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7112a0de7938fe9/桌面/Bridge5Asia Work/"/>
    </mc:Choice>
  </mc:AlternateContent>
  <xr:revisionPtr revIDLastSave="63" documentId="11_0B11BEA1AFE77CF3833843F773E3D122BF2E8E4F" xr6:coauthVersionLast="45" xr6:coauthVersionMax="45" xr10:uidLastSave="{19401E03-84E9-4A46-8C00-80DD4FE9EDEF}"/>
  <bookViews>
    <workbookView xWindow="38280" yWindow="-120" windowWidth="29040" windowHeight="15840" tabRatio="684" xr2:uid="{00000000-000D-0000-FFFF-FFFF00000000}"/>
  </bookViews>
  <sheets>
    <sheet name="Sheet1" sheetId="20" r:id="rId1"/>
    <sheet name="Sheet2" sheetId="29" r:id="rId2"/>
    <sheet name="Capital Structure" sheetId="27" r:id="rId3"/>
    <sheet name="Sheet4" sheetId="33" r:id="rId4"/>
    <sheet name="利润表-1" sheetId="22" r:id="rId5"/>
    <sheet name="利润表-2" sheetId="30" r:id="rId6"/>
    <sheet name="利润表" sheetId="31" r:id="rId7"/>
    <sheet name="现金流表-晤桥" sheetId="24" r:id="rId8"/>
    <sheet name="现金流表-复星" sheetId="25" r:id="rId9"/>
    <sheet name="Sheet3" sheetId="32" r:id="rId10"/>
    <sheet name="发展纲要报告" sheetId="28" r:id="rId11"/>
    <sheet name="利润表公式说明" sheetId="23" r:id="rId12"/>
  </sheets>
  <externalReferences>
    <externalReference r:id="rId13"/>
    <externalReference r:id="rId14"/>
    <externalReference r:id="rId15"/>
    <externalReference r:id="rId16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4" i="20" l="1"/>
  <c r="D126" i="20"/>
  <c r="C66" i="20" l="1"/>
  <c r="C67" i="20" l="1"/>
  <c r="C69" i="20" s="1"/>
  <c r="C68" i="20"/>
  <c r="C70" i="20"/>
  <c r="C71" i="20"/>
  <c r="C72" i="20"/>
  <c r="C73" i="20"/>
  <c r="C74" i="20"/>
  <c r="C75" i="20"/>
  <c r="C76" i="20"/>
  <c r="C77" i="20"/>
  <c r="C78" i="20"/>
  <c r="C79" i="20"/>
  <c r="F78" i="20"/>
  <c r="F77" i="20"/>
  <c r="F74" i="20"/>
  <c r="F73" i="20"/>
  <c r="F80" i="20"/>
  <c r="F69" i="20"/>
  <c r="F67" i="20"/>
  <c r="F68" i="20"/>
  <c r="F71" i="20"/>
  <c r="F72" i="20"/>
  <c r="F75" i="20"/>
  <c r="F76" i="20"/>
  <c r="F79" i="20"/>
  <c r="F81" i="20"/>
  <c r="F66" i="20"/>
  <c r="C80" i="20" l="1"/>
  <c r="F70" i="20"/>
  <c r="CG25" i="32" l="1"/>
  <c r="CH25" i="32"/>
  <c r="CI25" i="32"/>
  <c r="CJ25" i="32"/>
  <c r="CK25" i="32"/>
  <c r="CL25" i="32"/>
  <c r="CM25" i="32"/>
  <c r="CN25" i="32"/>
  <c r="CO25" i="32"/>
  <c r="CP25" i="32"/>
  <c r="CG26" i="32"/>
  <c r="CH26" i="32"/>
  <c r="CI26" i="32"/>
  <c r="CJ26" i="32"/>
  <c r="CK26" i="32"/>
  <c r="CL26" i="32"/>
  <c r="CM26" i="32"/>
  <c r="CN26" i="32"/>
  <c r="CO26" i="32"/>
  <c r="CP26" i="32"/>
  <c r="CG27" i="32"/>
  <c r="CH27" i="32"/>
  <c r="CI27" i="32"/>
  <c r="CJ27" i="32"/>
  <c r="CK27" i="32"/>
  <c r="CL27" i="32"/>
  <c r="CM27" i="32"/>
  <c r="CN27" i="32"/>
  <c r="CO27" i="32"/>
  <c r="CP27" i="32"/>
  <c r="CK28" i="32"/>
  <c r="CL28" i="32"/>
  <c r="CM28" i="32"/>
  <c r="CN28" i="32"/>
  <c r="CO28" i="32"/>
  <c r="CP28" i="32"/>
  <c r="CL29" i="32"/>
  <c r="CM29" i="32"/>
  <c r="CN29" i="32"/>
  <c r="CO29" i="32"/>
  <c r="CP29" i="32"/>
  <c r="AS11" i="32"/>
  <c r="AT11" i="32"/>
  <c r="AU11" i="32"/>
  <c r="AV11" i="32"/>
  <c r="AW11" i="32"/>
  <c r="AX11" i="32"/>
  <c r="AY11" i="32"/>
  <c r="AZ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AS12" i="32"/>
  <c r="AT12" i="32"/>
  <c r="AU12" i="32"/>
  <c r="AV12" i="32"/>
  <c r="AW12" i="32"/>
  <c r="AX12" i="32"/>
  <c r="AY12" i="32"/>
  <c r="AZ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AS13" i="32"/>
  <c r="AT13" i="32"/>
  <c r="AU13" i="32"/>
  <c r="AV13" i="32"/>
  <c r="AW13" i="32"/>
  <c r="AX13" i="32"/>
  <c r="AY13" i="32"/>
  <c r="AZ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AS14" i="32"/>
  <c r="AT14" i="32"/>
  <c r="AU14" i="32"/>
  <c r="AV14" i="32"/>
  <c r="AW14" i="32"/>
  <c r="AX14" i="32"/>
  <c r="AY14" i="32"/>
  <c r="AZ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AS15" i="32"/>
  <c r="AT15" i="32"/>
  <c r="AU15" i="32"/>
  <c r="AV15" i="32"/>
  <c r="AW15" i="32"/>
  <c r="AX15" i="32"/>
  <c r="AY15" i="32"/>
  <c r="AZ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AS16" i="32"/>
  <c r="AT16" i="32"/>
  <c r="AU16" i="32"/>
  <c r="AV16" i="32"/>
  <c r="AW16" i="32"/>
  <c r="AX16" i="32"/>
  <c r="AY16" i="32"/>
  <c r="AZ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AS17" i="32"/>
  <c r="AT17" i="32"/>
  <c r="AU17" i="32"/>
  <c r="AV17" i="32"/>
  <c r="AW17" i="32"/>
  <c r="AX17" i="32"/>
  <c r="AY17" i="32"/>
  <c r="AZ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AS18" i="32"/>
  <c r="AT18" i="32"/>
  <c r="AU18" i="32"/>
  <c r="AV18" i="32"/>
  <c r="AW18" i="32"/>
  <c r="AX18" i="32"/>
  <c r="AY18" i="32"/>
  <c r="AZ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AS19" i="32"/>
  <c r="AT19" i="32"/>
  <c r="AU19" i="32"/>
  <c r="AV19" i="32"/>
  <c r="AW19" i="32"/>
  <c r="AX19" i="32"/>
  <c r="AY19" i="32"/>
  <c r="AZ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AS20" i="32"/>
  <c r="AT20" i="32"/>
  <c r="AU20" i="32"/>
  <c r="AV20" i="32"/>
  <c r="AW20" i="32"/>
  <c r="AX20" i="32"/>
  <c r="AY20" i="32"/>
  <c r="AZ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AS21" i="32"/>
  <c r="AT21" i="32"/>
  <c r="AU21" i="32"/>
  <c r="AV21" i="32"/>
  <c r="AW21" i="32"/>
  <c r="AX21" i="32"/>
  <c r="AY21" i="32"/>
  <c r="AZ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90" i="20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P31" i="32"/>
  <c r="CO31" i="32"/>
  <c r="CN31" i="32"/>
  <c r="CM31" i="32"/>
  <c r="CL31" i="32"/>
  <c r="CK31" i="32"/>
  <c r="CJ31" i="32"/>
  <c r="CI31" i="32"/>
  <c r="CH31" i="32"/>
  <c r="CG31" i="32"/>
  <c r="CF31" i="32"/>
  <c r="CE31" i="32"/>
  <c r="CD31" i="32"/>
  <c r="CC31" i="32"/>
  <c r="CB31" i="32"/>
  <c r="CA31" i="32"/>
  <c r="BZ31" i="32"/>
  <c r="BY31" i="32"/>
  <c r="BX31" i="32"/>
  <c r="BW31" i="32"/>
  <c r="BV31" i="32"/>
  <c r="BU31" i="32"/>
  <c r="BT31" i="32"/>
  <c r="BS31" i="32"/>
  <c r="BR31" i="32"/>
  <c r="CP24" i="32"/>
  <c r="CO24" i="32"/>
  <c r="CN24" i="32"/>
  <c r="CM24" i="32"/>
  <c r="CL24" i="32"/>
  <c r="CK24" i="32"/>
  <c r="CJ24" i="32"/>
  <c r="CI24" i="32"/>
  <c r="CH24" i="32"/>
  <c r="CG24" i="32"/>
  <c r="CF24" i="32"/>
  <c r="CE24" i="32"/>
  <c r="CD24" i="32"/>
  <c r="CC24" i="32"/>
  <c r="CB24" i="32"/>
  <c r="CA24" i="32"/>
  <c r="BZ24" i="32"/>
  <c r="BY24" i="32"/>
  <c r="BX24" i="32"/>
  <c r="BW24" i="32"/>
  <c r="BV24" i="32"/>
  <c r="BU24" i="32"/>
  <c r="BT24" i="32"/>
  <c r="BS24" i="32"/>
  <c r="BR24" i="32"/>
  <c r="BQ24" i="32"/>
  <c r="BP24" i="32"/>
  <c r="BO24" i="32"/>
  <c r="BN24" i="32"/>
  <c r="BM24" i="32"/>
  <c r="BL24" i="32"/>
  <c r="BK24" i="32"/>
  <c r="BJ24" i="32"/>
  <c r="BI24" i="32"/>
  <c r="BH24" i="32"/>
  <c r="BG24" i="32"/>
  <c r="BF24" i="32"/>
  <c r="BE24" i="32"/>
  <c r="BD24" i="32"/>
  <c r="BC24" i="32"/>
  <c r="BB24" i="32"/>
  <c r="BA24" i="32"/>
  <c r="AZ24" i="32"/>
  <c r="AY24" i="32"/>
  <c r="AX24" i="32"/>
  <c r="AW24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P10" i="32"/>
  <c r="CO10" i="32"/>
  <c r="CN10" i="32"/>
  <c r="CM10" i="32"/>
  <c r="CL10" i="32"/>
  <c r="CK10" i="32"/>
  <c r="CJ10" i="32"/>
  <c r="CI10" i="32"/>
  <c r="CH10" i="32"/>
  <c r="CG10" i="32"/>
  <c r="CF10" i="32"/>
  <c r="CE10" i="32"/>
  <c r="CD10" i="32"/>
  <c r="CC10" i="32"/>
  <c r="CB10" i="32"/>
  <c r="CA10" i="32"/>
  <c r="BZ10" i="32"/>
  <c r="BY10" i="32"/>
  <c r="BX10" i="32"/>
  <c r="BW10" i="32"/>
  <c r="BV10" i="32"/>
  <c r="BU10" i="32"/>
  <c r="BT10" i="32"/>
  <c r="BS10" i="32"/>
  <c r="BR10" i="32"/>
  <c r="BQ10" i="32"/>
  <c r="BP10" i="32"/>
  <c r="BO10" i="32"/>
  <c r="BN10" i="32"/>
  <c r="BM10" i="32"/>
  <c r="BL10" i="32"/>
  <c r="BK10" i="32"/>
  <c r="BJ10" i="32"/>
  <c r="BI10" i="32"/>
  <c r="BH10" i="32"/>
  <c r="BG10" i="32"/>
  <c r="BF10" i="32"/>
  <c r="BE10" i="32"/>
  <c r="BD10" i="32"/>
  <c r="BC10" i="32"/>
  <c r="BB10" i="32"/>
  <c r="BA10" i="32"/>
  <c r="AZ10" i="32"/>
  <c r="AY10" i="32"/>
  <c r="AX10" i="32"/>
  <c r="AW10" i="32"/>
  <c r="AV10" i="32"/>
  <c r="AU10" i="32"/>
  <c r="AT10" i="32"/>
  <c r="AS10" i="32"/>
  <c r="CP7" i="32"/>
  <c r="CO7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N24" i="25" l="1"/>
  <c r="CO24" i="25"/>
  <c r="CP24" i="25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CH5" i="25" l="1"/>
  <c r="CI5" i="25"/>
  <c r="CJ5" i="25"/>
  <c r="CK5" i="25"/>
  <c r="CL5" i="25"/>
  <c r="CM5" i="25"/>
  <c r="CN5" i="25"/>
  <c r="CO5" i="25"/>
  <c r="CP5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CG25" i="25"/>
  <c r="CH25" i="25"/>
  <c r="CI25" i="25"/>
  <c r="CJ25" i="25"/>
  <c r="CK25" i="25"/>
  <c r="CL25" i="25"/>
  <c r="CM25" i="25"/>
  <c r="CN25" i="25"/>
  <c r="CO25" i="25"/>
  <c r="CP25" i="25"/>
  <c r="CG26" i="25"/>
  <c r="CH26" i="25"/>
  <c r="CI26" i="25"/>
  <c r="CJ26" i="25"/>
  <c r="CK26" i="25"/>
  <c r="CL26" i="25"/>
  <c r="CM26" i="25"/>
  <c r="CN26" i="25"/>
  <c r="CO26" i="25"/>
  <c r="CP26" i="25"/>
  <c r="CG27" i="25"/>
  <c r="CH27" i="25"/>
  <c r="CI27" i="25"/>
  <c r="CJ27" i="25"/>
  <c r="CK27" i="25"/>
  <c r="CL27" i="25"/>
  <c r="CM27" i="25"/>
  <c r="CN27" i="25"/>
  <c r="CO27" i="25"/>
  <c r="CP27" i="25"/>
  <c r="CK28" i="25"/>
  <c r="CL28" i="25"/>
  <c r="CM28" i="25"/>
  <c r="CN28" i="25"/>
  <c r="CO28" i="25"/>
  <c r="CP28" i="25"/>
  <c r="CL29" i="25"/>
  <c r="CM29" i="25"/>
  <c r="CN29" i="25"/>
  <c r="CO29" i="25"/>
  <c r="CP29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BR7" i="24"/>
  <c r="BS7" i="24"/>
  <c r="BT7" i="24"/>
  <c r="BR10" i="24"/>
  <c r="BS10" i="24"/>
  <c r="BT10" i="24"/>
  <c r="BR11" i="24"/>
  <c r="BS11" i="24"/>
  <c r="BT11" i="24"/>
  <c r="BR12" i="24"/>
  <c r="BS12" i="24"/>
  <c r="BT12" i="24"/>
  <c r="BR13" i="24"/>
  <c r="BS13" i="24"/>
  <c r="BT13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E2" i="30"/>
  <c r="F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D12" i="30"/>
  <c r="D2" i="30"/>
  <c r="CK218" i="29"/>
  <c r="CK216" i="29"/>
  <c r="CK215" i="29"/>
  <c r="CJ215" i="29"/>
  <c r="CJ193" i="29"/>
  <c r="CJ194" i="29" s="1"/>
  <c r="CI193" i="29"/>
  <c r="CI194" i="29" s="1"/>
  <c r="CH193" i="29"/>
  <c r="CH194" i="29" s="1"/>
  <c r="CH218" i="29" s="1"/>
  <c r="CG193" i="29"/>
  <c r="CG194" i="29" s="1"/>
  <c r="CJ192" i="29"/>
  <c r="CJ198" i="29" s="1"/>
  <c r="CI192" i="29"/>
  <c r="CH192" i="29"/>
  <c r="CH215" i="29" s="1"/>
  <c r="CG192" i="29"/>
  <c r="CG198" i="29" s="1"/>
  <c r="CF144" i="29"/>
  <c r="CF145" i="29" s="1"/>
  <c r="CE144" i="29"/>
  <c r="CD144" i="29"/>
  <c r="CC144" i="29"/>
  <c r="CC145" i="29" s="1"/>
  <c r="CB144" i="29"/>
  <c r="CB145" i="29" s="1"/>
  <c r="CA144" i="29"/>
  <c r="BZ144" i="29"/>
  <c r="BY144" i="29"/>
  <c r="BY145" i="29" s="1"/>
  <c r="BX144" i="29"/>
  <c r="BX145" i="29" s="1"/>
  <c r="BW144" i="29"/>
  <c r="BV144" i="29"/>
  <c r="BU144" i="29"/>
  <c r="BU145" i="29" s="1"/>
  <c r="BT144" i="29"/>
  <c r="BT145" i="29" s="1"/>
  <c r="BS144" i="29"/>
  <c r="BM141" i="29"/>
  <c r="BM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C141" i="29" s="1"/>
  <c r="CC150" i="29" s="1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U141" i="29" s="1"/>
  <c r="BU150" i="29" s="1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E10" i="30" s="1"/>
  <c r="BD140" i="29"/>
  <c r="BD234" i="29" s="1"/>
  <c r="BD10" i="30" s="1"/>
  <c r="BC140" i="29"/>
  <c r="BB140" i="29"/>
  <c r="BA140" i="29"/>
  <c r="BA234" i="29" s="1"/>
  <c r="BA10" i="30" s="1"/>
  <c r="AZ140" i="29"/>
  <c r="AZ234" i="29" s="1"/>
  <c r="AZ10" i="30" s="1"/>
  <c r="AY140" i="29"/>
  <c r="AX140" i="29"/>
  <c r="AW140" i="29"/>
  <c r="AW234" i="29" s="1"/>
  <c r="AW10" i="30" s="1"/>
  <c r="AV140" i="29"/>
  <c r="AV234" i="29" s="1"/>
  <c r="AV10" i="30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M97" i="29"/>
  <c r="T97" i="29"/>
  <c r="G97" i="29"/>
  <c r="AJ91" i="29"/>
  <c r="T91" i="29"/>
  <c r="Q91" i="29"/>
  <c r="D91" i="29"/>
  <c r="C84" i="29"/>
  <c r="D84" i="29" s="1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79" i="29"/>
  <c r="C78" i="29"/>
  <c r="C77" i="29"/>
  <c r="C76" i="29"/>
  <c r="C75" i="29"/>
  <c r="C74" i="29"/>
  <c r="C73" i="29"/>
  <c r="Z98" i="29" s="1"/>
  <c r="C72" i="29"/>
  <c r="AF97" i="29" s="1"/>
  <c r="C71" i="29"/>
  <c r="AN96" i="29" s="1"/>
  <c r="C70" i="29"/>
  <c r="C68" i="29"/>
  <c r="AJ92" i="29" s="1"/>
  <c r="C67" i="29"/>
  <c r="AB91" i="29" s="1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C35" i="29"/>
  <c r="F29" i="29"/>
  <c r="E29" i="29"/>
  <c r="D29" i="29"/>
  <c r="C29" i="29"/>
  <c r="F25" i="29"/>
  <c r="E25" i="29"/>
  <c r="D25" i="29"/>
  <c r="C25" i="29"/>
  <c r="F24" i="29"/>
  <c r="F26" i="29" s="1"/>
  <c r="E24" i="29"/>
  <c r="D24" i="29"/>
  <c r="D26" i="29" s="1"/>
  <c r="C24" i="29"/>
  <c r="C26" i="29" s="1"/>
  <c r="G21" i="29"/>
  <c r="F21" i="29"/>
  <c r="E21" i="29"/>
  <c r="D21" i="29"/>
  <c r="R36" i="29" s="1"/>
  <c r="C21" i="29"/>
  <c r="C16" i="29"/>
  <c r="D13" i="29"/>
  <c r="C11" i="29"/>
  <c r="D51" i="29" s="1"/>
  <c r="C10" i="29"/>
  <c r="D50" i="29" s="1"/>
  <c r="C9" i="29"/>
  <c r="C8" i="29"/>
  <c r="C19" i="29" s="1"/>
  <c r="C69" i="29" l="1"/>
  <c r="H92" i="29"/>
  <c r="M96" i="29"/>
  <c r="K92" i="29"/>
  <c r="P96" i="29"/>
  <c r="W97" i="29"/>
  <c r="AC96" i="29"/>
  <c r="AA92" i="29"/>
  <c r="AF96" i="29"/>
  <c r="AQ97" i="29"/>
  <c r="AQ92" i="29"/>
  <c r="X92" i="29"/>
  <c r="C38" i="29"/>
  <c r="D235" i="29" s="1"/>
  <c r="D11" i="30" s="1"/>
  <c r="E26" i="29"/>
  <c r="AG91" i="29"/>
  <c r="AN92" i="29"/>
  <c r="D97" i="29"/>
  <c r="I91" i="29"/>
  <c r="Y91" i="29"/>
  <c r="AO91" i="29"/>
  <c r="P92" i="29"/>
  <c r="AF92" i="29"/>
  <c r="E96" i="29"/>
  <c r="U96" i="29"/>
  <c r="AK96" i="29"/>
  <c r="L97" i="29"/>
  <c r="AB97" i="29"/>
  <c r="AW141" i="29"/>
  <c r="AW150" i="29" s="1"/>
  <c r="L91" i="29"/>
  <c r="C92" i="29"/>
  <c r="S92" i="29"/>
  <c r="AI92" i="29"/>
  <c r="H96" i="29"/>
  <c r="X96" i="29"/>
  <c r="O97" i="29"/>
  <c r="AE97" i="29"/>
  <c r="BE141" i="29"/>
  <c r="BE150" i="29" s="1"/>
  <c r="CH216" i="29"/>
  <c r="BS14" i="24"/>
  <c r="BR14" i="24"/>
  <c r="BB23" i="24"/>
  <c r="AX23" i="24"/>
  <c r="AX38" i="24" s="1"/>
  <c r="BN27" i="24"/>
  <c r="AX27" i="24"/>
  <c r="BR27" i="24"/>
  <c r="BJ27" i="24"/>
  <c r="BF27" i="24"/>
  <c r="BB27" i="24"/>
  <c r="AT27" i="24"/>
  <c r="BR23" i="24"/>
  <c r="BN23" i="24"/>
  <c r="BJ23" i="24"/>
  <c r="BF23" i="24"/>
  <c r="BF38" i="24" s="1"/>
  <c r="AT23" i="24"/>
  <c r="AT38" i="24" s="1"/>
  <c r="BQ27" i="24"/>
  <c r="BQ38" i="24" s="1"/>
  <c r="BM27" i="24"/>
  <c r="BI27" i="24"/>
  <c r="BE27" i="24"/>
  <c r="BA27" i="24"/>
  <c r="AW27" i="24"/>
  <c r="AS27" i="24"/>
  <c r="BQ23" i="24"/>
  <c r="BM23" i="24"/>
  <c r="BM38" i="24" s="1"/>
  <c r="BI23" i="24"/>
  <c r="BE23" i="24"/>
  <c r="BA23" i="24"/>
  <c r="AW23" i="24"/>
  <c r="AS23" i="24"/>
  <c r="BT27" i="24"/>
  <c r="BP27" i="24"/>
  <c r="BL27" i="24"/>
  <c r="BH27" i="24"/>
  <c r="BD27" i="24"/>
  <c r="AZ27" i="24"/>
  <c r="AV27" i="24"/>
  <c r="BT23" i="24"/>
  <c r="BP23" i="24"/>
  <c r="BL23" i="24"/>
  <c r="BH23" i="24"/>
  <c r="BD23" i="24"/>
  <c r="AZ23" i="24"/>
  <c r="AV23" i="24"/>
  <c r="BT14" i="24"/>
  <c r="BS27" i="24"/>
  <c r="BO27" i="24"/>
  <c r="BO38" i="24" s="1"/>
  <c r="BK27" i="24"/>
  <c r="BG27" i="24"/>
  <c r="BC27" i="24"/>
  <c r="AY27" i="24"/>
  <c r="AU27" i="24"/>
  <c r="BS23" i="24"/>
  <c r="BO23" i="24"/>
  <c r="BK23" i="24"/>
  <c r="BK38" i="24" s="1"/>
  <c r="BG23" i="24"/>
  <c r="BC23" i="24"/>
  <c r="AY23" i="24"/>
  <c r="AU23" i="24"/>
  <c r="BJ38" i="24"/>
  <c r="C12" i="30"/>
  <c r="M1" i="29"/>
  <c r="N1" i="29" s="1"/>
  <c r="O1" i="29" s="1"/>
  <c r="P1" i="29" s="1"/>
  <c r="Q1" i="29" s="1"/>
  <c r="R1" i="29" s="1"/>
  <c r="S1" i="29" s="1"/>
  <c r="T1" i="29" s="1"/>
  <c r="U1" i="29" s="1"/>
  <c r="C18" i="29"/>
  <c r="D19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AH9" i="30" s="1"/>
  <c r="D35" i="29"/>
  <c r="C39" i="29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M90" i="29"/>
  <c r="AI90" i="29"/>
  <c r="AE90" i="29"/>
  <c r="AA90" i="29"/>
  <c r="W90" i="29"/>
  <c r="S90" i="29"/>
  <c r="O90" i="29"/>
  <c r="K90" i="29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J97" i="29"/>
  <c r="D127" i="29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Q90" i="29"/>
  <c r="Y90" i="29"/>
  <c r="AG90" i="29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L96" i="29"/>
  <c r="T96" i="29"/>
  <c r="AB96" i="29"/>
  <c r="AJ96" i="29"/>
  <c r="C97" i="29"/>
  <c r="K97" i="29"/>
  <c r="S97" i="29"/>
  <c r="AA97" i="29"/>
  <c r="AI97" i="29"/>
  <c r="J98" i="29"/>
  <c r="C124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B98" i="29"/>
  <c r="X98" i="29"/>
  <c r="T98" i="29"/>
  <c r="P98" i="29"/>
  <c r="L98" i="29"/>
  <c r="H98" i="29"/>
  <c r="D98" i="29"/>
  <c r="D128" i="29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J89" i="29" s="1"/>
  <c r="R90" i="29"/>
  <c r="Z90" i="29"/>
  <c r="AH90" i="29"/>
  <c r="AH89" i="29" s="1"/>
  <c r="AP90" i="29"/>
  <c r="F95" i="29"/>
  <c r="N95" i="29"/>
  <c r="V95" i="29"/>
  <c r="AD95" i="29"/>
  <c r="AL95" i="29"/>
  <c r="N98" i="29"/>
  <c r="AD98" i="29"/>
  <c r="AU234" i="29"/>
  <c r="AU10" i="30" s="1"/>
  <c r="AU141" i="29"/>
  <c r="AU150" i="29" s="1"/>
  <c r="AY234" i="29"/>
  <c r="AY10" i="30" s="1"/>
  <c r="AY141" i="29"/>
  <c r="AY150" i="29" s="1"/>
  <c r="BC234" i="29"/>
  <c r="BC10" i="30" s="1"/>
  <c r="BC141" i="29"/>
  <c r="BC150" i="29" s="1"/>
  <c r="BG234" i="29"/>
  <c r="BG10" i="30" s="1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0" i="30" s="1"/>
  <c r="AX141" i="29"/>
  <c r="AX150" i="29" s="1"/>
  <c r="BB234" i="29"/>
  <c r="BB10" i="30" s="1"/>
  <c r="BB141" i="29"/>
  <c r="BB150" i="29" s="1"/>
  <c r="BF234" i="29"/>
  <c r="BF10" i="30" s="1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G199" i="29"/>
  <c r="CI215" i="29"/>
  <c r="CI198" i="29"/>
  <c r="CI199" i="29" s="1"/>
  <c r="CI218" i="29"/>
  <c r="CI216" i="29"/>
  <c r="CH198" i="29"/>
  <c r="CH199" i="29" s="1"/>
  <c r="CJ199" i="29"/>
  <c r="CJ218" i="29"/>
  <c r="CJ216" i="29"/>
  <c r="CG215" i="29"/>
  <c r="M15" i="27"/>
  <c r="D16" i="27"/>
  <c r="H21" i="27"/>
  <c r="C26" i="30"/>
  <c r="D25" i="20"/>
  <c r="E25" i="20"/>
  <c r="F25" i="20"/>
  <c r="C25" i="20"/>
  <c r="C9" i="20"/>
  <c r="C10" i="20"/>
  <c r="C11" i="20"/>
  <c r="C8" i="20"/>
  <c r="AY38" i="24" l="1"/>
  <c r="BL38" i="24"/>
  <c r="BA38" i="24"/>
  <c r="BB38" i="24"/>
  <c r="BN38" i="24"/>
  <c r="AW38" i="24"/>
  <c r="C40" i="29"/>
  <c r="C43" i="29" s="1"/>
  <c r="C42" i="29"/>
  <c r="AP89" i="29"/>
  <c r="BG38" i="24"/>
  <c r="AV38" i="24"/>
  <c r="BT38" i="24"/>
  <c r="BI38" i="24"/>
  <c r="AG89" i="29"/>
  <c r="BD38" i="24"/>
  <c r="AS38" i="24"/>
  <c r="BR38" i="24"/>
  <c r="AU38" i="24"/>
  <c r="BH38" i="24"/>
  <c r="Z89" i="29"/>
  <c r="V94" i="29"/>
  <c r="I89" i="29"/>
  <c r="R89" i="29"/>
  <c r="Y89" i="29"/>
  <c r="AD94" i="29"/>
  <c r="L94" i="29"/>
  <c r="C203" i="29"/>
  <c r="C205" i="29" s="1"/>
  <c r="H94" i="29"/>
  <c r="K9" i="30"/>
  <c r="AA9" i="30"/>
  <c r="P9" i="30"/>
  <c r="AF9" i="30"/>
  <c r="AV9" i="30"/>
  <c r="AU9" i="30"/>
  <c r="AZ9" i="30"/>
  <c r="U9" i="30"/>
  <c r="AK9" i="30"/>
  <c r="BA9" i="30"/>
  <c r="R9" i="30"/>
  <c r="AX9" i="30"/>
  <c r="CB158" i="29"/>
  <c r="P94" i="29"/>
  <c r="AF94" i="29"/>
  <c r="AJ94" i="29"/>
  <c r="D94" i="29"/>
  <c r="AD89" i="29"/>
  <c r="O9" i="30"/>
  <c r="AE9" i="30"/>
  <c r="T9" i="30"/>
  <c r="AJ9" i="30"/>
  <c r="AI9" i="30"/>
  <c r="AY9" i="30"/>
  <c r="BD9" i="30"/>
  <c r="Y9" i="30"/>
  <c r="AO9" i="30"/>
  <c r="BE9" i="30"/>
  <c r="Z9" i="30"/>
  <c r="BF9" i="30"/>
  <c r="AB94" i="29"/>
  <c r="AN94" i="29"/>
  <c r="D203" i="29"/>
  <c r="S9" i="30"/>
  <c r="H9" i="30"/>
  <c r="X9" i="30"/>
  <c r="AN9" i="30"/>
  <c r="AM9" i="30"/>
  <c r="BC9" i="30"/>
  <c r="M9" i="30"/>
  <c r="AC9" i="30"/>
  <c r="AS9" i="30"/>
  <c r="E9" i="30"/>
  <c r="X94" i="29"/>
  <c r="T94" i="29"/>
  <c r="CA158" i="29"/>
  <c r="K89" i="29"/>
  <c r="AA89" i="29"/>
  <c r="AQ89" i="29"/>
  <c r="C15" i="29"/>
  <c r="D16" i="29" s="1"/>
  <c r="I9" i="30"/>
  <c r="N9" i="30"/>
  <c r="AT9" i="30"/>
  <c r="V9" i="30"/>
  <c r="BB9" i="30"/>
  <c r="D9" i="30"/>
  <c r="AD9" i="30"/>
  <c r="F9" i="30"/>
  <c r="AL9" i="30"/>
  <c r="BC38" i="24"/>
  <c r="BS38" i="24"/>
  <c r="W9" i="30"/>
  <c r="L9" i="30"/>
  <c r="AB9" i="30"/>
  <c r="AR9" i="30"/>
  <c r="AQ9" i="30"/>
  <c r="BG9" i="30"/>
  <c r="Q9" i="30"/>
  <c r="AG9" i="30"/>
  <c r="AW9" i="30"/>
  <c r="J9" i="30"/>
  <c r="AP9" i="30"/>
  <c r="BE38" i="24"/>
  <c r="AZ38" i="24"/>
  <c r="BP38" i="24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D38" i="29"/>
  <c r="D39" i="29"/>
  <c r="BF41" i="20"/>
  <c r="BG5" i="32" s="1"/>
  <c r="BG41" i="20"/>
  <c r="BH5" i="32" s="1"/>
  <c r="BH41" i="20"/>
  <c r="BI5" i="32" s="1"/>
  <c r="BI41" i="20"/>
  <c r="BJ5" i="32" s="1"/>
  <c r="BJ41" i="20"/>
  <c r="BK5" i="32" s="1"/>
  <c r="BK41" i="20"/>
  <c r="BL5" i="32" s="1"/>
  <c r="BL41" i="20"/>
  <c r="BM5" i="32" s="1"/>
  <c r="BM41" i="20"/>
  <c r="BN5" i="32" s="1"/>
  <c r="BN41" i="20"/>
  <c r="BO5" i="32" s="1"/>
  <c r="BO41" i="20"/>
  <c r="BP5" i="32" s="1"/>
  <c r="BP41" i="20"/>
  <c r="BQ5" i="32" s="1"/>
  <c r="BQ41" i="20"/>
  <c r="BR5" i="32" s="1"/>
  <c r="BR41" i="20"/>
  <c r="BS5" i="32" s="1"/>
  <c r="BS41" i="20"/>
  <c r="BT5" i="32" s="1"/>
  <c r="BT41" i="20"/>
  <c r="BU5" i="32" s="1"/>
  <c r="BU41" i="20"/>
  <c r="BV5" i="32" s="1"/>
  <c r="BV41" i="20"/>
  <c r="BW5" i="32" s="1"/>
  <c r="BW41" i="20"/>
  <c r="BX5" i="32" s="1"/>
  <c r="BX41" i="20"/>
  <c r="BY5" i="32" s="1"/>
  <c r="BY41" i="20"/>
  <c r="BZ5" i="32" s="1"/>
  <c r="BZ41" i="20"/>
  <c r="CA5" i="32" s="1"/>
  <c r="CA41" i="20"/>
  <c r="CB5" i="32" s="1"/>
  <c r="CB41" i="20"/>
  <c r="CC5" i="32" s="1"/>
  <c r="CC41" i="20"/>
  <c r="CD5" i="32" s="1"/>
  <c r="CD41" i="20"/>
  <c r="CE5" i="32" s="1"/>
  <c r="CE41" i="20"/>
  <c r="CF5" i="32" s="1"/>
  <c r="CF41" i="20"/>
  <c r="CG5" i="32" s="1"/>
  <c r="D140" i="29" l="1"/>
  <c r="D234" i="29" s="1"/>
  <c r="D10" i="30" s="1"/>
  <c r="D166" i="29"/>
  <c r="C41" i="29"/>
  <c r="D142" i="29" s="1"/>
  <c r="CA5" i="25"/>
  <c r="BO5" i="25"/>
  <c r="BG5" i="25"/>
  <c r="CD5" i="25"/>
  <c r="BZ5" i="25"/>
  <c r="BV5" i="25"/>
  <c r="BR5" i="25"/>
  <c r="BN5" i="25"/>
  <c r="BJ5" i="25"/>
  <c r="BW5" i="25"/>
  <c r="CC5" i="25"/>
  <c r="BY5" i="25"/>
  <c r="BU5" i="25"/>
  <c r="BQ5" i="25"/>
  <c r="BM5" i="25"/>
  <c r="BI5" i="25"/>
  <c r="CE5" i="25"/>
  <c r="BS5" i="25"/>
  <c r="BK5" i="25"/>
  <c r="CG5" i="25"/>
  <c r="CF5" i="25"/>
  <c r="CB5" i="25"/>
  <c r="BX5" i="25"/>
  <c r="BT5" i="25"/>
  <c r="BP5" i="25"/>
  <c r="BL5" i="25"/>
  <c r="BH5" i="25"/>
  <c r="E188" i="29"/>
  <c r="C204" i="29"/>
  <c r="D204" i="29"/>
  <c r="D205" i="29"/>
  <c r="E167" i="29"/>
  <c r="C46" i="29"/>
  <c r="C47" i="29" s="1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BW159" i="29"/>
  <c r="BW160" i="29" s="1"/>
  <c r="BX159" i="29"/>
  <c r="BX160" i="29" s="1"/>
  <c r="E18" i="29"/>
  <c r="F19" i="29"/>
  <c r="BZ159" i="29"/>
  <c r="BZ160" i="29" s="1"/>
  <c r="E235" i="29"/>
  <c r="E11" i="30" s="1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167" i="29" s="1"/>
  <c r="F35" i="29"/>
  <c r="D239" i="29"/>
  <c r="D15" i="30" s="1"/>
  <c r="D241" i="29"/>
  <c r="D18" i="30" s="1"/>
  <c r="D238" i="29"/>
  <c r="D14" i="30" s="1"/>
  <c r="D240" i="29"/>
  <c r="D16" i="30" s="1"/>
  <c r="D242" i="29"/>
  <c r="D19" i="30" s="1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E37" i="27"/>
  <c r="D141" i="29" l="1"/>
  <c r="D150" i="29" s="1"/>
  <c r="D152" i="29" s="1"/>
  <c r="D153" i="29" s="1"/>
  <c r="D164" i="29"/>
  <c r="D173" i="29" s="1"/>
  <c r="D174" i="29" s="1"/>
  <c r="C44" i="29"/>
  <c r="E40" i="29"/>
  <c r="E43" i="29" s="1"/>
  <c r="G139" i="29"/>
  <c r="F56" i="29"/>
  <c r="F39" i="29"/>
  <c r="G35" i="29"/>
  <c r="F38" i="29"/>
  <c r="F233" i="29"/>
  <c r="F192" i="29"/>
  <c r="F168" i="29"/>
  <c r="F149" i="29"/>
  <c r="F156" i="29" s="1"/>
  <c r="F163" i="29" s="1"/>
  <c r="F176" i="29" s="1"/>
  <c r="E242" i="29"/>
  <c r="E19" i="30" s="1"/>
  <c r="E240" i="29"/>
  <c r="E16" i="30" s="1"/>
  <c r="E238" i="29"/>
  <c r="E14" i="30" s="1"/>
  <c r="E241" i="29"/>
  <c r="E18" i="30" s="1"/>
  <c r="E239" i="29"/>
  <c r="E15" i="30" s="1"/>
  <c r="F235" i="29"/>
  <c r="F11" i="30" s="1"/>
  <c r="F151" i="29"/>
  <c r="E166" i="29"/>
  <c r="E140" i="29"/>
  <c r="D41" i="29"/>
  <c r="D43" i="29"/>
  <c r="E42" i="29"/>
  <c r="G19" i="29"/>
  <c r="F18" i="29"/>
  <c r="D143" i="29"/>
  <c r="E198" i="29"/>
  <c r="E199" i="29" s="1"/>
  <c r="E215" i="29"/>
  <c r="D13" i="20"/>
  <c r="D165" i="29" l="1"/>
  <c r="D171" i="29" s="1"/>
  <c r="F42" i="29"/>
  <c r="G167" i="29"/>
  <c r="E41" i="29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D47" i="29" s="1"/>
  <c r="E234" i="29"/>
  <c r="E10" i="30" s="1"/>
  <c r="E141" i="29"/>
  <c r="F215" i="29"/>
  <c r="F198" i="29"/>
  <c r="F199" i="29" s="1"/>
  <c r="F40" i="29"/>
  <c r="F238" i="29"/>
  <c r="F14" i="30" s="1"/>
  <c r="F240" i="29"/>
  <c r="F16" i="30" s="1"/>
  <c r="F242" i="29"/>
  <c r="F19" i="30" s="1"/>
  <c r="F239" i="29"/>
  <c r="F15" i="30" s="1"/>
  <c r="F241" i="29"/>
  <c r="F18" i="30" s="1"/>
  <c r="E46" i="29"/>
  <c r="E47" i="29" s="1"/>
  <c r="G235" i="29"/>
  <c r="G11" i="30" s="1"/>
  <c r="G151" i="29"/>
  <c r="G233" i="29"/>
  <c r="G192" i="29"/>
  <c r="G168" i="29"/>
  <c r="G149" i="29"/>
  <c r="G156" i="29" s="1"/>
  <c r="G163" i="29" s="1"/>
  <c r="G176" i="29" s="1"/>
  <c r="G18" i="29"/>
  <c r="H19" i="29"/>
  <c r="E164" i="29"/>
  <c r="E142" i="29"/>
  <c r="D44" i="29"/>
  <c r="H139" i="29"/>
  <c r="G56" i="29"/>
  <c r="G39" i="29"/>
  <c r="G38" i="29"/>
  <c r="H167" i="29" s="1"/>
  <c r="H35" i="29"/>
  <c r="BS35" i="28"/>
  <c r="BT35" i="28"/>
  <c r="BU35" i="28"/>
  <c r="BV35" i="28"/>
  <c r="BW35" i="28"/>
  <c r="BX35" i="28"/>
  <c r="BY35" i="28"/>
  <c r="BZ35" i="28"/>
  <c r="CA35" i="28"/>
  <c r="CB35" i="28"/>
  <c r="CC35" i="28"/>
  <c r="D169" i="29" l="1"/>
  <c r="F164" i="29"/>
  <c r="F165" i="29" s="1"/>
  <c r="E44" i="29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H39" i="29"/>
  <c r="H38" i="29"/>
  <c r="I167" i="29" s="1"/>
  <c r="H233" i="29"/>
  <c r="H192" i="29"/>
  <c r="H168" i="29"/>
  <c r="H149" i="29"/>
  <c r="H156" i="29" s="1"/>
  <c r="H163" i="29" s="1"/>
  <c r="H176" i="29" s="1"/>
  <c r="G215" i="29"/>
  <c r="G198" i="29"/>
  <c r="G199" i="29" s="1"/>
  <c r="G166" i="29"/>
  <c r="G140" i="29"/>
  <c r="F41" i="29"/>
  <c r="F43" i="29"/>
  <c r="H235" i="29"/>
  <c r="H11" i="30" s="1"/>
  <c r="H151" i="29"/>
  <c r="G241" i="29"/>
  <c r="G18" i="30" s="1"/>
  <c r="G239" i="29"/>
  <c r="G15" i="30" s="1"/>
  <c r="G240" i="29"/>
  <c r="G16" i="30" s="1"/>
  <c r="G242" i="29"/>
  <c r="G19" i="30" s="1"/>
  <c r="G238" i="29"/>
  <c r="G14" i="30" s="1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D3" i="32" s="1"/>
  <c r="B23" i="28"/>
  <c r="F173" i="29" l="1"/>
  <c r="F174" i="29" s="1"/>
  <c r="G43" i="29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I38" i="29"/>
  <c r="G164" i="29"/>
  <c r="G142" i="29"/>
  <c r="F44" i="29"/>
  <c r="H242" i="29"/>
  <c r="H19" i="30" s="1"/>
  <c r="H239" i="29"/>
  <c r="H15" i="30" s="1"/>
  <c r="H241" i="29"/>
  <c r="H18" i="30" s="1"/>
  <c r="H238" i="29"/>
  <c r="H14" i="30" s="1"/>
  <c r="H240" i="29"/>
  <c r="H16" i="30" s="1"/>
  <c r="F46" i="29"/>
  <c r="F47" i="29" s="1"/>
  <c r="G234" i="29"/>
  <c r="G10" i="30" s="1"/>
  <c r="G141" i="29"/>
  <c r="F171" i="29"/>
  <c r="F216" i="29" s="1"/>
  <c r="F169" i="29"/>
  <c r="I235" i="29"/>
  <c r="I11" i="30" s="1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C39" i="20"/>
  <c r="B25" i="28" s="1"/>
  <c r="B22" i="28"/>
  <c r="B21" i="28" s="1"/>
  <c r="BS36" i="28"/>
  <c r="BS37" i="28"/>
  <c r="BS38" i="28" s="1"/>
  <c r="BT36" i="28"/>
  <c r="CC37" i="28"/>
  <c r="CC38" i="28" s="1"/>
  <c r="BY37" i="28"/>
  <c r="BY38" i="28" s="1"/>
  <c r="CC36" i="28"/>
  <c r="BY36" i="28"/>
  <c r="CB37" i="28"/>
  <c r="CB38" i="28" s="1"/>
  <c r="BX37" i="28"/>
  <c r="CB36" i="28"/>
  <c r="BX36" i="28"/>
  <c r="BX38" i="28"/>
  <c r="BU37" i="28"/>
  <c r="BU38" i="28" s="1"/>
  <c r="CA37" i="28"/>
  <c r="CA38" i="28" s="1"/>
  <c r="BW37" i="28"/>
  <c r="CA36" i="28"/>
  <c r="BW36" i="28"/>
  <c r="BW38" i="28"/>
  <c r="BT37" i="28"/>
  <c r="BT38" i="28" s="1"/>
  <c r="BU36" i="28"/>
  <c r="BZ37" i="28"/>
  <c r="BZ38" i="28" s="1"/>
  <c r="BV37" i="28"/>
  <c r="BZ36" i="28"/>
  <c r="BV36" i="28"/>
  <c r="BV38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56" i="20"/>
  <c r="B20" i="28" l="1"/>
  <c r="B50" i="28"/>
  <c r="C50" i="28" s="1"/>
  <c r="I42" i="29"/>
  <c r="J167" i="29"/>
  <c r="B24" i="28"/>
  <c r="H234" i="29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G47" i="29" s="1"/>
  <c r="H41" i="29"/>
  <c r="I164" i="29" s="1"/>
  <c r="F218" i="29"/>
  <c r="E218" i="29"/>
  <c r="J235" i="29"/>
  <c r="J11" i="30" s="1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J38" i="29"/>
  <c r="K167" i="29" s="1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19" i="30" s="1"/>
  <c r="I240" i="29"/>
  <c r="I16" i="30" s="1"/>
  <c r="I238" i="29"/>
  <c r="I14" i="30" s="1"/>
  <c r="I239" i="29"/>
  <c r="I15" i="30" s="1"/>
  <c r="I241" i="29"/>
  <c r="I18" i="30" s="1"/>
  <c r="I198" i="29"/>
  <c r="I199" i="29" s="1"/>
  <c r="I215" i="29"/>
  <c r="G150" i="29"/>
  <c r="G152" i="29" s="1"/>
  <c r="G153" i="29" s="1"/>
  <c r="C54" i="20"/>
  <c r="B48" i="28"/>
  <c r="B49" i="28"/>
  <c r="BV158" i="27"/>
  <c r="BW158" i="27"/>
  <c r="BX158" i="27"/>
  <c r="BY158" i="27"/>
  <c r="BZ158" i="27"/>
  <c r="CA158" i="27"/>
  <c r="CB158" i="27"/>
  <c r="CB160" i="27" s="1"/>
  <c r="CC158" i="27"/>
  <c r="CD158" i="27"/>
  <c r="CE158" i="27"/>
  <c r="CF158" i="27"/>
  <c r="CG158" i="27"/>
  <c r="CH158" i="27"/>
  <c r="CI158" i="27"/>
  <c r="CJ158" i="27"/>
  <c r="CK158" i="27"/>
  <c r="CL158" i="27"/>
  <c r="CM158" i="27"/>
  <c r="CN158" i="27"/>
  <c r="CN160" i="27" s="1"/>
  <c r="CO158" i="27"/>
  <c r="CP158" i="27"/>
  <c r="CQ158" i="27"/>
  <c r="CR158" i="27"/>
  <c r="CS158" i="27"/>
  <c r="CT158" i="27"/>
  <c r="CU158" i="27"/>
  <c r="CV158" i="27"/>
  <c r="CW158" i="27"/>
  <c r="CX158" i="27"/>
  <c r="CY158" i="27"/>
  <c r="CZ158" i="27"/>
  <c r="CZ160" i="27" s="1"/>
  <c r="DA158" i="27"/>
  <c r="DB158" i="27"/>
  <c r="DC158" i="27"/>
  <c r="DD158" i="27"/>
  <c r="DE158" i="27"/>
  <c r="DF158" i="27"/>
  <c r="DG158" i="27"/>
  <c r="DH158" i="27"/>
  <c r="DI158" i="27"/>
  <c r="DJ158" i="27"/>
  <c r="DK158" i="27"/>
  <c r="DL158" i="27"/>
  <c r="DL160" i="27" s="1"/>
  <c r="DM158" i="27"/>
  <c r="DN158" i="27"/>
  <c r="DO158" i="27"/>
  <c r="DP158" i="27"/>
  <c r="DQ158" i="27"/>
  <c r="DR158" i="27"/>
  <c r="DS158" i="27"/>
  <c r="DT158" i="27"/>
  <c r="DU158" i="27"/>
  <c r="DV158" i="27"/>
  <c r="DW158" i="27"/>
  <c r="DX158" i="27"/>
  <c r="DX160" i="27" s="1"/>
  <c r="DY158" i="27"/>
  <c r="DZ158" i="27"/>
  <c r="EA158" i="27"/>
  <c r="EB158" i="27"/>
  <c r="EC158" i="27"/>
  <c r="ED158" i="27"/>
  <c r="EE158" i="27"/>
  <c r="EF158" i="27"/>
  <c r="EG158" i="27"/>
  <c r="EH158" i="27"/>
  <c r="EI158" i="27"/>
  <c r="EJ158" i="27"/>
  <c r="EK158" i="27"/>
  <c r="BV159" i="27"/>
  <c r="BW159" i="27"/>
  <c r="BX159" i="27"/>
  <c r="BY159" i="27"/>
  <c r="BZ159" i="27"/>
  <c r="BZ160" i="27" s="1"/>
  <c r="CA159" i="27"/>
  <c r="CB159" i="27"/>
  <c r="CC159" i="27"/>
  <c r="CD159" i="27"/>
  <c r="CE159" i="27"/>
  <c r="CF159" i="27"/>
  <c r="CF160" i="27" s="1"/>
  <c r="CG159" i="27"/>
  <c r="CH159" i="27"/>
  <c r="CI159" i="27"/>
  <c r="CJ159" i="27"/>
  <c r="CK159" i="27"/>
  <c r="CL159" i="27"/>
  <c r="CM159" i="27"/>
  <c r="CN159" i="27"/>
  <c r="CO159" i="27"/>
  <c r="CP159" i="27"/>
  <c r="CQ159" i="27"/>
  <c r="CR159" i="27"/>
  <c r="CS159" i="27"/>
  <c r="CT159" i="27"/>
  <c r="CU159" i="27"/>
  <c r="CV159" i="27"/>
  <c r="CW159" i="27"/>
  <c r="CX159" i="27"/>
  <c r="CY159" i="27"/>
  <c r="CZ159" i="27"/>
  <c r="DA159" i="27"/>
  <c r="DB159" i="27"/>
  <c r="DC159" i="27"/>
  <c r="DD159" i="27"/>
  <c r="DE159" i="27"/>
  <c r="DF159" i="27"/>
  <c r="DG159" i="27"/>
  <c r="DH159" i="27"/>
  <c r="DI159" i="27"/>
  <c r="DJ159" i="27"/>
  <c r="DK159" i="27"/>
  <c r="DL159" i="27"/>
  <c r="DM159" i="27"/>
  <c r="DN159" i="27"/>
  <c r="DO159" i="27"/>
  <c r="DP159" i="27"/>
  <c r="DQ159" i="27"/>
  <c r="DR159" i="27"/>
  <c r="DS159" i="27"/>
  <c r="DT159" i="27"/>
  <c r="DU159" i="27"/>
  <c r="DV159" i="27"/>
  <c r="DW159" i="27"/>
  <c r="DX159" i="27"/>
  <c r="DY159" i="27"/>
  <c r="DZ159" i="27"/>
  <c r="EA159" i="27"/>
  <c r="EB159" i="27"/>
  <c r="EB160" i="27" s="1"/>
  <c r="EC159" i="27"/>
  <c r="ED159" i="27"/>
  <c r="EE159" i="27"/>
  <c r="EF159" i="27"/>
  <c r="EG159" i="27"/>
  <c r="EH159" i="27"/>
  <c r="EI159" i="27"/>
  <c r="EJ159" i="27"/>
  <c r="EK159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I7" i="27"/>
  <c r="D2" i="27"/>
  <c r="DY74" i="27" s="1"/>
  <c r="EK162" i="27"/>
  <c r="EJ162" i="27"/>
  <c r="EI162" i="27"/>
  <c r="EH162" i="27"/>
  <c r="EG162" i="27"/>
  <c r="EF162" i="27"/>
  <c r="EE162" i="27"/>
  <c r="ED162" i="27"/>
  <c r="EC162" i="27"/>
  <c r="EB162" i="27"/>
  <c r="EA162" i="27"/>
  <c r="DZ162" i="27"/>
  <c r="EI160" i="27"/>
  <c r="EF160" i="27"/>
  <c r="CV160" i="27"/>
  <c r="BW160" i="27"/>
  <c r="EK157" i="27"/>
  <c r="EK168" i="27" s="1"/>
  <c r="EK188" i="27" s="1"/>
  <c r="EJ157" i="27"/>
  <c r="EJ168" i="27" s="1"/>
  <c r="EJ188" i="27" s="1"/>
  <c r="EI157" i="27"/>
  <c r="EI172" i="27" s="1"/>
  <c r="EH157" i="27"/>
  <c r="EH172" i="27" s="1"/>
  <c r="EG157" i="27"/>
  <c r="EG168" i="27" s="1"/>
  <c r="EG188" i="27" s="1"/>
  <c r="EF157" i="27"/>
  <c r="EF168" i="27" s="1"/>
  <c r="EF188" i="27" s="1"/>
  <c r="EE157" i="27"/>
  <c r="EE172" i="27" s="1"/>
  <c r="ED157" i="27"/>
  <c r="ED172" i="27" s="1"/>
  <c r="EC157" i="27"/>
  <c r="EC168" i="27" s="1"/>
  <c r="EC188" i="27" s="1"/>
  <c r="EB157" i="27"/>
  <c r="EB168" i="27" s="1"/>
  <c r="EB188" i="27" s="1"/>
  <c r="EA157" i="27"/>
  <c r="EA172" i="27" s="1"/>
  <c r="DZ157" i="27"/>
  <c r="DZ172" i="27" s="1"/>
  <c r="FB147" i="27"/>
  <c r="FA147" i="27"/>
  <c r="EZ147" i="27"/>
  <c r="EY147" i="27"/>
  <c r="EX147" i="27"/>
  <c r="EW147" i="27"/>
  <c r="EV147" i="27"/>
  <c r="EU147" i="27"/>
  <c r="ET147" i="27"/>
  <c r="ES147" i="27"/>
  <c r="ER147" i="27"/>
  <c r="EQ147" i="27"/>
  <c r="EP147" i="27"/>
  <c r="EO147" i="27"/>
  <c r="EN147" i="27"/>
  <c r="EM147" i="27"/>
  <c r="EL147" i="27"/>
  <c r="EK147" i="27"/>
  <c r="EJ147" i="27"/>
  <c r="EI147" i="27"/>
  <c r="EH147" i="27"/>
  <c r="EG147" i="27"/>
  <c r="EF147" i="27"/>
  <c r="EE147" i="27"/>
  <c r="ED147" i="27"/>
  <c r="EC147" i="27"/>
  <c r="EB147" i="27"/>
  <c r="EA147" i="27"/>
  <c r="DZ147" i="27"/>
  <c r="DY147" i="27"/>
  <c r="DX147" i="27"/>
  <c r="DW147" i="27"/>
  <c r="DV147" i="27"/>
  <c r="DU147" i="27"/>
  <c r="DT147" i="27"/>
  <c r="DS147" i="27"/>
  <c r="DR147" i="27"/>
  <c r="DQ147" i="27"/>
  <c r="DP147" i="27"/>
  <c r="DO147" i="27"/>
  <c r="DN147" i="27"/>
  <c r="DM147" i="27"/>
  <c r="DL147" i="27"/>
  <c r="DK147" i="27"/>
  <c r="DJ147" i="27"/>
  <c r="DI147" i="27"/>
  <c r="DH147" i="27"/>
  <c r="DG147" i="27"/>
  <c r="DF147" i="27"/>
  <c r="DE147" i="27"/>
  <c r="DD147" i="27"/>
  <c r="DC147" i="27"/>
  <c r="DB147" i="27"/>
  <c r="DA147" i="27"/>
  <c r="CZ147" i="27"/>
  <c r="CY147" i="27"/>
  <c r="CX147" i="27"/>
  <c r="CW147" i="27"/>
  <c r="CV147" i="27"/>
  <c r="CU147" i="27"/>
  <c r="CT147" i="27"/>
  <c r="CS147" i="27"/>
  <c r="CR147" i="27"/>
  <c r="CQ147" i="27"/>
  <c r="CP147" i="27"/>
  <c r="CO147" i="27"/>
  <c r="CN147" i="27"/>
  <c r="CM147" i="27"/>
  <c r="CL147" i="27"/>
  <c r="CK147" i="27"/>
  <c r="CJ147" i="27"/>
  <c r="CI147" i="27"/>
  <c r="CH147" i="27"/>
  <c r="CG147" i="27"/>
  <c r="CF147" i="27"/>
  <c r="CE147" i="27"/>
  <c r="CD147" i="27"/>
  <c r="CC147" i="27"/>
  <c r="CB147" i="27"/>
  <c r="CA147" i="27"/>
  <c r="BZ147" i="27"/>
  <c r="BY147" i="27"/>
  <c r="BX147" i="27"/>
  <c r="BW147" i="27"/>
  <c r="BV147" i="27"/>
  <c r="BU147" i="27"/>
  <c r="BT147" i="27"/>
  <c r="BS147" i="27"/>
  <c r="BR147" i="27"/>
  <c r="BQ147" i="27"/>
  <c r="BP147" i="27"/>
  <c r="BO147" i="27"/>
  <c r="BN147" i="27"/>
  <c r="BM147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FB88" i="27"/>
  <c r="FB108" i="27" s="1"/>
  <c r="FA88" i="27"/>
  <c r="EZ88" i="27"/>
  <c r="EY88" i="27"/>
  <c r="EX88" i="27"/>
  <c r="EX102" i="27" s="1"/>
  <c r="EW88" i="27"/>
  <c r="EV88" i="27"/>
  <c r="EU88" i="27"/>
  <c r="ET88" i="27"/>
  <c r="ET105" i="27" s="1"/>
  <c r="ES88" i="27"/>
  <c r="ER88" i="27"/>
  <c r="EQ88" i="27"/>
  <c r="EP88" i="27"/>
  <c r="EP108" i="27" s="1"/>
  <c r="EO88" i="27"/>
  <c r="EN88" i="27"/>
  <c r="EM88" i="27"/>
  <c r="EL88" i="27"/>
  <c r="EL108" i="27" s="1"/>
  <c r="EK88" i="27"/>
  <c r="EJ88" i="27"/>
  <c r="EI88" i="27"/>
  <c r="EH88" i="27"/>
  <c r="EH102" i="27" s="1"/>
  <c r="EG88" i="27"/>
  <c r="EF88" i="27"/>
  <c r="EE88" i="27"/>
  <c r="ED88" i="27"/>
  <c r="ED105" i="27" s="1"/>
  <c r="EC88" i="27"/>
  <c r="EB88" i="27"/>
  <c r="EA88" i="27"/>
  <c r="DZ88" i="27"/>
  <c r="DZ108" i="27" s="1"/>
  <c r="FB83" i="27"/>
  <c r="FB111" i="27" s="1"/>
  <c r="FA83" i="27"/>
  <c r="FA111" i="27" s="1"/>
  <c r="EZ83" i="27"/>
  <c r="EZ111" i="27" s="1"/>
  <c r="EY83" i="27"/>
  <c r="EY111" i="27" s="1"/>
  <c r="EX83" i="27"/>
  <c r="EX111" i="27" s="1"/>
  <c r="EW83" i="27"/>
  <c r="EW111" i="27" s="1"/>
  <c r="EV83" i="27"/>
  <c r="EV111" i="27" s="1"/>
  <c r="EU83" i="27"/>
  <c r="EU111" i="27" s="1"/>
  <c r="ET83" i="27"/>
  <c r="ET111" i="27" s="1"/>
  <c r="ES83" i="27"/>
  <c r="ES111" i="27" s="1"/>
  <c r="ER83" i="27"/>
  <c r="ER111" i="27" s="1"/>
  <c r="EQ83" i="27"/>
  <c r="EQ111" i="27" s="1"/>
  <c r="EP83" i="27"/>
  <c r="EP111" i="27" s="1"/>
  <c r="EO83" i="27"/>
  <c r="EO111" i="27" s="1"/>
  <c r="EN83" i="27"/>
  <c r="EN111" i="27" s="1"/>
  <c r="EM83" i="27"/>
  <c r="EM111" i="27" s="1"/>
  <c r="EL83" i="27"/>
  <c r="EL111" i="27" s="1"/>
  <c r="EK83" i="27"/>
  <c r="EK111" i="27" s="1"/>
  <c r="EJ83" i="27"/>
  <c r="EJ111" i="27" s="1"/>
  <c r="EI83" i="27"/>
  <c r="EI111" i="27" s="1"/>
  <c r="EH83" i="27"/>
  <c r="EH111" i="27" s="1"/>
  <c r="EG83" i="27"/>
  <c r="EG111" i="27" s="1"/>
  <c r="EF83" i="27"/>
  <c r="EF111" i="27" s="1"/>
  <c r="EE83" i="27"/>
  <c r="EE111" i="27" s="1"/>
  <c r="ED83" i="27"/>
  <c r="ED111" i="27" s="1"/>
  <c r="EC83" i="27"/>
  <c r="EC111" i="27" s="1"/>
  <c r="EB83" i="27"/>
  <c r="EB111" i="27" s="1"/>
  <c r="EA83" i="27"/>
  <c r="EA111" i="27" s="1"/>
  <c r="DZ83" i="27"/>
  <c r="DZ111" i="27" s="1"/>
  <c r="FB80" i="27"/>
  <c r="FB100" i="27" s="1"/>
  <c r="FA80" i="27"/>
  <c r="FA100" i="27" s="1"/>
  <c r="EZ80" i="27"/>
  <c r="EZ100" i="27" s="1"/>
  <c r="EY80" i="27"/>
  <c r="EY100" i="27" s="1"/>
  <c r="EX80" i="27"/>
  <c r="EX100" i="27" s="1"/>
  <c r="EW80" i="27"/>
  <c r="EW100" i="27" s="1"/>
  <c r="EV80" i="27"/>
  <c r="EV100" i="27" s="1"/>
  <c r="EU80" i="27"/>
  <c r="EU100" i="27" s="1"/>
  <c r="ET80" i="27"/>
  <c r="ET100" i="27" s="1"/>
  <c r="ES80" i="27"/>
  <c r="ES100" i="27" s="1"/>
  <c r="ER80" i="27"/>
  <c r="ER100" i="27" s="1"/>
  <c r="EQ80" i="27"/>
  <c r="EQ100" i="27" s="1"/>
  <c r="EP80" i="27"/>
  <c r="EP100" i="27" s="1"/>
  <c r="EO80" i="27"/>
  <c r="EO100" i="27" s="1"/>
  <c r="EN80" i="27"/>
  <c r="EN100" i="27" s="1"/>
  <c r="EM80" i="27"/>
  <c r="EM100" i="27" s="1"/>
  <c r="EL80" i="27"/>
  <c r="EL100" i="27" s="1"/>
  <c r="EK80" i="27"/>
  <c r="EK100" i="27" s="1"/>
  <c r="EJ80" i="27"/>
  <c r="EJ100" i="27" s="1"/>
  <c r="EI80" i="27"/>
  <c r="EI100" i="27" s="1"/>
  <c r="EH80" i="27"/>
  <c r="EH100" i="27" s="1"/>
  <c r="EG80" i="27"/>
  <c r="EG100" i="27" s="1"/>
  <c r="EF80" i="27"/>
  <c r="EF100" i="27" s="1"/>
  <c r="EE80" i="27"/>
  <c r="EE100" i="27" s="1"/>
  <c r="ED80" i="27"/>
  <c r="ED100" i="27" s="1"/>
  <c r="EC80" i="27"/>
  <c r="EC100" i="27" s="1"/>
  <c r="EB80" i="27"/>
  <c r="EB100" i="27" s="1"/>
  <c r="EA80" i="27"/>
  <c r="EA100" i="27" s="1"/>
  <c r="DZ80" i="27"/>
  <c r="DZ100" i="27" s="1"/>
  <c r="FB76" i="27"/>
  <c r="FB89" i="27" s="1"/>
  <c r="FA76" i="27"/>
  <c r="FA89" i="27" s="1"/>
  <c r="EZ76" i="27"/>
  <c r="EZ89" i="27" s="1"/>
  <c r="EY76" i="27"/>
  <c r="EY89" i="27" s="1"/>
  <c r="EX76" i="27"/>
  <c r="EX89" i="27" s="1"/>
  <c r="EW76" i="27"/>
  <c r="EW89" i="27" s="1"/>
  <c r="EV76" i="27"/>
  <c r="EV89" i="27" s="1"/>
  <c r="EU76" i="27"/>
  <c r="EU89" i="27" s="1"/>
  <c r="ET76" i="27"/>
  <c r="ET89" i="27" s="1"/>
  <c r="ES76" i="27"/>
  <c r="ES89" i="27" s="1"/>
  <c r="ER76" i="27"/>
  <c r="ER89" i="27" s="1"/>
  <c r="EQ76" i="27"/>
  <c r="EQ89" i="27" s="1"/>
  <c r="EP76" i="27"/>
  <c r="EP89" i="27" s="1"/>
  <c r="EO76" i="27"/>
  <c r="EO89" i="27" s="1"/>
  <c r="EN76" i="27"/>
  <c r="EN89" i="27" s="1"/>
  <c r="EM76" i="27"/>
  <c r="EM89" i="27" s="1"/>
  <c r="EL76" i="27"/>
  <c r="EL89" i="27" s="1"/>
  <c r="EK76" i="27"/>
  <c r="EK89" i="27" s="1"/>
  <c r="EJ76" i="27"/>
  <c r="EJ89" i="27" s="1"/>
  <c r="EI76" i="27"/>
  <c r="EI89" i="27" s="1"/>
  <c r="EH76" i="27"/>
  <c r="EH89" i="27" s="1"/>
  <c r="EG76" i="27"/>
  <c r="EG89" i="27" s="1"/>
  <c r="EF76" i="27"/>
  <c r="EF89" i="27" s="1"/>
  <c r="EE76" i="27"/>
  <c r="EE89" i="27" s="1"/>
  <c r="ED76" i="27"/>
  <c r="ED89" i="27" s="1"/>
  <c r="EC76" i="27"/>
  <c r="EC89" i="27" s="1"/>
  <c r="EB76" i="27"/>
  <c r="EB89" i="27" s="1"/>
  <c r="EA76" i="27"/>
  <c r="EA89" i="27" s="1"/>
  <c r="DZ76" i="27"/>
  <c r="DZ89" i="27" s="1"/>
  <c r="FB75" i="27"/>
  <c r="FA75" i="27"/>
  <c r="EZ75" i="27"/>
  <c r="EY75" i="27"/>
  <c r="EX75" i="27"/>
  <c r="EW75" i="27"/>
  <c r="EV75" i="27"/>
  <c r="EU75" i="27"/>
  <c r="ET75" i="27"/>
  <c r="ES75" i="27"/>
  <c r="ER75" i="27"/>
  <c r="EQ75" i="27"/>
  <c r="EP75" i="27"/>
  <c r="EO75" i="27"/>
  <c r="EN75" i="27"/>
  <c r="EM75" i="27"/>
  <c r="EL75" i="27"/>
  <c r="EK75" i="27"/>
  <c r="EJ75" i="27"/>
  <c r="EI75" i="27"/>
  <c r="EH75" i="27"/>
  <c r="EG75" i="27"/>
  <c r="EF75" i="27"/>
  <c r="EE75" i="27"/>
  <c r="ED75" i="27"/>
  <c r="EC75" i="27"/>
  <c r="EB75" i="27"/>
  <c r="EA75" i="27"/>
  <c r="DZ75" i="27"/>
  <c r="DY72" i="27"/>
  <c r="DX72" i="27"/>
  <c r="DW72" i="27"/>
  <c r="DV72" i="27"/>
  <c r="DU72" i="27"/>
  <c r="DT72" i="27"/>
  <c r="DS72" i="27"/>
  <c r="DR72" i="27"/>
  <c r="DQ72" i="27"/>
  <c r="DP72" i="27"/>
  <c r="DO72" i="27"/>
  <c r="DN72" i="27"/>
  <c r="DM72" i="27"/>
  <c r="DL72" i="27"/>
  <c r="DK72" i="27"/>
  <c r="DJ72" i="27"/>
  <c r="DI72" i="27"/>
  <c r="DH72" i="27"/>
  <c r="DG72" i="27"/>
  <c r="DF72" i="27"/>
  <c r="DE72" i="27"/>
  <c r="DD72" i="27"/>
  <c r="DC72" i="27"/>
  <c r="DB72" i="27"/>
  <c r="DA72" i="27"/>
  <c r="CZ72" i="27"/>
  <c r="CY72" i="27"/>
  <c r="CX72" i="27"/>
  <c r="CW72" i="27"/>
  <c r="CV72" i="27"/>
  <c r="CU72" i="27"/>
  <c r="CT72" i="27"/>
  <c r="CS72" i="27"/>
  <c r="CR72" i="27"/>
  <c r="CQ72" i="27"/>
  <c r="CP72" i="27"/>
  <c r="CO72" i="27"/>
  <c r="CN72" i="27"/>
  <c r="CM72" i="27"/>
  <c r="CL72" i="27"/>
  <c r="CK72" i="27"/>
  <c r="CJ72" i="27"/>
  <c r="CI72" i="27"/>
  <c r="CH72" i="27"/>
  <c r="CG72" i="27"/>
  <c r="CF72" i="27"/>
  <c r="CE72" i="27"/>
  <c r="CD72" i="27"/>
  <c r="CC72" i="27"/>
  <c r="CB72" i="27"/>
  <c r="CA72" i="27"/>
  <c r="BZ72" i="27"/>
  <c r="BY72" i="27"/>
  <c r="BX72" i="27"/>
  <c r="BW72" i="27"/>
  <c r="BV72" i="27"/>
  <c r="BU72" i="27"/>
  <c r="BT72" i="27"/>
  <c r="BS72" i="27"/>
  <c r="BR72" i="27"/>
  <c r="BQ72" i="27"/>
  <c r="BP72" i="27"/>
  <c r="BO72" i="27"/>
  <c r="BN72" i="27"/>
  <c r="BM72" i="27"/>
  <c r="BL72" i="27"/>
  <c r="BK72" i="27"/>
  <c r="BJ72" i="27"/>
  <c r="BI72" i="27"/>
  <c r="BH72" i="27"/>
  <c r="BG72" i="27"/>
  <c r="BF72" i="27"/>
  <c r="BE72" i="27"/>
  <c r="BD72" i="27"/>
  <c r="BC72" i="27"/>
  <c r="BB72" i="27"/>
  <c r="BA72" i="27"/>
  <c r="AZ72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Y65" i="27"/>
  <c r="DY162" i="27" s="1"/>
  <c r="DX65" i="27"/>
  <c r="DX162" i="27" s="1"/>
  <c r="DW65" i="27"/>
  <c r="DW162" i="27" s="1"/>
  <c r="DV65" i="27"/>
  <c r="DV162" i="27" s="1"/>
  <c r="DU65" i="27"/>
  <c r="DU162" i="27" s="1"/>
  <c r="DT65" i="27"/>
  <c r="DT162" i="27" s="1"/>
  <c r="DS65" i="27"/>
  <c r="DS162" i="27" s="1"/>
  <c r="DR65" i="27"/>
  <c r="DR162" i="27" s="1"/>
  <c r="DQ65" i="27"/>
  <c r="DQ162" i="27" s="1"/>
  <c r="DP65" i="27"/>
  <c r="DP162" i="27" s="1"/>
  <c r="DO65" i="27"/>
  <c r="DO162" i="27" s="1"/>
  <c r="DN65" i="27"/>
  <c r="DN162" i="27" s="1"/>
  <c r="DM65" i="27"/>
  <c r="DM162" i="27" s="1"/>
  <c r="DL65" i="27"/>
  <c r="DL162" i="27" s="1"/>
  <c r="DK65" i="27"/>
  <c r="DK162" i="27" s="1"/>
  <c r="DJ65" i="27"/>
  <c r="DJ162" i="27" s="1"/>
  <c r="DI65" i="27"/>
  <c r="DI162" i="27" s="1"/>
  <c r="DH65" i="27"/>
  <c r="DH162" i="27" s="1"/>
  <c r="DG65" i="27"/>
  <c r="DG162" i="27" s="1"/>
  <c r="DF65" i="27"/>
  <c r="DF162" i="27" s="1"/>
  <c r="DE65" i="27"/>
  <c r="DE162" i="27" s="1"/>
  <c r="DD65" i="27"/>
  <c r="DD162" i="27" s="1"/>
  <c r="DC65" i="27"/>
  <c r="DC162" i="27" s="1"/>
  <c r="DB65" i="27"/>
  <c r="DB162" i="27" s="1"/>
  <c r="DA65" i="27"/>
  <c r="DA162" i="27" s="1"/>
  <c r="CZ65" i="27"/>
  <c r="CZ162" i="27" s="1"/>
  <c r="CY65" i="27"/>
  <c r="CY162" i="27" s="1"/>
  <c r="CX65" i="27"/>
  <c r="CX162" i="27" s="1"/>
  <c r="CW65" i="27"/>
  <c r="CW162" i="27" s="1"/>
  <c r="CV65" i="27"/>
  <c r="CV162" i="27" s="1"/>
  <c r="CU65" i="27"/>
  <c r="CU162" i="27" s="1"/>
  <c r="CT65" i="27"/>
  <c r="CT162" i="27" s="1"/>
  <c r="CS65" i="27"/>
  <c r="CS162" i="27" s="1"/>
  <c r="CR65" i="27"/>
  <c r="CR162" i="27" s="1"/>
  <c r="CQ65" i="27"/>
  <c r="CQ162" i="27" s="1"/>
  <c r="CP65" i="27"/>
  <c r="CP162" i="27" s="1"/>
  <c r="CO65" i="27"/>
  <c r="CO162" i="27" s="1"/>
  <c r="CN65" i="27"/>
  <c r="CN162" i="27" s="1"/>
  <c r="CM65" i="27"/>
  <c r="CM162" i="27" s="1"/>
  <c r="CL65" i="27"/>
  <c r="CL162" i="27" s="1"/>
  <c r="CK65" i="27"/>
  <c r="CK162" i="27" s="1"/>
  <c r="CJ65" i="27"/>
  <c r="CJ162" i="27" s="1"/>
  <c r="CI65" i="27"/>
  <c r="CI162" i="27" s="1"/>
  <c r="CH65" i="27"/>
  <c r="CH162" i="27" s="1"/>
  <c r="CG65" i="27"/>
  <c r="CG162" i="27" s="1"/>
  <c r="CF65" i="27"/>
  <c r="CF162" i="27" s="1"/>
  <c r="CE65" i="27"/>
  <c r="CE162" i="27" s="1"/>
  <c r="CD65" i="27"/>
  <c r="CD162" i="27" s="1"/>
  <c r="CC65" i="27"/>
  <c r="CC162" i="27" s="1"/>
  <c r="CB65" i="27"/>
  <c r="CB162" i="27" s="1"/>
  <c r="CA65" i="27"/>
  <c r="CA162" i="27" s="1"/>
  <c r="BZ65" i="27"/>
  <c r="BZ162" i="27" s="1"/>
  <c r="BY65" i="27"/>
  <c r="BY162" i="27" s="1"/>
  <c r="BX65" i="27"/>
  <c r="BX162" i="27" s="1"/>
  <c r="BW65" i="27"/>
  <c r="BW162" i="27" s="1"/>
  <c r="BV65" i="27"/>
  <c r="BV162" i="27" s="1"/>
  <c r="BU65" i="27"/>
  <c r="BU162" i="27" s="1"/>
  <c r="BT65" i="27"/>
  <c r="BT162" i="27" s="1"/>
  <c r="BS65" i="27"/>
  <c r="BS162" i="27" s="1"/>
  <c r="BR65" i="27"/>
  <c r="BR162" i="27" s="1"/>
  <c r="BQ65" i="27"/>
  <c r="BQ162" i="27" s="1"/>
  <c r="BP65" i="27"/>
  <c r="BP162" i="27" s="1"/>
  <c r="BO65" i="27"/>
  <c r="BO162" i="27" s="1"/>
  <c r="BN65" i="27"/>
  <c r="BN162" i="27" s="1"/>
  <c r="BM65" i="27"/>
  <c r="BM162" i="27" s="1"/>
  <c r="BL65" i="27"/>
  <c r="BL162" i="27" s="1"/>
  <c r="BK65" i="27"/>
  <c r="BK162" i="27" s="1"/>
  <c r="BJ65" i="27"/>
  <c r="BJ162" i="27" s="1"/>
  <c r="BI65" i="27"/>
  <c r="BI162" i="27" s="1"/>
  <c r="BH65" i="27"/>
  <c r="BH162" i="27" s="1"/>
  <c r="BG65" i="27"/>
  <c r="BG162" i="27" s="1"/>
  <c r="BF65" i="27"/>
  <c r="BF162" i="27" s="1"/>
  <c r="BE65" i="27"/>
  <c r="BE162" i="27" s="1"/>
  <c r="BD65" i="27"/>
  <c r="BD162" i="27" s="1"/>
  <c r="BC65" i="27"/>
  <c r="BC162" i="27" s="1"/>
  <c r="BB65" i="27"/>
  <c r="BB162" i="27" s="1"/>
  <c r="BA65" i="27"/>
  <c r="BA162" i="27" s="1"/>
  <c r="AZ65" i="27"/>
  <c r="AZ162" i="27" s="1"/>
  <c r="AY65" i="27"/>
  <c r="AY162" i="27" s="1"/>
  <c r="AX65" i="27"/>
  <c r="AX162" i="27" s="1"/>
  <c r="AW65" i="27"/>
  <c r="AW162" i="27" s="1"/>
  <c r="AV65" i="27"/>
  <c r="AV162" i="27" s="1"/>
  <c r="AU65" i="27"/>
  <c r="AU162" i="27" s="1"/>
  <c r="AT65" i="27"/>
  <c r="AT162" i="27" s="1"/>
  <c r="AS65" i="27"/>
  <c r="AS162" i="27" s="1"/>
  <c r="AR65" i="27"/>
  <c r="AR162" i="27" s="1"/>
  <c r="AQ65" i="27"/>
  <c r="AQ162" i="27" s="1"/>
  <c r="AP65" i="27"/>
  <c r="AP162" i="27" s="1"/>
  <c r="AO65" i="27"/>
  <c r="AO162" i="27" s="1"/>
  <c r="AN65" i="27"/>
  <c r="AN162" i="27" s="1"/>
  <c r="AM65" i="27"/>
  <c r="AM162" i="27" s="1"/>
  <c r="AL65" i="27"/>
  <c r="AL162" i="27" s="1"/>
  <c r="AK65" i="27"/>
  <c r="AK162" i="27" s="1"/>
  <c r="AJ65" i="27"/>
  <c r="AJ162" i="27" s="1"/>
  <c r="AI65" i="27"/>
  <c r="AI162" i="27" s="1"/>
  <c r="AH65" i="27"/>
  <c r="AH162" i="27" s="1"/>
  <c r="AG65" i="27"/>
  <c r="AG162" i="27" s="1"/>
  <c r="AF65" i="27"/>
  <c r="AF162" i="27" s="1"/>
  <c r="AE65" i="27"/>
  <c r="AE162" i="27" s="1"/>
  <c r="AD65" i="27"/>
  <c r="AD162" i="27" s="1"/>
  <c r="AC65" i="27"/>
  <c r="AC162" i="27" s="1"/>
  <c r="AB65" i="27"/>
  <c r="AB162" i="27" s="1"/>
  <c r="AA65" i="27"/>
  <c r="AA162" i="27" s="1"/>
  <c r="Z65" i="27"/>
  <c r="Z162" i="27" s="1"/>
  <c r="Y65" i="27"/>
  <c r="Y162" i="27" s="1"/>
  <c r="X65" i="27"/>
  <c r="X162" i="27" s="1"/>
  <c r="W65" i="27"/>
  <c r="W162" i="27" s="1"/>
  <c r="V65" i="27"/>
  <c r="V162" i="27" s="1"/>
  <c r="U65" i="27"/>
  <c r="U162" i="27" s="1"/>
  <c r="T65" i="27"/>
  <c r="T162" i="27" s="1"/>
  <c r="S65" i="27"/>
  <c r="S162" i="27" s="1"/>
  <c r="R65" i="27"/>
  <c r="R162" i="27" s="1"/>
  <c r="Q65" i="27"/>
  <c r="Q162" i="27" s="1"/>
  <c r="P65" i="27"/>
  <c r="P162" i="27" s="1"/>
  <c r="O65" i="27"/>
  <c r="O162" i="27" s="1"/>
  <c r="N65" i="27"/>
  <c r="N162" i="27" s="1"/>
  <c r="M65" i="27"/>
  <c r="M162" i="27" s="1"/>
  <c r="L65" i="27"/>
  <c r="L162" i="27" s="1"/>
  <c r="K65" i="27"/>
  <c r="K162" i="27" s="1"/>
  <c r="J65" i="27"/>
  <c r="J162" i="27" s="1"/>
  <c r="I65" i="27"/>
  <c r="I162" i="27" s="1"/>
  <c r="H65" i="27"/>
  <c r="H162" i="27" s="1"/>
  <c r="G65" i="27"/>
  <c r="G162" i="27" s="1"/>
  <c r="F65" i="27"/>
  <c r="F162" i="27" s="1"/>
  <c r="E65" i="27"/>
  <c r="E162" i="27" s="1"/>
  <c r="DC51" i="27"/>
  <c r="DC58" i="27" s="1"/>
  <c r="DY49" i="27"/>
  <c r="DX49" i="27"/>
  <c r="DW49" i="27"/>
  <c r="DV49" i="27"/>
  <c r="DU49" i="27"/>
  <c r="DT49" i="27"/>
  <c r="DS49" i="27"/>
  <c r="DR49" i="27"/>
  <c r="DQ49" i="27"/>
  <c r="DP49" i="27"/>
  <c r="DO49" i="27"/>
  <c r="DN49" i="27"/>
  <c r="DM49" i="27"/>
  <c r="DL49" i="27"/>
  <c r="DK49" i="27"/>
  <c r="DJ49" i="27"/>
  <c r="DI49" i="27"/>
  <c r="DH49" i="27"/>
  <c r="DG49" i="27"/>
  <c r="DF49" i="27"/>
  <c r="DE49" i="27"/>
  <c r="DD49" i="27"/>
  <c r="DC49" i="27"/>
  <c r="DB49" i="27"/>
  <c r="DA49" i="27"/>
  <c r="CZ49" i="27"/>
  <c r="CY49" i="27"/>
  <c r="CX49" i="27"/>
  <c r="CW49" i="27"/>
  <c r="CV49" i="27"/>
  <c r="CU49" i="27"/>
  <c r="CT49" i="27"/>
  <c r="CS49" i="27"/>
  <c r="CR49" i="27"/>
  <c r="CQ49" i="27"/>
  <c r="CP49" i="27"/>
  <c r="CO49" i="27"/>
  <c r="CN49" i="27"/>
  <c r="CM49" i="27"/>
  <c r="CL49" i="27"/>
  <c r="CK49" i="27"/>
  <c r="CJ49" i="27"/>
  <c r="CI49" i="27"/>
  <c r="CH49" i="27"/>
  <c r="CG49" i="27"/>
  <c r="CF49" i="27"/>
  <c r="CE49" i="27"/>
  <c r="CD49" i="27"/>
  <c r="CC49" i="27"/>
  <c r="CB49" i="27"/>
  <c r="CA49" i="27"/>
  <c r="BZ49" i="27"/>
  <c r="BY49" i="27"/>
  <c r="BX49" i="27"/>
  <c r="BW49" i="27"/>
  <c r="BV49" i="27"/>
  <c r="BU49" i="27"/>
  <c r="BT49" i="27"/>
  <c r="BS49" i="27"/>
  <c r="BR49" i="27"/>
  <c r="BQ49" i="27"/>
  <c r="BP49" i="27"/>
  <c r="BO49" i="27"/>
  <c r="BN49" i="27"/>
  <c r="BM49" i="27"/>
  <c r="BL49" i="27"/>
  <c r="BK49" i="27"/>
  <c r="BJ49" i="27"/>
  <c r="BI49" i="27"/>
  <c r="BH49" i="27"/>
  <c r="BG49" i="27"/>
  <c r="BF49" i="27"/>
  <c r="BE49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EJ160" i="27" l="1"/>
  <c r="DT160" i="27"/>
  <c r="DH160" i="27"/>
  <c r="CJ160" i="27"/>
  <c r="BX160" i="27"/>
  <c r="DP160" i="27"/>
  <c r="DP180" i="27" s="1"/>
  <c r="DD160" i="27"/>
  <c r="CR160" i="27"/>
  <c r="ED169" i="27"/>
  <c r="DZ173" i="27"/>
  <c r="EE160" i="27"/>
  <c r="EA160" i="27"/>
  <c r="EA180" i="27" s="1"/>
  <c r="DW160" i="27"/>
  <c r="DS160" i="27"/>
  <c r="DO160" i="27"/>
  <c r="DK160" i="27"/>
  <c r="DK180" i="27" s="1"/>
  <c r="DG160" i="27"/>
  <c r="DC160" i="27"/>
  <c r="CY160" i="27"/>
  <c r="CU160" i="27"/>
  <c r="CU180" i="27" s="1"/>
  <c r="CQ160" i="27"/>
  <c r="CM160" i="27"/>
  <c r="CI160" i="27"/>
  <c r="CE160" i="27"/>
  <c r="CE180" i="27" s="1"/>
  <c r="CA160" i="27"/>
  <c r="DZ169" i="27"/>
  <c r="EH173" i="27"/>
  <c r="EH169" i="27"/>
  <c r="ED173" i="27"/>
  <c r="DV160" i="27"/>
  <c r="DF160" i="27"/>
  <c r="CP160" i="27"/>
  <c r="CP170" i="27" s="1"/>
  <c r="I141" i="29"/>
  <c r="I150" i="29" s="1"/>
  <c r="I152" i="29" s="1"/>
  <c r="I153" i="29" s="1"/>
  <c r="H44" i="29"/>
  <c r="H46" i="29" s="1"/>
  <c r="H47" i="29" s="1"/>
  <c r="I142" i="29"/>
  <c r="I143" i="29" s="1"/>
  <c r="I193" i="29" s="1"/>
  <c r="I194" i="29" s="1"/>
  <c r="J241" i="29"/>
  <c r="J18" i="30" s="1"/>
  <c r="J238" i="29"/>
  <c r="J14" i="30" s="1"/>
  <c r="J240" i="29"/>
  <c r="J16" i="30" s="1"/>
  <c r="J242" i="29"/>
  <c r="J19" i="30" s="1"/>
  <c r="J239" i="29"/>
  <c r="J15" i="30" s="1"/>
  <c r="J166" i="29"/>
  <c r="J140" i="29"/>
  <c r="I41" i="29"/>
  <c r="I43" i="29"/>
  <c r="H171" i="29"/>
  <c r="H216" i="29" s="1"/>
  <c r="H169" i="29"/>
  <c r="K235" i="29"/>
  <c r="K11" i="30" s="1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L167" i="29" s="1"/>
  <c r="K39" i="29"/>
  <c r="L35" i="29"/>
  <c r="G171" i="29"/>
  <c r="G169" i="29"/>
  <c r="J40" i="29"/>
  <c r="G193" i="29"/>
  <c r="G194" i="29" s="1"/>
  <c r="J215" i="29"/>
  <c r="J198" i="29"/>
  <c r="J199" i="29" s="1"/>
  <c r="DZ160" i="27"/>
  <c r="DJ160" i="27"/>
  <c r="DJ180" i="27" s="1"/>
  <c r="CX160" i="27"/>
  <c r="CD160" i="27"/>
  <c r="CD180" i="27" s="1"/>
  <c r="K51" i="27"/>
  <c r="K58" i="27" s="1"/>
  <c r="EK169" i="27"/>
  <c r="EG169" i="27"/>
  <c r="EC169" i="27"/>
  <c r="EK173" i="27"/>
  <c r="EG173" i="27"/>
  <c r="EC173" i="27"/>
  <c r="EK172" i="27"/>
  <c r="EG172" i="27"/>
  <c r="EC172" i="27"/>
  <c r="EH160" i="27"/>
  <c r="DN160" i="27"/>
  <c r="DN180" i="27" s="1"/>
  <c r="CT160" i="27"/>
  <c r="CH160" i="27"/>
  <c r="CH180" i="27" s="1"/>
  <c r="BV160" i="27"/>
  <c r="AQ51" i="27"/>
  <c r="AQ58" i="27" s="1"/>
  <c r="EJ169" i="27"/>
  <c r="EF169" i="27"/>
  <c r="EB169" i="27"/>
  <c r="EJ173" i="27"/>
  <c r="EF173" i="27"/>
  <c r="EB173" i="27"/>
  <c r="EJ172" i="27"/>
  <c r="EF172" i="27"/>
  <c r="EB172" i="27"/>
  <c r="ED160" i="27"/>
  <c r="ED180" i="27" s="1"/>
  <c r="DR160" i="27"/>
  <c r="DB160" i="27"/>
  <c r="DB170" i="27" s="1"/>
  <c r="CL160" i="27"/>
  <c r="BW51" i="27"/>
  <c r="BW58" i="27" s="1"/>
  <c r="EI169" i="27"/>
  <c r="EE169" i="27"/>
  <c r="EA169" i="27"/>
  <c r="EI173" i="27"/>
  <c r="EE173" i="27"/>
  <c r="EA173" i="27"/>
  <c r="AY51" i="27"/>
  <c r="AY58" i="27" s="1"/>
  <c r="DK51" i="27"/>
  <c r="DK53" i="27" s="1"/>
  <c r="DK64" i="27" s="1"/>
  <c r="AS74" i="27"/>
  <c r="AS88" i="27" s="1"/>
  <c r="AS130" i="27" s="1"/>
  <c r="AA51" i="27"/>
  <c r="AA157" i="27" s="1"/>
  <c r="AA175" i="27" s="1"/>
  <c r="BG51" i="27"/>
  <c r="BG157" i="27" s="1"/>
  <c r="CM51" i="27"/>
  <c r="CM58" i="27" s="1"/>
  <c r="DS51" i="27"/>
  <c r="DS58" i="27" s="1"/>
  <c r="DE74" i="27"/>
  <c r="DE88" i="27" s="1"/>
  <c r="DE124" i="27" s="1"/>
  <c r="S51" i="27"/>
  <c r="CE51" i="27"/>
  <c r="CE62" i="27" s="1"/>
  <c r="AI51" i="27"/>
  <c r="AI53" i="27" s="1"/>
  <c r="AI64" i="27" s="1"/>
  <c r="BO51" i="27"/>
  <c r="CU51" i="27"/>
  <c r="CU62" i="27" s="1"/>
  <c r="B47" i="28"/>
  <c r="EK160" i="27"/>
  <c r="EG160" i="27"/>
  <c r="EG180" i="27" s="1"/>
  <c r="EC160" i="27"/>
  <c r="DY160" i="27"/>
  <c r="DY170" i="27" s="1"/>
  <c r="DU160" i="27"/>
  <c r="DQ160" i="27"/>
  <c r="DQ170" i="27" s="1"/>
  <c r="DM160" i="27"/>
  <c r="DI160" i="27"/>
  <c r="DI180" i="27" s="1"/>
  <c r="DE160" i="27"/>
  <c r="DA160" i="27"/>
  <c r="DA170" i="27" s="1"/>
  <c r="CW160" i="27"/>
  <c r="CS160" i="27"/>
  <c r="CS170" i="27" s="1"/>
  <c r="CO160" i="27"/>
  <c r="CK160" i="27"/>
  <c r="CK170" i="27" s="1"/>
  <c r="CG160" i="27"/>
  <c r="CC160" i="27"/>
  <c r="CC170" i="27" s="1"/>
  <c r="BY160" i="27"/>
  <c r="C49" i="28"/>
  <c r="D50" i="28"/>
  <c r="C48" i="28"/>
  <c r="BI74" i="27"/>
  <c r="BI88" i="27" s="1"/>
  <c r="BI120" i="27" s="1"/>
  <c r="BI144" i="27" s="1"/>
  <c r="DU74" i="27"/>
  <c r="DU88" i="27" s="1"/>
  <c r="DU127" i="27" s="1"/>
  <c r="M74" i="27"/>
  <c r="M76" i="27" s="1"/>
  <c r="M89" i="27" s="1"/>
  <c r="BY74" i="27"/>
  <c r="BY88" i="27" s="1"/>
  <c r="BY124" i="27" s="1"/>
  <c r="AC74" i="27"/>
  <c r="AC88" i="27" s="1"/>
  <c r="AC124" i="27" s="1"/>
  <c r="CO74" i="27"/>
  <c r="CO80" i="27" s="1"/>
  <c r="CO100" i="27" s="1"/>
  <c r="L51" i="27"/>
  <c r="L157" i="27" s="1"/>
  <c r="L175" i="27" s="1"/>
  <c r="T51" i="27"/>
  <c r="T157" i="27" s="1"/>
  <c r="T183" i="27" s="1"/>
  <c r="AB51" i="27"/>
  <c r="AB58" i="27" s="1"/>
  <c r="AJ51" i="27"/>
  <c r="AJ58" i="27" s="1"/>
  <c r="AR51" i="27"/>
  <c r="AZ51" i="27"/>
  <c r="AZ58" i="27" s="1"/>
  <c r="BH51" i="27"/>
  <c r="BH58" i="27" s="1"/>
  <c r="BP51" i="27"/>
  <c r="BX51" i="27"/>
  <c r="BX58" i="27" s="1"/>
  <c r="CF51" i="27"/>
  <c r="CF58" i="27" s="1"/>
  <c r="CN51" i="27"/>
  <c r="CN53" i="27" s="1"/>
  <c r="CN64" i="27" s="1"/>
  <c r="CV51" i="27"/>
  <c r="DD51" i="27"/>
  <c r="DD58" i="27" s="1"/>
  <c r="DL51" i="27"/>
  <c r="DL58" i="27" s="1"/>
  <c r="DT51" i="27"/>
  <c r="DT62" i="27" s="1"/>
  <c r="N74" i="27"/>
  <c r="N88" i="27" s="1"/>
  <c r="N105" i="27" s="1"/>
  <c r="AD74" i="27"/>
  <c r="AD88" i="27" s="1"/>
  <c r="AD105" i="27" s="1"/>
  <c r="AT74" i="27"/>
  <c r="AT88" i="27" s="1"/>
  <c r="AT94" i="27" s="1"/>
  <c r="BJ74" i="27"/>
  <c r="BJ88" i="27" s="1"/>
  <c r="BJ131" i="27" s="1"/>
  <c r="BZ74" i="27"/>
  <c r="BZ88" i="27" s="1"/>
  <c r="BZ116" i="27" s="1"/>
  <c r="BZ138" i="27" s="1"/>
  <c r="CP74" i="27"/>
  <c r="CP88" i="27" s="1"/>
  <c r="CP105" i="27" s="1"/>
  <c r="DF74" i="27"/>
  <c r="DF88" i="27" s="1"/>
  <c r="DF94" i="27" s="1"/>
  <c r="DV74" i="27"/>
  <c r="DV88" i="27" s="1"/>
  <c r="G51" i="27"/>
  <c r="G53" i="27" s="1"/>
  <c r="G64" i="27" s="1"/>
  <c r="O51" i="27"/>
  <c r="O53" i="27" s="1"/>
  <c r="O64" i="27" s="1"/>
  <c r="W51" i="27"/>
  <c r="W58" i="27" s="1"/>
  <c r="AE51" i="27"/>
  <c r="AE157" i="27" s="1"/>
  <c r="AM51" i="27"/>
  <c r="AM62" i="27" s="1"/>
  <c r="AU51" i="27"/>
  <c r="BC51" i="27"/>
  <c r="BC58" i="27" s="1"/>
  <c r="BK51" i="27"/>
  <c r="BS51" i="27"/>
  <c r="BS53" i="27" s="1"/>
  <c r="BS64" i="27" s="1"/>
  <c r="CA51" i="27"/>
  <c r="CA157" i="27" s="1"/>
  <c r="CI51" i="27"/>
  <c r="CI157" i="27" s="1"/>
  <c r="CI178" i="27" s="1"/>
  <c r="CQ51" i="27"/>
  <c r="CQ53" i="27" s="1"/>
  <c r="CQ64" i="27" s="1"/>
  <c r="CY51" i="27"/>
  <c r="DG51" i="27"/>
  <c r="DG58" i="27" s="1"/>
  <c r="DO51" i="27"/>
  <c r="DO53" i="27" s="1"/>
  <c r="DO64" i="27" s="1"/>
  <c r="DW51" i="27"/>
  <c r="DW53" i="27" s="1"/>
  <c r="DW64" i="27" s="1"/>
  <c r="E74" i="27"/>
  <c r="E88" i="27" s="1"/>
  <c r="U74" i="27"/>
  <c r="U88" i="27" s="1"/>
  <c r="AK74" i="27"/>
  <c r="AK88" i="27" s="1"/>
  <c r="AK130" i="27" s="1"/>
  <c r="BA74" i="27"/>
  <c r="BA88" i="27" s="1"/>
  <c r="BQ74" i="27"/>
  <c r="BQ88" i="27" s="1"/>
  <c r="CG74" i="27"/>
  <c r="CG83" i="27" s="1"/>
  <c r="CG111" i="27" s="1"/>
  <c r="CW74" i="27"/>
  <c r="CW76" i="27" s="1"/>
  <c r="CW89" i="27" s="1"/>
  <c r="DM74" i="27"/>
  <c r="H51" i="27"/>
  <c r="H55" i="27" s="1"/>
  <c r="P51" i="27"/>
  <c r="P157" i="27" s="1"/>
  <c r="X51" i="27"/>
  <c r="X157" i="27" s="1"/>
  <c r="X183" i="27" s="1"/>
  <c r="AF51" i="27"/>
  <c r="AF58" i="27" s="1"/>
  <c r="AN51" i="27"/>
  <c r="AN157" i="27" s="1"/>
  <c r="AV51" i="27"/>
  <c r="AV58" i="27" s="1"/>
  <c r="BD51" i="27"/>
  <c r="BD53" i="27" s="1"/>
  <c r="BD64" i="27" s="1"/>
  <c r="BL51" i="27"/>
  <c r="BL58" i="27" s="1"/>
  <c r="BT51" i="27"/>
  <c r="BT58" i="27" s="1"/>
  <c r="CB51" i="27"/>
  <c r="CB62" i="27" s="1"/>
  <c r="CJ51" i="27"/>
  <c r="CJ58" i="27" s="1"/>
  <c r="CR51" i="27"/>
  <c r="CR58" i="27" s="1"/>
  <c r="CZ51" i="27"/>
  <c r="DH51" i="27"/>
  <c r="DH53" i="27" s="1"/>
  <c r="DH64" i="27" s="1"/>
  <c r="DP51" i="27"/>
  <c r="DP58" i="27" s="1"/>
  <c r="DX51" i="27"/>
  <c r="DX58" i="27" s="1"/>
  <c r="F74" i="27"/>
  <c r="F88" i="27" s="1"/>
  <c r="F108" i="27" s="1"/>
  <c r="V74" i="27"/>
  <c r="V88" i="27" s="1"/>
  <c r="AL74" i="27"/>
  <c r="AL88" i="27" s="1"/>
  <c r="AL131" i="27" s="1"/>
  <c r="BB74" i="27"/>
  <c r="BB88" i="27" s="1"/>
  <c r="BB130" i="27" s="1"/>
  <c r="BR74" i="27"/>
  <c r="BR88" i="27" s="1"/>
  <c r="BR116" i="27" s="1"/>
  <c r="BR138" i="27" s="1"/>
  <c r="CH74" i="27"/>
  <c r="CH88" i="27" s="1"/>
  <c r="CH116" i="27" s="1"/>
  <c r="CH138" i="27" s="1"/>
  <c r="CX74" i="27"/>
  <c r="CX88" i="27" s="1"/>
  <c r="CX119" i="27" s="1"/>
  <c r="CX142" i="27" s="1"/>
  <c r="DN74" i="27"/>
  <c r="DN88" i="27" s="1"/>
  <c r="EP91" i="27"/>
  <c r="EL105" i="27"/>
  <c r="EH97" i="27"/>
  <c r="EX108" i="27"/>
  <c r="EX97" i="27"/>
  <c r="DZ91" i="27"/>
  <c r="EP102" i="27"/>
  <c r="EN113" i="27"/>
  <c r="EN136" i="27" s="1"/>
  <c r="EN98" i="27"/>
  <c r="EN109" i="27"/>
  <c r="E51" i="27"/>
  <c r="E55" i="27" s="1"/>
  <c r="I51" i="27"/>
  <c r="M51" i="27"/>
  <c r="M62" i="27" s="1"/>
  <c r="Q51" i="27"/>
  <c r="U51" i="27"/>
  <c r="Y51" i="27"/>
  <c r="Y62" i="27" s="1"/>
  <c r="AC51" i="27"/>
  <c r="AG51" i="27"/>
  <c r="AK51" i="27"/>
  <c r="AO51" i="27"/>
  <c r="AO157" i="27" s="1"/>
  <c r="AS51" i="27"/>
  <c r="AW51" i="27"/>
  <c r="AW157" i="27" s="1"/>
  <c r="BA51" i="27"/>
  <c r="BA157" i="27" s="1"/>
  <c r="BE51" i="27"/>
  <c r="BE62" i="27" s="1"/>
  <c r="BI51" i="27"/>
  <c r="BM51" i="27"/>
  <c r="BM157" i="27" s="1"/>
  <c r="BQ51" i="27"/>
  <c r="BU51" i="27"/>
  <c r="BU55" i="27" s="1"/>
  <c r="BY51" i="27"/>
  <c r="BY157" i="27" s="1"/>
  <c r="CC51" i="27"/>
  <c r="CG51" i="27"/>
  <c r="CK51" i="27"/>
  <c r="CK62" i="27" s="1"/>
  <c r="CO51" i="27"/>
  <c r="CS51" i="27"/>
  <c r="CS58" i="27" s="1"/>
  <c r="CW51" i="27"/>
  <c r="DA51" i="27"/>
  <c r="DA62" i="27" s="1"/>
  <c r="DE51" i="27"/>
  <c r="DI51" i="27"/>
  <c r="DM51" i="27"/>
  <c r="DQ51" i="27"/>
  <c r="DQ53" i="27" s="1"/>
  <c r="DQ64" i="27" s="1"/>
  <c r="DU51" i="27"/>
  <c r="DU157" i="27" s="1"/>
  <c r="I74" i="27"/>
  <c r="I76" i="27" s="1"/>
  <c r="I89" i="27" s="1"/>
  <c r="Q74" i="27"/>
  <c r="Q88" i="27" s="1"/>
  <c r="Q97" i="27" s="1"/>
  <c r="Y74" i="27"/>
  <c r="Y88" i="27" s="1"/>
  <c r="Y91" i="27" s="1"/>
  <c r="AG74" i="27"/>
  <c r="AG88" i="27" s="1"/>
  <c r="AG131" i="27" s="1"/>
  <c r="AO74" i="27"/>
  <c r="AW74" i="27"/>
  <c r="AW83" i="27" s="1"/>
  <c r="AW111" i="27" s="1"/>
  <c r="BE74" i="27"/>
  <c r="BE88" i="27" s="1"/>
  <c r="BE116" i="27" s="1"/>
  <c r="BE138" i="27" s="1"/>
  <c r="BM74" i="27"/>
  <c r="BM88" i="27" s="1"/>
  <c r="BM131" i="27" s="1"/>
  <c r="BU74" i="27"/>
  <c r="BU88" i="27" s="1"/>
  <c r="BU131" i="27" s="1"/>
  <c r="CC74" i="27"/>
  <c r="CK74" i="27"/>
  <c r="CK83" i="27" s="1"/>
  <c r="CK111" i="27" s="1"/>
  <c r="CS74" i="27"/>
  <c r="CS80" i="27" s="1"/>
  <c r="CS100" i="27" s="1"/>
  <c r="DA74" i="27"/>
  <c r="DA88" i="27" s="1"/>
  <c r="DA124" i="27" s="1"/>
  <c r="DI74" i="27"/>
  <c r="DI76" i="27" s="1"/>
  <c r="DI89" i="27" s="1"/>
  <c r="DQ74" i="27"/>
  <c r="DQ80" i="27" s="1"/>
  <c r="DQ100" i="27" s="1"/>
  <c r="DX74" i="27"/>
  <c r="DX83" i="27" s="1"/>
  <c r="DX111" i="27" s="1"/>
  <c r="DT74" i="27"/>
  <c r="DP74" i="27"/>
  <c r="DP88" i="27" s="1"/>
  <c r="DL74" i="27"/>
  <c r="DL80" i="27" s="1"/>
  <c r="DL100" i="27" s="1"/>
  <c r="DH74" i="27"/>
  <c r="DD74" i="27"/>
  <c r="DD80" i="27" s="1"/>
  <c r="DD100" i="27" s="1"/>
  <c r="CZ74" i="27"/>
  <c r="CV74" i="27"/>
  <c r="CV80" i="27" s="1"/>
  <c r="CV100" i="27" s="1"/>
  <c r="CR74" i="27"/>
  <c r="CR80" i="27" s="1"/>
  <c r="CR100" i="27" s="1"/>
  <c r="CN74" i="27"/>
  <c r="CJ74" i="27"/>
  <c r="CF74" i="27"/>
  <c r="CF76" i="27" s="1"/>
  <c r="CF89" i="27" s="1"/>
  <c r="CB74" i="27"/>
  <c r="CB83" i="27" s="1"/>
  <c r="CB111" i="27" s="1"/>
  <c r="BX74" i="27"/>
  <c r="BX88" i="27" s="1"/>
  <c r="BT74" i="27"/>
  <c r="BT88" i="27" s="1"/>
  <c r="BP74" i="27"/>
  <c r="BP88" i="27" s="1"/>
  <c r="BL74" i="27"/>
  <c r="BL88" i="27" s="1"/>
  <c r="BH74" i="27"/>
  <c r="BH88" i="27" s="1"/>
  <c r="BD74" i="27"/>
  <c r="BD88" i="27" s="1"/>
  <c r="AZ74" i="27"/>
  <c r="AZ88" i="27" s="1"/>
  <c r="AV74" i="27"/>
  <c r="AR74" i="27"/>
  <c r="AR76" i="27" s="1"/>
  <c r="AR89" i="27" s="1"/>
  <c r="AN74" i="27"/>
  <c r="AN88" i="27" s="1"/>
  <c r="AJ74" i="27"/>
  <c r="AJ88" i="27" s="1"/>
  <c r="AF74" i="27"/>
  <c r="AF88" i="27" s="1"/>
  <c r="AB74" i="27"/>
  <c r="AB88" i="27" s="1"/>
  <c r="X74" i="27"/>
  <c r="X88" i="27" s="1"/>
  <c r="T74" i="27"/>
  <c r="T88" i="27" s="1"/>
  <c r="P74" i="27"/>
  <c r="P88" i="27" s="1"/>
  <c r="L74" i="27"/>
  <c r="L80" i="27" s="1"/>
  <c r="L100" i="27" s="1"/>
  <c r="H74" i="27"/>
  <c r="DW74" i="27"/>
  <c r="DS74" i="27"/>
  <c r="DO74" i="27"/>
  <c r="DK74" i="27"/>
  <c r="DG74" i="27"/>
  <c r="DG88" i="27" s="1"/>
  <c r="DC74" i="27"/>
  <c r="DC88" i="27" s="1"/>
  <c r="DC116" i="27" s="1"/>
  <c r="DC138" i="27" s="1"/>
  <c r="CY74" i="27"/>
  <c r="CY88" i="27" s="1"/>
  <c r="CU74" i="27"/>
  <c r="CQ74" i="27"/>
  <c r="CM74" i="27"/>
  <c r="CI74" i="27"/>
  <c r="CE74" i="27"/>
  <c r="CA74" i="27"/>
  <c r="CA88" i="27" s="1"/>
  <c r="CA102" i="27" s="1"/>
  <c r="BW74" i="27"/>
  <c r="BW88" i="27" s="1"/>
  <c r="BW120" i="27" s="1"/>
  <c r="BW144" i="27" s="1"/>
  <c r="BS74" i="27"/>
  <c r="BS88" i="27" s="1"/>
  <c r="BS119" i="27" s="1"/>
  <c r="BS142" i="27" s="1"/>
  <c r="BO74" i="27"/>
  <c r="BO88" i="27" s="1"/>
  <c r="BO119" i="27" s="1"/>
  <c r="BO142" i="27" s="1"/>
  <c r="BK74" i="27"/>
  <c r="BK88" i="27" s="1"/>
  <c r="BK94" i="27" s="1"/>
  <c r="BG74" i="27"/>
  <c r="BG88" i="27" s="1"/>
  <c r="BG120" i="27" s="1"/>
  <c r="BG144" i="27" s="1"/>
  <c r="BC74" i="27"/>
  <c r="BC88" i="27" s="1"/>
  <c r="BC131" i="27" s="1"/>
  <c r="AY74" i="27"/>
  <c r="AU74" i="27"/>
  <c r="AU83" i="27" s="1"/>
  <c r="AU111" i="27" s="1"/>
  <c r="AQ74" i="27"/>
  <c r="AM74" i="27"/>
  <c r="AM88" i="27" s="1"/>
  <c r="AM130" i="27" s="1"/>
  <c r="AI74" i="27"/>
  <c r="AI88" i="27" s="1"/>
  <c r="AI127" i="27" s="1"/>
  <c r="AE74" i="27"/>
  <c r="AE88" i="27" s="1"/>
  <c r="AE105" i="27" s="1"/>
  <c r="AA74" i="27"/>
  <c r="AA88" i="27" s="1"/>
  <c r="AA119" i="27" s="1"/>
  <c r="AA142" i="27" s="1"/>
  <c r="W74" i="27"/>
  <c r="W88" i="27" s="1"/>
  <c r="S74" i="27"/>
  <c r="S88" i="27" s="1"/>
  <c r="S127" i="27" s="1"/>
  <c r="O74" i="27"/>
  <c r="O88" i="27" s="1"/>
  <c r="O105" i="27" s="1"/>
  <c r="K74" i="27"/>
  <c r="G74" i="27"/>
  <c r="DY51" i="27"/>
  <c r="DY62" i="27" s="1"/>
  <c r="F51" i="27"/>
  <c r="F53" i="27" s="1"/>
  <c r="J51" i="27"/>
  <c r="N51" i="27"/>
  <c r="N53" i="27" s="1"/>
  <c r="N64" i="27" s="1"/>
  <c r="R51" i="27"/>
  <c r="R58" i="27" s="1"/>
  <c r="V51" i="27"/>
  <c r="Z51" i="27"/>
  <c r="Z58" i="27" s="1"/>
  <c r="AD51" i="27"/>
  <c r="AD157" i="27" s="1"/>
  <c r="AH51" i="27"/>
  <c r="AH53" i="27" s="1"/>
  <c r="AH64" i="27" s="1"/>
  <c r="AL51" i="27"/>
  <c r="AL55" i="27" s="1"/>
  <c r="AP51" i="27"/>
  <c r="AP58" i="27" s="1"/>
  <c r="AT51" i="27"/>
  <c r="AT62" i="27" s="1"/>
  <c r="AX51" i="27"/>
  <c r="AX62" i="27" s="1"/>
  <c r="BB51" i="27"/>
  <c r="BB53" i="27" s="1"/>
  <c r="BB64" i="27" s="1"/>
  <c r="BF51" i="27"/>
  <c r="BF157" i="27" s="1"/>
  <c r="BJ51" i="27"/>
  <c r="BN51" i="27"/>
  <c r="BN157" i="27" s="1"/>
  <c r="BR51" i="27"/>
  <c r="BV51" i="27"/>
  <c r="BV58" i="27" s="1"/>
  <c r="BZ51" i="27"/>
  <c r="CD51" i="27"/>
  <c r="CD58" i="27" s="1"/>
  <c r="CH51" i="27"/>
  <c r="CH53" i="27" s="1"/>
  <c r="CH64" i="27" s="1"/>
  <c r="CL51" i="27"/>
  <c r="CP51" i="27"/>
  <c r="CP53" i="27" s="1"/>
  <c r="CP64" i="27" s="1"/>
  <c r="CT51" i="27"/>
  <c r="CT58" i="27" s="1"/>
  <c r="CX51" i="27"/>
  <c r="DB51" i="27"/>
  <c r="DB58" i="27" s="1"/>
  <c r="DF51" i="27"/>
  <c r="DF53" i="27" s="1"/>
  <c r="DF64" i="27" s="1"/>
  <c r="DJ51" i="27"/>
  <c r="DN51" i="27"/>
  <c r="DN157" i="27" s="1"/>
  <c r="DR51" i="27"/>
  <c r="DV51" i="27"/>
  <c r="DV62" i="27" s="1"/>
  <c r="J74" i="27"/>
  <c r="J88" i="27" s="1"/>
  <c r="J109" i="27" s="1"/>
  <c r="R74" i="27"/>
  <c r="R88" i="27" s="1"/>
  <c r="Z74" i="27"/>
  <c r="Z88" i="27" s="1"/>
  <c r="Z97" i="27" s="1"/>
  <c r="AH74" i="27"/>
  <c r="AH88" i="27" s="1"/>
  <c r="AP74" i="27"/>
  <c r="AP88" i="27" s="1"/>
  <c r="AP124" i="27" s="1"/>
  <c r="AX74" i="27"/>
  <c r="AX88" i="27" s="1"/>
  <c r="AX127" i="27" s="1"/>
  <c r="BF74" i="27"/>
  <c r="BF88" i="27" s="1"/>
  <c r="BN74" i="27"/>
  <c r="BN88" i="27" s="1"/>
  <c r="BN124" i="27" s="1"/>
  <c r="BV74" i="27"/>
  <c r="BV88" i="27" s="1"/>
  <c r="BV131" i="27" s="1"/>
  <c r="CD74" i="27"/>
  <c r="CD88" i="27" s="1"/>
  <c r="CD94" i="27" s="1"/>
  <c r="CL74" i="27"/>
  <c r="CL88" i="27" s="1"/>
  <c r="CL91" i="27" s="1"/>
  <c r="CT74" i="27"/>
  <c r="CT88" i="27" s="1"/>
  <c r="CT116" i="27" s="1"/>
  <c r="CT138" i="27" s="1"/>
  <c r="DB74" i="27"/>
  <c r="DB88" i="27" s="1"/>
  <c r="DB94" i="27" s="1"/>
  <c r="DJ74" i="27"/>
  <c r="DJ88" i="27" s="1"/>
  <c r="DJ108" i="27" s="1"/>
  <c r="DR74" i="27"/>
  <c r="DR88" i="27" s="1"/>
  <c r="DR105" i="27" s="1"/>
  <c r="EL94" i="27"/>
  <c r="FB105" i="27"/>
  <c r="FB94" i="27"/>
  <c r="DZ102" i="27"/>
  <c r="EH108" i="27"/>
  <c r="CP94" i="27"/>
  <c r="M88" i="27"/>
  <c r="M113" i="27" s="1"/>
  <c r="M136" i="27" s="1"/>
  <c r="DM88" i="27"/>
  <c r="DM108" i="27" s="1"/>
  <c r="DM76" i="27"/>
  <c r="DM89" i="27" s="1"/>
  <c r="DY88" i="27"/>
  <c r="DY76" i="27"/>
  <c r="DY89" i="27" s="1"/>
  <c r="AS76" i="27"/>
  <c r="AS89" i="27" s="1"/>
  <c r="O157" i="27"/>
  <c r="O175" i="27" s="1"/>
  <c r="O58" i="27"/>
  <c r="S157" i="27"/>
  <c r="S183" i="27" s="1"/>
  <c r="S53" i="27"/>
  <c r="S64" i="27" s="1"/>
  <c r="S58" i="27"/>
  <c r="AE58" i="27"/>
  <c r="AI157" i="27"/>
  <c r="AI175" i="27" s="1"/>
  <c r="AU157" i="27"/>
  <c r="AU58" i="27"/>
  <c r="AU53" i="27"/>
  <c r="AU64" i="27" s="1"/>
  <c r="AY157" i="27"/>
  <c r="AY175" i="27" s="1"/>
  <c r="AY53" i="27"/>
  <c r="AY64" i="27" s="1"/>
  <c r="BG53" i="27"/>
  <c r="BG64" i="27" s="1"/>
  <c r="BK157" i="27"/>
  <c r="BK58" i="27"/>
  <c r="BK53" i="27"/>
  <c r="BK64" i="27" s="1"/>
  <c r="CE58" i="27"/>
  <c r="CM157" i="27"/>
  <c r="CM168" i="27" s="1"/>
  <c r="CM188" i="27" s="1"/>
  <c r="CQ157" i="27"/>
  <c r="CQ58" i="27"/>
  <c r="DC157" i="27"/>
  <c r="DC183" i="27" s="1"/>
  <c r="DC53" i="27"/>
  <c r="DC64" i="27" s="1"/>
  <c r="DO58" i="27"/>
  <c r="DS157" i="27"/>
  <c r="DS175" i="27" s="1"/>
  <c r="DS53" i="27"/>
  <c r="DS64" i="27" s="1"/>
  <c r="BG58" i="27"/>
  <c r="AD94" i="27"/>
  <c r="L183" i="27"/>
  <c r="AR157" i="27"/>
  <c r="AR62" i="27"/>
  <c r="BD62" i="27"/>
  <c r="CB157" i="27"/>
  <c r="CN157" i="27"/>
  <c r="CN62" i="27"/>
  <c r="DH157" i="27"/>
  <c r="DH62" i="27"/>
  <c r="DT157" i="27"/>
  <c r="AK62" i="27"/>
  <c r="CO62" i="27"/>
  <c r="CS62" i="27"/>
  <c r="L53" i="27"/>
  <c r="L64" i="27" s="1"/>
  <c r="AR53" i="27"/>
  <c r="AR64" i="27" s="1"/>
  <c r="AV53" i="27"/>
  <c r="AV64" i="27" s="1"/>
  <c r="AZ53" i="27"/>
  <c r="AZ64" i="27" s="1"/>
  <c r="BH53" i="27"/>
  <c r="BH64" i="27" s="1"/>
  <c r="CR53" i="27"/>
  <c r="CR64" i="27" s="1"/>
  <c r="DD53" i="27"/>
  <c r="DD64" i="27" s="1"/>
  <c r="DT53" i="27"/>
  <c r="DT64" i="27" s="1"/>
  <c r="AR58" i="27"/>
  <c r="CB58" i="27"/>
  <c r="CN58" i="27"/>
  <c r="BG62" i="27"/>
  <c r="BW62" i="27"/>
  <c r="DC62" i="27"/>
  <c r="DS62" i="27"/>
  <c r="U130" i="27"/>
  <c r="U127" i="27"/>
  <c r="U124" i="27"/>
  <c r="U120" i="27"/>
  <c r="U144" i="27" s="1"/>
  <c r="U131" i="27"/>
  <c r="U119" i="27"/>
  <c r="U142" i="27" s="1"/>
  <c r="U113" i="27"/>
  <c r="U136" i="27" s="1"/>
  <c r="U108" i="27"/>
  <c r="U105" i="27"/>
  <c r="U102" i="27"/>
  <c r="U97" i="27"/>
  <c r="U94" i="27"/>
  <c r="U91" i="27"/>
  <c r="U116" i="27"/>
  <c r="U138" i="27" s="1"/>
  <c r="U109" i="27"/>
  <c r="U98" i="27"/>
  <c r="Y131" i="27"/>
  <c r="AC130" i="27"/>
  <c r="AC127" i="27"/>
  <c r="AC120" i="27"/>
  <c r="AC144" i="27" s="1"/>
  <c r="AC131" i="27"/>
  <c r="AC119" i="27"/>
  <c r="AC142" i="27" s="1"/>
  <c r="AC108" i="27"/>
  <c r="AC105" i="27"/>
  <c r="AC102" i="27"/>
  <c r="AC94" i="27"/>
  <c r="AC91" i="27"/>
  <c r="AC116" i="27"/>
  <c r="AC138" i="27" s="1"/>
  <c r="AC98" i="27"/>
  <c r="AK120" i="27"/>
  <c r="AK144" i="27" s="1"/>
  <c r="AK108" i="27"/>
  <c r="AK94" i="27"/>
  <c r="AK98" i="27"/>
  <c r="AS127" i="27"/>
  <c r="AS124" i="27"/>
  <c r="AS120" i="27"/>
  <c r="AS144" i="27" s="1"/>
  <c r="AS119" i="27"/>
  <c r="AS142" i="27" s="1"/>
  <c r="AS113" i="27"/>
  <c r="AS136" i="27" s="1"/>
  <c r="AS108" i="27"/>
  <c r="AS102" i="27"/>
  <c r="AS97" i="27"/>
  <c r="AS94" i="27"/>
  <c r="AS116" i="27"/>
  <c r="AS138" i="27" s="1"/>
  <c r="AS109" i="27"/>
  <c r="AS98" i="27"/>
  <c r="BI130" i="27"/>
  <c r="BI127" i="27"/>
  <c r="BI124" i="27"/>
  <c r="BI113" i="27"/>
  <c r="BI136" i="27" s="1"/>
  <c r="BI105" i="27"/>
  <c r="BI102" i="27"/>
  <c r="BI97" i="27"/>
  <c r="BI109" i="27"/>
  <c r="BU91" i="27"/>
  <c r="DA131" i="27"/>
  <c r="DA91" i="27"/>
  <c r="AV157" i="27"/>
  <c r="AV62" i="27"/>
  <c r="BH157" i="27"/>
  <c r="BH62" i="27"/>
  <c r="CR157" i="27"/>
  <c r="CR62" i="27"/>
  <c r="DD62" i="27"/>
  <c r="DL62" i="27"/>
  <c r="DX157" i="27"/>
  <c r="L62" i="27"/>
  <c r="AR83" i="27"/>
  <c r="AR111" i="27" s="1"/>
  <c r="CN83" i="27"/>
  <c r="CN111" i="27" s="1"/>
  <c r="K55" i="27"/>
  <c r="K67" i="27" s="1"/>
  <c r="O55" i="27"/>
  <c r="S55" i="27"/>
  <c r="AU55" i="27"/>
  <c r="AY55" i="27"/>
  <c r="BG55" i="27"/>
  <c r="BK55" i="27"/>
  <c r="CQ55" i="27"/>
  <c r="DC55" i="27"/>
  <c r="DC67" i="27" s="1"/>
  <c r="DG55" i="27"/>
  <c r="DS55" i="27"/>
  <c r="CC58" i="27"/>
  <c r="DI58" i="27"/>
  <c r="AU62" i="27"/>
  <c r="BK62" i="27"/>
  <c r="CQ62" i="27"/>
  <c r="DG62" i="27"/>
  <c r="V131" i="27"/>
  <c r="V119" i="27"/>
  <c r="V142" i="27" s="1"/>
  <c r="V116" i="27"/>
  <c r="V138" i="27" s="1"/>
  <c r="V113" i="27"/>
  <c r="V136" i="27" s="1"/>
  <c r="V130" i="27"/>
  <c r="V127" i="27"/>
  <c r="V124" i="27"/>
  <c r="V120" i="27"/>
  <c r="V144" i="27" s="1"/>
  <c r="V109" i="27"/>
  <c r="V98" i="27"/>
  <c r="V108" i="27"/>
  <c r="V97" i="27"/>
  <c r="V105" i="27"/>
  <c r="V94" i="27"/>
  <c r="V102" i="27"/>
  <c r="V91" i="27"/>
  <c r="AD131" i="27"/>
  <c r="AD119" i="27"/>
  <c r="AD142" i="27" s="1"/>
  <c r="AD116" i="27"/>
  <c r="AD138" i="27" s="1"/>
  <c r="AD113" i="27"/>
  <c r="AD136" i="27" s="1"/>
  <c r="AD130" i="27"/>
  <c r="AD127" i="27"/>
  <c r="AD124" i="27"/>
  <c r="AD120" i="27"/>
  <c r="AD144" i="27" s="1"/>
  <c r="AD109" i="27"/>
  <c r="AD98" i="27"/>
  <c r="AD102" i="27"/>
  <c r="AD91" i="27"/>
  <c r="AD108" i="27"/>
  <c r="AD97" i="27"/>
  <c r="AH116" i="27"/>
  <c r="AH138" i="27" s="1"/>
  <c r="AH108" i="27"/>
  <c r="AL113" i="27"/>
  <c r="AL136" i="27" s="1"/>
  <c r="AL120" i="27"/>
  <c r="AL144" i="27" s="1"/>
  <c r="AL97" i="27"/>
  <c r="AL91" i="27"/>
  <c r="AT113" i="27"/>
  <c r="AT136" i="27" s="1"/>
  <c r="AT120" i="27"/>
  <c r="AT144" i="27" s="1"/>
  <c r="AT91" i="27"/>
  <c r="AX119" i="27"/>
  <c r="AX142" i="27" s="1"/>
  <c r="BB131" i="27"/>
  <c r="BB119" i="27"/>
  <c r="BB142" i="27" s="1"/>
  <c r="BB116" i="27"/>
  <c r="BB138" i="27" s="1"/>
  <c r="BB113" i="27"/>
  <c r="BB136" i="27" s="1"/>
  <c r="BB124" i="27"/>
  <c r="BB120" i="27"/>
  <c r="BB144" i="27" s="1"/>
  <c r="BB109" i="27"/>
  <c r="BB98" i="27"/>
  <c r="BB105" i="27"/>
  <c r="BB94" i="27"/>
  <c r="BB102" i="27"/>
  <c r="BB91" i="27"/>
  <c r="BJ116" i="27"/>
  <c r="BJ138" i="27" s="1"/>
  <c r="BJ113" i="27"/>
  <c r="BJ136" i="27" s="1"/>
  <c r="BJ130" i="27"/>
  <c r="BJ127" i="27"/>
  <c r="BJ109" i="27"/>
  <c r="BJ98" i="27"/>
  <c r="BJ102" i="27"/>
  <c r="BJ91" i="27"/>
  <c r="BN109" i="27"/>
  <c r="CH131" i="27"/>
  <c r="CH119" i="27"/>
  <c r="CH142" i="27" s="1"/>
  <c r="CH124" i="27"/>
  <c r="CH120" i="27"/>
  <c r="CH144" i="27" s="1"/>
  <c r="CH105" i="27"/>
  <c r="CH94" i="27"/>
  <c r="CP116" i="27"/>
  <c r="CP138" i="27" s="1"/>
  <c r="CP113" i="27"/>
  <c r="CP136" i="27" s="1"/>
  <c r="CP109" i="27"/>
  <c r="CP98" i="27"/>
  <c r="CT124" i="27"/>
  <c r="CX109" i="27"/>
  <c r="DN131" i="27"/>
  <c r="DN119" i="27"/>
  <c r="DN142" i="27" s="1"/>
  <c r="DN116" i="27"/>
  <c r="DN138" i="27" s="1"/>
  <c r="DN113" i="27"/>
  <c r="DN136" i="27" s="1"/>
  <c r="DN130" i="27"/>
  <c r="DN127" i="27"/>
  <c r="DN124" i="27"/>
  <c r="DN120" i="27"/>
  <c r="DN144" i="27" s="1"/>
  <c r="DN109" i="27"/>
  <c r="DN98" i="27"/>
  <c r="DN108" i="27"/>
  <c r="DN97" i="27"/>
  <c r="DN105" i="27"/>
  <c r="DN94" i="27"/>
  <c r="DN102" i="27"/>
  <c r="DN91" i="27"/>
  <c r="DV131" i="27"/>
  <c r="DV119" i="27"/>
  <c r="DV142" i="27" s="1"/>
  <c r="DV116" i="27"/>
  <c r="DV138" i="27" s="1"/>
  <c r="DV113" i="27"/>
  <c r="DV136" i="27" s="1"/>
  <c r="DV130" i="27"/>
  <c r="DV127" i="27"/>
  <c r="DV124" i="27"/>
  <c r="DV120" i="27"/>
  <c r="DV144" i="27" s="1"/>
  <c r="DV109" i="27"/>
  <c r="DV98" i="27"/>
  <c r="DV102" i="27"/>
  <c r="DV91" i="27"/>
  <c r="DV108" i="27"/>
  <c r="DV97" i="27"/>
  <c r="DZ140" i="27"/>
  <c r="DZ134" i="27"/>
  <c r="DZ146" i="27" s="1"/>
  <c r="EH140" i="27"/>
  <c r="EH134" i="27"/>
  <c r="EH146" i="27" s="1"/>
  <c r="EL140" i="27"/>
  <c r="EL134" i="27"/>
  <c r="EL146" i="27" s="1"/>
  <c r="EP140" i="27"/>
  <c r="EP134" i="27"/>
  <c r="EP146" i="27" s="1"/>
  <c r="EX140" i="27"/>
  <c r="EX134" i="27"/>
  <c r="EX146" i="27" s="1"/>
  <c r="FB140" i="27"/>
  <c r="FB134" i="27"/>
  <c r="FB146" i="27" s="1"/>
  <c r="W130" i="27"/>
  <c r="W108" i="27"/>
  <c r="AM131" i="27"/>
  <c r="AM127" i="27"/>
  <c r="AM108" i="27"/>
  <c r="BS131" i="27"/>
  <c r="BS130" i="27"/>
  <c r="BS109" i="27"/>
  <c r="BS102" i="27"/>
  <c r="EA131" i="27"/>
  <c r="EA119" i="27"/>
  <c r="EA142" i="27" s="1"/>
  <c r="EA116" i="27"/>
  <c r="EA138" i="27" s="1"/>
  <c r="EA113" i="27"/>
  <c r="EA136" i="27" s="1"/>
  <c r="EA130" i="27"/>
  <c r="EA127" i="27"/>
  <c r="EA124" i="27"/>
  <c r="EA120" i="27"/>
  <c r="EA144" i="27" s="1"/>
  <c r="EA109" i="27"/>
  <c r="EA98" i="27"/>
  <c r="EA108" i="27"/>
  <c r="EA105" i="27"/>
  <c r="EA102" i="27"/>
  <c r="EA97" i="27"/>
  <c r="EA94" i="27"/>
  <c r="EA91" i="27"/>
  <c r="EE131" i="27"/>
  <c r="EE119" i="27"/>
  <c r="EE142" i="27" s="1"/>
  <c r="EE116" i="27"/>
  <c r="EE138" i="27" s="1"/>
  <c r="EE113" i="27"/>
  <c r="EE136" i="27" s="1"/>
  <c r="EE130" i="27"/>
  <c r="EE127" i="27"/>
  <c r="EE124" i="27"/>
  <c r="EE120" i="27"/>
  <c r="EE144" i="27" s="1"/>
  <c r="EE109" i="27"/>
  <c r="EE98" i="27"/>
  <c r="EE108" i="27"/>
  <c r="EE105" i="27"/>
  <c r="EE102" i="27"/>
  <c r="EE97" i="27"/>
  <c r="EE94" i="27"/>
  <c r="EE91" i="27"/>
  <c r="EI131" i="27"/>
  <c r="EI119" i="27"/>
  <c r="EI142" i="27" s="1"/>
  <c r="EI116" i="27"/>
  <c r="EI138" i="27" s="1"/>
  <c r="EI113" i="27"/>
  <c r="EI136" i="27" s="1"/>
  <c r="EI130" i="27"/>
  <c r="EI127" i="27"/>
  <c r="EI124" i="27"/>
  <c r="EI120" i="27"/>
  <c r="EI144" i="27" s="1"/>
  <c r="EI109" i="27"/>
  <c r="EI98" i="27"/>
  <c r="EI108" i="27"/>
  <c r="EI105" i="27"/>
  <c r="EI102" i="27"/>
  <c r="EI97" i="27"/>
  <c r="EI94" i="27"/>
  <c r="EI91" i="27"/>
  <c r="EM131" i="27"/>
  <c r="EM119" i="27"/>
  <c r="EM142" i="27" s="1"/>
  <c r="EM116" i="27"/>
  <c r="EM138" i="27" s="1"/>
  <c r="EM113" i="27"/>
  <c r="EM136" i="27" s="1"/>
  <c r="EM130" i="27"/>
  <c r="EM127" i="27"/>
  <c r="EM124" i="27"/>
  <c r="EM120" i="27"/>
  <c r="EM144" i="27" s="1"/>
  <c r="EM109" i="27"/>
  <c r="EM98" i="27"/>
  <c r="EM108" i="27"/>
  <c r="EM105" i="27"/>
  <c r="EM102" i="27"/>
  <c r="EM97" i="27"/>
  <c r="EM94" i="27"/>
  <c r="EM91" i="27"/>
  <c r="EQ131" i="27"/>
  <c r="EQ119" i="27"/>
  <c r="EQ142" i="27" s="1"/>
  <c r="EQ116" i="27"/>
  <c r="EQ138" i="27" s="1"/>
  <c r="EQ113" i="27"/>
  <c r="EQ136" i="27" s="1"/>
  <c r="EQ130" i="27"/>
  <c r="EQ127" i="27"/>
  <c r="EQ124" i="27"/>
  <c r="EQ120" i="27"/>
  <c r="EQ144" i="27" s="1"/>
  <c r="EQ109" i="27"/>
  <c r="EQ98" i="27"/>
  <c r="EQ108" i="27"/>
  <c r="EQ105" i="27"/>
  <c r="EQ102" i="27"/>
  <c r="EQ97" i="27"/>
  <c r="EQ94" i="27"/>
  <c r="EQ91" i="27"/>
  <c r="EU131" i="27"/>
  <c r="EU119" i="27"/>
  <c r="EU142" i="27" s="1"/>
  <c r="EU116" i="27"/>
  <c r="EU138" i="27" s="1"/>
  <c r="EU113" i="27"/>
  <c r="EU136" i="27" s="1"/>
  <c r="EU130" i="27"/>
  <c r="EU127" i="27"/>
  <c r="EU124" i="27"/>
  <c r="EU120" i="27"/>
  <c r="EU144" i="27" s="1"/>
  <c r="EU109" i="27"/>
  <c r="EU98" i="27"/>
  <c r="EU108" i="27"/>
  <c r="EU105" i="27"/>
  <c r="EU102" i="27"/>
  <c r="EU97" i="27"/>
  <c r="EU94" i="27"/>
  <c r="EU91" i="27"/>
  <c r="EY131" i="27"/>
  <c r="EY119" i="27"/>
  <c r="EY142" i="27" s="1"/>
  <c r="EY116" i="27"/>
  <c r="EY138" i="27" s="1"/>
  <c r="EY113" i="27"/>
  <c r="EY136" i="27" s="1"/>
  <c r="EY130" i="27"/>
  <c r="EY127" i="27"/>
  <c r="EY124" i="27"/>
  <c r="EY120" i="27"/>
  <c r="EY144" i="27" s="1"/>
  <c r="EY109" i="27"/>
  <c r="EY98" i="27"/>
  <c r="EY108" i="27"/>
  <c r="EY105" i="27"/>
  <c r="EY102" i="27"/>
  <c r="EY97" i="27"/>
  <c r="EY94" i="27"/>
  <c r="EY91" i="27"/>
  <c r="BJ94" i="27"/>
  <c r="DV94" i="27"/>
  <c r="CT102" i="27"/>
  <c r="AT105" i="27"/>
  <c r="ED140" i="27"/>
  <c r="ED134" i="27"/>
  <c r="ED146" i="27" s="1"/>
  <c r="AB157" i="27"/>
  <c r="BL62" i="27"/>
  <c r="BX157" i="27"/>
  <c r="BX62" i="27"/>
  <c r="AZ76" i="27"/>
  <c r="AZ89" i="27" s="1"/>
  <c r="DC175" i="27"/>
  <c r="DC168" i="27"/>
  <c r="DC188" i="27" s="1"/>
  <c r="AD53" i="27"/>
  <c r="AD64" i="27" s="1"/>
  <c r="BJ53" i="27"/>
  <c r="BJ64" i="27" s="1"/>
  <c r="BZ53" i="27"/>
  <c r="BZ64" i="27" s="1"/>
  <c r="DV53" i="27"/>
  <c r="DV64" i="27" s="1"/>
  <c r="L55" i="27"/>
  <c r="P55" i="27"/>
  <c r="T55" i="27"/>
  <c r="AR55" i="27"/>
  <c r="AV55" i="27"/>
  <c r="AV67" i="27" s="1"/>
  <c r="BD55" i="27"/>
  <c r="BH55" i="27"/>
  <c r="CN55" i="27"/>
  <c r="CR55" i="27"/>
  <c r="DD55" i="27"/>
  <c r="DD67" i="27" s="1"/>
  <c r="BB58" i="27"/>
  <c r="CH58" i="27"/>
  <c r="S62" i="27"/>
  <c r="AI62" i="27"/>
  <c r="AY62" i="27"/>
  <c r="BO62" i="27"/>
  <c r="EA140" i="27"/>
  <c r="EA134" i="27"/>
  <c r="EA146" i="27" s="1"/>
  <c r="EE140" i="27"/>
  <c r="EE134" i="27"/>
  <c r="EE146" i="27" s="1"/>
  <c r="EI140" i="27"/>
  <c r="EI134" i="27"/>
  <c r="EI146" i="27" s="1"/>
  <c r="EM140" i="27"/>
  <c r="EM134" i="27"/>
  <c r="EM146" i="27" s="1"/>
  <c r="EQ140" i="27"/>
  <c r="EQ134" i="27"/>
  <c r="EQ146" i="27" s="1"/>
  <c r="EU140" i="27"/>
  <c r="EU134" i="27"/>
  <c r="EU146" i="27" s="1"/>
  <c r="EY140" i="27"/>
  <c r="EY134" i="27"/>
  <c r="EY146" i="27" s="1"/>
  <c r="DC98" i="27"/>
  <c r="BJ105" i="27"/>
  <c r="DV105" i="27"/>
  <c r="ET140" i="27"/>
  <c r="ET134" i="27"/>
  <c r="ET146" i="27" s="1"/>
  <c r="CH76" i="27"/>
  <c r="CH89" i="27" s="1"/>
  <c r="CP76" i="27"/>
  <c r="CP89" i="27" s="1"/>
  <c r="CT76" i="27"/>
  <c r="CT89" i="27" s="1"/>
  <c r="DN76" i="27"/>
  <c r="DN89" i="27" s="1"/>
  <c r="DV76" i="27"/>
  <c r="DV89" i="27" s="1"/>
  <c r="EB140" i="27"/>
  <c r="EB134" i="27"/>
  <c r="EB146" i="27" s="1"/>
  <c r="EF140" i="27"/>
  <c r="EF134" i="27"/>
  <c r="EF146" i="27" s="1"/>
  <c r="EJ140" i="27"/>
  <c r="EJ134" i="27"/>
  <c r="EJ146" i="27" s="1"/>
  <c r="EN140" i="27"/>
  <c r="EN134" i="27"/>
  <c r="EN146" i="27" s="1"/>
  <c r="ER140" i="27"/>
  <c r="ER134" i="27"/>
  <c r="ER146" i="27" s="1"/>
  <c r="EV140" i="27"/>
  <c r="EV134" i="27"/>
  <c r="EV146" i="27" s="1"/>
  <c r="EZ140" i="27"/>
  <c r="EZ134" i="27"/>
  <c r="EZ146" i="27" s="1"/>
  <c r="EB130" i="27"/>
  <c r="EB127" i="27"/>
  <c r="EB124" i="27"/>
  <c r="EB120" i="27"/>
  <c r="EB144" i="27" s="1"/>
  <c r="EB131" i="27"/>
  <c r="EB119" i="27"/>
  <c r="EB142" i="27" s="1"/>
  <c r="EB116" i="27"/>
  <c r="EB138" i="27" s="1"/>
  <c r="EB113" i="27"/>
  <c r="EB136" i="27" s="1"/>
  <c r="EB108" i="27"/>
  <c r="EB105" i="27"/>
  <c r="EB102" i="27"/>
  <c r="EB97" i="27"/>
  <c r="EB94" i="27"/>
  <c r="EB91" i="27"/>
  <c r="EF130" i="27"/>
  <c r="EF127" i="27"/>
  <c r="EF124" i="27"/>
  <c r="EF120" i="27"/>
  <c r="EF144" i="27" s="1"/>
  <c r="EF131" i="27"/>
  <c r="EF119" i="27"/>
  <c r="EF142" i="27" s="1"/>
  <c r="EF116" i="27"/>
  <c r="EF138" i="27" s="1"/>
  <c r="EF108" i="27"/>
  <c r="EF105" i="27"/>
  <c r="EF102" i="27"/>
  <c r="EF97" i="27"/>
  <c r="EF94" i="27"/>
  <c r="EF91" i="27"/>
  <c r="EJ130" i="27"/>
  <c r="EJ127" i="27"/>
  <c r="EJ124" i="27"/>
  <c r="EJ120" i="27"/>
  <c r="EJ144" i="27" s="1"/>
  <c r="EJ131" i="27"/>
  <c r="EJ119" i="27"/>
  <c r="EJ142" i="27" s="1"/>
  <c r="EJ116" i="27"/>
  <c r="EJ138" i="27" s="1"/>
  <c r="EJ113" i="27"/>
  <c r="EJ136" i="27" s="1"/>
  <c r="EJ108" i="27"/>
  <c r="EJ105" i="27"/>
  <c r="EJ102" i="27"/>
  <c r="EJ97" i="27"/>
  <c r="EJ94" i="27"/>
  <c r="EJ91" i="27"/>
  <c r="EN130" i="27"/>
  <c r="EN127" i="27"/>
  <c r="EN124" i="27"/>
  <c r="EN120" i="27"/>
  <c r="EN144" i="27" s="1"/>
  <c r="EN131" i="27"/>
  <c r="EN119" i="27"/>
  <c r="EN142" i="27" s="1"/>
  <c r="EN116" i="27"/>
  <c r="EN138" i="27" s="1"/>
  <c r="EN108" i="27"/>
  <c r="EN105" i="27"/>
  <c r="EN102" i="27"/>
  <c r="EN97" i="27"/>
  <c r="EN94" i="27"/>
  <c r="EN91" i="27"/>
  <c r="ER130" i="27"/>
  <c r="ER127" i="27"/>
  <c r="ER124" i="27"/>
  <c r="ER120" i="27"/>
  <c r="ER144" i="27" s="1"/>
  <c r="ER131" i="27"/>
  <c r="ER119" i="27"/>
  <c r="ER142" i="27" s="1"/>
  <c r="ER116" i="27"/>
  <c r="ER138" i="27" s="1"/>
  <c r="ER113" i="27"/>
  <c r="ER136" i="27" s="1"/>
  <c r="ER108" i="27"/>
  <c r="ER105" i="27"/>
  <c r="ER102" i="27"/>
  <c r="ER97" i="27"/>
  <c r="ER94" i="27"/>
  <c r="ER91" i="27"/>
  <c r="EV130" i="27"/>
  <c r="EV127" i="27"/>
  <c r="EV124" i="27"/>
  <c r="EV120" i="27"/>
  <c r="EV144" i="27" s="1"/>
  <c r="EV131" i="27"/>
  <c r="EV119" i="27"/>
  <c r="EV142" i="27" s="1"/>
  <c r="EV116" i="27"/>
  <c r="EV138" i="27" s="1"/>
  <c r="EV108" i="27"/>
  <c r="EV105" i="27"/>
  <c r="EV102" i="27"/>
  <c r="EV97" i="27"/>
  <c r="EV94" i="27"/>
  <c r="EV91" i="27"/>
  <c r="EZ130" i="27"/>
  <c r="EZ127" i="27"/>
  <c r="EZ124" i="27"/>
  <c r="EZ120" i="27"/>
  <c r="EZ144" i="27" s="1"/>
  <c r="EZ131" i="27"/>
  <c r="EZ119" i="27"/>
  <c r="EZ142" i="27" s="1"/>
  <c r="EZ116" i="27"/>
  <c r="EZ138" i="27" s="1"/>
  <c r="EZ113" i="27"/>
  <c r="EZ136" i="27" s="1"/>
  <c r="EZ108" i="27"/>
  <c r="EZ105" i="27"/>
  <c r="EZ102" i="27"/>
  <c r="EZ97" i="27"/>
  <c r="EZ94" i="27"/>
  <c r="EZ91" i="27"/>
  <c r="ED91" i="27"/>
  <c r="ET91" i="27"/>
  <c r="DZ94" i="27"/>
  <c r="EP94" i="27"/>
  <c r="EL97" i="27"/>
  <c r="FB97" i="27"/>
  <c r="EB98" i="27"/>
  <c r="ER98" i="27"/>
  <c r="ED102" i="27"/>
  <c r="ET102" i="27"/>
  <c r="DZ105" i="27"/>
  <c r="EP105" i="27"/>
  <c r="EB109" i="27"/>
  <c r="ER109" i="27"/>
  <c r="EV113" i="27"/>
  <c r="EV136" i="27" s="1"/>
  <c r="I80" i="27"/>
  <c r="I100" i="27" s="1"/>
  <c r="M80" i="27"/>
  <c r="M100" i="27" s="1"/>
  <c r="AS80" i="27"/>
  <c r="AS100" i="27" s="1"/>
  <c r="CG80" i="27"/>
  <c r="CG100" i="27" s="1"/>
  <c r="DM80" i="27"/>
  <c r="DM100" i="27" s="1"/>
  <c r="DU80" i="27"/>
  <c r="DU100" i="27" s="1"/>
  <c r="DY80" i="27"/>
  <c r="DY100" i="27" s="1"/>
  <c r="M83" i="27"/>
  <c r="M111" i="27" s="1"/>
  <c r="AS83" i="27"/>
  <c r="AS111" i="27" s="1"/>
  <c r="DM83" i="27"/>
  <c r="DM111" i="27" s="1"/>
  <c r="DQ83" i="27"/>
  <c r="DQ111" i="27" s="1"/>
  <c r="DY83" i="27"/>
  <c r="DY111" i="27" s="1"/>
  <c r="EC134" i="27"/>
  <c r="EC146" i="27" s="1"/>
  <c r="EC140" i="27"/>
  <c r="EG140" i="27"/>
  <c r="EG134" i="27"/>
  <c r="EG146" i="27" s="1"/>
  <c r="EK134" i="27"/>
  <c r="EK146" i="27" s="1"/>
  <c r="EK140" i="27"/>
  <c r="EO134" i="27"/>
  <c r="EO146" i="27" s="1"/>
  <c r="EO140" i="27"/>
  <c r="ES134" i="27"/>
  <c r="ES146" i="27" s="1"/>
  <c r="ES140" i="27"/>
  <c r="EW140" i="27"/>
  <c r="EW134" i="27"/>
  <c r="EW146" i="27" s="1"/>
  <c r="FA134" i="27"/>
  <c r="FA146" i="27" s="1"/>
  <c r="FA140" i="27"/>
  <c r="EC130" i="27"/>
  <c r="EC127" i="27"/>
  <c r="EC124" i="27"/>
  <c r="EC120" i="27"/>
  <c r="EC144" i="27" s="1"/>
  <c r="EC131" i="27"/>
  <c r="EC119" i="27"/>
  <c r="EC142" i="27" s="1"/>
  <c r="EC116" i="27"/>
  <c r="EC138" i="27" s="1"/>
  <c r="EC113" i="27"/>
  <c r="EC136" i="27" s="1"/>
  <c r="EC108" i="27"/>
  <c r="EC105" i="27"/>
  <c r="EC102" i="27"/>
  <c r="EC97" i="27"/>
  <c r="EC94" i="27"/>
  <c r="EC91" i="27"/>
  <c r="EC109" i="27"/>
  <c r="EC98" i="27"/>
  <c r="EG130" i="27"/>
  <c r="EG127" i="27"/>
  <c r="EG124" i="27"/>
  <c r="EG120" i="27"/>
  <c r="EG144" i="27" s="1"/>
  <c r="EG131" i="27"/>
  <c r="EG119" i="27"/>
  <c r="EG142" i="27" s="1"/>
  <c r="EG116" i="27"/>
  <c r="EG138" i="27" s="1"/>
  <c r="EG108" i="27"/>
  <c r="EG105" i="27"/>
  <c r="EG102" i="27"/>
  <c r="EG97" i="27"/>
  <c r="EG94" i="27"/>
  <c r="EG91" i="27"/>
  <c r="EG113" i="27"/>
  <c r="EG136" i="27" s="1"/>
  <c r="EG109" i="27"/>
  <c r="EG98" i="27"/>
  <c r="EK130" i="27"/>
  <c r="EK127" i="27"/>
  <c r="EK124" i="27"/>
  <c r="EK120" i="27"/>
  <c r="EK144" i="27" s="1"/>
  <c r="EK131" i="27"/>
  <c r="EK119" i="27"/>
  <c r="EK142" i="27" s="1"/>
  <c r="EK116" i="27"/>
  <c r="EK138" i="27" s="1"/>
  <c r="EK113" i="27"/>
  <c r="EK136" i="27" s="1"/>
  <c r="EK108" i="27"/>
  <c r="EK105" i="27"/>
  <c r="EK102" i="27"/>
  <c r="EK97" i="27"/>
  <c r="EK94" i="27"/>
  <c r="EK91" i="27"/>
  <c r="EK109" i="27"/>
  <c r="EK98" i="27"/>
  <c r="EO130" i="27"/>
  <c r="EO127" i="27"/>
  <c r="EO124" i="27"/>
  <c r="EO120" i="27"/>
  <c r="EO144" i="27" s="1"/>
  <c r="EO131" i="27"/>
  <c r="EO119" i="27"/>
  <c r="EO142" i="27" s="1"/>
  <c r="EO116" i="27"/>
  <c r="EO138" i="27" s="1"/>
  <c r="EO108" i="27"/>
  <c r="EO105" i="27"/>
  <c r="EO102" i="27"/>
  <c r="EO97" i="27"/>
  <c r="EO94" i="27"/>
  <c r="EO91" i="27"/>
  <c r="EO113" i="27"/>
  <c r="EO136" i="27" s="1"/>
  <c r="EO109" i="27"/>
  <c r="EO98" i="27"/>
  <c r="ES130" i="27"/>
  <c r="ES127" i="27"/>
  <c r="ES124" i="27"/>
  <c r="ES120" i="27"/>
  <c r="ES144" i="27" s="1"/>
  <c r="ES131" i="27"/>
  <c r="ES119" i="27"/>
  <c r="ES142" i="27" s="1"/>
  <c r="ES116" i="27"/>
  <c r="ES138" i="27" s="1"/>
  <c r="ES113" i="27"/>
  <c r="ES136" i="27" s="1"/>
  <c r="ES108" i="27"/>
  <c r="ES105" i="27"/>
  <c r="ES102" i="27"/>
  <c r="ES97" i="27"/>
  <c r="ES94" i="27"/>
  <c r="ES91" i="27"/>
  <c r="ES109" i="27"/>
  <c r="ES98" i="27"/>
  <c r="EW130" i="27"/>
  <c r="EW127" i="27"/>
  <c r="EW124" i="27"/>
  <c r="EW120" i="27"/>
  <c r="EW144" i="27" s="1"/>
  <c r="EW131" i="27"/>
  <c r="EW119" i="27"/>
  <c r="EW142" i="27" s="1"/>
  <c r="EW116" i="27"/>
  <c r="EW138" i="27" s="1"/>
  <c r="EW108" i="27"/>
  <c r="EW105" i="27"/>
  <c r="EW102" i="27"/>
  <c r="EW97" i="27"/>
  <c r="EW94" i="27"/>
  <c r="EW91" i="27"/>
  <c r="EW113" i="27"/>
  <c r="EW136" i="27" s="1"/>
  <c r="EW109" i="27"/>
  <c r="EW98" i="27"/>
  <c r="FA130" i="27"/>
  <c r="FA127" i="27"/>
  <c r="FA124" i="27"/>
  <c r="FA120" i="27"/>
  <c r="FA144" i="27" s="1"/>
  <c r="FA131" i="27"/>
  <c r="FA119" i="27"/>
  <c r="FA142" i="27" s="1"/>
  <c r="FA116" i="27"/>
  <c r="FA138" i="27" s="1"/>
  <c r="FA113" i="27"/>
  <c r="FA136" i="27" s="1"/>
  <c r="FA108" i="27"/>
  <c r="FA105" i="27"/>
  <c r="FA102" i="27"/>
  <c r="FA97" i="27"/>
  <c r="FA94" i="27"/>
  <c r="FA91" i="27"/>
  <c r="FA109" i="27"/>
  <c r="FA98" i="27"/>
  <c r="EH91" i="27"/>
  <c r="EX91" i="27"/>
  <c r="ED94" i="27"/>
  <c r="ET94" i="27"/>
  <c r="DZ97" i="27"/>
  <c r="EP97" i="27"/>
  <c r="EF98" i="27"/>
  <c r="EV98" i="27"/>
  <c r="EF109" i="27"/>
  <c r="EV109" i="27"/>
  <c r="CD80" i="27"/>
  <c r="CD100" i="27" s="1"/>
  <c r="CH80" i="27"/>
  <c r="CH100" i="27" s="1"/>
  <c r="CT80" i="27"/>
  <c r="CT100" i="27" s="1"/>
  <c r="DN80" i="27"/>
  <c r="DN100" i="27" s="1"/>
  <c r="DV80" i="27"/>
  <c r="DV100" i="27" s="1"/>
  <c r="AT83" i="27"/>
  <c r="AT111" i="27" s="1"/>
  <c r="CH83" i="27"/>
  <c r="CH111" i="27" s="1"/>
  <c r="DN83" i="27"/>
  <c r="DN111" i="27" s="1"/>
  <c r="DR83" i="27"/>
  <c r="DR111" i="27" s="1"/>
  <c r="DV83" i="27"/>
  <c r="DV111" i="27" s="1"/>
  <c r="DZ131" i="27"/>
  <c r="DZ119" i="27"/>
  <c r="DZ142" i="27" s="1"/>
  <c r="DZ116" i="27"/>
  <c r="DZ138" i="27" s="1"/>
  <c r="DZ113" i="27"/>
  <c r="DZ136" i="27" s="1"/>
  <c r="DZ130" i="27"/>
  <c r="DZ127" i="27"/>
  <c r="DZ124" i="27"/>
  <c r="DZ120" i="27"/>
  <c r="DZ144" i="27" s="1"/>
  <c r="DZ109" i="27"/>
  <c r="DZ98" i="27"/>
  <c r="ED131" i="27"/>
  <c r="ED119" i="27"/>
  <c r="ED142" i="27" s="1"/>
  <c r="ED116" i="27"/>
  <c r="ED138" i="27" s="1"/>
  <c r="ED113" i="27"/>
  <c r="ED136" i="27" s="1"/>
  <c r="ED130" i="27"/>
  <c r="ED127" i="27"/>
  <c r="ED124" i="27"/>
  <c r="ED120" i="27"/>
  <c r="ED144" i="27" s="1"/>
  <c r="ED109" i="27"/>
  <c r="ED98" i="27"/>
  <c r="EH131" i="27"/>
  <c r="EH119" i="27"/>
  <c r="EH142" i="27" s="1"/>
  <c r="EH116" i="27"/>
  <c r="EH138" i="27" s="1"/>
  <c r="EH113" i="27"/>
  <c r="EH136" i="27" s="1"/>
  <c r="EH130" i="27"/>
  <c r="EH127" i="27"/>
  <c r="EH124" i="27"/>
  <c r="EH120" i="27"/>
  <c r="EH144" i="27" s="1"/>
  <c r="EH109" i="27"/>
  <c r="EH98" i="27"/>
  <c r="EL131" i="27"/>
  <c r="EL119" i="27"/>
  <c r="EL142" i="27" s="1"/>
  <c r="EL116" i="27"/>
  <c r="EL138" i="27" s="1"/>
  <c r="EL113" i="27"/>
  <c r="EL136" i="27" s="1"/>
  <c r="EL130" i="27"/>
  <c r="EL127" i="27"/>
  <c r="EL124" i="27"/>
  <c r="EL120" i="27"/>
  <c r="EL144" i="27" s="1"/>
  <c r="EL109" i="27"/>
  <c r="EL98" i="27"/>
  <c r="EP131" i="27"/>
  <c r="EP119" i="27"/>
  <c r="EP142" i="27" s="1"/>
  <c r="EP116" i="27"/>
  <c r="EP138" i="27" s="1"/>
  <c r="EP113" i="27"/>
  <c r="EP136" i="27" s="1"/>
  <c r="EP130" i="27"/>
  <c r="EP127" i="27"/>
  <c r="EP124" i="27"/>
  <c r="EP120" i="27"/>
  <c r="EP144" i="27" s="1"/>
  <c r="EP109" i="27"/>
  <c r="EP98" i="27"/>
  <c r="ET131" i="27"/>
  <c r="ET119" i="27"/>
  <c r="ET142" i="27" s="1"/>
  <c r="ET116" i="27"/>
  <c r="ET138" i="27" s="1"/>
  <c r="ET113" i="27"/>
  <c r="ET136" i="27" s="1"/>
  <c r="ET130" i="27"/>
  <c r="ET127" i="27"/>
  <c r="ET124" i="27"/>
  <c r="ET120" i="27"/>
  <c r="ET144" i="27" s="1"/>
  <c r="ET109" i="27"/>
  <c r="ET98" i="27"/>
  <c r="EX131" i="27"/>
  <c r="EX119" i="27"/>
  <c r="EX142" i="27" s="1"/>
  <c r="EX116" i="27"/>
  <c r="EX138" i="27" s="1"/>
  <c r="EX113" i="27"/>
  <c r="EX136" i="27" s="1"/>
  <c r="EX130" i="27"/>
  <c r="EX127" i="27"/>
  <c r="EX124" i="27"/>
  <c r="EX120" i="27"/>
  <c r="EX144" i="27" s="1"/>
  <c r="EX109" i="27"/>
  <c r="EX98" i="27"/>
  <c r="FB131" i="27"/>
  <c r="FB119" i="27"/>
  <c r="FB142" i="27" s="1"/>
  <c r="FB116" i="27"/>
  <c r="FB138" i="27" s="1"/>
  <c r="FB113" i="27"/>
  <c r="FB136" i="27" s="1"/>
  <c r="FB130" i="27"/>
  <c r="FB127" i="27"/>
  <c r="FB124" i="27"/>
  <c r="FB120" i="27"/>
  <c r="FB144" i="27" s="1"/>
  <c r="FB109" i="27"/>
  <c r="FB98" i="27"/>
  <c r="EL91" i="27"/>
  <c r="FB91" i="27"/>
  <c r="EH94" i="27"/>
  <c r="EX94" i="27"/>
  <c r="ED97" i="27"/>
  <c r="ET97" i="27"/>
  <c r="EJ98" i="27"/>
  <c r="EZ98" i="27"/>
  <c r="EL102" i="27"/>
  <c r="FB102" i="27"/>
  <c r="EH105" i="27"/>
  <c r="EX105" i="27"/>
  <c r="ED108" i="27"/>
  <c r="ET108" i="27"/>
  <c r="EJ109" i="27"/>
  <c r="EZ109" i="27"/>
  <c r="EF113" i="27"/>
  <c r="EF136" i="27" s="1"/>
  <c r="DZ183" i="27"/>
  <c r="DZ175" i="27"/>
  <c r="DZ178" i="27"/>
  <c r="DZ168" i="27"/>
  <c r="DZ188" i="27" s="1"/>
  <c r="ED183" i="27"/>
  <c r="ED175" i="27"/>
  <c r="ED178" i="27"/>
  <c r="ED168" i="27"/>
  <c r="ED188" i="27" s="1"/>
  <c r="EH183" i="27"/>
  <c r="EH175" i="27"/>
  <c r="EH178" i="27"/>
  <c r="EH168" i="27"/>
  <c r="EH188" i="27" s="1"/>
  <c r="BY180" i="27"/>
  <c r="BY170" i="27"/>
  <c r="CG180" i="27"/>
  <c r="CG170" i="27"/>
  <c r="CK180" i="27"/>
  <c r="CO180" i="27"/>
  <c r="CO170" i="27"/>
  <c r="CW180" i="27"/>
  <c r="CW170" i="27"/>
  <c r="DE180" i="27"/>
  <c r="DE170" i="27"/>
  <c r="DM180" i="27"/>
  <c r="DM170" i="27"/>
  <c r="DQ180" i="27"/>
  <c r="DU180" i="27"/>
  <c r="DU170" i="27"/>
  <c r="DY180" i="27"/>
  <c r="EC180" i="27"/>
  <c r="EC170" i="27"/>
  <c r="EK180" i="27"/>
  <c r="EK170" i="27"/>
  <c r="EA183" i="27"/>
  <c r="EA178" i="27"/>
  <c r="EA175" i="27"/>
  <c r="EE183" i="27"/>
  <c r="EE178" i="27"/>
  <c r="EE175" i="27"/>
  <c r="EI183" i="27"/>
  <c r="EI178" i="27"/>
  <c r="EI175" i="27"/>
  <c r="BV180" i="27"/>
  <c r="BZ180" i="27"/>
  <c r="CL180" i="27"/>
  <c r="CT180" i="27"/>
  <c r="CX180" i="27"/>
  <c r="DB180" i="27"/>
  <c r="DF180" i="27"/>
  <c r="DR180" i="27"/>
  <c r="DV180" i="27"/>
  <c r="DZ180" i="27"/>
  <c r="EH180" i="27"/>
  <c r="BV170" i="27"/>
  <c r="CL170" i="27"/>
  <c r="CT170" i="27"/>
  <c r="DR170" i="27"/>
  <c r="DZ170" i="27"/>
  <c r="EH170" i="27"/>
  <c r="EB183" i="27"/>
  <c r="EB178" i="27"/>
  <c r="EB175" i="27"/>
  <c r="EF183" i="27"/>
  <c r="EF178" i="27"/>
  <c r="EF175" i="27"/>
  <c r="EJ183" i="27"/>
  <c r="EJ178" i="27"/>
  <c r="EJ175" i="27"/>
  <c r="BW180" i="27"/>
  <c r="BW170" i="27"/>
  <c r="CA170" i="27"/>
  <c r="CA180" i="27"/>
  <c r="CI170" i="27"/>
  <c r="CI180" i="27"/>
  <c r="CM180" i="27"/>
  <c r="CM170" i="27"/>
  <c r="CQ170" i="27"/>
  <c r="CQ180" i="27"/>
  <c r="CU170" i="27"/>
  <c r="CY170" i="27"/>
  <c r="CY180" i="27"/>
  <c r="DC180" i="27"/>
  <c r="DC170" i="27"/>
  <c r="DG170" i="27"/>
  <c r="DG180" i="27"/>
  <c r="DK170" i="27"/>
  <c r="DO170" i="27"/>
  <c r="DO180" i="27"/>
  <c r="DS180" i="27"/>
  <c r="DS170" i="27"/>
  <c r="DW170" i="27"/>
  <c r="DW180" i="27"/>
  <c r="EE170" i="27"/>
  <c r="EE180" i="27"/>
  <c r="EI180" i="27"/>
  <c r="EI170" i="27"/>
  <c r="EC183" i="27"/>
  <c r="EC175" i="27"/>
  <c r="EC178" i="27"/>
  <c r="EG183" i="27"/>
  <c r="EG175" i="27"/>
  <c r="EG178" i="27"/>
  <c r="EK183" i="27"/>
  <c r="EK175" i="27"/>
  <c r="EK178" i="27"/>
  <c r="BX180" i="27"/>
  <c r="BX170" i="27"/>
  <c r="CB180" i="27"/>
  <c r="CB170" i="27"/>
  <c r="CF180" i="27"/>
  <c r="CF170" i="27"/>
  <c r="CJ180" i="27"/>
  <c r="CJ170" i="27"/>
  <c r="CN180" i="27"/>
  <c r="CN170" i="27"/>
  <c r="CR180" i="27"/>
  <c r="CR170" i="27"/>
  <c r="CV180" i="27"/>
  <c r="CV170" i="27"/>
  <c r="CZ180" i="27"/>
  <c r="CZ170" i="27"/>
  <c r="DD180" i="27"/>
  <c r="DD170" i="27"/>
  <c r="DH180" i="27"/>
  <c r="DH170" i="27"/>
  <c r="DL180" i="27"/>
  <c r="DL170" i="27"/>
  <c r="DP170" i="27"/>
  <c r="DT180" i="27"/>
  <c r="DT170" i="27"/>
  <c r="DX180" i="27"/>
  <c r="DX170" i="27"/>
  <c r="EB180" i="27"/>
  <c r="EB170" i="27"/>
  <c r="EF180" i="27"/>
  <c r="EF170" i="27"/>
  <c r="EJ180" i="27"/>
  <c r="EJ170" i="27"/>
  <c r="EA168" i="27"/>
  <c r="EA188" i="27" s="1"/>
  <c r="EE168" i="27"/>
  <c r="EE188" i="27" s="1"/>
  <c r="EI168" i="27"/>
  <c r="EI188" i="27" s="1"/>
  <c r="BZ170" i="27"/>
  <c r="CH170" i="27"/>
  <c r="CX170" i="27"/>
  <c r="DF170" i="27"/>
  <c r="DN170" i="27"/>
  <c r="DV170" i="27"/>
  <c r="CD76" i="27" l="1"/>
  <c r="CD89" i="27" s="1"/>
  <c r="AT53" i="27"/>
  <c r="AT64" i="27" s="1"/>
  <c r="BW113" i="27"/>
  <c r="BW136" i="27" s="1"/>
  <c r="DC178" i="27"/>
  <c r="CP97" i="27"/>
  <c r="CP119" i="27"/>
  <c r="CP142" i="27" s="1"/>
  <c r="CH127" i="27"/>
  <c r="CD119" i="27"/>
  <c r="CD142" i="27" s="1"/>
  <c r="CU58" i="27"/>
  <c r="Y55" i="27"/>
  <c r="CP108" i="27"/>
  <c r="CU55" i="27"/>
  <c r="CU67" i="27" s="1"/>
  <c r="CG76" i="27"/>
  <c r="CG89" i="27" s="1"/>
  <c r="CH97" i="27"/>
  <c r="DW62" i="27"/>
  <c r="K53" i="27"/>
  <c r="K64" i="27" s="1"/>
  <c r="CB55" i="27"/>
  <c r="CB67" i="27" s="1"/>
  <c r="BC108" i="27"/>
  <c r="CP62" i="27"/>
  <c r="CB53" i="27"/>
  <c r="CB64" i="27" s="1"/>
  <c r="CU53" i="27"/>
  <c r="CU64" i="27" s="1"/>
  <c r="DJ83" i="27"/>
  <c r="DJ111" i="27" s="1"/>
  <c r="CS83" i="27"/>
  <c r="CS111" i="27" s="1"/>
  <c r="CS134" i="27" s="1"/>
  <c r="CS146" i="27" s="1"/>
  <c r="O62" i="27"/>
  <c r="DP55" i="27"/>
  <c r="DP67" i="27" s="1"/>
  <c r="BX55" i="27"/>
  <c r="BX67" i="27" s="1"/>
  <c r="AF55" i="27"/>
  <c r="AF67" i="27" s="1"/>
  <c r="BL157" i="27"/>
  <c r="BC127" i="27"/>
  <c r="CP91" i="27"/>
  <c r="CP127" i="27"/>
  <c r="CH91" i="27"/>
  <c r="CH98" i="27"/>
  <c r="CH113" i="27"/>
  <c r="CH136" i="27" s="1"/>
  <c r="BJ97" i="27"/>
  <c r="BJ120" i="27"/>
  <c r="BJ144" i="27" s="1"/>
  <c r="BJ119" i="27"/>
  <c r="BJ142" i="27" s="1"/>
  <c r="BB97" i="27"/>
  <c r="BB127" i="27"/>
  <c r="AI55" i="27"/>
  <c r="DD157" i="27"/>
  <c r="DD172" i="27" s="1"/>
  <c r="BI116" i="27"/>
  <c r="BI138" i="27" s="1"/>
  <c r="BI119" i="27"/>
  <c r="BI142" i="27" s="1"/>
  <c r="AE62" i="27"/>
  <c r="P58" i="27"/>
  <c r="BX53" i="27"/>
  <c r="BX64" i="27" s="1"/>
  <c r="AF53" i="27"/>
  <c r="AF64" i="27" s="1"/>
  <c r="X175" i="27"/>
  <c r="DW58" i="27"/>
  <c r="DG53" i="27"/>
  <c r="DG64" i="27" s="1"/>
  <c r="CU157" i="27"/>
  <c r="CU178" i="27" s="1"/>
  <c r="CA58" i="27"/>
  <c r="CG88" i="27"/>
  <c r="CG108" i="27" s="1"/>
  <c r="DX55" i="27"/>
  <c r="DX67" i="27" s="1"/>
  <c r="CP120" i="27"/>
  <c r="CP144" i="27" s="1"/>
  <c r="AE53" i="27"/>
  <c r="AE64" i="27" s="1"/>
  <c r="CW83" i="27"/>
  <c r="CW111" i="27" s="1"/>
  <c r="DT55" i="27"/>
  <c r="CP124" i="27"/>
  <c r="CP131" i="27"/>
  <c r="CH108" i="27"/>
  <c r="CH130" i="27"/>
  <c r="X58" i="27"/>
  <c r="DK157" i="27"/>
  <c r="DK168" i="27" s="1"/>
  <c r="DK188" i="27" s="1"/>
  <c r="CA53" i="27"/>
  <c r="CA64" i="27" s="1"/>
  <c r="K157" i="27"/>
  <c r="M75" i="27"/>
  <c r="CP83" i="27"/>
  <c r="CP111" i="27" s="1"/>
  <c r="CP80" i="27"/>
  <c r="CP100" i="27" s="1"/>
  <c r="CK80" i="27"/>
  <c r="CK100" i="27" s="1"/>
  <c r="K62" i="27"/>
  <c r="DH55" i="27"/>
  <c r="BL55" i="27"/>
  <c r="AB55" i="27"/>
  <c r="DS178" i="27"/>
  <c r="DD83" i="27"/>
  <c r="DD111" i="27" s="1"/>
  <c r="AB62" i="27"/>
  <c r="DJ124" i="27"/>
  <c r="CP102" i="27"/>
  <c r="CP130" i="27"/>
  <c r="CH102" i="27"/>
  <c r="CH109" i="27"/>
  <c r="BJ108" i="27"/>
  <c r="BJ124" i="27"/>
  <c r="BB108" i="27"/>
  <c r="CA62" i="27"/>
  <c r="DW55" i="27"/>
  <c r="CA55" i="27"/>
  <c r="AE55" i="27"/>
  <c r="AF62" i="27"/>
  <c r="BI91" i="27"/>
  <c r="BI131" i="27"/>
  <c r="DH58" i="27"/>
  <c r="L58" i="27"/>
  <c r="BL53" i="27"/>
  <c r="BL64" i="27" s="1"/>
  <c r="AB53" i="27"/>
  <c r="AB64" i="27" s="1"/>
  <c r="P62" i="27"/>
  <c r="DW157" i="27"/>
  <c r="DW178" i="27" s="1"/>
  <c r="DG157" i="27"/>
  <c r="DG178" i="27" s="1"/>
  <c r="AI58" i="27"/>
  <c r="BN131" i="27"/>
  <c r="M124" i="27"/>
  <c r="EA170" i="27"/>
  <c r="CL80" i="27"/>
  <c r="CL100" i="27" s="1"/>
  <c r="DF76" i="27"/>
  <c r="DF89" i="27" s="1"/>
  <c r="AA97" i="27"/>
  <c r="CJ157" i="27"/>
  <c r="CJ168" i="27" s="1"/>
  <c r="CJ188" i="27" s="1"/>
  <c r="DF108" i="27"/>
  <c r="CX130" i="27"/>
  <c r="P53" i="27"/>
  <c r="P64" i="27" s="1"/>
  <c r="DF109" i="27"/>
  <c r="CX131" i="27"/>
  <c r="BY91" i="27"/>
  <c r="CW88" i="27"/>
  <c r="CW108" i="27" s="1"/>
  <c r="DY53" i="27"/>
  <c r="DY64" i="27" s="1"/>
  <c r="DF130" i="27"/>
  <c r="CI55" i="27"/>
  <c r="BY105" i="27"/>
  <c r="AN55" i="27"/>
  <c r="CE170" i="27"/>
  <c r="DF83" i="27"/>
  <c r="DF111" i="27" s="1"/>
  <c r="CX80" i="27"/>
  <c r="CX100" i="27" s="1"/>
  <c r="DF131" i="27"/>
  <c r="BY119" i="27"/>
  <c r="BY142" i="27" s="1"/>
  <c r="BW94" i="27"/>
  <c r="CX105" i="27"/>
  <c r="N102" i="27"/>
  <c r="DE98" i="27"/>
  <c r="BY127" i="27"/>
  <c r="CP180" i="27"/>
  <c r="CX83" i="27"/>
  <c r="CX111" i="27" s="1"/>
  <c r="CX140" i="27" s="1"/>
  <c r="DI80" i="27"/>
  <c r="DI100" i="27" s="1"/>
  <c r="AW80" i="27"/>
  <c r="AW100" i="27" s="1"/>
  <c r="CX76" i="27"/>
  <c r="CX89" i="27" s="1"/>
  <c r="DK62" i="27"/>
  <c r="DL55" i="27"/>
  <c r="DL67" i="27" s="1"/>
  <c r="AZ55" i="27"/>
  <c r="AZ67" i="27" s="1"/>
  <c r="CT53" i="27"/>
  <c r="CT64" i="27" s="1"/>
  <c r="CI168" i="27"/>
  <c r="CI188" i="27" s="1"/>
  <c r="DP62" i="27"/>
  <c r="AZ62" i="27"/>
  <c r="DF91" i="27"/>
  <c r="DF120" i="27"/>
  <c r="DF144" i="27" s="1"/>
  <c r="DF113" i="27"/>
  <c r="DF136" i="27" s="1"/>
  <c r="CX91" i="27"/>
  <c r="CX97" i="27"/>
  <c r="CX120" i="27"/>
  <c r="CX144" i="27" s="1"/>
  <c r="CX113" i="27"/>
  <c r="CX136" i="27" s="1"/>
  <c r="AT102" i="27"/>
  <c r="AT124" i="27"/>
  <c r="AT116" i="27"/>
  <c r="AT138" i="27" s="1"/>
  <c r="AL102" i="27"/>
  <c r="AL108" i="27"/>
  <c r="AL124" i="27"/>
  <c r="AL116" i="27"/>
  <c r="AL138" i="27" s="1"/>
  <c r="AL149" i="27" s="1"/>
  <c r="DO55" i="27"/>
  <c r="DO67" i="27" s="1"/>
  <c r="CE55" i="27"/>
  <c r="DL157" i="27"/>
  <c r="T175" i="27"/>
  <c r="BY94" i="27"/>
  <c r="BY108" i="27"/>
  <c r="BY131" i="27"/>
  <c r="BY130" i="27"/>
  <c r="AK109" i="27"/>
  <c r="AK97" i="27"/>
  <c r="AK113" i="27"/>
  <c r="AK136" i="27" s="1"/>
  <c r="AK124" i="27"/>
  <c r="T58" i="27"/>
  <c r="T67" i="27" s="1"/>
  <c r="DP53" i="27"/>
  <c r="DP64" i="27" s="1"/>
  <c r="X53" i="27"/>
  <c r="X64" i="27" s="1"/>
  <c r="BD157" i="27"/>
  <c r="DO157" i="27"/>
  <c r="CI53" i="27"/>
  <c r="CI64" i="27" s="1"/>
  <c r="CE53" i="27"/>
  <c r="CE64" i="27" s="1"/>
  <c r="BC53" i="27"/>
  <c r="BC64" i="27" s="1"/>
  <c r="CW80" i="27"/>
  <c r="CW100" i="27" s="1"/>
  <c r="AT76" i="27"/>
  <c r="AT89" i="27" s="1"/>
  <c r="CJ55" i="27"/>
  <c r="CJ67" i="27" s="1"/>
  <c r="DP76" i="27"/>
  <c r="DP89" i="27" s="1"/>
  <c r="DP157" i="27"/>
  <c r="DP172" i="27" s="1"/>
  <c r="AZ157" i="27"/>
  <c r="DF102" i="27"/>
  <c r="DF124" i="27"/>
  <c r="DF116" i="27"/>
  <c r="DF138" i="27" s="1"/>
  <c r="CX102" i="27"/>
  <c r="CX108" i="27"/>
  <c r="CX124" i="27"/>
  <c r="CX116" i="27"/>
  <c r="CX138" i="27" s="1"/>
  <c r="AT97" i="27"/>
  <c r="AT98" i="27"/>
  <c r="AT127" i="27"/>
  <c r="AT119" i="27"/>
  <c r="AT142" i="27" s="1"/>
  <c r="AL94" i="27"/>
  <c r="AL98" i="27"/>
  <c r="AL127" i="27"/>
  <c r="AL119" i="27"/>
  <c r="AL142" i="27" s="1"/>
  <c r="BA58" i="27"/>
  <c r="DK55" i="27"/>
  <c r="DK67" i="27" s="1"/>
  <c r="BC55" i="27"/>
  <c r="CF62" i="27"/>
  <c r="BY98" i="27"/>
  <c r="BY97" i="27"/>
  <c r="BY113" i="27"/>
  <c r="BY136" i="27" s="1"/>
  <c r="BY120" i="27"/>
  <c r="BY144" i="27" s="1"/>
  <c r="AK116" i="27"/>
  <c r="AK138" i="27" s="1"/>
  <c r="AK149" i="27" s="1"/>
  <c r="AK102" i="27"/>
  <c r="AK119" i="27"/>
  <c r="AK142" i="27" s="1"/>
  <c r="AK127" i="27"/>
  <c r="BD58" i="27"/>
  <c r="BD67" i="27" s="1"/>
  <c r="DL53" i="27"/>
  <c r="DL64" i="27" s="1"/>
  <c r="CJ53" i="27"/>
  <c r="CJ64" i="27" s="1"/>
  <c r="T53" i="27"/>
  <c r="T64" i="27" s="1"/>
  <c r="X62" i="27"/>
  <c r="DK58" i="27"/>
  <c r="CI58" i="27"/>
  <c r="CE157" i="27"/>
  <c r="CE178" i="27" s="1"/>
  <c r="BW53" i="27"/>
  <c r="BW64" i="27" s="1"/>
  <c r="BC62" i="27"/>
  <c r="W53" i="27"/>
  <c r="W64" i="27" s="1"/>
  <c r="AT80" i="27"/>
  <c r="AT100" i="27" s="1"/>
  <c r="DF80" i="27"/>
  <c r="DF100" i="27" s="1"/>
  <c r="J75" i="27"/>
  <c r="DI83" i="27"/>
  <c r="DI111" i="27" s="1"/>
  <c r="W62" i="27"/>
  <c r="CF55" i="27"/>
  <c r="CF67" i="27" s="1"/>
  <c r="X55" i="27"/>
  <c r="CJ62" i="27"/>
  <c r="DF105" i="27"/>
  <c r="DF97" i="27"/>
  <c r="DF98" i="27"/>
  <c r="DF127" i="27"/>
  <c r="DF119" i="27"/>
  <c r="DF142" i="27" s="1"/>
  <c r="CX94" i="27"/>
  <c r="CX98" i="27"/>
  <c r="CX127" i="27"/>
  <c r="AT108" i="27"/>
  <c r="AT109" i="27"/>
  <c r="AT130" i="27"/>
  <c r="AT131" i="27"/>
  <c r="AL105" i="27"/>
  <c r="AL109" i="27"/>
  <c r="AL130" i="27"/>
  <c r="CM55" i="27"/>
  <c r="CM67" i="27" s="1"/>
  <c r="BW55" i="27"/>
  <c r="BW67" i="27" s="1"/>
  <c r="W55" i="27"/>
  <c r="W67" i="27" s="1"/>
  <c r="CF157" i="27"/>
  <c r="CF175" i="27" s="1"/>
  <c r="CF190" i="27" s="1"/>
  <c r="BY109" i="27"/>
  <c r="BY102" i="27"/>
  <c r="BY116" i="27"/>
  <c r="BY138" i="27" s="1"/>
  <c r="AK91" i="27"/>
  <c r="AK105" i="27"/>
  <c r="AK131" i="27"/>
  <c r="CM62" i="27"/>
  <c r="CF53" i="27"/>
  <c r="CF64" i="27" s="1"/>
  <c r="T62" i="27"/>
  <c r="DO62" i="27"/>
  <c r="CM53" i="27"/>
  <c r="CM64" i="27" s="1"/>
  <c r="CI62" i="27"/>
  <c r="BW157" i="27"/>
  <c r="BC157" i="27"/>
  <c r="W157" i="27"/>
  <c r="W175" i="27" s="1"/>
  <c r="CM178" i="27"/>
  <c r="DK178" i="27"/>
  <c r="DB76" i="27"/>
  <c r="DB89" i="27" s="1"/>
  <c r="CC180" i="27"/>
  <c r="ED170" i="27"/>
  <c r="ED190" i="27" s="1"/>
  <c r="DJ170" i="27"/>
  <c r="DI170" i="27"/>
  <c r="CS180" i="27"/>
  <c r="H218" i="29"/>
  <c r="G216" i="29"/>
  <c r="K40" i="29"/>
  <c r="L140" i="29" s="1"/>
  <c r="G218" i="29"/>
  <c r="L235" i="29"/>
  <c r="L11" i="30" s="1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18" i="30" s="1"/>
  <c r="K239" i="29"/>
  <c r="K15" i="30" s="1"/>
  <c r="K238" i="29"/>
  <c r="K14" i="30" s="1"/>
  <c r="K240" i="29"/>
  <c r="K16" i="30" s="1"/>
  <c r="K242" i="29"/>
  <c r="K19" i="30" s="1"/>
  <c r="J43" i="29"/>
  <c r="J164" i="29"/>
  <c r="J142" i="29"/>
  <c r="I44" i="29"/>
  <c r="I46" i="29" s="1"/>
  <c r="I47" i="29" s="1"/>
  <c r="M139" i="29"/>
  <c r="L56" i="29"/>
  <c r="L39" i="29"/>
  <c r="L38" i="29"/>
  <c r="M167" i="29" s="1"/>
  <c r="M35" i="29"/>
  <c r="L233" i="29"/>
  <c r="L192" i="29"/>
  <c r="L168" i="29"/>
  <c r="L149" i="29"/>
  <c r="L156" i="29" s="1"/>
  <c r="L163" i="29" s="1"/>
  <c r="L176" i="29" s="1"/>
  <c r="J234" i="29"/>
  <c r="J10" i="30" s="1"/>
  <c r="J141" i="29"/>
  <c r="CO83" i="27"/>
  <c r="CO111" i="27" s="1"/>
  <c r="E80" i="27"/>
  <c r="E81" i="27" s="1"/>
  <c r="DC120" i="27"/>
  <c r="DC144" i="27" s="1"/>
  <c r="BW97" i="27"/>
  <c r="BW116" i="27"/>
  <c r="BW138" i="27" s="1"/>
  <c r="AA120" i="27"/>
  <c r="AA144" i="27" s="1"/>
  <c r="BT55" i="27"/>
  <c r="DS183" i="27"/>
  <c r="BZ124" i="27"/>
  <c r="DB62" i="27"/>
  <c r="DE102" i="27"/>
  <c r="AQ53" i="27"/>
  <c r="AQ64" i="27" s="1"/>
  <c r="CD170" i="27"/>
  <c r="EG170" i="27"/>
  <c r="EG190" i="27" s="1"/>
  <c r="DA180" i="27"/>
  <c r="CL83" i="27"/>
  <c r="CL111" i="27" s="1"/>
  <c r="DR80" i="27"/>
  <c r="DR100" i="27" s="1"/>
  <c r="DU83" i="27"/>
  <c r="DU111" i="27" s="1"/>
  <c r="DU140" i="27" s="1"/>
  <c r="DE83" i="27"/>
  <c r="DE111" i="27" s="1"/>
  <c r="E83" i="27"/>
  <c r="E84" i="27" s="1"/>
  <c r="DC94" i="27"/>
  <c r="DC113" i="27"/>
  <c r="DC136" i="27" s="1"/>
  <c r="DC149" i="27" s="1"/>
  <c r="BW98" i="27"/>
  <c r="BG105" i="27"/>
  <c r="DS168" i="27"/>
  <c r="DS188" i="27" s="1"/>
  <c r="AQ55" i="27"/>
  <c r="AQ67" i="27" s="1"/>
  <c r="DU105" i="27"/>
  <c r="DE113" i="27"/>
  <c r="DE136" i="27" s="1"/>
  <c r="BS62" i="27"/>
  <c r="AQ157" i="27"/>
  <c r="DE80" i="27"/>
  <c r="DE100" i="27" s="1"/>
  <c r="E75" i="27"/>
  <c r="DC97" i="27"/>
  <c r="G62" i="27"/>
  <c r="S175" i="27"/>
  <c r="Z119" i="27"/>
  <c r="Z142" i="27" s="1"/>
  <c r="AQ62" i="27"/>
  <c r="BT67" i="27"/>
  <c r="EF149" i="27"/>
  <c r="BL67" i="27"/>
  <c r="AB67" i="27"/>
  <c r="CR67" i="27"/>
  <c r="BH67" i="27"/>
  <c r="BF98" i="27"/>
  <c r="BF108" i="27"/>
  <c r="AA116" i="27"/>
  <c r="AA138" i="27" s="1"/>
  <c r="AA130" i="27"/>
  <c r="AA109" i="27"/>
  <c r="AA102" i="27"/>
  <c r="BG131" i="27"/>
  <c r="BG113" i="27"/>
  <c r="BG136" i="27" s="1"/>
  <c r="BW131" i="27"/>
  <c r="BW130" i="27"/>
  <c r="BW109" i="27"/>
  <c r="BW102" i="27"/>
  <c r="DC131" i="27"/>
  <c r="DC130" i="27"/>
  <c r="DC109" i="27"/>
  <c r="DC102" i="27"/>
  <c r="BR113" i="27"/>
  <c r="BR136" i="27" s="1"/>
  <c r="BR108" i="27"/>
  <c r="F113" i="27"/>
  <c r="F136" i="27" s="1"/>
  <c r="F102" i="27"/>
  <c r="CZ58" i="27"/>
  <c r="CZ55" i="27"/>
  <c r="AN58" i="27"/>
  <c r="AN53" i="27"/>
  <c r="AN64" i="27" s="1"/>
  <c r="H157" i="27"/>
  <c r="H183" i="27" s="1"/>
  <c r="H53" i="27"/>
  <c r="H64" i="27" s="1"/>
  <c r="H58" i="27"/>
  <c r="H67" i="27" s="1"/>
  <c r="E120" i="27"/>
  <c r="E144" i="27" s="1"/>
  <c r="E124" i="27"/>
  <c r="E113" i="27"/>
  <c r="E136" i="27" s="1"/>
  <c r="CY62" i="27"/>
  <c r="CY53" i="27"/>
  <c r="CY64" i="27" s="1"/>
  <c r="BZ105" i="27"/>
  <c r="BZ102" i="27"/>
  <c r="CV157" i="27"/>
  <c r="CV172" i="27" s="1"/>
  <c r="CV62" i="27"/>
  <c r="BP157" i="27"/>
  <c r="BP183" i="27" s="1"/>
  <c r="BP58" i="27"/>
  <c r="CO88" i="27"/>
  <c r="CO76" i="27"/>
  <c r="CO89" i="27" s="1"/>
  <c r="DU120" i="27"/>
  <c r="DU144" i="27" s="1"/>
  <c r="DU113" i="27"/>
  <c r="DU136" i="27" s="1"/>
  <c r="DU97" i="27"/>
  <c r="DU98" i="27"/>
  <c r="DU130" i="27"/>
  <c r="DU131" i="27"/>
  <c r="DU108" i="27"/>
  <c r="DU94" i="27"/>
  <c r="BO157" i="27"/>
  <c r="BO175" i="27" s="1"/>
  <c r="BO55" i="27"/>
  <c r="BO53" i="27"/>
  <c r="BO64" i="27" s="1"/>
  <c r="DE130" i="27"/>
  <c r="DE131" i="27"/>
  <c r="DE108" i="27"/>
  <c r="DE94" i="27"/>
  <c r="DE127" i="27"/>
  <c r="DE119" i="27"/>
  <c r="DE142" i="27" s="1"/>
  <c r="DE105" i="27"/>
  <c r="DE91" i="27"/>
  <c r="AA58" i="27"/>
  <c r="AA62" i="27"/>
  <c r="AA105" i="27"/>
  <c r="AA124" i="27"/>
  <c r="AA131" i="27"/>
  <c r="CR88" i="27"/>
  <c r="CL127" i="27"/>
  <c r="BF91" i="27"/>
  <c r="F124" i="27"/>
  <c r="M58" i="27"/>
  <c r="BT62" i="27"/>
  <c r="DU109" i="27"/>
  <c r="DU116" i="27"/>
  <c r="DU138" i="27" s="1"/>
  <c r="CZ53" i="27"/>
  <c r="CZ64" i="27" s="1"/>
  <c r="BO58" i="27"/>
  <c r="BO67" i="27" s="1"/>
  <c r="DU76" i="27"/>
  <c r="DU89" i="27" s="1"/>
  <c r="DY105" i="27"/>
  <c r="DY91" i="27"/>
  <c r="R109" i="27"/>
  <c r="R131" i="27"/>
  <c r="CX58" i="27"/>
  <c r="CX53" i="27"/>
  <c r="CX64" i="27" s="1"/>
  <c r="BR58" i="27"/>
  <c r="BR157" i="27"/>
  <c r="BR175" i="27" s="1"/>
  <c r="V58" i="27"/>
  <c r="V53" i="27"/>
  <c r="V64" i="27" s="1"/>
  <c r="CL76" i="27"/>
  <c r="CL89" i="27" s="1"/>
  <c r="CL97" i="27"/>
  <c r="DC105" i="27"/>
  <c r="DC124" i="27"/>
  <c r="DC119" i="27"/>
  <c r="DC142" i="27" s="1"/>
  <c r="BW105" i="27"/>
  <c r="BW124" i="27"/>
  <c r="BW119" i="27"/>
  <c r="BW142" i="27" s="1"/>
  <c r="AA91" i="27"/>
  <c r="AA108" i="27"/>
  <c r="AA127" i="27"/>
  <c r="DR116" i="27"/>
  <c r="DR138" i="27" s="1"/>
  <c r="CL119" i="27"/>
  <c r="CL142" i="27" s="1"/>
  <c r="BR102" i="27"/>
  <c r="BF127" i="27"/>
  <c r="Z91" i="27"/>
  <c r="N124" i="27"/>
  <c r="F116" i="27"/>
  <c r="F138" i="27" s="1"/>
  <c r="F149" i="27" s="1"/>
  <c r="DU91" i="27"/>
  <c r="DU119" i="27"/>
  <c r="DU142" i="27" s="1"/>
  <c r="DE109" i="27"/>
  <c r="DE116" i="27"/>
  <c r="DE138" i="27" s="1"/>
  <c r="BM91" i="27"/>
  <c r="AG91" i="27"/>
  <c r="E109" i="27"/>
  <c r="AM58" i="27"/>
  <c r="G58" i="27"/>
  <c r="DE76" i="27"/>
  <c r="DE89" i="27" s="1"/>
  <c r="DR76" i="27"/>
  <c r="DR89" i="27" s="1"/>
  <c r="DC91" i="27"/>
  <c r="DC108" i="27"/>
  <c r="DC127" i="27"/>
  <c r="BW91" i="27"/>
  <c r="BW108" i="27"/>
  <c r="BW127" i="27"/>
  <c r="BG91" i="27"/>
  <c r="AA94" i="27"/>
  <c r="AA98" i="27"/>
  <c r="AA113" i="27"/>
  <c r="AA136" i="27" s="1"/>
  <c r="BR124" i="27"/>
  <c r="Z127" i="27"/>
  <c r="N116" i="27"/>
  <c r="N138" i="27" s="1"/>
  <c r="AA55" i="27"/>
  <c r="AA67" i="27" s="1"/>
  <c r="DU102" i="27"/>
  <c r="DU124" i="27"/>
  <c r="DE97" i="27"/>
  <c r="DE120" i="27"/>
  <c r="DE144" i="27" s="1"/>
  <c r="E97" i="27"/>
  <c r="BT53" i="27"/>
  <c r="BT64" i="27" s="1"/>
  <c r="AE113" i="27"/>
  <c r="AE136" i="27" s="1"/>
  <c r="AJ62" i="27"/>
  <c r="AA53" i="27"/>
  <c r="AA64" i="27" s="1"/>
  <c r="C47" i="28"/>
  <c r="L67" i="27"/>
  <c r="DX62" i="27"/>
  <c r="AF157" i="27"/>
  <c r="DM131" i="27"/>
  <c r="BI98" i="27"/>
  <c r="BI94" i="27"/>
  <c r="BI108" i="27"/>
  <c r="BE124" i="27"/>
  <c r="AS91" i="27"/>
  <c r="AS105" i="27"/>
  <c r="AS131" i="27"/>
  <c r="AC109" i="27"/>
  <c r="AC97" i="27"/>
  <c r="AC113" i="27"/>
  <c r="AC136" i="27" s="1"/>
  <c r="AC149" i="27" s="1"/>
  <c r="DT58" i="27"/>
  <c r="DT67" i="27" s="1"/>
  <c r="DX53" i="27"/>
  <c r="DX64" i="27" s="1"/>
  <c r="AO62" i="27"/>
  <c r="DI88" i="27"/>
  <c r="DI124" i="27" s="1"/>
  <c r="D48" i="28"/>
  <c r="D49" i="28"/>
  <c r="E50" i="28"/>
  <c r="BQ109" i="27"/>
  <c r="BQ102" i="27"/>
  <c r="F83" i="27"/>
  <c r="F111" i="27" s="1"/>
  <c r="DJ80" i="27"/>
  <c r="DJ100" i="27" s="1"/>
  <c r="AX80" i="27"/>
  <c r="AX100" i="27" s="1"/>
  <c r="F75" i="27"/>
  <c r="F76" i="27"/>
  <c r="BG94" i="27"/>
  <c r="BG108" i="27"/>
  <c r="BG124" i="27"/>
  <c r="BG116" i="27"/>
  <c r="BG138" i="27" s="1"/>
  <c r="BG149" i="27" s="1"/>
  <c r="DN58" i="27"/>
  <c r="F58" i="27"/>
  <c r="CV55" i="27"/>
  <c r="BP55" i="27"/>
  <c r="AJ55" i="27"/>
  <c r="AJ67" i="27" s="1"/>
  <c r="BR53" i="27"/>
  <c r="BR64" i="27" s="1"/>
  <c r="AL53" i="27"/>
  <c r="AL64" i="27" s="1"/>
  <c r="CZ62" i="27"/>
  <c r="DJ116" i="27"/>
  <c r="DJ138" i="27" s="1"/>
  <c r="BZ97" i="27"/>
  <c r="BZ98" i="27"/>
  <c r="BZ127" i="27"/>
  <c r="BZ119" i="27"/>
  <c r="BZ142" i="27" s="1"/>
  <c r="BR94" i="27"/>
  <c r="BR98" i="27"/>
  <c r="BR127" i="27"/>
  <c r="BR119" i="27"/>
  <c r="BR142" i="27" s="1"/>
  <c r="N97" i="27"/>
  <c r="N98" i="27"/>
  <c r="N127" i="27"/>
  <c r="N119" i="27"/>
  <c r="N142" i="27" s="1"/>
  <c r="F94" i="27"/>
  <c r="F98" i="27"/>
  <c r="F127" i="27"/>
  <c r="F119" i="27"/>
  <c r="F142" i="27" s="1"/>
  <c r="AO58" i="27"/>
  <c r="CY55" i="27"/>
  <c r="BS55" i="27"/>
  <c r="AM55" i="27"/>
  <c r="AM67" i="27" s="1"/>
  <c r="G55" i="27"/>
  <c r="G67" i="27" s="1"/>
  <c r="BT157" i="27"/>
  <c r="BT175" i="27" s="1"/>
  <c r="DM130" i="27"/>
  <c r="Y130" i="27"/>
  <c r="E116" i="27"/>
  <c r="E138" i="27" s="1"/>
  <c r="E149" i="27" s="1"/>
  <c r="E102" i="27"/>
  <c r="E119" i="27"/>
  <c r="E142" i="27" s="1"/>
  <c r="E127" i="27"/>
  <c r="CV58" i="27"/>
  <c r="V55" i="27"/>
  <c r="CV53" i="27"/>
  <c r="CV64" i="27" s="1"/>
  <c r="BP53" i="27"/>
  <c r="BP64" i="27" s="1"/>
  <c r="AJ53" i="27"/>
  <c r="AJ64" i="27" s="1"/>
  <c r="O120" i="27"/>
  <c r="O144" i="27" s="1"/>
  <c r="AJ157" i="27"/>
  <c r="DG80" i="27"/>
  <c r="DG100" i="27" s="1"/>
  <c r="CY58" i="27"/>
  <c r="BS58" i="27"/>
  <c r="AM157" i="27"/>
  <c r="AM175" i="27" s="1"/>
  <c r="G157" i="27"/>
  <c r="G175" i="27" s="1"/>
  <c r="DJ102" i="27"/>
  <c r="BZ94" i="27"/>
  <c r="BG97" i="27"/>
  <c r="BG98" i="27"/>
  <c r="BG127" i="27"/>
  <c r="BG119" i="27"/>
  <c r="BG142" i="27" s="1"/>
  <c r="DN53" i="27"/>
  <c r="DN64" i="27" s="1"/>
  <c r="H62" i="27"/>
  <c r="CZ157" i="27"/>
  <c r="CZ172" i="27" s="1"/>
  <c r="CD98" i="27"/>
  <c r="BZ108" i="27"/>
  <c r="BZ109" i="27"/>
  <c r="BZ130" i="27"/>
  <c r="BZ131" i="27"/>
  <c r="BR105" i="27"/>
  <c r="BR109" i="27"/>
  <c r="BR130" i="27"/>
  <c r="BR131" i="27"/>
  <c r="AX94" i="27"/>
  <c r="R105" i="27"/>
  <c r="N108" i="27"/>
  <c r="N109" i="27"/>
  <c r="N130" i="27"/>
  <c r="N131" i="27"/>
  <c r="F105" i="27"/>
  <c r="F109" i="27"/>
  <c r="F130" i="27"/>
  <c r="F131" i="27"/>
  <c r="AL157" i="27"/>
  <c r="AL175" i="27" s="1"/>
  <c r="DM94" i="27"/>
  <c r="BE109" i="27"/>
  <c r="E91" i="27"/>
  <c r="E105" i="27"/>
  <c r="E131" i="27"/>
  <c r="E130" i="27"/>
  <c r="O113" i="27"/>
  <c r="O136" i="27" s="1"/>
  <c r="BP62" i="27"/>
  <c r="CY157" i="27"/>
  <c r="CY168" i="27" s="1"/>
  <c r="CY188" i="27" s="1"/>
  <c r="BS157" i="27"/>
  <c r="CD83" i="27"/>
  <c r="CD111" i="27" s="1"/>
  <c r="CD140" i="27" s="1"/>
  <c r="DJ76" i="27"/>
  <c r="DJ89" i="27" s="1"/>
  <c r="AX83" i="27"/>
  <c r="AX111" i="27" s="1"/>
  <c r="F80" i="27"/>
  <c r="F100" i="27" s="1"/>
  <c r="AX76" i="27"/>
  <c r="AX89" i="27" s="1"/>
  <c r="AX102" i="27"/>
  <c r="N94" i="27"/>
  <c r="BG102" i="27"/>
  <c r="BG109" i="27"/>
  <c r="BG130" i="27"/>
  <c r="AN62" i="27"/>
  <c r="CD127" i="27"/>
  <c r="BZ91" i="27"/>
  <c r="BZ120" i="27"/>
  <c r="BZ144" i="27" s="1"/>
  <c r="BZ113" i="27"/>
  <c r="BZ136" i="27" s="1"/>
  <c r="BR91" i="27"/>
  <c r="BR97" i="27"/>
  <c r="BR120" i="27"/>
  <c r="BR144" i="27" s="1"/>
  <c r="AX98" i="27"/>
  <c r="R130" i="27"/>
  <c r="N91" i="27"/>
  <c r="N120" i="27"/>
  <c r="N144" i="27" s="1"/>
  <c r="N113" i="27"/>
  <c r="N136" i="27" s="1"/>
  <c r="F91" i="27"/>
  <c r="F97" i="27"/>
  <c r="F120" i="27"/>
  <c r="F144" i="27" s="1"/>
  <c r="BE97" i="27"/>
  <c r="Y105" i="27"/>
  <c r="E98" i="27"/>
  <c r="E94" i="27"/>
  <c r="E108" i="27"/>
  <c r="AE120" i="27"/>
  <c r="AE144" i="27" s="1"/>
  <c r="AU88" i="27"/>
  <c r="AU105" i="27" s="1"/>
  <c r="E76" i="27"/>
  <c r="AM53" i="27"/>
  <c r="AM64" i="27" s="1"/>
  <c r="DB80" i="27"/>
  <c r="DB100" i="27" s="1"/>
  <c r="J76" i="27"/>
  <c r="J89" i="27" s="1"/>
  <c r="BV108" i="27"/>
  <c r="BN53" i="27"/>
  <c r="BN64" i="27" s="1"/>
  <c r="BQ116" i="27"/>
  <c r="BQ138" i="27" s="1"/>
  <c r="M109" i="27"/>
  <c r="DB83" i="27"/>
  <c r="DB111" i="27" s="1"/>
  <c r="AP83" i="27"/>
  <c r="AP111" i="27" s="1"/>
  <c r="AP140" i="27" s="1"/>
  <c r="J80" i="27"/>
  <c r="J100" i="27" s="1"/>
  <c r="J97" i="27"/>
  <c r="DB120" i="27"/>
  <c r="DB144" i="27" s="1"/>
  <c r="BV94" i="27"/>
  <c r="S67" i="27"/>
  <c r="BQ124" i="27"/>
  <c r="M97" i="27"/>
  <c r="DG113" i="27"/>
  <c r="DG136" i="27" s="1"/>
  <c r="DG120" i="27"/>
  <c r="DG144" i="27" s="1"/>
  <c r="DG105" i="27"/>
  <c r="DG91" i="27"/>
  <c r="DG131" i="27"/>
  <c r="DG130" i="27"/>
  <c r="DG109" i="27"/>
  <c r="DG102" i="27"/>
  <c r="DG119" i="27"/>
  <c r="DG142" i="27" s="1"/>
  <c r="DG127" i="27"/>
  <c r="DG98" i="27"/>
  <c r="DG97" i="27"/>
  <c r="DG116" i="27"/>
  <c r="DG138" i="27" s="1"/>
  <c r="DG124" i="27"/>
  <c r="DG108" i="27"/>
  <c r="DG94" i="27"/>
  <c r="AU91" i="27"/>
  <c r="AE91" i="27"/>
  <c r="O91" i="27"/>
  <c r="AE183" i="27"/>
  <c r="AE175" i="27"/>
  <c r="AU140" i="27"/>
  <c r="AU134" i="27"/>
  <c r="AU146" i="27" s="1"/>
  <c r="DY127" i="27"/>
  <c r="DY119" i="27"/>
  <c r="DY142" i="27" s="1"/>
  <c r="DY102" i="27"/>
  <c r="DY113" i="27"/>
  <c r="DY136" i="27" s="1"/>
  <c r="DY124" i="27"/>
  <c r="DY116" i="27"/>
  <c r="DY138" i="27" s="1"/>
  <c r="DY97" i="27"/>
  <c r="DY109" i="27"/>
  <c r="DY120" i="27"/>
  <c r="DY144" i="27" s="1"/>
  <c r="DY108" i="27"/>
  <c r="DY94" i="27"/>
  <c r="DY98" i="27"/>
  <c r="DY131" i="27"/>
  <c r="DM127" i="27"/>
  <c r="DM119" i="27"/>
  <c r="DM142" i="27" s="1"/>
  <c r="DM105" i="27"/>
  <c r="DM91" i="27"/>
  <c r="DM124" i="27"/>
  <c r="DM116" i="27"/>
  <c r="DM138" i="27" s="1"/>
  <c r="DM102" i="27"/>
  <c r="DM109" i="27"/>
  <c r="DM120" i="27"/>
  <c r="DM144" i="27" s="1"/>
  <c r="DM113" i="27"/>
  <c r="DM136" i="27" s="1"/>
  <c r="DM97" i="27"/>
  <c r="DM98" i="27"/>
  <c r="EC190" i="27"/>
  <c r="DY130" i="27"/>
  <c r="AU102" i="27"/>
  <c r="AU97" i="27"/>
  <c r="AU94" i="27"/>
  <c r="DJ113" i="27"/>
  <c r="DJ136" i="27" s="1"/>
  <c r="DJ120" i="27"/>
  <c r="DJ144" i="27" s="1"/>
  <c r="DJ97" i="27"/>
  <c r="DJ131" i="27"/>
  <c r="DJ130" i="27"/>
  <c r="DJ109" i="27"/>
  <c r="DJ105" i="27"/>
  <c r="DJ91" i="27"/>
  <c r="DJ119" i="27"/>
  <c r="DJ142" i="27" s="1"/>
  <c r="DJ127" i="27"/>
  <c r="DJ98" i="27"/>
  <c r="DJ94" i="27"/>
  <c r="CD102" i="27"/>
  <c r="CD116" i="27"/>
  <c r="CD138" i="27" s="1"/>
  <c r="CD124" i="27"/>
  <c r="CD108" i="27"/>
  <c r="CD113" i="27"/>
  <c r="CD136" i="27" s="1"/>
  <c r="CD120" i="27"/>
  <c r="CD144" i="27" s="1"/>
  <c r="CD97" i="27"/>
  <c r="CD131" i="27"/>
  <c r="CD130" i="27"/>
  <c r="CD109" i="27"/>
  <c r="CD105" i="27"/>
  <c r="AX116" i="27"/>
  <c r="AX138" i="27" s="1"/>
  <c r="AX124" i="27"/>
  <c r="AX108" i="27"/>
  <c r="AX91" i="27"/>
  <c r="AX113" i="27"/>
  <c r="AX136" i="27" s="1"/>
  <c r="AX120" i="27"/>
  <c r="AX144" i="27" s="1"/>
  <c r="AX97" i="27"/>
  <c r="AX131" i="27"/>
  <c r="AX130" i="27"/>
  <c r="AX109" i="27"/>
  <c r="AX105" i="27"/>
  <c r="R102" i="27"/>
  <c r="R119" i="27"/>
  <c r="R142" i="27" s="1"/>
  <c r="R127" i="27"/>
  <c r="R98" i="27"/>
  <c r="R94" i="27"/>
  <c r="R91" i="27"/>
  <c r="R116" i="27"/>
  <c r="R138" i="27" s="1"/>
  <c r="R124" i="27"/>
  <c r="R108" i="27"/>
  <c r="R113" i="27"/>
  <c r="R136" i="27" s="1"/>
  <c r="R120" i="27"/>
  <c r="R144" i="27" s="1"/>
  <c r="R97" i="27"/>
  <c r="DN55" i="27"/>
  <c r="DN67" i="27" s="1"/>
  <c r="DN62" i="27"/>
  <c r="CX55" i="27"/>
  <c r="CX157" i="27"/>
  <c r="CX172" i="27" s="1"/>
  <c r="CX62" i="27"/>
  <c r="CH55" i="27"/>
  <c r="CH67" i="27" s="1"/>
  <c r="CH157" i="27"/>
  <c r="CH62" i="27"/>
  <c r="BR55" i="27"/>
  <c r="BR62" i="27"/>
  <c r="BB55" i="27"/>
  <c r="BB67" i="27" s="1"/>
  <c r="BB157" i="27"/>
  <c r="BB183" i="27" s="1"/>
  <c r="BB62" i="27"/>
  <c r="V157" i="27"/>
  <c r="V62" i="27"/>
  <c r="F157" i="27"/>
  <c r="F62" i="27"/>
  <c r="F55" i="27"/>
  <c r="F67" i="27" s="1"/>
  <c r="O131" i="27"/>
  <c r="O130" i="27"/>
  <c r="O109" i="27"/>
  <c r="O102" i="27"/>
  <c r="O119" i="27"/>
  <c r="O142" i="27" s="1"/>
  <c r="O127" i="27"/>
  <c r="O98" i="27"/>
  <c r="O97" i="27"/>
  <c r="O116" i="27"/>
  <c r="O138" i="27" s="1"/>
  <c r="O124" i="27"/>
  <c r="O108" i="27"/>
  <c r="O94" i="27"/>
  <c r="AE131" i="27"/>
  <c r="AE130" i="27"/>
  <c r="AE109" i="27"/>
  <c r="AE102" i="27"/>
  <c r="AE119" i="27"/>
  <c r="AE142" i="27" s="1"/>
  <c r="AE127" i="27"/>
  <c r="AE98" i="27"/>
  <c r="AE97" i="27"/>
  <c r="AE116" i="27"/>
  <c r="AE138" i="27" s="1"/>
  <c r="AE124" i="27"/>
  <c r="AE108" i="27"/>
  <c r="AE94" i="27"/>
  <c r="AU76" i="27"/>
  <c r="AU89" i="27" s="1"/>
  <c r="AU80" i="27"/>
  <c r="AU100" i="27" s="1"/>
  <c r="BK116" i="27"/>
  <c r="BK138" i="27" s="1"/>
  <c r="BK124" i="27"/>
  <c r="BK108" i="27"/>
  <c r="CQ76" i="27"/>
  <c r="CQ89" i="27" s="1"/>
  <c r="CQ83" i="27"/>
  <c r="CQ111" i="27" s="1"/>
  <c r="CQ140" i="27" s="1"/>
  <c r="CQ80" i="27"/>
  <c r="CQ100" i="27" s="1"/>
  <c r="CQ88" i="27"/>
  <c r="CQ97" i="27" s="1"/>
  <c r="DG76" i="27"/>
  <c r="DG89" i="27" s="1"/>
  <c r="DG83" i="27"/>
  <c r="DG111" i="27" s="1"/>
  <c r="DG134" i="27" s="1"/>
  <c r="DG146" i="27" s="1"/>
  <c r="DW76" i="27"/>
  <c r="DW89" i="27" s="1"/>
  <c r="DW80" i="27"/>
  <c r="DW100" i="27" s="1"/>
  <c r="DW88" i="27"/>
  <c r="DW94" i="27" s="1"/>
  <c r="DW83" i="27"/>
  <c r="DW111" i="27" s="1"/>
  <c r="DW134" i="27" s="1"/>
  <c r="DW146" i="27" s="1"/>
  <c r="AZ83" i="27"/>
  <c r="AZ111" i="27" s="1"/>
  <c r="AZ140" i="27" s="1"/>
  <c r="AZ80" i="27"/>
  <c r="AZ100" i="27" s="1"/>
  <c r="CF88" i="27"/>
  <c r="CF127" i="27" s="1"/>
  <c r="CF83" i="27"/>
  <c r="CF111" i="27" s="1"/>
  <c r="CF134" i="27" s="1"/>
  <c r="CF146" i="27" s="1"/>
  <c r="CF80" i="27"/>
  <c r="CF100" i="27" s="1"/>
  <c r="CV76" i="27"/>
  <c r="CV89" i="27" s="1"/>
  <c r="CV88" i="27"/>
  <c r="CV83" i="27"/>
  <c r="CV111" i="27" s="1"/>
  <c r="CV140" i="27" s="1"/>
  <c r="DL76" i="27"/>
  <c r="DL89" i="27" s="1"/>
  <c r="DL88" i="27"/>
  <c r="DL127" i="27" s="1"/>
  <c r="DL83" i="27"/>
  <c r="DL111" i="27" s="1"/>
  <c r="DL134" i="27" s="1"/>
  <c r="DL146" i="27" s="1"/>
  <c r="DQ88" i="27"/>
  <c r="DQ94" i="27" s="1"/>
  <c r="DQ76" i="27"/>
  <c r="DQ89" i="27" s="1"/>
  <c r="CK88" i="27"/>
  <c r="CK76" i="27"/>
  <c r="CK89" i="27" s="1"/>
  <c r="BE120" i="27"/>
  <c r="BE144" i="27" s="1"/>
  <c r="BE108" i="27"/>
  <c r="BE94" i="27"/>
  <c r="BE98" i="27"/>
  <c r="BE130" i="27"/>
  <c r="BE131" i="27"/>
  <c r="BE105" i="27"/>
  <c r="BE91" i="27"/>
  <c r="BE127" i="27"/>
  <c r="BE119" i="27"/>
  <c r="BE142" i="27" s="1"/>
  <c r="BE102" i="27"/>
  <c r="BE113" i="27"/>
  <c r="BE136" i="27" s="1"/>
  <c r="BE149" i="27" s="1"/>
  <c r="Y127" i="27"/>
  <c r="Y119" i="27"/>
  <c r="Y142" i="27" s="1"/>
  <c r="Y102" i="27"/>
  <c r="Y113" i="27"/>
  <c r="Y136" i="27" s="1"/>
  <c r="Y124" i="27"/>
  <c r="Y116" i="27"/>
  <c r="Y138" i="27" s="1"/>
  <c r="Y97" i="27"/>
  <c r="Y109" i="27"/>
  <c r="Y120" i="27"/>
  <c r="Y144" i="27" s="1"/>
  <c r="Y108" i="27"/>
  <c r="Y94" i="27"/>
  <c r="Y98" i="27"/>
  <c r="DQ55" i="27"/>
  <c r="DQ157" i="27"/>
  <c r="DQ173" i="27" s="1"/>
  <c r="DQ58" i="27"/>
  <c r="DQ62" i="27"/>
  <c r="DA157" i="27"/>
  <c r="DA169" i="27" s="1"/>
  <c r="DA58" i="27"/>
  <c r="CK53" i="27"/>
  <c r="CK64" i="27" s="1"/>
  <c r="CK55" i="27"/>
  <c r="CK58" i="27"/>
  <c r="CK157" i="27"/>
  <c r="CK183" i="27" s="1"/>
  <c r="BU53" i="27"/>
  <c r="BU64" i="27" s="1"/>
  <c r="BU157" i="27"/>
  <c r="BU183" i="27" s="1"/>
  <c r="BU62" i="27"/>
  <c r="BU58" i="27"/>
  <c r="BU67" i="27" s="1"/>
  <c r="BE55" i="27"/>
  <c r="BE58" i="27"/>
  <c r="BE53" i="27"/>
  <c r="BE64" i="27" s="1"/>
  <c r="BE157" i="27"/>
  <c r="BE183" i="27" s="1"/>
  <c r="Y157" i="27"/>
  <c r="Y53" i="27"/>
  <c r="Y64" i="27" s="1"/>
  <c r="Y58" i="27"/>
  <c r="Y67" i="27" s="1"/>
  <c r="I157" i="27"/>
  <c r="I53" i="27"/>
  <c r="I64" i="27" s="1"/>
  <c r="I58" i="27"/>
  <c r="I55" i="27"/>
  <c r="I62" i="27"/>
  <c r="CE67" i="27"/>
  <c r="AY67" i="27"/>
  <c r="DL172" i="27"/>
  <c r="DL169" i="27"/>
  <c r="DL173" i="27"/>
  <c r="CR172" i="27"/>
  <c r="CR173" i="27"/>
  <c r="CR169" i="27"/>
  <c r="CQ178" i="27"/>
  <c r="CQ173" i="27"/>
  <c r="CQ172" i="27"/>
  <c r="CQ169" i="27"/>
  <c r="CA178" i="27"/>
  <c r="DB113" i="27"/>
  <c r="DB136" i="27" s="1"/>
  <c r="BV120" i="27"/>
  <c r="BV144" i="27" s="1"/>
  <c r="DN172" i="27"/>
  <c r="DN173" i="27"/>
  <c r="DN169" i="27"/>
  <c r="DT173" i="27"/>
  <c r="DT169" i="27"/>
  <c r="DT172" i="27"/>
  <c r="DW175" i="27"/>
  <c r="DW190" i="27" s="1"/>
  <c r="DW173" i="27"/>
  <c r="DW172" i="27"/>
  <c r="DW169" i="27"/>
  <c r="DG175" i="27"/>
  <c r="DG190" i="27" s="1"/>
  <c r="DG173" i="27"/>
  <c r="DG172" i="27"/>
  <c r="DG169" i="27"/>
  <c r="CU175" i="27"/>
  <c r="CU190" i="27" s="1"/>
  <c r="CU173" i="27"/>
  <c r="CU172" i="27"/>
  <c r="CU169" i="27"/>
  <c r="DH67" i="27"/>
  <c r="AU175" i="27"/>
  <c r="BV113" i="27"/>
  <c r="BV136" i="27" s="1"/>
  <c r="AP94" i="27"/>
  <c r="DX173" i="27"/>
  <c r="DX172" i="27"/>
  <c r="DX169" i="27"/>
  <c r="DK173" i="27"/>
  <c r="DK172" i="27"/>
  <c r="DK169" i="27"/>
  <c r="CY169" i="27"/>
  <c r="CQ183" i="27"/>
  <c r="BK175" i="27"/>
  <c r="DU172" i="27"/>
  <c r="DU173" i="27"/>
  <c r="DU169" i="27"/>
  <c r="DH172" i="27"/>
  <c r="DH173" i="27"/>
  <c r="DH169" i="27"/>
  <c r="CN172" i="27"/>
  <c r="CN173" i="27"/>
  <c r="CN169" i="27"/>
  <c r="DS173" i="27"/>
  <c r="DS169" i="27"/>
  <c r="DS172" i="27"/>
  <c r="DO173" i="27"/>
  <c r="DO172" i="27"/>
  <c r="DO169" i="27"/>
  <c r="DC173" i="27"/>
  <c r="DC172" i="27"/>
  <c r="DC169" i="27"/>
  <c r="EK190" i="27"/>
  <c r="EJ190" i="27"/>
  <c r="EI190" i="27"/>
  <c r="DC190" i="27"/>
  <c r="EB190" i="27"/>
  <c r="EA190" i="27"/>
  <c r="DS190" i="27"/>
  <c r="EF190" i="27"/>
  <c r="EE190" i="27"/>
  <c r="EH190" i="27"/>
  <c r="DZ190" i="27"/>
  <c r="CA124" i="27"/>
  <c r="CA97" i="27"/>
  <c r="CA113" i="27"/>
  <c r="CA136" i="27" s="1"/>
  <c r="CA130" i="27"/>
  <c r="BA130" i="27"/>
  <c r="BA105" i="27"/>
  <c r="DI120" i="27"/>
  <c r="DI144" i="27" s="1"/>
  <c r="DI108" i="27"/>
  <c r="DI94" i="27"/>
  <c r="DI98" i="27"/>
  <c r="DI130" i="27"/>
  <c r="DI131" i="27"/>
  <c r="DI105" i="27"/>
  <c r="DI91" i="27"/>
  <c r="DI127" i="27"/>
  <c r="DI119" i="27"/>
  <c r="DI142" i="27" s="1"/>
  <c r="DI102" i="27"/>
  <c r="DI113" i="27"/>
  <c r="DI136" i="27" s="1"/>
  <c r="CG105" i="27"/>
  <c r="CG91" i="27"/>
  <c r="CG120" i="27"/>
  <c r="CG144" i="27" s="1"/>
  <c r="CG113" i="27"/>
  <c r="CG136" i="27" s="1"/>
  <c r="DB108" i="27"/>
  <c r="DB97" i="27"/>
  <c r="AP108" i="27"/>
  <c r="AP97" i="27"/>
  <c r="AP119" i="27"/>
  <c r="AP142" i="27" s="1"/>
  <c r="AP127" i="27"/>
  <c r="AP98" i="27"/>
  <c r="AP91" i="27"/>
  <c r="AP116" i="27"/>
  <c r="AP138" i="27" s="1"/>
  <c r="J119" i="27"/>
  <c r="J142" i="27" s="1"/>
  <c r="J127" i="27"/>
  <c r="J98" i="27"/>
  <c r="J91" i="27"/>
  <c r="J116" i="27"/>
  <c r="J138" i="27" s="1"/>
  <c r="J124" i="27"/>
  <c r="J105" i="27"/>
  <c r="J113" i="27"/>
  <c r="J136" i="27" s="1"/>
  <c r="J120" i="27"/>
  <c r="J144" i="27" s="1"/>
  <c r="J94" i="27"/>
  <c r="DJ55" i="27"/>
  <c r="DJ157" i="27"/>
  <c r="DJ175" i="27" s="1"/>
  <c r="DJ62" i="27"/>
  <c r="CT55" i="27"/>
  <c r="CT67" i="27" s="1"/>
  <c r="CT157" i="27"/>
  <c r="CT62" i="27"/>
  <c r="CD55" i="27"/>
  <c r="CD67" i="27" s="1"/>
  <c r="CD62" i="27"/>
  <c r="BN55" i="27"/>
  <c r="BN62" i="27"/>
  <c r="AX55" i="27"/>
  <c r="AX157" i="27"/>
  <c r="AX175" i="27" s="1"/>
  <c r="AH157" i="27"/>
  <c r="AH62" i="27"/>
  <c r="AH55" i="27"/>
  <c r="R157" i="27"/>
  <c r="R55" i="27"/>
  <c r="R62" i="27"/>
  <c r="DY55" i="27"/>
  <c r="DY58" i="27"/>
  <c r="DY157" i="27"/>
  <c r="DY183" i="27" s="1"/>
  <c r="S116" i="27"/>
  <c r="S138" i="27" s="1"/>
  <c r="S124" i="27"/>
  <c r="S108" i="27"/>
  <c r="S94" i="27"/>
  <c r="S113" i="27"/>
  <c r="S136" i="27" s="1"/>
  <c r="S120" i="27"/>
  <c r="S144" i="27" s="1"/>
  <c r="S105" i="27"/>
  <c r="S91" i="27"/>
  <c r="S131" i="27"/>
  <c r="S130" i="27"/>
  <c r="S109" i="27"/>
  <c r="S102" i="27"/>
  <c r="AI116" i="27"/>
  <c r="AI138" i="27" s="1"/>
  <c r="AI124" i="27"/>
  <c r="AI108" i="27"/>
  <c r="AI94" i="27"/>
  <c r="AI113" i="27"/>
  <c r="AI136" i="27" s="1"/>
  <c r="AI120" i="27"/>
  <c r="AI144" i="27" s="1"/>
  <c r="AI105" i="27"/>
  <c r="AI91" i="27"/>
  <c r="AI131" i="27"/>
  <c r="AI130" i="27"/>
  <c r="AI109" i="27"/>
  <c r="AI102" i="27"/>
  <c r="AY76" i="27"/>
  <c r="AY89" i="27" s="1"/>
  <c r="AY83" i="27"/>
  <c r="AY111" i="27" s="1"/>
  <c r="AY88" i="27"/>
  <c r="AY102" i="27" s="1"/>
  <c r="AY80" i="27"/>
  <c r="AY100" i="27" s="1"/>
  <c r="BO116" i="27"/>
  <c r="BO138" i="27" s="1"/>
  <c r="BO124" i="27"/>
  <c r="BO108" i="27"/>
  <c r="BO94" i="27"/>
  <c r="BO113" i="27"/>
  <c r="BO136" i="27" s="1"/>
  <c r="BO120" i="27"/>
  <c r="BO144" i="27" s="1"/>
  <c r="BO105" i="27"/>
  <c r="BO91" i="27"/>
  <c r="BO131" i="27"/>
  <c r="BO130" i="27"/>
  <c r="BO109" i="27"/>
  <c r="BO102" i="27"/>
  <c r="CE76" i="27"/>
  <c r="CE89" i="27" s="1"/>
  <c r="CE88" i="27"/>
  <c r="CE113" i="27" s="1"/>
  <c r="CE136" i="27" s="1"/>
  <c r="CE83" i="27"/>
  <c r="CE111" i="27" s="1"/>
  <c r="CE80" i="27"/>
  <c r="CE100" i="27" s="1"/>
  <c r="CU76" i="27"/>
  <c r="CU89" i="27" s="1"/>
  <c r="CU83" i="27"/>
  <c r="CU111" i="27" s="1"/>
  <c r="DK76" i="27"/>
  <c r="DK89" i="27" s="1"/>
  <c r="DK80" i="27"/>
  <c r="DK100" i="27" s="1"/>
  <c r="DK88" i="27"/>
  <c r="H80" i="27"/>
  <c r="H100" i="27" s="1"/>
  <c r="H76" i="27"/>
  <c r="H89" i="27" s="1"/>
  <c r="H75" i="27"/>
  <c r="H88" i="27"/>
  <c r="H127" i="27" s="1"/>
  <c r="CJ80" i="27"/>
  <c r="CJ100" i="27" s="1"/>
  <c r="CJ76" i="27"/>
  <c r="CJ89" i="27" s="1"/>
  <c r="CJ88" i="27"/>
  <c r="CZ83" i="27"/>
  <c r="CZ111" i="27" s="1"/>
  <c r="CZ134" i="27" s="1"/>
  <c r="CZ146" i="27" s="1"/>
  <c r="CZ80" i="27"/>
  <c r="CZ100" i="27" s="1"/>
  <c r="CZ76" i="27"/>
  <c r="CZ89" i="27" s="1"/>
  <c r="CC88" i="27"/>
  <c r="CC131" i="27" s="1"/>
  <c r="CC76" i="27"/>
  <c r="CC89" i="27" s="1"/>
  <c r="AW88" i="27"/>
  <c r="AW76" i="27"/>
  <c r="AW89" i="27" s="1"/>
  <c r="Q120" i="27"/>
  <c r="Q144" i="27" s="1"/>
  <c r="Q108" i="27"/>
  <c r="Q94" i="27"/>
  <c r="Q98" i="27"/>
  <c r="Q130" i="27"/>
  <c r="Q131" i="27"/>
  <c r="Q105" i="27"/>
  <c r="Q91" i="27"/>
  <c r="Q127" i="27"/>
  <c r="Q119" i="27"/>
  <c r="Q142" i="27" s="1"/>
  <c r="Q102" i="27"/>
  <c r="Q113" i="27"/>
  <c r="Q136" i="27" s="1"/>
  <c r="DM55" i="27"/>
  <c r="DM53" i="27"/>
  <c r="DM64" i="27" s="1"/>
  <c r="DM157" i="27"/>
  <c r="DM175" i="27" s="1"/>
  <c r="DM190" i="27" s="1"/>
  <c r="DM62" i="27"/>
  <c r="DM58" i="27"/>
  <c r="CW55" i="27"/>
  <c r="CW53" i="27"/>
  <c r="CW64" i="27" s="1"/>
  <c r="CW157" i="27"/>
  <c r="CW178" i="27" s="1"/>
  <c r="CW62" i="27"/>
  <c r="CG55" i="27"/>
  <c r="CG62" i="27"/>
  <c r="CG58" i="27"/>
  <c r="BQ55" i="27"/>
  <c r="BQ62" i="27"/>
  <c r="BQ58" i="27"/>
  <c r="BQ53" i="27"/>
  <c r="BQ64" i="27" s="1"/>
  <c r="BA55" i="27"/>
  <c r="BA62" i="27"/>
  <c r="BA53" i="27"/>
  <c r="BA64" i="27" s="1"/>
  <c r="AK55" i="27"/>
  <c r="AK53" i="27"/>
  <c r="AK64" i="27" s="1"/>
  <c r="AK58" i="27"/>
  <c r="AK157" i="27"/>
  <c r="U157" i="27"/>
  <c r="U55" i="27"/>
  <c r="U62" i="27"/>
  <c r="E157" i="27"/>
  <c r="E58" i="27"/>
  <c r="E67" i="27" s="1"/>
  <c r="E53" i="27"/>
  <c r="E62" i="27"/>
  <c r="EN149" i="27"/>
  <c r="AP76" i="27"/>
  <c r="AP89" i="27" s="1"/>
  <c r="AX58" i="27"/>
  <c r="DJ53" i="27"/>
  <c r="DJ64" i="27" s="1"/>
  <c r="AX53" i="27"/>
  <c r="AX64" i="27" s="1"/>
  <c r="CQ168" i="27"/>
  <c r="CQ188" i="27" s="1"/>
  <c r="AI183" i="27"/>
  <c r="DP80" i="27"/>
  <c r="DP100" i="27" s="1"/>
  <c r="DB105" i="27"/>
  <c r="DB124" i="27"/>
  <c r="DB116" i="27"/>
  <c r="DB138" i="27" s="1"/>
  <c r="BV105" i="27"/>
  <c r="BV124" i="27"/>
  <c r="BV116" i="27"/>
  <c r="BV138" i="27" s="1"/>
  <c r="AP105" i="27"/>
  <c r="AP130" i="27"/>
  <c r="J130" i="27"/>
  <c r="CD157" i="27"/>
  <c r="CD183" i="27" s="1"/>
  <c r="BO97" i="27"/>
  <c r="AI119" i="27"/>
  <c r="AI142" i="27" s="1"/>
  <c r="S119" i="27"/>
  <c r="S142" i="27" s="1"/>
  <c r="DI109" i="27"/>
  <c r="Q116" i="27"/>
  <c r="Q138" i="27" s="1"/>
  <c r="BQ157" i="27"/>
  <c r="CJ83" i="27"/>
  <c r="CJ111" i="27" s="1"/>
  <c r="CJ140" i="27" s="1"/>
  <c r="BQ120" i="27"/>
  <c r="BQ144" i="27" s="1"/>
  <c r="BQ113" i="27"/>
  <c r="BQ136" i="27" s="1"/>
  <c r="BQ97" i="27"/>
  <c r="BQ98" i="27"/>
  <c r="BQ130" i="27"/>
  <c r="BQ131" i="27"/>
  <c r="BQ108" i="27"/>
  <c r="BQ94" i="27"/>
  <c r="BQ127" i="27"/>
  <c r="BQ119" i="27"/>
  <c r="BQ142" i="27" s="1"/>
  <c r="BQ105" i="27"/>
  <c r="BQ91" i="27"/>
  <c r="CU88" i="27"/>
  <c r="DP83" i="27"/>
  <c r="DP111" i="27" s="1"/>
  <c r="DP140" i="27" s="1"/>
  <c r="DB91" i="27"/>
  <c r="DB98" i="27"/>
  <c r="DB127" i="27"/>
  <c r="DB119" i="27"/>
  <c r="DB142" i="27" s="1"/>
  <c r="BV91" i="27"/>
  <c r="BV98" i="27"/>
  <c r="BV127" i="27"/>
  <c r="BV119" i="27"/>
  <c r="BV142" i="27" s="1"/>
  <c r="AP109" i="27"/>
  <c r="AP113" i="27"/>
  <c r="AP136" i="27" s="1"/>
  <c r="J131" i="27"/>
  <c r="CW58" i="27"/>
  <c r="O67" i="27"/>
  <c r="BO98" i="27"/>
  <c r="AI97" i="27"/>
  <c r="S97" i="27"/>
  <c r="DI97" i="27"/>
  <c r="Q124" i="27"/>
  <c r="CG157" i="27"/>
  <c r="CG178" i="27" s="1"/>
  <c r="M120" i="27"/>
  <c r="M144" i="27" s="1"/>
  <c r="M108" i="27"/>
  <c r="M94" i="27"/>
  <c r="M98" i="27"/>
  <c r="M130" i="27"/>
  <c r="M131" i="27"/>
  <c r="M105" i="27"/>
  <c r="M91" i="27"/>
  <c r="M127" i="27"/>
  <c r="M119" i="27"/>
  <c r="M142" i="27" s="1"/>
  <c r="M102" i="27"/>
  <c r="M116" i="27"/>
  <c r="M138" i="27" s="1"/>
  <c r="M149" i="27" s="1"/>
  <c r="CG53" i="27"/>
  <c r="CG64" i="27" s="1"/>
  <c r="CQ175" i="27"/>
  <c r="CQ190" i="27" s="1"/>
  <c r="CA168" i="27"/>
  <c r="CA188" i="27" s="1"/>
  <c r="BK183" i="27"/>
  <c r="AU183" i="27"/>
  <c r="W183" i="27"/>
  <c r="J83" i="27"/>
  <c r="J111" i="27" s="1"/>
  <c r="J134" i="27" s="1"/>
  <c r="J146" i="27" s="1"/>
  <c r="AP80" i="27"/>
  <c r="AP100" i="27" s="1"/>
  <c r="CC83" i="27"/>
  <c r="CC111" i="27" s="1"/>
  <c r="CC140" i="27" s="1"/>
  <c r="CC80" i="27"/>
  <c r="CC100" i="27" s="1"/>
  <c r="J108" i="27"/>
  <c r="DJ58" i="27"/>
  <c r="BN58" i="27"/>
  <c r="AH58" i="27"/>
  <c r="CD53" i="27"/>
  <c r="CD64" i="27" s="1"/>
  <c r="R53" i="27"/>
  <c r="R64" i="27" s="1"/>
  <c r="BV97" i="27"/>
  <c r="DB102" i="27"/>
  <c r="DB109" i="27"/>
  <c r="DB130" i="27"/>
  <c r="DB131" i="27"/>
  <c r="BV102" i="27"/>
  <c r="BV109" i="27"/>
  <c r="BV130" i="27"/>
  <c r="AP102" i="27"/>
  <c r="AP120" i="27"/>
  <c r="AP144" i="27" s="1"/>
  <c r="AP131" i="27"/>
  <c r="J102" i="27"/>
  <c r="U58" i="27"/>
  <c r="CZ88" i="27"/>
  <c r="CZ120" i="27" s="1"/>
  <c r="CZ144" i="27" s="1"/>
  <c r="H83" i="27"/>
  <c r="H111" i="27" s="1"/>
  <c r="H140" i="27" s="1"/>
  <c r="BO127" i="27"/>
  <c r="AI98" i="27"/>
  <c r="S98" i="27"/>
  <c r="DI116" i="27"/>
  <c r="DI138" i="27" s="1"/>
  <c r="Q109" i="27"/>
  <c r="CU80" i="27"/>
  <c r="CU100" i="27" s="1"/>
  <c r="DK83" i="27"/>
  <c r="DK111" i="27" s="1"/>
  <c r="U53" i="27"/>
  <c r="U64" i="27" s="1"/>
  <c r="DS67" i="27"/>
  <c r="CD91" i="27"/>
  <c r="DR97" i="27"/>
  <c r="DR113" i="27"/>
  <c r="DR136" i="27" s="1"/>
  <c r="DR120" i="27"/>
  <c r="DR144" i="27" s="1"/>
  <c r="DR94" i="27"/>
  <c r="DR108" i="27"/>
  <c r="DR131" i="27"/>
  <c r="DR130" i="27"/>
  <c r="DR109" i="27"/>
  <c r="DR102" i="27"/>
  <c r="DR119" i="27"/>
  <c r="DR142" i="27" s="1"/>
  <c r="DR127" i="27"/>
  <c r="DR98" i="27"/>
  <c r="DR91" i="27"/>
  <c r="CL108" i="27"/>
  <c r="CL116" i="27"/>
  <c r="CL138" i="27" s="1"/>
  <c r="CL124" i="27"/>
  <c r="CL105" i="27"/>
  <c r="CL113" i="27"/>
  <c r="CL136" i="27" s="1"/>
  <c r="CL120" i="27"/>
  <c r="CL144" i="27" s="1"/>
  <c r="CL94" i="27"/>
  <c r="CL131" i="27"/>
  <c r="CL130" i="27"/>
  <c r="CL109" i="27"/>
  <c r="CL102" i="27"/>
  <c r="BF97" i="27"/>
  <c r="BF116" i="27"/>
  <c r="BF138" i="27" s="1"/>
  <c r="BF124" i="27"/>
  <c r="BF105" i="27"/>
  <c r="BF113" i="27"/>
  <c r="BF136" i="27" s="1"/>
  <c r="BF120" i="27"/>
  <c r="BF144" i="27" s="1"/>
  <c r="BF94" i="27"/>
  <c r="BF131" i="27"/>
  <c r="BF130" i="27"/>
  <c r="BF109" i="27"/>
  <c r="BF102" i="27"/>
  <c r="Z108" i="27"/>
  <c r="Z116" i="27"/>
  <c r="Z138" i="27" s="1"/>
  <c r="Z124" i="27"/>
  <c r="Z105" i="27"/>
  <c r="Z113" i="27"/>
  <c r="Z136" i="27" s="1"/>
  <c r="Z120" i="27"/>
  <c r="Z144" i="27" s="1"/>
  <c r="Z94" i="27"/>
  <c r="Z131" i="27"/>
  <c r="Z130" i="27"/>
  <c r="Z109" i="27"/>
  <c r="Z102" i="27"/>
  <c r="DR55" i="27"/>
  <c r="DR157" i="27"/>
  <c r="DR183" i="27" s="1"/>
  <c r="DR58" i="27"/>
  <c r="DR62" i="27"/>
  <c r="DR53" i="27"/>
  <c r="DR64" i="27" s="1"/>
  <c r="DB55" i="27"/>
  <c r="DB67" i="27" s="1"/>
  <c r="DB157" i="27"/>
  <c r="DB175" i="27" s="1"/>
  <c r="DB190" i="27" s="1"/>
  <c r="DB53" i="27"/>
  <c r="DB64" i="27" s="1"/>
  <c r="CL55" i="27"/>
  <c r="CL62" i="27"/>
  <c r="CL53" i="27"/>
  <c r="CL64" i="27" s="1"/>
  <c r="CL58" i="27"/>
  <c r="BV55" i="27"/>
  <c r="BV67" i="27" s="1"/>
  <c r="BV157" i="27"/>
  <c r="BV183" i="27" s="1"/>
  <c r="BV62" i="27"/>
  <c r="BV53" i="27"/>
  <c r="BV64" i="27" s="1"/>
  <c r="BF55" i="27"/>
  <c r="BF62" i="27"/>
  <c r="BF58" i="27"/>
  <c r="BF53" i="27"/>
  <c r="BF64" i="27" s="1"/>
  <c r="AP55" i="27"/>
  <c r="AP67" i="27" s="1"/>
  <c r="AP157" i="27"/>
  <c r="AP175" i="27" s="1"/>
  <c r="AP62" i="27"/>
  <c r="AP53" i="27"/>
  <c r="AP64" i="27" s="1"/>
  <c r="Z157" i="27"/>
  <c r="Z62" i="27"/>
  <c r="Z55" i="27"/>
  <c r="Z67" i="27" s="1"/>
  <c r="Z53" i="27"/>
  <c r="Z64" i="27" s="1"/>
  <c r="J157" i="27"/>
  <c r="J58" i="27"/>
  <c r="J62" i="27"/>
  <c r="J53" i="27"/>
  <c r="J64" i="27" s="1"/>
  <c r="K76" i="27"/>
  <c r="K89" i="27" s="1"/>
  <c r="K83" i="27"/>
  <c r="K111" i="27" s="1"/>
  <c r="K80" i="27"/>
  <c r="K100" i="27" s="1"/>
  <c r="K75" i="27"/>
  <c r="K88" i="27"/>
  <c r="K91" i="27" s="1"/>
  <c r="AQ83" i="27"/>
  <c r="AQ111" i="27" s="1"/>
  <c r="AQ88" i="27"/>
  <c r="CM76" i="27"/>
  <c r="CM89" i="27" s="1"/>
  <c r="CM88" i="27"/>
  <c r="CM91" i="27" s="1"/>
  <c r="CM83" i="27"/>
  <c r="CM111" i="27" s="1"/>
  <c r="CM140" i="27" s="1"/>
  <c r="DS76" i="27"/>
  <c r="DS89" i="27" s="1"/>
  <c r="DS80" i="27"/>
  <c r="DS100" i="27" s="1"/>
  <c r="DS83" i="27"/>
  <c r="DS111" i="27" s="1"/>
  <c r="DS140" i="27" s="1"/>
  <c r="AV88" i="27"/>
  <c r="AV130" i="27" s="1"/>
  <c r="AV83" i="27"/>
  <c r="AV111" i="27" s="1"/>
  <c r="AV80" i="27"/>
  <c r="AV100" i="27" s="1"/>
  <c r="CB80" i="27"/>
  <c r="CB100" i="27" s="1"/>
  <c r="CB76" i="27"/>
  <c r="CB89" i="27" s="1"/>
  <c r="CB88" i="27"/>
  <c r="CB130" i="27" s="1"/>
  <c r="CR76" i="27"/>
  <c r="CR89" i="27" s="1"/>
  <c r="CR83" i="27"/>
  <c r="CR111" i="27" s="1"/>
  <c r="CR134" i="27" s="1"/>
  <c r="CR146" i="27" s="1"/>
  <c r="DH80" i="27"/>
  <c r="DH100" i="27" s="1"/>
  <c r="DH76" i="27"/>
  <c r="DH89" i="27" s="1"/>
  <c r="DH88" i="27"/>
  <c r="DH120" i="27" s="1"/>
  <c r="DH144" i="27" s="1"/>
  <c r="DX80" i="27"/>
  <c r="DX100" i="27" s="1"/>
  <c r="DX76" i="27"/>
  <c r="DX89" i="27" s="1"/>
  <c r="DX88" i="27"/>
  <c r="CS88" i="27"/>
  <c r="CS76" i="27"/>
  <c r="CS89" i="27" s="1"/>
  <c r="BM127" i="27"/>
  <c r="BM119" i="27"/>
  <c r="BM142" i="27" s="1"/>
  <c r="BM102" i="27"/>
  <c r="BM113" i="27"/>
  <c r="BM136" i="27" s="1"/>
  <c r="BM124" i="27"/>
  <c r="BM116" i="27"/>
  <c r="BM138" i="27" s="1"/>
  <c r="BM97" i="27"/>
  <c r="BM109" i="27"/>
  <c r="BM120" i="27"/>
  <c r="BM144" i="27" s="1"/>
  <c r="BM108" i="27"/>
  <c r="BM94" i="27"/>
  <c r="BM98" i="27"/>
  <c r="AG127" i="27"/>
  <c r="AG119" i="27"/>
  <c r="AG142" i="27" s="1"/>
  <c r="AG102" i="27"/>
  <c r="AG113" i="27"/>
  <c r="AG136" i="27" s="1"/>
  <c r="AG124" i="27"/>
  <c r="AG116" i="27"/>
  <c r="AG138" i="27" s="1"/>
  <c r="AG97" i="27"/>
  <c r="AG109" i="27"/>
  <c r="AG120" i="27"/>
  <c r="AG144" i="27" s="1"/>
  <c r="AG108" i="27"/>
  <c r="AG94" i="27"/>
  <c r="AG98" i="27"/>
  <c r="DU62" i="27"/>
  <c r="DU58" i="27"/>
  <c r="DE157" i="27"/>
  <c r="DE168" i="27" s="1"/>
  <c r="DE188" i="27" s="1"/>
  <c r="DE62" i="27"/>
  <c r="DE58" i="27"/>
  <c r="CO157" i="27"/>
  <c r="CO178" i="27" s="1"/>
  <c r="CO58" i="27"/>
  <c r="BI62" i="27"/>
  <c r="BI58" i="27"/>
  <c r="AS157" i="27"/>
  <c r="AS62" i="27"/>
  <c r="AS58" i="27"/>
  <c r="AC157" i="27"/>
  <c r="AC58" i="27"/>
  <c r="DR124" i="27"/>
  <c r="CL98" i="27"/>
  <c r="BF119" i="27"/>
  <c r="BF142" i="27" s="1"/>
  <c r="Z98" i="27"/>
  <c r="BM105" i="27"/>
  <c r="AG105" i="27"/>
  <c r="J55" i="27"/>
  <c r="AC62" i="27"/>
  <c r="DC83" i="27"/>
  <c r="DC111" i="27" s="1"/>
  <c r="CM80" i="27"/>
  <c r="CM100" i="27" s="1"/>
  <c r="CL157" i="27"/>
  <c r="CL175" i="27" s="1"/>
  <c r="CL190" i="27" s="1"/>
  <c r="DK183" i="27"/>
  <c r="DK175" i="27"/>
  <c r="DK190" i="27" s="1"/>
  <c r="CI175" i="27"/>
  <c r="CI190" i="27" s="1"/>
  <c r="CI183" i="27"/>
  <c r="BW168" i="27"/>
  <c r="BW188" i="27" s="1"/>
  <c r="BW178" i="27"/>
  <c r="BG183" i="27"/>
  <c r="BG175" i="27"/>
  <c r="M55" i="27"/>
  <c r="M67" i="27" s="1"/>
  <c r="BM130" i="27"/>
  <c r="AG130" i="27"/>
  <c r="BI157" i="27"/>
  <c r="BI183" i="27" s="1"/>
  <c r="DH83" i="27"/>
  <c r="DH111" i="27" s="1"/>
  <c r="DH140" i="27" s="1"/>
  <c r="AV76" i="27"/>
  <c r="AV89" i="27" s="1"/>
  <c r="DW124" i="27"/>
  <c r="DW108" i="27"/>
  <c r="DW91" i="27"/>
  <c r="DW131" i="27"/>
  <c r="BK113" i="27"/>
  <c r="BK136" i="27" s="1"/>
  <c r="BK120" i="27"/>
  <c r="BK144" i="27" s="1"/>
  <c r="BK105" i="27"/>
  <c r="BK91" i="27"/>
  <c r="BK131" i="27"/>
  <c r="BK130" i="27"/>
  <c r="BK109" i="27"/>
  <c r="BK102" i="27"/>
  <c r="BK119" i="27"/>
  <c r="BK142" i="27" s="1"/>
  <c r="BK127" i="27"/>
  <c r="BK98" i="27"/>
  <c r="BK97" i="27"/>
  <c r="DS88" i="27"/>
  <c r="CC124" i="27"/>
  <c r="AI67" i="27"/>
  <c r="CY119" i="27"/>
  <c r="CY142" i="27" s="1"/>
  <c r="CY127" i="27"/>
  <c r="CY98" i="27"/>
  <c r="CY97" i="27"/>
  <c r="CY131" i="27"/>
  <c r="CY102" i="27"/>
  <c r="CY116" i="27"/>
  <c r="CY138" i="27" s="1"/>
  <c r="CY124" i="27"/>
  <c r="CY108" i="27"/>
  <c r="CY94" i="27"/>
  <c r="CY130" i="27"/>
  <c r="CY113" i="27"/>
  <c r="CY136" i="27" s="1"/>
  <c r="CY120" i="27"/>
  <c r="CY144" i="27" s="1"/>
  <c r="CY105" i="27"/>
  <c r="CY91" i="27"/>
  <c r="CY109" i="27"/>
  <c r="AD175" i="27"/>
  <c r="AD183" i="27"/>
  <c r="AH91" i="27"/>
  <c r="AH113" i="27"/>
  <c r="AH136" i="27" s="1"/>
  <c r="AH149" i="27" s="1"/>
  <c r="AH120" i="27"/>
  <c r="AH144" i="27" s="1"/>
  <c r="AH97" i="27"/>
  <c r="AH119" i="27"/>
  <c r="AH142" i="27" s="1"/>
  <c r="AH127" i="27"/>
  <c r="AH98" i="27"/>
  <c r="AH94" i="27"/>
  <c r="DF55" i="27"/>
  <c r="DF157" i="27"/>
  <c r="DF175" i="27" s="1"/>
  <c r="DF190" i="27" s="1"/>
  <c r="BJ55" i="27"/>
  <c r="BJ157" i="27"/>
  <c r="N157" i="27"/>
  <c r="N62" i="27"/>
  <c r="N55" i="27"/>
  <c r="W113" i="27"/>
  <c r="W136" i="27" s="1"/>
  <c r="W120" i="27"/>
  <c r="W144" i="27" s="1"/>
  <c r="W105" i="27"/>
  <c r="W91" i="27"/>
  <c r="W119" i="27"/>
  <c r="W142" i="27" s="1"/>
  <c r="W127" i="27"/>
  <c r="BC113" i="27"/>
  <c r="BC136" i="27" s="1"/>
  <c r="BC120" i="27"/>
  <c r="BC144" i="27" s="1"/>
  <c r="BC105" i="27"/>
  <c r="BC91" i="27"/>
  <c r="CI76" i="27"/>
  <c r="CI89" i="27" s="1"/>
  <c r="CI88" i="27"/>
  <c r="CI83" i="27"/>
  <c r="CI111" i="27" s="1"/>
  <c r="CI80" i="27"/>
  <c r="CI100" i="27" s="1"/>
  <c r="DO76" i="27"/>
  <c r="DO89" i="27" s="1"/>
  <c r="DO88" i="27"/>
  <c r="DO83" i="27"/>
  <c r="DO111" i="27" s="1"/>
  <c r="DO80" i="27"/>
  <c r="DO100" i="27" s="1"/>
  <c r="CN88" i="27"/>
  <c r="CN120" i="27" s="1"/>
  <c r="CN144" i="27" s="1"/>
  <c r="CN80" i="27"/>
  <c r="CN100" i="27" s="1"/>
  <c r="DT80" i="27"/>
  <c r="DT100" i="27" s="1"/>
  <c r="DT76" i="27"/>
  <c r="DT89" i="27" s="1"/>
  <c r="DT88" i="27"/>
  <c r="DT127" i="27" s="1"/>
  <c r="BU127" i="27"/>
  <c r="BU119" i="27"/>
  <c r="BU142" i="27" s="1"/>
  <c r="BU102" i="27"/>
  <c r="BU113" i="27"/>
  <c r="BU136" i="27" s="1"/>
  <c r="BU120" i="27"/>
  <c r="BU144" i="27" s="1"/>
  <c r="BU108" i="27"/>
  <c r="BU94" i="27"/>
  <c r="BU98" i="27"/>
  <c r="AO88" i="27"/>
  <c r="AO76" i="27"/>
  <c r="AO89" i="27" s="1"/>
  <c r="DI55" i="27"/>
  <c r="DI67" i="27" s="1"/>
  <c r="DI53" i="27"/>
  <c r="DI64" i="27" s="1"/>
  <c r="DI157" i="27"/>
  <c r="CC53" i="27"/>
  <c r="CC64" i="27" s="1"/>
  <c r="CC55" i="27"/>
  <c r="CC67" i="27" s="1"/>
  <c r="CC157" i="27"/>
  <c r="CC175" i="27" s="1"/>
  <c r="CC190" i="27" s="1"/>
  <c r="AW55" i="27"/>
  <c r="AW62" i="27"/>
  <c r="AW53" i="27"/>
  <c r="AW64" i="27" s="1"/>
  <c r="AW58" i="27"/>
  <c r="E198" i="27"/>
  <c r="F37" i="27"/>
  <c r="F198" i="27" s="1"/>
  <c r="E39" i="27"/>
  <c r="D45" i="24" s="1"/>
  <c r="E41" i="27"/>
  <c r="I83" i="27"/>
  <c r="I111" i="27" s="1"/>
  <c r="I140" i="27" s="1"/>
  <c r="DA80" i="27"/>
  <c r="DA100" i="27" s="1"/>
  <c r="DD88" i="27"/>
  <c r="DD127" i="27" s="1"/>
  <c r="AH102" i="27"/>
  <c r="BS91" i="27"/>
  <c r="BS105" i="27"/>
  <c r="BS120" i="27"/>
  <c r="BS144" i="27" s="1"/>
  <c r="BS113" i="27"/>
  <c r="BS136" i="27" s="1"/>
  <c r="BC94" i="27"/>
  <c r="BC98" i="27"/>
  <c r="BC130" i="27"/>
  <c r="AM94" i="27"/>
  <c r="AM98" i="27"/>
  <c r="W94" i="27"/>
  <c r="W98" i="27"/>
  <c r="W116" i="27"/>
  <c r="W138" i="27" s="1"/>
  <c r="CT105" i="27"/>
  <c r="CT130" i="27"/>
  <c r="AH109" i="27"/>
  <c r="AH131" i="27"/>
  <c r="DF62" i="27"/>
  <c r="CN76" i="27"/>
  <c r="CN89" i="27" s="1"/>
  <c r="DA97" i="27"/>
  <c r="BU97" i="27"/>
  <c r="BU124" i="27"/>
  <c r="DI62" i="27"/>
  <c r="AW127" i="27"/>
  <c r="AW119" i="27"/>
  <c r="AW142" i="27" s="1"/>
  <c r="AW102" i="27"/>
  <c r="AW113" i="27"/>
  <c r="AW136" i="27" s="1"/>
  <c r="AW120" i="27"/>
  <c r="AW144" i="27" s="1"/>
  <c r="AW108" i="27"/>
  <c r="AW94" i="27"/>
  <c r="AW98" i="27"/>
  <c r="CY80" i="27"/>
  <c r="CY100" i="27" s="1"/>
  <c r="CC127" i="27"/>
  <c r="BN102" i="27"/>
  <c r="BN113" i="27"/>
  <c r="BN136" i="27" s="1"/>
  <c r="BN120" i="27"/>
  <c r="BN144" i="27" s="1"/>
  <c r="BN97" i="27"/>
  <c r="BN119" i="27"/>
  <c r="BN142" i="27" s="1"/>
  <c r="BN127" i="27"/>
  <c r="BN98" i="27"/>
  <c r="BN94" i="27"/>
  <c r="CP55" i="27"/>
  <c r="CP157" i="27"/>
  <c r="CP183" i="27" s="1"/>
  <c r="AT55" i="27"/>
  <c r="AT157" i="27"/>
  <c r="AT175" i="27" s="1"/>
  <c r="G76" i="27"/>
  <c r="G89" i="27" s="1"/>
  <c r="G83" i="27"/>
  <c r="G111" i="27" s="1"/>
  <c r="G75" i="27"/>
  <c r="G88" i="27"/>
  <c r="AM113" i="27"/>
  <c r="AM136" i="27" s="1"/>
  <c r="AM120" i="27"/>
  <c r="AM144" i="27" s="1"/>
  <c r="AM105" i="27"/>
  <c r="AM91" i="27"/>
  <c r="CY76" i="27"/>
  <c r="CY89" i="27" s="1"/>
  <c r="CY83" i="27"/>
  <c r="CY111" i="27" s="1"/>
  <c r="L76" i="27"/>
  <c r="L89" i="27" s="1"/>
  <c r="L75" i="27"/>
  <c r="L88" i="27"/>
  <c r="L127" i="27" s="1"/>
  <c r="L83" i="27"/>
  <c r="L111" i="27" s="1"/>
  <c r="L140" i="27" s="1"/>
  <c r="AR80" i="27"/>
  <c r="AR100" i="27" s="1"/>
  <c r="AR88" i="27"/>
  <c r="AR127" i="27" s="1"/>
  <c r="DA127" i="27"/>
  <c r="DA119" i="27"/>
  <c r="DA142" i="27" s="1"/>
  <c r="DA102" i="27"/>
  <c r="DA113" i="27"/>
  <c r="DA136" i="27" s="1"/>
  <c r="DA120" i="27"/>
  <c r="DA144" i="27" s="1"/>
  <c r="DA108" i="27"/>
  <c r="DA94" i="27"/>
  <c r="DA98" i="27"/>
  <c r="CS55" i="27"/>
  <c r="CS67" i="27" s="1"/>
  <c r="CS53" i="27"/>
  <c r="CS64" i="27" s="1"/>
  <c r="CS157" i="27"/>
  <c r="BM55" i="27"/>
  <c r="BM62" i="27"/>
  <c r="BM58" i="27"/>
  <c r="Q157" i="27"/>
  <c r="Q55" i="27"/>
  <c r="Q53" i="27"/>
  <c r="Q64" i="27" s="1"/>
  <c r="Q62" i="27"/>
  <c r="Q58" i="27"/>
  <c r="DA83" i="27"/>
  <c r="DA111" i="27" s="1"/>
  <c r="DA140" i="27" s="1"/>
  <c r="AO80" i="27"/>
  <c r="AO100" i="27" s="1"/>
  <c r="BN91" i="27"/>
  <c r="AD58" i="27"/>
  <c r="N58" i="27"/>
  <c r="DD76" i="27"/>
  <c r="DD89" i="27" s="1"/>
  <c r="BS94" i="27"/>
  <c r="BS108" i="27"/>
  <c r="BS124" i="27"/>
  <c r="BS116" i="27"/>
  <c r="BS138" i="27" s="1"/>
  <c r="BC97" i="27"/>
  <c r="BC109" i="27"/>
  <c r="BC116" i="27"/>
  <c r="BC138" i="27" s="1"/>
  <c r="AM97" i="27"/>
  <c r="AM109" i="27"/>
  <c r="AM116" i="27"/>
  <c r="AM138" i="27" s="1"/>
  <c r="W97" i="27"/>
  <c r="W109" i="27"/>
  <c r="W131" i="27"/>
  <c r="CT108" i="27"/>
  <c r="BN105" i="27"/>
  <c r="BN130" i="27"/>
  <c r="AH124" i="27"/>
  <c r="E38" i="27"/>
  <c r="D44" i="24" s="1"/>
  <c r="BJ62" i="27"/>
  <c r="DA105" i="27"/>
  <c r="DA130" i="27"/>
  <c r="BU105" i="27"/>
  <c r="BU130" i="27"/>
  <c r="AW91" i="27"/>
  <c r="AW131" i="27"/>
  <c r="BA127" i="27"/>
  <c r="BA131" i="27"/>
  <c r="BA91" i="27"/>
  <c r="CT91" i="27"/>
  <c r="CT113" i="27"/>
  <c r="CT136" i="27" s="1"/>
  <c r="CT149" i="27" s="1"/>
  <c r="CT120" i="27"/>
  <c r="CT144" i="27" s="1"/>
  <c r="CT97" i="27"/>
  <c r="CT119" i="27"/>
  <c r="CT142" i="27" s="1"/>
  <c r="CT127" i="27"/>
  <c r="CT98" i="27"/>
  <c r="CT94" i="27"/>
  <c r="DV55" i="27"/>
  <c r="DV157" i="27"/>
  <c r="DV183" i="27" s="1"/>
  <c r="BZ55" i="27"/>
  <c r="BZ157" i="27"/>
  <c r="BZ178" i="27" s="1"/>
  <c r="AD62" i="27"/>
  <c r="AD55" i="27"/>
  <c r="AG55" i="27"/>
  <c r="AG62" i="27"/>
  <c r="AG53" i="27"/>
  <c r="AG64" i="27" s="1"/>
  <c r="AG58" i="27"/>
  <c r="CT83" i="27"/>
  <c r="CT111" i="27" s="1"/>
  <c r="CT140" i="27" s="1"/>
  <c r="AO83" i="27"/>
  <c r="AO111" i="27" s="1"/>
  <c r="AO140" i="27" s="1"/>
  <c r="I75" i="27"/>
  <c r="DV58" i="27"/>
  <c r="DF58" i="27"/>
  <c r="CP58" i="27"/>
  <c r="BZ58" i="27"/>
  <c r="BJ58" i="27"/>
  <c r="AT58" i="27"/>
  <c r="BS97" i="27"/>
  <c r="BS98" i="27"/>
  <c r="BS127" i="27"/>
  <c r="BC102" i="27"/>
  <c r="BC124" i="27"/>
  <c r="BC119" i="27"/>
  <c r="BC142" i="27" s="1"/>
  <c r="AM102" i="27"/>
  <c r="AM124" i="27"/>
  <c r="AM119" i="27"/>
  <c r="AM142" i="27" s="1"/>
  <c r="W102" i="27"/>
  <c r="W124" i="27"/>
  <c r="CT109" i="27"/>
  <c r="CT131" i="27"/>
  <c r="BN108" i="27"/>
  <c r="BN116" i="27"/>
  <c r="BN138" i="27" s="1"/>
  <c r="AH105" i="27"/>
  <c r="AH130" i="27"/>
  <c r="BZ62" i="27"/>
  <c r="DA109" i="27"/>
  <c r="DA116" i="27"/>
  <c r="DA138" i="27" s="1"/>
  <c r="CC109" i="27"/>
  <c r="BU109" i="27"/>
  <c r="BU116" i="27"/>
  <c r="BU138" i="27" s="1"/>
  <c r="CC62" i="27"/>
  <c r="AG157" i="27"/>
  <c r="AG175" i="27" s="1"/>
  <c r="DT83" i="27"/>
  <c r="DT111" i="27" s="1"/>
  <c r="DT140" i="27" s="1"/>
  <c r="G80" i="27"/>
  <c r="G100" i="27" s="1"/>
  <c r="I88" i="27"/>
  <c r="DA76" i="27"/>
  <c r="DA89" i="27" s="1"/>
  <c r="BM53" i="27"/>
  <c r="BM64" i="27" s="1"/>
  <c r="DW67" i="27"/>
  <c r="DG67" i="27"/>
  <c r="CQ67" i="27"/>
  <c r="CA67" i="27"/>
  <c r="BK67" i="27"/>
  <c r="AU67" i="27"/>
  <c r="AQ76" i="27"/>
  <c r="AQ89" i="27" s="1"/>
  <c r="AQ80" i="27"/>
  <c r="AQ100" i="27" s="1"/>
  <c r="DC76" i="27"/>
  <c r="DC89" i="27" s="1"/>
  <c r="DC80" i="27"/>
  <c r="DC100" i="27" s="1"/>
  <c r="DU53" i="27"/>
  <c r="DU64" i="27" s="1"/>
  <c r="DU55" i="27"/>
  <c r="DE55" i="27"/>
  <c r="DE53" i="27"/>
  <c r="DE64" i="27" s="1"/>
  <c r="CO55" i="27"/>
  <c r="CO53" i="27"/>
  <c r="CO64" i="27" s="1"/>
  <c r="BY55" i="27"/>
  <c r="BY53" i="27"/>
  <c r="BY64" i="27" s="1"/>
  <c r="BI53" i="27"/>
  <c r="BI64" i="27" s="1"/>
  <c r="BI55" i="27"/>
  <c r="AS55" i="27"/>
  <c r="AS53" i="27"/>
  <c r="AS64" i="27" s="1"/>
  <c r="AC55" i="27"/>
  <c r="AC53" i="27"/>
  <c r="AC64" i="27" s="1"/>
  <c r="M157" i="27"/>
  <c r="M53" i="27"/>
  <c r="DA53" i="27"/>
  <c r="DA64" i="27" s="1"/>
  <c r="DA55" i="27"/>
  <c r="AO53" i="27"/>
  <c r="AO64" i="27" s="1"/>
  <c r="AO55" i="27"/>
  <c r="CA108" i="27"/>
  <c r="CA119" i="27"/>
  <c r="CA142" i="27" s="1"/>
  <c r="CA91" i="27"/>
  <c r="CM113" i="27"/>
  <c r="CM136" i="27" s="1"/>
  <c r="DW183" i="27"/>
  <c r="DG183" i="27"/>
  <c r="CU183" i="27"/>
  <c r="AY183" i="27"/>
  <c r="AA183" i="27"/>
  <c r="O183" i="27"/>
  <c r="AE67" i="27"/>
  <c r="CW98" i="27"/>
  <c r="BA98" i="27"/>
  <c r="BA94" i="27"/>
  <c r="BA108" i="27"/>
  <c r="BA120" i="27"/>
  <c r="BA144" i="27" s="1"/>
  <c r="EB149" i="27"/>
  <c r="X67" i="27"/>
  <c r="DW168" i="27"/>
  <c r="DW188" i="27" s="1"/>
  <c r="DG168" i="27"/>
  <c r="DG188" i="27" s="1"/>
  <c r="CU168" i="27"/>
  <c r="CU188" i="27" s="1"/>
  <c r="BG67" i="27"/>
  <c r="CW116" i="27"/>
  <c r="CW138" i="27" s="1"/>
  <c r="BA109" i="27"/>
  <c r="BA97" i="27"/>
  <c r="BA113" i="27"/>
  <c r="BA136" i="27" s="1"/>
  <c r="BA124" i="27"/>
  <c r="CQ120" i="27"/>
  <c r="CQ144" i="27" s="1"/>
  <c r="EX149" i="27"/>
  <c r="EP149" i="27"/>
  <c r="EH149" i="27"/>
  <c r="DZ149" i="27"/>
  <c r="FA149" i="27"/>
  <c r="ES149" i="27"/>
  <c r="EK149" i="27"/>
  <c r="EC149" i="27"/>
  <c r="EJ149" i="27"/>
  <c r="CM97" i="27"/>
  <c r="BS67" i="27"/>
  <c r="BC67" i="27"/>
  <c r="BA116" i="27"/>
  <c r="BA138" i="27" s="1"/>
  <c r="BA102" i="27"/>
  <c r="BA119" i="27"/>
  <c r="BA142" i="27" s="1"/>
  <c r="CQ108" i="27"/>
  <c r="DJ140" i="27"/>
  <c r="DJ134" i="27"/>
  <c r="DJ146" i="27" s="1"/>
  <c r="AX140" i="27"/>
  <c r="AX134" i="27"/>
  <c r="AX146" i="27" s="1"/>
  <c r="BL183" i="27"/>
  <c r="BL175" i="27"/>
  <c r="AR140" i="27"/>
  <c r="AR134" i="27"/>
  <c r="AR146" i="27" s="1"/>
  <c r="H98" i="27"/>
  <c r="CB119" i="27"/>
  <c r="CB142" i="27" s="1"/>
  <c r="AJ130" i="27"/>
  <c r="AJ127" i="27"/>
  <c r="AJ124" i="27"/>
  <c r="AJ120" i="27"/>
  <c r="AJ144" i="27" s="1"/>
  <c r="AJ131" i="27"/>
  <c r="AJ119" i="27"/>
  <c r="AJ142" i="27" s="1"/>
  <c r="AJ113" i="27"/>
  <c r="AJ136" i="27" s="1"/>
  <c r="AJ108" i="27"/>
  <c r="AJ105" i="27"/>
  <c r="AJ102" i="27"/>
  <c r="AJ97" i="27"/>
  <c r="AJ94" i="27"/>
  <c r="AJ91" i="27"/>
  <c r="AJ116" i="27"/>
  <c r="AJ138" i="27" s="1"/>
  <c r="AJ109" i="27"/>
  <c r="AJ98" i="27"/>
  <c r="BX130" i="27"/>
  <c r="BX127" i="27"/>
  <c r="BX124" i="27"/>
  <c r="BX120" i="27"/>
  <c r="BX144" i="27" s="1"/>
  <c r="BX131" i="27"/>
  <c r="BX119" i="27"/>
  <c r="BX142" i="27" s="1"/>
  <c r="BX116" i="27"/>
  <c r="BX138" i="27" s="1"/>
  <c r="BX113" i="27"/>
  <c r="BX136" i="27" s="1"/>
  <c r="BX108" i="27"/>
  <c r="BX105" i="27"/>
  <c r="BX102" i="27"/>
  <c r="BX97" i="27"/>
  <c r="BX94" i="27"/>
  <c r="BX91" i="27"/>
  <c r="BX109" i="27"/>
  <c r="BX98" i="27"/>
  <c r="AB130" i="27"/>
  <c r="AB127" i="27"/>
  <c r="AB124" i="27"/>
  <c r="AB120" i="27"/>
  <c r="AB144" i="27" s="1"/>
  <c r="AB131" i="27"/>
  <c r="AB119" i="27"/>
  <c r="AB142" i="27" s="1"/>
  <c r="AB113" i="27"/>
  <c r="AB136" i="27" s="1"/>
  <c r="AB108" i="27"/>
  <c r="AB105" i="27"/>
  <c r="AB102" i="27"/>
  <c r="AB97" i="27"/>
  <c r="AB94" i="27"/>
  <c r="AB91" i="27"/>
  <c r="AB109" i="27"/>
  <c r="AB98" i="27"/>
  <c r="AB116" i="27"/>
  <c r="AB138" i="27" s="1"/>
  <c r="DV149" i="27"/>
  <c r="CX149" i="27"/>
  <c r="CP149" i="27"/>
  <c r="BR149" i="27"/>
  <c r="BJ149" i="27"/>
  <c r="AD149" i="27"/>
  <c r="CT183" i="27"/>
  <c r="CT175" i="27"/>
  <c r="CT190" i="27" s="1"/>
  <c r="CT178" i="27"/>
  <c r="CT168" i="27"/>
  <c r="CT188" i="27" s="1"/>
  <c r="BN183" i="27"/>
  <c r="BN175" i="27"/>
  <c r="BF183" i="27"/>
  <c r="BF175" i="27"/>
  <c r="DX140" i="27"/>
  <c r="DX134" i="27"/>
  <c r="DX146" i="27" s="1"/>
  <c r="DL183" i="27"/>
  <c r="DL178" i="27"/>
  <c r="DL175" i="27"/>
  <c r="DL190" i="27" s="1"/>
  <c r="DL168" i="27"/>
  <c r="DL188" i="27" s="1"/>
  <c r="CR183" i="27"/>
  <c r="CR178" i="27"/>
  <c r="CR175" i="27"/>
  <c r="CR190" i="27" s="1"/>
  <c r="CR168" i="27"/>
  <c r="CR188" i="27" s="1"/>
  <c r="BT183" i="27"/>
  <c r="AV183" i="27"/>
  <c r="AV175" i="27"/>
  <c r="DU183" i="27"/>
  <c r="DU175" i="27"/>
  <c r="DU190" i="27" s="1"/>
  <c r="DU178" i="27"/>
  <c r="DU168" i="27"/>
  <c r="DU188" i="27" s="1"/>
  <c r="DM168" i="27"/>
  <c r="DM188" i="27" s="1"/>
  <c r="DE175" i="27"/>
  <c r="DE190" i="27" s="1"/>
  <c r="CO183" i="27"/>
  <c r="BY183" i="27"/>
  <c r="BY175" i="27"/>
  <c r="BY190" i="27" s="1"/>
  <c r="BY178" i="27"/>
  <c r="BY168" i="27"/>
  <c r="BY188" i="27" s="1"/>
  <c r="BA183" i="27"/>
  <c r="BA175" i="27"/>
  <c r="AS183" i="27"/>
  <c r="AS175" i="27"/>
  <c r="AK183" i="27"/>
  <c r="AK175" i="27"/>
  <c r="DH127" i="27"/>
  <c r="DH124" i="27"/>
  <c r="DH108" i="27"/>
  <c r="DH105" i="27"/>
  <c r="DH109" i="27"/>
  <c r="DH98" i="27"/>
  <c r="BP130" i="27"/>
  <c r="BP127" i="27"/>
  <c r="BP124" i="27"/>
  <c r="BP120" i="27"/>
  <c r="BP144" i="27" s="1"/>
  <c r="BP131" i="27"/>
  <c r="BP119" i="27"/>
  <c r="BP142" i="27" s="1"/>
  <c r="BP113" i="27"/>
  <c r="BP136" i="27" s="1"/>
  <c r="BP108" i="27"/>
  <c r="BP105" i="27"/>
  <c r="BP102" i="27"/>
  <c r="BP97" i="27"/>
  <c r="BP94" i="27"/>
  <c r="BP91" i="27"/>
  <c r="BP116" i="27"/>
  <c r="BP138" i="27" s="1"/>
  <c r="BP109" i="27"/>
  <c r="BP98" i="27"/>
  <c r="X130" i="27"/>
  <c r="X127" i="27"/>
  <c r="X124" i="27"/>
  <c r="X120" i="27"/>
  <c r="X144" i="27" s="1"/>
  <c r="X131" i="27"/>
  <c r="X119" i="27"/>
  <c r="X142" i="27" s="1"/>
  <c r="X116" i="27"/>
  <c r="X138" i="27" s="1"/>
  <c r="X108" i="27"/>
  <c r="X105" i="27"/>
  <c r="X102" i="27"/>
  <c r="X97" i="27"/>
  <c r="X94" i="27"/>
  <c r="X91" i="27"/>
  <c r="X109" i="27"/>
  <c r="X98" i="27"/>
  <c r="X113" i="27"/>
  <c r="X136" i="27" s="1"/>
  <c r="L134" i="27"/>
  <c r="L146" i="27" s="1"/>
  <c r="DH183" i="27"/>
  <c r="DH178" i="27"/>
  <c r="DH175" i="27"/>
  <c r="DH190" i="27" s="1"/>
  <c r="DH168" i="27"/>
  <c r="DH188" i="27" s="1"/>
  <c r="CN183" i="27"/>
  <c r="CN178" i="27"/>
  <c r="CN175" i="27"/>
  <c r="CN190" i="27" s="1"/>
  <c r="CN168" i="27"/>
  <c r="CN188" i="27" s="1"/>
  <c r="AR183" i="27"/>
  <c r="AR175" i="27"/>
  <c r="CK140" i="27"/>
  <c r="CK134" i="27"/>
  <c r="CK146" i="27" s="1"/>
  <c r="CW134" i="27"/>
  <c r="CW146" i="27" s="1"/>
  <c r="CW140" i="27"/>
  <c r="E111" i="27"/>
  <c r="F84" i="27"/>
  <c r="P67" i="27"/>
  <c r="DR140" i="27"/>
  <c r="DR134" i="27"/>
  <c r="DR146" i="27" s="1"/>
  <c r="DB140" i="27"/>
  <c r="DB134" i="27"/>
  <c r="DB146" i="27" s="1"/>
  <c r="CL140" i="27"/>
  <c r="CL134" i="27"/>
  <c r="CL146" i="27" s="1"/>
  <c r="J140" i="27"/>
  <c r="EW149" i="27"/>
  <c r="EO149" i="27"/>
  <c r="EG149" i="27"/>
  <c r="DY134" i="27"/>
  <c r="DY146" i="27" s="1"/>
  <c r="DY140" i="27"/>
  <c r="DI134" i="27"/>
  <c r="DI146" i="27" s="1"/>
  <c r="DI140" i="27"/>
  <c r="CS140" i="27"/>
  <c r="AW134" i="27"/>
  <c r="AW146" i="27" s="1"/>
  <c r="AW140" i="27"/>
  <c r="EV149" i="27"/>
  <c r="ER149" i="27"/>
  <c r="BW149" i="27"/>
  <c r="CN67" i="27"/>
  <c r="AR67" i="27"/>
  <c r="F64" i="27"/>
  <c r="DP130" i="27"/>
  <c r="DP127" i="27"/>
  <c r="DP124" i="27"/>
  <c r="DP120" i="27"/>
  <c r="DP144" i="27" s="1"/>
  <c r="DP131" i="27"/>
  <c r="DP119" i="27"/>
  <c r="DP142" i="27" s="1"/>
  <c r="DP116" i="27"/>
  <c r="DP138" i="27" s="1"/>
  <c r="DP108" i="27"/>
  <c r="DP105" i="27"/>
  <c r="DP102" i="27"/>
  <c r="DP97" i="27"/>
  <c r="DP94" i="27"/>
  <c r="DP91" i="27"/>
  <c r="DP109" i="27"/>
  <c r="DP98" i="27"/>
  <c r="DP113" i="27"/>
  <c r="DP136" i="27" s="1"/>
  <c r="DD140" i="27"/>
  <c r="DD134" i="27"/>
  <c r="DD146" i="27" s="1"/>
  <c r="BL130" i="27"/>
  <c r="BL127" i="27"/>
  <c r="BL124" i="27"/>
  <c r="BL120" i="27"/>
  <c r="BL144" i="27" s="1"/>
  <c r="BL131" i="27"/>
  <c r="BL119" i="27"/>
  <c r="BL142" i="27" s="1"/>
  <c r="BL116" i="27"/>
  <c r="BL138" i="27" s="1"/>
  <c r="BL108" i="27"/>
  <c r="BL105" i="27"/>
  <c r="BL102" i="27"/>
  <c r="BL97" i="27"/>
  <c r="BL94" i="27"/>
  <c r="BL91" i="27"/>
  <c r="BL113" i="27"/>
  <c r="BL136" i="27" s="1"/>
  <c r="BL98" i="27"/>
  <c r="BL109" i="27"/>
  <c r="P130" i="27"/>
  <c r="P127" i="27"/>
  <c r="P124" i="27"/>
  <c r="P120" i="27"/>
  <c r="P144" i="27" s="1"/>
  <c r="P131" i="27"/>
  <c r="P119" i="27"/>
  <c r="P142" i="27" s="1"/>
  <c r="P116" i="27"/>
  <c r="P138" i="27" s="1"/>
  <c r="P108" i="27"/>
  <c r="P105" i="27"/>
  <c r="P102" i="27"/>
  <c r="P97" i="27"/>
  <c r="P94" i="27"/>
  <c r="P91" i="27"/>
  <c r="P113" i="27"/>
  <c r="P136" i="27" s="1"/>
  <c r="P109" i="27"/>
  <c r="P98" i="27"/>
  <c r="CZ183" i="27"/>
  <c r="BX183" i="27"/>
  <c r="BX178" i="27"/>
  <c r="BX175" i="27"/>
  <c r="BX190" i="27" s="1"/>
  <c r="BX168" i="27"/>
  <c r="BX188" i="27" s="1"/>
  <c r="AZ183" i="27"/>
  <c r="AZ175" i="27"/>
  <c r="AB183" i="27"/>
  <c r="AB175" i="27"/>
  <c r="AL62" i="27"/>
  <c r="DX130" i="27"/>
  <c r="DX127" i="27"/>
  <c r="DX124" i="27"/>
  <c r="DX120" i="27"/>
  <c r="DX144" i="27" s="1"/>
  <c r="DX131" i="27"/>
  <c r="DX119" i="27"/>
  <c r="DX142" i="27" s="1"/>
  <c r="DX116" i="27"/>
  <c r="DX138" i="27" s="1"/>
  <c r="DX108" i="27"/>
  <c r="DX105" i="27"/>
  <c r="DX102" i="27"/>
  <c r="DX97" i="27"/>
  <c r="DX94" i="27"/>
  <c r="DX91" i="27"/>
  <c r="DX113" i="27"/>
  <c r="DX136" i="27" s="1"/>
  <c r="DX98" i="27"/>
  <c r="DX109" i="27"/>
  <c r="CF130" i="27"/>
  <c r="CF119" i="27"/>
  <c r="CF142" i="27" s="1"/>
  <c r="CF116" i="27"/>
  <c r="CF138" i="27" s="1"/>
  <c r="CF97" i="27"/>
  <c r="CF94" i="27"/>
  <c r="AF130" i="27"/>
  <c r="AF127" i="27"/>
  <c r="AF124" i="27"/>
  <c r="AF120" i="27"/>
  <c r="AF144" i="27" s="1"/>
  <c r="AF131" i="27"/>
  <c r="AF119" i="27"/>
  <c r="AF142" i="27" s="1"/>
  <c r="AF116" i="27"/>
  <c r="AF138" i="27" s="1"/>
  <c r="AF108" i="27"/>
  <c r="AF105" i="27"/>
  <c r="AF102" i="27"/>
  <c r="AF97" i="27"/>
  <c r="AF94" i="27"/>
  <c r="AF91" i="27"/>
  <c r="AF113" i="27"/>
  <c r="AF136" i="27" s="1"/>
  <c r="AF109" i="27"/>
  <c r="AF98" i="27"/>
  <c r="DU149" i="27"/>
  <c r="F41" i="27"/>
  <c r="F39" i="27"/>
  <c r="E45" i="24" s="1"/>
  <c r="CV130" i="27"/>
  <c r="CV127" i="27"/>
  <c r="CV124" i="27"/>
  <c r="CV120" i="27"/>
  <c r="CV144" i="27" s="1"/>
  <c r="CV131" i="27"/>
  <c r="CV119" i="27"/>
  <c r="CV142" i="27" s="1"/>
  <c r="CV116" i="27"/>
  <c r="CV138" i="27" s="1"/>
  <c r="CV113" i="27"/>
  <c r="CV136" i="27" s="1"/>
  <c r="CV108" i="27"/>
  <c r="CV105" i="27"/>
  <c r="CV102" i="27"/>
  <c r="CV97" i="27"/>
  <c r="CV94" i="27"/>
  <c r="CV91" i="27"/>
  <c r="CV109" i="27"/>
  <c r="CV98" i="27"/>
  <c r="BD130" i="27"/>
  <c r="BD127" i="27"/>
  <c r="BD124" i="27"/>
  <c r="BD120" i="27"/>
  <c r="BD144" i="27" s="1"/>
  <c r="BD131" i="27"/>
  <c r="BD119" i="27"/>
  <c r="BD142" i="27" s="1"/>
  <c r="BD116" i="27"/>
  <c r="BD138" i="27" s="1"/>
  <c r="BD108" i="27"/>
  <c r="BD105" i="27"/>
  <c r="BD102" i="27"/>
  <c r="BD97" i="27"/>
  <c r="BD94" i="27"/>
  <c r="BD91" i="27"/>
  <c r="BD109" i="27"/>
  <c r="BD98" i="27"/>
  <c r="BD113" i="27"/>
  <c r="BD136" i="27" s="1"/>
  <c r="AV140" i="27"/>
  <c r="AV134" i="27"/>
  <c r="AV146" i="27" s="1"/>
  <c r="L124" i="27"/>
  <c r="L113" i="27"/>
  <c r="L136" i="27" s="1"/>
  <c r="L97" i="27"/>
  <c r="L98" i="27"/>
  <c r="DQ140" i="27"/>
  <c r="DQ134" i="27"/>
  <c r="DQ146" i="27" s="1"/>
  <c r="CR130" i="27"/>
  <c r="CR127" i="27"/>
  <c r="CR124" i="27"/>
  <c r="CR120" i="27"/>
  <c r="CR144" i="27" s="1"/>
  <c r="CR131" i="27"/>
  <c r="CR119" i="27"/>
  <c r="CR142" i="27" s="1"/>
  <c r="CR116" i="27"/>
  <c r="CR138" i="27" s="1"/>
  <c r="CR108" i="27"/>
  <c r="CR105" i="27"/>
  <c r="CR102" i="27"/>
  <c r="CR97" i="27"/>
  <c r="CR94" i="27"/>
  <c r="CR91" i="27"/>
  <c r="CR113" i="27"/>
  <c r="CR136" i="27" s="1"/>
  <c r="CR109" i="27"/>
  <c r="CR98" i="27"/>
  <c r="AN130" i="27"/>
  <c r="AN124" i="27"/>
  <c r="AN131" i="27"/>
  <c r="AN119" i="27"/>
  <c r="AN142" i="27" s="1"/>
  <c r="AN108" i="27"/>
  <c r="AN102" i="27"/>
  <c r="AN97" i="27"/>
  <c r="AN91" i="27"/>
  <c r="AN113" i="27"/>
  <c r="AN136" i="27" s="1"/>
  <c r="CJ178" i="27"/>
  <c r="CJ175" i="27"/>
  <c r="CJ190" i="27" s="1"/>
  <c r="AN183" i="27"/>
  <c r="AN175" i="27"/>
  <c r="CN140" i="27"/>
  <c r="CN134" i="27"/>
  <c r="CN146" i="27" s="1"/>
  <c r="BH130" i="27"/>
  <c r="BH127" i="27"/>
  <c r="BH124" i="27"/>
  <c r="BH120" i="27"/>
  <c r="BH144" i="27" s="1"/>
  <c r="BH131" i="27"/>
  <c r="BH119" i="27"/>
  <c r="BH142" i="27" s="1"/>
  <c r="BH113" i="27"/>
  <c r="BH136" i="27" s="1"/>
  <c r="BH108" i="27"/>
  <c r="BH105" i="27"/>
  <c r="BH102" i="27"/>
  <c r="BH97" i="27"/>
  <c r="BH94" i="27"/>
  <c r="BH91" i="27"/>
  <c r="BH109" i="27"/>
  <c r="BH98" i="27"/>
  <c r="BH116" i="27"/>
  <c r="BH138" i="27" s="1"/>
  <c r="DV140" i="27"/>
  <c r="DV134" i="27"/>
  <c r="DV146" i="27" s="1"/>
  <c r="DF140" i="27"/>
  <c r="DF134" i="27"/>
  <c r="DF146" i="27" s="1"/>
  <c r="CP140" i="27"/>
  <c r="CP134" i="27"/>
  <c r="CP146" i="27" s="1"/>
  <c r="AT140" i="27"/>
  <c r="AT134" i="27"/>
  <c r="AT146" i="27" s="1"/>
  <c r="DM134" i="27"/>
  <c r="DM146" i="27" s="1"/>
  <c r="DM140" i="27"/>
  <c r="CG134" i="27"/>
  <c r="CG146" i="27" s="1"/>
  <c r="CG140" i="27"/>
  <c r="FB149" i="27"/>
  <c r="ET149" i="27"/>
  <c r="EL149" i="27"/>
  <c r="ED149" i="27"/>
  <c r="DN140" i="27"/>
  <c r="DN134" i="27"/>
  <c r="DN146" i="27" s="1"/>
  <c r="CH140" i="27"/>
  <c r="CH134" i="27"/>
  <c r="CH146" i="27" s="1"/>
  <c r="F140" i="27"/>
  <c r="F134" i="27"/>
  <c r="F146" i="27" s="1"/>
  <c r="DU134" i="27"/>
  <c r="DU146" i="27" s="1"/>
  <c r="DE134" i="27"/>
  <c r="DE146" i="27" s="1"/>
  <c r="DE140" i="27"/>
  <c r="CO134" i="27"/>
  <c r="CO146" i="27" s="1"/>
  <c r="CO140" i="27"/>
  <c r="AS134" i="27"/>
  <c r="AS146" i="27" s="1"/>
  <c r="AS140" i="27"/>
  <c r="M134" i="27"/>
  <c r="M146" i="27" s="1"/>
  <c r="M140" i="27"/>
  <c r="EZ149" i="27"/>
  <c r="CR140" i="27"/>
  <c r="AZ130" i="27"/>
  <c r="AZ127" i="27"/>
  <c r="AZ124" i="27"/>
  <c r="AZ120" i="27"/>
  <c r="AZ144" i="27" s="1"/>
  <c r="AZ131" i="27"/>
  <c r="AZ119" i="27"/>
  <c r="AZ142" i="27" s="1"/>
  <c r="AZ113" i="27"/>
  <c r="AZ136" i="27" s="1"/>
  <c r="AZ108" i="27"/>
  <c r="AZ105" i="27"/>
  <c r="AZ102" i="27"/>
  <c r="AZ97" i="27"/>
  <c r="AZ94" i="27"/>
  <c r="AZ91" i="27"/>
  <c r="AZ116" i="27"/>
  <c r="AZ138" i="27" s="1"/>
  <c r="AZ109" i="27"/>
  <c r="AZ98" i="27"/>
  <c r="EY149" i="27"/>
  <c r="EU149" i="27"/>
  <c r="EQ149" i="27"/>
  <c r="EM149" i="27"/>
  <c r="EI149" i="27"/>
  <c r="EE149" i="27"/>
  <c r="EA149" i="27"/>
  <c r="DN149" i="27"/>
  <c r="DF149" i="27"/>
  <c r="CH149" i="27"/>
  <c r="BZ149" i="27"/>
  <c r="BB149" i="27"/>
  <c r="AT149" i="27"/>
  <c r="V149" i="27"/>
  <c r="DN183" i="27"/>
  <c r="DN175" i="27"/>
  <c r="DN190" i="27" s="1"/>
  <c r="DN178" i="27"/>
  <c r="DN168" i="27"/>
  <c r="DN188" i="27" s="1"/>
  <c r="CX183" i="27"/>
  <c r="CX175" i="27"/>
  <c r="CX190" i="27" s="1"/>
  <c r="CX178" i="27"/>
  <c r="CX168" i="27"/>
  <c r="CX188" i="27" s="1"/>
  <c r="CH178" i="27"/>
  <c r="BR183" i="27"/>
  <c r="BJ183" i="27"/>
  <c r="BJ175" i="27"/>
  <c r="AT183" i="27"/>
  <c r="DL98" i="27"/>
  <c r="BT130" i="27"/>
  <c r="BT127" i="27"/>
  <c r="BT124" i="27"/>
  <c r="BT120" i="27"/>
  <c r="BT144" i="27" s="1"/>
  <c r="BT131" i="27"/>
  <c r="BT119" i="27"/>
  <c r="BT142" i="27" s="1"/>
  <c r="BT108" i="27"/>
  <c r="BT105" i="27"/>
  <c r="BT102" i="27"/>
  <c r="BT97" i="27"/>
  <c r="BT94" i="27"/>
  <c r="BT91" i="27"/>
  <c r="BT116" i="27"/>
  <c r="BT138" i="27" s="1"/>
  <c r="BT113" i="27"/>
  <c r="BT136" i="27" s="1"/>
  <c r="BT109" i="27"/>
  <c r="BT98" i="27"/>
  <c r="T130" i="27"/>
  <c r="T127" i="27"/>
  <c r="T124" i="27"/>
  <c r="T120" i="27"/>
  <c r="T144" i="27" s="1"/>
  <c r="T131" i="27"/>
  <c r="T119" i="27"/>
  <c r="T142" i="27" s="1"/>
  <c r="T113" i="27"/>
  <c r="T136" i="27" s="1"/>
  <c r="T108" i="27"/>
  <c r="T105" i="27"/>
  <c r="T102" i="27"/>
  <c r="T97" i="27"/>
  <c r="T94" i="27"/>
  <c r="T91" i="27"/>
  <c r="T116" i="27"/>
  <c r="T138" i="27" s="1"/>
  <c r="T109" i="27"/>
  <c r="T98" i="27"/>
  <c r="DX183" i="27"/>
  <c r="DX178" i="27"/>
  <c r="DX175" i="27"/>
  <c r="DX190" i="27" s="1"/>
  <c r="DX168" i="27"/>
  <c r="DX188" i="27" s="1"/>
  <c r="CF183" i="27"/>
  <c r="CF178" i="27"/>
  <c r="BH183" i="27"/>
  <c r="BH175" i="27"/>
  <c r="AF183" i="27"/>
  <c r="AF175" i="27"/>
  <c r="BI149" i="27"/>
  <c r="AS149" i="27"/>
  <c r="U149" i="27"/>
  <c r="E125" i="27"/>
  <c r="R67" i="27"/>
  <c r="DQ168" i="27"/>
  <c r="DQ188" i="27" s="1"/>
  <c r="DA178" i="27"/>
  <c r="CK168" i="27"/>
  <c r="CK188" i="27" s="1"/>
  <c r="BM183" i="27"/>
  <c r="BM175" i="27"/>
  <c r="AW183" i="27"/>
  <c r="AW175" i="27"/>
  <c r="AO183" i="27"/>
  <c r="AO175" i="27"/>
  <c r="DG149" i="27"/>
  <c r="CJ130" i="27"/>
  <c r="CJ127" i="27"/>
  <c r="CJ124" i="27"/>
  <c r="CJ120" i="27"/>
  <c r="CJ144" i="27" s="1"/>
  <c r="CJ131" i="27"/>
  <c r="CJ119" i="27"/>
  <c r="CJ142" i="27" s="1"/>
  <c r="CJ116" i="27"/>
  <c r="CJ138" i="27" s="1"/>
  <c r="CJ108" i="27"/>
  <c r="CJ105" i="27"/>
  <c r="CJ102" i="27"/>
  <c r="CJ97" i="27"/>
  <c r="CJ94" i="27"/>
  <c r="CJ91" i="27"/>
  <c r="CJ109" i="27"/>
  <c r="CJ98" i="27"/>
  <c r="CJ113" i="27"/>
  <c r="CJ136" i="27" s="1"/>
  <c r="CB140" i="27"/>
  <c r="CB134" i="27"/>
  <c r="CB146" i="27" s="1"/>
  <c r="DT183" i="27"/>
  <c r="DT178" i="27"/>
  <c r="DT175" i="27"/>
  <c r="DT190" i="27" s="1"/>
  <c r="DT168" i="27"/>
  <c r="DT188" i="27" s="1"/>
  <c r="CV175" i="27"/>
  <c r="CV190" i="27" s="1"/>
  <c r="CB183" i="27"/>
  <c r="CB178" i="27"/>
  <c r="CB175" i="27"/>
  <c r="CB190" i="27" s="1"/>
  <c r="CB168" i="27"/>
  <c r="CB188" i="27" s="1"/>
  <c r="BD183" i="27"/>
  <c r="BD175" i="27"/>
  <c r="AJ183" i="27"/>
  <c r="AJ175" i="27"/>
  <c r="K175" i="27" l="1"/>
  <c r="K183" i="27"/>
  <c r="DD168" i="27"/>
  <c r="DD188" i="27" s="1"/>
  <c r="BB175" i="27"/>
  <c r="CP168" i="27"/>
  <c r="CP188" i="27" s="1"/>
  <c r="CX134" i="27"/>
  <c r="CX146" i="27" s="1"/>
  <c r="CJ183" i="27"/>
  <c r="CF102" i="27"/>
  <c r="CF131" i="27"/>
  <c r="DM178" i="27"/>
  <c r="H94" i="27"/>
  <c r="DP183" i="27"/>
  <c r="CE97" i="27"/>
  <c r="CG109" i="27"/>
  <c r="CG119" i="27"/>
  <c r="CG142" i="27" s="1"/>
  <c r="CW94" i="27"/>
  <c r="DD175" i="27"/>
  <c r="DD190" i="27" s="1"/>
  <c r="CF98" i="27"/>
  <c r="CF105" i="27"/>
  <c r="CF120" i="27"/>
  <c r="CF144" i="27" s="1"/>
  <c r="H108" i="27"/>
  <c r="CE98" i="27"/>
  <c r="CG94" i="27"/>
  <c r="CG102" i="27"/>
  <c r="CG127" i="27"/>
  <c r="DD169" i="27"/>
  <c r="Y149" i="27"/>
  <c r="BU175" i="27"/>
  <c r="DD178" i="27"/>
  <c r="CF109" i="27"/>
  <c r="CF108" i="27"/>
  <c r="CF124" i="27"/>
  <c r="DJ168" i="27"/>
  <c r="DJ188" i="27" s="1"/>
  <c r="CC94" i="27"/>
  <c r="CG131" i="27"/>
  <c r="CG98" i="27"/>
  <c r="CG116" i="27"/>
  <c r="CG138" i="27" s="1"/>
  <c r="DD173" i="27"/>
  <c r="CC130" i="27"/>
  <c r="DD183" i="27"/>
  <c r="CF91" i="27"/>
  <c r="CF113" i="27"/>
  <c r="CF136" i="27" s="1"/>
  <c r="CF149" i="27" s="1"/>
  <c r="CB94" i="27"/>
  <c r="CW91" i="27"/>
  <c r="CW124" i="27"/>
  <c r="CW97" i="27"/>
  <c r="BO183" i="27"/>
  <c r="CC108" i="27"/>
  <c r="CG130" i="27"/>
  <c r="CG97" i="27"/>
  <c r="CG124" i="27"/>
  <c r="G84" i="27"/>
  <c r="DE178" i="27"/>
  <c r="DB183" i="27"/>
  <c r="CY178" i="27"/>
  <c r="DL97" i="27"/>
  <c r="DV175" i="27"/>
  <c r="DV190" i="27" s="1"/>
  <c r="DT130" i="27"/>
  <c r="BI175" i="27"/>
  <c r="DE183" i="27"/>
  <c r="Z149" i="27"/>
  <c r="CG149" i="27"/>
  <c r="CY172" i="27"/>
  <c r="DL113" i="27"/>
  <c r="DL136" i="27" s="1"/>
  <c r="CO175" i="27"/>
  <c r="CO190" i="27" s="1"/>
  <c r="CZ116" i="27"/>
  <c r="CZ138" i="27" s="1"/>
  <c r="CY173" i="27"/>
  <c r="DR149" i="27"/>
  <c r="CI67" i="27"/>
  <c r="CB97" i="27"/>
  <c r="CP178" i="27"/>
  <c r="AP134" i="27"/>
  <c r="AP146" i="27" s="1"/>
  <c r="DH130" i="27"/>
  <c r="CB102" i="27"/>
  <c r="CC105" i="27"/>
  <c r="CC120" i="27"/>
  <c r="CC144" i="27" s="1"/>
  <c r="CE127" i="27"/>
  <c r="DW105" i="27"/>
  <c r="DW116" i="27"/>
  <c r="DW138" i="27" s="1"/>
  <c r="CW127" i="27"/>
  <c r="CP175" i="27"/>
  <c r="CP190" i="27" s="1"/>
  <c r="DD130" i="27"/>
  <c r="DL140" i="27"/>
  <c r="BP175" i="27"/>
  <c r="DH94" i="27"/>
  <c r="DH119" i="27"/>
  <c r="DH142" i="27" s="1"/>
  <c r="DM183" i="27"/>
  <c r="AR91" i="27"/>
  <c r="DB168" i="27"/>
  <c r="DB188" i="27" s="1"/>
  <c r="CB113" i="27"/>
  <c r="CB136" i="27" s="1"/>
  <c r="CB149" i="27" s="1"/>
  <c r="CB105" i="27"/>
  <c r="CB124" i="27"/>
  <c r="H120" i="27"/>
  <c r="H144" i="27" s="1"/>
  <c r="DP168" i="27"/>
  <c r="DP188" i="27" s="1"/>
  <c r="CD134" i="27"/>
  <c r="CD146" i="27" s="1"/>
  <c r="CW109" i="27"/>
  <c r="CC113" i="27"/>
  <c r="CC136" i="27" s="1"/>
  <c r="CE105" i="27"/>
  <c r="CE119" i="27"/>
  <c r="CE142" i="27" s="1"/>
  <c r="CC97" i="27"/>
  <c r="DW102" i="27"/>
  <c r="DW120" i="27"/>
  <c r="DW144" i="27" s="1"/>
  <c r="DP173" i="27"/>
  <c r="AX149" i="27"/>
  <c r="DM149" i="27"/>
  <c r="DY168" i="27"/>
  <c r="DY188" i="27" s="1"/>
  <c r="DH116" i="27"/>
  <c r="DH138" i="27" s="1"/>
  <c r="CB98" i="27"/>
  <c r="CB120" i="27"/>
  <c r="CB144" i="27" s="1"/>
  <c r="CW102" i="27"/>
  <c r="DY178" i="27"/>
  <c r="DL120" i="27"/>
  <c r="DL144" i="27" s="1"/>
  <c r="DY175" i="27"/>
  <c r="DY190" i="27" s="1"/>
  <c r="CF168" i="27"/>
  <c r="CF188" i="27" s="1"/>
  <c r="AL183" i="27"/>
  <c r="DH97" i="27"/>
  <c r="DH131" i="27"/>
  <c r="CO168" i="27"/>
  <c r="CO188" i="27" s="1"/>
  <c r="CN124" i="27"/>
  <c r="DB178" i="27"/>
  <c r="CB109" i="27"/>
  <c r="CB108" i="27"/>
  <c r="CB127" i="27"/>
  <c r="DP175" i="27"/>
  <c r="DP190" i="27" s="1"/>
  <c r="CW119" i="27"/>
  <c r="CW142" i="27" s="1"/>
  <c r="CW120" i="27"/>
  <c r="CW144" i="27" s="1"/>
  <c r="CC102" i="27"/>
  <c r="CE120" i="27"/>
  <c r="CE144" i="27" s="1"/>
  <c r="DW109" i="27"/>
  <c r="DW113" i="27"/>
  <c r="DW136" i="27" s="1"/>
  <c r="DP169" i="27"/>
  <c r="DE149" i="27"/>
  <c r="AN67" i="27"/>
  <c r="BY149" i="27"/>
  <c r="CB131" i="27"/>
  <c r="AG183" i="27"/>
  <c r="DH91" i="27"/>
  <c r="CE183" i="27"/>
  <c r="CE91" i="27"/>
  <c r="BZ175" i="27"/>
  <c r="BZ190" i="27" s="1"/>
  <c r="DH113" i="27"/>
  <c r="DH136" i="27" s="1"/>
  <c r="DH102" i="27"/>
  <c r="CB91" i="27"/>
  <c r="CB116" i="27"/>
  <c r="CB138" i="27" s="1"/>
  <c r="DP178" i="27"/>
  <c r="CW105" i="27"/>
  <c r="CE168" i="27"/>
  <c r="CE188" i="27" s="1"/>
  <c r="CQ109" i="27"/>
  <c r="CW113" i="27"/>
  <c r="CW136" i="27" s="1"/>
  <c r="CW149" i="27" s="1"/>
  <c r="AM183" i="27"/>
  <c r="CQ116" i="27"/>
  <c r="CQ138" i="27" s="1"/>
  <c r="CC116" i="27"/>
  <c r="CC138" i="27" s="1"/>
  <c r="CC98" i="27"/>
  <c r="CC119" i="27"/>
  <c r="CC142" i="27" s="1"/>
  <c r="DW130" i="27"/>
  <c r="BF149" i="27"/>
  <c r="BA67" i="27"/>
  <c r="DM67" i="27"/>
  <c r="CE175" i="27"/>
  <c r="CE190" i="27" s="1"/>
  <c r="CW131" i="27"/>
  <c r="CW130" i="27"/>
  <c r="H175" i="27"/>
  <c r="DJ190" i="27"/>
  <c r="U67" i="27"/>
  <c r="BN67" i="27"/>
  <c r="DO178" i="27"/>
  <c r="DO175" i="27"/>
  <c r="DO190" i="27" s="1"/>
  <c r="DO183" i="27"/>
  <c r="DO168" i="27"/>
  <c r="DO188" i="27" s="1"/>
  <c r="BW175" i="27"/>
  <c r="BW190" i="27" s="1"/>
  <c r="BW183" i="27"/>
  <c r="DI149" i="27"/>
  <c r="CK67" i="27"/>
  <c r="E129" i="27"/>
  <c r="CY67" i="27"/>
  <c r="AO134" i="27"/>
  <c r="AO146" i="27" s="1"/>
  <c r="K124" i="27"/>
  <c r="DF67" i="27"/>
  <c r="CV169" i="27"/>
  <c r="H134" i="27"/>
  <c r="H146" i="27" s="1"/>
  <c r="BZ183" i="27"/>
  <c r="DD94" i="27"/>
  <c r="BZ168" i="27"/>
  <c r="BZ188" i="27" s="1"/>
  <c r="DD108" i="27"/>
  <c r="H84" i="27"/>
  <c r="CM124" i="27"/>
  <c r="DQ113" i="27"/>
  <c r="DQ136" i="27" s="1"/>
  <c r="DD131" i="27"/>
  <c r="K98" i="27"/>
  <c r="K113" i="27"/>
  <c r="K136" i="27" s="1"/>
  <c r="DQ91" i="27"/>
  <c r="F60" i="27"/>
  <c r="F129" i="27"/>
  <c r="F81" i="27"/>
  <c r="BN149" i="27"/>
  <c r="DQ98" i="27"/>
  <c r="K43" i="29"/>
  <c r="L166" i="29"/>
  <c r="K41" i="29"/>
  <c r="L164" i="29" s="1"/>
  <c r="L40" i="29"/>
  <c r="M140" i="29" s="1"/>
  <c r="I216" i="29"/>
  <c r="L240" i="29"/>
  <c r="L16" i="30" s="1"/>
  <c r="L242" i="29"/>
  <c r="L19" i="30" s="1"/>
  <c r="L241" i="29"/>
  <c r="L18" i="30" s="1"/>
  <c r="L239" i="29"/>
  <c r="L15" i="30" s="1"/>
  <c r="L238" i="29"/>
  <c r="L14" i="30" s="1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M38" i="29"/>
  <c r="N167" i="29" s="1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51" i="29"/>
  <c r="L42" i="29"/>
  <c r="J173" i="29"/>
  <c r="J174" i="29" s="1"/>
  <c r="J165" i="29"/>
  <c r="J46" i="29"/>
  <c r="J47" i="29" s="1"/>
  <c r="K164" i="29"/>
  <c r="K142" i="29"/>
  <c r="K143" i="29" s="1"/>
  <c r="K193" i="29" s="1"/>
  <c r="K194" i="29" s="1"/>
  <c r="CV183" i="27"/>
  <c r="DT134" i="27"/>
  <c r="DT146" i="27" s="1"/>
  <c r="DA183" i="27"/>
  <c r="DV168" i="27"/>
  <c r="DV188" i="27" s="1"/>
  <c r="H60" i="27"/>
  <c r="L91" i="27"/>
  <c r="L105" i="27"/>
  <c r="L131" i="27"/>
  <c r="L130" i="27"/>
  <c r="E100" i="27"/>
  <c r="F107" i="27" s="1"/>
  <c r="CV134" i="27"/>
  <c r="CV146" i="27" s="1"/>
  <c r="CF140" i="27"/>
  <c r="CD168" i="27"/>
  <c r="CD188" i="27" s="1"/>
  <c r="DW140" i="27"/>
  <c r="CQ134" i="27"/>
  <c r="CQ146" i="27" s="1"/>
  <c r="DQ119" i="27"/>
  <c r="DQ142" i="27" s="1"/>
  <c r="DQ131" i="27"/>
  <c r="DQ108" i="27"/>
  <c r="DG140" i="27"/>
  <c r="DA173" i="27"/>
  <c r="AE149" i="27"/>
  <c r="CV168" i="27"/>
  <c r="CV188" i="27" s="1"/>
  <c r="AV108" i="27"/>
  <c r="DA168" i="27"/>
  <c r="DA188" i="27" s="1"/>
  <c r="DV178" i="27"/>
  <c r="L116" i="27"/>
  <c r="L138" i="27" s="1"/>
  <c r="L149" i="27" s="1"/>
  <c r="L94" i="27"/>
  <c r="L108" i="27"/>
  <c r="L120" i="27"/>
  <c r="L144" i="27" s="1"/>
  <c r="CC134" i="27"/>
  <c r="CC146" i="27" s="1"/>
  <c r="CL168" i="27"/>
  <c r="CL188" i="27" s="1"/>
  <c r="H61" i="27"/>
  <c r="DQ127" i="27"/>
  <c r="DQ130" i="27"/>
  <c r="DQ120" i="27"/>
  <c r="DQ144" i="27" s="1"/>
  <c r="DA172" i="27"/>
  <c r="CV173" i="27"/>
  <c r="AQ183" i="27"/>
  <c r="AQ175" i="27"/>
  <c r="CV178" i="27"/>
  <c r="DA175" i="27"/>
  <c r="DA190" i="27" s="1"/>
  <c r="E123" i="27"/>
  <c r="F125" i="27" s="1"/>
  <c r="F123" i="27" s="1"/>
  <c r="L109" i="27"/>
  <c r="L102" i="27"/>
  <c r="L119" i="27"/>
  <c r="L142" i="27" s="1"/>
  <c r="O61" i="27"/>
  <c r="G183" i="27"/>
  <c r="DQ102" i="27"/>
  <c r="DQ105" i="27"/>
  <c r="AR131" i="27"/>
  <c r="X61" i="27"/>
  <c r="BU149" i="27"/>
  <c r="CO67" i="27"/>
  <c r="BO149" i="27"/>
  <c r="G78" i="27"/>
  <c r="BP67" i="27"/>
  <c r="AR130" i="27"/>
  <c r="AY130" i="27"/>
  <c r="D47" i="28"/>
  <c r="V67" i="27"/>
  <c r="AR105" i="27"/>
  <c r="CL149" i="27"/>
  <c r="DQ172" i="27"/>
  <c r="BK149" i="27"/>
  <c r="BQ149" i="27"/>
  <c r="N149" i="27"/>
  <c r="AA149" i="27"/>
  <c r="F89" i="27"/>
  <c r="F78" i="27"/>
  <c r="DU67" i="27"/>
  <c r="AC67" i="27"/>
  <c r="BR67" i="27"/>
  <c r="S149" i="27"/>
  <c r="AP149" i="27"/>
  <c r="DJ149" i="27"/>
  <c r="AI149" i="27"/>
  <c r="AG149" i="27"/>
  <c r="BM149" i="27"/>
  <c r="AO67" i="27"/>
  <c r="CZ67" i="27"/>
  <c r="CX67" i="27"/>
  <c r="DY149" i="27"/>
  <c r="CO120" i="27"/>
  <c r="CO144" i="27" s="1"/>
  <c r="CO113" i="27"/>
  <c r="CO136" i="27" s="1"/>
  <c r="CO97" i="27"/>
  <c r="CO98" i="27"/>
  <c r="CO130" i="27"/>
  <c r="CO131" i="27"/>
  <c r="CO108" i="27"/>
  <c r="CO94" i="27"/>
  <c r="CO127" i="27"/>
  <c r="CO105" i="27"/>
  <c r="CO124" i="27"/>
  <c r="CO102" i="27"/>
  <c r="CO119" i="27"/>
  <c r="CO142" i="27" s="1"/>
  <c r="CO91" i="27"/>
  <c r="CO116" i="27"/>
  <c r="CO138" i="27" s="1"/>
  <c r="CO109" i="27"/>
  <c r="J61" i="27"/>
  <c r="F38" i="27"/>
  <c r="E44" i="24" s="1"/>
  <c r="BV149" i="27"/>
  <c r="CV67" i="27"/>
  <c r="DQ178" i="27"/>
  <c r="AD61" i="27"/>
  <c r="DD98" i="27"/>
  <c r="DD97" i="27"/>
  <c r="DD113" i="27"/>
  <c r="DD136" i="27" s="1"/>
  <c r="DD120" i="27"/>
  <c r="DD144" i="27" s="1"/>
  <c r="CJ134" i="27"/>
  <c r="CJ146" i="27" s="1"/>
  <c r="CZ168" i="27"/>
  <c r="CZ188" i="27" s="1"/>
  <c r="AZ134" i="27"/>
  <c r="AZ146" i="27" s="1"/>
  <c r="CD178" i="27"/>
  <c r="K97" i="27"/>
  <c r="K108" i="27"/>
  <c r="CM108" i="27"/>
  <c r="K120" i="27"/>
  <c r="K144" i="27" s="1"/>
  <c r="CM120" i="27"/>
  <c r="CM144" i="27" s="1"/>
  <c r="AS67" i="27"/>
  <c r="CC91" i="27"/>
  <c r="DJ67" i="27"/>
  <c r="CZ173" i="27"/>
  <c r="AU108" i="27"/>
  <c r="AU98" i="27"/>
  <c r="AU109" i="27"/>
  <c r="AU113" i="27"/>
  <c r="AU136" i="27" s="1"/>
  <c r="CK178" i="27"/>
  <c r="BE175" i="27"/>
  <c r="CK175" i="27"/>
  <c r="CK190" i="27" s="1"/>
  <c r="DQ175" i="27"/>
  <c r="DQ190" i="27" s="1"/>
  <c r="DD109" i="27"/>
  <c r="DD102" i="27"/>
  <c r="DD116" i="27"/>
  <c r="DD138" i="27" s="1"/>
  <c r="DD124" i="27"/>
  <c r="CZ175" i="27"/>
  <c r="CZ190" i="27" s="1"/>
  <c r="V60" i="27"/>
  <c r="CD175" i="27"/>
  <c r="CD190" i="27" s="1"/>
  <c r="DH134" i="27"/>
  <c r="DH146" i="27" s="1"/>
  <c r="CM127" i="27"/>
  <c r="K94" i="27"/>
  <c r="CM94" i="27"/>
  <c r="K105" i="27"/>
  <c r="CM105" i="27"/>
  <c r="DA67" i="27"/>
  <c r="CC149" i="27"/>
  <c r="AY124" i="27"/>
  <c r="CZ169" i="27"/>
  <c r="DQ169" i="27"/>
  <c r="AU124" i="27"/>
  <c r="AU127" i="27"/>
  <c r="AU130" i="27"/>
  <c r="AU120" i="27"/>
  <c r="AU144" i="27" s="1"/>
  <c r="DQ183" i="27"/>
  <c r="DD91" i="27"/>
  <c r="DD105" i="27"/>
  <c r="DD119" i="27"/>
  <c r="DD142" i="27" s="1"/>
  <c r="CZ178" i="27"/>
  <c r="AX183" i="27"/>
  <c r="K127" i="27"/>
  <c r="CM98" i="27"/>
  <c r="K116" i="27"/>
  <c r="K138" i="27" s="1"/>
  <c r="K149" i="27" s="1"/>
  <c r="CM116" i="27"/>
  <c r="CM138" i="27" s="1"/>
  <c r="CM149" i="27" s="1"/>
  <c r="AY127" i="27"/>
  <c r="O149" i="27"/>
  <c r="AU116" i="27"/>
  <c r="AU138" i="27" s="1"/>
  <c r="AU119" i="27"/>
  <c r="AU142" i="27" s="1"/>
  <c r="AU131" i="27"/>
  <c r="G37" i="27"/>
  <c r="G198" i="27" s="1"/>
  <c r="E48" i="28"/>
  <c r="E49" i="28"/>
  <c r="F50" i="28"/>
  <c r="DQ67" i="27"/>
  <c r="BS183" i="27"/>
  <c r="BS175" i="27"/>
  <c r="CY183" i="27"/>
  <c r="CY175" i="27"/>
  <c r="CY190" i="27" s="1"/>
  <c r="E89" i="27"/>
  <c r="E78" i="27"/>
  <c r="CX169" i="27"/>
  <c r="R149" i="27"/>
  <c r="CD149" i="27"/>
  <c r="CP67" i="27"/>
  <c r="W149" i="27"/>
  <c r="AH67" i="27"/>
  <c r="AX67" i="27"/>
  <c r="CX173" i="27"/>
  <c r="BQ67" i="27"/>
  <c r="G61" i="27"/>
  <c r="DB149" i="27"/>
  <c r="J149" i="27"/>
  <c r="AV94" i="27"/>
  <c r="N61" i="27"/>
  <c r="CZ140" i="27"/>
  <c r="DL94" i="27"/>
  <c r="DL108" i="27"/>
  <c r="DL131" i="27"/>
  <c r="DL130" i="27"/>
  <c r="CH168" i="27"/>
  <c r="CH188" i="27" s="1"/>
  <c r="DT131" i="27"/>
  <c r="L60" i="27"/>
  <c r="M61" i="27"/>
  <c r="J60" i="27"/>
  <c r="L61" i="27"/>
  <c r="V61" i="27"/>
  <c r="CN116" i="27"/>
  <c r="CN138" i="27" s="1"/>
  <c r="AP183" i="27"/>
  <c r="CL183" i="27"/>
  <c r="DJ183" i="27"/>
  <c r="H91" i="27"/>
  <c r="H105" i="27"/>
  <c r="H131" i="27"/>
  <c r="H130" i="27"/>
  <c r="CZ97" i="27"/>
  <c r="CQ124" i="27"/>
  <c r="CQ113" i="27"/>
  <c r="CQ136" i="27" s="1"/>
  <c r="G60" i="27"/>
  <c r="CQ130" i="27"/>
  <c r="I60" i="27"/>
  <c r="CQ119" i="27"/>
  <c r="CQ142" i="27" s="1"/>
  <c r="I67" i="27"/>
  <c r="BE67" i="27"/>
  <c r="DW97" i="27"/>
  <c r="DW119" i="27"/>
  <c r="DW142" i="27" s="1"/>
  <c r="DW127" i="27"/>
  <c r="DW98" i="27"/>
  <c r="F175" i="27"/>
  <c r="F183" i="27"/>
  <c r="AV120" i="27"/>
  <c r="AV144" i="27" s="1"/>
  <c r="DL109" i="27"/>
  <c r="DL102" i="27"/>
  <c r="DL116" i="27"/>
  <c r="DL138" i="27" s="1"/>
  <c r="DL149" i="27" s="1"/>
  <c r="DL124" i="27"/>
  <c r="CH175" i="27"/>
  <c r="CH190" i="27" s="1"/>
  <c r="K61" i="27"/>
  <c r="Q60" i="27"/>
  <c r="DT94" i="27"/>
  <c r="R60" i="27"/>
  <c r="AF61" i="27"/>
  <c r="CN109" i="27"/>
  <c r="CL178" i="27"/>
  <c r="DJ178" i="27"/>
  <c r="H109" i="27"/>
  <c r="H97" i="27"/>
  <c r="H116" i="27"/>
  <c r="H138" i="27" s="1"/>
  <c r="H124" i="27"/>
  <c r="CZ124" i="27"/>
  <c r="CQ94" i="27"/>
  <c r="CQ105" i="27"/>
  <c r="CQ102" i="27"/>
  <c r="DE67" i="27"/>
  <c r="CM134" i="27"/>
  <c r="CM146" i="27" s="1"/>
  <c r="CQ98" i="27"/>
  <c r="I183" i="27"/>
  <c r="I175" i="27"/>
  <c r="V183" i="27"/>
  <c r="V175" i="27"/>
  <c r="Y175" i="27"/>
  <c r="Y183" i="27"/>
  <c r="CK120" i="27"/>
  <c r="CK144" i="27" s="1"/>
  <c r="CK108" i="27"/>
  <c r="CK94" i="27"/>
  <c r="CK98" i="27"/>
  <c r="CK130" i="27"/>
  <c r="CK131" i="27"/>
  <c r="CK105" i="27"/>
  <c r="CK91" i="27"/>
  <c r="CK127" i="27"/>
  <c r="CK119" i="27"/>
  <c r="CK142" i="27" s="1"/>
  <c r="CK102" i="27"/>
  <c r="CK113" i="27"/>
  <c r="CK136" i="27" s="1"/>
  <c r="CK124" i="27"/>
  <c r="CK116" i="27"/>
  <c r="CK138" i="27" s="1"/>
  <c r="CK97" i="27"/>
  <c r="CK109" i="27"/>
  <c r="AV98" i="27"/>
  <c r="K60" i="27"/>
  <c r="DL91" i="27"/>
  <c r="DL105" i="27"/>
  <c r="DL119" i="27"/>
  <c r="DL142" i="27" s="1"/>
  <c r="CH183" i="27"/>
  <c r="DT108" i="27"/>
  <c r="I61" i="27"/>
  <c r="F61" i="27"/>
  <c r="CN102" i="27"/>
  <c r="H113" i="27"/>
  <c r="H136" i="27" s="1"/>
  <c r="H102" i="27"/>
  <c r="H119" i="27"/>
  <c r="H142" i="27" s="1"/>
  <c r="CZ109" i="27"/>
  <c r="CQ91" i="27"/>
  <c r="CQ131" i="27"/>
  <c r="CQ127" i="27"/>
  <c r="CW67" i="27"/>
  <c r="DY67" i="27"/>
  <c r="DQ116" i="27"/>
  <c r="DQ138" i="27" s="1"/>
  <c r="DQ149" i="27" s="1"/>
  <c r="DQ97" i="27"/>
  <c r="DQ109" i="27"/>
  <c r="DQ124" i="27"/>
  <c r="DI175" i="27"/>
  <c r="DI190" i="27" s="1"/>
  <c r="DI172" i="27"/>
  <c r="DI173" i="27"/>
  <c r="DI169" i="27"/>
  <c r="CW168" i="27"/>
  <c r="CW188" i="27" s="1"/>
  <c r="CW172" i="27"/>
  <c r="CW173" i="27"/>
  <c r="CW169" i="27"/>
  <c r="CS175" i="27"/>
  <c r="CS190" i="27" s="1"/>
  <c r="CS172" i="27"/>
  <c r="CS173" i="27"/>
  <c r="CS169" i="27"/>
  <c r="CC178" i="27"/>
  <c r="T60" i="27"/>
  <c r="DF178" i="27"/>
  <c r="DF172" i="27"/>
  <c r="DF173" i="27"/>
  <c r="DF169" i="27"/>
  <c r="DE172" i="27"/>
  <c r="DE169" i="27"/>
  <c r="DE173" i="27"/>
  <c r="DM172" i="27"/>
  <c r="DM173" i="27"/>
  <c r="DM169" i="27"/>
  <c r="DV172" i="27"/>
  <c r="DV173" i="27"/>
  <c r="DV169" i="27"/>
  <c r="CP172" i="27"/>
  <c r="CP173" i="27"/>
  <c r="CP169" i="27"/>
  <c r="CO172" i="27"/>
  <c r="CO169" i="27"/>
  <c r="CO173" i="27"/>
  <c r="DB172" i="27"/>
  <c r="DB173" i="27"/>
  <c r="DB169" i="27"/>
  <c r="CG168" i="27"/>
  <c r="CG188" i="27" s="1"/>
  <c r="DJ172" i="27"/>
  <c r="DJ169" i="27"/>
  <c r="DJ173" i="27"/>
  <c r="DS134" i="27"/>
  <c r="DS146" i="27" s="1"/>
  <c r="J67" i="27"/>
  <c r="BV175" i="27"/>
  <c r="BV190" i="27" s="1"/>
  <c r="DR175" i="27"/>
  <c r="DR190" i="27" s="1"/>
  <c r="DR172" i="27"/>
  <c r="DR173" i="27"/>
  <c r="DR169" i="27"/>
  <c r="Q149" i="27"/>
  <c r="DY172" i="27"/>
  <c r="DY173" i="27"/>
  <c r="DY169" i="27"/>
  <c r="CT172" i="27"/>
  <c r="CT169" i="27"/>
  <c r="CT173" i="27"/>
  <c r="J81" i="27"/>
  <c r="L81" i="27"/>
  <c r="BS149" i="27"/>
  <c r="BA149" i="27"/>
  <c r="AV109" i="27"/>
  <c r="AV97" i="27"/>
  <c r="AV116" i="27"/>
  <c r="AV138" i="27" s="1"/>
  <c r="AV124" i="27"/>
  <c r="CC183" i="27"/>
  <c r="DF183" i="27"/>
  <c r="AA61" i="27"/>
  <c r="T61" i="27"/>
  <c r="DT98" i="27"/>
  <c r="DT97" i="27"/>
  <c r="DT113" i="27"/>
  <c r="DT136" i="27" s="1"/>
  <c r="DT120" i="27"/>
  <c r="DT144" i="27" s="1"/>
  <c r="W60" i="27"/>
  <c r="H78" i="27"/>
  <c r="Y61" i="27"/>
  <c r="Q61" i="27"/>
  <c r="AB61" i="27"/>
  <c r="AC175" i="27"/>
  <c r="BQ175" i="27"/>
  <c r="CG175" i="27"/>
  <c r="CG190" i="27" s="1"/>
  <c r="CW175" i="27"/>
  <c r="CW190" i="27" s="1"/>
  <c r="S60" i="27"/>
  <c r="CN91" i="27"/>
  <c r="CN105" i="27"/>
  <c r="CN119" i="27"/>
  <c r="CN142" i="27" s="1"/>
  <c r="CN127" i="27"/>
  <c r="BV168" i="27"/>
  <c r="BV188" i="27" s="1"/>
  <c r="DR168" i="27"/>
  <c r="DR188" i="27" s="1"/>
  <c r="P60" i="27"/>
  <c r="BX149" i="27"/>
  <c r="DP134" i="27"/>
  <c r="DP146" i="27" s="1"/>
  <c r="CZ113" i="27"/>
  <c r="CZ136" i="27" s="1"/>
  <c r="CZ149" i="27" s="1"/>
  <c r="CZ102" i="27"/>
  <c r="CZ119" i="27"/>
  <c r="CZ142" i="27" s="1"/>
  <c r="CZ127" i="27"/>
  <c r="BI67" i="27"/>
  <c r="AY116" i="27"/>
  <c r="AY138" i="27" s="1"/>
  <c r="AY119" i="27"/>
  <c r="AY142" i="27" s="1"/>
  <c r="AY131" i="27"/>
  <c r="E183" i="27"/>
  <c r="E175" i="27"/>
  <c r="AW124" i="27"/>
  <c r="AW109" i="27"/>
  <c r="AW116" i="27"/>
  <c r="AW138" i="27" s="1"/>
  <c r="AW149" i="27" s="1"/>
  <c r="AW105" i="27"/>
  <c r="AW97" i="27"/>
  <c r="AW130" i="27"/>
  <c r="CU140" i="27"/>
  <c r="CU134" i="27"/>
  <c r="CU146" i="27" s="1"/>
  <c r="CE130" i="27"/>
  <c r="CE102" i="27"/>
  <c r="CE124" i="27"/>
  <c r="CE94" i="27"/>
  <c r="CE131" i="27"/>
  <c r="CE109" i="27"/>
  <c r="CE108" i="27"/>
  <c r="CE116" i="27"/>
  <c r="CE138" i="27" s="1"/>
  <c r="CE149" i="27" s="1"/>
  <c r="AY134" i="27"/>
  <c r="AY146" i="27" s="1"/>
  <c r="AY140" i="27"/>
  <c r="U183" i="27"/>
  <c r="U175" i="27"/>
  <c r="CE140" i="27"/>
  <c r="CE134" i="27"/>
  <c r="CE146" i="27" s="1"/>
  <c r="AV113" i="27"/>
  <c r="AV136" i="27" s="1"/>
  <c r="AV102" i="27"/>
  <c r="AV119" i="27"/>
  <c r="AV142" i="27" s="1"/>
  <c r="AV127" i="27"/>
  <c r="CC168" i="27"/>
  <c r="CC188" i="27" s="1"/>
  <c r="CS183" i="27"/>
  <c r="AA60" i="27"/>
  <c r="DF168" i="27"/>
  <c r="DF188" i="27" s="1"/>
  <c r="DT109" i="27"/>
  <c r="DT102" i="27"/>
  <c r="DT116" i="27"/>
  <c r="DT138" i="27" s="1"/>
  <c r="DT124" i="27"/>
  <c r="Z61" i="27"/>
  <c r="W61" i="27"/>
  <c r="O60" i="27"/>
  <c r="J78" i="27"/>
  <c r="N60" i="27"/>
  <c r="AG61" i="27"/>
  <c r="U61" i="27"/>
  <c r="AC61" i="27"/>
  <c r="U60" i="27"/>
  <c r="AC183" i="27"/>
  <c r="BQ183" i="27"/>
  <c r="CG183" i="27"/>
  <c r="CW183" i="27"/>
  <c r="AI60" i="27"/>
  <c r="CN94" i="27"/>
  <c r="CN108" i="27"/>
  <c r="CN131" i="27"/>
  <c r="CN130" i="27"/>
  <c r="BV178" i="27"/>
  <c r="DR178" i="27"/>
  <c r="S61" i="27"/>
  <c r="CZ91" i="27"/>
  <c r="CZ105" i="27"/>
  <c r="CZ131" i="27"/>
  <c r="CZ130" i="27"/>
  <c r="AY94" i="27"/>
  <c r="AY97" i="27"/>
  <c r="CL67" i="27"/>
  <c r="CU116" i="27"/>
  <c r="CU138" i="27" s="1"/>
  <c r="CU124" i="27"/>
  <c r="CU108" i="27"/>
  <c r="CU94" i="27"/>
  <c r="CU113" i="27"/>
  <c r="CU136" i="27" s="1"/>
  <c r="CU120" i="27"/>
  <c r="CU144" i="27" s="1"/>
  <c r="CU105" i="27"/>
  <c r="CU91" i="27"/>
  <c r="CU131" i="27"/>
  <c r="CU130" i="27"/>
  <c r="CU109" i="27"/>
  <c r="CU102" i="27"/>
  <c r="CU97" i="27"/>
  <c r="CU119" i="27"/>
  <c r="CU142" i="27" s="1"/>
  <c r="CU127" i="27"/>
  <c r="CU98" i="27"/>
  <c r="AK67" i="27"/>
  <c r="CG67" i="27"/>
  <c r="DK116" i="27"/>
  <c r="DK138" i="27" s="1"/>
  <c r="DK124" i="27"/>
  <c r="DK108" i="27"/>
  <c r="DK94" i="27"/>
  <c r="DK113" i="27"/>
  <c r="DK136" i="27" s="1"/>
  <c r="DK120" i="27"/>
  <c r="DK144" i="27" s="1"/>
  <c r="DK105" i="27"/>
  <c r="DK91" i="27"/>
  <c r="DK131" i="27"/>
  <c r="DK130" i="27"/>
  <c r="DK109" i="27"/>
  <c r="DK102" i="27"/>
  <c r="DK97" i="27"/>
  <c r="DK119" i="27"/>
  <c r="DK142" i="27" s="1"/>
  <c r="DK127" i="27"/>
  <c r="DK98" i="27"/>
  <c r="AY105" i="27"/>
  <c r="AY91" i="27"/>
  <c r="AY113" i="27"/>
  <c r="AY136" i="27" s="1"/>
  <c r="AY120" i="27"/>
  <c r="AY144" i="27" s="1"/>
  <c r="R183" i="27"/>
  <c r="R175" i="27"/>
  <c r="AV91" i="27"/>
  <c r="AV105" i="27"/>
  <c r="AV131" i="27"/>
  <c r="X60" i="27"/>
  <c r="DT91" i="27"/>
  <c r="DT105" i="27"/>
  <c r="DT119" i="27"/>
  <c r="DT142" i="27" s="1"/>
  <c r="BF61" i="27"/>
  <c r="BD149" i="27"/>
  <c r="R61" i="27"/>
  <c r="AB60" i="27"/>
  <c r="I78" i="27"/>
  <c r="Z60" i="27"/>
  <c r="AK60" i="27"/>
  <c r="Y60" i="27"/>
  <c r="CN98" i="27"/>
  <c r="CN97" i="27"/>
  <c r="CN113" i="27"/>
  <c r="CN136" i="27" s="1"/>
  <c r="K78" i="27"/>
  <c r="CZ98" i="27"/>
  <c r="CZ94" i="27"/>
  <c r="CZ108" i="27"/>
  <c r="P61" i="27"/>
  <c r="BC149" i="27"/>
  <c r="DA149" i="27"/>
  <c r="AY108" i="27"/>
  <c r="AY98" i="27"/>
  <c r="AY109" i="27"/>
  <c r="DK140" i="27"/>
  <c r="DK134" i="27"/>
  <c r="DK146" i="27" s="1"/>
  <c r="E64" i="27"/>
  <c r="E61" i="27"/>
  <c r="E56" i="27"/>
  <c r="E60" i="27"/>
  <c r="AH183" i="27"/>
  <c r="AH175" i="27"/>
  <c r="DC140" i="27"/>
  <c r="DC134" i="27"/>
  <c r="DC146" i="27" s="1"/>
  <c r="CM119" i="27"/>
  <c r="CM142" i="27" s="1"/>
  <c r="CM130" i="27"/>
  <c r="CM109" i="27"/>
  <c r="CM102" i="27"/>
  <c r="CM131" i="27"/>
  <c r="K119" i="27"/>
  <c r="K142" i="27" s="1"/>
  <c r="K109" i="27"/>
  <c r="K131" i="27"/>
  <c r="K130" i="27"/>
  <c r="K102" i="27"/>
  <c r="J183" i="27"/>
  <c r="J175" i="27"/>
  <c r="Z183" i="27"/>
  <c r="Z175" i="27"/>
  <c r="CS127" i="27"/>
  <c r="CS119" i="27"/>
  <c r="CS142" i="27" s="1"/>
  <c r="CS102" i="27"/>
  <c r="CS113" i="27"/>
  <c r="CS136" i="27" s="1"/>
  <c r="CS124" i="27"/>
  <c r="CS116" i="27"/>
  <c r="CS138" i="27" s="1"/>
  <c r="CS97" i="27"/>
  <c r="CS109" i="27"/>
  <c r="CS120" i="27"/>
  <c r="CS144" i="27" s="1"/>
  <c r="CS108" i="27"/>
  <c r="CS94" i="27"/>
  <c r="CS98" i="27"/>
  <c r="CS105" i="27"/>
  <c r="CS91" i="27"/>
  <c r="CS130" i="27"/>
  <c r="CS131" i="27"/>
  <c r="AM149" i="27"/>
  <c r="AQ119" i="27"/>
  <c r="AQ142" i="27" s="1"/>
  <c r="AQ127" i="27"/>
  <c r="AQ98" i="27"/>
  <c r="AQ97" i="27"/>
  <c r="AQ116" i="27"/>
  <c r="AQ138" i="27" s="1"/>
  <c r="AQ124" i="27"/>
  <c r="AQ108" i="27"/>
  <c r="AQ94" i="27"/>
  <c r="AQ113" i="27"/>
  <c r="AQ136" i="27" s="1"/>
  <c r="AQ120" i="27"/>
  <c r="AQ144" i="27" s="1"/>
  <c r="AQ105" i="27"/>
  <c r="AQ91" i="27"/>
  <c r="AQ131" i="27"/>
  <c r="AQ130" i="27"/>
  <c r="AQ109" i="27"/>
  <c r="AQ102" i="27"/>
  <c r="BF67" i="27"/>
  <c r="DR67" i="27"/>
  <c r="AC60" i="27"/>
  <c r="DS119" i="27"/>
  <c r="DS142" i="27" s="1"/>
  <c r="DS127" i="27"/>
  <c r="DS98" i="27"/>
  <c r="DS97" i="27"/>
  <c r="DS116" i="27"/>
  <c r="DS138" i="27" s="1"/>
  <c r="DS124" i="27"/>
  <c r="DS108" i="27"/>
  <c r="DS94" i="27"/>
  <c r="DS113" i="27"/>
  <c r="DS136" i="27" s="1"/>
  <c r="DS120" i="27"/>
  <c r="DS144" i="27" s="1"/>
  <c r="DS105" i="27"/>
  <c r="DS91" i="27"/>
  <c r="DS131" i="27"/>
  <c r="DS130" i="27"/>
  <c r="DS109" i="27"/>
  <c r="DS102" i="27"/>
  <c r="AQ140" i="27"/>
  <c r="AQ134" i="27"/>
  <c r="AQ146" i="27" s="1"/>
  <c r="K134" i="27"/>
  <c r="K146" i="27" s="1"/>
  <c r="K140" i="27"/>
  <c r="CT134" i="27"/>
  <c r="CT146" i="27" s="1"/>
  <c r="K84" i="27"/>
  <c r="AR116" i="27"/>
  <c r="AR138" i="27" s="1"/>
  <c r="AR94" i="27"/>
  <c r="AR108" i="27"/>
  <c r="AR120" i="27"/>
  <c r="AR144" i="27" s="1"/>
  <c r="DA134" i="27"/>
  <c r="DA146" i="27" s="1"/>
  <c r="AG67" i="27"/>
  <c r="AD67" i="27"/>
  <c r="Q67" i="27"/>
  <c r="N67" i="27"/>
  <c r="BW61" i="27"/>
  <c r="BP61" i="27"/>
  <c r="AR98" i="27"/>
  <c r="AR97" i="27"/>
  <c r="AR113" i="27"/>
  <c r="AR136" i="27" s="1"/>
  <c r="AR124" i="27"/>
  <c r="BZ67" i="27"/>
  <c r="AF60" i="27"/>
  <c r="BM67" i="27"/>
  <c r="DI183" i="27"/>
  <c r="BT60" i="27"/>
  <c r="BM60" i="27"/>
  <c r="AZ60" i="27"/>
  <c r="AR109" i="27"/>
  <c r="AR102" i="27"/>
  <c r="AR119" i="27"/>
  <c r="AR142" i="27" s="1"/>
  <c r="BY62" i="27"/>
  <c r="CC60" i="27" s="1"/>
  <c r="CY149" i="27"/>
  <c r="CS168" i="27"/>
  <c r="CS188" i="27" s="1"/>
  <c r="DI168" i="27"/>
  <c r="DI188" i="27" s="1"/>
  <c r="AQ60" i="27"/>
  <c r="AT61" i="27"/>
  <c r="BC60" i="27"/>
  <c r="AH60" i="27"/>
  <c r="I81" i="27"/>
  <c r="G81" i="27"/>
  <c r="I134" i="27"/>
  <c r="I146" i="27" s="1"/>
  <c r="AI61" i="27"/>
  <c r="M78" i="27"/>
  <c r="M64" i="27"/>
  <c r="M60" i="27"/>
  <c r="I127" i="27"/>
  <c r="I119" i="27"/>
  <c r="I142" i="27" s="1"/>
  <c r="I102" i="27"/>
  <c r="I113" i="27"/>
  <c r="I136" i="27" s="1"/>
  <c r="I124" i="27"/>
  <c r="I116" i="27"/>
  <c r="I138" i="27" s="1"/>
  <c r="I97" i="27"/>
  <c r="I109" i="27"/>
  <c r="I120" i="27"/>
  <c r="I144" i="27" s="1"/>
  <c r="I108" i="27"/>
  <c r="I94" i="27"/>
  <c r="I98" i="27"/>
  <c r="I131" i="27"/>
  <c r="I130" i="27"/>
  <c r="I105" i="27"/>
  <c r="I91" i="27"/>
  <c r="CY134" i="27"/>
  <c r="CY146" i="27" s="1"/>
  <c r="CY140" i="27"/>
  <c r="G134" i="27"/>
  <c r="G146" i="27" s="1"/>
  <c r="G140" i="27"/>
  <c r="AW67" i="27"/>
  <c r="Q183" i="27"/>
  <c r="Q175" i="27"/>
  <c r="E208" i="27"/>
  <c r="E219" i="27" s="1"/>
  <c r="E199" i="27"/>
  <c r="E213" i="27"/>
  <c r="E197" i="27"/>
  <c r="E201" i="27"/>
  <c r="E212" i="27"/>
  <c r="E203" i="27"/>
  <c r="E211" i="27"/>
  <c r="CS178" i="27"/>
  <c r="DI178" i="27"/>
  <c r="BG60" i="27"/>
  <c r="BJ61" i="27"/>
  <c r="AN60" i="27"/>
  <c r="AQ61" i="27"/>
  <c r="AG60" i="27"/>
  <c r="AJ61" i="27"/>
  <c r="CY60" i="27"/>
  <c r="AE60" i="27"/>
  <c r="AH61" i="27"/>
  <c r="AE61" i="27"/>
  <c r="AK61" i="27"/>
  <c r="M81" i="27"/>
  <c r="N80" i="27" s="1"/>
  <c r="N100" i="27" s="1"/>
  <c r="K81" i="27"/>
  <c r="M84" i="27"/>
  <c r="N83" i="27" s="1"/>
  <c r="N111" i="27" s="1"/>
  <c r="N140" i="27" s="1"/>
  <c r="J84" i="27"/>
  <c r="L84" i="27"/>
  <c r="AJ60" i="27"/>
  <c r="M183" i="27"/>
  <c r="M175" i="27"/>
  <c r="AT67" i="27"/>
  <c r="N175" i="27"/>
  <c r="N183" i="27"/>
  <c r="AO127" i="27"/>
  <c r="AO119" i="27"/>
  <c r="AO142" i="27" s="1"/>
  <c r="AO102" i="27"/>
  <c r="AO113" i="27"/>
  <c r="AO136" i="27" s="1"/>
  <c r="AO120" i="27"/>
  <c r="AO144" i="27" s="1"/>
  <c r="AO108" i="27"/>
  <c r="AO94" i="27"/>
  <c r="AO98" i="27"/>
  <c r="AO124" i="27"/>
  <c r="AO97" i="27"/>
  <c r="AO130" i="27"/>
  <c r="AO131" i="27"/>
  <c r="AO91" i="27"/>
  <c r="AO105" i="27"/>
  <c r="AO116" i="27"/>
  <c r="AO138" i="27" s="1"/>
  <c r="AO109" i="27"/>
  <c r="DO119" i="27"/>
  <c r="DO142" i="27" s="1"/>
  <c r="DO127" i="27"/>
  <c r="DO98" i="27"/>
  <c r="DO97" i="27"/>
  <c r="DO116" i="27"/>
  <c r="DO138" i="27" s="1"/>
  <c r="DO124" i="27"/>
  <c r="DO108" i="27"/>
  <c r="DO94" i="27"/>
  <c r="DO131" i="27"/>
  <c r="DO109" i="27"/>
  <c r="DO113" i="27"/>
  <c r="DO136" i="27" s="1"/>
  <c r="DO120" i="27"/>
  <c r="DO144" i="27" s="1"/>
  <c r="DO105" i="27"/>
  <c r="DO91" i="27"/>
  <c r="DO130" i="27"/>
  <c r="DO102" i="27"/>
  <c r="CI119" i="27"/>
  <c r="CI142" i="27" s="1"/>
  <c r="CI127" i="27"/>
  <c r="CI98" i="27"/>
  <c r="CI97" i="27"/>
  <c r="CI131" i="27"/>
  <c r="CI116" i="27"/>
  <c r="CI138" i="27" s="1"/>
  <c r="CI124" i="27"/>
  <c r="CI108" i="27"/>
  <c r="CI94" i="27"/>
  <c r="CI109" i="27"/>
  <c r="CI113" i="27"/>
  <c r="CI136" i="27" s="1"/>
  <c r="CI120" i="27"/>
  <c r="CI144" i="27" s="1"/>
  <c r="CI105" i="27"/>
  <c r="CI91" i="27"/>
  <c r="CI130" i="27"/>
  <c r="CI102" i="27"/>
  <c r="BW60" i="27"/>
  <c r="BD60" i="27"/>
  <c r="BG61" i="27"/>
  <c r="L78" i="27"/>
  <c r="AW60" i="27"/>
  <c r="AZ61" i="27"/>
  <c r="DL61" i="27"/>
  <c r="BC61" i="27"/>
  <c r="AU60" i="27"/>
  <c r="AX61" i="27"/>
  <c r="AD60" i="27"/>
  <c r="H81" i="27"/>
  <c r="I84" i="27"/>
  <c r="X149" i="27"/>
  <c r="AL61" i="27"/>
  <c r="BJ67" i="27"/>
  <c r="DV67" i="27"/>
  <c r="G113" i="27"/>
  <c r="G136" i="27" s="1"/>
  <c r="G120" i="27"/>
  <c r="G144" i="27" s="1"/>
  <c r="G105" i="27"/>
  <c r="G91" i="27"/>
  <c r="G119" i="27"/>
  <c r="G142" i="27" s="1"/>
  <c r="G127" i="27"/>
  <c r="G98" i="27"/>
  <c r="G97" i="27"/>
  <c r="G124" i="27"/>
  <c r="G94" i="27"/>
  <c r="G130" i="27"/>
  <c r="G102" i="27"/>
  <c r="G131" i="27"/>
  <c r="G109" i="27"/>
  <c r="G116" i="27"/>
  <c r="G138" i="27" s="1"/>
  <c r="G108" i="27"/>
  <c r="DO140" i="27"/>
  <c r="DO134" i="27"/>
  <c r="DO146" i="27" s="1"/>
  <c r="CI140" i="27"/>
  <c r="CI134" i="27"/>
  <c r="CI146" i="27" s="1"/>
  <c r="AR60" i="27"/>
  <c r="DG60" i="27"/>
  <c r="AU61" i="27"/>
  <c r="BA60" i="27"/>
  <c r="T149" i="27"/>
  <c r="BT149" i="27"/>
  <c r="CV149" i="27"/>
  <c r="BP149" i="27"/>
  <c r="P149" i="27"/>
  <c r="BB60" i="27"/>
  <c r="AW61" i="27"/>
  <c r="AO61" i="27"/>
  <c r="AY60" i="27"/>
  <c r="AJ149" i="27"/>
  <c r="DD60" i="27"/>
  <c r="BE61" i="27"/>
  <c r="CO61" i="27"/>
  <c r="BB61" i="27"/>
  <c r="AP61" i="27"/>
  <c r="DP149" i="27"/>
  <c r="DE61" i="27"/>
  <c r="AL60" i="27"/>
  <c r="BT61" i="27"/>
  <c r="DN61" i="27"/>
  <c r="AV61" i="27"/>
  <c r="BH60" i="27"/>
  <c r="DT60" i="27"/>
  <c r="BK61" i="27"/>
  <c r="BN60" i="27"/>
  <c r="BU61" i="27"/>
  <c r="AX60" i="27"/>
  <c r="BI61" i="27"/>
  <c r="AT60" i="27"/>
  <c r="BA61" i="27"/>
  <c r="BQ60" i="27"/>
  <c r="AO60" i="27"/>
  <c r="AR61" i="27"/>
  <c r="E134" i="27"/>
  <c r="E146" i="27" s="1"/>
  <c r="E118" i="27"/>
  <c r="E141" i="27" s="1"/>
  <c r="E114" i="27"/>
  <c r="E140" i="27"/>
  <c r="F118" i="27"/>
  <c r="F141" i="27" s="1"/>
  <c r="AM60" i="27"/>
  <c r="BP60" i="27"/>
  <c r="BO60" i="27"/>
  <c r="BR61" i="27"/>
  <c r="CU61" i="27"/>
  <c r="AB149" i="27"/>
  <c r="BV61" i="27"/>
  <c r="CR61" i="27"/>
  <c r="CJ149" i="27"/>
  <c r="AZ149" i="27"/>
  <c r="BH149" i="27"/>
  <c r="BL61" i="27"/>
  <c r="BK60" i="27"/>
  <c r="DW60" i="27"/>
  <c r="BN61" i="27"/>
  <c r="BX60" i="27"/>
  <c r="CA61" i="27"/>
  <c r="BL149" i="27"/>
  <c r="BV60" i="27"/>
  <c r="CG61" i="27"/>
  <c r="BJ60" i="27"/>
  <c r="BQ61" i="27"/>
  <c r="DM61" i="27"/>
  <c r="BF60" i="27"/>
  <c r="BM61" i="27"/>
  <c r="CG60" i="27"/>
  <c r="AN61" i="27"/>
  <c r="BE60" i="27"/>
  <c r="DQ60" i="27"/>
  <c r="BH61" i="27"/>
  <c r="AS60" i="27"/>
  <c r="CE60" i="27"/>
  <c r="AV60" i="27"/>
  <c r="DH60" i="27"/>
  <c r="AY61" i="27"/>
  <c r="BS60" i="27"/>
  <c r="DR61" i="27"/>
  <c r="BS61" i="27"/>
  <c r="BI60" i="27"/>
  <c r="CR149" i="27"/>
  <c r="F213" i="27"/>
  <c r="F211" i="27"/>
  <c r="F208" i="27"/>
  <c r="F219" i="27" s="1"/>
  <c r="F212" i="27"/>
  <c r="F203" i="27"/>
  <c r="F201" i="27"/>
  <c r="F197" i="27"/>
  <c r="F199" i="27"/>
  <c r="CD61" i="27"/>
  <c r="AF149" i="27"/>
  <c r="DX149" i="27"/>
  <c r="CN60" i="27"/>
  <c r="CQ61" i="27"/>
  <c r="AP60" i="27"/>
  <c r="AS61" i="27"/>
  <c r="CS61" i="27"/>
  <c r="BR60" i="27"/>
  <c r="CC61" i="27"/>
  <c r="DU61" i="27"/>
  <c r="BY61" i="27"/>
  <c r="CW60" i="27"/>
  <c r="BD61" i="27"/>
  <c r="BU60" i="27"/>
  <c r="BX61" i="27"/>
  <c r="AM61" i="27"/>
  <c r="CO60" i="27"/>
  <c r="CU60" i="27"/>
  <c r="BL60" i="27"/>
  <c r="DX60" i="27"/>
  <c r="BO61" i="27"/>
  <c r="DO61" i="27"/>
  <c r="DH149" i="27" l="1"/>
  <c r="G39" i="27"/>
  <c r="F45" i="24" s="1"/>
  <c r="DQ61" i="27"/>
  <c r="DY61" i="27"/>
  <c r="DW149" i="27"/>
  <c r="CQ149" i="27"/>
  <c r="G38" i="27"/>
  <c r="F44" i="24" s="1"/>
  <c r="G41" i="27"/>
  <c r="H37" i="27"/>
  <c r="N134" i="27"/>
  <c r="N146" i="27" s="1"/>
  <c r="DD149" i="27"/>
  <c r="F96" i="27"/>
  <c r="DS149" i="27"/>
  <c r="CU149" i="27"/>
  <c r="N81" i="27"/>
  <c r="O80" i="27" s="1"/>
  <c r="O100" i="27" s="1"/>
  <c r="O107" i="27" s="1"/>
  <c r="E103" i="27"/>
  <c r="E101" i="27" s="1"/>
  <c r="F103" i="27" s="1"/>
  <c r="F101" i="27" s="1"/>
  <c r="E107" i="27"/>
  <c r="G107" i="27"/>
  <c r="AR149" i="27"/>
  <c r="AV149" i="27"/>
  <c r="L142" i="29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K47" i="29" s="1"/>
  <c r="J171" i="29"/>
  <c r="J169" i="29"/>
  <c r="N235" i="29"/>
  <c r="N11" i="30" s="1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167" i="29" s="1"/>
  <c r="O35" i="29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19" i="30" s="1"/>
  <c r="M240" i="29"/>
  <c r="M16" i="30" s="1"/>
  <c r="M238" i="29"/>
  <c r="M14" i="30" s="1"/>
  <c r="M239" i="29"/>
  <c r="M15" i="30" s="1"/>
  <c r="M241" i="29"/>
  <c r="M18" i="30" s="1"/>
  <c r="E47" i="28"/>
  <c r="DK149" i="27"/>
  <c r="CN149" i="27"/>
  <c r="AQ149" i="27"/>
  <c r="CO149" i="27"/>
  <c r="AY149" i="27"/>
  <c r="AU149" i="27"/>
  <c r="F49" i="28"/>
  <c r="G50" i="28"/>
  <c r="F48" i="28"/>
  <c r="E92" i="27"/>
  <c r="E90" i="27" s="1"/>
  <c r="E96" i="27"/>
  <c r="H149" i="27"/>
  <c r="BJ129" i="27"/>
  <c r="CK149" i="27"/>
  <c r="H107" i="27"/>
  <c r="AA129" i="27"/>
  <c r="BU129" i="27"/>
  <c r="BI129" i="27"/>
  <c r="AU129" i="27"/>
  <c r="Q129" i="27"/>
  <c r="BA129" i="27"/>
  <c r="CF61" i="27"/>
  <c r="BO129" i="27"/>
  <c r="N107" i="27"/>
  <c r="DT149" i="27"/>
  <c r="M107" i="27"/>
  <c r="AE129" i="27"/>
  <c r="AK129" i="27"/>
  <c r="AL129" i="27"/>
  <c r="AR129" i="27"/>
  <c r="I107" i="27"/>
  <c r="AZ129" i="27"/>
  <c r="J107" i="27"/>
  <c r="G96" i="27"/>
  <c r="BF129" i="27"/>
  <c r="AV129" i="27"/>
  <c r="V129" i="27"/>
  <c r="AB129" i="27"/>
  <c r="L107" i="27"/>
  <c r="G118" i="27"/>
  <c r="G141" i="27" s="1"/>
  <c r="M118" i="27"/>
  <c r="M141" i="27" s="1"/>
  <c r="AP129" i="27"/>
  <c r="AF129" i="27"/>
  <c r="AQ129" i="27"/>
  <c r="AG129" i="27"/>
  <c r="W129" i="27"/>
  <c r="DF61" i="27"/>
  <c r="E54" i="27"/>
  <c r="E66" i="27"/>
  <c r="CI149" i="27"/>
  <c r="DO149" i="27"/>
  <c r="N129" i="27"/>
  <c r="CS149" i="27"/>
  <c r="O129" i="27"/>
  <c r="Z129" i="27"/>
  <c r="U129" i="27"/>
  <c r="P129" i="27"/>
  <c r="DJ60" i="27"/>
  <c r="DV60" i="27"/>
  <c r="M96" i="27"/>
  <c r="CA60" i="27"/>
  <c r="DH61" i="27"/>
  <c r="DK61" i="27"/>
  <c r="BW129" i="27"/>
  <c r="BR129" i="27"/>
  <c r="BM129" i="27"/>
  <c r="BX129" i="27"/>
  <c r="L129" i="27"/>
  <c r="DL60" i="27"/>
  <c r="K107" i="27"/>
  <c r="CZ61" i="27"/>
  <c r="CX60" i="27"/>
  <c r="DN60" i="27"/>
  <c r="I96" i="27"/>
  <c r="AO129" i="27"/>
  <c r="CF60" i="27"/>
  <c r="CR60" i="27"/>
  <c r="AX129" i="27"/>
  <c r="M129" i="27"/>
  <c r="K118" i="27"/>
  <c r="K141" i="27" s="1"/>
  <c r="DA60" i="27"/>
  <c r="CW61" i="27"/>
  <c r="DA61" i="27"/>
  <c r="DI61" i="27"/>
  <c r="BZ129" i="27"/>
  <c r="T129" i="27"/>
  <c r="CL61" i="27"/>
  <c r="DK60" i="27"/>
  <c r="CI61" i="27"/>
  <c r="BE129" i="27"/>
  <c r="J96" i="27"/>
  <c r="DS61" i="27"/>
  <c r="BZ61" i="27"/>
  <c r="DX61" i="27"/>
  <c r="CV61" i="27"/>
  <c r="DC61" i="27"/>
  <c r="DV61" i="27"/>
  <c r="CV60" i="27"/>
  <c r="DJ61" i="27"/>
  <c r="DY60" i="27"/>
  <c r="CM60" i="27"/>
  <c r="CQ60" i="27"/>
  <c r="DE60" i="27"/>
  <c r="DO60" i="27"/>
  <c r="BK129" i="27"/>
  <c r="BV129" i="27"/>
  <c r="BQ129" i="27"/>
  <c r="BL129" i="27"/>
  <c r="CX61" i="27"/>
  <c r="DP61" i="27"/>
  <c r="BZ60" i="27"/>
  <c r="CH60" i="27"/>
  <c r="H96" i="27"/>
  <c r="BG129" i="27"/>
  <c r="BB129" i="27"/>
  <c r="AW129" i="27"/>
  <c r="BH129" i="27"/>
  <c r="CH61" i="27"/>
  <c r="CI60" i="27"/>
  <c r="L96" i="27"/>
  <c r="N84" i="27"/>
  <c r="O83" i="27" s="1"/>
  <c r="O84" i="27" s="1"/>
  <c r="P83" i="27" s="1"/>
  <c r="P111" i="27" s="1"/>
  <c r="AH129" i="27"/>
  <c r="AN129" i="27"/>
  <c r="CB61" i="27"/>
  <c r="J118" i="27"/>
  <c r="J141" i="27" s="1"/>
  <c r="H118" i="27"/>
  <c r="H141" i="27" s="1"/>
  <c r="DW61" i="27"/>
  <c r="CK61" i="27"/>
  <c r="CT60" i="27"/>
  <c r="CE61" i="27"/>
  <c r="CK60" i="27"/>
  <c r="DR60" i="27"/>
  <c r="CN61" i="27"/>
  <c r="CD60" i="27"/>
  <c r="DI60" i="27"/>
  <c r="DB61" i="27"/>
  <c r="CM61" i="27"/>
  <c r="DC60" i="27"/>
  <c r="CY61" i="27"/>
  <c r="AT129" i="27"/>
  <c r="BY60" i="27"/>
  <c r="AM129" i="27"/>
  <c r="BY129" i="27"/>
  <c r="X129" i="27"/>
  <c r="N118" i="27"/>
  <c r="N141" i="27" s="1"/>
  <c r="L118" i="27"/>
  <c r="L141" i="27" s="1"/>
  <c r="I118" i="27"/>
  <c r="I141" i="27" s="1"/>
  <c r="DD61" i="27"/>
  <c r="CJ61" i="27"/>
  <c r="DF60" i="27"/>
  <c r="CP60" i="27"/>
  <c r="DB60" i="27"/>
  <c r="Y129" i="27"/>
  <c r="CB60" i="27"/>
  <c r="CL60" i="27"/>
  <c r="DG61" i="27"/>
  <c r="DM60" i="27"/>
  <c r="CT61" i="27"/>
  <c r="DT61" i="27"/>
  <c r="DP60" i="27"/>
  <c r="CS60" i="27"/>
  <c r="CZ60" i="27"/>
  <c r="DS60" i="27"/>
  <c r="CJ60" i="27"/>
  <c r="DU60" i="27"/>
  <c r="CP61" i="27"/>
  <c r="CA131" i="27"/>
  <c r="S129" i="27"/>
  <c r="BP129" i="27"/>
  <c r="BS129" i="27"/>
  <c r="R129" i="27"/>
  <c r="AS129" i="27"/>
  <c r="BT129" i="27"/>
  <c r="AY129" i="27"/>
  <c r="AD129" i="27"/>
  <c r="H129" i="27"/>
  <c r="K129" i="27"/>
  <c r="I129" i="27"/>
  <c r="J129" i="27"/>
  <c r="G129" i="27"/>
  <c r="G149" i="27"/>
  <c r="E207" i="27"/>
  <c r="E218" i="27" s="1"/>
  <c r="E206" i="27"/>
  <c r="E214" i="27"/>
  <c r="E204" i="27"/>
  <c r="E216" i="27"/>
  <c r="E202" i="27"/>
  <c r="E200" i="27" s="1"/>
  <c r="F202" i="27" s="1"/>
  <c r="F200" i="27" s="1"/>
  <c r="I149" i="27"/>
  <c r="AJ129" i="27"/>
  <c r="BC129" i="27"/>
  <c r="BN129" i="27"/>
  <c r="AC129" i="27"/>
  <c r="BD129" i="27"/>
  <c r="K96" i="27"/>
  <c r="AI129" i="27"/>
  <c r="AO149" i="27"/>
  <c r="G213" i="27"/>
  <c r="G212" i="27"/>
  <c r="G211" i="27"/>
  <c r="G208" i="27"/>
  <c r="G219" i="27" s="1"/>
  <c r="G203" i="27"/>
  <c r="G201" i="27"/>
  <c r="G199" i="27"/>
  <c r="G197" i="27"/>
  <c r="G125" i="27"/>
  <c r="G123" i="27" s="1"/>
  <c r="H125" i="27" s="1"/>
  <c r="H123" i="27" s="1"/>
  <c r="N143" i="27"/>
  <c r="J143" i="27"/>
  <c r="F143" i="27"/>
  <c r="M143" i="27"/>
  <c r="I143" i="27"/>
  <c r="E143" i="27"/>
  <c r="L143" i="27"/>
  <c r="H143" i="27"/>
  <c r="K143" i="27"/>
  <c r="G143" i="27"/>
  <c r="E137" i="27"/>
  <c r="E148" i="27" s="1"/>
  <c r="E112" i="27"/>
  <c r="F216" i="27"/>
  <c r="F214" i="27"/>
  <c r="F204" i="27"/>
  <c r="F206" i="27"/>
  <c r="F217" i="27" s="1"/>
  <c r="F207" i="27"/>
  <c r="F218" i="27" s="1"/>
  <c r="O76" i="27"/>
  <c r="H198" i="27"/>
  <c r="H41" i="27"/>
  <c r="H39" i="27"/>
  <c r="G45" i="24" s="1"/>
  <c r="H38" i="27"/>
  <c r="G44" i="24" s="1"/>
  <c r="I37" i="27"/>
  <c r="O81" i="27" l="1"/>
  <c r="P80" i="27" s="1"/>
  <c r="P100" i="27" s="1"/>
  <c r="P107" i="27" s="1"/>
  <c r="M43" i="29"/>
  <c r="M41" i="29"/>
  <c r="N142" i="29" s="1"/>
  <c r="N143" i="29" s="1"/>
  <c r="L46" i="29"/>
  <c r="L47" i="29" s="1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167" i="29" s="1"/>
  <c r="P35" i="29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51" i="29"/>
  <c r="N42" i="29"/>
  <c r="L171" i="29"/>
  <c r="L216" i="29" s="1"/>
  <c r="L169" i="29"/>
  <c r="N242" i="29"/>
  <c r="N19" i="30" s="1"/>
  <c r="N239" i="29"/>
  <c r="N15" i="30" s="1"/>
  <c r="N241" i="29"/>
  <c r="N18" i="30" s="1"/>
  <c r="N240" i="29"/>
  <c r="N16" i="30" s="1"/>
  <c r="N238" i="29"/>
  <c r="N14" i="30" s="1"/>
  <c r="F47" i="28"/>
  <c r="H50" i="28"/>
  <c r="G49" i="28"/>
  <c r="G48" i="28"/>
  <c r="F92" i="27"/>
  <c r="F90" i="27" s="1"/>
  <c r="G92" i="27" s="1"/>
  <c r="G90" i="27" s="1"/>
  <c r="E68" i="27"/>
  <c r="E44" i="27" s="1"/>
  <c r="F56" i="27"/>
  <c r="P140" i="27"/>
  <c r="P134" i="27"/>
  <c r="P146" i="27" s="1"/>
  <c r="P84" i="27"/>
  <c r="Q83" i="27" s="1"/>
  <c r="Q111" i="27" s="1"/>
  <c r="Q140" i="27" s="1"/>
  <c r="O111" i="27"/>
  <c r="O134" i="27" s="1"/>
  <c r="O146" i="27" s="1"/>
  <c r="CF129" i="27"/>
  <c r="EW129" i="27"/>
  <c r="CP129" i="27"/>
  <c r="CU129" i="27"/>
  <c r="DP129" i="27"/>
  <c r="CO129" i="27"/>
  <c r="FA129" i="27"/>
  <c r="DZ129" i="27"/>
  <c r="DO129" i="27"/>
  <c r="CN129" i="27"/>
  <c r="EZ129" i="27"/>
  <c r="DY129" i="27"/>
  <c r="DN129" i="27"/>
  <c r="DC129" i="27"/>
  <c r="CB129" i="27"/>
  <c r="EN129" i="27"/>
  <c r="EC129" i="27"/>
  <c r="DR129" i="27"/>
  <c r="CQ129" i="27"/>
  <c r="DA129" i="27"/>
  <c r="DV129" i="27"/>
  <c r="EV129" i="27"/>
  <c r="DU129" i="27"/>
  <c r="CT129" i="27"/>
  <c r="EU129" i="27"/>
  <c r="DQ129" i="27"/>
  <c r="CS129" i="27"/>
  <c r="ET129" i="27"/>
  <c r="DH129" i="27"/>
  <c r="CW129" i="27"/>
  <c r="EX129" i="27"/>
  <c r="DL129" i="27"/>
  <c r="CK129" i="27"/>
  <c r="DF129" i="27"/>
  <c r="DK129" i="27"/>
  <c r="EF129" i="27"/>
  <c r="DE129" i="27"/>
  <c r="CD129" i="27"/>
  <c r="EP129" i="27"/>
  <c r="EE129" i="27"/>
  <c r="DD129" i="27"/>
  <c r="CC129" i="27"/>
  <c r="EO129" i="27"/>
  <c r="ED129" i="27"/>
  <c r="DS129" i="27"/>
  <c r="CR129" i="27"/>
  <c r="CG129" i="27"/>
  <c r="ES129" i="27"/>
  <c r="EH129" i="27"/>
  <c r="DG129" i="27"/>
  <c r="ER129" i="27"/>
  <c r="EA129" i="27"/>
  <c r="CJ129" i="27"/>
  <c r="CI129" i="27"/>
  <c r="CV129" i="27"/>
  <c r="DT129" i="27"/>
  <c r="FB129" i="27"/>
  <c r="EM129" i="27"/>
  <c r="EG129" i="27"/>
  <c r="EL129" i="27"/>
  <c r="CE129" i="27"/>
  <c r="EQ129" i="27"/>
  <c r="CZ129" i="27"/>
  <c r="EK129" i="27"/>
  <c r="DJ129" i="27"/>
  <c r="CY129" i="27"/>
  <c r="EB129" i="27"/>
  <c r="EJ129" i="27"/>
  <c r="DI129" i="27"/>
  <c r="CX129" i="27"/>
  <c r="CM129" i="27"/>
  <c r="EY129" i="27"/>
  <c r="DX129" i="27"/>
  <c r="DM129" i="27"/>
  <c r="DB129" i="27"/>
  <c r="CA129" i="27"/>
  <c r="CH129" i="27"/>
  <c r="EI129" i="27"/>
  <c r="CL129" i="27"/>
  <c r="DW129" i="27"/>
  <c r="G206" i="27"/>
  <c r="G217" i="27" s="1"/>
  <c r="E217" i="27"/>
  <c r="E209" i="27"/>
  <c r="G202" i="27"/>
  <c r="G200" i="27" s="1"/>
  <c r="G207" i="27"/>
  <c r="G218" i="27" s="1"/>
  <c r="H212" i="27"/>
  <c r="H213" i="27"/>
  <c r="H208" i="27"/>
  <c r="H219" i="27" s="1"/>
  <c r="H211" i="27"/>
  <c r="H203" i="27"/>
  <c r="H201" i="27"/>
  <c r="H199" i="27"/>
  <c r="H197" i="27"/>
  <c r="F209" i="27"/>
  <c r="G103" i="27"/>
  <c r="G101" i="27" s="1"/>
  <c r="H103" i="27" s="1"/>
  <c r="H101" i="27" s="1"/>
  <c r="E135" i="27"/>
  <c r="E150" i="27" s="1"/>
  <c r="F114" i="27"/>
  <c r="Q134" i="27"/>
  <c r="Q146" i="27" s="1"/>
  <c r="I198" i="27"/>
  <c r="I41" i="27"/>
  <c r="I38" i="27"/>
  <c r="H44" i="24" s="1"/>
  <c r="J37" i="27"/>
  <c r="I39" i="27"/>
  <c r="H45" i="24" s="1"/>
  <c r="O89" i="27"/>
  <c r="I125" i="27"/>
  <c r="I123" i="27" s="1"/>
  <c r="J125" i="27" s="1"/>
  <c r="J123" i="27" s="1"/>
  <c r="G216" i="27"/>
  <c r="G214" i="27"/>
  <c r="G204" i="27"/>
  <c r="P81" i="27" l="1"/>
  <c r="Q80" i="27" s="1"/>
  <c r="G209" i="27"/>
  <c r="D42" i="25"/>
  <c r="D42" i="32"/>
  <c r="M44" i="29"/>
  <c r="M46" i="29" s="1"/>
  <c r="M47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18" i="30" s="1"/>
  <c r="O239" i="29"/>
  <c r="O15" i="30" s="1"/>
  <c r="O238" i="29"/>
  <c r="O14" i="30" s="1"/>
  <c r="O240" i="29"/>
  <c r="O16" i="30" s="1"/>
  <c r="O242" i="29"/>
  <c r="O19" i="30" s="1"/>
  <c r="L218" i="29"/>
  <c r="K216" i="29"/>
  <c r="Q139" i="29"/>
  <c r="P56" i="29"/>
  <c r="P39" i="29"/>
  <c r="Q35" i="29"/>
  <c r="P38" i="29"/>
  <c r="Q167" i="29" s="1"/>
  <c r="P233" i="29"/>
  <c r="P192" i="29"/>
  <c r="P168" i="29"/>
  <c r="P149" i="29"/>
  <c r="P156" i="29" s="1"/>
  <c r="P163" i="29" s="1"/>
  <c r="P176" i="29" s="1"/>
  <c r="P235" i="29"/>
  <c r="P11" i="30" s="1"/>
  <c r="P151" i="29"/>
  <c r="O42" i="29"/>
  <c r="N193" i="29"/>
  <c r="N194" i="29" s="1"/>
  <c r="G47" i="28"/>
  <c r="O118" i="27"/>
  <c r="O141" i="27" s="1"/>
  <c r="I50" i="28"/>
  <c r="H48" i="28"/>
  <c r="H49" i="28"/>
  <c r="H92" i="27"/>
  <c r="H90" i="27" s="1"/>
  <c r="I92" i="27" s="1"/>
  <c r="I90" i="27" s="1"/>
  <c r="O140" i="27"/>
  <c r="O143" i="27" s="1"/>
  <c r="Q84" i="27"/>
  <c r="R83" i="27" s="1"/>
  <c r="R84" i="27" s="1"/>
  <c r="S83" i="27" s="1"/>
  <c r="F66" i="27"/>
  <c r="F54" i="27"/>
  <c r="P118" i="27"/>
  <c r="P141" i="27" s="1"/>
  <c r="Q118" i="27"/>
  <c r="Q141" i="27" s="1"/>
  <c r="Q100" i="27"/>
  <c r="Q107" i="27" s="1"/>
  <c r="Q81" i="27"/>
  <c r="R80" i="27" s="1"/>
  <c r="F137" i="27"/>
  <c r="F148" i="27" s="1"/>
  <c r="F112" i="27"/>
  <c r="I212" i="27"/>
  <c r="I213" i="27"/>
  <c r="I211" i="27"/>
  <c r="I208" i="27"/>
  <c r="I219" i="27" s="1"/>
  <c r="I203" i="27"/>
  <c r="I201" i="27"/>
  <c r="I199" i="27"/>
  <c r="I197" i="27"/>
  <c r="I103" i="27"/>
  <c r="I101" i="27" s="1"/>
  <c r="Q76" i="27"/>
  <c r="Q89" i="27" s="1"/>
  <c r="J198" i="27"/>
  <c r="K37" i="27"/>
  <c r="J41" i="27"/>
  <c r="J39" i="27"/>
  <c r="I45" i="24" s="1"/>
  <c r="J38" i="27"/>
  <c r="I44" i="24" s="1"/>
  <c r="K125" i="27"/>
  <c r="K123" i="27" s="1"/>
  <c r="H216" i="27"/>
  <c r="H214" i="27"/>
  <c r="H204" i="27"/>
  <c r="H207" i="27"/>
  <c r="H218" i="27" s="1"/>
  <c r="H202" i="27"/>
  <c r="H200" i="27" s="1"/>
  <c r="H206" i="27"/>
  <c r="H217" i="27" s="1"/>
  <c r="Q143" i="27" l="1"/>
  <c r="M171" i="29"/>
  <c r="M218" i="29" s="1"/>
  <c r="N165" i="29"/>
  <c r="N169" i="29" s="1"/>
  <c r="O141" i="29"/>
  <c r="O150" i="29" s="1"/>
  <c r="O152" i="29" s="1"/>
  <c r="O153" i="29" s="1"/>
  <c r="N44" i="29"/>
  <c r="N46" i="29" s="1"/>
  <c r="N47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Q38" i="29"/>
  <c r="R167" i="29" s="1"/>
  <c r="P198" i="29"/>
  <c r="P199" i="29" s="1"/>
  <c r="P215" i="29"/>
  <c r="P40" i="29"/>
  <c r="P241" i="29"/>
  <c r="P18" i="30" s="1"/>
  <c r="P238" i="29"/>
  <c r="P14" i="30" s="1"/>
  <c r="P240" i="29"/>
  <c r="P16" i="30" s="1"/>
  <c r="P242" i="29"/>
  <c r="P19" i="30" s="1"/>
  <c r="P239" i="29"/>
  <c r="P15" i="30" s="1"/>
  <c r="O173" i="29"/>
  <c r="O174" i="29" s="1"/>
  <c r="O165" i="29"/>
  <c r="P143" i="27"/>
  <c r="J92" i="27"/>
  <c r="J90" i="27" s="1"/>
  <c r="K92" i="27" s="1"/>
  <c r="K90" i="27" s="1"/>
  <c r="H47" i="28"/>
  <c r="J50" i="28"/>
  <c r="I48" i="28"/>
  <c r="I49" i="28"/>
  <c r="R111" i="27"/>
  <c r="G56" i="27"/>
  <c r="F68" i="27"/>
  <c r="F44" i="27" s="1"/>
  <c r="R81" i="27"/>
  <c r="S80" i="27" s="1"/>
  <c r="S81" i="27" s="1"/>
  <c r="T80" i="27" s="1"/>
  <c r="T100" i="27" s="1"/>
  <c r="R100" i="27"/>
  <c r="I206" i="27"/>
  <c r="I217" i="27" s="1"/>
  <c r="I207" i="27"/>
  <c r="I218" i="27" s="1"/>
  <c r="I202" i="27"/>
  <c r="I200" i="27" s="1"/>
  <c r="L125" i="27"/>
  <c r="L123" i="27" s="1"/>
  <c r="M125" i="27" s="1"/>
  <c r="M123" i="27" s="1"/>
  <c r="R76" i="27"/>
  <c r="J103" i="27"/>
  <c r="J101" i="27" s="1"/>
  <c r="K103" i="27" s="1"/>
  <c r="K101" i="27" s="1"/>
  <c r="H209" i="27"/>
  <c r="S111" i="27"/>
  <c r="S118" i="27" s="1"/>
  <c r="S141" i="27" s="1"/>
  <c r="K198" i="27"/>
  <c r="L37" i="27"/>
  <c r="K39" i="27"/>
  <c r="J45" i="24" s="1"/>
  <c r="K41" i="27"/>
  <c r="K38" i="27"/>
  <c r="J44" i="24" s="1"/>
  <c r="S84" i="27"/>
  <c r="T83" i="27" s="1"/>
  <c r="T84" i="27" s="1"/>
  <c r="U83" i="27" s="1"/>
  <c r="R140" i="27"/>
  <c r="R134" i="27"/>
  <c r="R146" i="27" s="1"/>
  <c r="R118" i="27"/>
  <c r="R141" i="27" s="1"/>
  <c r="J213" i="27"/>
  <c r="J211" i="27"/>
  <c r="J208" i="27"/>
  <c r="J219" i="27" s="1"/>
  <c r="J212" i="27"/>
  <c r="J203" i="27"/>
  <c r="J201" i="27"/>
  <c r="J197" i="27"/>
  <c r="J199" i="27"/>
  <c r="I214" i="27"/>
  <c r="I216" i="27"/>
  <c r="I204" i="27"/>
  <c r="F135" i="27"/>
  <c r="F150" i="27" s="1"/>
  <c r="G114" i="27"/>
  <c r="E42" i="25" l="1"/>
  <c r="E42" i="32"/>
  <c r="N171" i="29"/>
  <c r="N216" i="29" s="1"/>
  <c r="M216" i="29"/>
  <c r="O44" i="29"/>
  <c r="O46" i="29" s="1"/>
  <c r="O47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R38" i="29"/>
  <c r="S167" i="29" s="1"/>
  <c r="Q198" i="29"/>
  <c r="Q199" i="29" s="1"/>
  <c r="Q215" i="29"/>
  <c r="Q242" i="29"/>
  <c r="Q19" i="30" s="1"/>
  <c r="Q240" i="29"/>
  <c r="Q16" i="30" s="1"/>
  <c r="Q238" i="29"/>
  <c r="Q14" i="30" s="1"/>
  <c r="Q239" i="29"/>
  <c r="Q15" i="30" s="1"/>
  <c r="Q241" i="29"/>
  <c r="Q18" i="30" s="1"/>
  <c r="I47" i="28"/>
  <c r="I209" i="27"/>
  <c r="K50" i="28"/>
  <c r="J49" i="28"/>
  <c r="J48" i="28"/>
  <c r="G66" i="27"/>
  <c r="G54" i="27"/>
  <c r="S100" i="27"/>
  <c r="T107" i="27" s="1"/>
  <c r="T81" i="27"/>
  <c r="U80" i="27" s="1"/>
  <c r="R107" i="27"/>
  <c r="U111" i="27"/>
  <c r="U84" i="27"/>
  <c r="V83" i="27" s="1"/>
  <c r="J216" i="27"/>
  <c r="J214" i="27"/>
  <c r="J204" i="27"/>
  <c r="J206" i="27"/>
  <c r="J217" i="27" s="1"/>
  <c r="J202" i="27"/>
  <c r="J200" i="27" s="1"/>
  <c r="J207" i="27"/>
  <c r="J218" i="27" s="1"/>
  <c r="G137" i="27"/>
  <c r="G148" i="27" s="1"/>
  <c r="G112" i="27"/>
  <c r="R143" i="27"/>
  <c r="K213" i="27"/>
  <c r="K212" i="27"/>
  <c r="K208" i="27"/>
  <c r="K219" i="27" s="1"/>
  <c r="K211" i="27"/>
  <c r="K203" i="27"/>
  <c r="K201" i="27"/>
  <c r="K199" i="27"/>
  <c r="K197" i="27"/>
  <c r="L198" i="27"/>
  <c r="L41" i="27"/>
  <c r="L39" i="27"/>
  <c r="K45" i="24" s="1"/>
  <c r="L38" i="27"/>
  <c r="K44" i="24" s="1"/>
  <c r="M37" i="27"/>
  <c r="T111" i="27"/>
  <c r="L103" i="27"/>
  <c r="L101" i="27" s="1"/>
  <c r="N125" i="27"/>
  <c r="N123" i="27" s="1"/>
  <c r="R89" i="27"/>
  <c r="L92" i="27"/>
  <c r="L90" i="27" s="1"/>
  <c r="S76" i="27"/>
  <c r="S140" i="27"/>
  <c r="S134" i="27"/>
  <c r="S146" i="27" s="1"/>
  <c r="N218" i="29" l="1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51" i="29"/>
  <c r="R42" i="29"/>
  <c r="T139" i="29"/>
  <c r="S56" i="29"/>
  <c r="S38" i="29"/>
  <c r="T167" i="29" s="1"/>
  <c r="S39" i="29"/>
  <c r="T35" i="29"/>
  <c r="Q164" i="29"/>
  <c r="Q142" i="29"/>
  <c r="Q143" i="29" s="1"/>
  <c r="Q193" i="29" s="1"/>
  <c r="Q194" i="29" s="1"/>
  <c r="P44" i="29"/>
  <c r="P46" i="29" s="1"/>
  <c r="P47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16" i="30" s="1"/>
  <c r="R242" i="29"/>
  <c r="R19" i="30" s="1"/>
  <c r="R239" i="29"/>
  <c r="R15" i="30" s="1"/>
  <c r="R241" i="29"/>
  <c r="R18" i="30" s="1"/>
  <c r="R238" i="29"/>
  <c r="R14" i="30" s="1"/>
  <c r="J47" i="28"/>
  <c r="L50" i="28"/>
  <c r="K49" i="28"/>
  <c r="K48" i="28"/>
  <c r="S107" i="27"/>
  <c r="G68" i="27"/>
  <c r="G44" i="27" s="1"/>
  <c r="H56" i="27"/>
  <c r="U81" i="27"/>
  <c r="V80" i="27" s="1"/>
  <c r="U100" i="27"/>
  <c r="L212" i="27"/>
  <c r="L213" i="27"/>
  <c r="L211" i="27"/>
  <c r="L208" i="27"/>
  <c r="L219" i="27" s="1"/>
  <c r="L203" i="27"/>
  <c r="L201" i="27"/>
  <c r="L199" i="27"/>
  <c r="L197" i="27"/>
  <c r="M92" i="27"/>
  <c r="M90" i="27" s="1"/>
  <c r="J209" i="27"/>
  <c r="M103" i="27"/>
  <c r="M101" i="27" s="1"/>
  <c r="N103" i="27" s="1"/>
  <c r="N101" i="27" s="1"/>
  <c r="O103" i="27" s="1"/>
  <c r="O101" i="27" s="1"/>
  <c r="K216" i="27"/>
  <c r="K214" i="27"/>
  <c r="K204" i="27"/>
  <c r="U134" i="27"/>
  <c r="U146" i="27" s="1"/>
  <c r="U140" i="27"/>
  <c r="S89" i="27"/>
  <c r="T140" i="27"/>
  <c r="T134" i="27"/>
  <c r="T146" i="27" s="1"/>
  <c r="U118" i="27"/>
  <c r="U141" i="27" s="1"/>
  <c r="T118" i="27"/>
  <c r="T141" i="27" s="1"/>
  <c r="K206" i="27"/>
  <c r="K217" i="27" s="1"/>
  <c r="O125" i="27"/>
  <c r="O123" i="27" s="1"/>
  <c r="P125" i="27" s="1"/>
  <c r="P123" i="27" s="1"/>
  <c r="Q125" i="27" s="1"/>
  <c r="Q123" i="27" s="1"/>
  <c r="R125" i="27" s="1"/>
  <c r="R123" i="27" s="1"/>
  <c r="S125" i="27" s="1"/>
  <c r="S123" i="27" s="1"/>
  <c r="T125" i="27" s="1"/>
  <c r="T123" i="27" s="1"/>
  <c r="U125" i="27" s="1"/>
  <c r="U123" i="27" s="1"/>
  <c r="V125" i="27" s="1"/>
  <c r="V123" i="27" s="1"/>
  <c r="W125" i="27" s="1"/>
  <c r="W123" i="27" s="1"/>
  <c r="X125" i="27" s="1"/>
  <c r="X123" i="27" s="1"/>
  <c r="Y125" i="27" s="1"/>
  <c r="Y123" i="27" s="1"/>
  <c r="Z125" i="27" s="1"/>
  <c r="Z123" i="27" s="1"/>
  <c r="AA125" i="27" s="1"/>
  <c r="AA123" i="27" s="1"/>
  <c r="AB125" i="27" s="1"/>
  <c r="AB123" i="27" s="1"/>
  <c r="AC125" i="27" s="1"/>
  <c r="AC123" i="27" s="1"/>
  <c r="AD125" i="27" s="1"/>
  <c r="AD123" i="27" s="1"/>
  <c r="AE125" i="27" s="1"/>
  <c r="AE123" i="27" s="1"/>
  <c r="AF125" i="27" s="1"/>
  <c r="AF123" i="27" s="1"/>
  <c r="AG125" i="27" s="1"/>
  <c r="AG123" i="27" s="1"/>
  <c r="AH125" i="27" s="1"/>
  <c r="AH123" i="27" s="1"/>
  <c r="AI125" i="27" s="1"/>
  <c r="AI123" i="27" s="1"/>
  <c r="AJ125" i="27" s="1"/>
  <c r="AJ123" i="27" s="1"/>
  <c r="AK125" i="27" s="1"/>
  <c r="AK123" i="27" s="1"/>
  <c r="AL125" i="27" s="1"/>
  <c r="AL123" i="27" s="1"/>
  <c r="AM125" i="27" s="1"/>
  <c r="AM123" i="27" s="1"/>
  <c r="AN125" i="27" s="1"/>
  <c r="M198" i="27"/>
  <c r="M38" i="27"/>
  <c r="L44" i="24" s="1"/>
  <c r="M39" i="27"/>
  <c r="L45" i="24" s="1"/>
  <c r="N37" i="27"/>
  <c r="M41" i="27"/>
  <c r="S143" i="27"/>
  <c r="G135" i="27"/>
  <c r="G150" i="27" s="1"/>
  <c r="H114" i="27"/>
  <c r="K202" i="27"/>
  <c r="K200" i="27" s="1"/>
  <c r="K207" i="27"/>
  <c r="K218" i="27" s="1"/>
  <c r="V111" i="27"/>
  <c r="V118" i="27" s="1"/>
  <c r="V141" i="27" s="1"/>
  <c r="V84" i="27"/>
  <c r="W83" i="27" s="1"/>
  <c r="F42" i="25" l="1"/>
  <c r="F42" i="32"/>
  <c r="Q46" i="29"/>
  <c r="Q47" i="29" s="1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18" i="30" s="1"/>
  <c r="S239" i="29"/>
  <c r="S15" i="30" s="1"/>
  <c r="S242" i="29"/>
  <c r="S19" i="30" s="1"/>
  <c r="S238" i="29"/>
  <c r="S14" i="30" s="1"/>
  <c r="S240" i="29"/>
  <c r="S16" i="30" s="1"/>
  <c r="U139" i="29"/>
  <c r="T56" i="29"/>
  <c r="U35" i="29"/>
  <c r="T38" i="29"/>
  <c r="U167" i="29" s="1"/>
  <c r="T39" i="29"/>
  <c r="T233" i="29"/>
  <c r="T192" i="29"/>
  <c r="T168" i="29"/>
  <c r="T149" i="29"/>
  <c r="T156" i="29" s="1"/>
  <c r="T163" i="29" s="1"/>
  <c r="T176" i="29" s="1"/>
  <c r="T235" i="29"/>
  <c r="T11" i="30" s="1"/>
  <c r="T151" i="29"/>
  <c r="S42" i="29"/>
  <c r="K47" i="28"/>
  <c r="M50" i="28"/>
  <c r="L48" i="28"/>
  <c r="L49" i="28"/>
  <c r="H66" i="27"/>
  <c r="H54" i="27"/>
  <c r="U107" i="27"/>
  <c r="V100" i="27"/>
  <c r="V107" i="27" s="1"/>
  <c r="V81" i="27"/>
  <c r="W80" i="27" s="1"/>
  <c r="W81" i="27" s="1"/>
  <c r="X80" i="27" s="1"/>
  <c r="X100" i="27" s="1"/>
  <c r="P103" i="27"/>
  <c r="P101" i="27" s="1"/>
  <c r="Q103" i="27" s="1"/>
  <c r="Q101" i="27" s="1"/>
  <c r="R103" i="27" s="1"/>
  <c r="R101" i="27" s="1"/>
  <c r="L206" i="27"/>
  <c r="L217" i="27" s="1"/>
  <c r="AN127" i="27"/>
  <c r="AN123" i="27" s="1"/>
  <c r="AO125" i="27" s="1"/>
  <c r="AO123" i="27" s="1"/>
  <c r="AP125" i="27" s="1"/>
  <c r="AP123" i="27" s="1"/>
  <c r="AQ125" i="27" s="1"/>
  <c r="AQ123" i="27" s="1"/>
  <c r="AR125" i="27" s="1"/>
  <c r="AR123" i="27" s="1"/>
  <c r="AS125" i="27" s="1"/>
  <c r="AS123" i="27" s="1"/>
  <c r="AT125" i="27" s="1"/>
  <c r="AT123" i="27" s="1"/>
  <c r="AU125" i="27" s="1"/>
  <c r="AU123" i="27" s="1"/>
  <c r="AV125" i="27" s="1"/>
  <c r="AV123" i="27" s="1"/>
  <c r="AW125" i="27" s="1"/>
  <c r="AW123" i="27" s="1"/>
  <c r="AX125" i="27" s="1"/>
  <c r="AX123" i="27" s="1"/>
  <c r="AY125" i="27" s="1"/>
  <c r="AY123" i="27" s="1"/>
  <c r="AZ125" i="27" s="1"/>
  <c r="AZ123" i="27" s="1"/>
  <c r="BA125" i="27" s="1"/>
  <c r="BA123" i="27" s="1"/>
  <c r="BB125" i="27" s="1"/>
  <c r="BB123" i="27" s="1"/>
  <c r="BC125" i="27" s="1"/>
  <c r="BC123" i="27" s="1"/>
  <c r="BD125" i="27" s="1"/>
  <c r="BD123" i="27" s="1"/>
  <c r="BE125" i="27" s="1"/>
  <c r="BE123" i="27" s="1"/>
  <c r="BF125" i="27" s="1"/>
  <c r="BF123" i="27" s="1"/>
  <c r="BG125" i="27" s="1"/>
  <c r="BG123" i="27" s="1"/>
  <c r="BH125" i="27" s="1"/>
  <c r="BH123" i="27" s="1"/>
  <c r="BI125" i="27" s="1"/>
  <c r="BI123" i="27" s="1"/>
  <c r="BJ125" i="27" s="1"/>
  <c r="BJ123" i="27" s="1"/>
  <c r="BK125" i="27" s="1"/>
  <c r="BK123" i="27" s="1"/>
  <c r="BL125" i="27" s="1"/>
  <c r="BL123" i="27" s="1"/>
  <c r="BM125" i="27" s="1"/>
  <c r="BM123" i="27" s="1"/>
  <c r="BN125" i="27" s="1"/>
  <c r="BN123" i="27" s="1"/>
  <c r="BO125" i="27" s="1"/>
  <c r="BO123" i="27" s="1"/>
  <c r="BP125" i="27" s="1"/>
  <c r="BP123" i="27" s="1"/>
  <c r="BQ125" i="27" s="1"/>
  <c r="BQ123" i="27" s="1"/>
  <c r="BR125" i="27" s="1"/>
  <c r="BR123" i="27" s="1"/>
  <c r="BS125" i="27" s="1"/>
  <c r="BS123" i="27" s="1"/>
  <c r="BT125" i="27" s="1"/>
  <c r="BT123" i="27" s="1"/>
  <c r="BU125" i="27" s="1"/>
  <c r="BU123" i="27" s="1"/>
  <c r="BV125" i="27" s="1"/>
  <c r="BV123" i="27" s="1"/>
  <c r="BW125" i="27" s="1"/>
  <c r="BW123" i="27" s="1"/>
  <c r="BX125" i="27" s="1"/>
  <c r="BX123" i="27" s="1"/>
  <c r="BY125" i="27" s="1"/>
  <c r="BY123" i="27" s="1"/>
  <c r="BZ125" i="27" s="1"/>
  <c r="BZ123" i="27" s="1"/>
  <c r="CA125" i="27" s="1"/>
  <c r="V140" i="27"/>
  <c r="V143" i="27" s="1"/>
  <c r="V134" i="27"/>
  <c r="V146" i="27" s="1"/>
  <c r="H137" i="27"/>
  <c r="H148" i="27" s="1"/>
  <c r="H112" i="27"/>
  <c r="T143" i="27"/>
  <c r="L216" i="27"/>
  <c r="L214" i="27"/>
  <c r="L204" i="27"/>
  <c r="N198" i="27"/>
  <c r="O37" i="27"/>
  <c r="N41" i="27"/>
  <c r="N39" i="27"/>
  <c r="M45" i="24" s="1"/>
  <c r="N38" i="27"/>
  <c r="M44" i="24" s="1"/>
  <c r="M212" i="27"/>
  <c r="M211" i="27"/>
  <c r="M208" i="27"/>
  <c r="M219" i="27" s="1"/>
  <c r="M213" i="27"/>
  <c r="M203" i="27"/>
  <c r="M201" i="27"/>
  <c r="M199" i="27"/>
  <c r="M197" i="27"/>
  <c r="L207" i="27"/>
  <c r="L218" i="27" s="1"/>
  <c r="K209" i="27"/>
  <c r="U143" i="27"/>
  <c r="W111" i="27"/>
  <c r="W84" i="27"/>
  <c r="X83" i="27" s="1"/>
  <c r="L202" i="27"/>
  <c r="L200" i="27" s="1"/>
  <c r="R165" i="29" l="1"/>
  <c r="R169" i="29" s="1"/>
  <c r="T40" i="29"/>
  <c r="U166" i="29" s="1"/>
  <c r="U235" i="29"/>
  <c r="U11" i="30" s="1"/>
  <c r="U151" i="29"/>
  <c r="T42" i="29"/>
  <c r="T239" i="29"/>
  <c r="T15" i="30" s="1"/>
  <c r="T241" i="29"/>
  <c r="T18" i="30" s="1"/>
  <c r="T238" i="29"/>
  <c r="T14" i="30" s="1"/>
  <c r="T240" i="29"/>
  <c r="T16" i="30" s="1"/>
  <c r="T242" i="29"/>
  <c r="T19" i="30" s="1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R47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U38" i="29"/>
  <c r="V167" i="29" s="1"/>
  <c r="T166" i="29"/>
  <c r="T140" i="29"/>
  <c r="S41" i="29"/>
  <c r="S43" i="29"/>
  <c r="L47" i="28"/>
  <c r="N50" i="28"/>
  <c r="M48" i="28"/>
  <c r="M49" i="28"/>
  <c r="H68" i="27"/>
  <c r="H44" i="27" s="1"/>
  <c r="I56" i="27"/>
  <c r="S103" i="27"/>
  <c r="S101" i="27" s="1"/>
  <c r="T103" i="27" s="1"/>
  <c r="T101" i="27" s="1"/>
  <c r="L209" i="27"/>
  <c r="W100" i="27"/>
  <c r="W107" i="27" s="1"/>
  <c r="X81" i="27"/>
  <c r="Y80" i="27" s="1"/>
  <c r="Y100" i="27" s="1"/>
  <c r="CA127" i="27"/>
  <c r="CA123" i="27" s="1"/>
  <c r="CB125" i="27" s="1"/>
  <c r="CB123" i="27" s="1"/>
  <c r="CC125" i="27" s="1"/>
  <c r="CC123" i="27" s="1"/>
  <c r="CD125" i="27" s="1"/>
  <c r="CD123" i="27" s="1"/>
  <c r="CE125" i="27" s="1"/>
  <c r="CE123" i="27" s="1"/>
  <c r="CF125" i="27" s="1"/>
  <c r="CF123" i="27" s="1"/>
  <c r="CG125" i="27" s="1"/>
  <c r="CG123" i="27" s="1"/>
  <c r="CH125" i="27" s="1"/>
  <c r="CH123" i="27" s="1"/>
  <c r="CI125" i="27" s="1"/>
  <c r="CI123" i="27" s="1"/>
  <c r="CJ125" i="27" s="1"/>
  <c r="CJ123" i="27" s="1"/>
  <c r="CK125" i="27" s="1"/>
  <c r="CK123" i="27" s="1"/>
  <c r="CL125" i="27" s="1"/>
  <c r="CL123" i="27" s="1"/>
  <c r="CM125" i="27" s="1"/>
  <c r="CM123" i="27" s="1"/>
  <c r="CN125" i="27" s="1"/>
  <c r="CN123" i="27" s="1"/>
  <c r="CO125" i="27" s="1"/>
  <c r="CO123" i="27" s="1"/>
  <c r="CP125" i="27" s="1"/>
  <c r="CP123" i="27" s="1"/>
  <c r="CQ125" i="27" s="1"/>
  <c r="CQ123" i="27" s="1"/>
  <c r="CR125" i="27" s="1"/>
  <c r="CR123" i="27" s="1"/>
  <c r="CS125" i="27" s="1"/>
  <c r="CS123" i="27" s="1"/>
  <c r="CT125" i="27" s="1"/>
  <c r="CT123" i="27" s="1"/>
  <c r="CU125" i="27" s="1"/>
  <c r="CU123" i="27" s="1"/>
  <c r="CV125" i="27" s="1"/>
  <c r="CV123" i="27" s="1"/>
  <c r="CW125" i="27" s="1"/>
  <c r="CW123" i="27" s="1"/>
  <c r="CX125" i="27" s="1"/>
  <c r="CX123" i="27" s="1"/>
  <c r="CY125" i="27" s="1"/>
  <c r="CY123" i="27" s="1"/>
  <c r="CZ125" i="27" s="1"/>
  <c r="CZ123" i="27" s="1"/>
  <c r="DA125" i="27" s="1"/>
  <c r="DA123" i="27" s="1"/>
  <c r="DB125" i="27" s="1"/>
  <c r="DB123" i="27" s="1"/>
  <c r="DC125" i="27" s="1"/>
  <c r="DC123" i="27" s="1"/>
  <c r="DD125" i="27" s="1"/>
  <c r="DD123" i="27" s="1"/>
  <c r="DE125" i="27" s="1"/>
  <c r="DE123" i="27" s="1"/>
  <c r="DF125" i="27" s="1"/>
  <c r="DF123" i="27" s="1"/>
  <c r="DG125" i="27" s="1"/>
  <c r="DG123" i="27" s="1"/>
  <c r="DH125" i="27" s="1"/>
  <c r="DH123" i="27" s="1"/>
  <c r="DI125" i="27" s="1"/>
  <c r="DI123" i="27" s="1"/>
  <c r="DJ125" i="27" s="1"/>
  <c r="DJ123" i="27" s="1"/>
  <c r="DK125" i="27" s="1"/>
  <c r="DK123" i="27" s="1"/>
  <c r="DL125" i="27" s="1"/>
  <c r="DL123" i="27" s="1"/>
  <c r="DM125" i="27" s="1"/>
  <c r="DM123" i="27" s="1"/>
  <c r="DN125" i="27" s="1"/>
  <c r="DN123" i="27" s="1"/>
  <c r="DO125" i="27" s="1"/>
  <c r="DO123" i="27" s="1"/>
  <c r="DP125" i="27" s="1"/>
  <c r="DP123" i="27" s="1"/>
  <c r="DQ125" i="27" s="1"/>
  <c r="DQ123" i="27" s="1"/>
  <c r="DR125" i="27" s="1"/>
  <c r="DR123" i="27" s="1"/>
  <c r="DS125" i="27" s="1"/>
  <c r="DS123" i="27" s="1"/>
  <c r="DT125" i="27" s="1"/>
  <c r="DT123" i="27" s="1"/>
  <c r="DU125" i="27" s="1"/>
  <c r="DU123" i="27" s="1"/>
  <c r="DV125" i="27" s="1"/>
  <c r="DV123" i="27" s="1"/>
  <c r="DW125" i="27" s="1"/>
  <c r="DW123" i="27" s="1"/>
  <c r="DX125" i="27" s="1"/>
  <c r="DX123" i="27" s="1"/>
  <c r="DY125" i="27" s="1"/>
  <c r="DY123" i="27" s="1"/>
  <c r="DZ125" i="27" s="1"/>
  <c r="DZ123" i="27" s="1"/>
  <c r="EA125" i="27" s="1"/>
  <c r="EA123" i="27" s="1"/>
  <c r="EB125" i="27" s="1"/>
  <c r="EB123" i="27" s="1"/>
  <c r="EC125" i="27" s="1"/>
  <c r="EC123" i="27" s="1"/>
  <c r="ED125" i="27" s="1"/>
  <c r="ED123" i="27" s="1"/>
  <c r="EE125" i="27" s="1"/>
  <c r="EE123" i="27" s="1"/>
  <c r="EF125" i="27" s="1"/>
  <c r="EF123" i="27" s="1"/>
  <c r="EG125" i="27" s="1"/>
  <c r="EG123" i="27" s="1"/>
  <c r="EH125" i="27" s="1"/>
  <c r="EH123" i="27" s="1"/>
  <c r="EI125" i="27" s="1"/>
  <c r="EI123" i="27" s="1"/>
  <c r="EJ125" i="27" s="1"/>
  <c r="EJ123" i="27" s="1"/>
  <c r="EK125" i="27" s="1"/>
  <c r="EK123" i="27" s="1"/>
  <c r="EL125" i="27" s="1"/>
  <c r="EL123" i="27" s="1"/>
  <c r="EM125" i="27" s="1"/>
  <c r="EM123" i="27" s="1"/>
  <c r="EN125" i="27" s="1"/>
  <c r="EN123" i="27" s="1"/>
  <c r="EO125" i="27" s="1"/>
  <c r="EO123" i="27" s="1"/>
  <c r="EP125" i="27" s="1"/>
  <c r="EP123" i="27" s="1"/>
  <c r="EQ125" i="27" s="1"/>
  <c r="EQ123" i="27" s="1"/>
  <c r="ER125" i="27" s="1"/>
  <c r="ER123" i="27" s="1"/>
  <c r="ES125" i="27" s="1"/>
  <c r="ES123" i="27" s="1"/>
  <c r="ET125" i="27" s="1"/>
  <c r="ET123" i="27" s="1"/>
  <c r="EU125" i="27" s="1"/>
  <c r="EU123" i="27" s="1"/>
  <c r="EV125" i="27" s="1"/>
  <c r="EV123" i="27" s="1"/>
  <c r="EW125" i="27" s="1"/>
  <c r="EW123" i="27" s="1"/>
  <c r="EX125" i="27" s="1"/>
  <c r="EX123" i="27" s="1"/>
  <c r="EY125" i="27" s="1"/>
  <c r="EY123" i="27" s="1"/>
  <c r="EZ125" i="27" s="1"/>
  <c r="EZ123" i="27" s="1"/>
  <c r="FA125" i="27" s="1"/>
  <c r="FA123" i="27" s="1"/>
  <c r="FB125" i="27" s="1"/>
  <c r="FB123" i="27" s="1"/>
  <c r="M214" i="27"/>
  <c r="M216" i="27"/>
  <c r="M204" i="27"/>
  <c r="M202" i="27"/>
  <c r="M200" i="27" s="1"/>
  <c r="M207" i="27"/>
  <c r="M218" i="27" s="1"/>
  <c r="M206" i="27"/>
  <c r="M217" i="27" s="1"/>
  <c r="N213" i="27"/>
  <c r="N211" i="27"/>
  <c r="N208" i="27"/>
  <c r="N219" i="27" s="1"/>
  <c r="N212" i="27"/>
  <c r="N203" i="27"/>
  <c r="N201" i="27"/>
  <c r="N197" i="27"/>
  <c r="N199" i="27"/>
  <c r="H135" i="27"/>
  <c r="H150" i="27" s="1"/>
  <c r="I114" i="27"/>
  <c r="X111" i="27"/>
  <c r="X118" i="27" s="1"/>
  <c r="X141" i="27" s="1"/>
  <c r="X84" i="27"/>
  <c r="Y83" i="27" s="1"/>
  <c r="O198" i="27"/>
  <c r="P37" i="27"/>
  <c r="O39" i="27"/>
  <c r="N45" i="24" s="1"/>
  <c r="O38" i="27"/>
  <c r="N44" i="24" s="1"/>
  <c r="O41" i="27"/>
  <c r="W140" i="27"/>
  <c r="W143" i="27" s="1"/>
  <c r="W134" i="27"/>
  <c r="W146" i="27" s="1"/>
  <c r="W118" i="27"/>
  <c r="W141" i="27" s="1"/>
  <c r="G42" i="25" l="1"/>
  <c r="G42" i="32"/>
  <c r="R171" i="29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S47" i="29" s="1"/>
  <c r="U40" i="29"/>
  <c r="Q216" i="29"/>
  <c r="U198" i="29"/>
  <c r="U199" i="29" s="1"/>
  <c r="U215" i="29"/>
  <c r="W139" i="29"/>
  <c r="V56" i="29"/>
  <c r="V39" i="29"/>
  <c r="V38" i="29"/>
  <c r="W167" i="29" s="1"/>
  <c r="W35" i="29"/>
  <c r="T234" i="29"/>
  <c r="T10" i="30" s="1"/>
  <c r="T141" i="29"/>
  <c r="T150" i="29" s="1"/>
  <c r="T152" i="29" s="1"/>
  <c r="T153" i="29" s="1"/>
  <c r="U242" i="29"/>
  <c r="U19" i="30" s="1"/>
  <c r="U240" i="29"/>
  <c r="U16" i="30" s="1"/>
  <c r="U238" i="29"/>
  <c r="U14" i="30" s="1"/>
  <c r="U241" i="29"/>
  <c r="U18" i="30" s="1"/>
  <c r="U239" i="29"/>
  <c r="U15" i="30" s="1"/>
  <c r="V235" i="29"/>
  <c r="V11" i="30" s="1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4" i="27"/>
  <c r="I66" i="27"/>
  <c r="Y107" i="27"/>
  <c r="U103" i="27"/>
  <c r="U101" i="27" s="1"/>
  <c r="V103" i="27" s="1"/>
  <c r="V101" i="27" s="1"/>
  <c r="W103" i="27" s="1"/>
  <c r="W101" i="27" s="1"/>
  <c r="X103" i="27" s="1"/>
  <c r="X101" i="27" s="1"/>
  <c r="X107" i="27"/>
  <c r="Y81" i="27"/>
  <c r="Z80" i="27" s="1"/>
  <c r="O213" i="27"/>
  <c r="O212" i="27"/>
  <c r="O211" i="27"/>
  <c r="O208" i="27"/>
  <c r="O219" i="27" s="1"/>
  <c r="O203" i="27"/>
  <c r="O201" i="27"/>
  <c r="O199" i="27"/>
  <c r="O197" i="27"/>
  <c r="X140" i="27"/>
  <c r="X143" i="27" s="1"/>
  <c r="X134" i="27"/>
  <c r="X146" i="27" s="1"/>
  <c r="I137" i="27"/>
  <c r="I148" i="27" s="1"/>
  <c r="I112" i="27"/>
  <c r="P175" i="27"/>
  <c r="P198" i="27"/>
  <c r="P41" i="27"/>
  <c r="P39" i="27"/>
  <c r="O45" i="24" s="1"/>
  <c r="P38" i="27"/>
  <c r="O44" i="24" s="1"/>
  <c r="Q37" i="27"/>
  <c r="Y111" i="27"/>
  <c r="Y84" i="27"/>
  <c r="Z83" i="27" s="1"/>
  <c r="N216" i="27"/>
  <c r="N214" i="27"/>
  <c r="N204" i="27"/>
  <c r="N207" i="27"/>
  <c r="N218" i="27" s="1"/>
  <c r="N206" i="27"/>
  <c r="N217" i="27" s="1"/>
  <c r="N202" i="27"/>
  <c r="N200" i="27" s="1"/>
  <c r="M209" i="27"/>
  <c r="R218" i="29" l="1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T47" i="29" s="1"/>
  <c r="V215" i="29"/>
  <c r="V198" i="29"/>
  <c r="V199" i="29" s="1"/>
  <c r="T165" i="29"/>
  <c r="T173" i="29"/>
  <c r="T174" i="29" s="1"/>
  <c r="X139" i="29"/>
  <c r="W56" i="29"/>
  <c r="W39" i="29"/>
  <c r="W38" i="29"/>
  <c r="X167" i="29" s="1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51" i="29"/>
  <c r="V42" i="29"/>
  <c r="S171" i="29"/>
  <c r="S216" i="29" s="1"/>
  <c r="S169" i="29"/>
  <c r="V238" i="29"/>
  <c r="V14" i="30" s="1"/>
  <c r="V240" i="29"/>
  <c r="V16" i="30" s="1"/>
  <c r="V242" i="29"/>
  <c r="V19" i="30" s="1"/>
  <c r="V241" i="29"/>
  <c r="V18" i="30" s="1"/>
  <c r="V239" i="29"/>
  <c r="V15" i="30" s="1"/>
  <c r="V40" i="29"/>
  <c r="N47" i="28"/>
  <c r="P50" i="28"/>
  <c r="O49" i="28"/>
  <c r="O48" i="28"/>
  <c r="Y103" i="27"/>
  <c r="Y101" i="27" s="1"/>
  <c r="I68" i="27"/>
  <c r="I44" i="27" s="1"/>
  <c r="J56" i="27"/>
  <c r="N209" i="27"/>
  <c r="Z81" i="27"/>
  <c r="AA80" i="27" s="1"/>
  <c r="Z100" i="27"/>
  <c r="O216" i="27"/>
  <c r="O214" i="27"/>
  <c r="O204" i="27"/>
  <c r="O206" i="27"/>
  <c r="O217" i="27" s="1"/>
  <c r="O207" i="27"/>
  <c r="O218" i="27" s="1"/>
  <c r="O202" i="27"/>
  <c r="O200" i="27" s="1"/>
  <c r="P183" i="27"/>
  <c r="Y140" i="27"/>
  <c r="Y143" i="27" s="1"/>
  <c r="Y134" i="27"/>
  <c r="Y146" i="27" s="1"/>
  <c r="Y118" i="27"/>
  <c r="Y141" i="27" s="1"/>
  <c r="Q198" i="27"/>
  <c r="Q41" i="27"/>
  <c r="Q39" i="27"/>
  <c r="P45" i="24" s="1"/>
  <c r="R37" i="27"/>
  <c r="Q38" i="27"/>
  <c r="P44" i="24" s="1"/>
  <c r="Z111" i="27"/>
  <c r="Z84" i="27"/>
  <c r="AA83" i="27" s="1"/>
  <c r="P212" i="27"/>
  <c r="P213" i="27"/>
  <c r="P208" i="27"/>
  <c r="P219" i="27" s="1"/>
  <c r="P211" i="27"/>
  <c r="P203" i="27"/>
  <c r="P201" i="27"/>
  <c r="P199" i="27"/>
  <c r="P197" i="27"/>
  <c r="I135" i="27"/>
  <c r="I150" i="27" s="1"/>
  <c r="J114" i="27"/>
  <c r="H42" i="25" l="1"/>
  <c r="H42" i="32"/>
  <c r="U165" i="29"/>
  <c r="U171" i="29" s="1"/>
  <c r="U216" i="29" s="1"/>
  <c r="V164" i="29"/>
  <c r="V142" i="29"/>
  <c r="V143" i="29" s="1"/>
  <c r="V193" i="29" s="1"/>
  <c r="V194" i="29" s="1"/>
  <c r="U44" i="29"/>
  <c r="U46" i="29" s="1"/>
  <c r="U47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167" i="29" s="1"/>
  <c r="Y35" i="29"/>
  <c r="X233" i="29"/>
  <c r="X192" i="29"/>
  <c r="X168" i="29"/>
  <c r="X149" i="29"/>
  <c r="X156" i="29" s="1"/>
  <c r="X163" i="29" s="1"/>
  <c r="X176" i="29" s="1"/>
  <c r="X235" i="29"/>
  <c r="X11" i="30" s="1"/>
  <c r="X151" i="29"/>
  <c r="W42" i="29"/>
  <c r="W166" i="29"/>
  <c r="W140" i="29"/>
  <c r="V41" i="29"/>
  <c r="V43" i="29"/>
  <c r="W241" i="29"/>
  <c r="W18" i="30" s="1"/>
  <c r="W239" i="29"/>
  <c r="W15" i="30" s="1"/>
  <c r="W240" i="29"/>
  <c r="W16" i="30" s="1"/>
  <c r="W242" i="29"/>
  <c r="W19" i="30" s="1"/>
  <c r="W238" i="29"/>
  <c r="W14" i="30" s="1"/>
  <c r="O47" i="28"/>
  <c r="Q50" i="28"/>
  <c r="P48" i="28"/>
  <c r="P49" i="28"/>
  <c r="J66" i="27"/>
  <c r="J54" i="27"/>
  <c r="Z107" i="27"/>
  <c r="Z103" i="27"/>
  <c r="Z101" i="27" s="1"/>
  <c r="AA81" i="27"/>
  <c r="AB80" i="27" s="1"/>
  <c r="AA100" i="27"/>
  <c r="O209" i="27"/>
  <c r="P216" i="27"/>
  <c r="P214" i="27"/>
  <c r="P204" i="27"/>
  <c r="P207" i="27"/>
  <c r="P218" i="27" s="1"/>
  <c r="P202" i="27"/>
  <c r="P200" i="27" s="1"/>
  <c r="P206" i="27"/>
  <c r="P217" i="27" s="1"/>
  <c r="AA111" i="27"/>
  <c r="AA84" i="27"/>
  <c r="AB83" i="27" s="1"/>
  <c r="J137" i="27"/>
  <c r="J148" i="27" s="1"/>
  <c r="J112" i="27"/>
  <c r="R198" i="27"/>
  <c r="S37" i="27"/>
  <c r="R41" i="27"/>
  <c r="R39" i="27"/>
  <c r="Q45" i="24" s="1"/>
  <c r="R38" i="27"/>
  <c r="Q44" i="24" s="1"/>
  <c r="Q212" i="27"/>
  <c r="Q213" i="27"/>
  <c r="Q211" i="27"/>
  <c r="Q208" i="27"/>
  <c r="Q219" i="27" s="1"/>
  <c r="Q203" i="27"/>
  <c r="Q201" i="27"/>
  <c r="Q199" i="27"/>
  <c r="Q197" i="27"/>
  <c r="Z140" i="27"/>
  <c r="Z143" i="27" s="1"/>
  <c r="Z134" i="27"/>
  <c r="Z146" i="27" s="1"/>
  <c r="Z118" i="27"/>
  <c r="Z141" i="27" s="1"/>
  <c r="U169" i="29" l="1"/>
  <c r="T218" i="29"/>
  <c r="U218" i="29"/>
  <c r="X40" i="29"/>
  <c r="X41" i="29" s="1"/>
  <c r="Z139" i="29"/>
  <c r="Y56" i="29"/>
  <c r="Y39" i="29"/>
  <c r="Z35" i="29"/>
  <c r="Y38" i="29"/>
  <c r="Z167" i="29" s="1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V47" i="29" s="1"/>
  <c r="Y235" i="29"/>
  <c r="Y11" i="30" s="1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19" i="30" s="1"/>
  <c r="X239" i="29"/>
  <c r="X15" i="30" s="1"/>
  <c r="X241" i="29"/>
  <c r="X18" i="30" s="1"/>
  <c r="X240" i="29"/>
  <c r="X16" i="30" s="1"/>
  <c r="X238" i="29"/>
  <c r="X14" i="30" s="1"/>
  <c r="P47" i="28"/>
  <c r="R50" i="28"/>
  <c r="Q48" i="28"/>
  <c r="Q49" i="28"/>
  <c r="K56" i="27"/>
  <c r="J68" i="27"/>
  <c r="J44" i="27" s="1"/>
  <c r="AA103" i="27"/>
  <c r="AA101" i="27" s="1"/>
  <c r="AA107" i="27"/>
  <c r="AB100" i="27"/>
  <c r="AB107" i="27" s="1"/>
  <c r="AB81" i="27"/>
  <c r="AC80" i="27" s="1"/>
  <c r="Q214" i="27"/>
  <c r="Q216" i="27"/>
  <c r="Q204" i="27"/>
  <c r="Q206" i="27"/>
  <c r="Q217" i="27" s="1"/>
  <c r="Q207" i="27"/>
  <c r="Q218" i="27" s="1"/>
  <c r="Q202" i="27"/>
  <c r="Q200" i="27" s="1"/>
  <c r="R213" i="27"/>
  <c r="R211" i="27"/>
  <c r="R208" i="27"/>
  <c r="R219" i="27" s="1"/>
  <c r="R212" i="27"/>
  <c r="R203" i="27"/>
  <c r="R201" i="27"/>
  <c r="R197" i="27"/>
  <c r="R199" i="27"/>
  <c r="J135" i="27"/>
  <c r="J150" i="27" s="1"/>
  <c r="K114" i="27"/>
  <c r="S198" i="27"/>
  <c r="T37" i="27"/>
  <c r="S41" i="27"/>
  <c r="S39" i="27"/>
  <c r="R45" i="24" s="1"/>
  <c r="S38" i="27"/>
  <c r="R44" i="24" s="1"/>
  <c r="AA140" i="27"/>
  <c r="AA143" i="27" s="1"/>
  <c r="AA134" i="27"/>
  <c r="AA146" i="27" s="1"/>
  <c r="AA118" i="27"/>
  <c r="AA141" i="27" s="1"/>
  <c r="P209" i="27"/>
  <c r="AB111" i="27"/>
  <c r="AB84" i="27"/>
  <c r="AC83" i="27" s="1"/>
  <c r="I42" i="25" l="1"/>
  <c r="I42" i="32"/>
  <c r="Y140" i="29"/>
  <c r="Y234" i="29" s="1"/>
  <c r="Y10" i="30" s="1"/>
  <c r="Y166" i="29"/>
  <c r="X43" i="29"/>
  <c r="Z235" i="29"/>
  <c r="Z11" i="30" s="1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167" i="29" s="1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Y242" i="29"/>
  <c r="Y19" i="30" s="1"/>
  <c r="Y240" i="29"/>
  <c r="Y16" i="30" s="1"/>
  <c r="Y238" i="29"/>
  <c r="Y14" i="30" s="1"/>
  <c r="Y239" i="29"/>
  <c r="Y15" i="30" s="1"/>
  <c r="Y241" i="29"/>
  <c r="Y18" i="30" s="1"/>
  <c r="Q47" i="28"/>
  <c r="S50" i="28"/>
  <c r="R49" i="28"/>
  <c r="R48" i="28"/>
  <c r="AB103" i="27"/>
  <c r="AB101" i="27" s="1"/>
  <c r="K66" i="27"/>
  <c r="K54" i="27"/>
  <c r="AC100" i="27"/>
  <c r="AC81" i="27"/>
  <c r="AD80" i="27" s="1"/>
  <c r="AD100" i="27" s="1"/>
  <c r="AC111" i="27"/>
  <c r="AC84" i="27"/>
  <c r="AD83" i="27" s="1"/>
  <c r="S213" i="27"/>
  <c r="S212" i="27"/>
  <c r="S208" i="27"/>
  <c r="S219" i="27" s="1"/>
  <c r="S211" i="27"/>
  <c r="S203" i="27"/>
  <c r="S201" i="27"/>
  <c r="S199" i="27"/>
  <c r="S197" i="27"/>
  <c r="R216" i="27"/>
  <c r="R214" i="27"/>
  <c r="R204" i="27"/>
  <c r="R202" i="27"/>
  <c r="R200" i="27" s="1"/>
  <c r="R206" i="27"/>
  <c r="R217" i="27" s="1"/>
  <c r="R207" i="27"/>
  <c r="R218" i="27" s="1"/>
  <c r="Q209" i="27"/>
  <c r="T198" i="27"/>
  <c r="T41" i="27"/>
  <c r="T39" i="27"/>
  <c r="S45" i="24" s="1"/>
  <c r="T38" i="27"/>
  <c r="S44" i="24" s="1"/>
  <c r="U37" i="27"/>
  <c r="K137" i="27"/>
  <c r="K148" i="27" s="1"/>
  <c r="K112" i="27"/>
  <c r="AB140" i="27"/>
  <c r="AB143" i="27" s="1"/>
  <c r="AB134" i="27"/>
  <c r="AB146" i="27" s="1"/>
  <c r="AB118" i="27"/>
  <c r="AB141" i="27" s="1"/>
  <c r="X46" i="29" l="1"/>
  <c r="X47" i="29" s="1"/>
  <c r="Y141" i="29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51" i="29"/>
  <c r="Z42" i="29"/>
  <c r="Z215" i="29"/>
  <c r="Z198" i="29"/>
  <c r="Z199" i="29" s="1"/>
  <c r="Z241" i="29"/>
  <c r="Z18" i="30" s="1"/>
  <c r="Z238" i="29"/>
  <c r="Z14" i="30" s="1"/>
  <c r="Z240" i="29"/>
  <c r="Z16" i="30" s="1"/>
  <c r="Z239" i="29"/>
  <c r="Z15" i="30" s="1"/>
  <c r="Z242" i="29"/>
  <c r="Z19" i="30" s="1"/>
  <c r="Z166" i="29"/>
  <c r="Z140" i="29"/>
  <c r="Y41" i="29"/>
  <c r="Y43" i="29"/>
  <c r="W171" i="29"/>
  <c r="W218" i="29" s="1"/>
  <c r="W169" i="29"/>
  <c r="AB139" i="29"/>
  <c r="AA56" i="29"/>
  <c r="AA38" i="29"/>
  <c r="AB167" i="29" s="1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AD107" i="27"/>
  <c r="L56" i="27"/>
  <c r="K68" i="27"/>
  <c r="K44" i="27" s="1"/>
  <c r="AC107" i="27"/>
  <c r="AC103" i="27"/>
  <c r="AC101" i="27" s="1"/>
  <c r="AD103" i="27" s="1"/>
  <c r="AD101" i="27" s="1"/>
  <c r="AD81" i="27"/>
  <c r="AE80" i="27" s="1"/>
  <c r="AD111" i="27"/>
  <c r="AD84" i="27"/>
  <c r="AE83" i="27" s="1"/>
  <c r="T212" i="27"/>
  <c r="T213" i="27"/>
  <c r="T211" i="27"/>
  <c r="T208" i="27"/>
  <c r="T219" i="27" s="1"/>
  <c r="T203" i="27"/>
  <c r="T201" i="27"/>
  <c r="T199" i="27"/>
  <c r="T197" i="27"/>
  <c r="R209" i="27"/>
  <c r="S216" i="27"/>
  <c r="S214" i="27"/>
  <c r="S204" i="27"/>
  <c r="S202" i="27"/>
  <c r="S200" i="27" s="1"/>
  <c r="S206" i="27"/>
  <c r="S217" i="27" s="1"/>
  <c r="S207" i="27"/>
  <c r="S218" i="27" s="1"/>
  <c r="K135" i="27"/>
  <c r="K150" i="27" s="1"/>
  <c r="L114" i="27"/>
  <c r="U198" i="27"/>
  <c r="U41" i="27"/>
  <c r="U38" i="27"/>
  <c r="T44" i="24" s="1"/>
  <c r="V37" i="27"/>
  <c r="U39" i="27"/>
  <c r="T45" i="24" s="1"/>
  <c r="AC134" i="27"/>
  <c r="AC146" i="27" s="1"/>
  <c r="AC140" i="27"/>
  <c r="AC143" i="27" s="1"/>
  <c r="AC118" i="27"/>
  <c r="AC141" i="27" s="1"/>
  <c r="S47" i="28" l="1"/>
  <c r="J42" i="25"/>
  <c r="J42" i="32"/>
  <c r="W216" i="29"/>
  <c r="Z43" i="29"/>
  <c r="Z41" i="29"/>
  <c r="AA164" i="29" s="1"/>
  <c r="AA140" i="29"/>
  <c r="AA141" i="29" s="1"/>
  <c r="AA150" i="29" s="1"/>
  <c r="AA152" i="29" s="1"/>
  <c r="AA153" i="29" s="1"/>
  <c r="AA241" i="29"/>
  <c r="AA18" i="30" s="1"/>
  <c r="AA239" i="29"/>
  <c r="AA15" i="30" s="1"/>
  <c r="AA238" i="29"/>
  <c r="AA14" i="30" s="1"/>
  <c r="AA240" i="29"/>
  <c r="AA16" i="30" s="1"/>
  <c r="AA242" i="29"/>
  <c r="AA19" i="30" s="1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167" i="29" s="1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6" i="27"/>
  <c r="L54" i="27"/>
  <c r="AE81" i="27"/>
  <c r="AF80" i="27" s="1"/>
  <c r="AE100" i="27"/>
  <c r="U212" i="27"/>
  <c r="U211" i="27"/>
  <c r="U208" i="27"/>
  <c r="U219" i="27" s="1"/>
  <c r="U213" i="27"/>
  <c r="U203" i="27"/>
  <c r="U201" i="27"/>
  <c r="U199" i="27"/>
  <c r="U197" i="27"/>
  <c r="S209" i="27"/>
  <c r="V198" i="27"/>
  <c r="W37" i="27"/>
  <c r="V41" i="27"/>
  <c r="V39" i="27"/>
  <c r="U45" i="24" s="1"/>
  <c r="V38" i="27"/>
  <c r="U44" i="24" s="1"/>
  <c r="L137" i="27"/>
  <c r="L148" i="27" s="1"/>
  <c r="L112" i="27"/>
  <c r="AE111" i="27"/>
  <c r="AE84" i="27"/>
  <c r="AF83" i="27" s="1"/>
  <c r="T216" i="27"/>
  <c r="T214" i="27"/>
  <c r="T204" i="27"/>
  <c r="T207" i="27"/>
  <c r="T218" i="27" s="1"/>
  <c r="T202" i="27"/>
  <c r="T200" i="27" s="1"/>
  <c r="T206" i="27"/>
  <c r="T217" i="27" s="1"/>
  <c r="AD140" i="27"/>
  <c r="AD143" i="27" s="1"/>
  <c r="AD134" i="27"/>
  <c r="AD146" i="27" s="1"/>
  <c r="AD118" i="27"/>
  <c r="AD141" i="27" s="1"/>
  <c r="AA234" i="29" l="1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16" i="30" s="1"/>
  <c r="AB242" i="29"/>
  <c r="AB19" i="30" s="1"/>
  <c r="AB239" i="29"/>
  <c r="AB15" i="30" s="1"/>
  <c r="AB238" i="29"/>
  <c r="AB14" i="30" s="1"/>
  <c r="AB241" i="29"/>
  <c r="AB18" i="30" s="1"/>
  <c r="Z173" i="29"/>
  <c r="Z174" i="29" s="1"/>
  <c r="Z165" i="29"/>
  <c r="AD139" i="29"/>
  <c r="AC56" i="29"/>
  <c r="AC39" i="29"/>
  <c r="AD35" i="29"/>
  <c r="AC38" i="29"/>
  <c r="AD167" i="29" s="1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8" i="27"/>
  <c r="L44" i="27" s="1"/>
  <c r="M56" i="27"/>
  <c r="AE103" i="27"/>
  <c r="AE101" i="27" s="1"/>
  <c r="AE107" i="27"/>
  <c r="AF100" i="27"/>
  <c r="AF81" i="27"/>
  <c r="AG80" i="27" s="1"/>
  <c r="W198" i="27"/>
  <c r="X37" i="27"/>
  <c r="W39" i="27"/>
  <c r="V45" i="24" s="1"/>
  <c r="W38" i="27"/>
  <c r="V44" i="24" s="1"/>
  <c r="W41" i="27"/>
  <c r="V213" i="27"/>
  <c r="V211" i="27"/>
  <c r="V208" i="27"/>
  <c r="V219" i="27" s="1"/>
  <c r="V212" i="27"/>
  <c r="V203" i="27"/>
  <c r="V201" i="27"/>
  <c r="V197" i="27"/>
  <c r="V199" i="27"/>
  <c r="T209" i="27"/>
  <c r="AE140" i="27"/>
  <c r="AE143" i="27" s="1"/>
  <c r="AE134" i="27"/>
  <c r="AE146" i="27" s="1"/>
  <c r="AE118" i="27"/>
  <c r="AE141" i="27" s="1"/>
  <c r="L135" i="27"/>
  <c r="L150" i="27" s="1"/>
  <c r="M114" i="27"/>
  <c r="AF111" i="27"/>
  <c r="AF84" i="27"/>
  <c r="AG83" i="27" s="1"/>
  <c r="U214" i="27"/>
  <c r="U216" i="27"/>
  <c r="U204" i="27"/>
  <c r="U207" i="27"/>
  <c r="U218" i="27" s="1"/>
  <c r="U202" i="27"/>
  <c r="U200" i="27" s="1"/>
  <c r="U206" i="27"/>
  <c r="U217" i="27" s="1"/>
  <c r="K42" i="25" l="1"/>
  <c r="K42" i="32"/>
  <c r="AC242" i="29"/>
  <c r="AC19" i="30" s="1"/>
  <c r="AC240" i="29"/>
  <c r="AC16" i="30" s="1"/>
  <c r="AC238" i="29"/>
  <c r="AC14" i="30" s="1"/>
  <c r="AC239" i="29"/>
  <c r="AC15" i="30" s="1"/>
  <c r="AC241" i="29"/>
  <c r="AC18" i="30" s="1"/>
  <c r="AD235" i="29"/>
  <c r="AD11" i="30" s="1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167" i="29" s="1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6" i="27"/>
  <c r="M54" i="27"/>
  <c r="AG100" i="27"/>
  <c r="AG81" i="27"/>
  <c r="AH80" i="27" s="1"/>
  <c r="AF103" i="27"/>
  <c r="AF101" i="27" s="1"/>
  <c r="AF107" i="27"/>
  <c r="M137" i="27"/>
  <c r="M148" i="27" s="1"/>
  <c r="M112" i="27"/>
  <c r="X198" i="27"/>
  <c r="X41" i="27"/>
  <c r="X39" i="27"/>
  <c r="W45" i="24" s="1"/>
  <c r="X38" i="27"/>
  <c r="W44" i="24" s="1"/>
  <c r="Y37" i="27"/>
  <c r="W213" i="27"/>
  <c r="W211" i="27"/>
  <c r="W212" i="27"/>
  <c r="W208" i="27"/>
  <c r="W219" i="27" s="1"/>
  <c r="W203" i="27"/>
  <c r="W201" i="27"/>
  <c r="W199" i="27"/>
  <c r="W197" i="27"/>
  <c r="U209" i="27"/>
  <c r="AF140" i="27"/>
  <c r="AF143" i="27" s="1"/>
  <c r="AF134" i="27"/>
  <c r="AF146" i="27" s="1"/>
  <c r="AF118" i="27"/>
  <c r="AF141" i="27" s="1"/>
  <c r="AG111" i="27"/>
  <c r="AG84" i="27"/>
  <c r="AH83" i="27" s="1"/>
  <c r="V214" i="27"/>
  <c r="V216" i="27"/>
  <c r="V204" i="27"/>
  <c r="V207" i="27"/>
  <c r="V218" i="27" s="1"/>
  <c r="V206" i="27"/>
  <c r="V217" i="27" s="1"/>
  <c r="V202" i="27"/>
  <c r="V200" i="27" s="1"/>
  <c r="Z218" i="29" l="1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167" i="29" s="1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51" i="29"/>
  <c r="AD42" i="29"/>
  <c r="AD215" i="29"/>
  <c r="AD198" i="29"/>
  <c r="AD199" i="29" s="1"/>
  <c r="AD242" i="29"/>
  <c r="AD19" i="30" s="1"/>
  <c r="AD239" i="29"/>
  <c r="AD15" i="30" s="1"/>
  <c r="AD241" i="29"/>
  <c r="AD18" i="30" s="1"/>
  <c r="AD238" i="29"/>
  <c r="AD14" i="30" s="1"/>
  <c r="AD240" i="29"/>
  <c r="AD16" i="30" s="1"/>
  <c r="AC234" i="29"/>
  <c r="AC10" i="30" s="1"/>
  <c r="AC141" i="29"/>
  <c r="AC150" i="29" s="1"/>
  <c r="AC152" i="29" s="1"/>
  <c r="AC153" i="29" s="1"/>
  <c r="V47" i="28"/>
  <c r="X50" i="28"/>
  <c r="W49" i="28"/>
  <c r="W48" i="28"/>
  <c r="N56" i="27"/>
  <c r="M68" i="27"/>
  <c r="M44" i="27" s="1"/>
  <c r="AG103" i="27"/>
  <c r="AG101" i="27" s="1"/>
  <c r="AG107" i="27"/>
  <c r="AH100" i="27"/>
  <c r="AH107" i="27" s="1"/>
  <c r="AH81" i="27"/>
  <c r="AI80" i="27" s="1"/>
  <c r="V209" i="27"/>
  <c r="W216" i="27"/>
  <c r="W214" i="27"/>
  <c r="W204" i="27"/>
  <c r="W207" i="27"/>
  <c r="W218" i="27" s="1"/>
  <c r="W202" i="27"/>
  <c r="W200" i="27" s="1"/>
  <c r="W206" i="27"/>
  <c r="W217" i="27" s="1"/>
  <c r="Y198" i="27"/>
  <c r="Y38" i="27"/>
  <c r="X44" i="24" s="1"/>
  <c r="Y39" i="27"/>
  <c r="X45" i="24" s="1"/>
  <c r="Z37" i="27"/>
  <c r="Y41" i="27"/>
  <c r="X212" i="27"/>
  <c r="X213" i="27"/>
  <c r="X211" i="27"/>
  <c r="X208" i="27"/>
  <c r="X219" i="27" s="1"/>
  <c r="X203" i="27"/>
  <c r="X201" i="27"/>
  <c r="X199" i="27"/>
  <c r="X197" i="27"/>
  <c r="AH111" i="27"/>
  <c r="AH84" i="27"/>
  <c r="AI83" i="27" s="1"/>
  <c r="M135" i="27"/>
  <c r="M150" i="27" s="1"/>
  <c r="N114" i="27"/>
  <c r="AG134" i="27"/>
  <c r="AG146" i="27" s="1"/>
  <c r="AG140" i="27"/>
  <c r="AG143" i="27" s="1"/>
  <c r="AG118" i="27"/>
  <c r="AG141" i="27" s="1"/>
  <c r="L42" i="25" l="1"/>
  <c r="L42" i="32"/>
  <c r="AE140" i="29"/>
  <c r="AE234" i="29" s="1"/>
  <c r="AE10" i="30" s="1"/>
  <c r="AE166" i="29"/>
  <c r="AD43" i="29"/>
  <c r="AE241" i="29"/>
  <c r="AE18" i="30" s="1"/>
  <c r="AE239" i="29"/>
  <c r="AE15" i="30" s="1"/>
  <c r="AE238" i="29"/>
  <c r="AE14" i="30" s="1"/>
  <c r="AE240" i="29"/>
  <c r="AE16" i="30" s="1"/>
  <c r="AE242" i="29"/>
  <c r="AE19" i="30" s="1"/>
  <c r="AG139" i="29"/>
  <c r="AF56" i="29"/>
  <c r="AG35" i="29"/>
  <c r="AF39" i="29"/>
  <c r="AF38" i="29"/>
  <c r="AG167" i="29" s="1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6" i="27"/>
  <c r="N54" i="27"/>
  <c r="AH103" i="27"/>
  <c r="AH101" i="27" s="1"/>
  <c r="AI100" i="27"/>
  <c r="AI81" i="27"/>
  <c r="AJ80" i="27" s="1"/>
  <c r="AI111" i="27"/>
  <c r="AI84" i="27"/>
  <c r="AJ83" i="27" s="1"/>
  <c r="Z198" i="27"/>
  <c r="AA37" i="27"/>
  <c r="Z41" i="27"/>
  <c r="Z39" i="27"/>
  <c r="Y45" i="24" s="1"/>
  <c r="Z38" i="27"/>
  <c r="Y44" i="24" s="1"/>
  <c r="Y212" i="27"/>
  <c r="Y213" i="27"/>
  <c r="Y208" i="27"/>
  <c r="Y219" i="27" s="1"/>
  <c r="Y211" i="27"/>
  <c r="Y203" i="27"/>
  <c r="Y201" i="27"/>
  <c r="Y199" i="27"/>
  <c r="Y197" i="27"/>
  <c r="AH140" i="27"/>
  <c r="AH143" i="27" s="1"/>
  <c r="AH134" i="27"/>
  <c r="AH146" i="27" s="1"/>
  <c r="AH118" i="27"/>
  <c r="AH141" i="27" s="1"/>
  <c r="N137" i="27"/>
  <c r="N148" i="27" s="1"/>
  <c r="N112" i="27"/>
  <c r="X216" i="27"/>
  <c r="X214" i="27"/>
  <c r="X204" i="27"/>
  <c r="X206" i="27"/>
  <c r="X217" i="27" s="1"/>
  <c r="X202" i="27"/>
  <c r="X200" i="27" s="1"/>
  <c r="X207" i="27"/>
  <c r="X218" i="27" s="1"/>
  <c r="W209" i="27"/>
  <c r="AE141" i="29" l="1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H167" i="29" s="1"/>
  <c r="AF166" i="29"/>
  <c r="AF140" i="29"/>
  <c r="AE41" i="29"/>
  <c r="AE43" i="29"/>
  <c r="AD173" i="29"/>
  <c r="AD174" i="29" s="1"/>
  <c r="AD165" i="29"/>
  <c r="AF241" i="29"/>
  <c r="AF18" i="30" s="1"/>
  <c r="AF238" i="29"/>
  <c r="AF14" i="30" s="1"/>
  <c r="AF240" i="29"/>
  <c r="AF16" i="30" s="1"/>
  <c r="AF242" i="29"/>
  <c r="AF19" i="30" s="1"/>
  <c r="AF239" i="29"/>
  <c r="AF15" i="30" s="1"/>
  <c r="X47" i="28"/>
  <c r="Z50" i="28"/>
  <c r="Y48" i="28"/>
  <c r="Y49" i="28"/>
  <c r="N68" i="27"/>
  <c r="N44" i="27" s="1"/>
  <c r="O56" i="27"/>
  <c r="AI103" i="27"/>
  <c r="AI101" i="27" s="1"/>
  <c r="AI107" i="27"/>
  <c r="AJ81" i="27"/>
  <c r="AK80" i="27" s="1"/>
  <c r="AJ100" i="27"/>
  <c r="AA198" i="27"/>
  <c r="AB37" i="27"/>
  <c r="AA39" i="27"/>
  <c r="Z45" i="24" s="1"/>
  <c r="AA41" i="27"/>
  <c r="AA38" i="27"/>
  <c r="Z44" i="24" s="1"/>
  <c r="AI140" i="27"/>
  <c r="AI143" i="27" s="1"/>
  <c r="AI134" i="27"/>
  <c r="AI146" i="27" s="1"/>
  <c r="AI118" i="27"/>
  <c r="AI141" i="27" s="1"/>
  <c r="N135" i="27"/>
  <c r="N150" i="27" s="1"/>
  <c r="O114" i="27"/>
  <c r="Y214" i="27"/>
  <c r="Y216" i="27"/>
  <c r="Y204" i="27"/>
  <c r="Y206" i="27"/>
  <c r="Y217" i="27" s="1"/>
  <c r="Y207" i="27"/>
  <c r="Y218" i="27" s="1"/>
  <c r="Y202" i="27"/>
  <c r="Y200" i="27" s="1"/>
  <c r="Z213" i="27"/>
  <c r="Z211" i="27"/>
  <c r="Z208" i="27"/>
  <c r="Z219" i="27" s="1"/>
  <c r="Z212" i="27"/>
  <c r="Z203" i="27"/>
  <c r="Z201" i="27"/>
  <c r="Z197" i="27"/>
  <c r="Z199" i="27"/>
  <c r="X209" i="27"/>
  <c r="AJ111" i="27"/>
  <c r="AJ84" i="27"/>
  <c r="AK83" i="27" s="1"/>
  <c r="M42" i="25" l="1"/>
  <c r="M42" i="32"/>
  <c r="AF41" i="29"/>
  <c r="AG164" i="29" s="1"/>
  <c r="AG140" i="29"/>
  <c r="AG234" i="29" s="1"/>
  <c r="AG10" i="30" s="1"/>
  <c r="AC216" i="29"/>
  <c r="AF43" i="29"/>
  <c r="AH235" i="29"/>
  <c r="AH11" i="30" s="1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19" i="30" s="1"/>
  <c r="AG240" i="29"/>
  <c r="AG16" i="30" s="1"/>
  <c r="AG238" i="29"/>
  <c r="AG14" i="30" s="1"/>
  <c r="AG241" i="29"/>
  <c r="AG18" i="30" s="1"/>
  <c r="AG239" i="29"/>
  <c r="AG15" i="30" s="1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I167" i="29" s="1"/>
  <c r="AF234" i="29"/>
  <c r="AF10" i="30" s="1"/>
  <c r="AF141" i="29"/>
  <c r="AF150" i="29" s="1"/>
  <c r="AF152" i="29" s="1"/>
  <c r="AF153" i="29" s="1"/>
  <c r="Y47" i="28"/>
  <c r="AA50" i="28"/>
  <c r="Z49" i="28"/>
  <c r="Z48" i="28"/>
  <c r="O66" i="27"/>
  <c r="O54" i="27"/>
  <c r="AJ103" i="27"/>
  <c r="AJ101" i="27" s="1"/>
  <c r="AK100" i="27"/>
  <c r="AK107" i="27" s="1"/>
  <c r="AK81" i="27"/>
  <c r="AL80" i="27" s="1"/>
  <c r="AJ107" i="27"/>
  <c r="AJ140" i="27"/>
  <c r="AJ143" i="27" s="1"/>
  <c r="AJ134" i="27"/>
  <c r="AJ146" i="27" s="1"/>
  <c r="AJ118" i="27"/>
  <c r="AJ141" i="27" s="1"/>
  <c r="AA213" i="27"/>
  <c r="AA211" i="27"/>
  <c r="AA212" i="27"/>
  <c r="AA208" i="27"/>
  <c r="AA219" i="27" s="1"/>
  <c r="AA203" i="27"/>
  <c r="AA201" i="27"/>
  <c r="AA199" i="27"/>
  <c r="AA197" i="27"/>
  <c r="AB198" i="27"/>
  <c r="AB39" i="27"/>
  <c r="AA45" i="24" s="1"/>
  <c r="AB38" i="27"/>
  <c r="AA44" i="24" s="1"/>
  <c r="AC37" i="27"/>
  <c r="Z216" i="27"/>
  <c r="Z214" i="27"/>
  <c r="Z204" i="27"/>
  <c r="Z206" i="27"/>
  <c r="Z217" i="27" s="1"/>
  <c r="Z202" i="27"/>
  <c r="Z200" i="27" s="1"/>
  <c r="Z207" i="27"/>
  <c r="Z218" i="27" s="1"/>
  <c r="Y209" i="27"/>
  <c r="O137" i="27"/>
  <c r="O148" i="27" s="1"/>
  <c r="O112" i="27"/>
  <c r="AK111" i="27"/>
  <c r="AK84" i="27"/>
  <c r="AL83" i="27" s="1"/>
  <c r="AG141" i="29" l="1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J167" i="29" s="1"/>
  <c r="AI39" i="29"/>
  <c r="AJ35" i="29"/>
  <c r="AH166" i="29"/>
  <c r="AH140" i="29"/>
  <c r="AG41" i="29"/>
  <c r="AG43" i="29"/>
  <c r="AH240" i="29"/>
  <c r="AH16" i="30" s="1"/>
  <c r="AH242" i="29"/>
  <c r="AH19" i="30" s="1"/>
  <c r="AH239" i="29"/>
  <c r="AH15" i="30" s="1"/>
  <c r="AH241" i="29"/>
  <c r="AH18" i="30" s="1"/>
  <c r="AH238" i="29"/>
  <c r="AH14" i="30" s="1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AK103" i="27"/>
  <c r="AK101" i="27" s="1"/>
  <c r="O68" i="27"/>
  <c r="O44" i="27" s="1"/>
  <c r="P56" i="27"/>
  <c r="AL100" i="27"/>
  <c r="AL81" i="27"/>
  <c r="AM80" i="27" s="1"/>
  <c r="Z209" i="27"/>
  <c r="AA216" i="27"/>
  <c r="AA214" i="27"/>
  <c r="AA204" i="27"/>
  <c r="AA207" i="27"/>
  <c r="AA218" i="27" s="1"/>
  <c r="AA202" i="27"/>
  <c r="AA200" i="27" s="1"/>
  <c r="AA206" i="27"/>
  <c r="AA217" i="27" s="1"/>
  <c r="AL111" i="27"/>
  <c r="AL84" i="27"/>
  <c r="AM83" i="27" s="1"/>
  <c r="O135" i="27"/>
  <c r="O150" i="27" s="1"/>
  <c r="P114" i="27"/>
  <c r="AC198" i="27"/>
  <c r="AC39" i="27"/>
  <c r="AB45" i="24" s="1"/>
  <c r="AD37" i="27"/>
  <c r="AC38" i="27"/>
  <c r="AB44" i="24" s="1"/>
  <c r="AK134" i="27"/>
  <c r="AK146" i="27" s="1"/>
  <c r="AK140" i="27"/>
  <c r="AK143" i="27" s="1"/>
  <c r="AK118" i="27"/>
  <c r="AK141" i="27" s="1"/>
  <c r="AB211" i="27"/>
  <c r="AB208" i="27"/>
  <c r="AB219" i="27" s="1"/>
  <c r="AB203" i="27"/>
  <c r="AB201" i="27"/>
  <c r="AB199" i="27"/>
  <c r="AB197" i="27"/>
  <c r="AB212" i="27" s="1"/>
  <c r="N42" i="25" l="1"/>
  <c r="N42" i="32"/>
  <c r="AI166" i="29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K167" i="29" s="1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51" i="29"/>
  <c r="AI42" i="29"/>
  <c r="AI241" i="29"/>
  <c r="AI18" i="30" s="1"/>
  <c r="AI239" i="29"/>
  <c r="AI15" i="30" s="1"/>
  <c r="AI242" i="29"/>
  <c r="AI19" i="30" s="1"/>
  <c r="AI240" i="29"/>
  <c r="AI16" i="30" s="1"/>
  <c r="AI238" i="29"/>
  <c r="AI14" i="30" s="1"/>
  <c r="AA47" i="28"/>
  <c r="AC50" i="28"/>
  <c r="AB48" i="28"/>
  <c r="AB49" i="28"/>
  <c r="P54" i="27"/>
  <c r="P66" i="27"/>
  <c r="AM100" i="27"/>
  <c r="AM81" i="27"/>
  <c r="AN80" i="27" s="1"/>
  <c r="AN81" i="27" s="1"/>
  <c r="AL107" i="27"/>
  <c r="AL103" i="27"/>
  <c r="AL101" i="27" s="1"/>
  <c r="AC211" i="27"/>
  <c r="AC208" i="27"/>
  <c r="AC219" i="27" s="1"/>
  <c r="AC213" i="27"/>
  <c r="AC203" i="27"/>
  <c r="AC201" i="27"/>
  <c r="AC199" i="27"/>
  <c r="AC197" i="27"/>
  <c r="AC212" i="27" s="1"/>
  <c r="AL140" i="27"/>
  <c r="AL143" i="27" s="1"/>
  <c r="AL134" i="27"/>
  <c r="AL146" i="27" s="1"/>
  <c r="AL118" i="27"/>
  <c r="AL141" i="27" s="1"/>
  <c r="P137" i="27"/>
  <c r="P148" i="27" s="1"/>
  <c r="P112" i="27"/>
  <c r="AA209" i="27"/>
  <c r="AD198" i="27"/>
  <c r="AE37" i="27"/>
  <c r="AD39" i="27"/>
  <c r="AC45" i="24" s="1"/>
  <c r="AD38" i="27"/>
  <c r="AC44" i="24" s="1"/>
  <c r="AB216" i="27"/>
  <c r="AB214" i="27"/>
  <c r="AB204" i="27"/>
  <c r="AB202" i="27"/>
  <c r="AB200" i="27" s="1"/>
  <c r="AB206" i="27"/>
  <c r="AB217" i="27" s="1"/>
  <c r="AB207" i="27"/>
  <c r="AB218" i="27" s="1"/>
  <c r="AB213" i="27"/>
  <c r="AM111" i="27"/>
  <c r="AM84" i="27"/>
  <c r="AN83" i="27" s="1"/>
  <c r="AN109" i="27"/>
  <c r="AI43" i="29" l="1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15" i="30" s="1"/>
  <c r="AJ241" i="29"/>
  <c r="AJ18" i="30" s="1"/>
  <c r="AJ238" i="29"/>
  <c r="AJ14" i="30" s="1"/>
  <c r="AJ240" i="29"/>
  <c r="AJ16" i="30" s="1"/>
  <c r="AJ242" i="29"/>
  <c r="AJ19" i="30" s="1"/>
  <c r="AK235" i="29"/>
  <c r="AK11" i="30" s="1"/>
  <c r="AK151" i="29"/>
  <c r="AJ42" i="29"/>
  <c r="AL139" i="29"/>
  <c r="AK56" i="29"/>
  <c r="AK39" i="29"/>
  <c r="AL35" i="29"/>
  <c r="AK38" i="29"/>
  <c r="AL167" i="29" s="1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8" i="27"/>
  <c r="P44" i="27" s="1"/>
  <c r="Q56" i="27"/>
  <c r="AY81" i="27"/>
  <c r="AS81" i="27"/>
  <c r="AQ81" i="27"/>
  <c r="AV81" i="27"/>
  <c r="AO81" i="27"/>
  <c r="AZ81" i="27"/>
  <c r="AN100" i="27"/>
  <c r="AU107" i="27" s="1"/>
  <c r="AX81" i="27"/>
  <c r="AU81" i="27"/>
  <c r="AW81" i="27"/>
  <c r="AR81" i="27"/>
  <c r="AP81" i="27"/>
  <c r="AT81" i="27"/>
  <c r="AM107" i="27"/>
  <c r="AM103" i="27"/>
  <c r="AM101" i="27" s="1"/>
  <c r="AM140" i="27"/>
  <c r="AM143" i="27" s="1"/>
  <c r="AM134" i="27"/>
  <c r="AM146" i="27" s="1"/>
  <c r="AM118" i="27"/>
  <c r="AM141" i="27" s="1"/>
  <c r="AP107" i="27"/>
  <c r="AB209" i="27"/>
  <c r="AB41" i="27" s="1"/>
  <c r="AE198" i="27"/>
  <c r="AF37" i="27"/>
  <c r="AE38" i="27"/>
  <c r="AD44" i="24" s="1"/>
  <c r="AE39" i="27"/>
  <c r="AD45" i="24" s="1"/>
  <c r="AC214" i="27"/>
  <c r="AC216" i="27"/>
  <c r="AC204" i="27"/>
  <c r="AC202" i="27"/>
  <c r="AC200" i="27" s="1"/>
  <c r="AC206" i="27"/>
  <c r="AC217" i="27" s="1"/>
  <c r="AC207" i="27"/>
  <c r="AC218" i="27" s="1"/>
  <c r="AN107" i="27"/>
  <c r="AN105" i="27"/>
  <c r="AD211" i="27"/>
  <c r="AD208" i="27"/>
  <c r="AD219" i="27" s="1"/>
  <c r="AD212" i="27"/>
  <c r="AD203" i="27"/>
  <c r="AD201" i="27"/>
  <c r="AD197" i="27"/>
  <c r="AD213" i="27" s="1"/>
  <c r="AD199" i="27"/>
  <c r="P135" i="27"/>
  <c r="P150" i="27" s="1"/>
  <c r="Q114" i="27"/>
  <c r="AN111" i="27"/>
  <c r="AS84" i="27"/>
  <c r="AP84" i="27"/>
  <c r="AZ84" i="27"/>
  <c r="BA83" i="27" s="1"/>
  <c r="BA111" i="27" s="1"/>
  <c r="AX84" i="27"/>
  <c r="AT84" i="27"/>
  <c r="AV84" i="27"/>
  <c r="AW84" i="27"/>
  <c r="AY84" i="27"/>
  <c r="AR84" i="27"/>
  <c r="AN84" i="27"/>
  <c r="AQ84" i="27"/>
  <c r="AU84" i="27"/>
  <c r="AO84" i="27"/>
  <c r="AY107" i="27" l="1"/>
  <c r="O42" i="25"/>
  <c r="O42" i="32"/>
  <c r="AZ107" i="27"/>
  <c r="AI44" i="29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19" i="30" s="1"/>
  <c r="AK240" i="29"/>
  <c r="AK16" i="30" s="1"/>
  <c r="AK238" i="29"/>
  <c r="AK14" i="30" s="1"/>
  <c r="AK241" i="29"/>
  <c r="AK18" i="30" s="1"/>
  <c r="AK239" i="29"/>
  <c r="AK15" i="30" s="1"/>
  <c r="AM139" i="29"/>
  <c r="AL56" i="29"/>
  <c r="AL39" i="29"/>
  <c r="AM35" i="29"/>
  <c r="AL38" i="29"/>
  <c r="AM167" i="29" s="1"/>
  <c r="AI171" i="29"/>
  <c r="AI218" i="29" s="1"/>
  <c r="AI169" i="29"/>
  <c r="AK198" i="29"/>
  <c r="AK199" i="29" s="1"/>
  <c r="AK215" i="29"/>
  <c r="AK40" i="29"/>
  <c r="AC47" i="28"/>
  <c r="AS107" i="27"/>
  <c r="AE50" i="28"/>
  <c r="AD49" i="28"/>
  <c r="AD48" i="28"/>
  <c r="AQ107" i="27"/>
  <c r="AO107" i="27"/>
  <c r="AV107" i="27"/>
  <c r="AR107" i="27"/>
  <c r="AT107" i="27"/>
  <c r="AW107" i="27"/>
  <c r="Q66" i="27"/>
  <c r="Q54" i="27"/>
  <c r="BA84" i="27"/>
  <c r="BB83" i="27" s="1"/>
  <c r="BB111" i="27" s="1"/>
  <c r="BB134" i="27" s="1"/>
  <c r="BB146" i="27" s="1"/>
  <c r="AX107" i="27"/>
  <c r="AN103" i="27"/>
  <c r="AN101" i="27" s="1"/>
  <c r="AO103" i="27" s="1"/>
  <c r="AO101" i="27" s="1"/>
  <c r="BA134" i="27"/>
  <c r="BA146" i="27" s="1"/>
  <c r="BA140" i="27"/>
  <c r="AC209" i="27"/>
  <c r="AC41" i="27" s="1"/>
  <c r="AN140" i="27"/>
  <c r="AN134" i="27"/>
  <c r="AN146" i="27" s="1"/>
  <c r="AN120" i="27"/>
  <c r="AN144" i="27" s="1"/>
  <c r="Q137" i="27"/>
  <c r="Q148" i="27" s="1"/>
  <c r="Q112" i="27"/>
  <c r="AF198" i="27"/>
  <c r="AF39" i="27"/>
  <c r="AE45" i="24" s="1"/>
  <c r="AF38" i="27"/>
  <c r="AE44" i="24" s="1"/>
  <c r="AG37" i="27"/>
  <c r="AD216" i="27"/>
  <c r="AD214" i="27"/>
  <c r="AD204" i="27"/>
  <c r="AD202" i="27"/>
  <c r="AD200" i="27" s="1"/>
  <c r="AD207" i="27"/>
  <c r="AD218" i="27" s="1"/>
  <c r="AD206" i="27"/>
  <c r="AD217" i="27" s="1"/>
  <c r="AE211" i="27"/>
  <c r="AE212" i="27"/>
  <c r="AE208" i="27"/>
  <c r="AE219" i="27" s="1"/>
  <c r="AE203" i="27"/>
  <c r="AE201" i="27"/>
  <c r="AE199" i="27"/>
  <c r="AE197" i="27"/>
  <c r="AE213" i="27" s="1"/>
  <c r="AJ165" i="29" l="1"/>
  <c r="AJ169" i="29" s="1"/>
  <c r="AJ46" i="29"/>
  <c r="AJ47" i="29" s="1"/>
  <c r="AK141" i="29"/>
  <c r="AK150" i="29" s="1"/>
  <c r="AK152" i="29" s="1"/>
  <c r="AK153" i="29" s="1"/>
  <c r="AL215" i="29"/>
  <c r="AL198" i="29"/>
  <c r="AL199" i="29" s="1"/>
  <c r="AL238" i="29"/>
  <c r="AL14" i="30" s="1"/>
  <c r="AL240" i="29"/>
  <c r="AL16" i="30" s="1"/>
  <c r="AL242" i="29"/>
  <c r="AL19" i="30" s="1"/>
  <c r="AL239" i="29"/>
  <c r="AL15" i="30" s="1"/>
  <c r="AL241" i="29"/>
  <c r="AL18" i="30" s="1"/>
  <c r="AK173" i="29"/>
  <c r="AK174" i="29" s="1"/>
  <c r="AK165" i="29"/>
  <c r="AL166" i="29"/>
  <c r="AL140" i="29"/>
  <c r="AK41" i="29"/>
  <c r="AK43" i="29"/>
  <c r="AN139" i="29"/>
  <c r="AM56" i="29"/>
  <c r="AM39" i="29"/>
  <c r="AM38" i="29"/>
  <c r="AN167" i="29" s="1"/>
  <c r="AN35" i="29"/>
  <c r="AH216" i="29"/>
  <c r="AI216" i="29"/>
  <c r="AM235" i="29"/>
  <c r="AM11" i="30" s="1"/>
  <c r="AM151" i="29"/>
  <c r="AL42" i="29"/>
  <c r="AM233" i="29"/>
  <c r="AM168" i="29"/>
  <c r="AM192" i="29"/>
  <c r="AM149" i="29"/>
  <c r="AM156" i="29" s="1"/>
  <c r="AM163" i="29" s="1"/>
  <c r="AM176" i="29" s="1"/>
  <c r="AL40" i="29"/>
  <c r="BB140" i="27"/>
  <c r="BB143" i="27" s="1"/>
  <c r="AD47" i="28"/>
  <c r="AF50" i="28"/>
  <c r="AE49" i="28"/>
  <c r="AE48" i="28"/>
  <c r="BB84" i="27"/>
  <c r="BC83" i="27" s="1"/>
  <c r="BC111" i="27" s="1"/>
  <c r="Q68" i="27"/>
  <c r="Q44" i="27" s="1"/>
  <c r="R56" i="27"/>
  <c r="AO118" i="27"/>
  <c r="AO141" i="27" s="1"/>
  <c r="AV118" i="27"/>
  <c r="AV141" i="27" s="1"/>
  <c r="AT118" i="27"/>
  <c r="AT141" i="27" s="1"/>
  <c r="AP118" i="27"/>
  <c r="AP141" i="27" s="1"/>
  <c r="AR118" i="27"/>
  <c r="AR141" i="27" s="1"/>
  <c r="AN118" i="27"/>
  <c r="AN141" i="27" s="1"/>
  <c r="AW118" i="27"/>
  <c r="AW141" i="27" s="1"/>
  <c r="AQ118" i="27"/>
  <c r="AQ141" i="27" s="1"/>
  <c r="AY118" i="27"/>
  <c r="AY141" i="27" s="1"/>
  <c r="AX118" i="27"/>
  <c r="AX141" i="27" s="1"/>
  <c r="AU118" i="27"/>
  <c r="AU141" i="27" s="1"/>
  <c r="AS118" i="27"/>
  <c r="AS141" i="27" s="1"/>
  <c r="BB118" i="27"/>
  <c r="BB141" i="27" s="1"/>
  <c r="BA118" i="27"/>
  <c r="BA141" i="27" s="1"/>
  <c r="AZ118" i="27"/>
  <c r="AZ141" i="27" s="1"/>
  <c r="BC84" i="27"/>
  <c r="BD83" i="27" s="1"/>
  <c r="AD209" i="27"/>
  <c r="AD41" i="27" s="1"/>
  <c r="AE216" i="27"/>
  <c r="AE214" i="27"/>
  <c r="AE204" i="27"/>
  <c r="AE206" i="27"/>
  <c r="AE217" i="27" s="1"/>
  <c r="AE202" i="27"/>
  <c r="AE200" i="27" s="1"/>
  <c r="AE207" i="27"/>
  <c r="AE218" i="27" s="1"/>
  <c r="BA143" i="27"/>
  <c r="AQ143" i="27"/>
  <c r="AP143" i="27"/>
  <c r="AX143" i="27"/>
  <c r="AZ143" i="27"/>
  <c r="AO143" i="27"/>
  <c r="AW143" i="27"/>
  <c r="AR143" i="27"/>
  <c r="AN143" i="27"/>
  <c r="AS143" i="27"/>
  <c r="AY143" i="27"/>
  <c r="AV143" i="27"/>
  <c r="AT143" i="27"/>
  <c r="AU143" i="27"/>
  <c r="AG198" i="27"/>
  <c r="AG39" i="27"/>
  <c r="AF45" i="24" s="1"/>
  <c r="AG38" i="27"/>
  <c r="AF44" i="24" s="1"/>
  <c r="AH37" i="27"/>
  <c r="AP103" i="27"/>
  <c r="AP101" i="27" s="1"/>
  <c r="AF208" i="27"/>
  <c r="AF219" i="27" s="1"/>
  <c r="AF211" i="27"/>
  <c r="AF203" i="27"/>
  <c r="AF201" i="27"/>
  <c r="AF199" i="27"/>
  <c r="AF197" i="27"/>
  <c r="AF212" i="27" s="1"/>
  <c r="Q135" i="27"/>
  <c r="Q150" i="27" s="1"/>
  <c r="R114" i="27"/>
  <c r="P42" i="25" l="1"/>
  <c r="P42" i="32"/>
  <c r="AE47" i="28"/>
  <c r="AJ171" i="29"/>
  <c r="AJ218" i="29" s="1"/>
  <c r="AM40" i="29"/>
  <c r="AM41" i="29" s="1"/>
  <c r="AM166" i="29"/>
  <c r="AM140" i="29"/>
  <c r="AX41" i="29"/>
  <c r="AL41" i="29"/>
  <c r="AL43" i="29"/>
  <c r="AM241" i="29"/>
  <c r="AM18" i="30" s="1"/>
  <c r="AM239" i="29"/>
  <c r="AM15" i="30" s="1"/>
  <c r="AM240" i="29"/>
  <c r="AM16" i="30" s="1"/>
  <c r="AM242" i="29"/>
  <c r="AM19" i="30" s="1"/>
  <c r="AM238" i="29"/>
  <c r="AM14" i="30" s="1"/>
  <c r="AO139" i="29"/>
  <c r="AN56" i="29"/>
  <c r="AN39" i="29"/>
  <c r="AN38" i="29"/>
  <c r="AO167" i="29" s="1"/>
  <c r="AO35" i="29"/>
  <c r="AN233" i="29"/>
  <c r="AN192" i="29"/>
  <c r="AN168" i="29"/>
  <c r="AN149" i="29"/>
  <c r="AN156" i="29" s="1"/>
  <c r="AN163" i="29" s="1"/>
  <c r="AN176" i="29" s="1"/>
  <c r="AN235" i="29"/>
  <c r="AN11" i="30" s="1"/>
  <c r="AN151" i="29"/>
  <c r="AM42" i="29"/>
  <c r="AK171" i="29"/>
  <c r="AK216" i="29" s="1"/>
  <c r="AK169" i="29"/>
  <c r="AM215" i="29"/>
  <c r="AM198" i="29"/>
  <c r="AM199" i="29" s="1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9" i="28"/>
  <c r="R66" i="27"/>
  <c r="R54" i="27"/>
  <c r="BD111" i="27"/>
  <c r="BD118" i="27" s="1"/>
  <c r="BD141" i="27" s="1"/>
  <c r="BD84" i="27"/>
  <c r="BE83" i="27" s="1"/>
  <c r="BE84" i="27" s="1"/>
  <c r="BF83" i="27" s="1"/>
  <c r="BF111" i="27" s="1"/>
  <c r="BC134" i="27"/>
  <c r="BC146" i="27" s="1"/>
  <c r="BC140" i="27"/>
  <c r="BC118" i="27"/>
  <c r="BC141" i="27" s="1"/>
  <c r="AH198" i="27"/>
  <c r="AI37" i="27"/>
  <c r="AH39" i="27"/>
  <c r="AG45" i="24" s="1"/>
  <c r="AH38" i="27"/>
  <c r="AG44" i="24" s="1"/>
  <c r="AF216" i="27"/>
  <c r="AF214" i="27"/>
  <c r="AF204" i="27"/>
  <c r="AF206" i="27"/>
  <c r="AF217" i="27" s="1"/>
  <c r="AF207" i="27"/>
  <c r="AF218" i="27" s="1"/>
  <c r="AF202" i="27"/>
  <c r="AF200" i="27" s="1"/>
  <c r="AE209" i="27"/>
  <c r="AE41" i="27" s="1"/>
  <c r="R137" i="27"/>
  <c r="R148" i="27" s="1"/>
  <c r="R112" i="27"/>
  <c r="AF213" i="27"/>
  <c r="AQ103" i="27"/>
  <c r="AQ101" i="27" s="1"/>
  <c r="AG213" i="27"/>
  <c r="AG208" i="27"/>
  <c r="AG219" i="27" s="1"/>
  <c r="AG211" i="27"/>
  <c r="AG203" i="27"/>
  <c r="AG201" i="27"/>
  <c r="AG199" i="27"/>
  <c r="AG197" i="27"/>
  <c r="AG212" i="27" s="1"/>
  <c r="AJ216" i="29" l="1"/>
  <c r="AF47" i="28"/>
  <c r="AN166" i="29"/>
  <c r="AM43" i="29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19" i="30" s="1"/>
  <c r="AN239" i="29"/>
  <c r="AN15" i="30" s="1"/>
  <c r="AN241" i="29"/>
  <c r="AN18" i="30" s="1"/>
  <c r="AN238" i="29"/>
  <c r="AN14" i="30" s="1"/>
  <c r="AN240" i="29"/>
  <c r="AN16" i="30" s="1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P167" i="29" s="1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8" i="27"/>
  <c r="R44" i="27" s="1"/>
  <c r="S56" i="27"/>
  <c r="BF140" i="27"/>
  <c r="BF134" i="27"/>
  <c r="BF146" i="27" s="1"/>
  <c r="BE111" i="27"/>
  <c r="BF84" i="27"/>
  <c r="BG83" i="27" s="1"/>
  <c r="BC143" i="27"/>
  <c r="BD140" i="27"/>
  <c r="BD143" i="27" s="1"/>
  <c r="BD134" i="27"/>
  <c r="BD146" i="27" s="1"/>
  <c r="AR103" i="27"/>
  <c r="AR101" i="27" s="1"/>
  <c r="R135" i="27"/>
  <c r="R150" i="27" s="1"/>
  <c r="S114" i="27"/>
  <c r="AI198" i="27"/>
  <c r="AJ37" i="27"/>
  <c r="AI39" i="27"/>
  <c r="AH45" i="24" s="1"/>
  <c r="AI38" i="27"/>
  <c r="AH44" i="24" s="1"/>
  <c r="AH213" i="27"/>
  <c r="AH211" i="27"/>
  <c r="AH208" i="27"/>
  <c r="AH219" i="27" s="1"/>
  <c r="AH212" i="27"/>
  <c r="AH203" i="27"/>
  <c r="AH201" i="27"/>
  <c r="AH197" i="27"/>
  <c r="AH199" i="27"/>
  <c r="AN98" i="27"/>
  <c r="AG214" i="27"/>
  <c r="AG216" i="27"/>
  <c r="AG204" i="27"/>
  <c r="AG202" i="27"/>
  <c r="AG200" i="27" s="1"/>
  <c r="AG207" i="27"/>
  <c r="AG218" i="27" s="1"/>
  <c r="AG206" i="27"/>
  <c r="AG217" i="27" s="1"/>
  <c r="AF209" i="27"/>
  <c r="AF41" i="27" s="1"/>
  <c r="Q42" i="25" l="1"/>
  <c r="Q42" i="32"/>
  <c r="AN141" i="29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O242" i="29"/>
  <c r="AO19" i="30" s="1"/>
  <c r="AO240" i="29"/>
  <c r="AO16" i="30" s="1"/>
  <c r="AO238" i="29"/>
  <c r="AO14" i="30" s="1"/>
  <c r="AO239" i="29"/>
  <c r="AO15" i="30" s="1"/>
  <c r="AO241" i="29"/>
  <c r="AO18" i="30" s="1"/>
  <c r="AZ165" i="29"/>
  <c r="AZ173" i="29"/>
  <c r="AZ174" i="29" s="1"/>
  <c r="AP235" i="29"/>
  <c r="AP11" i="30" s="1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Q167" i="29" s="1"/>
  <c r="AN165" i="29"/>
  <c r="AN173" i="29"/>
  <c r="AN174" i="29" s="1"/>
  <c r="AG47" i="28"/>
  <c r="AI50" i="28"/>
  <c r="AH49" i="28"/>
  <c r="AH48" i="28"/>
  <c r="S66" i="27"/>
  <c r="S54" i="27"/>
  <c r="BE140" i="27"/>
  <c r="BE134" i="27"/>
  <c r="BE146" i="27" s="1"/>
  <c r="BF118" i="27"/>
  <c r="BF141" i="27" s="1"/>
  <c r="BE118" i="27"/>
  <c r="BE141" i="27" s="1"/>
  <c r="BG84" i="27"/>
  <c r="BH83" i="27" s="1"/>
  <c r="BG111" i="27"/>
  <c r="AH216" i="27"/>
  <c r="AH214" i="27"/>
  <c r="AH204" i="27"/>
  <c r="AH206" i="27"/>
  <c r="AH217" i="27" s="1"/>
  <c r="AH207" i="27"/>
  <c r="AH218" i="27" s="1"/>
  <c r="AH202" i="27"/>
  <c r="AH200" i="27" s="1"/>
  <c r="AJ198" i="27"/>
  <c r="AJ39" i="27"/>
  <c r="AI45" i="24" s="1"/>
  <c r="AJ38" i="27"/>
  <c r="AI44" i="24" s="1"/>
  <c r="AK37" i="27"/>
  <c r="AS103" i="27"/>
  <c r="AS101" i="27" s="1"/>
  <c r="AT103" i="27" s="1"/>
  <c r="AT101" i="27" s="1"/>
  <c r="AN94" i="27"/>
  <c r="AI211" i="27"/>
  <c r="AI208" i="27"/>
  <c r="AI219" i="27" s="1"/>
  <c r="AI203" i="27"/>
  <c r="AI201" i="27"/>
  <c r="AI199" i="27"/>
  <c r="AI197" i="27"/>
  <c r="AI213" i="27" s="1"/>
  <c r="AG209" i="27"/>
  <c r="AG41" i="27" s="1"/>
  <c r="S137" i="27"/>
  <c r="S148" i="27" s="1"/>
  <c r="S112" i="27"/>
  <c r="AN46" i="29" l="1"/>
  <c r="AN47" i="29" s="1"/>
  <c r="AO141" i="29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R167" i="29" s="1"/>
  <c r="AQ39" i="29"/>
  <c r="AR35" i="29"/>
  <c r="AP241" i="29"/>
  <c r="AP18" i="30" s="1"/>
  <c r="AP238" i="29"/>
  <c r="AP14" i="30" s="1"/>
  <c r="AP240" i="29"/>
  <c r="AP16" i="30" s="1"/>
  <c r="AP242" i="29"/>
  <c r="AP19" i="30" s="1"/>
  <c r="AP239" i="29"/>
  <c r="AP15" i="30" s="1"/>
  <c r="AH47" i="28"/>
  <c r="AJ50" i="28"/>
  <c r="AI49" i="28"/>
  <c r="AI48" i="28"/>
  <c r="S68" i="27"/>
  <c r="S44" i="27" s="1"/>
  <c r="T56" i="27"/>
  <c r="BG118" i="27"/>
  <c r="BG141" i="27" s="1"/>
  <c r="BG140" i="27"/>
  <c r="BG143" i="27" s="1"/>
  <c r="BG134" i="27"/>
  <c r="BG146" i="27" s="1"/>
  <c r="BH111" i="27"/>
  <c r="BF143" i="27"/>
  <c r="BE143" i="27"/>
  <c r="BH84" i="27"/>
  <c r="BI83" i="27" s="1"/>
  <c r="AH209" i="27"/>
  <c r="AH41" i="27" s="1"/>
  <c r="AK198" i="27"/>
  <c r="AL37" i="27"/>
  <c r="AK39" i="27"/>
  <c r="AJ45" i="24" s="1"/>
  <c r="AK38" i="27"/>
  <c r="AJ44" i="24" s="1"/>
  <c r="AI216" i="27"/>
  <c r="AI214" i="27"/>
  <c r="AI204" i="27"/>
  <c r="AI202" i="27"/>
  <c r="AI200" i="27" s="1"/>
  <c r="AI206" i="27"/>
  <c r="AI217" i="27" s="1"/>
  <c r="AI207" i="27"/>
  <c r="AI218" i="27" s="1"/>
  <c r="S135" i="27"/>
  <c r="S150" i="27" s="1"/>
  <c r="T114" i="27"/>
  <c r="AJ211" i="27"/>
  <c r="AJ213" i="27"/>
  <c r="AJ208" i="27"/>
  <c r="AJ219" i="27" s="1"/>
  <c r="AJ203" i="27"/>
  <c r="AJ201" i="27"/>
  <c r="AJ199" i="27"/>
  <c r="AJ197" i="27"/>
  <c r="AJ212" i="27" s="1"/>
  <c r="AI212" i="27"/>
  <c r="AU103" i="27"/>
  <c r="AU101" i="27" s="1"/>
  <c r="R42" i="25" l="1"/>
  <c r="R42" i="32"/>
  <c r="AI47" i="28"/>
  <c r="BB164" i="29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S167" i="29" s="1"/>
  <c r="AQ241" i="29"/>
  <c r="AQ18" i="30" s="1"/>
  <c r="AQ239" i="29"/>
  <c r="AQ15" i="30" s="1"/>
  <c r="AQ238" i="29"/>
  <c r="AQ14" i="30" s="1"/>
  <c r="AQ240" i="29"/>
  <c r="AQ16" i="30" s="1"/>
  <c r="AQ242" i="29"/>
  <c r="AQ19" i="30" s="1"/>
  <c r="AR235" i="29"/>
  <c r="AR11" i="30" s="1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6" i="27"/>
  <c r="T54" i="27"/>
  <c r="AI209" i="27"/>
  <c r="AI41" i="27" s="1"/>
  <c r="BI111" i="27"/>
  <c r="BI84" i="27"/>
  <c r="BJ83" i="27" s="1"/>
  <c r="BJ84" i="27" s="1"/>
  <c r="BK83" i="27" s="1"/>
  <c r="BK111" i="27" s="1"/>
  <c r="BH140" i="27"/>
  <c r="BH143" i="27" s="1"/>
  <c r="BH134" i="27"/>
  <c r="BH146" i="27" s="1"/>
  <c r="BH118" i="27"/>
  <c r="BH141" i="27" s="1"/>
  <c r="AL198" i="27"/>
  <c r="AM37" i="27"/>
  <c r="AL39" i="27"/>
  <c r="AK45" i="24" s="1"/>
  <c r="AV103" i="27"/>
  <c r="AV101" i="27" s="1"/>
  <c r="AW103" i="27" s="1"/>
  <c r="AW101" i="27" s="1"/>
  <c r="AX103" i="27" s="1"/>
  <c r="AX101" i="27" s="1"/>
  <c r="T137" i="27"/>
  <c r="T148" i="27" s="1"/>
  <c r="T112" i="27"/>
  <c r="AJ216" i="27"/>
  <c r="AJ214" i="27"/>
  <c r="AJ204" i="27"/>
  <c r="AJ202" i="27"/>
  <c r="AJ200" i="27" s="1"/>
  <c r="AJ206" i="27"/>
  <c r="AJ217" i="27" s="1"/>
  <c r="AJ207" i="27"/>
  <c r="AJ218" i="27" s="1"/>
  <c r="AK211" i="27"/>
  <c r="AK208" i="27"/>
  <c r="AK219" i="27" s="1"/>
  <c r="AK203" i="27"/>
  <c r="AK201" i="27"/>
  <c r="AK199" i="27"/>
  <c r="AK197" i="27"/>
  <c r="AK213" i="27" s="1"/>
  <c r="BB165" i="29" l="1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T167" i="29" s="1"/>
  <c r="AR198" i="29"/>
  <c r="AR199" i="29" s="1"/>
  <c r="AR215" i="29"/>
  <c r="AP171" i="29"/>
  <c r="AP218" i="29" s="1"/>
  <c r="AP169" i="29"/>
  <c r="BC173" i="29"/>
  <c r="BC174" i="29" s="1"/>
  <c r="BC165" i="29"/>
  <c r="AR240" i="29"/>
  <c r="AR16" i="30" s="1"/>
  <c r="AR242" i="29"/>
  <c r="AR19" i="30" s="1"/>
  <c r="AR241" i="29"/>
  <c r="AR18" i="30" s="1"/>
  <c r="AR239" i="29"/>
  <c r="AR15" i="30" s="1"/>
  <c r="AR238" i="29"/>
  <c r="AR14" i="30" s="1"/>
  <c r="AJ47" i="28"/>
  <c r="AL50" i="28"/>
  <c r="AK48" i="28"/>
  <c r="AK49" i="28"/>
  <c r="U56" i="27"/>
  <c r="T68" i="27"/>
  <c r="T44" i="27" s="1"/>
  <c r="BK84" i="27"/>
  <c r="BL83" i="27" s="1"/>
  <c r="BL111" i="27" s="1"/>
  <c r="BL140" i="27" s="1"/>
  <c r="AY103" i="27"/>
  <c r="AY101" i="27" s="1"/>
  <c r="AZ103" i="27" s="1"/>
  <c r="AZ101" i="27" s="1"/>
  <c r="BJ111" i="27"/>
  <c r="BJ118" i="27" s="1"/>
  <c r="BJ141" i="27" s="1"/>
  <c r="BI134" i="27"/>
  <c r="BI146" i="27" s="1"/>
  <c r="BI140" i="27"/>
  <c r="BI118" i="27"/>
  <c r="BI141" i="27" s="1"/>
  <c r="BK134" i="27"/>
  <c r="BK146" i="27" s="1"/>
  <c r="BK140" i="27"/>
  <c r="AK212" i="27"/>
  <c r="AJ209" i="27"/>
  <c r="AJ41" i="27" s="1"/>
  <c r="AM198" i="27"/>
  <c r="AN37" i="27"/>
  <c r="AM38" i="27"/>
  <c r="AL44" i="24" s="1"/>
  <c r="AM39" i="27"/>
  <c r="AL45" i="24" s="1"/>
  <c r="AK214" i="27"/>
  <c r="AK216" i="27"/>
  <c r="AK204" i="27"/>
  <c r="AK207" i="27"/>
  <c r="AK218" i="27" s="1"/>
  <c r="AK206" i="27"/>
  <c r="AK217" i="27" s="1"/>
  <c r="AK202" i="27"/>
  <c r="AK200" i="27" s="1"/>
  <c r="T135" i="27"/>
  <c r="T150" i="27" s="1"/>
  <c r="U114" i="27"/>
  <c r="AL213" i="27"/>
  <c r="AL211" i="27"/>
  <c r="AL208" i="27"/>
  <c r="AL219" i="27" s="1"/>
  <c r="AL212" i="27"/>
  <c r="AL203" i="27"/>
  <c r="AL201" i="27"/>
  <c r="AL197" i="27"/>
  <c r="AL199" i="27"/>
  <c r="S42" i="25" l="1"/>
  <c r="S42" i="32"/>
  <c r="AT41" i="29"/>
  <c r="AU164" i="29" s="1"/>
  <c r="BD142" i="29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167" i="29" s="1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S242" i="29"/>
  <c r="AS19" i="30" s="1"/>
  <c r="AS240" i="29"/>
  <c r="AS16" i="30" s="1"/>
  <c r="AS238" i="29"/>
  <c r="AS14" i="30" s="1"/>
  <c r="AS239" i="29"/>
  <c r="AS15" i="30" s="1"/>
  <c r="AS241" i="29"/>
  <c r="AS18" i="30" s="1"/>
  <c r="AK47" i="28"/>
  <c r="AM50" i="28"/>
  <c r="AL49" i="28"/>
  <c r="AL48" i="28"/>
  <c r="BL134" i="27"/>
  <c r="BL146" i="27" s="1"/>
  <c r="U66" i="27"/>
  <c r="U54" i="27"/>
  <c r="AK209" i="27"/>
  <c r="AK41" i="27" s="1"/>
  <c r="BL118" i="27"/>
  <c r="BL141" i="27" s="1"/>
  <c r="BL84" i="27"/>
  <c r="BM83" i="27" s="1"/>
  <c r="BM111" i="27" s="1"/>
  <c r="BJ140" i="27"/>
  <c r="BK143" i="27" s="1"/>
  <c r="BJ134" i="27"/>
  <c r="BJ146" i="27" s="1"/>
  <c r="BI143" i="27"/>
  <c r="BK118" i="27"/>
  <c r="BK141" i="27" s="1"/>
  <c r="AN198" i="27"/>
  <c r="AN38" i="27"/>
  <c r="AM44" i="24" s="1"/>
  <c r="AO37" i="27"/>
  <c r="AM211" i="27"/>
  <c r="AM212" i="27"/>
  <c r="AM208" i="27"/>
  <c r="AM219" i="27" s="1"/>
  <c r="AM203" i="27"/>
  <c r="AM201" i="27"/>
  <c r="AM199" i="27"/>
  <c r="AM197" i="27"/>
  <c r="AM213" i="27" s="1"/>
  <c r="AL214" i="27"/>
  <c r="AL216" i="27"/>
  <c r="AL204" i="27"/>
  <c r="AL207" i="27"/>
  <c r="AL218" i="27" s="1"/>
  <c r="AL202" i="27"/>
  <c r="AL200" i="27" s="1"/>
  <c r="AL206" i="27"/>
  <c r="AL217" i="27" s="1"/>
  <c r="U137" i="27"/>
  <c r="U148" i="27" s="1"/>
  <c r="U112" i="27"/>
  <c r="AU142" i="29" l="1"/>
  <c r="AU143" i="29" s="1"/>
  <c r="AU193" i="29" s="1"/>
  <c r="AU194" i="29" s="1"/>
  <c r="AS141" i="29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U173" i="29"/>
  <c r="AU174" i="29" s="1"/>
  <c r="AU165" i="29"/>
  <c r="AR171" i="29"/>
  <c r="AR216" i="29" s="1"/>
  <c r="AR169" i="29"/>
  <c r="AV139" i="29"/>
  <c r="AU56" i="29"/>
  <c r="AU39" i="29"/>
  <c r="AU38" i="29"/>
  <c r="AV167" i="29" s="1"/>
  <c r="AV35" i="29"/>
  <c r="AU233" i="29"/>
  <c r="AU192" i="29"/>
  <c r="AU168" i="29"/>
  <c r="AU149" i="29"/>
  <c r="AU156" i="29" s="1"/>
  <c r="AU163" i="29" s="1"/>
  <c r="AU176" i="29" s="1"/>
  <c r="AU235" i="29"/>
  <c r="AU11" i="30" s="1"/>
  <c r="AU166" i="29"/>
  <c r="AU151" i="29"/>
  <c r="AU152" i="29" s="1"/>
  <c r="AU153" i="29" s="1"/>
  <c r="AT42" i="29"/>
  <c r="AS173" i="29"/>
  <c r="AS174" i="29" s="1"/>
  <c r="AS165" i="29"/>
  <c r="AT242" i="29"/>
  <c r="AT19" i="30" s="1"/>
  <c r="AT239" i="29"/>
  <c r="AT15" i="30" s="1"/>
  <c r="AT241" i="29"/>
  <c r="AT18" i="30" s="1"/>
  <c r="AT240" i="29"/>
  <c r="AT16" i="30" s="1"/>
  <c r="AT238" i="29"/>
  <c r="AT14" i="30" s="1"/>
  <c r="BE173" i="29"/>
  <c r="BE174" i="29" s="1"/>
  <c r="BE165" i="29"/>
  <c r="AL47" i="28"/>
  <c r="AN50" i="28"/>
  <c r="AM49" i="28"/>
  <c r="AM48" i="28"/>
  <c r="U68" i="27"/>
  <c r="U44" i="27" s="1"/>
  <c r="V56" i="27"/>
  <c r="BM84" i="27"/>
  <c r="BN83" i="27" s="1"/>
  <c r="BN111" i="27" s="1"/>
  <c r="BN118" i="27" s="1"/>
  <c r="BN141" i="27" s="1"/>
  <c r="BM140" i="27"/>
  <c r="BM134" i="27"/>
  <c r="BM146" i="27" s="1"/>
  <c r="BM118" i="27"/>
  <c r="BM141" i="27" s="1"/>
  <c r="BL143" i="27"/>
  <c r="BJ143" i="27"/>
  <c r="AM216" i="27"/>
  <c r="AM214" i="27"/>
  <c r="AM204" i="27"/>
  <c r="AM202" i="27"/>
  <c r="AM200" i="27" s="1"/>
  <c r="AM206" i="27"/>
  <c r="AM217" i="27" s="1"/>
  <c r="AM207" i="27"/>
  <c r="AM218" i="27" s="1"/>
  <c r="AO198" i="27"/>
  <c r="AO39" i="27"/>
  <c r="AN45" i="24" s="1"/>
  <c r="AO38" i="27"/>
  <c r="AN44" i="24" s="1"/>
  <c r="AP37" i="27"/>
  <c r="AN212" i="27"/>
  <c r="AN211" i="27"/>
  <c r="AN208" i="27"/>
  <c r="AN219" i="27" s="1"/>
  <c r="AN203" i="27"/>
  <c r="AN201" i="27"/>
  <c r="AN199" i="27"/>
  <c r="AN197" i="27"/>
  <c r="AN213" i="27" s="1"/>
  <c r="U135" i="27"/>
  <c r="U150" i="27" s="1"/>
  <c r="V114" i="27"/>
  <c r="AL209" i="27"/>
  <c r="AL41" i="27" s="1"/>
  <c r="T42" i="25" l="1"/>
  <c r="T42" i="32"/>
  <c r="AU169" i="29"/>
  <c r="AU215" i="29"/>
  <c r="AU198" i="29"/>
  <c r="AU199" i="29" s="1"/>
  <c r="AR218" i="29"/>
  <c r="BF164" i="29"/>
  <c r="BF142" i="29"/>
  <c r="BV44" i="29"/>
  <c r="BV46" i="29" s="1"/>
  <c r="BV47" i="29" s="1"/>
  <c r="BU44" i="29"/>
  <c r="BU46" i="29" s="1"/>
  <c r="BU47" i="29" s="1"/>
  <c r="BP44" i="29"/>
  <c r="BP46" i="29" s="1"/>
  <c r="BP47" i="29" s="1"/>
  <c r="BO44" i="29"/>
  <c r="BO46" i="29" s="1"/>
  <c r="BO47" i="29" s="1"/>
  <c r="BN44" i="29"/>
  <c r="BN46" i="29" s="1"/>
  <c r="BN47" i="29" s="1"/>
  <c r="CA44" i="29"/>
  <c r="CA46" i="29" s="1"/>
  <c r="CA47" i="29" s="1"/>
  <c r="BZ44" i="29"/>
  <c r="BZ46" i="29" s="1"/>
  <c r="BZ47" i="29" s="1"/>
  <c r="BL44" i="29"/>
  <c r="BL46" i="29" s="1"/>
  <c r="BL47" i="29" s="1"/>
  <c r="BJ44" i="29"/>
  <c r="BJ46" i="29" s="1"/>
  <c r="BJ47" i="29" s="1"/>
  <c r="BH44" i="29"/>
  <c r="BH46" i="29" s="1"/>
  <c r="BH47" i="29" s="1"/>
  <c r="BE44" i="29"/>
  <c r="BE46" i="29" s="1"/>
  <c r="BE47" i="29" s="1"/>
  <c r="CB44" i="29"/>
  <c r="CB46" i="29" s="1"/>
  <c r="CB47" i="29" s="1"/>
  <c r="BY44" i="29"/>
  <c r="BY46" i="29" s="1"/>
  <c r="BY47" i="29" s="1"/>
  <c r="CF44" i="29"/>
  <c r="CF46" i="29" s="1"/>
  <c r="CF47" i="29" s="1"/>
  <c r="BW44" i="29"/>
  <c r="BW46" i="29" s="1"/>
  <c r="BW47" i="29" s="1"/>
  <c r="BQ44" i="29"/>
  <c r="BQ46" i="29" s="1"/>
  <c r="BQ47" i="29" s="1"/>
  <c r="CC44" i="29"/>
  <c r="CC46" i="29" s="1"/>
  <c r="CC47" i="29" s="1"/>
  <c r="CE44" i="29"/>
  <c r="CE46" i="29" s="1"/>
  <c r="CE47" i="29" s="1"/>
  <c r="BG44" i="29"/>
  <c r="BG46" i="29" s="1"/>
  <c r="BG47" i="29" s="1"/>
  <c r="BM44" i="29"/>
  <c r="BM46" i="29" s="1"/>
  <c r="BM47" i="29" s="1"/>
  <c r="BF44" i="29"/>
  <c r="BF46" i="29" s="1"/>
  <c r="BF47" i="29" s="1"/>
  <c r="BT44" i="29"/>
  <c r="BT46" i="29" s="1"/>
  <c r="BT47" i="29" s="1"/>
  <c r="CD44" i="29"/>
  <c r="CD46" i="29" s="1"/>
  <c r="CD47" i="29" s="1"/>
  <c r="BK44" i="29"/>
  <c r="BK46" i="29" s="1"/>
  <c r="BK47" i="29" s="1"/>
  <c r="BR44" i="29"/>
  <c r="BR46" i="29" s="1"/>
  <c r="BR47" i="29" s="1"/>
  <c r="BX44" i="29"/>
  <c r="BX46" i="29" s="1"/>
  <c r="BX47" i="29" s="1"/>
  <c r="BS44" i="29"/>
  <c r="BS46" i="29" s="1"/>
  <c r="BS47" i="29" s="1"/>
  <c r="BI44" i="29"/>
  <c r="BI46" i="29" s="1"/>
  <c r="BI47" i="29" s="1"/>
  <c r="AU241" i="29"/>
  <c r="AU18" i="30" s="1"/>
  <c r="AU239" i="29"/>
  <c r="AU15" i="30" s="1"/>
  <c r="AU238" i="29"/>
  <c r="AU14" i="30" s="1"/>
  <c r="AU240" i="29"/>
  <c r="AU16" i="30" s="1"/>
  <c r="AU242" i="29"/>
  <c r="AU19" i="30" s="1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W167" i="29" s="1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AZ47" i="29" s="1"/>
  <c r="BB44" i="29"/>
  <c r="BB46" i="29" s="1"/>
  <c r="BB47" i="29" s="1"/>
  <c r="AT44" i="29"/>
  <c r="AT46" i="29" s="1"/>
  <c r="AT47" i="29" s="1"/>
  <c r="AV44" i="29"/>
  <c r="AV46" i="29" s="1"/>
  <c r="AV47" i="29" s="1"/>
  <c r="BD44" i="29"/>
  <c r="BD46" i="29" s="1"/>
  <c r="BD47" i="29" s="1"/>
  <c r="BC44" i="29"/>
  <c r="BC46" i="29" s="1"/>
  <c r="BC47" i="29" s="1"/>
  <c r="BA44" i="29"/>
  <c r="BA46" i="29" s="1"/>
  <c r="BA47" i="29" s="1"/>
  <c r="AS171" i="29"/>
  <c r="AS218" i="29" s="1"/>
  <c r="AS169" i="29"/>
  <c r="AV235" i="29"/>
  <c r="AV11" i="30" s="1"/>
  <c r="AV166" i="29"/>
  <c r="AV151" i="29"/>
  <c r="AV152" i="29" s="1"/>
  <c r="AV153" i="29" s="1"/>
  <c r="AU42" i="29"/>
  <c r="AU171" i="29"/>
  <c r="AU218" i="29" s="1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Y47" i="29" s="1"/>
  <c r="AX44" i="29"/>
  <c r="AX46" i="29" s="1"/>
  <c r="AX47" i="29" s="1"/>
  <c r="AM47" i="28"/>
  <c r="AO50" i="28"/>
  <c r="AN48" i="28"/>
  <c r="AN49" i="28"/>
  <c r="V54" i="27"/>
  <c r="V66" i="27"/>
  <c r="BN84" i="27"/>
  <c r="BO83" i="27" s="1"/>
  <c r="BO111" i="27" s="1"/>
  <c r="BM143" i="27"/>
  <c r="AM209" i="27"/>
  <c r="AM41" i="27" s="1"/>
  <c r="BN140" i="27"/>
  <c r="BN134" i="27"/>
  <c r="BN146" i="27" s="1"/>
  <c r="AO208" i="27"/>
  <c r="AO219" i="27" s="1"/>
  <c r="AO211" i="27"/>
  <c r="AO203" i="27"/>
  <c r="AO201" i="27"/>
  <c r="AO199" i="27"/>
  <c r="AO197" i="27"/>
  <c r="AO212" i="27" s="1"/>
  <c r="V137" i="27"/>
  <c r="V148" i="27" s="1"/>
  <c r="V112" i="27"/>
  <c r="AN216" i="27"/>
  <c r="AN214" i="27"/>
  <c r="AN204" i="27"/>
  <c r="AN207" i="27"/>
  <c r="AN218" i="27" s="1"/>
  <c r="AN202" i="27"/>
  <c r="AN200" i="27" s="1"/>
  <c r="AN206" i="27"/>
  <c r="AN217" i="27" s="1"/>
  <c r="AP198" i="27"/>
  <c r="AQ37" i="27"/>
  <c r="AP39" i="27"/>
  <c r="AO45" i="24" s="1"/>
  <c r="AP38" i="27"/>
  <c r="AO44" i="24" s="1"/>
  <c r="D52" i="29" l="1"/>
  <c r="C53" i="29" s="1"/>
  <c r="F58" i="29" s="1"/>
  <c r="G5" i="30" s="1"/>
  <c r="G4" i="30" s="1"/>
  <c r="AU216" i="29"/>
  <c r="AS216" i="29"/>
  <c r="AV198" i="29"/>
  <c r="AV199" i="29" s="1"/>
  <c r="AV215" i="29"/>
  <c r="AW235" i="29"/>
  <c r="AW11" i="30" s="1"/>
  <c r="AW166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18" i="30" s="1"/>
  <c r="AV238" i="29"/>
  <c r="AV14" i="30" s="1"/>
  <c r="AV240" i="29"/>
  <c r="AV16" i="30" s="1"/>
  <c r="AV242" i="29"/>
  <c r="AV19" i="30" s="1"/>
  <c r="AV239" i="29"/>
  <c r="AV15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W38" i="29"/>
  <c r="AX167" i="29" s="1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BO84" i="27"/>
  <c r="BP83" i="27" s="1"/>
  <c r="BP111" i="27" s="1"/>
  <c r="W56" i="27"/>
  <c r="V68" i="27"/>
  <c r="V44" i="27" s="1"/>
  <c r="BN143" i="27"/>
  <c r="BO140" i="27"/>
  <c r="BO143" i="27" s="1"/>
  <c r="BO134" i="27"/>
  <c r="BO146" i="27" s="1"/>
  <c r="BO118" i="27"/>
  <c r="BO141" i="27" s="1"/>
  <c r="AQ198" i="27"/>
  <c r="AR37" i="27"/>
  <c r="AQ39" i="27"/>
  <c r="AP45" i="24" s="1"/>
  <c r="AQ38" i="27"/>
  <c r="AP44" i="24" s="1"/>
  <c r="AP211" i="27"/>
  <c r="AP208" i="27"/>
  <c r="AP219" i="27" s="1"/>
  <c r="AP203" i="27"/>
  <c r="AP201" i="27"/>
  <c r="AP197" i="27"/>
  <c r="AP212" i="27" s="1"/>
  <c r="AP199" i="27"/>
  <c r="V135" i="27"/>
  <c r="V150" i="27" s="1"/>
  <c r="W114" i="27"/>
  <c r="AO214" i="27"/>
  <c r="AO216" i="27"/>
  <c r="AO204" i="27"/>
  <c r="AO206" i="27"/>
  <c r="AO217" i="27" s="1"/>
  <c r="AO207" i="27"/>
  <c r="AO218" i="27" s="1"/>
  <c r="AO202" i="27"/>
  <c r="AO200" i="27" s="1"/>
  <c r="AN209" i="27"/>
  <c r="AN41" i="27" s="1"/>
  <c r="AO213" i="27"/>
  <c r="U42" i="25" l="1"/>
  <c r="U42" i="32"/>
  <c r="AT57" i="29"/>
  <c r="AU3" i="30" s="1"/>
  <c r="AU7" i="30" s="1"/>
  <c r="AU6" i="30" s="1"/>
  <c r="AN58" i="29"/>
  <c r="AO5" i="30" s="1"/>
  <c r="AO4" i="30" s="1"/>
  <c r="AH58" i="29"/>
  <c r="AI5" i="30" s="1"/>
  <c r="AI4" i="30" s="1"/>
  <c r="AB58" i="29"/>
  <c r="AC5" i="30" s="1"/>
  <c r="AC4" i="30" s="1"/>
  <c r="V57" i="29"/>
  <c r="W3" i="30" s="1"/>
  <c r="W7" i="30" s="1"/>
  <c r="W6" i="30" s="1"/>
  <c r="P58" i="29"/>
  <c r="Q5" i="30" s="1"/>
  <c r="Q4" i="30" s="1"/>
  <c r="L58" i="29"/>
  <c r="M5" i="30" s="1"/>
  <c r="M4" i="30" s="1"/>
  <c r="J58" i="29"/>
  <c r="K5" i="30" s="1"/>
  <c r="K4" i="30" s="1"/>
  <c r="H58" i="29"/>
  <c r="I5" i="30" s="1"/>
  <c r="I4" i="30" s="1"/>
  <c r="D58" i="29"/>
  <c r="E5" i="30" s="1"/>
  <c r="E4" i="30" s="1"/>
  <c r="AT58" i="29"/>
  <c r="AU5" i="30" s="1"/>
  <c r="AU4" i="30" s="1"/>
  <c r="AR57" i="29"/>
  <c r="AS3" i="30" s="1"/>
  <c r="AS7" i="30" s="1"/>
  <c r="AS6" i="30" s="1"/>
  <c r="AP58" i="29"/>
  <c r="AQ5" i="30" s="1"/>
  <c r="AQ4" i="30" s="1"/>
  <c r="AN57" i="29"/>
  <c r="AO3" i="30" s="1"/>
  <c r="AO7" i="30" s="1"/>
  <c r="AO6" i="30" s="1"/>
  <c r="AL57" i="29"/>
  <c r="AM3" i="30" s="1"/>
  <c r="AM7" i="30" s="1"/>
  <c r="AM6" i="30" s="1"/>
  <c r="AJ57" i="29"/>
  <c r="AK3" i="30" s="1"/>
  <c r="AK7" i="30" s="1"/>
  <c r="AK6" i="30" s="1"/>
  <c r="AH57" i="29"/>
  <c r="AI3" i="30" s="1"/>
  <c r="AI7" i="30" s="1"/>
  <c r="AI6" i="30" s="1"/>
  <c r="AF58" i="29"/>
  <c r="AG5" i="30" s="1"/>
  <c r="AG4" i="30" s="1"/>
  <c r="AD57" i="29"/>
  <c r="AE3" i="30" s="1"/>
  <c r="AE7" i="30" s="1"/>
  <c r="AE6" i="30" s="1"/>
  <c r="AB57" i="29"/>
  <c r="AC3" i="30" s="1"/>
  <c r="AC7" i="30" s="1"/>
  <c r="AC6" i="30" s="1"/>
  <c r="Z57" i="29"/>
  <c r="AA3" i="30" s="1"/>
  <c r="AA7" i="30" s="1"/>
  <c r="AA6" i="30" s="1"/>
  <c r="X57" i="29"/>
  <c r="Y3" i="30" s="1"/>
  <c r="Y7" i="30" s="1"/>
  <c r="Y6" i="30" s="1"/>
  <c r="V58" i="29"/>
  <c r="W5" i="30" s="1"/>
  <c r="W4" i="30" s="1"/>
  <c r="T57" i="29"/>
  <c r="U3" i="30" s="1"/>
  <c r="U7" i="30" s="1"/>
  <c r="U6" i="30" s="1"/>
  <c r="R57" i="29"/>
  <c r="S3" i="30" s="1"/>
  <c r="S7" i="30" s="1"/>
  <c r="S6" i="30" s="1"/>
  <c r="P57" i="29"/>
  <c r="Q3" i="30" s="1"/>
  <c r="Q7" i="30" s="1"/>
  <c r="Q6" i="30" s="1"/>
  <c r="N57" i="29"/>
  <c r="O3" i="30" s="1"/>
  <c r="O7" i="30" s="1"/>
  <c r="O6" i="30" s="1"/>
  <c r="L57" i="29"/>
  <c r="M3" i="30" s="1"/>
  <c r="M7" i="30" s="1"/>
  <c r="M6" i="30" s="1"/>
  <c r="J57" i="29"/>
  <c r="K3" i="30" s="1"/>
  <c r="K7" i="30" s="1"/>
  <c r="K6" i="30" s="1"/>
  <c r="H57" i="29"/>
  <c r="I3" i="30" s="1"/>
  <c r="I7" i="30" s="1"/>
  <c r="I6" i="30" s="1"/>
  <c r="F57" i="29"/>
  <c r="G3" i="30" s="1"/>
  <c r="G7" i="30" s="1"/>
  <c r="G6" i="30" s="1"/>
  <c r="D57" i="29"/>
  <c r="E3" i="30" s="1"/>
  <c r="E7" i="30" s="1"/>
  <c r="E6" i="30" s="1"/>
  <c r="AV57" i="29"/>
  <c r="AW3" i="30" s="1"/>
  <c r="AW7" i="30" s="1"/>
  <c r="AW6" i="30" s="1"/>
  <c r="AU58" i="29"/>
  <c r="AV5" i="30" s="1"/>
  <c r="AV4" i="30" s="1"/>
  <c r="AS57" i="29"/>
  <c r="AT3" i="30" s="1"/>
  <c r="AT7" i="30" s="1"/>
  <c r="AT6" i="30" s="1"/>
  <c r="AQ58" i="29"/>
  <c r="AR5" i="30" s="1"/>
  <c r="AR4" i="30" s="1"/>
  <c r="AO58" i="29"/>
  <c r="AP5" i="30" s="1"/>
  <c r="AP4" i="30" s="1"/>
  <c r="AM58" i="29"/>
  <c r="AN5" i="30" s="1"/>
  <c r="AN4" i="30" s="1"/>
  <c r="AK58" i="29"/>
  <c r="AL5" i="30" s="1"/>
  <c r="AL4" i="30" s="1"/>
  <c r="AI57" i="29"/>
  <c r="AJ3" i="30" s="1"/>
  <c r="AJ7" i="30" s="1"/>
  <c r="AJ6" i="30" s="1"/>
  <c r="AG57" i="29"/>
  <c r="AH3" i="30" s="1"/>
  <c r="AH7" i="30" s="1"/>
  <c r="AH6" i="30" s="1"/>
  <c r="AE57" i="29"/>
  <c r="AF3" i="30" s="1"/>
  <c r="AF7" i="30" s="1"/>
  <c r="AF6" i="30" s="1"/>
  <c r="AC57" i="29"/>
  <c r="AD3" i="30" s="1"/>
  <c r="AD7" i="30" s="1"/>
  <c r="AD6" i="30" s="1"/>
  <c r="AA57" i="29"/>
  <c r="AB3" i="30" s="1"/>
  <c r="AB7" i="30" s="1"/>
  <c r="AB6" i="30" s="1"/>
  <c r="Y58" i="29"/>
  <c r="Z5" i="30" s="1"/>
  <c r="Z4" i="30" s="1"/>
  <c r="W58" i="29"/>
  <c r="X5" i="30" s="1"/>
  <c r="X4" i="30" s="1"/>
  <c r="U57" i="29"/>
  <c r="V3" i="30" s="1"/>
  <c r="V7" i="30" s="1"/>
  <c r="V6" i="30" s="1"/>
  <c r="S57" i="29"/>
  <c r="T3" i="30" s="1"/>
  <c r="T7" i="30" s="1"/>
  <c r="T6" i="30" s="1"/>
  <c r="Q58" i="29"/>
  <c r="R5" i="30" s="1"/>
  <c r="R4" i="30" s="1"/>
  <c r="O58" i="29"/>
  <c r="P5" i="30" s="1"/>
  <c r="P4" i="30" s="1"/>
  <c r="M57" i="29"/>
  <c r="N3" i="30" s="1"/>
  <c r="N7" i="30" s="1"/>
  <c r="N6" i="30" s="1"/>
  <c r="K58" i="29"/>
  <c r="L5" i="30" s="1"/>
  <c r="L4" i="30" s="1"/>
  <c r="I58" i="29"/>
  <c r="J5" i="30" s="1"/>
  <c r="J4" i="30" s="1"/>
  <c r="G58" i="29"/>
  <c r="H5" i="30" s="1"/>
  <c r="H4" i="30" s="1"/>
  <c r="E57" i="29"/>
  <c r="F3" i="30" s="1"/>
  <c r="F7" i="30" s="1"/>
  <c r="F6" i="30" s="1"/>
  <c r="C58" i="29"/>
  <c r="D5" i="30" s="1"/>
  <c r="AP57" i="29"/>
  <c r="AQ3" i="30" s="1"/>
  <c r="AQ7" i="30" s="1"/>
  <c r="AQ6" i="30" s="1"/>
  <c r="AJ58" i="29"/>
  <c r="AK5" i="30" s="1"/>
  <c r="AK4" i="30" s="1"/>
  <c r="AD58" i="29"/>
  <c r="AE5" i="30" s="1"/>
  <c r="AE4" i="30" s="1"/>
  <c r="T58" i="29"/>
  <c r="U5" i="30" s="1"/>
  <c r="U4" i="30" s="1"/>
  <c r="AV58" i="29"/>
  <c r="AW5" i="30" s="1"/>
  <c r="AW4" i="30" s="1"/>
  <c r="AU57" i="29"/>
  <c r="AV3" i="30" s="1"/>
  <c r="AV7" i="30" s="1"/>
  <c r="AV6" i="30" s="1"/>
  <c r="AS58" i="29"/>
  <c r="AT5" i="30" s="1"/>
  <c r="AT4" i="30" s="1"/>
  <c r="AQ57" i="29"/>
  <c r="AR3" i="30" s="1"/>
  <c r="AR7" i="30" s="1"/>
  <c r="AR6" i="30" s="1"/>
  <c r="AO57" i="29"/>
  <c r="AP3" i="30" s="1"/>
  <c r="AP7" i="30" s="1"/>
  <c r="AP6" i="30" s="1"/>
  <c r="AM57" i="29"/>
  <c r="AN3" i="30" s="1"/>
  <c r="AN7" i="30" s="1"/>
  <c r="AN6" i="30" s="1"/>
  <c r="AK57" i="29"/>
  <c r="AL3" i="30" s="1"/>
  <c r="AL7" i="30" s="1"/>
  <c r="AL6" i="30" s="1"/>
  <c r="AI58" i="29"/>
  <c r="AJ5" i="30" s="1"/>
  <c r="AJ4" i="30" s="1"/>
  <c r="AG58" i="29"/>
  <c r="AH5" i="30" s="1"/>
  <c r="AH4" i="30" s="1"/>
  <c r="AE58" i="29"/>
  <c r="AF5" i="30" s="1"/>
  <c r="AF4" i="30" s="1"/>
  <c r="AC58" i="29"/>
  <c r="AD5" i="30" s="1"/>
  <c r="AD4" i="30" s="1"/>
  <c r="AA58" i="29"/>
  <c r="AB5" i="30" s="1"/>
  <c r="AB4" i="30" s="1"/>
  <c r="Y57" i="29"/>
  <c r="Z3" i="30" s="1"/>
  <c r="Z7" i="30" s="1"/>
  <c r="Z6" i="30" s="1"/>
  <c r="W57" i="29"/>
  <c r="X3" i="30" s="1"/>
  <c r="X7" i="30" s="1"/>
  <c r="X6" i="30" s="1"/>
  <c r="U58" i="29"/>
  <c r="V5" i="30" s="1"/>
  <c r="V4" i="30" s="1"/>
  <c r="S58" i="29"/>
  <c r="T5" i="30" s="1"/>
  <c r="T4" i="30" s="1"/>
  <c r="Q57" i="29"/>
  <c r="R3" i="30" s="1"/>
  <c r="R7" i="30" s="1"/>
  <c r="R6" i="30" s="1"/>
  <c r="O57" i="29"/>
  <c r="P3" i="30" s="1"/>
  <c r="P7" i="30" s="1"/>
  <c r="P6" i="30" s="1"/>
  <c r="M58" i="29"/>
  <c r="N5" i="30" s="1"/>
  <c r="N4" i="30" s="1"/>
  <c r="K57" i="29"/>
  <c r="L3" i="30" s="1"/>
  <c r="L7" i="30" s="1"/>
  <c r="L6" i="30" s="1"/>
  <c r="I57" i="29"/>
  <c r="J3" i="30" s="1"/>
  <c r="J7" i="30" s="1"/>
  <c r="J6" i="30" s="1"/>
  <c r="G57" i="29"/>
  <c r="H3" i="30" s="1"/>
  <c r="H7" i="30" s="1"/>
  <c r="H6" i="30" s="1"/>
  <c r="E58" i="29"/>
  <c r="F5" i="30" s="1"/>
  <c r="F4" i="30" s="1"/>
  <c r="C57" i="29"/>
  <c r="D3" i="30" s="1"/>
  <c r="D7" i="30" s="1"/>
  <c r="AR58" i="29"/>
  <c r="AS5" i="30" s="1"/>
  <c r="AS4" i="30" s="1"/>
  <c r="AL58" i="29"/>
  <c r="AM5" i="30" s="1"/>
  <c r="AM4" i="30" s="1"/>
  <c r="AF57" i="29"/>
  <c r="AG3" i="30" s="1"/>
  <c r="AG7" i="30" s="1"/>
  <c r="AG6" i="30" s="1"/>
  <c r="Z58" i="29"/>
  <c r="AA5" i="30" s="1"/>
  <c r="AA4" i="30" s="1"/>
  <c r="X58" i="29"/>
  <c r="Y5" i="30" s="1"/>
  <c r="Y4" i="30" s="1"/>
  <c r="R58" i="29"/>
  <c r="S5" i="30" s="1"/>
  <c r="S4" i="30" s="1"/>
  <c r="N58" i="29"/>
  <c r="O5" i="30" s="1"/>
  <c r="O4" i="30" s="1"/>
  <c r="G144" i="29"/>
  <c r="AW198" i="29"/>
  <c r="AW215" i="29"/>
  <c r="BF193" i="29"/>
  <c r="BF194" i="29" s="1"/>
  <c r="C143" i="29"/>
  <c r="AW242" i="29"/>
  <c r="AW19" i="30" s="1"/>
  <c r="AW240" i="29"/>
  <c r="AW16" i="30" s="1"/>
  <c r="AW238" i="29"/>
  <c r="AW14" i="30" s="1"/>
  <c r="AW239" i="29"/>
  <c r="AW15" i="30" s="1"/>
  <c r="AW241" i="29"/>
  <c r="AW18" i="30" s="1"/>
  <c r="AV171" i="29"/>
  <c r="AV218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167" i="29" s="1"/>
  <c r="AY35" i="29"/>
  <c r="AO47" i="28"/>
  <c r="AQ50" i="28"/>
  <c r="AP49" i="28"/>
  <c r="AP48" i="28"/>
  <c r="BP84" i="27"/>
  <c r="BQ83" i="27" s="1"/>
  <c r="BQ111" i="27" s="1"/>
  <c r="W54" i="27"/>
  <c r="W66" i="27"/>
  <c r="BP134" i="27"/>
  <c r="BP146" i="27" s="1"/>
  <c r="BP140" i="27"/>
  <c r="BP143" i="27" s="1"/>
  <c r="BP118" i="27"/>
  <c r="BP141" i="27" s="1"/>
  <c r="W137" i="27"/>
  <c r="W148" i="27" s="1"/>
  <c r="W112" i="27"/>
  <c r="AO209" i="27"/>
  <c r="AO41" i="27" s="1"/>
  <c r="AP213" i="27"/>
  <c r="AR198" i="27"/>
  <c r="AR39" i="27"/>
  <c r="AQ45" i="24" s="1"/>
  <c r="AR38" i="27"/>
  <c r="AQ44" i="24" s="1"/>
  <c r="AS37" i="27"/>
  <c r="AP216" i="27"/>
  <c r="AP214" i="27"/>
  <c r="AP204" i="27"/>
  <c r="AP202" i="27"/>
  <c r="AP200" i="27" s="1"/>
  <c r="AP206" i="27"/>
  <c r="AP217" i="27" s="1"/>
  <c r="AP207" i="27"/>
  <c r="AP218" i="27" s="1"/>
  <c r="AQ211" i="27"/>
  <c r="AQ212" i="27"/>
  <c r="AQ208" i="27"/>
  <c r="AQ219" i="27" s="1"/>
  <c r="AQ203" i="27"/>
  <c r="AQ201" i="27"/>
  <c r="AQ199" i="27"/>
  <c r="AQ197" i="27"/>
  <c r="AQ213" i="27" s="1"/>
  <c r="AO158" i="29" l="1"/>
  <c r="E144" i="29"/>
  <c r="E177" i="29" s="1"/>
  <c r="E182" i="29" s="1"/>
  <c r="E183" i="29" s="1"/>
  <c r="AF158" i="29"/>
  <c r="AV144" i="29"/>
  <c r="AV237" i="29" s="1"/>
  <c r="AV13" i="30" s="1"/>
  <c r="AF144" i="29"/>
  <c r="AF145" i="29" s="1"/>
  <c r="AF178" i="29" s="1"/>
  <c r="Y158" i="29"/>
  <c r="AO144" i="29"/>
  <c r="AO177" i="29" s="1"/>
  <c r="AO182" i="29" s="1"/>
  <c r="AO183" i="29" s="1"/>
  <c r="P144" i="29"/>
  <c r="P237" i="29" s="1"/>
  <c r="P13" i="30" s="1"/>
  <c r="P158" i="29"/>
  <c r="X158" i="29"/>
  <c r="H144" i="29"/>
  <c r="H237" i="29" s="1"/>
  <c r="H13" i="30" s="1"/>
  <c r="Q158" i="29"/>
  <c r="AH60" i="29"/>
  <c r="AH62" i="29" s="1"/>
  <c r="AV158" i="29"/>
  <c r="AN144" i="29"/>
  <c r="AN237" i="29" s="1"/>
  <c r="AN13" i="30" s="1"/>
  <c r="AG144" i="29"/>
  <c r="AG145" i="29" s="1"/>
  <c r="Q144" i="29"/>
  <c r="Q237" i="29" s="1"/>
  <c r="Q13" i="30" s="1"/>
  <c r="H158" i="29"/>
  <c r="AN158" i="29"/>
  <c r="X144" i="29"/>
  <c r="X237" i="29" s="1"/>
  <c r="X13" i="30" s="1"/>
  <c r="I158" i="29"/>
  <c r="AK144" i="29"/>
  <c r="AK237" i="29" s="1"/>
  <c r="AK13" i="30" s="1"/>
  <c r="D59" i="29"/>
  <c r="D61" i="29" s="1"/>
  <c r="U59" i="29"/>
  <c r="U61" i="29" s="1"/>
  <c r="D144" i="29"/>
  <c r="D145" i="29" s="1"/>
  <c r="AR144" i="29"/>
  <c r="AR177" i="29" s="1"/>
  <c r="AR182" i="29" s="1"/>
  <c r="AR183" i="29" s="1"/>
  <c r="AB158" i="29"/>
  <c r="AP59" i="29"/>
  <c r="AP61" i="29" s="1"/>
  <c r="M60" i="29"/>
  <c r="M62" i="29" s="1"/>
  <c r="L144" i="29"/>
  <c r="L177" i="29" s="1"/>
  <c r="L182" i="29" s="1"/>
  <c r="L183" i="29" s="1"/>
  <c r="F144" i="29"/>
  <c r="F145" i="29" s="1"/>
  <c r="V144" i="29"/>
  <c r="V145" i="29" s="1"/>
  <c r="V178" i="29" s="1"/>
  <c r="AL158" i="29"/>
  <c r="S158" i="29"/>
  <c r="AI158" i="29"/>
  <c r="J158" i="29"/>
  <c r="Z158" i="29"/>
  <c r="AP158" i="29"/>
  <c r="O158" i="29"/>
  <c r="AE158" i="29"/>
  <c r="AU144" i="29"/>
  <c r="AU177" i="29" s="1"/>
  <c r="AU182" i="29" s="1"/>
  <c r="AU183" i="29" s="1"/>
  <c r="AI144" i="29"/>
  <c r="AI145" i="29" s="1"/>
  <c r="AI157" i="29" s="1"/>
  <c r="W158" i="29"/>
  <c r="AU158" i="29"/>
  <c r="I144" i="29"/>
  <c r="I237" i="29" s="1"/>
  <c r="I13" i="30" s="1"/>
  <c r="C59" i="29"/>
  <c r="C61" i="29" s="1"/>
  <c r="T59" i="29"/>
  <c r="T61" i="29" s="1"/>
  <c r="AK59" i="29"/>
  <c r="AK61" i="29" s="1"/>
  <c r="L60" i="29"/>
  <c r="L62" i="29" s="1"/>
  <c r="AC60" i="29"/>
  <c r="AC62" i="29" s="1"/>
  <c r="C60" i="29"/>
  <c r="C62" i="29" s="1"/>
  <c r="S59" i="29"/>
  <c r="S61" i="29" s="1"/>
  <c r="AJ59" i="29"/>
  <c r="AJ61" i="29" s="1"/>
  <c r="J59" i="29"/>
  <c r="J61" i="29" s="1"/>
  <c r="AB60" i="29"/>
  <c r="AB62" i="29" s="1"/>
  <c r="AS60" i="29"/>
  <c r="AS62" i="29" s="1"/>
  <c r="S60" i="29"/>
  <c r="S62" i="29" s="1"/>
  <c r="T158" i="29"/>
  <c r="AJ158" i="29"/>
  <c r="AI59" i="29"/>
  <c r="AI61" i="29" s="1"/>
  <c r="E59" i="29"/>
  <c r="E61" i="29" s="1"/>
  <c r="Z59" i="29"/>
  <c r="Z61" i="29" s="1"/>
  <c r="AR60" i="29"/>
  <c r="AR62" i="29" s="1"/>
  <c r="R60" i="29"/>
  <c r="R62" i="29" s="1"/>
  <c r="AI60" i="29"/>
  <c r="AI62" i="29" s="1"/>
  <c r="O144" i="29"/>
  <c r="O177" i="29" s="1"/>
  <c r="O182" i="29" s="1"/>
  <c r="O183" i="29" s="1"/>
  <c r="R158" i="29"/>
  <c r="AD144" i="29"/>
  <c r="AD237" i="29" s="1"/>
  <c r="AD13" i="30" s="1"/>
  <c r="F158" i="29"/>
  <c r="N158" i="29"/>
  <c r="V158" i="29"/>
  <c r="AD158" i="29"/>
  <c r="AL144" i="29"/>
  <c r="AL145" i="29" s="1"/>
  <c r="AL178" i="29" s="1"/>
  <c r="AT158" i="29"/>
  <c r="K158" i="29"/>
  <c r="W144" i="29"/>
  <c r="W145" i="29" s="1"/>
  <c r="W178" i="29" s="1"/>
  <c r="AQ144" i="29"/>
  <c r="AQ145" i="29" s="1"/>
  <c r="AQ178" i="29" s="1"/>
  <c r="AW144" i="29"/>
  <c r="AW237" i="29" s="1"/>
  <c r="AW13" i="30" s="1"/>
  <c r="N144" i="29"/>
  <c r="N145" i="29" s="1"/>
  <c r="N157" i="29" s="1"/>
  <c r="AH144" i="29"/>
  <c r="AH145" i="29" s="1"/>
  <c r="AH157" i="29" s="1"/>
  <c r="AT144" i="29"/>
  <c r="AT237" i="29" s="1"/>
  <c r="AT13" i="30" s="1"/>
  <c r="J144" i="29"/>
  <c r="J177" i="29" s="1"/>
  <c r="J182" i="29" s="1"/>
  <c r="J183" i="29" s="1"/>
  <c r="R144" i="29"/>
  <c r="R177" i="29" s="1"/>
  <c r="R182" i="29" s="1"/>
  <c r="R183" i="29" s="1"/>
  <c r="Z144" i="29"/>
  <c r="Z177" i="29" s="1"/>
  <c r="Z182" i="29" s="1"/>
  <c r="Z183" i="29" s="1"/>
  <c r="AH158" i="29"/>
  <c r="AP144" i="29"/>
  <c r="AP145" i="29" s="1"/>
  <c r="AP178" i="29" s="1"/>
  <c r="G158" i="29"/>
  <c r="G159" i="29" s="1"/>
  <c r="AA158" i="29"/>
  <c r="AM158" i="29"/>
  <c r="AW158" i="29"/>
  <c r="M144" i="29"/>
  <c r="M177" i="29" s="1"/>
  <c r="M182" i="29" s="1"/>
  <c r="M183" i="29" s="1"/>
  <c r="AE144" i="29"/>
  <c r="AE237" i="29" s="1"/>
  <c r="AE13" i="30" s="1"/>
  <c r="AQ158" i="29"/>
  <c r="Y144" i="29"/>
  <c r="Y145" i="29" s="1"/>
  <c r="Y157" i="29" s="1"/>
  <c r="AS144" i="29"/>
  <c r="AS177" i="29" s="1"/>
  <c r="AS182" i="29" s="1"/>
  <c r="AS183" i="29" s="1"/>
  <c r="S144" i="29"/>
  <c r="S145" i="29" s="1"/>
  <c r="S178" i="29" s="1"/>
  <c r="AG158" i="29"/>
  <c r="AM144" i="29"/>
  <c r="AM237" i="29" s="1"/>
  <c r="AM13" i="30" s="1"/>
  <c r="G59" i="29"/>
  <c r="G61" i="29" s="1"/>
  <c r="W59" i="29"/>
  <c r="W61" i="29" s="1"/>
  <c r="AM59" i="29"/>
  <c r="AM61" i="29" s="1"/>
  <c r="H59" i="29"/>
  <c r="H61" i="29" s="1"/>
  <c r="X59" i="29"/>
  <c r="X61" i="29" s="1"/>
  <c r="AN59" i="29"/>
  <c r="AN61" i="29" s="1"/>
  <c r="I59" i="29"/>
  <c r="I61" i="29" s="1"/>
  <c r="Y59" i="29"/>
  <c r="Y61" i="29" s="1"/>
  <c r="AO59" i="29"/>
  <c r="AO61" i="29" s="1"/>
  <c r="N59" i="29"/>
  <c r="N61" i="29" s="1"/>
  <c r="AD59" i="29"/>
  <c r="AD61" i="29" s="1"/>
  <c r="AT59" i="29"/>
  <c r="AT61" i="29" s="1"/>
  <c r="P60" i="29"/>
  <c r="P62" i="29" s="1"/>
  <c r="AF60" i="29"/>
  <c r="AF62" i="29" s="1"/>
  <c r="AV60" i="29"/>
  <c r="AV62" i="29" s="1"/>
  <c r="Q60" i="29"/>
  <c r="Q62" i="29" s="1"/>
  <c r="AG60" i="29"/>
  <c r="AG62" i="29" s="1"/>
  <c r="F60" i="29"/>
  <c r="F62" i="29" s="1"/>
  <c r="V60" i="29"/>
  <c r="V62" i="29" s="1"/>
  <c r="AL60" i="29"/>
  <c r="AL62" i="29" s="1"/>
  <c r="G60" i="29"/>
  <c r="G62" i="29" s="1"/>
  <c r="W60" i="29"/>
  <c r="W62" i="29" s="1"/>
  <c r="AM60" i="29"/>
  <c r="AM62" i="29" s="1"/>
  <c r="K144" i="29"/>
  <c r="K145" i="29" s="1"/>
  <c r="K178" i="29" s="1"/>
  <c r="AA144" i="29"/>
  <c r="AA145" i="29" s="1"/>
  <c r="AA157" i="29" s="1"/>
  <c r="K59" i="29"/>
  <c r="K61" i="29" s="1"/>
  <c r="AA59" i="29"/>
  <c r="AA61" i="29" s="1"/>
  <c r="AQ59" i="29"/>
  <c r="AQ61" i="29" s="1"/>
  <c r="L59" i="29"/>
  <c r="L61" i="29" s="1"/>
  <c r="AB59" i="29"/>
  <c r="AB61" i="29" s="1"/>
  <c r="AR59" i="29"/>
  <c r="AR61" i="29" s="1"/>
  <c r="M59" i="29"/>
  <c r="M61" i="29" s="1"/>
  <c r="AC59" i="29"/>
  <c r="AC61" i="29" s="1"/>
  <c r="AS59" i="29"/>
  <c r="AS61" i="29" s="1"/>
  <c r="R59" i="29"/>
  <c r="R61" i="29" s="1"/>
  <c r="AH59" i="29"/>
  <c r="AH61" i="29" s="1"/>
  <c r="D60" i="29"/>
  <c r="D62" i="29" s="1"/>
  <c r="T60" i="29"/>
  <c r="T62" i="29" s="1"/>
  <c r="AJ60" i="29"/>
  <c r="AJ62" i="29" s="1"/>
  <c r="E60" i="29"/>
  <c r="E62" i="29" s="1"/>
  <c r="U60" i="29"/>
  <c r="U62" i="29" s="1"/>
  <c r="AK60" i="29"/>
  <c r="AK62" i="29" s="1"/>
  <c r="J60" i="29"/>
  <c r="J62" i="29" s="1"/>
  <c r="Z60" i="29"/>
  <c r="Z62" i="29" s="1"/>
  <c r="AP60" i="29"/>
  <c r="AP62" i="29" s="1"/>
  <c r="K60" i="29"/>
  <c r="K62" i="29" s="1"/>
  <c r="AA60" i="29"/>
  <c r="AA62" i="29" s="1"/>
  <c r="AQ60" i="29"/>
  <c r="AQ62" i="29" s="1"/>
  <c r="L158" i="29"/>
  <c r="T144" i="29"/>
  <c r="T237" i="29" s="1"/>
  <c r="T13" i="30" s="1"/>
  <c r="AB144" i="29"/>
  <c r="AB237" i="29" s="1"/>
  <c r="AB13" i="30" s="1"/>
  <c r="AJ144" i="29"/>
  <c r="AJ237" i="29" s="1"/>
  <c r="AJ13" i="30" s="1"/>
  <c r="AR158" i="29"/>
  <c r="U144" i="29"/>
  <c r="U177" i="29" s="1"/>
  <c r="U182" i="29" s="1"/>
  <c r="U183" i="29" s="1"/>
  <c r="AC144" i="29"/>
  <c r="AC237" i="29" s="1"/>
  <c r="AC13" i="30" s="1"/>
  <c r="D158" i="29"/>
  <c r="O59" i="29"/>
  <c r="O61" i="29" s="1"/>
  <c r="AE59" i="29"/>
  <c r="AE61" i="29" s="1"/>
  <c r="AU59" i="29"/>
  <c r="AU61" i="29" s="1"/>
  <c r="P59" i="29"/>
  <c r="P61" i="29" s="1"/>
  <c r="AF59" i="29"/>
  <c r="AF61" i="29" s="1"/>
  <c r="AV59" i="29"/>
  <c r="AV61" i="29" s="1"/>
  <c r="Q59" i="29"/>
  <c r="Q61" i="29" s="1"/>
  <c r="AG59" i="29"/>
  <c r="AG61" i="29" s="1"/>
  <c r="F59" i="29"/>
  <c r="F61" i="29" s="1"/>
  <c r="V59" i="29"/>
  <c r="V61" i="29" s="1"/>
  <c r="AL59" i="29"/>
  <c r="AL61" i="29" s="1"/>
  <c r="H60" i="29"/>
  <c r="H62" i="29" s="1"/>
  <c r="X60" i="29"/>
  <c r="X62" i="29" s="1"/>
  <c r="AN60" i="29"/>
  <c r="AN62" i="29" s="1"/>
  <c r="I60" i="29"/>
  <c r="I62" i="29" s="1"/>
  <c r="Y60" i="29"/>
  <c r="Y62" i="29" s="1"/>
  <c r="AO60" i="29"/>
  <c r="AO62" i="29" s="1"/>
  <c r="N60" i="29"/>
  <c r="N62" i="29" s="1"/>
  <c r="AD60" i="29"/>
  <c r="AD62" i="29" s="1"/>
  <c r="AT60" i="29"/>
  <c r="AT62" i="29" s="1"/>
  <c r="O60" i="29"/>
  <c r="O62" i="29" s="1"/>
  <c r="AE60" i="29"/>
  <c r="AE62" i="29" s="1"/>
  <c r="AU60" i="29"/>
  <c r="AU62" i="29" s="1"/>
  <c r="E158" i="29"/>
  <c r="M158" i="29"/>
  <c r="U158" i="29"/>
  <c r="AC158" i="29"/>
  <c r="AK158" i="29"/>
  <c r="AS158" i="29"/>
  <c r="G145" i="29"/>
  <c r="G237" i="29"/>
  <c r="G13" i="30" s="1"/>
  <c r="G177" i="29"/>
  <c r="G182" i="29" s="1"/>
  <c r="G183" i="29" s="1"/>
  <c r="AX158" i="29"/>
  <c r="AX144" i="29"/>
  <c r="AX145" i="29" s="1"/>
  <c r="AT218" i="29"/>
  <c r="AW216" i="29"/>
  <c r="AY235" i="29"/>
  <c r="AY11" i="30" s="1"/>
  <c r="AY166" i="29"/>
  <c r="AY151" i="29"/>
  <c r="AY152" i="29" s="1"/>
  <c r="AY153" i="29" s="1"/>
  <c r="AX42" i="29"/>
  <c r="AV216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AZ139" i="29"/>
  <c r="AY56" i="29"/>
  <c r="AY38" i="29"/>
  <c r="AZ167" i="29" s="1"/>
  <c r="AY39" i="29"/>
  <c r="AZ35" i="29"/>
  <c r="AY233" i="29"/>
  <c r="AY192" i="29"/>
  <c r="AY168" i="29"/>
  <c r="AY149" i="29"/>
  <c r="AY156" i="29" s="1"/>
  <c r="AY163" i="29" s="1"/>
  <c r="AY176" i="29" s="1"/>
  <c r="AX240" i="29"/>
  <c r="AX16" i="30" s="1"/>
  <c r="C16" i="30" s="1"/>
  <c r="AX242" i="29"/>
  <c r="AX19" i="30" s="1"/>
  <c r="C19" i="30" s="1"/>
  <c r="AX239" i="29"/>
  <c r="AX15" i="30" s="1"/>
  <c r="C15" i="30" s="1"/>
  <c r="AX241" i="29"/>
  <c r="AX18" i="30" s="1"/>
  <c r="C18" i="30" s="1"/>
  <c r="AX238" i="29"/>
  <c r="AX14" i="30" s="1"/>
  <c r="C14" i="30" s="1"/>
  <c r="AW60" i="29"/>
  <c r="AW62" i="29" s="1"/>
  <c r="BQ84" i="27"/>
  <c r="BR83" i="27" s="1"/>
  <c r="BR111" i="27" s="1"/>
  <c r="AP47" i="28"/>
  <c r="AR50" i="28"/>
  <c r="AQ49" i="28"/>
  <c r="AQ48" i="28"/>
  <c r="W68" i="27"/>
  <c r="W44" i="27" s="1"/>
  <c r="X56" i="27"/>
  <c r="BQ134" i="27"/>
  <c r="BQ146" i="27" s="1"/>
  <c r="BQ140" i="27"/>
  <c r="BQ143" i="27" s="1"/>
  <c r="BQ118" i="27"/>
  <c r="BQ141" i="27" s="1"/>
  <c r="AQ216" i="27"/>
  <c r="AQ214" i="27"/>
  <c r="AQ204" i="27"/>
  <c r="AQ202" i="27"/>
  <c r="AQ200" i="27" s="1"/>
  <c r="AQ207" i="27"/>
  <c r="AQ218" i="27" s="1"/>
  <c r="AQ206" i="27"/>
  <c r="AQ217" i="27" s="1"/>
  <c r="AS198" i="27"/>
  <c r="AS39" i="27"/>
  <c r="AR45" i="24" s="1"/>
  <c r="AT37" i="27"/>
  <c r="AS38" i="27"/>
  <c r="AR44" i="24" s="1"/>
  <c r="AR211" i="27"/>
  <c r="AR208" i="27"/>
  <c r="AR219" i="27" s="1"/>
  <c r="AR203" i="27"/>
  <c r="AR201" i="27"/>
  <c r="AR199" i="27"/>
  <c r="AR197" i="27"/>
  <c r="AR212" i="27" s="1"/>
  <c r="W135" i="27"/>
  <c r="W150" i="27" s="1"/>
  <c r="X114" i="27"/>
  <c r="AP209" i="27"/>
  <c r="AP41" i="27" s="1"/>
  <c r="BR84" i="27" l="1"/>
  <c r="BS83" i="27" s="1"/>
  <c r="BS111" i="27" s="1"/>
  <c r="E159" i="29"/>
  <c r="E237" i="29"/>
  <c r="E13" i="30" s="1"/>
  <c r="AK159" i="29"/>
  <c r="AF237" i="29"/>
  <c r="AF13" i="30" s="1"/>
  <c r="E145" i="29"/>
  <c r="E157" i="29" s="1"/>
  <c r="AV177" i="29"/>
  <c r="AV182" i="29" s="1"/>
  <c r="AV183" i="29" s="1"/>
  <c r="AO145" i="29"/>
  <c r="AO178" i="29" s="1"/>
  <c r="P159" i="29"/>
  <c r="P145" i="29"/>
  <c r="P178" i="29" s="1"/>
  <c r="AF157" i="29"/>
  <c r="P177" i="29"/>
  <c r="P182" i="29" s="1"/>
  <c r="P183" i="29" s="1"/>
  <c r="AF159" i="29"/>
  <c r="AV145" i="29"/>
  <c r="AV178" i="29" s="1"/>
  <c r="AF177" i="29"/>
  <c r="AF182" i="29" s="1"/>
  <c r="AF183" i="29" s="1"/>
  <c r="AV159" i="29"/>
  <c r="V42" i="25"/>
  <c r="V42" i="32"/>
  <c r="AO159" i="29"/>
  <c r="H177" i="29"/>
  <c r="H182" i="29" s="1"/>
  <c r="H183" i="29" s="1"/>
  <c r="H145" i="29"/>
  <c r="H157" i="29" s="1"/>
  <c r="AO237" i="29"/>
  <c r="AO13" i="30" s="1"/>
  <c r="AN159" i="29"/>
  <c r="I177" i="29"/>
  <c r="I182" i="29" s="1"/>
  <c r="I183" i="29" s="1"/>
  <c r="Q159" i="29"/>
  <c r="Q145" i="29"/>
  <c r="Q157" i="29" s="1"/>
  <c r="H159" i="29"/>
  <c r="D177" i="29"/>
  <c r="D182" i="29" s="1"/>
  <c r="D183" i="29" s="1"/>
  <c r="D159" i="29"/>
  <c r="AS237" i="29"/>
  <c r="AS13" i="30" s="1"/>
  <c r="AK145" i="29"/>
  <c r="AK178" i="29" s="1"/>
  <c r="N237" i="29"/>
  <c r="N13" i="30" s="1"/>
  <c r="J237" i="29"/>
  <c r="J13" i="30" s="1"/>
  <c r="Q177" i="29"/>
  <c r="Q182" i="29" s="1"/>
  <c r="Q183" i="29" s="1"/>
  <c r="AA178" i="29"/>
  <c r="N178" i="29"/>
  <c r="AN177" i="29"/>
  <c r="AN182" i="29" s="1"/>
  <c r="AN183" i="29" s="1"/>
  <c r="V177" i="29"/>
  <c r="V182" i="29" s="1"/>
  <c r="V183" i="29" s="1"/>
  <c r="Z145" i="29"/>
  <c r="Z178" i="29" s="1"/>
  <c r="AG177" i="29"/>
  <c r="AG182" i="29" s="1"/>
  <c r="AG183" i="29" s="1"/>
  <c r="W157" i="29"/>
  <c r="AG237" i="29"/>
  <c r="AG13" i="30" s="1"/>
  <c r="X159" i="29"/>
  <c r="V237" i="29"/>
  <c r="V13" i="30" s="1"/>
  <c r="S157" i="29"/>
  <c r="V157" i="29"/>
  <c r="M145" i="29"/>
  <c r="M157" i="29" s="1"/>
  <c r="X177" i="29"/>
  <c r="X182" i="29" s="1"/>
  <c r="X183" i="29" s="1"/>
  <c r="R145" i="29"/>
  <c r="R178" i="29" s="1"/>
  <c r="V159" i="29"/>
  <c r="AD145" i="29"/>
  <c r="AD157" i="29" s="1"/>
  <c r="AS159" i="29"/>
  <c r="X145" i="29"/>
  <c r="X178" i="29" s="1"/>
  <c r="T159" i="29"/>
  <c r="S159" i="29"/>
  <c r="AH178" i="29"/>
  <c r="S237" i="29"/>
  <c r="S13" i="30" s="1"/>
  <c r="AD159" i="29"/>
  <c r="AE145" i="29"/>
  <c r="AE178" i="29" s="1"/>
  <c r="AE159" i="29"/>
  <c r="AN145" i="29"/>
  <c r="AN178" i="29" s="1"/>
  <c r="U237" i="29"/>
  <c r="U13" i="30" s="1"/>
  <c r="W177" i="29"/>
  <c r="W182" i="29" s="1"/>
  <c r="W183" i="29" s="1"/>
  <c r="AG159" i="29"/>
  <c r="Y178" i="29"/>
  <c r="AM177" i="29"/>
  <c r="AM182" i="29" s="1"/>
  <c r="AM183" i="29" s="1"/>
  <c r="O237" i="29"/>
  <c r="O13" i="30" s="1"/>
  <c r="L237" i="29"/>
  <c r="L13" i="30" s="1"/>
  <c r="L145" i="29"/>
  <c r="L178" i="29" s="1"/>
  <c r="D237" i="29"/>
  <c r="D13" i="30" s="1"/>
  <c r="AK177" i="29"/>
  <c r="AK182" i="29" s="1"/>
  <c r="AK183" i="29" s="1"/>
  <c r="J145" i="29"/>
  <c r="J178" i="29" s="1"/>
  <c r="J159" i="29"/>
  <c r="Y237" i="29"/>
  <c r="Y13" i="30" s="1"/>
  <c r="AP157" i="29"/>
  <c r="AW159" i="29"/>
  <c r="AR237" i="29"/>
  <c r="AR13" i="30" s="1"/>
  <c r="AM159" i="29"/>
  <c r="AI178" i="29"/>
  <c r="AP177" i="29"/>
  <c r="AP182" i="29" s="1"/>
  <c r="AP183" i="29" s="1"/>
  <c r="AM145" i="29"/>
  <c r="AM157" i="29" s="1"/>
  <c r="AP159" i="29"/>
  <c r="AU159" i="29"/>
  <c r="AJ145" i="29"/>
  <c r="AJ157" i="29" s="1"/>
  <c r="AP237" i="29"/>
  <c r="AP13" i="30" s="1"/>
  <c r="AU145" i="29"/>
  <c r="AU178" i="29" s="1"/>
  <c r="Y159" i="29"/>
  <c r="Y160" i="29" s="1"/>
  <c r="AW177" i="29"/>
  <c r="AW182" i="29" s="1"/>
  <c r="AW183" i="29" s="1"/>
  <c r="AJ177" i="29"/>
  <c r="AJ182" i="29" s="1"/>
  <c r="AJ183" i="29" s="1"/>
  <c r="AI237" i="29"/>
  <c r="AI13" i="30" s="1"/>
  <c r="O145" i="29"/>
  <c r="O178" i="29" s="1"/>
  <c r="AI177" i="29"/>
  <c r="AI182" i="29" s="1"/>
  <c r="AI183" i="29" s="1"/>
  <c r="Y177" i="29"/>
  <c r="Y182" i="29" s="1"/>
  <c r="Y183" i="29" s="1"/>
  <c r="AL157" i="29"/>
  <c r="AW145" i="29"/>
  <c r="AW157" i="29" s="1"/>
  <c r="AR145" i="29"/>
  <c r="AR157" i="29" s="1"/>
  <c r="AR159" i="29"/>
  <c r="L159" i="29"/>
  <c r="O159" i="29"/>
  <c r="AI159" i="29"/>
  <c r="AI160" i="29" s="1"/>
  <c r="F237" i="29"/>
  <c r="F13" i="30" s="1"/>
  <c r="F177" i="29"/>
  <c r="F182" i="29" s="1"/>
  <c r="F183" i="29" s="1"/>
  <c r="M159" i="29"/>
  <c r="AS145" i="29"/>
  <c r="AS157" i="29" s="1"/>
  <c r="M237" i="29"/>
  <c r="M13" i="30" s="1"/>
  <c r="AA237" i="29"/>
  <c r="AA13" i="30" s="1"/>
  <c r="N159" i="29"/>
  <c r="N160" i="29" s="1"/>
  <c r="F159" i="29"/>
  <c r="N177" i="29"/>
  <c r="N182" i="29" s="1"/>
  <c r="N183" i="29" s="1"/>
  <c r="R159" i="29"/>
  <c r="AA177" i="29"/>
  <c r="AA182" i="29" s="1"/>
  <c r="AA183" i="29" s="1"/>
  <c r="R237" i="29"/>
  <c r="R13" i="30" s="1"/>
  <c r="AB145" i="29"/>
  <c r="AB178" i="29" s="1"/>
  <c r="I159" i="29"/>
  <c r="Z159" i="29"/>
  <c r="I145" i="29"/>
  <c r="I157" i="29" s="1"/>
  <c r="AU237" i="29"/>
  <c r="AU13" i="30" s="1"/>
  <c r="AA159" i="29"/>
  <c r="AA160" i="29" s="1"/>
  <c r="AC159" i="29"/>
  <c r="AQ157" i="29"/>
  <c r="AC177" i="29"/>
  <c r="AC182" i="29" s="1"/>
  <c r="AC183" i="29" s="1"/>
  <c r="AQ159" i="29"/>
  <c r="T177" i="29"/>
  <c r="T182" i="29" s="1"/>
  <c r="T183" i="29" s="1"/>
  <c r="U145" i="29"/>
  <c r="U157" i="29" s="1"/>
  <c r="AL237" i="29"/>
  <c r="AL13" i="30" s="1"/>
  <c r="AT159" i="29"/>
  <c r="AT177" i="29"/>
  <c r="AT182" i="29" s="1"/>
  <c r="AT183" i="29" s="1"/>
  <c r="AL159" i="29"/>
  <c r="S177" i="29"/>
  <c r="S182" i="29" s="1"/>
  <c r="S183" i="29" s="1"/>
  <c r="AH159" i="29"/>
  <c r="AH160" i="29" s="1"/>
  <c r="AH237" i="29"/>
  <c r="AH13" i="30" s="1"/>
  <c r="AQ177" i="29"/>
  <c r="AQ182" i="29" s="1"/>
  <c r="AQ183" i="29" s="1"/>
  <c r="AL177" i="29"/>
  <c r="AL182" i="29" s="1"/>
  <c r="AL183" i="29" s="1"/>
  <c r="W237" i="29"/>
  <c r="W13" i="30" s="1"/>
  <c r="AB177" i="29"/>
  <c r="AB182" i="29" s="1"/>
  <c r="AB183" i="29" s="1"/>
  <c r="AC145" i="29"/>
  <c r="AC178" i="29" s="1"/>
  <c r="AQ237" i="29"/>
  <c r="AQ13" i="30" s="1"/>
  <c r="U159" i="29"/>
  <c r="AB159" i="29"/>
  <c r="AE177" i="29"/>
  <c r="AE182" i="29" s="1"/>
  <c r="AE183" i="29" s="1"/>
  <c r="Z237" i="29"/>
  <c r="Z13" i="30" s="1"/>
  <c r="AH177" i="29"/>
  <c r="AH182" i="29" s="1"/>
  <c r="AH183" i="29" s="1"/>
  <c r="AD177" i="29"/>
  <c r="AD182" i="29" s="1"/>
  <c r="AD183" i="29" s="1"/>
  <c r="AT145" i="29"/>
  <c r="AT178" i="29" s="1"/>
  <c r="W159" i="29"/>
  <c r="T145" i="29"/>
  <c r="T178" i="29" s="1"/>
  <c r="K237" i="29"/>
  <c r="K13" i="30" s="1"/>
  <c r="K157" i="29"/>
  <c r="AJ159" i="29"/>
  <c r="K159" i="29"/>
  <c r="K177" i="29"/>
  <c r="K182" i="29" s="1"/>
  <c r="K183" i="29" s="1"/>
  <c r="AS178" i="29"/>
  <c r="AG178" i="29"/>
  <c r="G178" i="29"/>
  <c r="F178" i="29"/>
  <c r="AX177" i="29"/>
  <c r="AX182" i="29" s="1"/>
  <c r="AX183" i="29" s="1"/>
  <c r="F157" i="29"/>
  <c r="G157" i="29"/>
  <c r="G160" i="29" s="1"/>
  <c r="AG157" i="29"/>
  <c r="AX237" i="29"/>
  <c r="AX13" i="30" s="1"/>
  <c r="AX159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6" i="29"/>
  <c r="AZ151" i="29"/>
  <c r="AZ152" i="29" s="1"/>
  <c r="AZ153" i="29" s="1"/>
  <c r="AY42" i="29"/>
  <c r="AY241" i="29"/>
  <c r="AY18" i="30" s="1"/>
  <c r="AY239" i="29"/>
  <c r="AY15" i="30" s="1"/>
  <c r="AY242" i="29"/>
  <c r="AY19" i="30" s="1"/>
  <c r="AY238" i="29"/>
  <c r="AY14" i="30" s="1"/>
  <c r="AY240" i="29"/>
  <c r="AY16" i="30" s="1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167" i="29" s="1"/>
  <c r="BA35" i="29"/>
  <c r="AZ39" i="29"/>
  <c r="AZ233" i="29"/>
  <c r="AZ192" i="29"/>
  <c r="AZ149" i="29"/>
  <c r="AZ156" i="29" s="1"/>
  <c r="AZ163" i="29" s="1"/>
  <c r="AZ176" i="29" s="1"/>
  <c r="AZ168" i="29"/>
  <c r="D157" i="29"/>
  <c r="D178" i="29"/>
  <c r="AX178" i="29"/>
  <c r="AX157" i="29"/>
  <c r="AX216" i="29"/>
  <c r="AX218" i="29"/>
  <c r="AQ47" i="28"/>
  <c r="AS50" i="28"/>
  <c r="AR48" i="28"/>
  <c r="AR49" i="28"/>
  <c r="X54" i="27"/>
  <c r="X66" i="27"/>
  <c r="BR140" i="27"/>
  <c r="BR143" i="27" s="1"/>
  <c r="BR134" i="27"/>
  <c r="BR146" i="27" s="1"/>
  <c r="BR118" i="27"/>
  <c r="BR141" i="27" s="1"/>
  <c r="AS211" i="27"/>
  <c r="AS208" i="27"/>
  <c r="AS219" i="27" s="1"/>
  <c r="AS203" i="27"/>
  <c r="AS201" i="27"/>
  <c r="AS199" i="27"/>
  <c r="AS197" i="27"/>
  <c r="AS212" i="27" s="1"/>
  <c r="AR216" i="27"/>
  <c r="AR214" i="27"/>
  <c r="AR204" i="27"/>
  <c r="AR202" i="27"/>
  <c r="AR200" i="27" s="1"/>
  <c r="AR206" i="27"/>
  <c r="AR217" i="27" s="1"/>
  <c r="AR207" i="27"/>
  <c r="AR218" i="27" s="1"/>
  <c r="AR213" i="27"/>
  <c r="AQ209" i="27"/>
  <c r="AQ41" i="27" s="1"/>
  <c r="X137" i="27"/>
  <c r="X148" i="27" s="1"/>
  <c r="X112" i="27"/>
  <c r="AT198" i="27"/>
  <c r="AU37" i="27"/>
  <c r="AT39" i="27"/>
  <c r="AS45" i="24" s="1"/>
  <c r="AT38" i="27"/>
  <c r="AS44" i="24" s="1"/>
  <c r="BS84" i="27" l="1"/>
  <c r="BT83" i="27" s="1"/>
  <c r="E178" i="29"/>
  <c r="E160" i="29"/>
  <c r="AS160" i="29"/>
  <c r="H178" i="29"/>
  <c r="W160" i="29"/>
  <c r="AO157" i="29"/>
  <c r="AO160" i="29" s="1"/>
  <c r="P157" i="29"/>
  <c r="P160" i="29" s="1"/>
  <c r="Q178" i="29"/>
  <c r="AV157" i="29"/>
  <c r="AV160" i="29" s="1"/>
  <c r="AF160" i="29"/>
  <c r="H160" i="29"/>
  <c r="V160" i="29"/>
  <c r="D160" i="29"/>
  <c r="Q160" i="29"/>
  <c r="O157" i="29"/>
  <c r="O160" i="29" s="1"/>
  <c r="AW178" i="29"/>
  <c r="AK157" i="29"/>
  <c r="AK160" i="29" s="1"/>
  <c r="AE157" i="29"/>
  <c r="AE160" i="29" s="1"/>
  <c r="M160" i="29"/>
  <c r="Z157" i="29"/>
  <c r="Z160" i="29" s="1"/>
  <c r="M178" i="29"/>
  <c r="AD178" i="29"/>
  <c r="AG160" i="29"/>
  <c r="AP160" i="29"/>
  <c r="S160" i="29"/>
  <c r="AM178" i="29"/>
  <c r="AW160" i="29"/>
  <c r="AJ178" i="29"/>
  <c r="AD160" i="29"/>
  <c r="X157" i="29"/>
  <c r="X160" i="29" s="1"/>
  <c r="L157" i="29"/>
  <c r="L160" i="29" s="1"/>
  <c r="AT157" i="29"/>
  <c r="AT160" i="29" s="1"/>
  <c r="AN157" i="29"/>
  <c r="AN160" i="29" s="1"/>
  <c r="AB157" i="29"/>
  <c r="AB160" i="29" s="1"/>
  <c r="R157" i="29"/>
  <c r="R160" i="29" s="1"/>
  <c r="AR178" i="29"/>
  <c r="J157" i="29"/>
  <c r="J160" i="29" s="1"/>
  <c r="I178" i="29"/>
  <c r="AM160" i="29"/>
  <c r="AJ160" i="29"/>
  <c r="AR160" i="29"/>
  <c r="AL160" i="29"/>
  <c r="U160" i="29"/>
  <c r="I160" i="29"/>
  <c r="AU157" i="29"/>
  <c r="AU160" i="29" s="1"/>
  <c r="U178" i="29"/>
  <c r="AC157" i="29"/>
  <c r="AC160" i="29" s="1"/>
  <c r="F160" i="29"/>
  <c r="K160" i="29"/>
  <c r="T157" i="29"/>
  <c r="T160" i="29" s="1"/>
  <c r="AQ160" i="29"/>
  <c r="AX160" i="29"/>
  <c r="AY59" i="29"/>
  <c r="AY61" i="29" s="1"/>
  <c r="AY216" i="29"/>
  <c r="AZ198" i="29"/>
  <c r="AZ199" i="29" s="1"/>
  <c r="AZ215" i="29"/>
  <c r="BA235" i="29"/>
  <c r="BA11" i="30" s="1"/>
  <c r="BA166" i="29"/>
  <c r="BA151" i="29"/>
  <c r="BA152" i="29" s="1"/>
  <c r="BA153" i="29" s="1"/>
  <c r="AZ42" i="29"/>
  <c r="BB139" i="29"/>
  <c r="BA56" i="29"/>
  <c r="BA39" i="29"/>
  <c r="BB35" i="29"/>
  <c r="BA38" i="29"/>
  <c r="BB167" i="29" s="1"/>
  <c r="AZ239" i="29"/>
  <c r="AZ15" i="30" s="1"/>
  <c r="AZ241" i="29"/>
  <c r="AZ18" i="30" s="1"/>
  <c r="AZ238" i="29"/>
  <c r="AZ14" i="30" s="1"/>
  <c r="AZ240" i="29"/>
  <c r="AZ16" i="30" s="1"/>
  <c r="AZ242" i="29"/>
  <c r="AZ19" i="30" s="1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8" i="27"/>
  <c r="X44" i="27" s="1"/>
  <c r="Y56" i="27"/>
  <c r="BS140" i="27"/>
  <c r="BS143" i="27" s="1"/>
  <c r="BS134" i="27"/>
  <c r="BS146" i="27" s="1"/>
  <c r="BS118" i="27"/>
  <c r="BS141" i="27" s="1"/>
  <c r="AR209" i="27"/>
  <c r="AR41" i="27" s="1"/>
  <c r="BT111" i="27"/>
  <c r="BT84" i="27"/>
  <c r="BU83" i="27" s="1"/>
  <c r="AS213" i="27"/>
  <c r="AU198" i="27"/>
  <c r="AV37" i="27"/>
  <c r="AU38" i="27"/>
  <c r="AT44" i="24" s="1"/>
  <c r="AU39" i="27"/>
  <c r="AT45" i="24" s="1"/>
  <c r="X135" i="27"/>
  <c r="X150" i="27" s="1"/>
  <c r="Y114" i="27"/>
  <c r="AS214" i="27"/>
  <c r="AS216" i="27"/>
  <c r="AS204" i="27"/>
  <c r="AS207" i="27"/>
  <c r="AS218" i="27" s="1"/>
  <c r="AS202" i="27"/>
  <c r="AS200" i="27" s="1"/>
  <c r="AS206" i="27"/>
  <c r="AS217" i="27" s="1"/>
  <c r="AT213" i="27"/>
  <c r="AT211" i="27"/>
  <c r="AT208" i="27"/>
  <c r="AT219" i="27" s="1"/>
  <c r="AT212" i="27"/>
  <c r="AT203" i="27"/>
  <c r="AT201" i="27"/>
  <c r="AT197" i="27"/>
  <c r="AT199" i="27"/>
  <c r="W42" i="25" l="1"/>
  <c r="W42" i="32"/>
  <c r="BA169" i="29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19" i="30" s="1"/>
  <c r="BA240" i="29"/>
  <c r="BA16" i="30" s="1"/>
  <c r="BA238" i="29"/>
  <c r="BA14" i="30" s="1"/>
  <c r="BA241" i="29"/>
  <c r="BA18" i="30" s="1"/>
  <c r="BA239" i="29"/>
  <c r="BA15" i="30" s="1"/>
  <c r="BA144" i="29"/>
  <c r="BB235" i="29"/>
  <c r="BB11" i="30" s="1"/>
  <c r="BB166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B38" i="29"/>
  <c r="BC167" i="29" s="1"/>
  <c r="AS47" i="28"/>
  <c r="AU50" i="28"/>
  <c r="AT49" i="28"/>
  <c r="AT48" i="28"/>
  <c r="Y66" i="27"/>
  <c r="Y54" i="27"/>
  <c r="BT140" i="27"/>
  <c r="BT143" i="27" s="1"/>
  <c r="BT134" i="27"/>
  <c r="BT146" i="27" s="1"/>
  <c r="BT118" i="27"/>
  <c r="BT141" i="27" s="1"/>
  <c r="BU111" i="27"/>
  <c r="BU84" i="27"/>
  <c r="BV83" i="27" s="1"/>
  <c r="AT216" i="27"/>
  <c r="AT214" i="27"/>
  <c r="AT204" i="27"/>
  <c r="AT202" i="27"/>
  <c r="AT200" i="27" s="1"/>
  <c r="AT206" i="27"/>
  <c r="AT217" i="27" s="1"/>
  <c r="AT207" i="27"/>
  <c r="AT218" i="27" s="1"/>
  <c r="AV198" i="27"/>
  <c r="AV39" i="27"/>
  <c r="AU45" i="24" s="1"/>
  <c r="AV38" i="27"/>
  <c r="AU44" i="24" s="1"/>
  <c r="AW37" i="27"/>
  <c r="AU213" i="27"/>
  <c r="AU211" i="27"/>
  <c r="AU208" i="27"/>
  <c r="AU219" i="27" s="1"/>
  <c r="AU203" i="27"/>
  <c r="AU201" i="27"/>
  <c r="AU199" i="27"/>
  <c r="AU197" i="27"/>
  <c r="AU212" i="27" s="1"/>
  <c r="AS209" i="27"/>
  <c r="AS41" i="27" s="1"/>
  <c r="Y137" i="27"/>
  <c r="Y148" i="27" s="1"/>
  <c r="Y112" i="27"/>
  <c r="BA60" i="29" l="1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14" i="30" s="1"/>
  <c r="BB240" i="29"/>
  <c r="BB16" i="30" s="1"/>
  <c r="BB242" i="29"/>
  <c r="BB19" i="30" s="1"/>
  <c r="BB239" i="29"/>
  <c r="BB15" i="30" s="1"/>
  <c r="BB241" i="29"/>
  <c r="BB18" i="30" s="1"/>
  <c r="BC235" i="29"/>
  <c r="BC11" i="30" s="1"/>
  <c r="BC166" i="29"/>
  <c r="BC151" i="29"/>
  <c r="BC152" i="29" s="1"/>
  <c r="BC153" i="29" s="1"/>
  <c r="BB42" i="29"/>
  <c r="BD139" i="29"/>
  <c r="BC56" i="29"/>
  <c r="BC39" i="29"/>
  <c r="BC38" i="29"/>
  <c r="BD167" i="29" s="1"/>
  <c r="BD35" i="29"/>
  <c r="AZ178" i="29"/>
  <c r="AZ157" i="29"/>
  <c r="AZ160" i="29" s="1"/>
  <c r="AT47" i="28"/>
  <c r="AV50" i="28"/>
  <c r="AU49" i="28"/>
  <c r="AU48" i="28"/>
  <c r="Z56" i="27"/>
  <c r="Y68" i="27"/>
  <c r="Y44" i="27" s="1"/>
  <c r="BU140" i="27"/>
  <c r="BU143" i="27" s="1"/>
  <c r="BU134" i="27"/>
  <c r="BU146" i="27" s="1"/>
  <c r="BU118" i="27"/>
  <c r="BU141" i="27" s="1"/>
  <c r="BV111" i="27"/>
  <c r="BV84" i="27"/>
  <c r="BW83" i="27" s="1"/>
  <c r="Y135" i="27"/>
  <c r="Y150" i="27" s="1"/>
  <c r="Z114" i="27"/>
  <c r="AW198" i="27"/>
  <c r="AW38" i="27"/>
  <c r="AV44" i="24" s="1"/>
  <c r="AX37" i="27"/>
  <c r="AW39" i="27"/>
  <c r="AV45" i="24" s="1"/>
  <c r="AT209" i="27"/>
  <c r="AT41" i="27" s="1"/>
  <c r="AU216" i="27"/>
  <c r="AU214" i="27"/>
  <c r="AU204" i="27"/>
  <c r="AU202" i="27"/>
  <c r="AU200" i="27" s="1"/>
  <c r="AU207" i="27"/>
  <c r="AU218" i="27" s="1"/>
  <c r="AU206" i="27"/>
  <c r="AU217" i="27" s="1"/>
  <c r="AV212" i="27"/>
  <c r="AV208" i="27"/>
  <c r="AV219" i="27" s="1"/>
  <c r="AV211" i="27"/>
  <c r="AV203" i="27"/>
  <c r="AV201" i="27"/>
  <c r="AV199" i="27"/>
  <c r="AV197" i="27"/>
  <c r="AV213" i="27" s="1"/>
  <c r="X42" i="25" l="1"/>
  <c r="X42" i="32"/>
  <c r="BB171" i="29"/>
  <c r="BB218" i="29" s="1"/>
  <c r="BC57" i="29"/>
  <c r="BD3" i="30" s="1"/>
  <c r="BD7" i="30" s="1"/>
  <c r="BD6" i="30" s="1"/>
  <c r="BC58" i="29"/>
  <c r="BD5" i="30" s="1"/>
  <c r="BD4" i="30" s="1"/>
  <c r="BC241" i="29"/>
  <c r="BC18" i="30" s="1"/>
  <c r="BC239" i="29"/>
  <c r="BC15" i="30" s="1"/>
  <c r="BC240" i="29"/>
  <c r="BC16" i="30" s="1"/>
  <c r="BC242" i="29"/>
  <c r="BC19" i="30" s="1"/>
  <c r="BC238" i="29"/>
  <c r="BC14" i="30" s="1"/>
  <c r="BA178" i="29"/>
  <c r="BA157" i="29"/>
  <c r="BA160" i="29" s="1"/>
  <c r="BC158" i="29"/>
  <c r="BB59" i="29"/>
  <c r="BB61" i="29" s="1"/>
  <c r="BE139" i="29"/>
  <c r="BD56" i="29"/>
  <c r="BE35" i="29"/>
  <c r="BD39" i="29"/>
  <c r="BD38" i="29"/>
  <c r="BE167" i="29" s="1"/>
  <c r="BD233" i="29"/>
  <c r="BD192" i="29"/>
  <c r="BD168" i="29"/>
  <c r="BD149" i="29"/>
  <c r="BD156" i="29" s="1"/>
  <c r="BD163" i="29" s="1"/>
  <c r="BD176" i="29" s="1"/>
  <c r="BD235" i="29"/>
  <c r="BD11" i="30" s="1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6" i="27"/>
  <c r="Z54" i="27"/>
  <c r="BV134" i="27"/>
  <c r="BV146" i="27" s="1"/>
  <c r="BV140" i="27"/>
  <c r="BV143" i="27" s="1"/>
  <c r="BV118" i="27"/>
  <c r="BV141" i="27" s="1"/>
  <c r="BW111" i="27"/>
  <c r="BW84" i="27"/>
  <c r="BX83" i="27" s="1"/>
  <c r="AX198" i="27"/>
  <c r="AY37" i="27"/>
  <c r="AX39" i="27"/>
  <c r="AW45" i="24" s="1"/>
  <c r="AX38" i="27"/>
  <c r="AW44" i="24" s="1"/>
  <c r="AV216" i="27"/>
  <c r="AV214" i="27"/>
  <c r="AV204" i="27"/>
  <c r="AV206" i="27"/>
  <c r="AV217" i="27" s="1"/>
  <c r="AV202" i="27"/>
  <c r="AV200" i="27" s="1"/>
  <c r="AV207" i="27"/>
  <c r="AV218" i="27" s="1"/>
  <c r="AU209" i="27"/>
  <c r="AU41" i="27" s="1"/>
  <c r="AW208" i="27"/>
  <c r="AW219" i="27" s="1"/>
  <c r="AW211" i="27"/>
  <c r="AW203" i="27"/>
  <c r="AW201" i="27"/>
  <c r="AW199" i="27"/>
  <c r="AW197" i="27"/>
  <c r="AW212" i="27" s="1"/>
  <c r="Z137" i="27"/>
  <c r="Z148" i="27" s="1"/>
  <c r="Z112" i="27"/>
  <c r="BC60" i="29" l="1"/>
  <c r="BC62" i="29" s="1"/>
  <c r="BB216" i="29"/>
  <c r="BC218" i="29"/>
  <c r="BE235" i="29"/>
  <c r="BE11" i="30" s="1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E38" i="29"/>
  <c r="BF167" i="29" s="1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19" i="30" s="1"/>
  <c r="BD239" i="29"/>
  <c r="BD15" i="30" s="1"/>
  <c r="BD241" i="29"/>
  <c r="BD18" i="30" s="1"/>
  <c r="BD240" i="29"/>
  <c r="BD16" i="30" s="1"/>
  <c r="BD238" i="29"/>
  <c r="BD14" i="30" s="1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8" i="27"/>
  <c r="Z44" i="27" s="1"/>
  <c r="AA56" i="27"/>
  <c r="BX111" i="27"/>
  <c r="BX84" i="27"/>
  <c r="BY83" i="27" s="1"/>
  <c r="BW140" i="27"/>
  <c r="BW143" i="27" s="1"/>
  <c r="BW134" i="27"/>
  <c r="BW146" i="27" s="1"/>
  <c r="BW118" i="27"/>
  <c r="BW141" i="27" s="1"/>
  <c r="Z135" i="27"/>
  <c r="Z150" i="27" s="1"/>
  <c r="AA114" i="27"/>
  <c r="AW213" i="27"/>
  <c r="AV209" i="27"/>
  <c r="AV41" i="27" s="1"/>
  <c r="AY198" i="27"/>
  <c r="AZ37" i="27"/>
  <c r="AY39" i="27"/>
  <c r="AX45" i="24" s="1"/>
  <c r="AY38" i="27"/>
  <c r="AX44" i="24" s="1"/>
  <c r="AW214" i="27"/>
  <c r="AW216" i="27"/>
  <c r="AW204" i="27"/>
  <c r="AW206" i="27"/>
  <c r="AW217" i="27" s="1"/>
  <c r="AW207" i="27"/>
  <c r="AW218" i="27" s="1"/>
  <c r="AW202" i="27"/>
  <c r="AW200" i="27" s="1"/>
  <c r="AX211" i="27"/>
  <c r="AX208" i="27"/>
  <c r="AX219" i="27" s="1"/>
  <c r="AX203" i="27"/>
  <c r="AX201" i="27"/>
  <c r="AX197" i="27"/>
  <c r="AX213" i="27" s="1"/>
  <c r="AX199" i="27"/>
  <c r="Y42" i="25" l="1"/>
  <c r="Y42" i="32"/>
  <c r="BD218" i="29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19" i="30" s="1"/>
  <c r="BE240" i="29"/>
  <c r="BE16" i="30" s="1"/>
  <c r="BE238" i="29"/>
  <c r="BE14" i="30" s="1"/>
  <c r="BE239" i="29"/>
  <c r="BE15" i="30" s="1"/>
  <c r="BE241" i="29"/>
  <c r="BE18" i="30" s="1"/>
  <c r="BC178" i="29"/>
  <c r="BC157" i="29"/>
  <c r="BC160" i="29" s="1"/>
  <c r="BG139" i="29"/>
  <c r="BF56" i="29"/>
  <c r="BF39" i="29"/>
  <c r="BF38" i="29"/>
  <c r="BG167" i="29" s="1"/>
  <c r="BG35" i="29"/>
  <c r="BE169" i="29"/>
  <c r="BE171" i="29"/>
  <c r="BE216" i="29" s="1"/>
  <c r="AW47" i="28"/>
  <c r="AY50" i="28"/>
  <c r="AX49" i="28"/>
  <c r="AX48" i="28"/>
  <c r="AA66" i="27"/>
  <c r="AA54" i="27"/>
  <c r="BX134" i="27"/>
  <c r="BX146" i="27" s="1"/>
  <c r="BX140" i="27"/>
  <c r="BX143" i="27" s="1"/>
  <c r="BX118" i="27"/>
  <c r="BX141" i="27" s="1"/>
  <c r="BY111" i="27"/>
  <c r="BY84" i="27"/>
  <c r="BZ83" i="27" s="1"/>
  <c r="AW209" i="27"/>
  <c r="AW41" i="27" s="1"/>
  <c r="AX214" i="27"/>
  <c r="AX216" i="27"/>
  <c r="AX204" i="27"/>
  <c r="AX207" i="27"/>
  <c r="AX218" i="27" s="1"/>
  <c r="AX202" i="27"/>
  <c r="AX200" i="27" s="1"/>
  <c r="AX206" i="27"/>
  <c r="AX217" i="27" s="1"/>
  <c r="AX212" i="27"/>
  <c r="AZ198" i="27"/>
  <c r="AZ39" i="27"/>
  <c r="AY45" i="24" s="1"/>
  <c r="AZ38" i="27"/>
  <c r="AY44" i="24" s="1"/>
  <c r="BA37" i="27"/>
  <c r="AY211" i="27"/>
  <c r="AY208" i="27"/>
  <c r="AY219" i="27" s="1"/>
  <c r="AY203" i="27"/>
  <c r="AY201" i="27"/>
  <c r="AY199" i="27"/>
  <c r="AY197" i="27"/>
  <c r="AY212" i="27" s="1"/>
  <c r="AA137" i="27"/>
  <c r="AA148" i="27" s="1"/>
  <c r="AA112" i="27"/>
  <c r="BF158" i="29" l="1"/>
  <c r="BH139" i="29"/>
  <c r="BG56" i="29"/>
  <c r="BG38" i="29"/>
  <c r="BH167" i="29" s="1"/>
  <c r="BG39" i="29"/>
  <c r="BH35" i="29"/>
  <c r="BG233" i="29"/>
  <c r="BG168" i="29"/>
  <c r="BG192" i="29"/>
  <c r="BG149" i="29"/>
  <c r="BG156" i="29" s="1"/>
  <c r="BG163" i="29" s="1"/>
  <c r="BG176" i="29" s="1"/>
  <c r="BG235" i="29"/>
  <c r="BG11" i="30" s="1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18" i="30" s="1"/>
  <c r="BF238" i="29"/>
  <c r="BF14" i="30" s="1"/>
  <c r="BF240" i="29"/>
  <c r="BF16" i="30" s="1"/>
  <c r="BF242" i="29"/>
  <c r="BF19" i="30" s="1"/>
  <c r="BF239" i="29"/>
  <c r="BF15" i="30" s="1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8" i="27"/>
  <c r="AA44" i="27" s="1"/>
  <c r="AB56" i="27"/>
  <c r="BY140" i="27"/>
  <c r="BY143" i="27" s="1"/>
  <c r="BY134" i="27"/>
  <c r="BY146" i="27" s="1"/>
  <c r="BY118" i="27"/>
  <c r="BY141" i="27" s="1"/>
  <c r="BZ111" i="27"/>
  <c r="BZ84" i="27"/>
  <c r="CA83" i="27" s="1"/>
  <c r="AX209" i="27"/>
  <c r="AX41" i="27" s="1"/>
  <c r="AA135" i="27"/>
  <c r="AA150" i="27" s="1"/>
  <c r="AB114" i="27"/>
  <c r="AY213" i="27"/>
  <c r="BA198" i="27"/>
  <c r="BA38" i="27"/>
  <c r="AZ44" i="24" s="1"/>
  <c r="BA39" i="27"/>
  <c r="AZ45" i="24" s="1"/>
  <c r="BB37" i="27"/>
  <c r="AY216" i="27"/>
  <c r="AY214" i="27"/>
  <c r="AY204" i="27"/>
  <c r="AY207" i="27"/>
  <c r="AY218" i="27" s="1"/>
  <c r="AY206" i="27"/>
  <c r="AY217" i="27" s="1"/>
  <c r="AY202" i="27"/>
  <c r="AY200" i="27" s="1"/>
  <c r="AZ211" i="27"/>
  <c r="AZ213" i="27"/>
  <c r="AZ208" i="27"/>
  <c r="AZ219" i="27" s="1"/>
  <c r="AZ203" i="27"/>
  <c r="AZ201" i="27"/>
  <c r="AZ199" i="27"/>
  <c r="AZ197" i="27"/>
  <c r="AZ212" i="27" s="1"/>
  <c r="Z42" i="25" l="1"/>
  <c r="Z42" i="32"/>
  <c r="BE178" i="29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6" i="29"/>
  <c r="BH151" i="29"/>
  <c r="BH152" i="29" s="1"/>
  <c r="BH153" i="29" s="1"/>
  <c r="BG42" i="29"/>
  <c r="BG144" i="29"/>
  <c r="BF60" i="29"/>
  <c r="BF62" i="29" s="1"/>
  <c r="BG241" i="29"/>
  <c r="BG18" i="30" s="1"/>
  <c r="BG239" i="29"/>
  <c r="BG15" i="30" s="1"/>
  <c r="BG238" i="29"/>
  <c r="BG14" i="30" s="1"/>
  <c r="BG240" i="29"/>
  <c r="BG16" i="30" s="1"/>
  <c r="BG242" i="29"/>
  <c r="BG19" i="30" s="1"/>
  <c r="BG57" i="29"/>
  <c r="BG58" i="29"/>
  <c r="BG158" i="29"/>
  <c r="BF59" i="29"/>
  <c r="BF61" i="29" s="1"/>
  <c r="BI139" i="29"/>
  <c r="BH56" i="29"/>
  <c r="BH39" i="29"/>
  <c r="BH38" i="29"/>
  <c r="BI167" i="29" s="1"/>
  <c r="BI35" i="29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4" i="27"/>
  <c r="AB66" i="27"/>
  <c r="CA111" i="27"/>
  <c r="CW84" i="27"/>
  <c r="CQ84" i="27"/>
  <c r="DI84" i="27"/>
  <c r="DM84" i="27"/>
  <c r="ER84" i="27"/>
  <c r="DN84" i="27"/>
  <c r="DY84" i="27"/>
  <c r="EY84" i="27"/>
  <c r="EG84" i="27"/>
  <c r="DX84" i="27"/>
  <c r="DO84" i="27"/>
  <c r="DG84" i="27"/>
  <c r="FA84" i="27"/>
  <c r="CA84" i="27"/>
  <c r="EA84" i="27"/>
  <c r="DU84" i="27"/>
  <c r="EX84" i="27"/>
  <c r="EF84" i="27"/>
  <c r="DW84" i="27"/>
  <c r="DE84" i="27"/>
  <c r="EB84" i="27"/>
  <c r="CP84" i="27"/>
  <c r="DC84" i="27"/>
  <c r="DB84" i="27"/>
  <c r="FB84" i="27"/>
  <c r="EI84" i="27"/>
  <c r="EU84" i="27"/>
  <c r="DF84" i="27"/>
  <c r="CG84" i="27"/>
  <c r="CR84" i="27"/>
  <c r="EQ84" i="27"/>
  <c r="CV84" i="27"/>
  <c r="CY84" i="27"/>
  <c r="CU84" i="27"/>
  <c r="EJ84" i="27"/>
  <c r="CD84" i="27"/>
  <c r="EL84" i="27"/>
  <c r="DA84" i="27"/>
  <c r="CK84" i="27"/>
  <c r="EO84" i="27"/>
  <c r="ET84" i="27"/>
  <c r="DL84" i="27"/>
  <c r="EN84" i="27"/>
  <c r="EZ84" i="27"/>
  <c r="EP84" i="27"/>
  <c r="CZ84" i="27"/>
  <c r="CC84" i="27"/>
  <c r="CL84" i="27"/>
  <c r="CM84" i="27"/>
  <c r="DD84" i="27"/>
  <c r="CI84" i="27"/>
  <c r="DS84" i="27"/>
  <c r="DJ84" i="27"/>
  <c r="CO84" i="27"/>
  <c r="DH84" i="27"/>
  <c r="DR84" i="27"/>
  <c r="DT84" i="27"/>
  <c r="CB84" i="27"/>
  <c r="CS84" i="27"/>
  <c r="EV84" i="27"/>
  <c r="DV84" i="27"/>
  <c r="CN84" i="27"/>
  <c r="EC84" i="27"/>
  <c r="ED84" i="27"/>
  <c r="CJ84" i="27"/>
  <c r="CF84" i="27"/>
  <c r="DQ84" i="27"/>
  <c r="EM84" i="27"/>
  <c r="EK84" i="27"/>
  <c r="EW84" i="27"/>
  <c r="CE84" i="27"/>
  <c r="EH84" i="27"/>
  <c r="DP84" i="27"/>
  <c r="EE84" i="27"/>
  <c r="CT84" i="27"/>
  <c r="ES84" i="27"/>
  <c r="CX84" i="27"/>
  <c r="DZ84" i="27"/>
  <c r="DK84" i="27"/>
  <c r="CH84" i="27"/>
  <c r="BZ134" i="27"/>
  <c r="BZ146" i="27" s="1"/>
  <c r="BZ140" i="27"/>
  <c r="BZ143" i="27" s="1"/>
  <c r="BZ118" i="27"/>
  <c r="BZ141" i="27" s="1"/>
  <c r="AZ216" i="27"/>
  <c r="AZ214" i="27"/>
  <c r="AZ204" i="27"/>
  <c r="AZ202" i="27"/>
  <c r="AZ200" i="27" s="1"/>
  <c r="AZ207" i="27"/>
  <c r="AZ218" i="27" s="1"/>
  <c r="AZ206" i="27"/>
  <c r="AZ217" i="27" s="1"/>
  <c r="AY209" i="27"/>
  <c r="AY41" i="27" s="1"/>
  <c r="BB198" i="27"/>
  <c r="BC37" i="27"/>
  <c r="BB39" i="27"/>
  <c r="BA45" i="24" s="1"/>
  <c r="BB38" i="27"/>
  <c r="BA44" i="24" s="1"/>
  <c r="BA212" i="27"/>
  <c r="BA211" i="27"/>
  <c r="BA208" i="27"/>
  <c r="BA219" i="27" s="1"/>
  <c r="BA203" i="27"/>
  <c r="BA201" i="27"/>
  <c r="BA199" i="27"/>
  <c r="BA197" i="27"/>
  <c r="BA213" i="27" s="1"/>
  <c r="AB137" i="27"/>
  <c r="AB148" i="27" s="1"/>
  <c r="AB112" i="27"/>
  <c r="BG218" i="29" l="1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I38" i="29"/>
  <c r="BJ167" i="29" s="1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51" i="29"/>
  <c r="BI152" i="29" s="1"/>
  <c r="BI153" i="29" s="1"/>
  <c r="BH42" i="29"/>
  <c r="AZ47" i="28"/>
  <c r="BB50" i="28"/>
  <c r="BA48" i="28"/>
  <c r="BA49" i="28"/>
  <c r="AC56" i="27"/>
  <c r="AB68" i="27"/>
  <c r="AB44" i="27" s="1"/>
  <c r="CA140" i="27"/>
  <c r="CA134" i="27"/>
  <c r="CA146" i="27" s="1"/>
  <c r="CA120" i="27"/>
  <c r="CA144" i="27" s="1"/>
  <c r="BC198" i="27"/>
  <c r="BD37" i="27"/>
  <c r="BC39" i="27"/>
  <c r="BB45" i="24" s="1"/>
  <c r="BC38" i="27"/>
  <c r="BB44" i="24" s="1"/>
  <c r="AZ209" i="27"/>
  <c r="AZ41" i="27" s="1"/>
  <c r="BA214" i="27"/>
  <c r="BA216" i="27"/>
  <c r="BA204" i="27"/>
  <c r="BA202" i="27"/>
  <c r="BA200" i="27" s="1"/>
  <c r="BA206" i="27"/>
  <c r="BA217" i="27" s="1"/>
  <c r="BA207" i="27"/>
  <c r="BA218" i="27" s="1"/>
  <c r="BB211" i="27"/>
  <c r="BB208" i="27"/>
  <c r="BB219" i="27" s="1"/>
  <c r="BB212" i="27"/>
  <c r="BB203" i="27"/>
  <c r="BB201" i="27"/>
  <c r="BB197" i="27"/>
  <c r="BB213" i="27" s="1"/>
  <c r="BB199" i="27"/>
  <c r="AB135" i="27"/>
  <c r="AB150" i="27" s="1"/>
  <c r="AC114" i="27"/>
  <c r="AA42" i="25" l="1"/>
  <c r="AA42" i="32"/>
  <c r="BH218" i="29"/>
  <c r="BG178" i="29"/>
  <c r="BG157" i="29"/>
  <c r="BG160" i="29" s="1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J38" i="29"/>
  <c r="BK167" i="29" s="1"/>
  <c r="BI158" i="29"/>
  <c r="BH59" i="29"/>
  <c r="BH61" i="29" s="1"/>
  <c r="BI198" i="29"/>
  <c r="BI199" i="29" s="1"/>
  <c r="BI215" i="29"/>
  <c r="BA47" i="28"/>
  <c r="BC50" i="28"/>
  <c r="BB49" i="28"/>
  <c r="BB48" i="28"/>
  <c r="CC118" i="27"/>
  <c r="CC141" i="27" s="1"/>
  <c r="EH118" i="27"/>
  <c r="EH141" i="27" s="1"/>
  <c r="EQ118" i="27"/>
  <c r="EQ141" i="27" s="1"/>
  <c r="AC66" i="27"/>
  <c r="AC54" i="27"/>
  <c r="EW118" i="27"/>
  <c r="EW141" i="27" s="1"/>
  <c r="DA118" i="27"/>
  <c r="DA141" i="27" s="1"/>
  <c r="EO118" i="27"/>
  <c r="EO141" i="27" s="1"/>
  <c r="CK118" i="27"/>
  <c r="CK141" i="27" s="1"/>
  <c r="CD118" i="27"/>
  <c r="CD141" i="27" s="1"/>
  <c r="CT118" i="27"/>
  <c r="CT141" i="27" s="1"/>
  <c r="EC118" i="27"/>
  <c r="EC141" i="27" s="1"/>
  <c r="ED118" i="27"/>
  <c r="ED141" i="27" s="1"/>
  <c r="FB118" i="27"/>
  <c r="FB141" i="27" s="1"/>
  <c r="CM118" i="27"/>
  <c r="CM141" i="27" s="1"/>
  <c r="CP118" i="27"/>
  <c r="CP141" i="27" s="1"/>
  <c r="DY118" i="27"/>
  <c r="DY141" i="27" s="1"/>
  <c r="EE118" i="27"/>
  <c r="EE141" i="27" s="1"/>
  <c r="CQ118" i="27"/>
  <c r="CQ141" i="27" s="1"/>
  <c r="CJ118" i="27"/>
  <c r="CJ141" i="27" s="1"/>
  <c r="CE118" i="27"/>
  <c r="CE141" i="27" s="1"/>
  <c r="BA209" i="27"/>
  <c r="BA41" i="27" s="1"/>
  <c r="DI118" i="27"/>
  <c r="DI141" i="27" s="1"/>
  <c r="FA118" i="27"/>
  <c r="FA141" i="27" s="1"/>
  <c r="ES118" i="27"/>
  <c r="ES141" i="27" s="1"/>
  <c r="DW118" i="27"/>
  <c r="DW141" i="27" s="1"/>
  <c r="CU118" i="27"/>
  <c r="CU141" i="27" s="1"/>
  <c r="DM118" i="27"/>
  <c r="DM141" i="27" s="1"/>
  <c r="EF118" i="27"/>
  <c r="EF141" i="27" s="1"/>
  <c r="EJ118" i="27"/>
  <c r="EJ141" i="27" s="1"/>
  <c r="EG118" i="27"/>
  <c r="EG141" i="27" s="1"/>
  <c r="EL118" i="27"/>
  <c r="EL141" i="27" s="1"/>
  <c r="DE118" i="27"/>
  <c r="DE141" i="27" s="1"/>
  <c r="DT118" i="27"/>
  <c r="DT141" i="27" s="1"/>
  <c r="CR118" i="27"/>
  <c r="CR141" i="27" s="1"/>
  <c r="CI118" i="27"/>
  <c r="CI141" i="27" s="1"/>
  <c r="CZ118" i="27"/>
  <c r="CZ141" i="27" s="1"/>
  <c r="ER118" i="27"/>
  <c r="ER141" i="27" s="1"/>
  <c r="DK118" i="27"/>
  <c r="DK141" i="27" s="1"/>
  <c r="EI118" i="27"/>
  <c r="EI141" i="27" s="1"/>
  <c r="EU118" i="27"/>
  <c r="EU141" i="27" s="1"/>
  <c r="DU118" i="27"/>
  <c r="DU141" i="27" s="1"/>
  <c r="CN118" i="27"/>
  <c r="CN141" i="27" s="1"/>
  <c r="EN118" i="27"/>
  <c r="EN141" i="27" s="1"/>
  <c r="CG118" i="27"/>
  <c r="CG141" i="27" s="1"/>
  <c r="CS118" i="27"/>
  <c r="CS141" i="27" s="1"/>
  <c r="DG118" i="27"/>
  <c r="DG141" i="27" s="1"/>
  <c r="ET118" i="27"/>
  <c r="ET141" i="27" s="1"/>
  <c r="DV118" i="27"/>
  <c r="DV141" i="27" s="1"/>
  <c r="EP118" i="27"/>
  <c r="EP141" i="27" s="1"/>
  <c r="EA118" i="27"/>
  <c r="EA141" i="27" s="1"/>
  <c r="CY118" i="27"/>
  <c r="CY141" i="27" s="1"/>
  <c r="EZ118" i="27"/>
  <c r="EZ141" i="27" s="1"/>
  <c r="EV118" i="27"/>
  <c r="EV141" i="27" s="1"/>
  <c r="DF118" i="27"/>
  <c r="DF141" i="27" s="1"/>
  <c r="CX118" i="27"/>
  <c r="CX141" i="27" s="1"/>
  <c r="DC118" i="27"/>
  <c r="DC141" i="27" s="1"/>
  <c r="DR118" i="27"/>
  <c r="DR141" i="27" s="1"/>
  <c r="DQ118" i="27"/>
  <c r="DQ141" i="27" s="1"/>
  <c r="DJ118" i="27"/>
  <c r="DJ141" i="27" s="1"/>
  <c r="DD118" i="27"/>
  <c r="DD141" i="27" s="1"/>
  <c r="CW118" i="27"/>
  <c r="CW141" i="27" s="1"/>
  <c r="CO118" i="27"/>
  <c r="CO141" i="27" s="1"/>
  <c r="EH143" i="27"/>
  <c r="EQ143" i="27"/>
  <c r="DN143" i="27"/>
  <c r="DK143" i="27"/>
  <c r="CC143" i="27"/>
  <c r="CO143" i="27"/>
  <c r="CX143" i="27"/>
  <c r="CZ143" i="27"/>
  <c r="CY143" i="27"/>
  <c r="CM143" i="27"/>
  <c r="CP143" i="27"/>
  <c r="CG143" i="27"/>
  <c r="DD143" i="27"/>
  <c r="CL143" i="27"/>
  <c r="DS143" i="27"/>
  <c r="CB143" i="27"/>
  <c r="CJ143" i="27"/>
  <c r="EG143" i="27"/>
  <c r="CK143" i="27"/>
  <c r="EP143" i="27"/>
  <c r="CI143" i="27"/>
  <c r="DX143" i="27"/>
  <c r="EJ143" i="27"/>
  <c r="DO143" i="27"/>
  <c r="DC143" i="27"/>
  <c r="DJ143" i="27"/>
  <c r="CR143" i="27"/>
  <c r="EB143" i="27"/>
  <c r="EX143" i="27"/>
  <c r="EC143" i="27"/>
  <c r="EU143" i="27"/>
  <c r="ET143" i="27"/>
  <c r="FA143" i="27"/>
  <c r="EF143" i="27"/>
  <c r="DQ143" i="27"/>
  <c r="CS143" i="27"/>
  <c r="EI143" i="27"/>
  <c r="CF143" i="27"/>
  <c r="CU143" i="27"/>
  <c r="CE143" i="27"/>
  <c r="DZ143" i="27"/>
  <c r="DF143" i="27"/>
  <c r="DH143" i="27"/>
  <c r="EV143" i="27"/>
  <c r="EW143" i="27"/>
  <c r="EZ143" i="27"/>
  <c r="CA143" i="27"/>
  <c r="EY143" i="27"/>
  <c r="FB143" i="27"/>
  <c r="DG143" i="27"/>
  <c r="DB143" i="27"/>
  <c r="DT143" i="27"/>
  <c r="CV143" i="27"/>
  <c r="DY143" i="27"/>
  <c r="DP143" i="27"/>
  <c r="DW143" i="27"/>
  <c r="DM143" i="27"/>
  <c r="CN143" i="27"/>
  <c r="EN143" i="27"/>
  <c r="CD143" i="27"/>
  <c r="CH143" i="27"/>
  <c r="EO143" i="27"/>
  <c r="DI143" i="27"/>
  <c r="EA143" i="27"/>
  <c r="DE143" i="27"/>
  <c r="CW143" i="27"/>
  <c r="DU143" i="27"/>
  <c r="DV143" i="27"/>
  <c r="DL143" i="27"/>
  <c r="DA143" i="27"/>
  <c r="DR143" i="27"/>
  <c r="CQ143" i="27"/>
  <c r="EK143" i="27"/>
  <c r="EM143" i="27"/>
  <c r="EL143" i="27"/>
  <c r="ED143" i="27"/>
  <c r="EE143" i="27"/>
  <c r="ES143" i="27"/>
  <c r="CT143" i="27"/>
  <c r="ER143" i="27"/>
  <c r="CL118" i="27"/>
  <c r="CL141" i="27" s="1"/>
  <c r="CH118" i="27"/>
  <c r="CH141" i="27" s="1"/>
  <c r="EX118" i="27"/>
  <c r="EX141" i="27" s="1"/>
  <c r="DH118" i="27"/>
  <c r="DH141" i="27" s="1"/>
  <c r="DX118" i="27"/>
  <c r="DX141" i="27" s="1"/>
  <c r="CV118" i="27"/>
  <c r="CV141" i="27" s="1"/>
  <c r="CB118" i="27"/>
  <c r="CB141" i="27" s="1"/>
  <c r="DO118" i="27"/>
  <c r="DO141" i="27" s="1"/>
  <c r="DP118" i="27"/>
  <c r="DP141" i="27" s="1"/>
  <c r="CA118" i="27"/>
  <c r="CA141" i="27" s="1"/>
  <c r="DN118" i="27"/>
  <c r="DN141" i="27" s="1"/>
  <c r="DS118" i="27"/>
  <c r="DS141" i="27" s="1"/>
  <c r="EY118" i="27"/>
  <c r="EY141" i="27" s="1"/>
  <c r="EB118" i="27"/>
  <c r="EB141" i="27" s="1"/>
  <c r="EK118" i="27"/>
  <c r="EK141" i="27" s="1"/>
  <c r="DB118" i="27"/>
  <c r="DB141" i="27" s="1"/>
  <c r="DZ118" i="27"/>
  <c r="DZ141" i="27" s="1"/>
  <c r="DL118" i="27"/>
  <c r="DL141" i="27" s="1"/>
  <c r="CF118" i="27"/>
  <c r="CF141" i="27" s="1"/>
  <c r="EM118" i="27"/>
  <c r="EM141" i="27" s="1"/>
  <c r="BD198" i="27"/>
  <c r="BD39" i="27"/>
  <c r="BC45" i="24" s="1"/>
  <c r="BD38" i="27"/>
  <c r="BC44" i="24" s="1"/>
  <c r="BE37" i="27"/>
  <c r="BC211" i="27"/>
  <c r="BC208" i="27"/>
  <c r="BC219" i="27" s="1"/>
  <c r="BC203" i="27"/>
  <c r="BC201" i="27"/>
  <c r="BC199" i="27"/>
  <c r="BC197" i="27"/>
  <c r="BC213" i="27" s="1"/>
  <c r="BB214" i="27"/>
  <c r="BB216" i="27"/>
  <c r="BB204" i="27"/>
  <c r="BB202" i="27"/>
  <c r="BB200" i="27" s="1"/>
  <c r="BB206" i="27"/>
  <c r="BB217" i="27" s="1"/>
  <c r="BB207" i="27"/>
  <c r="BB218" i="27" s="1"/>
  <c r="AC137" i="27"/>
  <c r="AC148" i="27" s="1"/>
  <c r="AC112" i="27"/>
  <c r="BI216" i="29" l="1"/>
  <c r="BJ144" i="29"/>
  <c r="BI60" i="29"/>
  <c r="BI62" i="29" s="1"/>
  <c r="BK235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167" i="29" s="1"/>
  <c r="BL35" i="29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8" i="27"/>
  <c r="AC44" i="27" s="1"/>
  <c r="AD56" i="27"/>
  <c r="BB209" i="27"/>
  <c r="BB41" i="27" s="1"/>
  <c r="BD213" i="27"/>
  <c r="BD211" i="27"/>
  <c r="BD208" i="27"/>
  <c r="BD219" i="27" s="1"/>
  <c r="BD203" i="27"/>
  <c r="BD201" i="27"/>
  <c r="BD199" i="27"/>
  <c r="BD197" i="27"/>
  <c r="BD212" i="27" s="1"/>
  <c r="BC212" i="27"/>
  <c r="AC135" i="27"/>
  <c r="AC150" i="27" s="1"/>
  <c r="AD114" i="27"/>
  <c r="BC216" i="27"/>
  <c r="BC214" i="27"/>
  <c r="BC204" i="27"/>
  <c r="BC207" i="27"/>
  <c r="BC218" i="27" s="1"/>
  <c r="BC206" i="27"/>
  <c r="BC217" i="27" s="1"/>
  <c r="BC202" i="27"/>
  <c r="BC200" i="27" s="1"/>
  <c r="BE198" i="27"/>
  <c r="BE39" i="27"/>
  <c r="BD45" i="24" s="1"/>
  <c r="BF37" i="27"/>
  <c r="BE38" i="27"/>
  <c r="BD44" i="24" s="1"/>
  <c r="AB42" i="25" l="1"/>
  <c r="AB42" i="32"/>
  <c r="BJ216" i="29"/>
  <c r="BL235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167" i="29" s="1"/>
  <c r="BM35" i="29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4" i="27"/>
  <c r="AD66" i="27"/>
  <c r="BC209" i="27"/>
  <c r="BC41" i="27" s="1"/>
  <c r="AD137" i="27"/>
  <c r="AD148" i="27" s="1"/>
  <c r="AD112" i="27"/>
  <c r="BD216" i="27"/>
  <c r="BD214" i="27"/>
  <c r="BD204" i="27"/>
  <c r="BD206" i="27"/>
  <c r="BD217" i="27" s="1"/>
  <c r="BD202" i="27"/>
  <c r="BD200" i="27" s="1"/>
  <c r="BD207" i="27"/>
  <c r="BD218" i="27" s="1"/>
  <c r="BF198" i="27"/>
  <c r="BG37" i="27"/>
  <c r="BF39" i="27"/>
  <c r="BE45" i="24" s="1"/>
  <c r="BF38" i="27"/>
  <c r="BE44" i="24" s="1"/>
  <c r="BE212" i="27"/>
  <c r="BE213" i="27"/>
  <c r="BE208" i="27"/>
  <c r="BE219" i="27" s="1"/>
  <c r="BE211" i="27"/>
  <c r="BE203" i="27"/>
  <c r="BE201" i="27"/>
  <c r="BE199" i="27"/>
  <c r="BE197" i="27"/>
  <c r="BK216" i="29" l="1"/>
  <c r="BJ178" i="29"/>
  <c r="BJ157" i="29"/>
  <c r="BJ160" i="29" s="1"/>
  <c r="BL169" i="29"/>
  <c r="BL171" i="29"/>
  <c r="BL216" i="29" s="1"/>
  <c r="BM235" i="29"/>
  <c r="BM166" i="29"/>
  <c r="BM151" i="29"/>
  <c r="BM152" i="29" s="1"/>
  <c r="BM153" i="29" s="1"/>
  <c r="BL42" i="29"/>
  <c r="BL158" i="29"/>
  <c r="BK59" i="29"/>
  <c r="BK61" i="29" s="1"/>
  <c r="BK237" i="29"/>
  <c r="BK177" i="29"/>
  <c r="BK182" i="29" s="1"/>
  <c r="BK183" i="29" s="1"/>
  <c r="BK145" i="29"/>
  <c r="BK159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M38" i="29"/>
  <c r="BN167" i="29" s="1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8" i="27"/>
  <c r="AD44" i="27" s="1"/>
  <c r="AE56" i="27"/>
  <c r="BD209" i="27"/>
  <c r="BD41" i="27" s="1"/>
  <c r="BE214" i="27"/>
  <c r="BE216" i="27"/>
  <c r="BE204" i="27"/>
  <c r="BE202" i="27"/>
  <c r="BE200" i="27" s="1"/>
  <c r="BE206" i="27"/>
  <c r="BE217" i="27" s="1"/>
  <c r="BE207" i="27"/>
  <c r="BE218" i="27" s="1"/>
  <c r="BG198" i="27"/>
  <c r="BH37" i="27"/>
  <c r="BG38" i="27"/>
  <c r="BF44" i="24" s="1"/>
  <c r="BG39" i="27"/>
  <c r="BF45" i="24" s="1"/>
  <c r="AD135" i="27"/>
  <c r="AD150" i="27" s="1"/>
  <c r="AE114" i="27"/>
  <c r="BF211" i="27"/>
  <c r="BF208" i="27"/>
  <c r="BF219" i="27" s="1"/>
  <c r="BF203" i="27"/>
  <c r="BF201" i="27"/>
  <c r="BF197" i="27"/>
  <c r="BF212" i="27" s="1"/>
  <c r="BF199" i="27"/>
  <c r="AC42" i="25" l="1"/>
  <c r="AC42" i="32"/>
  <c r="BL218" i="29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167" i="29" s="1"/>
  <c r="BO35" i="29"/>
  <c r="BM198" i="29"/>
  <c r="BM199" i="29" s="1"/>
  <c r="BM215" i="29"/>
  <c r="BM144" i="29"/>
  <c r="BL60" i="29"/>
  <c r="BL62" i="29" s="1"/>
  <c r="BK178" i="29"/>
  <c r="BK157" i="29"/>
  <c r="BK160" i="29" s="1"/>
  <c r="BM158" i="29"/>
  <c r="BL59" i="29"/>
  <c r="BL61" i="29" s="1"/>
  <c r="BN235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6" i="27"/>
  <c r="AE54" i="27"/>
  <c r="BH198" i="27"/>
  <c r="BH39" i="27"/>
  <c r="BG45" i="24" s="1"/>
  <c r="BH38" i="27"/>
  <c r="BG44" i="24" s="1"/>
  <c r="BI37" i="27"/>
  <c r="BF213" i="27"/>
  <c r="BG211" i="27"/>
  <c r="BG212" i="27"/>
  <c r="BG208" i="27"/>
  <c r="BG219" i="27" s="1"/>
  <c r="BG203" i="27"/>
  <c r="BG201" i="27"/>
  <c r="BG199" i="27"/>
  <c r="BG197" i="27"/>
  <c r="BG213" i="27" s="1"/>
  <c r="BE209" i="27"/>
  <c r="BE41" i="27" s="1"/>
  <c r="BF214" i="27"/>
  <c r="BF216" i="27"/>
  <c r="BF204" i="27"/>
  <c r="BF202" i="27"/>
  <c r="BF200" i="27" s="1"/>
  <c r="BF206" i="27"/>
  <c r="BF217" i="27" s="1"/>
  <c r="BF207" i="27"/>
  <c r="BF218" i="27" s="1"/>
  <c r="AE137" i="27"/>
  <c r="AE148" i="27" s="1"/>
  <c r="AE112" i="27"/>
  <c r="BM216" i="29" l="1"/>
  <c r="BM237" i="29"/>
  <c r="BM177" i="29"/>
  <c r="BM182" i="29" s="1"/>
  <c r="BM183" i="29" s="1"/>
  <c r="BM159" i="29"/>
  <c r="BM145" i="29"/>
  <c r="BP139" i="29"/>
  <c r="BO56" i="29"/>
  <c r="BO38" i="29"/>
  <c r="BP167" i="29" s="1"/>
  <c r="BO39" i="29"/>
  <c r="BP35" i="29"/>
  <c r="BO233" i="29"/>
  <c r="BO192" i="29"/>
  <c r="BO168" i="29"/>
  <c r="BO149" i="29"/>
  <c r="BO156" i="29" s="1"/>
  <c r="BO163" i="29" s="1"/>
  <c r="BO176" i="29" s="1"/>
  <c r="BL178" i="29"/>
  <c r="BL157" i="29"/>
  <c r="BL160" i="29" s="1"/>
  <c r="BO235" i="29"/>
  <c r="BO166" i="29"/>
  <c r="BO151" i="29"/>
  <c r="BO152" i="29" s="1"/>
  <c r="BO153" i="29" s="1"/>
  <c r="BN42" i="29"/>
  <c r="BN158" i="29"/>
  <c r="BM59" i="29"/>
  <c r="BM61" i="29" s="1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8" i="27"/>
  <c r="AE44" i="27" s="1"/>
  <c r="AF56" i="27"/>
  <c r="BF209" i="27"/>
  <c r="BF41" i="27" s="1"/>
  <c r="BG216" i="27"/>
  <c r="BG214" i="27"/>
  <c r="BG204" i="27"/>
  <c r="BG202" i="27"/>
  <c r="BG200" i="27" s="1"/>
  <c r="BG207" i="27"/>
  <c r="BG218" i="27" s="1"/>
  <c r="BG206" i="27"/>
  <c r="BG217" i="27" s="1"/>
  <c r="AE135" i="27"/>
  <c r="AE150" i="27" s="1"/>
  <c r="AF114" i="27"/>
  <c r="BH211" i="27"/>
  <c r="BH213" i="27"/>
  <c r="BH208" i="27"/>
  <c r="BH219" i="27" s="1"/>
  <c r="BH203" i="27"/>
  <c r="BH201" i="27"/>
  <c r="BH199" i="27"/>
  <c r="BH197" i="27"/>
  <c r="BH212" i="27" s="1"/>
  <c r="BI198" i="27"/>
  <c r="BI38" i="27"/>
  <c r="BH44" i="24" s="1"/>
  <c r="BJ37" i="27"/>
  <c r="BI39" i="27"/>
  <c r="BH45" i="24" s="1"/>
  <c r="AD42" i="25" l="1"/>
  <c r="AD42" i="32"/>
  <c r="BN216" i="29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C167" i="29"/>
  <c r="BP166" i="29"/>
  <c r="C166" i="29" s="1"/>
  <c r="BP151" i="29"/>
  <c r="BP152" i="29" s="1"/>
  <c r="BP153" i="29" s="1"/>
  <c r="BO42" i="29"/>
  <c r="BQ139" i="29"/>
  <c r="BP56" i="29"/>
  <c r="BQ35" i="29"/>
  <c r="BP38" i="29"/>
  <c r="BQ167" i="29" s="1"/>
  <c r="BP39" i="29"/>
  <c r="BP233" i="29"/>
  <c r="BP192" i="29"/>
  <c r="BP149" i="29"/>
  <c r="BP156" i="29" s="1"/>
  <c r="BP163" i="29" s="1"/>
  <c r="BP176" i="29" s="1"/>
  <c r="BP168" i="29"/>
  <c r="AF54" i="27"/>
  <c r="AF66" i="27"/>
  <c r="BJ198" i="27"/>
  <c r="BK37" i="27"/>
  <c r="BJ39" i="27"/>
  <c r="BI45" i="24" s="1"/>
  <c r="BJ38" i="27"/>
  <c r="BI44" i="24" s="1"/>
  <c r="BH216" i="27"/>
  <c r="BH214" i="27"/>
  <c r="BH204" i="27"/>
  <c r="BH206" i="27"/>
  <c r="BH217" i="27" s="1"/>
  <c r="BH207" i="27"/>
  <c r="BH218" i="27" s="1"/>
  <c r="BH202" i="27"/>
  <c r="BH200" i="27" s="1"/>
  <c r="AF137" i="27"/>
  <c r="AF148" i="27" s="1"/>
  <c r="AF112" i="27"/>
  <c r="BI211" i="27"/>
  <c r="BI208" i="27"/>
  <c r="BI219" i="27" s="1"/>
  <c r="BI203" i="27"/>
  <c r="BI201" i="27"/>
  <c r="BI199" i="27"/>
  <c r="BI197" i="27"/>
  <c r="BI213" i="27" s="1"/>
  <c r="BG209" i="27"/>
  <c r="BG41" i="27" s="1"/>
  <c r="BO216" i="29" l="1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Q38" i="29"/>
  <c r="BR167" i="29" s="1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6" i="27"/>
  <c r="AF68" i="27"/>
  <c r="AF44" i="27" s="1"/>
  <c r="BI212" i="27"/>
  <c r="BI214" i="27"/>
  <c r="BI216" i="27"/>
  <c r="BI204" i="27"/>
  <c r="BI202" i="27"/>
  <c r="BI200" i="27" s="1"/>
  <c r="BI206" i="27"/>
  <c r="BI217" i="27" s="1"/>
  <c r="BI207" i="27"/>
  <c r="BI218" i="27" s="1"/>
  <c r="AF135" i="27"/>
  <c r="AF150" i="27" s="1"/>
  <c r="AG114" i="27"/>
  <c r="BK198" i="27"/>
  <c r="BL37" i="27"/>
  <c r="BK39" i="27"/>
  <c r="BJ45" i="24" s="1"/>
  <c r="BK38" i="27"/>
  <c r="BJ44" i="24" s="1"/>
  <c r="BH209" i="27"/>
  <c r="BH41" i="27" s="1"/>
  <c r="BJ211" i="27"/>
  <c r="BJ208" i="27"/>
  <c r="BJ219" i="27" s="1"/>
  <c r="BJ203" i="27"/>
  <c r="BJ201" i="27"/>
  <c r="BJ197" i="27"/>
  <c r="BJ213" i="27" s="1"/>
  <c r="BJ199" i="27"/>
  <c r="AE42" i="25" l="1"/>
  <c r="AE42" i="32"/>
  <c r="D8" i="30"/>
  <c r="K8" i="30"/>
  <c r="AP8" i="30"/>
  <c r="AA8" i="30"/>
  <c r="Y8" i="30"/>
  <c r="AQ8" i="30"/>
  <c r="AH8" i="30"/>
  <c r="AI8" i="30"/>
  <c r="N8" i="30"/>
  <c r="AL8" i="30"/>
  <c r="AF8" i="30"/>
  <c r="V8" i="30"/>
  <c r="S8" i="30"/>
  <c r="W8" i="30"/>
  <c r="AS8" i="30"/>
  <c r="AG8" i="30"/>
  <c r="AE8" i="30"/>
  <c r="AD8" i="30"/>
  <c r="AJ8" i="30"/>
  <c r="AU8" i="30"/>
  <c r="AC8" i="30"/>
  <c r="Z8" i="30"/>
  <c r="P8" i="30"/>
  <c r="AV8" i="30"/>
  <c r="Q8" i="30"/>
  <c r="H8" i="30"/>
  <c r="AO8" i="30"/>
  <c r="I8" i="30"/>
  <c r="O8" i="30"/>
  <c r="X8" i="30"/>
  <c r="M8" i="30"/>
  <c r="R8" i="30"/>
  <c r="AN8" i="30"/>
  <c r="T8" i="30"/>
  <c r="E8" i="30"/>
  <c r="J8" i="30"/>
  <c r="F8" i="30"/>
  <c r="AR8" i="30"/>
  <c r="U8" i="30"/>
  <c r="AK8" i="30"/>
  <c r="AM8" i="30"/>
  <c r="AW8" i="30"/>
  <c r="AX8" i="30"/>
  <c r="AB8" i="30"/>
  <c r="L8" i="30"/>
  <c r="AT8" i="30"/>
  <c r="AY8" i="30"/>
  <c r="AZ8" i="30"/>
  <c r="BA8" i="30"/>
  <c r="BB8" i="30"/>
  <c r="BC8" i="30"/>
  <c r="BD8" i="30"/>
  <c r="BE8" i="30"/>
  <c r="BF8" i="30"/>
  <c r="BG8" i="30"/>
  <c r="BM179" i="29"/>
  <c r="BM180" i="29" s="1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R38" i="29"/>
  <c r="BS167" i="29" s="1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4" i="27"/>
  <c r="AG66" i="27"/>
  <c r="BJ214" i="27"/>
  <c r="BJ216" i="27"/>
  <c r="BJ204" i="27"/>
  <c r="BJ207" i="27"/>
  <c r="BJ218" i="27" s="1"/>
  <c r="BJ202" i="27"/>
  <c r="BJ200" i="27" s="1"/>
  <c r="BJ206" i="27"/>
  <c r="BJ217" i="27" s="1"/>
  <c r="BJ212" i="27"/>
  <c r="BL198" i="27"/>
  <c r="BL39" i="27"/>
  <c r="BK45" i="24" s="1"/>
  <c r="BL38" i="27"/>
  <c r="BK44" i="24" s="1"/>
  <c r="BM37" i="27"/>
  <c r="BK213" i="27"/>
  <c r="BK211" i="27"/>
  <c r="BK212" i="27"/>
  <c r="BK208" i="27"/>
  <c r="BK219" i="27" s="1"/>
  <c r="BK203" i="27"/>
  <c r="BK201" i="27"/>
  <c r="BK199" i="27"/>
  <c r="BK197" i="27"/>
  <c r="AG137" i="27"/>
  <c r="AG148" i="27" s="1"/>
  <c r="AG112" i="27"/>
  <c r="BI209" i="27"/>
  <c r="BI41" i="27" s="1"/>
  <c r="BE17" i="30" l="1"/>
  <c r="BE20" i="30" s="1"/>
  <c r="BE21" i="30" s="1"/>
  <c r="BE22" i="30" s="1"/>
  <c r="BA17" i="30"/>
  <c r="BA20" i="30" s="1"/>
  <c r="BA21" i="30" s="1"/>
  <c r="BA22" i="30" s="1"/>
  <c r="AC17" i="30"/>
  <c r="AC20" i="30" s="1"/>
  <c r="AC21" i="30" s="1"/>
  <c r="AC22" i="30" s="1"/>
  <c r="AS17" i="30"/>
  <c r="AS20" i="30" s="1"/>
  <c r="AS21" i="30" s="1"/>
  <c r="AS22" i="30" s="1"/>
  <c r="AH17" i="30"/>
  <c r="AH20" i="30" s="1"/>
  <c r="AH21" i="30" s="1"/>
  <c r="AH22" i="30" s="1"/>
  <c r="AL17" i="30"/>
  <c r="AL20" i="30" s="1"/>
  <c r="AL21" i="30" s="1"/>
  <c r="AL22" i="30" s="1"/>
  <c r="X17" i="30"/>
  <c r="X20" i="30" s="1"/>
  <c r="X21" i="30" s="1"/>
  <c r="X22" i="30" s="1"/>
  <c r="V17" i="30"/>
  <c r="V20" i="30" s="1"/>
  <c r="V21" i="30" s="1"/>
  <c r="V22" i="30" s="1"/>
  <c r="L17" i="30"/>
  <c r="L20" i="30" s="1"/>
  <c r="L21" i="30" s="1"/>
  <c r="L22" i="30" s="1"/>
  <c r="T17" i="30"/>
  <c r="T20" i="30" s="1"/>
  <c r="T21" i="30" s="1"/>
  <c r="T22" i="30" s="1"/>
  <c r="K17" i="30"/>
  <c r="K20" i="30" s="1"/>
  <c r="K21" i="30" s="1"/>
  <c r="K22" i="30" s="1"/>
  <c r="AA17" i="30"/>
  <c r="AA20" i="30" s="1"/>
  <c r="AA21" i="30" s="1"/>
  <c r="AA22" i="30" s="1"/>
  <c r="Y17" i="30"/>
  <c r="Y20" i="30" s="1"/>
  <c r="Y21" i="30" s="1"/>
  <c r="Y22" i="30" s="1"/>
  <c r="BD17" i="30"/>
  <c r="BD20" i="30" s="1"/>
  <c r="BD21" i="30" s="1"/>
  <c r="BD22" i="30" s="1"/>
  <c r="AZ17" i="30"/>
  <c r="AZ20" i="30" s="1"/>
  <c r="AZ21" i="30" s="1"/>
  <c r="AZ22" i="30" s="1"/>
  <c r="U17" i="30"/>
  <c r="U20" i="30" s="1"/>
  <c r="U21" i="30" s="1"/>
  <c r="U22" i="30" s="1"/>
  <c r="AD17" i="30"/>
  <c r="AD20" i="30" s="1"/>
  <c r="AD21" i="30" s="1"/>
  <c r="AD22" i="30" s="1"/>
  <c r="I17" i="30"/>
  <c r="I20" i="30" s="1"/>
  <c r="I21" i="30" s="1"/>
  <c r="I22" i="30" s="1"/>
  <c r="AF17" i="30"/>
  <c r="AF20" i="30" s="1"/>
  <c r="AF21" i="30" s="1"/>
  <c r="AF22" i="30" s="1"/>
  <c r="O17" i="30"/>
  <c r="O20" i="30" s="1"/>
  <c r="O21" i="30" s="1"/>
  <c r="O22" i="30" s="1"/>
  <c r="Q17" i="30"/>
  <c r="Q20" i="30" s="1"/>
  <c r="Q21" i="30" s="1"/>
  <c r="Q22" i="30" s="1"/>
  <c r="N17" i="30"/>
  <c r="N20" i="30" s="1"/>
  <c r="N21" i="30" s="1"/>
  <c r="N22" i="30" s="1"/>
  <c r="AI17" i="30"/>
  <c r="AI20" i="30" s="1"/>
  <c r="AI21" i="30" s="1"/>
  <c r="AI22" i="30" s="1"/>
  <c r="AV17" i="30"/>
  <c r="AV20" i="30" s="1"/>
  <c r="AV21" i="30" s="1"/>
  <c r="AV22" i="30" s="1"/>
  <c r="AG17" i="30"/>
  <c r="AG20" i="30" s="1"/>
  <c r="AG21" i="30" s="1"/>
  <c r="AG22" i="30" s="1"/>
  <c r="AR17" i="30"/>
  <c r="AR20" i="30" s="1"/>
  <c r="AR21" i="30" s="1"/>
  <c r="AR22" i="30" s="1"/>
  <c r="BG17" i="30"/>
  <c r="BG20" i="30" s="1"/>
  <c r="BG21" i="30" s="1"/>
  <c r="BG22" i="30" s="1"/>
  <c r="BC17" i="30"/>
  <c r="BC20" i="30" s="1"/>
  <c r="BC21" i="30" s="1"/>
  <c r="BC22" i="30" s="1"/>
  <c r="AY17" i="30"/>
  <c r="AY20" i="30" s="1"/>
  <c r="AY21" i="30" s="1"/>
  <c r="AY22" i="30" s="1"/>
  <c r="AX17" i="30"/>
  <c r="AX20" i="30" s="1"/>
  <c r="AX21" i="30" s="1"/>
  <c r="AX22" i="30" s="1"/>
  <c r="S17" i="30"/>
  <c r="S20" i="30" s="1"/>
  <c r="S21" i="30" s="1"/>
  <c r="S22" i="30" s="1"/>
  <c r="AP17" i="30"/>
  <c r="AP20" i="30" s="1"/>
  <c r="AP21" i="30" s="1"/>
  <c r="AP22" i="30" s="1"/>
  <c r="AU17" i="30"/>
  <c r="AU20" i="30" s="1"/>
  <c r="AU21" i="30" s="1"/>
  <c r="AU22" i="30" s="1"/>
  <c r="W17" i="30"/>
  <c r="W20" i="30" s="1"/>
  <c r="W21" i="30" s="1"/>
  <c r="W22" i="30" s="1"/>
  <c r="P17" i="30"/>
  <c r="P20" i="30" s="1"/>
  <c r="P21" i="30" s="1"/>
  <c r="P22" i="30" s="1"/>
  <c r="R17" i="30"/>
  <c r="R20" i="30" s="1"/>
  <c r="R21" i="30" s="1"/>
  <c r="R22" i="30" s="1"/>
  <c r="AO17" i="30"/>
  <c r="AO20" i="30" s="1"/>
  <c r="AO21" i="30" s="1"/>
  <c r="AO22" i="30" s="1"/>
  <c r="AT17" i="30"/>
  <c r="AT20" i="30" s="1"/>
  <c r="AT21" i="30" s="1"/>
  <c r="AT22" i="30" s="1"/>
  <c r="H17" i="30"/>
  <c r="H20" i="30" s="1"/>
  <c r="H21" i="30" s="1"/>
  <c r="H22" i="30" s="1"/>
  <c r="AJ17" i="30"/>
  <c r="AJ20" i="30" s="1"/>
  <c r="AJ21" i="30" s="1"/>
  <c r="AJ22" i="30" s="1"/>
  <c r="BF17" i="30"/>
  <c r="BF20" i="30" s="1"/>
  <c r="BF21" i="30" s="1"/>
  <c r="BF22" i="30" s="1"/>
  <c r="BB17" i="30"/>
  <c r="BB20" i="30" s="1"/>
  <c r="BB21" i="30" s="1"/>
  <c r="BB22" i="30" s="1"/>
  <c r="M17" i="30"/>
  <c r="M20" i="30" s="1"/>
  <c r="M21" i="30" s="1"/>
  <c r="M22" i="30" s="1"/>
  <c r="E17" i="30"/>
  <c r="E20" i="30" s="1"/>
  <c r="E21" i="30" s="1"/>
  <c r="E22" i="30" s="1"/>
  <c r="AN17" i="30"/>
  <c r="AN20" i="30" s="1"/>
  <c r="AN21" i="30" s="1"/>
  <c r="AN22" i="30" s="1"/>
  <c r="AW17" i="30"/>
  <c r="AW20" i="30" s="1"/>
  <c r="AW21" i="30" s="1"/>
  <c r="AW22" i="30" s="1"/>
  <c r="Z17" i="30"/>
  <c r="Z20" i="30" s="1"/>
  <c r="Z21" i="30" s="1"/>
  <c r="Z22" i="30" s="1"/>
  <c r="J17" i="30"/>
  <c r="J20" i="30" s="1"/>
  <c r="J21" i="30" s="1"/>
  <c r="J22" i="30" s="1"/>
  <c r="AK17" i="30"/>
  <c r="AK20" i="30" s="1"/>
  <c r="AK21" i="30" s="1"/>
  <c r="AK22" i="30" s="1"/>
  <c r="AE17" i="30"/>
  <c r="AE20" i="30" s="1"/>
  <c r="AE21" i="30" s="1"/>
  <c r="AE22" i="30" s="1"/>
  <c r="AB17" i="30"/>
  <c r="AB20" i="30" s="1"/>
  <c r="AB21" i="30" s="1"/>
  <c r="AB22" i="30" s="1"/>
  <c r="F17" i="30"/>
  <c r="F20" i="30" s="1"/>
  <c r="F21" i="30" s="1"/>
  <c r="F22" i="30" s="1"/>
  <c r="AM17" i="30"/>
  <c r="AM20" i="30" s="1"/>
  <c r="AM21" i="30" s="1"/>
  <c r="AM22" i="30" s="1"/>
  <c r="AQ17" i="30"/>
  <c r="AQ20" i="30" s="1"/>
  <c r="AQ21" i="30" s="1"/>
  <c r="AQ22" i="30" s="1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T167" i="29" s="1"/>
  <c r="BS39" i="29"/>
  <c r="BT35" i="29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8" i="27"/>
  <c r="AG44" i="27" s="1"/>
  <c r="AH56" i="27"/>
  <c r="BK216" i="27"/>
  <c r="BK214" i="27"/>
  <c r="BK204" i="27"/>
  <c r="BK207" i="27"/>
  <c r="BK218" i="27" s="1"/>
  <c r="BK206" i="27"/>
  <c r="BK217" i="27" s="1"/>
  <c r="BK202" i="27"/>
  <c r="BK200" i="27" s="1"/>
  <c r="BJ209" i="27"/>
  <c r="BJ41" i="27" s="1"/>
  <c r="AG135" i="27"/>
  <c r="AG150" i="27" s="1"/>
  <c r="AH114" i="27"/>
  <c r="BM198" i="27"/>
  <c r="BM38" i="27"/>
  <c r="BL44" i="24" s="1"/>
  <c r="BN37" i="27"/>
  <c r="BM39" i="27"/>
  <c r="BL45" i="24" s="1"/>
  <c r="BL213" i="27"/>
  <c r="BL208" i="27"/>
  <c r="BL219" i="27" s="1"/>
  <c r="BL211" i="27"/>
  <c r="BL203" i="27"/>
  <c r="BL201" i="27"/>
  <c r="BL199" i="27"/>
  <c r="BL197" i="27"/>
  <c r="BL212" i="27" s="1"/>
  <c r="AF42" i="25" l="1"/>
  <c r="AF42" i="32"/>
  <c r="BR218" i="29"/>
  <c r="BU139" i="29"/>
  <c r="BT38" i="29"/>
  <c r="BU167" i="29" s="1"/>
  <c r="BT39" i="29"/>
  <c r="BU35" i="29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4" i="27"/>
  <c r="AH66" i="27"/>
  <c r="BK209" i="27"/>
  <c r="BK41" i="27" s="1"/>
  <c r="BL216" i="27"/>
  <c r="BL214" i="27"/>
  <c r="BL204" i="27"/>
  <c r="BL202" i="27"/>
  <c r="BL200" i="27" s="1"/>
  <c r="BL206" i="27"/>
  <c r="BL217" i="27" s="1"/>
  <c r="BL207" i="27"/>
  <c r="BL218" i="27" s="1"/>
  <c r="BM208" i="27"/>
  <c r="BM219" i="27" s="1"/>
  <c r="BM211" i="27"/>
  <c r="BM203" i="27"/>
  <c r="BM201" i="27"/>
  <c r="BM199" i="27"/>
  <c r="BM197" i="27"/>
  <c r="BM212" i="27" s="1"/>
  <c r="BN198" i="27"/>
  <c r="BO37" i="27"/>
  <c r="BN39" i="27"/>
  <c r="BM45" i="24" s="1"/>
  <c r="BN38" i="27"/>
  <c r="BM44" i="24" s="1"/>
  <c r="AH137" i="27"/>
  <c r="AH148" i="27" s="1"/>
  <c r="AH112" i="27"/>
  <c r="BR178" i="29" l="1"/>
  <c r="BR179" i="29" s="1"/>
  <c r="BR180" i="29" s="1"/>
  <c r="BR157" i="29"/>
  <c r="BR160" i="29" s="1"/>
  <c r="BV139" i="29"/>
  <c r="BU39" i="29"/>
  <c r="BU38" i="29"/>
  <c r="BV167" i="29" s="1"/>
  <c r="BV35" i="29"/>
  <c r="BS216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6" i="27"/>
  <c r="AH68" i="27"/>
  <c r="AH44" i="27" s="1"/>
  <c r="BL209" i="27"/>
  <c r="BL41" i="27" s="1"/>
  <c r="AH135" i="27"/>
  <c r="AH150" i="27" s="1"/>
  <c r="AI114" i="27"/>
  <c r="BM214" i="27"/>
  <c r="BM216" i="27"/>
  <c r="BM204" i="27"/>
  <c r="BM206" i="27"/>
  <c r="BM217" i="27" s="1"/>
  <c r="BM207" i="27"/>
  <c r="BM218" i="27" s="1"/>
  <c r="BM202" i="27"/>
  <c r="BM200" i="27" s="1"/>
  <c r="BO198" i="27"/>
  <c r="BP37" i="27"/>
  <c r="BO38" i="27"/>
  <c r="BN44" i="24" s="1"/>
  <c r="BO39" i="27"/>
  <c r="BN45" i="24" s="1"/>
  <c r="BM213" i="27"/>
  <c r="BN213" i="27"/>
  <c r="BN211" i="27"/>
  <c r="BN208" i="27"/>
  <c r="BN219" i="27" s="1"/>
  <c r="BN203" i="27"/>
  <c r="BN201" i="27"/>
  <c r="BN197" i="27"/>
  <c r="BN212" i="27" s="1"/>
  <c r="BN199" i="27"/>
  <c r="AG42" i="25" l="1"/>
  <c r="AG42" i="32"/>
  <c r="BT216" i="29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V38" i="29"/>
  <c r="BW167" i="29" s="1"/>
  <c r="BV166" i="29"/>
  <c r="BV151" i="29"/>
  <c r="BV152" i="29" s="1"/>
  <c r="BV153" i="29" s="1"/>
  <c r="BU42" i="29"/>
  <c r="AI66" i="27"/>
  <c r="AI54" i="27"/>
  <c r="BM209" i="27"/>
  <c r="BM41" i="27" s="1"/>
  <c r="BP198" i="27"/>
  <c r="BP39" i="27"/>
  <c r="BO45" i="24" s="1"/>
  <c r="BP38" i="27"/>
  <c r="BO44" i="24" s="1"/>
  <c r="BQ37" i="27"/>
  <c r="BN214" i="27"/>
  <c r="BN216" i="27"/>
  <c r="BN204" i="27"/>
  <c r="BN207" i="27"/>
  <c r="BN218" i="27" s="1"/>
  <c r="BN202" i="27"/>
  <c r="BN200" i="27" s="1"/>
  <c r="BN206" i="27"/>
  <c r="BN217" i="27" s="1"/>
  <c r="BO211" i="27"/>
  <c r="BO208" i="27"/>
  <c r="BO219" i="27" s="1"/>
  <c r="BO203" i="27"/>
  <c r="BO201" i="27"/>
  <c r="BO199" i="27"/>
  <c r="BO197" i="27"/>
  <c r="BO213" i="27" s="1"/>
  <c r="AI137" i="27"/>
  <c r="AI148" i="27" s="1"/>
  <c r="AI112" i="27"/>
  <c r="BU216" i="29" l="1"/>
  <c r="BX139" i="29"/>
  <c r="BW38" i="29"/>
  <c r="BX167" i="29" s="1"/>
  <c r="BW39" i="29"/>
  <c r="BX35" i="29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6" i="29"/>
  <c r="BW151" i="29"/>
  <c r="BW152" i="29" s="1"/>
  <c r="BW153" i="29" s="1"/>
  <c r="BV42" i="29"/>
  <c r="AI68" i="27"/>
  <c r="AI44" i="27" s="1"/>
  <c r="AJ56" i="27"/>
  <c r="BO212" i="27"/>
  <c r="BO216" i="27"/>
  <c r="BO214" i="27"/>
  <c r="BO204" i="27"/>
  <c r="BO202" i="27"/>
  <c r="BO200" i="27" s="1"/>
  <c r="BO206" i="27"/>
  <c r="BO217" i="27" s="1"/>
  <c r="BO207" i="27"/>
  <c r="BO218" i="27" s="1"/>
  <c r="AI135" i="27"/>
  <c r="AI150" i="27" s="1"/>
  <c r="AJ114" i="27"/>
  <c r="BQ198" i="27"/>
  <c r="BQ39" i="27"/>
  <c r="BP45" i="24" s="1"/>
  <c r="BR37" i="27"/>
  <c r="BQ38" i="27"/>
  <c r="BP44" i="24" s="1"/>
  <c r="BN209" i="27"/>
  <c r="BN41" i="27" s="1"/>
  <c r="BP211" i="27"/>
  <c r="BP208" i="27"/>
  <c r="BP219" i="27" s="1"/>
  <c r="BP203" i="27"/>
  <c r="BP201" i="27"/>
  <c r="BP199" i="27"/>
  <c r="BP197" i="27"/>
  <c r="BP213" i="27" s="1"/>
  <c r="AH42" i="25" l="1"/>
  <c r="AH42" i="32"/>
  <c r="BW169" i="29"/>
  <c r="BW171" i="29"/>
  <c r="BW216" i="29" s="1"/>
  <c r="BV218" i="29"/>
  <c r="BY139" i="29"/>
  <c r="BX38" i="29"/>
  <c r="BY167" i="29" s="1"/>
  <c r="BY35" i="29"/>
  <c r="BX39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6" i="27"/>
  <c r="AJ54" i="27"/>
  <c r="BR198" i="27"/>
  <c r="BS37" i="27"/>
  <c r="BR39" i="27"/>
  <c r="BQ45" i="24" s="1"/>
  <c r="BR38" i="27"/>
  <c r="BQ44" i="24" s="1"/>
  <c r="BP212" i="27"/>
  <c r="BP216" i="27"/>
  <c r="BP214" i="27"/>
  <c r="BP204" i="27"/>
  <c r="BP202" i="27"/>
  <c r="BP200" i="27" s="1"/>
  <c r="BP206" i="27"/>
  <c r="BP217" i="27" s="1"/>
  <c r="BP207" i="27"/>
  <c r="BP218" i="27" s="1"/>
  <c r="BQ211" i="27"/>
  <c r="BQ208" i="27"/>
  <c r="BQ219" i="27" s="1"/>
  <c r="BQ203" i="27"/>
  <c r="BQ201" i="27"/>
  <c r="BQ199" i="27"/>
  <c r="BQ197" i="27"/>
  <c r="BQ212" i="27" s="1"/>
  <c r="BO209" i="27"/>
  <c r="BO41" i="27" s="1"/>
  <c r="AJ137" i="27"/>
  <c r="AJ148" i="27" s="1"/>
  <c r="AJ112" i="27"/>
  <c r="BW218" i="29" l="1"/>
  <c r="BX198" i="29"/>
  <c r="BX199" i="29" s="1"/>
  <c r="BX215" i="29"/>
  <c r="BZ139" i="29"/>
  <c r="BY39" i="29"/>
  <c r="BZ35" i="29"/>
  <c r="BY38" i="29"/>
  <c r="BZ167" i="29" s="1"/>
  <c r="BY166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6" i="27"/>
  <c r="AJ68" i="27"/>
  <c r="AJ44" i="27" s="1"/>
  <c r="BP209" i="27"/>
  <c r="BP41" i="27" s="1"/>
  <c r="BQ213" i="27"/>
  <c r="BQ214" i="27"/>
  <c r="BQ216" i="27"/>
  <c r="BQ204" i="27"/>
  <c r="BQ207" i="27"/>
  <c r="BQ218" i="27" s="1"/>
  <c r="BQ202" i="27"/>
  <c r="BQ200" i="27" s="1"/>
  <c r="BQ206" i="27"/>
  <c r="BQ217" i="27" s="1"/>
  <c r="AJ135" i="27"/>
  <c r="AJ150" i="27" s="1"/>
  <c r="AK114" i="27"/>
  <c r="BS198" i="27"/>
  <c r="BT37" i="27"/>
  <c r="BS39" i="27"/>
  <c r="BR45" i="24" s="1"/>
  <c r="BS38" i="27"/>
  <c r="BR44" i="24" s="1"/>
  <c r="BR211" i="27"/>
  <c r="BR208" i="27"/>
  <c r="BR219" i="27" s="1"/>
  <c r="BR203" i="27"/>
  <c r="BR201" i="27"/>
  <c r="BR197" i="27"/>
  <c r="BR212" i="27" s="1"/>
  <c r="BR199" i="27"/>
  <c r="AI42" i="25" l="1"/>
  <c r="AI42" i="32"/>
  <c r="BX218" i="29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51" i="29"/>
  <c r="BZ152" i="29" s="1"/>
  <c r="BZ153" i="29" s="1"/>
  <c r="BY42" i="29"/>
  <c r="CA139" i="29"/>
  <c r="BZ39" i="29"/>
  <c r="BZ38" i="29"/>
  <c r="CA167" i="29" s="1"/>
  <c r="CA35" i="29"/>
  <c r="AK66" i="27"/>
  <c r="AK54" i="27"/>
  <c r="BR213" i="27"/>
  <c r="AL58" i="27"/>
  <c r="AL67" i="27" s="1"/>
  <c r="AL38" i="27" s="1"/>
  <c r="AK44" i="24" s="1"/>
  <c r="BR214" i="27"/>
  <c r="BR216" i="27"/>
  <c r="BR204" i="27"/>
  <c r="BR206" i="27"/>
  <c r="BR217" i="27" s="1"/>
  <c r="BR207" i="27"/>
  <c r="BR218" i="27" s="1"/>
  <c r="BR202" i="27"/>
  <c r="BR200" i="27" s="1"/>
  <c r="BT198" i="27"/>
  <c r="BT39" i="27"/>
  <c r="BS45" i="24" s="1"/>
  <c r="BT38" i="27"/>
  <c r="BS44" i="24" s="1"/>
  <c r="BU37" i="27"/>
  <c r="AK137" i="27"/>
  <c r="AK148" i="27" s="1"/>
  <c r="AK112" i="27"/>
  <c r="BQ209" i="27"/>
  <c r="BQ41" i="27" s="1"/>
  <c r="BS211" i="27"/>
  <c r="BS208" i="27"/>
  <c r="BS219" i="27" s="1"/>
  <c r="BS203" i="27"/>
  <c r="BS201" i="27"/>
  <c r="BS199" i="27"/>
  <c r="BS197" i="27"/>
  <c r="BS213" i="27" s="1"/>
  <c r="BY218" i="29" l="1"/>
  <c r="BZ215" i="29"/>
  <c r="BZ198" i="29"/>
  <c r="BZ199" i="29" s="1"/>
  <c r="CB139" i="29"/>
  <c r="CA38" i="29"/>
  <c r="CB167" i="29" s="1"/>
  <c r="CA39" i="29"/>
  <c r="CB35" i="29"/>
  <c r="BZ169" i="29"/>
  <c r="BZ171" i="29"/>
  <c r="BZ218" i="29" s="1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8" i="27"/>
  <c r="AK44" i="27" s="1"/>
  <c r="AL56" i="27"/>
  <c r="AL66" i="27" s="1"/>
  <c r="BT211" i="27"/>
  <c r="BT208" i="27"/>
  <c r="BT219" i="27" s="1"/>
  <c r="BT203" i="27"/>
  <c r="BT201" i="27"/>
  <c r="BT199" i="27"/>
  <c r="BT197" i="27"/>
  <c r="BT212" i="27" s="1"/>
  <c r="BS216" i="27"/>
  <c r="BS214" i="27"/>
  <c r="BS204" i="27"/>
  <c r="BS207" i="27"/>
  <c r="BS218" i="27" s="1"/>
  <c r="BS206" i="27"/>
  <c r="BS217" i="27" s="1"/>
  <c r="BS202" i="27"/>
  <c r="BS200" i="27" s="1"/>
  <c r="BS212" i="27"/>
  <c r="BR209" i="27"/>
  <c r="BR41" i="27" s="1"/>
  <c r="AK135" i="27"/>
  <c r="AK150" i="27" s="1"/>
  <c r="AL114" i="27"/>
  <c r="BU198" i="27"/>
  <c r="BU39" i="27"/>
  <c r="BT45" i="24" s="1"/>
  <c r="BU38" i="27"/>
  <c r="BT44" i="24" s="1"/>
  <c r="BV37" i="27"/>
  <c r="AJ42" i="25" l="1"/>
  <c r="AJ42" i="32"/>
  <c r="BZ216" i="29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C167" i="29" s="1"/>
  <c r="CB39" i="29"/>
  <c r="CC35" i="29"/>
  <c r="AL54" i="27"/>
  <c r="AL68" i="27" s="1"/>
  <c r="AL44" i="27" s="1"/>
  <c r="BV198" i="27"/>
  <c r="BW37" i="27"/>
  <c r="BV39" i="27"/>
  <c r="BV38" i="27"/>
  <c r="BU208" i="27"/>
  <c r="BU219" i="27" s="1"/>
  <c r="BU211" i="27"/>
  <c r="BU203" i="27"/>
  <c r="BU201" i="27"/>
  <c r="BU199" i="27"/>
  <c r="BU197" i="27"/>
  <c r="BU212" i="27" s="1"/>
  <c r="BS209" i="27"/>
  <c r="BS41" i="27" s="1"/>
  <c r="BT213" i="27"/>
  <c r="BT216" i="27"/>
  <c r="BT214" i="27"/>
  <c r="BT204" i="27"/>
  <c r="BT207" i="27"/>
  <c r="BT218" i="27" s="1"/>
  <c r="BT202" i="27"/>
  <c r="BT200" i="27" s="1"/>
  <c r="BT206" i="27"/>
  <c r="BT217" i="27" s="1"/>
  <c r="AL137" i="27"/>
  <c r="AL148" i="27" s="1"/>
  <c r="AL112" i="27"/>
  <c r="AK42" i="25" l="1"/>
  <c r="AK42" i="32"/>
  <c r="CA218" i="29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167" i="29" s="1"/>
  <c r="CD35" i="29"/>
  <c r="AM56" i="27"/>
  <c r="AM66" i="27" s="1"/>
  <c r="BU213" i="27"/>
  <c r="BT209" i="27"/>
  <c r="BT41" i="27" s="1"/>
  <c r="BW198" i="27"/>
  <c r="BX37" i="27"/>
  <c r="BW39" i="27"/>
  <c r="BW38" i="27"/>
  <c r="AL135" i="27"/>
  <c r="AL150" i="27" s="1"/>
  <c r="AM114" i="27"/>
  <c r="BU214" i="27"/>
  <c r="BU216" i="27"/>
  <c r="BU204" i="27"/>
  <c r="BU207" i="27"/>
  <c r="BU218" i="27" s="1"/>
  <c r="BU206" i="27"/>
  <c r="BU217" i="27" s="1"/>
  <c r="BU202" i="27"/>
  <c r="BU200" i="27" s="1"/>
  <c r="BV211" i="27"/>
  <c r="BV208" i="27"/>
  <c r="BV219" i="27" s="1"/>
  <c r="BV46" i="27" s="1"/>
  <c r="BU30" i="32" s="1"/>
  <c r="BV203" i="27"/>
  <c r="BV201" i="27"/>
  <c r="BV197" i="27"/>
  <c r="BV213" i="27" s="1"/>
  <c r="BV199" i="27"/>
  <c r="CB218" i="29" l="1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167" i="29" s="1"/>
  <c r="CE35" i="29"/>
  <c r="AM54" i="27"/>
  <c r="BU209" i="27"/>
  <c r="BU41" i="27" s="1"/>
  <c r="BV212" i="27"/>
  <c r="BV214" i="27"/>
  <c r="BV216" i="27"/>
  <c r="BV204" i="27"/>
  <c r="BV207" i="27"/>
  <c r="BV218" i="27" s="1"/>
  <c r="BV202" i="27"/>
  <c r="BV200" i="27" s="1"/>
  <c r="BV206" i="27"/>
  <c r="BV217" i="27" s="1"/>
  <c r="BW211" i="27"/>
  <c r="BW208" i="27"/>
  <c r="BW219" i="27" s="1"/>
  <c r="BW46" i="27" s="1"/>
  <c r="BV30" i="32" s="1"/>
  <c r="BW203" i="27"/>
  <c r="BW201" i="27"/>
  <c r="BW199" i="27"/>
  <c r="BW197" i="27"/>
  <c r="BW213" i="27" s="1"/>
  <c r="BX198" i="27"/>
  <c r="BX39" i="27"/>
  <c r="BX38" i="27"/>
  <c r="BY37" i="27"/>
  <c r="AM137" i="27"/>
  <c r="AM148" i="27" s="1"/>
  <c r="AM112" i="27"/>
  <c r="CC218" i="29" l="1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F167" i="29" s="1"/>
  <c r="CE39" i="29"/>
  <c r="CF35" i="29"/>
  <c r="BV45" i="27"/>
  <c r="AM68" i="27"/>
  <c r="AM44" i="27" s="1"/>
  <c r="AN56" i="27"/>
  <c r="BW212" i="27"/>
  <c r="AM135" i="27"/>
  <c r="AM150" i="27" s="1"/>
  <c r="AN114" i="27"/>
  <c r="BY198" i="27"/>
  <c r="BZ37" i="27"/>
  <c r="BY39" i="27"/>
  <c r="BV209" i="27"/>
  <c r="BV41" i="27" s="1"/>
  <c r="BX211" i="27"/>
  <c r="BX208" i="27"/>
  <c r="BX219" i="27" s="1"/>
  <c r="BX46" i="27" s="1"/>
  <c r="BW30" i="32" s="1"/>
  <c r="BX203" i="27"/>
  <c r="BX201" i="27"/>
  <c r="BX199" i="27"/>
  <c r="BX197" i="27"/>
  <c r="BX212" i="27" s="1"/>
  <c r="BW216" i="27"/>
  <c r="BW214" i="27"/>
  <c r="BW204" i="27"/>
  <c r="BW207" i="27"/>
  <c r="BW218" i="27" s="1"/>
  <c r="BW202" i="27"/>
  <c r="BW200" i="27" s="1"/>
  <c r="BW206" i="27"/>
  <c r="BW217" i="27" s="1"/>
  <c r="BU6" i="25" l="1"/>
  <c r="BU4" i="25" s="1"/>
  <c r="BU6" i="32"/>
  <c r="BU4" i="32" s="1"/>
  <c r="AL42" i="25"/>
  <c r="AL42" i="32"/>
  <c r="CD216" i="29"/>
  <c r="CF38" i="29"/>
  <c r="CF42" i="29" s="1"/>
  <c r="CF39" i="29"/>
  <c r="CE169" i="29"/>
  <c r="CE171" i="29"/>
  <c r="CE216" i="29" s="1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BW45" i="27"/>
  <c r="AN66" i="27"/>
  <c r="AN54" i="27"/>
  <c r="BX213" i="27"/>
  <c r="BY211" i="27"/>
  <c r="BY208" i="27"/>
  <c r="BY219" i="27" s="1"/>
  <c r="BY203" i="27"/>
  <c r="BY201" i="27"/>
  <c r="BY199" i="27"/>
  <c r="BY197" i="27"/>
  <c r="BY213" i="27" s="1"/>
  <c r="BW209" i="27"/>
  <c r="BW41" i="27" s="1"/>
  <c r="BZ198" i="27"/>
  <c r="CA37" i="27"/>
  <c r="BZ39" i="27"/>
  <c r="BZ38" i="27"/>
  <c r="AN137" i="27"/>
  <c r="AN148" i="27" s="1"/>
  <c r="AN116" i="27"/>
  <c r="AN138" i="27" s="1"/>
  <c r="AN149" i="27" s="1"/>
  <c r="AN39" i="27" s="1"/>
  <c r="AM45" i="24" s="1"/>
  <c r="BX216" i="27"/>
  <c r="BX214" i="27"/>
  <c r="BX204" i="27"/>
  <c r="BX206" i="27"/>
  <c r="BX217" i="27" s="1"/>
  <c r="BX202" i="27"/>
  <c r="BX200" i="27" s="1"/>
  <c r="BX207" i="27"/>
  <c r="BX218" i="27" s="1"/>
  <c r="BV6" i="25" l="1"/>
  <c r="BV4" i="25" s="1"/>
  <c r="BV6" i="32"/>
  <c r="BV4" i="32" s="1"/>
  <c r="CE218" i="29"/>
  <c r="CF198" i="29"/>
  <c r="CF199" i="29" s="1"/>
  <c r="CF215" i="29"/>
  <c r="CF169" i="29"/>
  <c r="CF171" i="29"/>
  <c r="CF218" i="29" s="1"/>
  <c r="BX45" i="27"/>
  <c r="AO56" i="27"/>
  <c r="AN68" i="27"/>
  <c r="AN44" i="27" s="1"/>
  <c r="BZ211" i="27"/>
  <c r="BZ208" i="27"/>
  <c r="BZ219" i="27" s="1"/>
  <c r="BZ46" i="27" s="1"/>
  <c r="BY30" i="32" s="1"/>
  <c r="BZ203" i="27"/>
  <c r="BZ201" i="27"/>
  <c r="BZ197" i="27"/>
  <c r="BZ213" i="27" s="1"/>
  <c r="BZ199" i="27"/>
  <c r="BY214" i="27"/>
  <c r="BY216" i="27"/>
  <c r="BY204" i="27"/>
  <c r="BY206" i="27"/>
  <c r="BY217" i="27" s="1"/>
  <c r="BY207" i="27"/>
  <c r="BY218" i="27" s="1"/>
  <c r="BY202" i="27"/>
  <c r="BY200" i="27" s="1"/>
  <c r="BX209" i="27"/>
  <c r="BX41" i="27" s="1"/>
  <c r="AN112" i="27"/>
  <c r="BY212" i="27"/>
  <c r="CA198" i="27"/>
  <c r="CB37" i="27"/>
  <c r="CA38" i="27"/>
  <c r="AM42" i="25" l="1"/>
  <c r="AM42" i="32"/>
  <c r="BW6" i="25"/>
  <c r="BW4" i="25" s="1"/>
  <c r="BW6" i="32"/>
  <c r="BW4" i="32" s="1"/>
  <c r="D206" i="29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CF216" i="29"/>
  <c r="BY45" i="27"/>
  <c r="AO66" i="27"/>
  <c r="AO54" i="27"/>
  <c r="BZ212" i="27"/>
  <c r="AN135" i="27"/>
  <c r="AN150" i="27" s="1"/>
  <c r="AO114" i="27"/>
  <c r="BY209" i="27"/>
  <c r="BY41" i="27" s="1"/>
  <c r="CA211" i="27"/>
  <c r="CA208" i="27"/>
  <c r="CA219" i="27" s="1"/>
  <c r="CA203" i="27"/>
  <c r="CA201" i="27"/>
  <c r="CA199" i="27"/>
  <c r="CA197" i="27"/>
  <c r="CA213" i="27" s="1"/>
  <c r="BZ214" i="27"/>
  <c r="BZ216" i="27"/>
  <c r="BZ45" i="27" s="1"/>
  <c r="BZ204" i="27"/>
  <c r="BZ206" i="27"/>
  <c r="BZ217" i="27" s="1"/>
  <c r="BZ202" i="27"/>
  <c r="BZ200" i="27" s="1"/>
  <c r="BZ207" i="27"/>
  <c r="BZ218" i="27" s="1"/>
  <c r="CB198" i="27"/>
  <c r="CB39" i="27"/>
  <c r="CB38" i="27"/>
  <c r="CC37" i="27"/>
  <c r="BY6" i="25" l="1"/>
  <c r="BY4" i="25" s="1"/>
  <c r="BY6" i="32"/>
  <c r="BY4" i="32" s="1"/>
  <c r="BX6" i="25"/>
  <c r="BX4" i="25" s="1"/>
  <c r="BX6" i="32"/>
  <c r="BX4" i="32" s="1"/>
  <c r="AW199" i="29"/>
  <c r="BF195" i="29"/>
  <c r="D210" i="29"/>
  <c r="D211" i="29" s="1"/>
  <c r="BF216" i="29"/>
  <c r="AP56" i="27"/>
  <c r="AO68" i="27"/>
  <c r="AO44" i="27" s="1"/>
  <c r="BZ209" i="27"/>
  <c r="BZ41" i="27" s="1"/>
  <c r="AO137" i="27"/>
  <c r="AO148" i="27" s="1"/>
  <c r="AO112" i="27"/>
  <c r="CA216" i="27"/>
  <c r="CA45" i="27" s="1"/>
  <c r="CA214" i="27"/>
  <c r="CA204" i="27"/>
  <c r="CA206" i="27"/>
  <c r="CA217" i="27" s="1"/>
  <c r="CA207" i="27"/>
  <c r="CA218" i="27" s="1"/>
  <c r="CA202" i="27"/>
  <c r="CA200" i="27" s="1"/>
  <c r="CA212" i="27"/>
  <c r="CC198" i="27"/>
  <c r="CC39" i="27"/>
  <c r="CD37" i="27"/>
  <c r="CC38" i="27"/>
  <c r="CB208" i="27"/>
  <c r="CB219" i="27" s="1"/>
  <c r="CB46" i="27" s="1"/>
  <c r="CA30" i="32" s="1"/>
  <c r="CB211" i="27"/>
  <c r="CB203" i="27"/>
  <c r="CB201" i="27"/>
  <c r="CB199" i="27"/>
  <c r="CB197" i="27"/>
  <c r="CB212" i="27" s="1"/>
  <c r="AN42" i="25" l="1"/>
  <c r="AN42" i="32"/>
  <c r="BZ6" i="25"/>
  <c r="BZ4" i="25" s="1"/>
  <c r="BZ6" i="32"/>
  <c r="BZ4" i="32" s="1"/>
  <c r="C210" i="29"/>
  <c r="C211" i="29" s="1"/>
  <c r="BF218" i="29"/>
  <c r="AP66" i="27"/>
  <c r="AP54" i="27"/>
  <c r="CB216" i="27"/>
  <c r="CB45" i="27" s="1"/>
  <c r="CB214" i="27"/>
  <c r="CB204" i="27"/>
  <c r="CB202" i="27"/>
  <c r="CB200" i="27" s="1"/>
  <c r="CB206" i="27"/>
  <c r="CB217" i="27" s="1"/>
  <c r="CB207" i="27"/>
  <c r="CB218" i="27" s="1"/>
  <c r="CD198" i="27"/>
  <c r="CE37" i="27"/>
  <c r="CD39" i="27"/>
  <c r="CD38" i="27"/>
  <c r="CB213" i="27"/>
  <c r="AO135" i="27"/>
  <c r="AO150" i="27" s="1"/>
  <c r="AP114" i="27"/>
  <c r="CC208" i="27"/>
  <c r="CC219" i="27" s="1"/>
  <c r="CC46" i="27" s="1"/>
  <c r="CB30" i="32" s="1"/>
  <c r="CC211" i="27"/>
  <c r="CC203" i="27"/>
  <c r="CC201" i="27"/>
  <c r="CC199" i="27"/>
  <c r="CC197" i="27"/>
  <c r="CC212" i="27" s="1"/>
  <c r="CA209" i="27"/>
  <c r="CA41" i="27" s="1"/>
  <c r="CA6" i="25" l="1"/>
  <c r="CA4" i="25" s="1"/>
  <c r="CA6" i="32"/>
  <c r="CA4" i="32" s="1"/>
  <c r="AP68" i="27"/>
  <c r="AP44" i="27" s="1"/>
  <c r="AQ56" i="27"/>
  <c r="CD211" i="27"/>
  <c r="CD208" i="27"/>
  <c r="CD219" i="27" s="1"/>
  <c r="CD46" i="27" s="1"/>
  <c r="CC30" i="32" s="1"/>
  <c r="CD203" i="27"/>
  <c r="CD201" i="27"/>
  <c r="CD197" i="27"/>
  <c r="CD213" i="27" s="1"/>
  <c r="CD199" i="27"/>
  <c r="CC214" i="27"/>
  <c r="CC216" i="27"/>
  <c r="CC45" i="27" s="1"/>
  <c r="CC204" i="27"/>
  <c r="CC207" i="27"/>
  <c r="CC218" i="27" s="1"/>
  <c r="CC202" i="27"/>
  <c r="CC200" i="27" s="1"/>
  <c r="CC206" i="27"/>
  <c r="CC217" i="27" s="1"/>
  <c r="CC213" i="27"/>
  <c r="AP137" i="27"/>
  <c r="AP148" i="27" s="1"/>
  <c r="AP112" i="27"/>
  <c r="CB209" i="27"/>
  <c r="CB41" i="27" s="1"/>
  <c r="CE198" i="27"/>
  <c r="CF37" i="27"/>
  <c r="CE39" i="27"/>
  <c r="CE38" i="27"/>
  <c r="CB6" i="25" l="1"/>
  <c r="CB4" i="25" s="1"/>
  <c r="CB6" i="32"/>
  <c r="CB4" i="32" s="1"/>
  <c r="AO42" i="25"/>
  <c r="AO42" i="32"/>
  <c r="AQ66" i="27"/>
  <c r="AQ54" i="27"/>
  <c r="CD212" i="27"/>
  <c r="AP135" i="27"/>
  <c r="AP150" i="27" s="1"/>
  <c r="AQ114" i="27"/>
  <c r="CD214" i="27"/>
  <c r="CD216" i="27"/>
  <c r="CD45" i="27" s="1"/>
  <c r="CD204" i="27"/>
  <c r="CD206" i="27"/>
  <c r="CD217" i="27" s="1"/>
  <c r="CD202" i="27"/>
  <c r="CD200" i="27" s="1"/>
  <c r="CD207" i="27"/>
  <c r="CD218" i="27" s="1"/>
  <c r="CF198" i="27"/>
  <c r="CF39" i="27"/>
  <c r="CF38" i="27"/>
  <c r="CG37" i="27"/>
  <c r="CE211" i="27"/>
  <c r="CE208" i="27"/>
  <c r="CE219" i="27" s="1"/>
  <c r="CE46" i="27" s="1"/>
  <c r="CD30" i="32" s="1"/>
  <c r="CE203" i="27"/>
  <c r="CE201" i="27"/>
  <c r="CE199" i="27"/>
  <c r="CE197" i="27"/>
  <c r="CE212" i="27" s="1"/>
  <c r="CC209" i="27"/>
  <c r="CC41" i="27" s="1"/>
  <c r="CC6" i="25" l="1"/>
  <c r="CC4" i="25" s="1"/>
  <c r="CC6" i="32"/>
  <c r="CC4" i="32" s="1"/>
  <c r="AR56" i="27"/>
  <c r="AQ68" i="27"/>
  <c r="AQ44" i="27" s="1"/>
  <c r="CE213" i="27"/>
  <c r="CF211" i="27"/>
  <c r="CF208" i="27"/>
  <c r="CF219" i="27" s="1"/>
  <c r="CF46" i="27" s="1"/>
  <c r="CE30" i="32" s="1"/>
  <c r="CF203" i="27"/>
  <c r="CF201" i="27"/>
  <c r="CF199" i="27"/>
  <c r="CF197" i="27"/>
  <c r="CF212" i="27" s="1"/>
  <c r="CG198" i="27"/>
  <c r="CG39" i="27"/>
  <c r="CG38" i="27"/>
  <c r="CH37" i="27"/>
  <c r="CE216" i="27"/>
  <c r="CE45" i="27" s="1"/>
  <c r="CE214" i="27"/>
  <c r="CE204" i="27"/>
  <c r="CE207" i="27"/>
  <c r="CE218" i="27" s="1"/>
  <c r="CE206" i="27"/>
  <c r="CE217" i="27" s="1"/>
  <c r="CE202" i="27"/>
  <c r="CE200" i="27" s="1"/>
  <c r="CD209" i="27"/>
  <c r="CD41" i="27" s="1"/>
  <c r="AQ137" i="27"/>
  <c r="AQ148" i="27" s="1"/>
  <c r="AQ112" i="27"/>
  <c r="CD6" i="25" l="1"/>
  <c r="CD4" i="25" s="1"/>
  <c r="CD6" i="32"/>
  <c r="CD4" i="32" s="1"/>
  <c r="AP42" i="25"/>
  <c r="AP42" i="32"/>
  <c r="AR54" i="27"/>
  <c r="AR66" i="27"/>
  <c r="CF213" i="27"/>
  <c r="CF216" i="27"/>
  <c r="CF45" i="27" s="1"/>
  <c r="CF214" i="27"/>
  <c r="CF204" i="27"/>
  <c r="CF206" i="27"/>
  <c r="CF217" i="27" s="1"/>
  <c r="CF202" i="27"/>
  <c r="CF200" i="27" s="1"/>
  <c r="CF207" i="27"/>
  <c r="CF218" i="27" s="1"/>
  <c r="AQ135" i="27"/>
  <c r="AQ150" i="27" s="1"/>
  <c r="AR114" i="27"/>
  <c r="CE209" i="27"/>
  <c r="CE41" i="27" s="1"/>
  <c r="CH198" i="27"/>
  <c r="CI37" i="27"/>
  <c r="CH39" i="27"/>
  <c r="CH38" i="27"/>
  <c r="CG211" i="27"/>
  <c r="CG208" i="27"/>
  <c r="CG219" i="27" s="1"/>
  <c r="CG46" i="27" s="1"/>
  <c r="CF30" i="32" s="1"/>
  <c r="CG203" i="27"/>
  <c r="CG201" i="27"/>
  <c r="CG199" i="27"/>
  <c r="CG197" i="27"/>
  <c r="CG212" i="27" s="1"/>
  <c r="CE6" i="25" l="1"/>
  <c r="CE4" i="25" s="1"/>
  <c r="CE6" i="32"/>
  <c r="CE4" i="32" s="1"/>
  <c r="AS56" i="27"/>
  <c r="AR68" i="27"/>
  <c r="AR44" i="27" s="1"/>
  <c r="CG213" i="27"/>
  <c r="CI198" i="27"/>
  <c r="CJ37" i="27"/>
  <c r="CI39" i="27"/>
  <c r="CI38" i="27"/>
  <c r="CG214" i="27"/>
  <c r="CG216" i="27"/>
  <c r="CG45" i="27" s="1"/>
  <c r="CG204" i="27"/>
  <c r="CG206" i="27"/>
  <c r="CG217" i="27" s="1"/>
  <c r="CG202" i="27"/>
  <c r="CG200" i="27" s="1"/>
  <c r="CG207" i="27"/>
  <c r="CG218" i="27" s="1"/>
  <c r="CH211" i="27"/>
  <c r="CH208" i="27"/>
  <c r="CH219" i="27" s="1"/>
  <c r="CH46" i="27" s="1"/>
  <c r="CG30" i="32" s="1"/>
  <c r="CH203" i="27"/>
  <c r="CH201" i="27"/>
  <c r="CH197" i="27"/>
  <c r="CH212" i="27" s="1"/>
  <c r="CH199" i="27"/>
  <c r="CF209" i="27"/>
  <c r="CF41" i="27" s="1"/>
  <c r="AR137" i="27"/>
  <c r="AR148" i="27" s="1"/>
  <c r="AR112" i="27"/>
  <c r="CF6" i="25" l="1"/>
  <c r="CF4" i="25" s="1"/>
  <c r="CF6" i="32"/>
  <c r="CF4" i="32" s="1"/>
  <c r="AQ42" i="25"/>
  <c r="AQ42" i="32"/>
  <c r="AS54" i="27"/>
  <c r="AS66" i="27"/>
  <c r="CG209" i="27"/>
  <c r="CG41" i="27" s="1"/>
  <c r="AR135" i="27"/>
  <c r="AR150" i="27" s="1"/>
  <c r="AS114" i="27"/>
  <c r="CJ198" i="27"/>
  <c r="CJ39" i="27"/>
  <c r="CJ38" i="27"/>
  <c r="CK37" i="27"/>
  <c r="CH213" i="27"/>
  <c r="CI211" i="27"/>
  <c r="CI208" i="27"/>
  <c r="CI219" i="27" s="1"/>
  <c r="CI46" i="27" s="1"/>
  <c r="CH30" i="32" s="1"/>
  <c r="CI203" i="27"/>
  <c r="CI201" i="27"/>
  <c r="CI199" i="27"/>
  <c r="CI197" i="27"/>
  <c r="CI213" i="27" s="1"/>
  <c r="CH214" i="27"/>
  <c r="CH216" i="27"/>
  <c r="CH45" i="27" s="1"/>
  <c r="CH204" i="27"/>
  <c r="CH206" i="27"/>
  <c r="CH217" i="27" s="1"/>
  <c r="CH207" i="27"/>
  <c r="CH218" i="27" s="1"/>
  <c r="CH202" i="27"/>
  <c r="CH200" i="27" s="1"/>
  <c r="CG6" i="25" l="1"/>
  <c r="CG4" i="25" s="1"/>
  <c r="CG6" i="32"/>
  <c r="CG4" i="32" s="1"/>
  <c r="AT56" i="27"/>
  <c r="AS68" i="27"/>
  <c r="AS44" i="27" s="1"/>
  <c r="CK198" i="27"/>
  <c r="CK38" i="27"/>
  <c r="CL37" i="27"/>
  <c r="CK39" i="27"/>
  <c r="CI216" i="27"/>
  <c r="CI45" i="27" s="1"/>
  <c r="CI214" i="27"/>
  <c r="CI204" i="27"/>
  <c r="CI206" i="27"/>
  <c r="CI217" i="27" s="1"/>
  <c r="CI202" i="27"/>
  <c r="CI200" i="27" s="1"/>
  <c r="CI207" i="27"/>
  <c r="CI218" i="27" s="1"/>
  <c r="CI212" i="27"/>
  <c r="CJ211" i="27"/>
  <c r="CJ208" i="27"/>
  <c r="CJ219" i="27" s="1"/>
  <c r="CJ46" i="27" s="1"/>
  <c r="CI30" i="32" s="1"/>
  <c r="CJ203" i="27"/>
  <c r="CJ201" i="27"/>
  <c r="CJ199" i="27"/>
  <c r="CJ197" i="27"/>
  <c r="CJ212" i="27" s="1"/>
  <c r="AS137" i="27"/>
  <c r="AS148" i="27" s="1"/>
  <c r="AS112" i="27"/>
  <c r="CH209" i="27"/>
  <c r="CH41" i="27" s="1"/>
  <c r="AR42" i="25" l="1"/>
  <c r="AR42" i="32"/>
  <c r="CH6" i="25"/>
  <c r="CH4" i="25" s="1"/>
  <c r="CH6" i="32"/>
  <c r="CH4" i="32" s="1"/>
  <c r="AT66" i="27"/>
  <c r="AT54" i="27"/>
  <c r="CJ213" i="27"/>
  <c r="AS135" i="27"/>
  <c r="AS150" i="27" s="1"/>
  <c r="AT114" i="27"/>
  <c r="CJ216" i="27"/>
  <c r="CJ45" i="27" s="1"/>
  <c r="CJ214" i="27"/>
  <c r="CJ204" i="27"/>
  <c r="CJ202" i="27"/>
  <c r="CJ200" i="27" s="1"/>
  <c r="CJ206" i="27"/>
  <c r="CJ217" i="27" s="1"/>
  <c r="CJ207" i="27"/>
  <c r="CJ218" i="27" s="1"/>
  <c r="CI209" i="27"/>
  <c r="CI41" i="27" s="1"/>
  <c r="CL198" i="27"/>
  <c r="CM37" i="27"/>
  <c r="CL39" i="27"/>
  <c r="CL38" i="27"/>
  <c r="CK208" i="27"/>
  <c r="CK219" i="27" s="1"/>
  <c r="CK46" i="27" s="1"/>
  <c r="CJ30" i="32" s="1"/>
  <c r="CK211" i="27"/>
  <c r="CK203" i="27"/>
  <c r="CK201" i="27"/>
  <c r="CK199" i="27"/>
  <c r="CK197" i="27"/>
  <c r="CK213" i="27" s="1"/>
  <c r="CI6" i="25" l="1"/>
  <c r="CI4" i="25" s="1"/>
  <c r="CI6" i="32"/>
  <c r="CI4" i="32" s="1"/>
  <c r="AT68" i="27"/>
  <c r="AT44" i="27" s="1"/>
  <c r="AU56" i="27"/>
  <c r="CJ209" i="27"/>
  <c r="CJ41" i="27" s="1"/>
  <c r="CK212" i="27"/>
  <c r="CM198" i="27"/>
  <c r="CN37" i="27"/>
  <c r="CM39" i="27"/>
  <c r="CM38" i="27"/>
  <c r="CK214" i="27"/>
  <c r="CK216" i="27"/>
  <c r="CK45" i="27" s="1"/>
  <c r="CK204" i="27"/>
  <c r="CK207" i="27"/>
  <c r="CK218" i="27" s="1"/>
  <c r="CK202" i="27"/>
  <c r="CK200" i="27" s="1"/>
  <c r="CK206" i="27"/>
  <c r="CK217" i="27" s="1"/>
  <c r="CL211" i="27"/>
  <c r="CL208" i="27"/>
  <c r="CL219" i="27" s="1"/>
  <c r="CL46" i="27" s="1"/>
  <c r="CK30" i="32" s="1"/>
  <c r="CL203" i="27"/>
  <c r="CL201" i="27"/>
  <c r="CL197" i="27"/>
  <c r="CL212" i="27" s="1"/>
  <c r="CL199" i="27"/>
  <c r="AT137" i="27"/>
  <c r="AT148" i="27" s="1"/>
  <c r="AT112" i="27"/>
  <c r="CJ6" i="25" l="1"/>
  <c r="CJ4" i="25" s="1"/>
  <c r="CJ6" i="32"/>
  <c r="CJ4" i="32" s="1"/>
  <c r="AS42" i="25"/>
  <c r="AS42" i="32"/>
  <c r="AU54" i="27"/>
  <c r="AU66" i="27"/>
  <c r="CL213" i="27"/>
  <c r="CL214" i="27"/>
  <c r="CL216" i="27"/>
  <c r="CL45" i="27" s="1"/>
  <c r="CL204" i="27"/>
  <c r="CL202" i="27"/>
  <c r="CL200" i="27" s="1"/>
  <c r="CL206" i="27"/>
  <c r="CL217" i="27" s="1"/>
  <c r="CL207" i="27"/>
  <c r="CL218" i="27" s="1"/>
  <c r="CK209" i="27"/>
  <c r="CK41" i="27" s="1"/>
  <c r="CN198" i="27"/>
  <c r="CN40" i="27"/>
  <c r="CN39" i="27"/>
  <c r="CN38" i="27"/>
  <c r="CO37" i="27"/>
  <c r="AT135" i="27"/>
  <c r="AT150" i="27" s="1"/>
  <c r="AU114" i="27"/>
  <c r="CM211" i="27"/>
  <c r="CM208" i="27"/>
  <c r="CM219" i="27" s="1"/>
  <c r="CM203" i="27"/>
  <c r="CM201" i="27"/>
  <c r="CM199" i="27"/>
  <c r="CM197" i="27"/>
  <c r="CM213" i="27" s="1"/>
  <c r="CK6" i="25" l="1"/>
  <c r="CK4" i="25" s="1"/>
  <c r="CK6" i="32"/>
  <c r="CK4" i="32" s="1"/>
  <c r="AV56" i="27"/>
  <c r="AU68" i="27"/>
  <c r="AU44" i="27" s="1"/>
  <c r="CM212" i="27"/>
  <c r="AU137" i="27"/>
  <c r="AU148" i="27" s="1"/>
  <c r="AU112" i="27"/>
  <c r="CL209" i="27"/>
  <c r="CL41" i="27" s="1"/>
  <c r="CO198" i="27"/>
  <c r="CO39" i="27"/>
  <c r="CP37" i="27"/>
  <c r="CO40" i="27"/>
  <c r="CO38" i="27"/>
  <c r="CM216" i="27"/>
  <c r="CM45" i="27" s="1"/>
  <c r="CM214" i="27"/>
  <c r="CM204" i="27"/>
  <c r="CM202" i="27"/>
  <c r="CM200" i="27" s="1"/>
  <c r="CM207" i="27"/>
  <c r="CM218" i="27" s="1"/>
  <c r="CM206" i="27"/>
  <c r="CM217" i="27" s="1"/>
  <c r="CN211" i="27"/>
  <c r="CN208" i="27"/>
  <c r="CN219" i="27" s="1"/>
  <c r="CN46" i="27" s="1"/>
  <c r="CM30" i="32" s="1"/>
  <c r="CM9" i="32" s="1"/>
  <c r="CN203" i="27"/>
  <c r="CN201" i="27"/>
  <c r="CN199" i="27"/>
  <c r="CN197" i="27"/>
  <c r="CN213" i="27" s="1"/>
  <c r="AT42" i="25" l="1"/>
  <c r="AT42" i="32"/>
  <c r="CL6" i="25"/>
  <c r="CL4" i="25" s="1"/>
  <c r="CL6" i="32"/>
  <c r="CL4" i="32" s="1"/>
  <c r="AV54" i="27"/>
  <c r="AV66" i="27"/>
  <c r="CN212" i="27"/>
  <c r="CO211" i="27"/>
  <c r="CO208" i="27"/>
  <c r="CO219" i="27" s="1"/>
  <c r="CO46" i="27" s="1"/>
  <c r="CN30" i="32" s="1"/>
  <c r="CN9" i="32" s="1"/>
  <c r="CO203" i="27"/>
  <c r="CO201" i="27"/>
  <c r="CO199" i="27"/>
  <c r="CO197" i="27"/>
  <c r="CO212" i="27" s="1"/>
  <c r="AU135" i="27"/>
  <c r="AU150" i="27" s="1"/>
  <c r="AV114" i="27"/>
  <c r="CM209" i="27"/>
  <c r="CM41" i="27" s="1"/>
  <c r="CP198" i="27"/>
  <c r="CQ37" i="27"/>
  <c r="CP40" i="27"/>
  <c r="CP39" i="27"/>
  <c r="CP38" i="27"/>
  <c r="CN216" i="27"/>
  <c r="CN45" i="27" s="1"/>
  <c r="CN214" i="27"/>
  <c r="CN204" i="27"/>
  <c r="CN202" i="27"/>
  <c r="CN200" i="27" s="1"/>
  <c r="CN206" i="27"/>
  <c r="CN217" i="27" s="1"/>
  <c r="CN207" i="27"/>
  <c r="CN218" i="27" s="1"/>
  <c r="CM6" i="25" l="1"/>
  <c r="CM4" i="25" s="1"/>
  <c r="CM6" i="32"/>
  <c r="CM4" i="32" s="1"/>
  <c r="AV68" i="27"/>
  <c r="AV44" i="27" s="1"/>
  <c r="AW56" i="27"/>
  <c r="CN209" i="27"/>
  <c r="CN41" i="27" s="1"/>
  <c r="CN42" i="27" s="1"/>
  <c r="CP211" i="27"/>
  <c r="CP208" i="27"/>
  <c r="CP219" i="27" s="1"/>
  <c r="CP46" i="27" s="1"/>
  <c r="CO30" i="32" s="1"/>
  <c r="CO9" i="32" s="1"/>
  <c r="CP203" i="27"/>
  <c r="CP201" i="27"/>
  <c r="CP197" i="27"/>
  <c r="CP212" i="27" s="1"/>
  <c r="CP199" i="27"/>
  <c r="CO213" i="27"/>
  <c r="CO214" i="27"/>
  <c r="CO216" i="27"/>
  <c r="CO45" i="27" s="1"/>
  <c r="CO204" i="27"/>
  <c r="CO202" i="27"/>
  <c r="CO200" i="27" s="1"/>
  <c r="CO206" i="27"/>
  <c r="CO217" i="27" s="1"/>
  <c r="CO207" i="27"/>
  <c r="CO218" i="27" s="1"/>
  <c r="AV137" i="27"/>
  <c r="AV148" i="27" s="1"/>
  <c r="AV112" i="27"/>
  <c r="CQ198" i="27"/>
  <c r="CR37" i="27"/>
  <c r="CQ39" i="27"/>
  <c r="CQ38" i="27"/>
  <c r="CQ40" i="27"/>
  <c r="AU42" i="25" l="1"/>
  <c r="AU42" i="32"/>
  <c r="CN6" i="25"/>
  <c r="CN4" i="25" s="1"/>
  <c r="CN6" i="32"/>
  <c r="CN4" i="32" s="1"/>
  <c r="CM40" i="32"/>
  <c r="CM33" i="32"/>
  <c r="CM36" i="32"/>
  <c r="AW54" i="27"/>
  <c r="AW66" i="27"/>
  <c r="CO209" i="27"/>
  <c r="CO41" i="27" s="1"/>
  <c r="CO42" i="27" s="1"/>
  <c r="CP213" i="27"/>
  <c r="CP214" i="27"/>
  <c r="CP216" i="27"/>
  <c r="CP45" i="27" s="1"/>
  <c r="CP204" i="27"/>
  <c r="CP207" i="27"/>
  <c r="CP218" i="27" s="1"/>
  <c r="CP206" i="27"/>
  <c r="CP217" i="27" s="1"/>
  <c r="CP202" i="27"/>
  <c r="CP200" i="27" s="1"/>
  <c r="CR198" i="27"/>
  <c r="CR40" i="27"/>
  <c r="CR39" i="27"/>
  <c r="CR38" i="27"/>
  <c r="CS37" i="27"/>
  <c r="CQ211" i="27"/>
  <c r="CQ208" i="27"/>
  <c r="CQ219" i="27" s="1"/>
  <c r="CQ46" i="27" s="1"/>
  <c r="CP30" i="32" s="1"/>
  <c r="CP9" i="32" s="1"/>
  <c r="CQ203" i="27"/>
  <c r="CQ201" i="27"/>
  <c r="CQ199" i="27"/>
  <c r="CQ197" i="27"/>
  <c r="CQ213" i="27" s="1"/>
  <c r="AV135" i="27"/>
  <c r="AV150" i="27" s="1"/>
  <c r="AW114" i="27"/>
  <c r="CN36" i="32" l="1"/>
  <c r="CN40" i="32"/>
  <c r="CN33" i="32"/>
  <c r="CO6" i="25"/>
  <c r="CO4" i="25" s="1"/>
  <c r="CO6" i="32"/>
  <c r="CO4" i="32" s="1"/>
  <c r="CP209" i="27"/>
  <c r="CP41" i="27" s="1"/>
  <c r="CP42" i="27" s="1"/>
  <c r="AW68" i="27"/>
  <c r="AW44" i="27" s="1"/>
  <c r="AX56" i="27"/>
  <c r="CQ212" i="27"/>
  <c r="CQ216" i="27"/>
  <c r="CQ45" i="27" s="1"/>
  <c r="CQ214" i="27"/>
  <c r="CQ204" i="27"/>
  <c r="CQ202" i="27"/>
  <c r="CQ200" i="27" s="1"/>
  <c r="CQ207" i="27"/>
  <c r="CQ218" i="27" s="1"/>
  <c r="CQ206" i="27"/>
  <c r="CQ217" i="27" s="1"/>
  <c r="AW137" i="27"/>
  <c r="AW148" i="27" s="1"/>
  <c r="AW112" i="27"/>
  <c r="CR211" i="27"/>
  <c r="CR208" i="27"/>
  <c r="CR219" i="27" s="1"/>
  <c r="CR46" i="27" s="1"/>
  <c r="CR203" i="27"/>
  <c r="CR201" i="27"/>
  <c r="CR199" i="27"/>
  <c r="CR197" i="27"/>
  <c r="CR212" i="27" s="1"/>
  <c r="CS198" i="27"/>
  <c r="CS40" i="27"/>
  <c r="CS39" i="27"/>
  <c r="CS38" i="27"/>
  <c r="CT37" i="27"/>
  <c r="AV42" i="25" l="1"/>
  <c r="AV42" i="32"/>
  <c r="CP6" i="25"/>
  <c r="CP4" i="25" s="1"/>
  <c r="CP6" i="32"/>
  <c r="CP4" i="32" s="1"/>
  <c r="CO40" i="32"/>
  <c r="CO33" i="32"/>
  <c r="CO36" i="32"/>
  <c r="AX66" i="27"/>
  <c r="AX54" i="27"/>
  <c r="CR216" i="27"/>
  <c r="CR45" i="27" s="1"/>
  <c r="CR214" i="27"/>
  <c r="CR204" i="27"/>
  <c r="CR202" i="27"/>
  <c r="CR200" i="27" s="1"/>
  <c r="CR207" i="27"/>
  <c r="CR218" i="27" s="1"/>
  <c r="CR206" i="27"/>
  <c r="CR217" i="27" s="1"/>
  <c r="CQ209" i="27"/>
  <c r="CQ41" i="27" s="1"/>
  <c r="CQ42" i="27" s="1"/>
  <c r="CR213" i="27"/>
  <c r="AW135" i="27"/>
  <c r="AW150" i="27" s="1"/>
  <c r="AX114" i="27"/>
  <c r="CT198" i="27"/>
  <c r="CU37" i="27"/>
  <c r="CT40" i="27"/>
  <c r="CT39" i="27"/>
  <c r="CT38" i="27"/>
  <c r="CS208" i="27"/>
  <c r="CS219" i="27" s="1"/>
  <c r="CS46" i="27" s="1"/>
  <c r="CS211" i="27"/>
  <c r="CS203" i="27"/>
  <c r="CS201" i="27"/>
  <c r="CS199" i="27"/>
  <c r="CS197" i="27"/>
  <c r="CS212" i="27" s="1"/>
  <c r="CQ6" i="25" l="1"/>
  <c r="CQ6" i="32"/>
  <c r="CP36" i="32"/>
  <c r="CP33" i="32"/>
  <c r="CP40" i="32"/>
  <c r="AX68" i="27"/>
  <c r="AX44" i="27" s="1"/>
  <c r="AY56" i="27"/>
  <c r="CT211" i="27"/>
  <c r="CT208" i="27"/>
  <c r="CT219" i="27" s="1"/>
  <c r="CT46" i="27" s="1"/>
  <c r="CT203" i="27"/>
  <c r="CT201" i="27"/>
  <c r="CT197" i="27"/>
  <c r="CT213" i="27" s="1"/>
  <c r="CT199" i="27"/>
  <c r="CU198" i="27"/>
  <c r="CV37" i="27"/>
  <c r="CU39" i="27"/>
  <c r="CU40" i="27"/>
  <c r="CU38" i="27"/>
  <c r="CR209" i="27"/>
  <c r="CR41" i="27" s="1"/>
  <c r="CR42" i="27" s="1"/>
  <c r="CS214" i="27"/>
  <c r="CS216" i="27"/>
  <c r="CS45" i="27" s="1"/>
  <c r="CS204" i="27"/>
  <c r="CS207" i="27"/>
  <c r="CS218" i="27" s="1"/>
  <c r="CS206" i="27"/>
  <c r="CS217" i="27" s="1"/>
  <c r="CS202" i="27"/>
  <c r="CS200" i="27" s="1"/>
  <c r="CS213" i="27"/>
  <c r="AX137" i="27"/>
  <c r="AX148" i="27" s="1"/>
  <c r="AX112" i="27"/>
  <c r="AW42" i="25" l="1"/>
  <c r="AW42" i="32"/>
  <c r="CR6" i="25"/>
  <c r="CR6" i="32"/>
  <c r="AY54" i="27"/>
  <c r="AY66" i="27"/>
  <c r="CT212" i="27"/>
  <c r="CU211" i="27"/>
  <c r="CU208" i="27"/>
  <c r="CU219" i="27" s="1"/>
  <c r="CU46" i="27" s="1"/>
  <c r="CU203" i="27"/>
  <c r="CU201" i="27"/>
  <c r="CU199" i="27"/>
  <c r="CU197" i="27"/>
  <c r="CU213" i="27" s="1"/>
  <c r="CT214" i="27"/>
  <c r="CT216" i="27"/>
  <c r="CT45" i="27" s="1"/>
  <c r="CT204" i="27"/>
  <c r="CT206" i="27"/>
  <c r="CT217" i="27" s="1"/>
  <c r="CT202" i="27"/>
  <c r="CT200" i="27" s="1"/>
  <c r="CT207" i="27"/>
  <c r="CT218" i="27" s="1"/>
  <c r="AX135" i="27"/>
  <c r="AX150" i="27" s="1"/>
  <c r="AY114" i="27"/>
  <c r="CS209" i="27"/>
  <c r="CS41" i="27" s="1"/>
  <c r="CS42" i="27" s="1"/>
  <c r="CV198" i="27"/>
  <c r="CV40" i="27"/>
  <c r="CV39" i="27"/>
  <c r="CV38" i="27"/>
  <c r="CW37" i="27"/>
  <c r="CS6" i="25" l="1"/>
  <c r="CS6" i="32"/>
  <c r="AZ56" i="27"/>
  <c r="AY68" i="27"/>
  <c r="AY44" i="27" s="1"/>
  <c r="CW198" i="27"/>
  <c r="CW38" i="27"/>
  <c r="CW40" i="27"/>
  <c r="CW39" i="27"/>
  <c r="CX37" i="27"/>
  <c r="CV211" i="27"/>
  <c r="CV201" i="27"/>
  <c r="CV199" i="27"/>
  <c r="CV197" i="27"/>
  <c r="CV212" i="27" s="1"/>
  <c r="CT209" i="27"/>
  <c r="CT41" i="27" s="1"/>
  <c r="CT42" i="27" s="1"/>
  <c r="CU216" i="27"/>
  <c r="CU45" i="27" s="1"/>
  <c r="CU214" i="27"/>
  <c r="CU204" i="27"/>
  <c r="CU207" i="27"/>
  <c r="CU218" i="27" s="1"/>
  <c r="CU202" i="27"/>
  <c r="CU200" i="27" s="1"/>
  <c r="CU206" i="27"/>
  <c r="CU217" i="27" s="1"/>
  <c r="CU212" i="27"/>
  <c r="AY137" i="27"/>
  <c r="AY148" i="27" s="1"/>
  <c r="AY112" i="27"/>
  <c r="AX42" i="25" l="1"/>
  <c r="AX42" i="32"/>
  <c r="CT6" i="25"/>
  <c r="CT6" i="32"/>
  <c r="AZ66" i="27"/>
  <c r="AZ54" i="27"/>
  <c r="CV213" i="27"/>
  <c r="AY135" i="27"/>
  <c r="AY150" i="27" s="1"/>
  <c r="AZ114" i="27"/>
  <c r="CX198" i="27"/>
  <c r="CY37" i="27"/>
  <c r="CX40" i="27"/>
  <c r="CX39" i="27"/>
  <c r="CX38" i="27"/>
  <c r="CV216" i="27"/>
  <c r="CV45" i="27" s="1"/>
  <c r="CV214" i="27"/>
  <c r="CV202" i="27"/>
  <c r="CV207" i="27"/>
  <c r="CV218" i="27" s="1"/>
  <c r="CU209" i="27"/>
  <c r="CU41" i="27" s="1"/>
  <c r="CU42" i="27" s="1"/>
  <c r="CV208" i="27"/>
  <c r="CV219" i="27" s="1"/>
  <c r="CV46" i="27" s="1"/>
  <c r="CW211" i="27"/>
  <c r="CW208" i="27"/>
  <c r="CW219" i="27" s="1"/>
  <c r="CW46" i="27" s="1"/>
  <c r="CW203" i="27"/>
  <c r="CW201" i="27"/>
  <c r="CW199" i="27"/>
  <c r="CW197" i="27"/>
  <c r="CW213" i="27" s="1"/>
  <c r="BA56" i="27" l="1"/>
  <c r="AZ68" i="27"/>
  <c r="AZ44" i="27" s="1"/>
  <c r="CW212" i="27"/>
  <c r="CV206" i="27"/>
  <c r="CV217" i="27" s="1"/>
  <c r="CX211" i="27"/>
  <c r="CX208" i="27"/>
  <c r="CX219" i="27" s="1"/>
  <c r="CX46" i="27" s="1"/>
  <c r="CX203" i="27"/>
  <c r="CX201" i="27"/>
  <c r="CX197" i="27"/>
  <c r="CX212" i="27" s="1"/>
  <c r="CX199" i="27"/>
  <c r="CW214" i="27"/>
  <c r="CW216" i="27"/>
  <c r="CW45" i="27" s="1"/>
  <c r="CW204" i="27"/>
  <c r="CW207" i="27"/>
  <c r="CW218" i="27" s="1"/>
  <c r="CW206" i="27"/>
  <c r="CW217" i="27" s="1"/>
  <c r="AZ137" i="27"/>
  <c r="AZ148" i="27" s="1"/>
  <c r="AZ112" i="27"/>
  <c r="CV203" i="27"/>
  <c r="CV204" i="27" s="1"/>
  <c r="CY198" i="27"/>
  <c r="CZ37" i="27"/>
  <c r="CY38" i="27"/>
  <c r="CY40" i="27"/>
  <c r="CY39" i="27"/>
  <c r="AY42" i="25" l="1"/>
  <c r="AY42" i="32"/>
  <c r="BA66" i="27"/>
  <c r="BA54" i="27"/>
  <c r="CV200" i="27"/>
  <c r="CW202" i="27" s="1"/>
  <c r="CW200" i="27" s="1"/>
  <c r="CX202" i="27" s="1"/>
  <c r="CX200" i="27" s="1"/>
  <c r="CX213" i="27"/>
  <c r="CV209" i="27"/>
  <c r="CV41" i="27" s="1"/>
  <c r="CV42" i="27" s="1"/>
  <c r="CW209" i="27"/>
  <c r="CW41" i="27" s="1"/>
  <c r="CW42" i="27" s="1"/>
  <c r="CZ198" i="27"/>
  <c r="CZ40" i="27"/>
  <c r="CZ39" i="27"/>
  <c r="CZ38" i="27"/>
  <c r="DA37" i="27"/>
  <c r="CY211" i="27"/>
  <c r="CY208" i="27"/>
  <c r="CY219" i="27" s="1"/>
  <c r="CY46" i="27" s="1"/>
  <c r="CY203" i="27"/>
  <c r="CY201" i="27"/>
  <c r="CY199" i="27"/>
  <c r="CY197" i="27"/>
  <c r="CY212" i="27" s="1"/>
  <c r="AZ135" i="27"/>
  <c r="AZ150" i="27" s="1"/>
  <c r="BA114" i="27"/>
  <c r="CX214" i="27"/>
  <c r="CX216" i="27"/>
  <c r="CX45" i="27" s="1"/>
  <c r="CX204" i="27"/>
  <c r="CX206" i="27"/>
  <c r="CX217" i="27" s="1"/>
  <c r="CX207" i="27"/>
  <c r="CX218" i="27" s="1"/>
  <c r="BA68" i="27" l="1"/>
  <c r="BA44" i="27" s="1"/>
  <c r="BB56" i="27"/>
  <c r="CY213" i="27"/>
  <c r="CX209" i="27"/>
  <c r="CX41" i="27" s="1"/>
  <c r="CX42" i="27" s="1"/>
  <c r="CZ211" i="27"/>
  <c r="CZ208" i="27"/>
  <c r="CZ219" i="27" s="1"/>
  <c r="CZ46" i="27" s="1"/>
  <c r="CZ203" i="27"/>
  <c r="CZ201" i="27"/>
  <c r="CZ199" i="27"/>
  <c r="CZ197" i="27"/>
  <c r="CZ212" i="27" s="1"/>
  <c r="CY216" i="27"/>
  <c r="CY45" i="27" s="1"/>
  <c r="CY214" i="27"/>
  <c r="CY204" i="27"/>
  <c r="CY202" i="27"/>
  <c r="CY200" i="27" s="1"/>
  <c r="CY207" i="27"/>
  <c r="CY218" i="27" s="1"/>
  <c r="CY206" i="27"/>
  <c r="CY217" i="27" s="1"/>
  <c r="BA112" i="27"/>
  <c r="BA137" i="27"/>
  <c r="BA148" i="27" s="1"/>
  <c r="DA198" i="27"/>
  <c r="DB37" i="27"/>
  <c r="DA40" i="27"/>
  <c r="DA39" i="27"/>
  <c r="DA38" i="27"/>
  <c r="AZ42" i="25" l="1"/>
  <c r="AZ42" i="32"/>
  <c r="BB66" i="27"/>
  <c r="BB54" i="27"/>
  <c r="CZ213" i="27"/>
  <c r="CY209" i="27"/>
  <c r="CY41" i="27" s="1"/>
  <c r="CY42" i="27" s="1"/>
  <c r="BA135" i="27"/>
  <c r="BA150" i="27" s="1"/>
  <c r="BB114" i="27"/>
  <c r="CZ216" i="27"/>
  <c r="CZ45" i="27" s="1"/>
  <c r="CZ214" i="27"/>
  <c r="CZ204" i="27"/>
  <c r="CZ207" i="27"/>
  <c r="CZ218" i="27" s="1"/>
  <c r="CZ202" i="27"/>
  <c r="CZ200" i="27" s="1"/>
  <c r="CZ206" i="27"/>
  <c r="CZ217" i="27" s="1"/>
  <c r="DA208" i="27"/>
  <c r="DA219" i="27" s="1"/>
  <c r="DA46" i="27" s="1"/>
  <c r="DA211" i="27"/>
  <c r="DA203" i="27"/>
  <c r="DA201" i="27"/>
  <c r="DA199" i="27"/>
  <c r="DA197" i="27"/>
  <c r="DA212" i="27" s="1"/>
  <c r="DB198" i="27"/>
  <c r="DC37" i="27"/>
  <c r="DB40" i="27"/>
  <c r="DB39" i="27"/>
  <c r="DB38" i="27"/>
  <c r="BC56" i="27" l="1"/>
  <c r="BB68" i="27"/>
  <c r="BB44" i="27" s="1"/>
  <c r="DA213" i="27"/>
  <c r="DB211" i="27"/>
  <c r="DB208" i="27"/>
  <c r="DB219" i="27" s="1"/>
  <c r="DB46" i="27" s="1"/>
  <c r="DB203" i="27"/>
  <c r="DB201" i="27"/>
  <c r="DB197" i="27"/>
  <c r="DB212" i="27" s="1"/>
  <c r="DB199" i="27"/>
  <c r="BB137" i="27"/>
  <c r="BB148" i="27" s="1"/>
  <c r="BB112" i="27"/>
  <c r="DC198" i="27"/>
  <c r="DD37" i="27"/>
  <c r="DC39" i="27"/>
  <c r="DC38" i="27"/>
  <c r="DC40" i="27"/>
  <c r="DA214" i="27"/>
  <c r="DA216" i="27"/>
  <c r="DA45" i="27" s="1"/>
  <c r="DA204" i="27"/>
  <c r="DA202" i="27"/>
  <c r="DA200" i="27" s="1"/>
  <c r="DA207" i="27"/>
  <c r="DA218" i="27" s="1"/>
  <c r="DA206" i="27"/>
  <c r="DA217" i="27" s="1"/>
  <c r="CZ209" i="27"/>
  <c r="CZ41" i="27" s="1"/>
  <c r="CZ42" i="27" s="1"/>
  <c r="BA42" i="25" l="1"/>
  <c r="BA42" i="32"/>
  <c r="BC66" i="27"/>
  <c r="BC54" i="27"/>
  <c r="DB213" i="27"/>
  <c r="DB214" i="27"/>
  <c r="DB216" i="27"/>
  <c r="DB45" i="27" s="1"/>
  <c r="DB204" i="27"/>
  <c r="DB202" i="27"/>
  <c r="DB200" i="27" s="1"/>
  <c r="DB206" i="27"/>
  <c r="DB217" i="27" s="1"/>
  <c r="DB207" i="27"/>
  <c r="DB218" i="27" s="1"/>
  <c r="DD198" i="27"/>
  <c r="DD40" i="27"/>
  <c r="DD39" i="27"/>
  <c r="DD38" i="27"/>
  <c r="DE37" i="27"/>
  <c r="DA209" i="27"/>
  <c r="DA41" i="27" s="1"/>
  <c r="DA42" i="27" s="1"/>
  <c r="DC211" i="27"/>
  <c r="DC208" i="27"/>
  <c r="DC219" i="27" s="1"/>
  <c r="DC46" i="27" s="1"/>
  <c r="DC203" i="27"/>
  <c r="DC201" i="27"/>
  <c r="DC199" i="27"/>
  <c r="DC197" i="27"/>
  <c r="DC212" i="27" s="1"/>
  <c r="BB135" i="27"/>
  <c r="BB150" i="27" s="1"/>
  <c r="BC114" i="27"/>
  <c r="BD56" i="27" l="1"/>
  <c r="BC68" i="27"/>
  <c r="BC44" i="27" s="1"/>
  <c r="DC213" i="27"/>
  <c r="DD211" i="27"/>
  <c r="DD208" i="27"/>
  <c r="DD219" i="27" s="1"/>
  <c r="DD46" i="27" s="1"/>
  <c r="DD203" i="27"/>
  <c r="DD201" i="27"/>
  <c r="DD199" i="27"/>
  <c r="DD197" i="27"/>
  <c r="DD212" i="27" s="1"/>
  <c r="DB209" i="27"/>
  <c r="DB41" i="27" s="1"/>
  <c r="DB42" i="27" s="1"/>
  <c r="DE198" i="27"/>
  <c r="DE40" i="27"/>
  <c r="DE39" i="27"/>
  <c r="DE38" i="27"/>
  <c r="DF37" i="27"/>
  <c r="DC216" i="27"/>
  <c r="DC45" i="27" s="1"/>
  <c r="DC214" i="27"/>
  <c r="DC204" i="27"/>
  <c r="DC207" i="27"/>
  <c r="DC218" i="27" s="1"/>
  <c r="DC202" i="27"/>
  <c r="DC200" i="27" s="1"/>
  <c r="DC206" i="27"/>
  <c r="DC217" i="27" s="1"/>
  <c r="BC137" i="27"/>
  <c r="BC148" i="27" s="1"/>
  <c r="BC112" i="27"/>
  <c r="BB42" i="25" l="1"/>
  <c r="BB42" i="32"/>
  <c r="BD66" i="27"/>
  <c r="BD54" i="27"/>
  <c r="DD213" i="27"/>
  <c r="BC135" i="27"/>
  <c r="BC150" i="27" s="1"/>
  <c r="BD114" i="27"/>
  <c r="DD216" i="27"/>
  <c r="DD45" i="27" s="1"/>
  <c r="DD214" i="27"/>
  <c r="DD204" i="27"/>
  <c r="DD202" i="27"/>
  <c r="DD200" i="27" s="1"/>
  <c r="DD207" i="27"/>
  <c r="DD218" i="27" s="1"/>
  <c r="DD206" i="27"/>
  <c r="DD217" i="27" s="1"/>
  <c r="DE211" i="27"/>
  <c r="DE208" i="27"/>
  <c r="DE219" i="27" s="1"/>
  <c r="DE46" i="27" s="1"/>
  <c r="DE203" i="27"/>
  <c r="DE201" i="27"/>
  <c r="DE199" i="27"/>
  <c r="DE197" i="27"/>
  <c r="DE212" i="27" s="1"/>
  <c r="DF198" i="27"/>
  <c r="DG37" i="27"/>
  <c r="DF40" i="27"/>
  <c r="DF39" i="27"/>
  <c r="DF38" i="27"/>
  <c r="DC209" i="27"/>
  <c r="DC41" i="27" s="1"/>
  <c r="DC42" i="27" s="1"/>
  <c r="BD68" i="27" l="1"/>
  <c r="BD44" i="27" s="1"/>
  <c r="BE56" i="27"/>
  <c r="CA183" i="27"/>
  <c r="DE213" i="27"/>
  <c r="DG198" i="27"/>
  <c r="DH37" i="27"/>
  <c r="DG39" i="27"/>
  <c r="DG38" i="27"/>
  <c r="DG40" i="27"/>
  <c r="DE214" i="27"/>
  <c r="DE216" i="27"/>
  <c r="DE45" i="27" s="1"/>
  <c r="DE204" i="27"/>
  <c r="DE206" i="27"/>
  <c r="DE217" i="27" s="1"/>
  <c r="DE202" i="27"/>
  <c r="DE200" i="27" s="1"/>
  <c r="DE207" i="27"/>
  <c r="DE218" i="27" s="1"/>
  <c r="DF211" i="27"/>
  <c r="DF208" i="27"/>
  <c r="DF219" i="27" s="1"/>
  <c r="DF46" i="27" s="1"/>
  <c r="DF203" i="27"/>
  <c r="DF201" i="27"/>
  <c r="DF197" i="27"/>
  <c r="DF212" i="27" s="1"/>
  <c r="DF199" i="27"/>
  <c r="DD209" i="27"/>
  <c r="DD41" i="27" s="1"/>
  <c r="DD42" i="27" s="1"/>
  <c r="BD137" i="27"/>
  <c r="BD148" i="27" s="1"/>
  <c r="BD112" i="27"/>
  <c r="BC42" i="25" l="1"/>
  <c r="BC42" i="32"/>
  <c r="BE66" i="27"/>
  <c r="BE54" i="27"/>
  <c r="DF213" i="27"/>
  <c r="BD135" i="27"/>
  <c r="BD150" i="27" s="1"/>
  <c r="BE114" i="27"/>
  <c r="DF214" i="27"/>
  <c r="DF216" i="27"/>
  <c r="DF45" i="27" s="1"/>
  <c r="DF204" i="27"/>
  <c r="DF206" i="27"/>
  <c r="DF217" i="27" s="1"/>
  <c r="DF202" i="27"/>
  <c r="DF200" i="27" s="1"/>
  <c r="DF207" i="27"/>
  <c r="DF218" i="27" s="1"/>
  <c r="DE209" i="27"/>
  <c r="DE41" i="27" s="1"/>
  <c r="DE42" i="27" s="1"/>
  <c r="DH198" i="27"/>
  <c r="DH40" i="27"/>
  <c r="DH39" i="27"/>
  <c r="DH38" i="27"/>
  <c r="DI37" i="27"/>
  <c r="DG211" i="27"/>
  <c r="DG208" i="27"/>
  <c r="DG219" i="27" s="1"/>
  <c r="DG46" i="27" s="1"/>
  <c r="DG203" i="27"/>
  <c r="DG201" i="27"/>
  <c r="DG199" i="27"/>
  <c r="DG197" i="27"/>
  <c r="DG212" i="27" s="1"/>
  <c r="BE68" i="27" l="1"/>
  <c r="BE44" i="27" s="1"/>
  <c r="BF56" i="27"/>
  <c r="DG213" i="27"/>
  <c r="DF209" i="27"/>
  <c r="DF41" i="27" s="1"/>
  <c r="DF42" i="27" s="1"/>
  <c r="DH211" i="27"/>
  <c r="DH208" i="27"/>
  <c r="DH219" i="27" s="1"/>
  <c r="DH46" i="27" s="1"/>
  <c r="DH203" i="27"/>
  <c r="DH201" i="27"/>
  <c r="DH199" i="27"/>
  <c r="DH197" i="27"/>
  <c r="DH213" i="27" s="1"/>
  <c r="DG216" i="27"/>
  <c r="DG45" i="27" s="1"/>
  <c r="DG214" i="27"/>
  <c r="DG204" i="27"/>
  <c r="DG207" i="27"/>
  <c r="DG218" i="27" s="1"/>
  <c r="DG202" i="27"/>
  <c r="DG200" i="27" s="1"/>
  <c r="DG206" i="27"/>
  <c r="DG217" i="27" s="1"/>
  <c r="BE112" i="27"/>
  <c r="BE137" i="27"/>
  <c r="BE148" i="27" s="1"/>
  <c r="DI198" i="27"/>
  <c r="DI38" i="27"/>
  <c r="DI40" i="27"/>
  <c r="DI39" i="27"/>
  <c r="DJ37" i="27"/>
  <c r="BD42" i="25" l="1"/>
  <c r="BD42" i="32"/>
  <c r="BF66" i="27"/>
  <c r="BF54" i="27"/>
  <c r="DH212" i="27"/>
  <c r="BE135" i="27"/>
  <c r="BE150" i="27" s="1"/>
  <c r="BF114" i="27"/>
  <c r="DH216" i="27"/>
  <c r="DH45" i="27" s="1"/>
  <c r="DH214" i="27"/>
  <c r="DH204" i="27"/>
  <c r="DH206" i="27"/>
  <c r="DH217" i="27" s="1"/>
  <c r="DH207" i="27"/>
  <c r="DH218" i="27" s="1"/>
  <c r="DH202" i="27"/>
  <c r="DH200" i="27" s="1"/>
  <c r="DJ198" i="27"/>
  <c r="DK37" i="27"/>
  <c r="DJ40" i="27"/>
  <c r="DJ39" i="27"/>
  <c r="DJ38" i="27"/>
  <c r="DI208" i="27"/>
  <c r="DI219" i="27" s="1"/>
  <c r="DI46" i="27" s="1"/>
  <c r="DI211" i="27"/>
  <c r="DI203" i="27"/>
  <c r="DI201" i="27"/>
  <c r="DI199" i="27"/>
  <c r="DI197" i="27"/>
  <c r="DI212" i="27" s="1"/>
  <c r="DG209" i="27"/>
  <c r="DG41" i="27" s="1"/>
  <c r="DG42" i="27" s="1"/>
  <c r="BG56" i="27" l="1"/>
  <c r="BF68" i="27"/>
  <c r="BF44" i="27" s="1"/>
  <c r="DI213" i="27"/>
  <c r="DH209" i="27"/>
  <c r="DH41" i="27" s="1"/>
  <c r="DH42" i="27" s="1"/>
  <c r="BF137" i="27"/>
  <c r="BF148" i="27" s="1"/>
  <c r="BF112" i="27"/>
  <c r="DK198" i="27"/>
  <c r="DL37" i="27"/>
  <c r="DK38" i="27"/>
  <c r="DK40" i="27"/>
  <c r="DK39" i="27"/>
  <c r="DI214" i="27"/>
  <c r="DI216" i="27"/>
  <c r="DI45" i="27" s="1"/>
  <c r="DI204" i="27"/>
  <c r="DI202" i="27"/>
  <c r="DI200" i="27" s="1"/>
  <c r="DI207" i="27"/>
  <c r="DI218" i="27" s="1"/>
  <c r="DI206" i="27"/>
  <c r="DI217" i="27" s="1"/>
  <c r="DJ211" i="27"/>
  <c r="DJ208" i="27"/>
  <c r="DJ219" i="27" s="1"/>
  <c r="DJ46" i="27" s="1"/>
  <c r="DJ203" i="27"/>
  <c r="DJ201" i="27"/>
  <c r="DJ197" i="27"/>
  <c r="DJ212" i="27" s="1"/>
  <c r="DJ199" i="27"/>
  <c r="BE42" i="25" l="1"/>
  <c r="BE42" i="32"/>
  <c r="BG66" i="27"/>
  <c r="BG54" i="27"/>
  <c r="DJ213" i="27"/>
  <c r="DK211" i="27"/>
  <c r="DK208" i="27"/>
  <c r="DK219" i="27" s="1"/>
  <c r="DK46" i="27" s="1"/>
  <c r="DK203" i="27"/>
  <c r="DK201" i="27"/>
  <c r="DK199" i="27"/>
  <c r="DK197" i="27"/>
  <c r="DK213" i="27" s="1"/>
  <c r="DL198" i="27"/>
  <c r="DL40" i="27"/>
  <c r="DL39" i="27"/>
  <c r="DL38" i="27"/>
  <c r="DM37" i="27"/>
  <c r="DJ214" i="27"/>
  <c r="DJ216" i="27"/>
  <c r="DJ45" i="27" s="1"/>
  <c r="DJ204" i="27"/>
  <c r="DJ202" i="27"/>
  <c r="DJ200" i="27" s="1"/>
  <c r="DJ206" i="27"/>
  <c r="DJ217" i="27" s="1"/>
  <c r="DJ207" i="27"/>
  <c r="DJ218" i="27" s="1"/>
  <c r="DI209" i="27"/>
  <c r="DI41" i="27" s="1"/>
  <c r="DI42" i="27" s="1"/>
  <c r="BF135" i="27"/>
  <c r="BF150" i="27" s="1"/>
  <c r="BG114" i="27"/>
  <c r="BH56" i="27" l="1"/>
  <c r="BG68" i="27"/>
  <c r="BG44" i="27" s="1"/>
  <c r="DK212" i="27"/>
  <c r="BG137" i="27"/>
  <c r="BG148" i="27" s="1"/>
  <c r="BG112" i="27"/>
  <c r="DM198" i="27"/>
  <c r="DN37" i="27"/>
  <c r="DM40" i="27"/>
  <c r="DM39" i="27"/>
  <c r="DM38" i="27"/>
  <c r="DK216" i="27"/>
  <c r="DK45" i="27" s="1"/>
  <c r="DK214" i="27"/>
  <c r="DK204" i="27"/>
  <c r="DK202" i="27"/>
  <c r="DK200" i="27" s="1"/>
  <c r="DK207" i="27"/>
  <c r="DK218" i="27" s="1"/>
  <c r="DK206" i="27"/>
  <c r="DK217" i="27" s="1"/>
  <c r="DJ209" i="27"/>
  <c r="DJ41" i="27" s="1"/>
  <c r="DJ42" i="27" s="1"/>
  <c r="DL211" i="27"/>
  <c r="DL208" i="27"/>
  <c r="DL219" i="27" s="1"/>
  <c r="DL46" i="27" s="1"/>
  <c r="DL203" i="27"/>
  <c r="DL201" i="27"/>
  <c r="DL199" i="27"/>
  <c r="DL197" i="27"/>
  <c r="DL213" i="27" s="1"/>
  <c r="BF42" i="25" l="1"/>
  <c r="BF42" i="32"/>
  <c r="BH54" i="27"/>
  <c r="BH66" i="27"/>
  <c r="DQ171" i="27"/>
  <c r="EC171" i="27"/>
  <c r="ED171" i="27"/>
  <c r="DI171" i="27"/>
  <c r="DY171" i="27"/>
  <c r="DU171" i="27"/>
  <c r="DD171" i="27"/>
  <c r="CO171" i="27"/>
  <c r="DT171" i="27"/>
  <c r="CT171" i="27"/>
  <c r="DF171" i="27"/>
  <c r="DE171" i="27"/>
  <c r="CU171" i="27"/>
  <c r="DS171" i="27"/>
  <c r="DV171" i="27"/>
  <c r="DO171" i="27"/>
  <c r="EE171" i="27"/>
  <c r="CP171" i="27"/>
  <c r="CY171" i="27"/>
  <c r="DX171" i="27"/>
  <c r="DM171" i="27"/>
  <c r="CR171" i="27"/>
  <c r="EK171" i="27"/>
  <c r="DR171" i="27"/>
  <c r="DK171" i="27"/>
  <c r="CW171" i="27"/>
  <c r="EI171" i="27"/>
  <c r="DW171" i="27"/>
  <c r="DN171" i="27"/>
  <c r="EB171" i="27"/>
  <c r="CX171" i="27"/>
  <c r="DB171" i="27"/>
  <c r="EH171" i="27"/>
  <c r="CV171" i="27"/>
  <c r="CQ171" i="27"/>
  <c r="DL171" i="27"/>
  <c r="DH171" i="27"/>
  <c r="EJ171" i="27"/>
  <c r="CS171" i="27"/>
  <c r="CZ171" i="27"/>
  <c r="DC171" i="27"/>
  <c r="EF171" i="27"/>
  <c r="DA171" i="27"/>
  <c r="EG171" i="27"/>
  <c r="DP171" i="27"/>
  <c r="EA171" i="27"/>
  <c r="DJ171" i="27"/>
  <c r="DZ171" i="27"/>
  <c r="DG171" i="27"/>
  <c r="DL212" i="27"/>
  <c r="DL216" i="27"/>
  <c r="DL45" i="27" s="1"/>
  <c r="DL214" i="27"/>
  <c r="DL204" i="27"/>
  <c r="DL206" i="27"/>
  <c r="DL217" i="27" s="1"/>
  <c r="DL202" i="27"/>
  <c r="DL200" i="27" s="1"/>
  <c r="DL207" i="27"/>
  <c r="DL218" i="27" s="1"/>
  <c r="DM211" i="27"/>
  <c r="DM208" i="27"/>
  <c r="DM219" i="27" s="1"/>
  <c r="DM46" i="27" s="1"/>
  <c r="DM203" i="27"/>
  <c r="DM201" i="27"/>
  <c r="DM199" i="27"/>
  <c r="DM197" i="27"/>
  <c r="DM212" i="27" s="1"/>
  <c r="DK209" i="27"/>
  <c r="DK41" i="27" s="1"/>
  <c r="DK42" i="27" s="1"/>
  <c r="BG135" i="27"/>
  <c r="BG150" i="27" s="1"/>
  <c r="BH114" i="27"/>
  <c r="DN198" i="27"/>
  <c r="DO37" i="27"/>
  <c r="DN40" i="27"/>
  <c r="DN39" i="27"/>
  <c r="DN38" i="27"/>
  <c r="BH68" i="27" l="1"/>
  <c r="BH44" i="27" s="1"/>
  <c r="BI56" i="27"/>
  <c r="EA176" i="27"/>
  <c r="EJ176" i="27"/>
  <c r="DH176" i="27"/>
  <c r="EH176" i="27"/>
  <c r="CX176" i="27"/>
  <c r="DN176" i="27"/>
  <c r="EI176" i="27"/>
  <c r="CY176" i="27"/>
  <c r="CP176" i="27"/>
  <c r="EE176" i="27"/>
  <c r="DV176" i="27"/>
  <c r="CU176" i="27"/>
  <c r="CT176" i="27"/>
  <c r="DD176" i="27"/>
  <c r="DY176" i="27"/>
  <c r="ED176" i="27"/>
  <c r="DA176" i="27"/>
  <c r="CZ176" i="27"/>
  <c r="CQ176" i="27"/>
  <c r="CW176" i="27"/>
  <c r="DR176" i="27"/>
  <c r="DX176" i="27"/>
  <c r="DE176" i="27"/>
  <c r="DT176" i="27"/>
  <c r="DG176" i="27"/>
  <c r="DW176" i="27"/>
  <c r="DL176" i="27"/>
  <c r="DK176" i="27"/>
  <c r="CR176" i="27"/>
  <c r="DS176" i="27"/>
  <c r="DU176" i="27"/>
  <c r="EC176" i="27"/>
  <c r="DQ176" i="27"/>
  <c r="DZ176" i="27"/>
  <c r="EG176" i="27"/>
  <c r="DJ176" i="27"/>
  <c r="DP176" i="27"/>
  <c r="EF176" i="27"/>
  <c r="DC176" i="27"/>
  <c r="CS176" i="27"/>
  <c r="CV176" i="27"/>
  <c r="DB176" i="27"/>
  <c r="EB176" i="27"/>
  <c r="EK176" i="27"/>
  <c r="DM176" i="27"/>
  <c r="DO176" i="27"/>
  <c r="DF176" i="27"/>
  <c r="CO176" i="27"/>
  <c r="DI176" i="27"/>
  <c r="DM213" i="27"/>
  <c r="DO198" i="27"/>
  <c r="DP37" i="27"/>
  <c r="DO39" i="27"/>
  <c r="DO40" i="27"/>
  <c r="DO38" i="27"/>
  <c r="DL209" i="27"/>
  <c r="DL41" i="27" s="1"/>
  <c r="DL42" i="27" s="1"/>
  <c r="DN211" i="27"/>
  <c r="DN208" i="27"/>
  <c r="DN219" i="27" s="1"/>
  <c r="DN46" i="27" s="1"/>
  <c r="DN203" i="27"/>
  <c r="DN201" i="27"/>
  <c r="DN197" i="27"/>
  <c r="DN212" i="27" s="1"/>
  <c r="DN199" i="27"/>
  <c r="BH137" i="27"/>
  <c r="BH148" i="27" s="1"/>
  <c r="BH112" i="27"/>
  <c r="DM214" i="27"/>
  <c r="DM216" i="27"/>
  <c r="DM45" i="27" s="1"/>
  <c r="DM204" i="27"/>
  <c r="DM207" i="27"/>
  <c r="DM218" i="27" s="1"/>
  <c r="DM202" i="27"/>
  <c r="DM200" i="27" s="1"/>
  <c r="DM206" i="27"/>
  <c r="DM217" i="27" s="1"/>
  <c r="BG42" i="25" l="1"/>
  <c r="BG42" i="32"/>
  <c r="BI66" i="27"/>
  <c r="BI54" i="27"/>
  <c r="DN213" i="27"/>
  <c r="DN214" i="27"/>
  <c r="DN216" i="27"/>
  <c r="DN45" i="27" s="1"/>
  <c r="DN204" i="27"/>
  <c r="DN202" i="27"/>
  <c r="DN200" i="27" s="1"/>
  <c r="DN206" i="27"/>
  <c r="DN217" i="27" s="1"/>
  <c r="DN207" i="27"/>
  <c r="DN218" i="27" s="1"/>
  <c r="DM209" i="27"/>
  <c r="DM41" i="27" s="1"/>
  <c r="DM42" i="27" s="1"/>
  <c r="DO211" i="27"/>
  <c r="DO208" i="27"/>
  <c r="DO219" i="27" s="1"/>
  <c r="DO46" i="27" s="1"/>
  <c r="DO203" i="27"/>
  <c r="DO201" i="27"/>
  <c r="DO199" i="27"/>
  <c r="DO197" i="27"/>
  <c r="DO212" i="27" s="1"/>
  <c r="BH135" i="27"/>
  <c r="BH150" i="27" s="1"/>
  <c r="BI114" i="27"/>
  <c r="DP198" i="27"/>
  <c r="DP40" i="27"/>
  <c r="DP39" i="27"/>
  <c r="DP38" i="27"/>
  <c r="DQ37" i="27"/>
  <c r="BI68" i="27" l="1"/>
  <c r="BI44" i="27" s="1"/>
  <c r="BJ56" i="27"/>
  <c r="DO213" i="27"/>
  <c r="DQ198" i="27"/>
  <c r="DQ40" i="27"/>
  <c r="DQ39" i="27"/>
  <c r="DQ38" i="27"/>
  <c r="DR37" i="27"/>
  <c r="DN209" i="27"/>
  <c r="DN41" i="27" s="1"/>
  <c r="DN42" i="27" s="1"/>
  <c r="DP211" i="27"/>
  <c r="DP208" i="27"/>
  <c r="DP219" i="27" s="1"/>
  <c r="DP46" i="27" s="1"/>
  <c r="DP203" i="27"/>
  <c r="DP201" i="27"/>
  <c r="DP199" i="27"/>
  <c r="DP197" i="27"/>
  <c r="DP213" i="27" s="1"/>
  <c r="BI112" i="27"/>
  <c r="BI137" i="27"/>
  <c r="BI148" i="27" s="1"/>
  <c r="DO216" i="27"/>
  <c r="DO45" i="27" s="1"/>
  <c r="DO214" i="27"/>
  <c r="DO204" i="27"/>
  <c r="DO206" i="27"/>
  <c r="DO217" i="27" s="1"/>
  <c r="DO202" i="27"/>
  <c r="DO200" i="27" s="1"/>
  <c r="DO207" i="27"/>
  <c r="DO218" i="27" s="1"/>
  <c r="BH42" i="25" l="1"/>
  <c r="BH42" i="32"/>
  <c r="BJ66" i="27"/>
  <c r="BJ54" i="27"/>
  <c r="DO209" i="27"/>
  <c r="DO41" i="27" s="1"/>
  <c r="DO42" i="27" s="1"/>
  <c r="DP212" i="27"/>
  <c r="BI135" i="27"/>
  <c r="BI150" i="27" s="1"/>
  <c r="BJ114" i="27"/>
  <c r="DR198" i="27"/>
  <c r="DS37" i="27"/>
  <c r="DR40" i="27"/>
  <c r="DR39" i="27"/>
  <c r="DR38" i="27"/>
  <c r="DP216" i="27"/>
  <c r="DP45" i="27" s="1"/>
  <c r="DP214" i="27"/>
  <c r="DP204" i="27"/>
  <c r="DP202" i="27"/>
  <c r="DP200" i="27" s="1"/>
  <c r="DP207" i="27"/>
  <c r="DP218" i="27" s="1"/>
  <c r="DP206" i="27"/>
  <c r="DP217" i="27" s="1"/>
  <c r="DQ208" i="27"/>
  <c r="DQ219" i="27" s="1"/>
  <c r="DQ46" i="27" s="1"/>
  <c r="DQ211" i="27"/>
  <c r="DQ203" i="27"/>
  <c r="DQ201" i="27"/>
  <c r="DQ199" i="27"/>
  <c r="DQ197" i="27"/>
  <c r="DQ212" i="27" s="1"/>
  <c r="BJ68" i="27" l="1"/>
  <c r="BJ44" i="27" s="1"/>
  <c r="BK56" i="27"/>
  <c r="DQ213" i="27"/>
  <c r="BJ137" i="27"/>
  <c r="BJ148" i="27" s="1"/>
  <c r="BJ112" i="27"/>
  <c r="DR211" i="27"/>
  <c r="DR208" i="27"/>
  <c r="DR219" i="27" s="1"/>
  <c r="DR46" i="27" s="1"/>
  <c r="DR203" i="27"/>
  <c r="DR201" i="27"/>
  <c r="DR197" i="27"/>
  <c r="DR212" i="27" s="1"/>
  <c r="DR199" i="27"/>
  <c r="DS198" i="27"/>
  <c r="DT37" i="27"/>
  <c r="DS39" i="27"/>
  <c r="DS38" i="27"/>
  <c r="DS40" i="27"/>
  <c r="DQ214" i="27"/>
  <c r="DQ216" i="27"/>
  <c r="DQ45" i="27" s="1"/>
  <c r="DQ204" i="27"/>
  <c r="DQ207" i="27"/>
  <c r="DQ218" i="27" s="1"/>
  <c r="DQ206" i="27"/>
  <c r="DQ217" i="27" s="1"/>
  <c r="DQ202" i="27"/>
  <c r="DQ200" i="27" s="1"/>
  <c r="DP209" i="27"/>
  <c r="DP41" i="27" s="1"/>
  <c r="DP42" i="27" s="1"/>
  <c r="BI42" i="25" l="1"/>
  <c r="BI42" i="32"/>
  <c r="BK66" i="27"/>
  <c r="BK54" i="27"/>
  <c r="DR213" i="27"/>
  <c r="DT198" i="27"/>
  <c r="DT40" i="27"/>
  <c r="DT39" i="27"/>
  <c r="DT38" i="27"/>
  <c r="DU37" i="27"/>
  <c r="DQ209" i="27"/>
  <c r="DQ41" i="27" s="1"/>
  <c r="DQ42" i="27" s="1"/>
  <c r="DS211" i="27"/>
  <c r="DS208" i="27"/>
  <c r="DS219" i="27" s="1"/>
  <c r="DS46" i="27" s="1"/>
  <c r="DS203" i="27"/>
  <c r="DS201" i="27"/>
  <c r="DS199" i="27"/>
  <c r="DS197" i="27"/>
  <c r="DS212" i="27" s="1"/>
  <c r="DR214" i="27"/>
  <c r="DR216" i="27"/>
  <c r="DR45" i="27" s="1"/>
  <c r="DR204" i="27"/>
  <c r="DR206" i="27"/>
  <c r="DR217" i="27" s="1"/>
  <c r="DR202" i="27"/>
  <c r="DR200" i="27" s="1"/>
  <c r="DR207" i="27"/>
  <c r="DR218" i="27" s="1"/>
  <c r="BJ135" i="27"/>
  <c r="BJ150" i="27" s="1"/>
  <c r="BK114" i="27"/>
  <c r="BL56" i="27" l="1"/>
  <c r="BK68" i="27"/>
  <c r="BK44" i="27" s="1"/>
  <c r="DS213" i="27"/>
  <c r="DR209" i="27"/>
  <c r="DR41" i="27" s="1"/>
  <c r="DR42" i="27" s="1"/>
  <c r="DU198" i="27"/>
  <c r="DU39" i="27"/>
  <c r="DU38" i="27"/>
  <c r="DV37" i="27"/>
  <c r="DU40" i="27"/>
  <c r="BK137" i="27"/>
  <c r="BK148" i="27" s="1"/>
  <c r="BK112" i="27"/>
  <c r="DS216" i="27"/>
  <c r="DS45" i="27" s="1"/>
  <c r="DS214" i="27"/>
  <c r="DS204" i="27"/>
  <c r="DS202" i="27"/>
  <c r="DS200" i="27" s="1"/>
  <c r="DS206" i="27"/>
  <c r="DS217" i="27" s="1"/>
  <c r="DS207" i="27"/>
  <c r="DS218" i="27" s="1"/>
  <c r="DT211" i="27"/>
  <c r="DT208" i="27"/>
  <c r="DT219" i="27" s="1"/>
  <c r="DT46" i="27" s="1"/>
  <c r="DT203" i="27"/>
  <c r="DT201" i="27"/>
  <c r="DT199" i="27"/>
  <c r="DT197" i="27"/>
  <c r="DT212" i="27" s="1"/>
  <c r="BJ42" i="25" l="1"/>
  <c r="BJ42" i="32"/>
  <c r="BL66" i="27"/>
  <c r="BL54" i="27"/>
  <c r="DT213" i="27"/>
  <c r="DT216" i="27"/>
  <c r="DT45" i="27" s="1"/>
  <c r="DT214" i="27"/>
  <c r="DT204" i="27"/>
  <c r="DT202" i="27"/>
  <c r="DT200" i="27" s="1"/>
  <c r="DT206" i="27"/>
  <c r="DT217" i="27" s="1"/>
  <c r="DT207" i="27"/>
  <c r="DT218" i="27" s="1"/>
  <c r="DV198" i="27"/>
  <c r="DW37" i="27"/>
  <c r="DV40" i="27"/>
  <c r="DV39" i="27"/>
  <c r="DV38" i="27"/>
  <c r="DU211" i="27"/>
  <c r="DU208" i="27"/>
  <c r="DU219" i="27" s="1"/>
  <c r="DU46" i="27" s="1"/>
  <c r="DU203" i="27"/>
  <c r="DU201" i="27"/>
  <c r="DU199" i="27"/>
  <c r="DU197" i="27"/>
  <c r="DU212" i="27" s="1"/>
  <c r="DS209" i="27"/>
  <c r="DS41" i="27" s="1"/>
  <c r="DS42" i="27" s="1"/>
  <c r="BK135" i="27"/>
  <c r="BK150" i="27" s="1"/>
  <c r="BL114" i="27"/>
  <c r="BM56" i="27" l="1"/>
  <c r="BL68" i="27"/>
  <c r="BL44" i="27" s="1"/>
  <c r="DU213" i="27"/>
  <c r="DT209" i="27"/>
  <c r="DT41" i="27" s="1"/>
  <c r="DT42" i="27" s="1"/>
  <c r="BL137" i="27"/>
  <c r="BL148" i="27" s="1"/>
  <c r="BL112" i="27"/>
  <c r="DU214" i="27"/>
  <c r="DU216" i="27"/>
  <c r="DU45" i="27" s="1"/>
  <c r="DU204" i="27"/>
  <c r="DU207" i="27"/>
  <c r="DU218" i="27" s="1"/>
  <c r="DU202" i="27"/>
  <c r="DU200" i="27" s="1"/>
  <c r="DU206" i="27"/>
  <c r="DU217" i="27" s="1"/>
  <c r="DV211" i="27"/>
  <c r="DV208" i="27"/>
  <c r="DV219" i="27" s="1"/>
  <c r="DV46" i="27" s="1"/>
  <c r="DV203" i="27"/>
  <c r="DV201" i="27"/>
  <c r="DV197" i="27"/>
  <c r="DV213" i="27" s="1"/>
  <c r="DV199" i="27"/>
  <c r="DW198" i="27"/>
  <c r="DX37" i="27"/>
  <c r="DW39" i="27"/>
  <c r="DW40" i="27"/>
  <c r="DW38" i="27"/>
  <c r="BK42" i="25" l="1"/>
  <c r="BK42" i="32"/>
  <c r="BM54" i="27"/>
  <c r="BM66" i="27"/>
  <c r="DV212" i="27"/>
  <c r="DV214" i="27"/>
  <c r="DV216" i="27"/>
  <c r="DV45" i="27" s="1"/>
  <c r="DV204" i="27"/>
  <c r="DV202" i="27"/>
  <c r="DV200" i="27" s="1"/>
  <c r="DV207" i="27"/>
  <c r="DV218" i="27" s="1"/>
  <c r="DV206" i="27"/>
  <c r="DV217" i="27" s="1"/>
  <c r="DW211" i="27"/>
  <c r="DW208" i="27"/>
  <c r="DW219" i="27" s="1"/>
  <c r="DW46" i="27" s="1"/>
  <c r="DW203" i="27"/>
  <c r="DW201" i="27"/>
  <c r="DW199" i="27"/>
  <c r="DW197" i="27"/>
  <c r="DW213" i="27" s="1"/>
  <c r="BL135" i="27"/>
  <c r="BL150" i="27" s="1"/>
  <c r="BM114" i="27"/>
  <c r="DX198" i="27"/>
  <c r="DX40" i="27"/>
  <c r="DX39" i="27"/>
  <c r="DX38" i="27"/>
  <c r="DY37" i="27"/>
  <c r="DU209" i="27"/>
  <c r="DU41" i="27" s="1"/>
  <c r="DU42" i="27" s="1"/>
  <c r="BM68" i="27" l="1"/>
  <c r="BM44" i="27" s="1"/>
  <c r="BN56" i="27"/>
  <c r="DW212" i="27"/>
  <c r="DY198" i="27"/>
  <c r="DY40" i="27"/>
  <c r="DZ37" i="27"/>
  <c r="DY39" i="27"/>
  <c r="DY38" i="27"/>
  <c r="DX211" i="27"/>
  <c r="DX208" i="27"/>
  <c r="DX219" i="27" s="1"/>
  <c r="DX46" i="27" s="1"/>
  <c r="DX203" i="27"/>
  <c r="DX201" i="27"/>
  <c r="DX199" i="27"/>
  <c r="DX197" i="27"/>
  <c r="DX212" i="27" s="1"/>
  <c r="DW216" i="27"/>
  <c r="DW45" i="27" s="1"/>
  <c r="DW214" i="27"/>
  <c r="DW204" i="27"/>
  <c r="DW207" i="27"/>
  <c r="DW218" i="27" s="1"/>
  <c r="DW202" i="27"/>
  <c r="DW200" i="27" s="1"/>
  <c r="DW206" i="27"/>
  <c r="DW217" i="27" s="1"/>
  <c r="BM137" i="27"/>
  <c r="BM148" i="27" s="1"/>
  <c r="BM112" i="27"/>
  <c r="DV209" i="27"/>
  <c r="DV41" i="27" s="1"/>
  <c r="DV42" i="27" s="1"/>
  <c r="BL42" i="25" l="1"/>
  <c r="BL42" i="32"/>
  <c r="BN54" i="27"/>
  <c r="BN66" i="27"/>
  <c r="DX213" i="27"/>
  <c r="BM135" i="27"/>
  <c r="BM150" i="27" s="1"/>
  <c r="BN114" i="27"/>
  <c r="DY208" i="27"/>
  <c r="DY219" i="27" s="1"/>
  <c r="DY46" i="27" s="1"/>
  <c r="DY211" i="27"/>
  <c r="DY203" i="27"/>
  <c r="DY201" i="27"/>
  <c r="DY199" i="27"/>
  <c r="DY197" i="27"/>
  <c r="DY212" i="27" s="1"/>
  <c r="DW209" i="27"/>
  <c r="DW41" i="27" s="1"/>
  <c r="DW42" i="27" s="1"/>
  <c r="DX216" i="27"/>
  <c r="DX45" i="27" s="1"/>
  <c r="DX214" i="27"/>
  <c r="DX204" i="27"/>
  <c r="DX207" i="27"/>
  <c r="DX218" i="27" s="1"/>
  <c r="DX206" i="27"/>
  <c r="DX217" i="27" s="1"/>
  <c r="DX202" i="27"/>
  <c r="DX200" i="27" s="1"/>
  <c r="DZ198" i="27"/>
  <c r="EA37" i="27"/>
  <c r="DZ40" i="27"/>
  <c r="DZ39" i="27"/>
  <c r="DZ38" i="27"/>
  <c r="BO56" i="27" l="1"/>
  <c r="BN68" i="27"/>
  <c r="BN44" i="27" s="1"/>
  <c r="DY213" i="27"/>
  <c r="EA198" i="27"/>
  <c r="EB37" i="27"/>
  <c r="EA38" i="27"/>
  <c r="EA40" i="27"/>
  <c r="EA39" i="27"/>
  <c r="BN137" i="27"/>
  <c r="BN148" i="27" s="1"/>
  <c r="BN112" i="27"/>
  <c r="DZ211" i="27"/>
  <c r="DZ208" i="27"/>
  <c r="DZ219" i="27" s="1"/>
  <c r="DZ46" i="27" s="1"/>
  <c r="DZ203" i="27"/>
  <c r="DZ201" i="27"/>
  <c r="DZ197" i="27"/>
  <c r="DZ212" i="27" s="1"/>
  <c r="DZ199" i="27"/>
  <c r="DX209" i="27"/>
  <c r="DX41" i="27" s="1"/>
  <c r="DX42" i="27" s="1"/>
  <c r="DY214" i="27"/>
  <c r="DY216" i="27"/>
  <c r="DY45" i="27" s="1"/>
  <c r="DY204" i="27"/>
  <c r="DY206" i="27"/>
  <c r="DY217" i="27" s="1"/>
  <c r="DY202" i="27"/>
  <c r="DY200" i="27" s="1"/>
  <c r="DY207" i="27"/>
  <c r="DY218" i="27" s="1"/>
  <c r="BM42" i="25" l="1"/>
  <c r="BM42" i="32"/>
  <c r="BO54" i="27"/>
  <c r="BO66" i="27"/>
  <c r="DZ213" i="27"/>
  <c r="DY209" i="27"/>
  <c r="DY41" i="27" s="1"/>
  <c r="DY42" i="27" s="1"/>
  <c r="EB198" i="27"/>
  <c r="EB40" i="27"/>
  <c r="EB39" i="27"/>
  <c r="EB38" i="27"/>
  <c r="EC37" i="27"/>
  <c r="BN135" i="27"/>
  <c r="BN150" i="27" s="1"/>
  <c r="BO114" i="27"/>
  <c r="DZ214" i="27"/>
  <c r="DZ216" i="27"/>
  <c r="DZ45" i="27" s="1"/>
  <c r="DZ204" i="27"/>
  <c r="DZ206" i="27"/>
  <c r="DZ217" i="27" s="1"/>
  <c r="DZ202" i="27"/>
  <c r="DZ200" i="27" s="1"/>
  <c r="DZ207" i="27"/>
  <c r="DZ218" i="27" s="1"/>
  <c r="EA211" i="27"/>
  <c r="EA208" i="27"/>
  <c r="EA219" i="27" s="1"/>
  <c r="EA46" i="27" s="1"/>
  <c r="EA203" i="27"/>
  <c r="EA201" i="27"/>
  <c r="EA199" i="27"/>
  <c r="EA197" i="27"/>
  <c r="EA213" i="27" s="1"/>
  <c r="BO68" i="27" l="1"/>
  <c r="BO44" i="27" s="1"/>
  <c r="BP56" i="27"/>
  <c r="CA175" i="27"/>
  <c r="EA212" i="27"/>
  <c r="DZ209" i="27"/>
  <c r="DZ41" i="27" s="1"/>
  <c r="DZ42" i="27" s="1"/>
  <c r="BO137" i="27"/>
  <c r="BO148" i="27" s="1"/>
  <c r="BO112" i="27"/>
  <c r="EC198" i="27"/>
  <c r="EC40" i="27"/>
  <c r="EC39" i="27"/>
  <c r="EC38" i="27"/>
  <c r="ED37" i="27"/>
  <c r="EA216" i="27"/>
  <c r="EA45" i="27" s="1"/>
  <c r="EA214" i="27"/>
  <c r="EA204" i="27"/>
  <c r="EA202" i="27"/>
  <c r="EA200" i="27" s="1"/>
  <c r="EA207" i="27"/>
  <c r="EA218" i="27" s="1"/>
  <c r="EA206" i="27"/>
  <c r="EA217" i="27" s="1"/>
  <c r="EB211" i="27"/>
  <c r="EB208" i="27"/>
  <c r="EB219" i="27" s="1"/>
  <c r="EB46" i="27" s="1"/>
  <c r="EB203" i="27"/>
  <c r="EB201" i="27"/>
  <c r="EB199" i="27"/>
  <c r="EB197" i="27"/>
  <c r="EB213" i="27" s="1"/>
  <c r="BN42" i="25" l="1"/>
  <c r="BN42" i="32"/>
  <c r="BP66" i="27"/>
  <c r="BP54" i="27"/>
  <c r="CA190" i="27"/>
  <c r="EB212" i="27"/>
  <c r="EB216" i="27"/>
  <c r="EB45" i="27" s="1"/>
  <c r="EB214" i="27"/>
  <c r="EB204" i="27"/>
  <c r="EB206" i="27"/>
  <c r="EB217" i="27" s="1"/>
  <c r="EB202" i="27"/>
  <c r="EB200" i="27" s="1"/>
  <c r="EB207" i="27"/>
  <c r="EB218" i="27" s="1"/>
  <c r="EA209" i="27"/>
  <c r="EA41" i="27" s="1"/>
  <c r="EA42" i="27" s="1"/>
  <c r="ED198" i="27"/>
  <c r="EE37" i="27"/>
  <c r="ED40" i="27"/>
  <c r="ED39" i="27"/>
  <c r="ED38" i="27"/>
  <c r="EC211" i="27"/>
  <c r="EC208" i="27"/>
  <c r="EC219" i="27" s="1"/>
  <c r="EC46" i="27" s="1"/>
  <c r="EC203" i="27"/>
  <c r="EC201" i="27"/>
  <c r="EC199" i="27"/>
  <c r="EC197" i="27"/>
  <c r="EC213" i="27" s="1"/>
  <c r="BO135" i="27"/>
  <c r="BO150" i="27" s="1"/>
  <c r="BP114" i="27"/>
  <c r="BP68" i="27" l="1"/>
  <c r="BP44" i="27" s="1"/>
  <c r="BQ56" i="27"/>
  <c r="EC212" i="27"/>
  <c r="EE198" i="27"/>
  <c r="EF37" i="27"/>
  <c r="EE39" i="27"/>
  <c r="EE38" i="27"/>
  <c r="EE40" i="27"/>
  <c r="EC214" i="27"/>
  <c r="EC216" i="27"/>
  <c r="EC45" i="27" s="1"/>
  <c r="EC204" i="27"/>
  <c r="EC206" i="27"/>
  <c r="EC217" i="27" s="1"/>
  <c r="EC202" i="27"/>
  <c r="EC200" i="27" s="1"/>
  <c r="EC207" i="27"/>
  <c r="EC218" i="27" s="1"/>
  <c r="ED211" i="27"/>
  <c r="ED208" i="27"/>
  <c r="ED219" i="27" s="1"/>
  <c r="ED46" i="27" s="1"/>
  <c r="ED203" i="27"/>
  <c r="ED201" i="27"/>
  <c r="ED197" i="27"/>
  <c r="ED212" i="27" s="1"/>
  <c r="ED199" i="27"/>
  <c r="EB209" i="27"/>
  <c r="EB41" i="27" s="1"/>
  <c r="EB42" i="27" s="1"/>
  <c r="BP137" i="27"/>
  <c r="BP148" i="27" s="1"/>
  <c r="BP112" i="27"/>
  <c r="BO42" i="25" l="1"/>
  <c r="BO42" i="32"/>
  <c r="BQ54" i="27"/>
  <c r="BQ66" i="27"/>
  <c r="ED213" i="27"/>
  <c r="EC209" i="27"/>
  <c r="EC41" i="27" s="1"/>
  <c r="EC42" i="27" s="1"/>
  <c r="BP135" i="27"/>
  <c r="BP150" i="27" s="1"/>
  <c r="BQ114" i="27"/>
  <c r="ED214" i="27"/>
  <c r="ED216" i="27"/>
  <c r="ED45" i="27" s="1"/>
  <c r="ED204" i="27"/>
  <c r="ED207" i="27"/>
  <c r="ED218" i="27" s="1"/>
  <c r="ED206" i="27"/>
  <c r="ED217" i="27" s="1"/>
  <c r="ED202" i="27"/>
  <c r="ED200" i="27" s="1"/>
  <c r="EF198" i="27"/>
  <c r="EF40" i="27"/>
  <c r="EF39" i="27"/>
  <c r="EF38" i="27"/>
  <c r="EG37" i="27"/>
  <c r="EE211" i="27"/>
  <c r="EE208" i="27"/>
  <c r="EE219" i="27" s="1"/>
  <c r="EE46" i="27" s="1"/>
  <c r="EE203" i="27"/>
  <c r="EE201" i="27"/>
  <c r="EE199" i="27"/>
  <c r="EE197" i="27"/>
  <c r="EE212" i="27" s="1"/>
  <c r="BR56" i="27" l="1"/>
  <c r="BQ68" i="27"/>
  <c r="BQ44" i="27" s="1"/>
  <c r="EE213" i="27"/>
  <c r="EG198" i="27"/>
  <c r="EG39" i="27"/>
  <c r="EG40" i="27"/>
  <c r="EH37" i="27"/>
  <c r="EG38" i="27"/>
  <c r="ED209" i="27"/>
  <c r="ED41" i="27" s="1"/>
  <c r="ED42" i="27" s="1"/>
  <c r="BQ112" i="27"/>
  <c r="BQ137" i="27"/>
  <c r="BQ148" i="27" s="1"/>
  <c r="EE216" i="27"/>
  <c r="EE45" i="27" s="1"/>
  <c r="EE214" i="27"/>
  <c r="EE204" i="27"/>
  <c r="EE202" i="27"/>
  <c r="EE200" i="27" s="1"/>
  <c r="EE206" i="27"/>
  <c r="EE217" i="27" s="1"/>
  <c r="EE207" i="27"/>
  <c r="EE218" i="27" s="1"/>
  <c r="EF211" i="27"/>
  <c r="EF208" i="27"/>
  <c r="EF219" i="27" s="1"/>
  <c r="EF46" i="27" s="1"/>
  <c r="EF203" i="27"/>
  <c r="EF201" i="27"/>
  <c r="EF199" i="27"/>
  <c r="EF197" i="27"/>
  <c r="EF213" i="27" s="1"/>
  <c r="BP42" i="25" l="1"/>
  <c r="BP42" i="32"/>
  <c r="BR66" i="27"/>
  <c r="BR54" i="27"/>
  <c r="EF212" i="27"/>
  <c r="EE209" i="27"/>
  <c r="EE41" i="27" s="1"/>
  <c r="EE42" i="27" s="1"/>
  <c r="BQ135" i="27"/>
  <c r="BQ150" i="27" s="1"/>
  <c r="BR114" i="27"/>
  <c r="EH198" i="27"/>
  <c r="EI37" i="27"/>
  <c r="EH40" i="27"/>
  <c r="EH39" i="27"/>
  <c r="EH38" i="27"/>
  <c r="EG208" i="27"/>
  <c r="EG219" i="27" s="1"/>
  <c r="EG46" i="27" s="1"/>
  <c r="EG211" i="27"/>
  <c r="EG203" i="27"/>
  <c r="EG201" i="27"/>
  <c r="EG199" i="27"/>
  <c r="EG197" i="27"/>
  <c r="EG212" i="27" s="1"/>
  <c r="EF216" i="27"/>
  <c r="EF45" i="27" s="1"/>
  <c r="EF214" i="27"/>
  <c r="EF204" i="27"/>
  <c r="EF202" i="27"/>
  <c r="EF200" i="27" s="1"/>
  <c r="EF207" i="27"/>
  <c r="EF218" i="27" s="1"/>
  <c r="EF206" i="27"/>
  <c r="EF217" i="27" s="1"/>
  <c r="BS56" i="27" l="1"/>
  <c r="BR68" i="27"/>
  <c r="BR44" i="27" s="1"/>
  <c r="EG213" i="27"/>
  <c r="EF209" i="27"/>
  <c r="EF41" i="27" s="1"/>
  <c r="EF42" i="27" s="1"/>
  <c r="EI198" i="27"/>
  <c r="EJ37" i="27"/>
  <c r="EI39" i="27"/>
  <c r="EI40" i="27"/>
  <c r="EI38" i="27"/>
  <c r="EG214" i="27"/>
  <c r="EG216" i="27"/>
  <c r="EG45" i="27" s="1"/>
  <c r="EG204" i="27"/>
  <c r="EG207" i="27"/>
  <c r="EG218" i="27" s="1"/>
  <c r="EG202" i="27"/>
  <c r="EG200" i="27" s="1"/>
  <c r="EG206" i="27"/>
  <c r="EG217" i="27" s="1"/>
  <c r="EH211" i="27"/>
  <c r="EH208" i="27"/>
  <c r="EH219" i="27" s="1"/>
  <c r="EH46" i="27" s="1"/>
  <c r="EH203" i="27"/>
  <c r="EH201" i="27"/>
  <c r="EH197" i="27"/>
  <c r="EH212" i="27" s="1"/>
  <c r="EH199" i="27"/>
  <c r="BR137" i="27"/>
  <c r="BR148" i="27" s="1"/>
  <c r="BR112" i="27"/>
  <c r="BQ42" i="25" l="1"/>
  <c r="BQ42" i="32"/>
  <c r="BS54" i="27"/>
  <c r="BS66" i="27"/>
  <c r="EH213" i="27"/>
  <c r="EI213" i="27"/>
  <c r="EI211" i="27"/>
  <c r="EI212" i="27"/>
  <c r="EI201" i="27"/>
  <c r="EI199" i="27"/>
  <c r="EI208" i="27" s="1"/>
  <c r="EI219" i="27" s="1"/>
  <c r="EI46" i="27" s="1"/>
  <c r="EI197" i="27"/>
  <c r="EH214" i="27"/>
  <c r="EH216" i="27"/>
  <c r="EH45" i="27" s="1"/>
  <c r="EH204" i="27"/>
  <c r="EH207" i="27"/>
  <c r="EH218" i="27" s="1"/>
  <c r="EH202" i="27"/>
  <c r="EH200" i="27" s="1"/>
  <c r="EH206" i="27"/>
  <c r="EH217" i="27" s="1"/>
  <c r="EG209" i="27"/>
  <c r="EG41" i="27" s="1"/>
  <c r="EG42" i="27" s="1"/>
  <c r="BR135" i="27"/>
  <c r="BR150" i="27" s="1"/>
  <c r="BS114" i="27"/>
  <c r="EJ198" i="27"/>
  <c r="EJ41" i="27"/>
  <c r="EJ40" i="27"/>
  <c r="EJ39" i="27"/>
  <c r="EJ38" i="27"/>
  <c r="EK37" i="27"/>
  <c r="BS68" i="27" l="1"/>
  <c r="BS44" i="27" s="1"/>
  <c r="BT56" i="27"/>
  <c r="EI216" i="27"/>
  <c r="EI45" i="27" s="1"/>
  <c r="EI214" i="27"/>
  <c r="EI207" i="27"/>
  <c r="EI218" i="27" s="1"/>
  <c r="EI206" i="27"/>
  <c r="EI217" i="27" s="1"/>
  <c r="EI202" i="27"/>
  <c r="EH209" i="27"/>
  <c r="EH41" i="27" s="1"/>
  <c r="EH42" i="27" s="1"/>
  <c r="EJ42" i="27"/>
  <c r="EJ212" i="27"/>
  <c r="EJ211" i="27"/>
  <c r="EJ213" i="27"/>
  <c r="EJ208" i="27"/>
  <c r="EJ219" i="27" s="1"/>
  <c r="EJ46" i="27" s="1"/>
  <c r="EJ203" i="27"/>
  <c r="EJ201" i="27"/>
  <c r="EJ199" i="27"/>
  <c r="EJ197" i="27"/>
  <c r="BS137" i="27"/>
  <c r="BS148" i="27" s="1"/>
  <c r="BS112" i="27"/>
  <c r="EK198" i="27"/>
  <c r="EK41" i="27"/>
  <c r="EK38" i="27"/>
  <c r="EK39" i="27"/>
  <c r="EL37" i="27"/>
  <c r="EK40" i="27"/>
  <c r="BR42" i="25" l="1"/>
  <c r="BR42" i="32"/>
  <c r="BT66" i="27"/>
  <c r="BT54" i="27"/>
  <c r="EK42" i="27"/>
  <c r="EI203" i="27"/>
  <c r="EI204" i="27" s="1"/>
  <c r="EI209" i="27"/>
  <c r="EI41" i="27" s="1"/>
  <c r="EI42" i="27" s="1"/>
  <c r="EJ216" i="27"/>
  <c r="EJ45" i="27" s="1"/>
  <c r="EJ214" i="27"/>
  <c r="EJ204" i="27"/>
  <c r="EJ207" i="27"/>
  <c r="EJ218" i="27" s="1"/>
  <c r="EJ206" i="27"/>
  <c r="EJ217" i="27" s="1"/>
  <c r="EL198" i="27"/>
  <c r="EM37" i="27"/>
  <c r="EL41" i="27"/>
  <c r="EL40" i="27"/>
  <c r="EL39" i="27"/>
  <c r="EL38" i="27"/>
  <c r="EK212" i="27"/>
  <c r="EK211" i="27"/>
  <c r="EK208" i="27"/>
  <c r="EK219" i="27" s="1"/>
  <c r="EK46" i="27" s="1"/>
  <c r="EK213" i="27"/>
  <c r="EK203" i="27"/>
  <c r="EK201" i="27"/>
  <c r="EK199" i="27"/>
  <c r="EK197" i="27"/>
  <c r="BS135" i="27"/>
  <c r="BS150" i="27" s="1"/>
  <c r="BT114" i="27"/>
  <c r="BT68" i="27" l="1"/>
  <c r="BT44" i="27" s="1"/>
  <c r="BU56" i="27"/>
  <c r="EI200" i="27"/>
  <c r="EJ202" i="27" s="1"/>
  <c r="EJ200" i="27" s="1"/>
  <c r="EK202" i="27" s="1"/>
  <c r="EK200" i="27" s="1"/>
  <c r="EL42" i="27"/>
  <c r="EK214" i="27"/>
  <c r="EK216" i="27"/>
  <c r="EK45" i="27" s="1"/>
  <c r="EK204" i="27"/>
  <c r="EK206" i="27"/>
  <c r="EK217" i="27" s="1"/>
  <c r="EK207" i="27"/>
  <c r="EK218" i="27" s="1"/>
  <c r="BT137" i="27"/>
  <c r="BT148" i="27" s="1"/>
  <c r="BT112" i="27"/>
  <c r="EJ209" i="27"/>
  <c r="EM198" i="27"/>
  <c r="EN37" i="27"/>
  <c r="EM39" i="27"/>
  <c r="EM38" i="27"/>
  <c r="EM41" i="27"/>
  <c r="EM40" i="27"/>
  <c r="EL213" i="27"/>
  <c r="EL211" i="27"/>
  <c r="EL208" i="27"/>
  <c r="EL219" i="27" s="1"/>
  <c r="EL46" i="27" s="1"/>
  <c r="EL212" i="27"/>
  <c r="EL203" i="27"/>
  <c r="EL201" i="27"/>
  <c r="EL197" i="27"/>
  <c r="EL199" i="27"/>
  <c r="BS42" i="25" l="1"/>
  <c r="BS42" i="32"/>
  <c r="BU66" i="27"/>
  <c r="BU54" i="27"/>
  <c r="EK209" i="27"/>
  <c r="EL214" i="27"/>
  <c r="EL216" i="27"/>
  <c r="EL45" i="27" s="1"/>
  <c r="EL204" i="27"/>
  <c r="EL207" i="27"/>
  <c r="EL218" i="27" s="1"/>
  <c r="EL202" i="27"/>
  <c r="EL200" i="27" s="1"/>
  <c r="EL206" i="27"/>
  <c r="EL217" i="27" s="1"/>
  <c r="EN198" i="27"/>
  <c r="EN41" i="27"/>
  <c r="EN40" i="27"/>
  <c r="EN39" i="27"/>
  <c r="EN38" i="27"/>
  <c r="EO37" i="27"/>
  <c r="EM213" i="27"/>
  <c r="EM211" i="27"/>
  <c r="EM212" i="27"/>
  <c r="EM208" i="27"/>
  <c r="EM219" i="27" s="1"/>
  <c r="EM46" i="27" s="1"/>
  <c r="EM203" i="27"/>
  <c r="EM201" i="27"/>
  <c r="EM199" i="27"/>
  <c r="EM197" i="27"/>
  <c r="EM42" i="27"/>
  <c r="BT135" i="27"/>
  <c r="BT150" i="27" s="1"/>
  <c r="BU114" i="27"/>
  <c r="BU68" i="27" l="1"/>
  <c r="BU44" i="27" s="1"/>
  <c r="BV56" i="27"/>
  <c r="EN42" i="27"/>
  <c r="EL209" i="27"/>
  <c r="EM216" i="27"/>
  <c r="EM45" i="27" s="1"/>
  <c r="EM214" i="27"/>
  <c r="EM204" i="27"/>
  <c r="EM207" i="27"/>
  <c r="EM218" i="27" s="1"/>
  <c r="EM202" i="27"/>
  <c r="EM200" i="27" s="1"/>
  <c r="EM206" i="27"/>
  <c r="EM217" i="27" s="1"/>
  <c r="EN212" i="27"/>
  <c r="EN213" i="27"/>
  <c r="EN211" i="27"/>
  <c r="EN208" i="27"/>
  <c r="EN219" i="27" s="1"/>
  <c r="EN46" i="27" s="1"/>
  <c r="EN203" i="27"/>
  <c r="EN201" i="27"/>
  <c r="EN199" i="27"/>
  <c r="EN197" i="27"/>
  <c r="BU137" i="27"/>
  <c r="BU148" i="27" s="1"/>
  <c r="BU112" i="27"/>
  <c r="EO198" i="27"/>
  <c r="EO40" i="27"/>
  <c r="EO38" i="27"/>
  <c r="EP37" i="27"/>
  <c r="EO41" i="27"/>
  <c r="EO39" i="27"/>
  <c r="BT42" i="25" l="1"/>
  <c r="BT42" i="32"/>
  <c r="BV54" i="27"/>
  <c r="BV66" i="27"/>
  <c r="CN163" i="27"/>
  <c r="CN165" i="27" s="1"/>
  <c r="EO42" i="27"/>
  <c r="BU135" i="27"/>
  <c r="BU150" i="27" s="1"/>
  <c r="BV114" i="27"/>
  <c r="EO212" i="27"/>
  <c r="EO213" i="27"/>
  <c r="EO208" i="27"/>
  <c r="EO219" i="27" s="1"/>
  <c r="EO46" i="27" s="1"/>
  <c r="EO211" i="27"/>
  <c r="EO203" i="27"/>
  <c r="EO201" i="27"/>
  <c r="EO199" i="27"/>
  <c r="EO197" i="27"/>
  <c r="EP198" i="27"/>
  <c r="EQ37" i="27"/>
  <c r="EP41" i="27"/>
  <c r="EP40" i="27"/>
  <c r="EP39" i="27"/>
  <c r="EP38" i="27"/>
  <c r="EM209" i="27"/>
  <c r="EN216" i="27"/>
  <c r="EN45" i="27" s="1"/>
  <c r="EN214" i="27"/>
  <c r="EN204" i="27"/>
  <c r="EN207" i="27"/>
  <c r="EN218" i="27" s="1"/>
  <c r="EN202" i="27"/>
  <c r="EN200" i="27" s="1"/>
  <c r="EN206" i="27"/>
  <c r="EN217" i="27" s="1"/>
  <c r="BV68" i="27" l="1"/>
  <c r="BV44" i="27" s="1"/>
  <c r="BW56" i="27"/>
  <c r="CO163" i="27"/>
  <c r="CO165" i="27" s="1"/>
  <c r="EP213" i="27"/>
  <c r="EP211" i="27"/>
  <c r="EP208" i="27"/>
  <c r="EP219" i="27" s="1"/>
  <c r="EP46" i="27" s="1"/>
  <c r="EP212" i="27"/>
  <c r="EP203" i="27"/>
  <c r="EP201" i="27"/>
  <c r="EP197" i="27"/>
  <c r="EP199" i="27"/>
  <c r="EN209" i="27"/>
  <c r="EO214" i="27"/>
  <c r="EO216" i="27"/>
  <c r="EO45" i="27" s="1"/>
  <c r="EO204" i="27"/>
  <c r="EO202" i="27"/>
  <c r="EO200" i="27" s="1"/>
  <c r="EO206" i="27"/>
  <c r="EO217" i="27" s="1"/>
  <c r="EO207" i="27"/>
  <c r="EO218" i="27" s="1"/>
  <c r="BV137" i="27"/>
  <c r="BV148" i="27" s="1"/>
  <c r="BV112" i="27"/>
  <c r="EP42" i="27"/>
  <c r="EQ198" i="27"/>
  <c r="ER37" i="27"/>
  <c r="EQ39" i="27"/>
  <c r="EQ41" i="27"/>
  <c r="EQ40" i="27"/>
  <c r="EQ38" i="27"/>
  <c r="BU42" i="25" l="1"/>
  <c r="BU42" i="32"/>
  <c r="BW54" i="27"/>
  <c r="BW66" i="27"/>
  <c r="CP163" i="27"/>
  <c r="CP165" i="27" s="1"/>
  <c r="EP214" i="27"/>
  <c r="EP216" i="27"/>
  <c r="EP45" i="27" s="1"/>
  <c r="EP204" i="27"/>
  <c r="EP207" i="27"/>
  <c r="EP218" i="27" s="1"/>
  <c r="EP206" i="27"/>
  <c r="EP217" i="27" s="1"/>
  <c r="EP202" i="27"/>
  <c r="EP200" i="27" s="1"/>
  <c r="EQ42" i="27"/>
  <c r="EQ213" i="27"/>
  <c r="EQ211" i="27"/>
  <c r="EQ212" i="27"/>
  <c r="EQ208" i="27"/>
  <c r="EQ219" i="27" s="1"/>
  <c r="EQ46" i="27" s="1"/>
  <c r="EQ203" i="27"/>
  <c r="EQ201" i="27"/>
  <c r="EQ199" i="27"/>
  <c r="EQ197" i="27"/>
  <c r="EO209" i="27"/>
  <c r="BV135" i="27"/>
  <c r="BV150" i="27" s="1"/>
  <c r="BW114" i="27"/>
  <c r="ER198" i="27"/>
  <c r="ER41" i="27"/>
  <c r="ER40" i="27"/>
  <c r="ER39" i="27"/>
  <c r="ER38" i="27"/>
  <c r="ES37" i="27"/>
  <c r="BX56" i="27" l="1"/>
  <c r="BW68" i="27"/>
  <c r="BW44" i="27" s="1"/>
  <c r="CQ163" i="27"/>
  <c r="CQ165" i="27" s="1"/>
  <c r="ER42" i="27"/>
  <c r="ES198" i="27"/>
  <c r="ES41" i="27"/>
  <c r="ES39" i="27"/>
  <c r="ET37" i="27"/>
  <c r="ES40" i="27"/>
  <c r="ES38" i="27"/>
  <c r="ER212" i="27"/>
  <c r="ER211" i="27"/>
  <c r="ER213" i="27"/>
  <c r="ER208" i="27"/>
  <c r="ER219" i="27" s="1"/>
  <c r="ER46" i="27" s="1"/>
  <c r="ER203" i="27"/>
  <c r="ER201" i="27"/>
  <c r="ER199" i="27"/>
  <c r="ER197" i="27"/>
  <c r="EP209" i="27"/>
  <c r="BW137" i="27"/>
  <c r="BW148" i="27" s="1"/>
  <c r="BW112" i="27"/>
  <c r="EQ216" i="27"/>
  <c r="EQ45" i="27" s="1"/>
  <c r="EQ214" i="27"/>
  <c r="EQ204" i="27"/>
  <c r="EQ202" i="27"/>
  <c r="EQ200" i="27" s="1"/>
  <c r="EQ206" i="27"/>
  <c r="EQ217" i="27" s="1"/>
  <c r="EQ207" i="27"/>
  <c r="EQ218" i="27" s="1"/>
  <c r="BV42" i="25" l="1"/>
  <c r="BV42" i="32"/>
  <c r="BX66" i="27"/>
  <c r="BX54" i="27"/>
  <c r="CR163" i="27"/>
  <c r="CR165" i="27" s="1"/>
  <c r="EQ209" i="27"/>
  <c r="ES42" i="27"/>
  <c r="ET198" i="27"/>
  <c r="EU37" i="27"/>
  <c r="ET41" i="27"/>
  <c r="ET40" i="27"/>
  <c r="ET39" i="27"/>
  <c r="ET38" i="27"/>
  <c r="BW135" i="27"/>
  <c r="BW150" i="27" s="1"/>
  <c r="BX114" i="27"/>
  <c r="ER216" i="27"/>
  <c r="ER45" i="27" s="1"/>
  <c r="ER214" i="27"/>
  <c r="ER204" i="27"/>
  <c r="ER206" i="27"/>
  <c r="ER217" i="27" s="1"/>
  <c r="ER207" i="27"/>
  <c r="ER218" i="27" s="1"/>
  <c r="ER202" i="27"/>
  <c r="ER200" i="27" s="1"/>
  <c r="ES212" i="27"/>
  <c r="ES211" i="27"/>
  <c r="ES208" i="27"/>
  <c r="ES219" i="27" s="1"/>
  <c r="ES46" i="27" s="1"/>
  <c r="ES213" i="27"/>
  <c r="ES203" i="27"/>
  <c r="ES201" i="27"/>
  <c r="ES199" i="27"/>
  <c r="ES197" i="27"/>
  <c r="BX68" i="27" l="1"/>
  <c r="BX44" i="27" s="1"/>
  <c r="BY56" i="27"/>
  <c r="CS163" i="27"/>
  <c r="CS165" i="27" s="1"/>
  <c r="ER209" i="27"/>
  <c r="ET42" i="27"/>
  <c r="EU198" i="27"/>
  <c r="EV37" i="27"/>
  <c r="EU39" i="27"/>
  <c r="EU38" i="27"/>
  <c r="EU41" i="27"/>
  <c r="EU40" i="27"/>
  <c r="BX137" i="27"/>
  <c r="BX148" i="27" s="1"/>
  <c r="BX112" i="27"/>
  <c r="ES214" i="27"/>
  <c r="ES216" i="27"/>
  <c r="ES45" i="27" s="1"/>
  <c r="ES204" i="27"/>
  <c r="ES202" i="27"/>
  <c r="ES200" i="27" s="1"/>
  <c r="ES206" i="27"/>
  <c r="ES217" i="27" s="1"/>
  <c r="ES207" i="27"/>
  <c r="ES218" i="27" s="1"/>
  <c r="ET213" i="27"/>
  <c r="ET211" i="27"/>
  <c r="ET208" i="27"/>
  <c r="ET219" i="27" s="1"/>
  <c r="ET46" i="27" s="1"/>
  <c r="ET212" i="27"/>
  <c r="ET203" i="27"/>
  <c r="ET201" i="27"/>
  <c r="ET197" i="27"/>
  <c r="ET199" i="27"/>
  <c r="BW42" i="25" l="1"/>
  <c r="BW42" i="32"/>
  <c r="BY58" i="27"/>
  <c r="BY67" i="27" s="1"/>
  <c r="BY46" i="27" s="1"/>
  <c r="BX30" i="32" s="1"/>
  <c r="BY66" i="27"/>
  <c r="CT163" i="27"/>
  <c r="CT165" i="27" s="1"/>
  <c r="ES209" i="27"/>
  <c r="EU213" i="27"/>
  <c r="EU211" i="27"/>
  <c r="EU212" i="27"/>
  <c r="EU208" i="27"/>
  <c r="EU219" i="27" s="1"/>
  <c r="EU46" i="27" s="1"/>
  <c r="EU203" i="27"/>
  <c r="EU201" i="27"/>
  <c r="EU199" i="27"/>
  <c r="EU197" i="27"/>
  <c r="BX135" i="27"/>
  <c r="BX150" i="27" s="1"/>
  <c r="BY114" i="27"/>
  <c r="EU42" i="27"/>
  <c r="EV198" i="27"/>
  <c r="EV41" i="27"/>
  <c r="EV40" i="27"/>
  <c r="EV39" i="27"/>
  <c r="EV38" i="27"/>
  <c r="EW37" i="27"/>
  <c r="ET214" i="27"/>
  <c r="ET216" i="27"/>
  <c r="ET45" i="27" s="1"/>
  <c r="ET204" i="27"/>
  <c r="ET202" i="27"/>
  <c r="ET200" i="27" s="1"/>
  <c r="ET207" i="27"/>
  <c r="ET218" i="27" s="1"/>
  <c r="ET206" i="27"/>
  <c r="ET217" i="27" s="1"/>
  <c r="BY54" i="27" l="1"/>
  <c r="BY68" i="27" s="1"/>
  <c r="BY44" i="27" s="1"/>
  <c r="BY38" i="27"/>
  <c r="CU163" i="27"/>
  <c r="CU165" i="27" s="1"/>
  <c r="EV42" i="27"/>
  <c r="EV212" i="27"/>
  <c r="EV213" i="27"/>
  <c r="EV211" i="27"/>
  <c r="EV208" i="27"/>
  <c r="EV219" i="27" s="1"/>
  <c r="EV46" i="27" s="1"/>
  <c r="EV203" i="27"/>
  <c r="EV201" i="27"/>
  <c r="EV199" i="27"/>
  <c r="EV197" i="27"/>
  <c r="ET209" i="27"/>
  <c r="EU216" i="27"/>
  <c r="EU45" i="27" s="1"/>
  <c r="EU214" i="27"/>
  <c r="EU204" i="27"/>
  <c r="EU207" i="27"/>
  <c r="EU218" i="27" s="1"/>
  <c r="EU202" i="27"/>
  <c r="EU200" i="27" s="1"/>
  <c r="EU206" i="27"/>
  <c r="EU217" i="27" s="1"/>
  <c r="BY112" i="27"/>
  <c r="BY137" i="27"/>
  <c r="BY148" i="27" s="1"/>
  <c r="EW198" i="27"/>
  <c r="EW40" i="27"/>
  <c r="EW38" i="27"/>
  <c r="EX37" i="27"/>
  <c r="EW41" i="27"/>
  <c r="EW39" i="27"/>
  <c r="BX42" i="25" l="1"/>
  <c r="BX42" i="32"/>
  <c r="BZ56" i="27"/>
  <c r="BZ66" i="27" s="1"/>
  <c r="CV163" i="27"/>
  <c r="CV165" i="27" s="1"/>
  <c r="EW42" i="27"/>
  <c r="EX198" i="27"/>
  <c r="EY37" i="27"/>
  <c r="EX41" i="27"/>
  <c r="EX40" i="27"/>
  <c r="EX39" i="27"/>
  <c r="EX38" i="27"/>
  <c r="BY135" i="27"/>
  <c r="BY150" i="27" s="1"/>
  <c r="BZ114" i="27"/>
  <c r="EU209" i="27"/>
  <c r="EV216" i="27"/>
  <c r="EV45" i="27" s="1"/>
  <c r="EV214" i="27"/>
  <c r="EV204" i="27"/>
  <c r="EV207" i="27"/>
  <c r="EV218" i="27" s="1"/>
  <c r="EV206" i="27"/>
  <c r="EV217" i="27" s="1"/>
  <c r="EV202" i="27"/>
  <c r="EV200" i="27" s="1"/>
  <c r="EW212" i="27"/>
  <c r="EW213" i="27"/>
  <c r="EW208" i="27"/>
  <c r="EW219" i="27" s="1"/>
  <c r="EW46" i="27" s="1"/>
  <c r="EW211" i="27"/>
  <c r="EW203" i="27"/>
  <c r="EW201" i="27"/>
  <c r="EW199" i="27"/>
  <c r="EW197" i="27"/>
  <c r="BZ54" i="27" l="1"/>
  <c r="BZ68" i="27" s="1"/>
  <c r="BZ44" i="27" s="1"/>
  <c r="CW163" i="27"/>
  <c r="CW165" i="27" s="1"/>
  <c r="EV209" i="27"/>
  <c r="BZ137" i="27"/>
  <c r="BZ148" i="27" s="1"/>
  <c r="BZ112" i="27"/>
  <c r="EW214" i="27"/>
  <c r="EW216" i="27"/>
  <c r="EW45" i="27" s="1"/>
  <c r="EW204" i="27"/>
  <c r="EW206" i="27"/>
  <c r="EW217" i="27" s="1"/>
  <c r="EW202" i="27"/>
  <c r="EW200" i="27" s="1"/>
  <c r="EW207" i="27"/>
  <c r="EW218" i="27" s="1"/>
  <c r="EX42" i="27"/>
  <c r="EY198" i="27"/>
  <c r="EZ37" i="27"/>
  <c r="EY38" i="27"/>
  <c r="EY41" i="27"/>
  <c r="EY40" i="27"/>
  <c r="EY39" i="27"/>
  <c r="EX213" i="27"/>
  <c r="EX211" i="27"/>
  <c r="EX208" i="27"/>
  <c r="EX219" i="27" s="1"/>
  <c r="EX46" i="27" s="1"/>
  <c r="EX212" i="27"/>
  <c r="EX203" i="27"/>
  <c r="EX201" i="27"/>
  <c r="EX197" i="27"/>
  <c r="EX199" i="27"/>
  <c r="CA56" i="27" l="1"/>
  <c r="BY42" i="25"/>
  <c r="BY42" i="32"/>
  <c r="CA66" i="27"/>
  <c r="CA54" i="27"/>
  <c r="CX163" i="27"/>
  <c r="CX165" i="27" s="1"/>
  <c r="EY42" i="27"/>
  <c r="EW209" i="27"/>
  <c r="EZ198" i="27"/>
  <c r="EZ41" i="27"/>
  <c r="EZ40" i="27"/>
  <c r="EZ39" i="27"/>
  <c r="EZ38" i="27"/>
  <c r="FA37" i="27"/>
  <c r="BZ135" i="27"/>
  <c r="BZ150" i="27" s="1"/>
  <c r="CA114" i="27"/>
  <c r="CA116" i="27" s="1"/>
  <c r="CA138" i="27" s="1"/>
  <c r="CA149" i="27" s="1"/>
  <c r="EX214" i="27"/>
  <c r="EX216" i="27"/>
  <c r="EX45" i="27" s="1"/>
  <c r="EX204" i="27"/>
  <c r="EX206" i="27"/>
  <c r="EX217" i="27" s="1"/>
  <c r="EX202" i="27"/>
  <c r="EX200" i="27" s="1"/>
  <c r="EX207" i="27"/>
  <c r="EX218" i="27" s="1"/>
  <c r="EY213" i="27"/>
  <c r="EY211" i="27"/>
  <c r="EY212" i="27"/>
  <c r="EY208" i="27"/>
  <c r="EY219" i="27" s="1"/>
  <c r="EY46" i="27" s="1"/>
  <c r="EY203" i="27"/>
  <c r="EY201" i="27"/>
  <c r="EY199" i="27"/>
  <c r="EY197" i="27"/>
  <c r="CA39" i="27" l="1"/>
  <c r="CA46" i="27"/>
  <c r="BZ30" i="32" s="1"/>
  <c r="CB56" i="27"/>
  <c r="CA68" i="27"/>
  <c r="CA44" i="27" s="1"/>
  <c r="CY163" i="27"/>
  <c r="CY165" i="27" s="1"/>
  <c r="FA198" i="27"/>
  <c r="FA41" i="27"/>
  <c r="FA39" i="27"/>
  <c r="FA40" i="27"/>
  <c r="FA38" i="27"/>
  <c r="FB37" i="27"/>
  <c r="EY216" i="27"/>
  <c r="EY45" i="27" s="1"/>
  <c r="EY214" i="27"/>
  <c r="EY204" i="27"/>
  <c r="EY206" i="27"/>
  <c r="EY217" i="27" s="1"/>
  <c r="EY202" i="27"/>
  <c r="EY200" i="27" s="1"/>
  <c r="EY207" i="27"/>
  <c r="EY218" i="27" s="1"/>
  <c r="CA137" i="27"/>
  <c r="CA148" i="27" s="1"/>
  <c r="CA112" i="27"/>
  <c r="EX209" i="27"/>
  <c r="EZ42" i="27"/>
  <c r="EZ212" i="27"/>
  <c r="EZ211" i="27"/>
  <c r="EZ213" i="27"/>
  <c r="EZ203" i="27"/>
  <c r="EZ208" i="27"/>
  <c r="EZ219" i="27" s="1"/>
  <c r="EZ46" i="27" s="1"/>
  <c r="EZ201" i="27"/>
  <c r="EZ199" i="27"/>
  <c r="EZ197" i="27"/>
  <c r="BZ42" i="25" l="1"/>
  <c r="BZ42" i="32"/>
  <c r="CB54" i="27"/>
  <c r="CB66" i="27"/>
  <c r="CZ163" i="27"/>
  <c r="CZ165" i="27" s="1"/>
  <c r="CA135" i="27"/>
  <c r="CA150" i="27" s="1"/>
  <c r="CB114" i="27"/>
  <c r="EZ216" i="27"/>
  <c r="EZ45" i="27" s="1"/>
  <c r="EZ214" i="27"/>
  <c r="EZ204" i="27"/>
  <c r="EZ206" i="27"/>
  <c r="EZ217" i="27" s="1"/>
  <c r="EZ202" i="27"/>
  <c r="EZ200" i="27" s="1"/>
  <c r="EZ207" i="27"/>
  <c r="EZ218" i="27" s="1"/>
  <c r="FB198" i="27"/>
  <c r="FC37" i="27"/>
  <c r="FB41" i="27"/>
  <c r="FB40" i="27"/>
  <c r="FB39" i="27"/>
  <c r="FB38" i="27"/>
  <c r="EY209" i="27"/>
  <c r="FA42" i="27"/>
  <c r="FA212" i="27"/>
  <c r="FA211" i="27"/>
  <c r="FA208" i="27"/>
  <c r="FA219" i="27" s="1"/>
  <c r="FA46" i="27" s="1"/>
  <c r="FA213" i="27"/>
  <c r="FA203" i="27"/>
  <c r="FA201" i="27"/>
  <c r="FA199" i="27"/>
  <c r="FA197" i="27"/>
  <c r="CC56" i="27" l="1"/>
  <c r="CB68" i="27"/>
  <c r="CB44" i="27" s="1"/>
  <c r="DA163" i="27"/>
  <c r="DA165" i="27" s="1"/>
  <c r="EZ209" i="27"/>
  <c r="FB42" i="27"/>
  <c r="FB213" i="27"/>
  <c r="FB211" i="27"/>
  <c r="FB208" i="27"/>
  <c r="FB219" i="27" s="1"/>
  <c r="FB46" i="27" s="1"/>
  <c r="FB212" i="27"/>
  <c r="FB203" i="27"/>
  <c r="FB201" i="27"/>
  <c r="FB197" i="27"/>
  <c r="FB199" i="27"/>
  <c r="FA214" i="27"/>
  <c r="FA216" i="27"/>
  <c r="FA45" i="27" s="1"/>
  <c r="FA204" i="27"/>
  <c r="FA202" i="27"/>
  <c r="FA200" i="27" s="1"/>
  <c r="FA207" i="27"/>
  <c r="FA218" i="27" s="1"/>
  <c r="FA206" i="27"/>
  <c r="FA217" i="27" s="1"/>
  <c r="CB137" i="27"/>
  <c r="CB148" i="27" s="1"/>
  <c r="CB112" i="27"/>
  <c r="FC198" i="27"/>
  <c r="FD37" i="27"/>
  <c r="FC41" i="27"/>
  <c r="FC40" i="27"/>
  <c r="FC39" i="27"/>
  <c r="FC38" i="27"/>
  <c r="CA42" i="25" l="1"/>
  <c r="CA42" i="32"/>
  <c r="CC54" i="27"/>
  <c r="CC66" i="27"/>
  <c r="DB163" i="27"/>
  <c r="DB165" i="27" s="1"/>
  <c r="FC42" i="27"/>
  <c r="FC213" i="27"/>
  <c r="FC211" i="27"/>
  <c r="FC212" i="27"/>
  <c r="FC208" i="27"/>
  <c r="FC219" i="27" s="1"/>
  <c r="FC46" i="27" s="1"/>
  <c r="FC203" i="27"/>
  <c r="FC201" i="27"/>
  <c r="FC199" i="27"/>
  <c r="FC197" i="27"/>
  <c r="FB214" i="27"/>
  <c r="FB216" i="27"/>
  <c r="FB45" i="27" s="1"/>
  <c r="FB204" i="27"/>
  <c r="FB207" i="27"/>
  <c r="FB218" i="27" s="1"/>
  <c r="FB202" i="27"/>
  <c r="FB200" i="27" s="1"/>
  <c r="FB206" i="27"/>
  <c r="FB217" i="27" s="1"/>
  <c r="CB135" i="27"/>
  <c r="CB150" i="27" s="1"/>
  <c r="CC114" i="27"/>
  <c r="FA209" i="27"/>
  <c r="FD198" i="27"/>
  <c r="FD41" i="27"/>
  <c r="FD40" i="27"/>
  <c r="FD39" i="27"/>
  <c r="FD38" i="27"/>
  <c r="FE37" i="27"/>
  <c r="CD56" i="27" l="1"/>
  <c r="CC68" i="27"/>
  <c r="CC44" i="27" s="1"/>
  <c r="DC163" i="27"/>
  <c r="DC165" i="27" s="1"/>
  <c r="CC137" i="27"/>
  <c r="CC148" i="27" s="1"/>
  <c r="CC112" i="27"/>
  <c r="FE198" i="27"/>
  <c r="FE39" i="27"/>
  <c r="FF37" i="27"/>
  <c r="FE41" i="27"/>
  <c r="FE40" i="27"/>
  <c r="FE38" i="27"/>
  <c r="FB209" i="27"/>
  <c r="FD42" i="27"/>
  <c r="FD212" i="27"/>
  <c r="FD213" i="27"/>
  <c r="FD211" i="27"/>
  <c r="FD208" i="27"/>
  <c r="FD219" i="27" s="1"/>
  <c r="FD46" i="27" s="1"/>
  <c r="FD203" i="27"/>
  <c r="FD201" i="27"/>
  <c r="FD199" i="27"/>
  <c r="FD197" i="27"/>
  <c r="FC216" i="27"/>
  <c r="FC45" i="27" s="1"/>
  <c r="FC214" i="27"/>
  <c r="FC204" i="27"/>
  <c r="FC206" i="27"/>
  <c r="FC217" i="27" s="1"/>
  <c r="FC207" i="27"/>
  <c r="FC218" i="27" s="1"/>
  <c r="FC202" i="27"/>
  <c r="FC200" i="27" s="1"/>
  <c r="CB42" i="25" l="1"/>
  <c r="CB42" i="32"/>
  <c r="CD54" i="27"/>
  <c r="CD66" i="27"/>
  <c r="FE42" i="27"/>
  <c r="DD163" i="27"/>
  <c r="DD165" i="27" s="1"/>
  <c r="FC209" i="27"/>
  <c r="FE212" i="27"/>
  <c r="FE213" i="27"/>
  <c r="FE208" i="27"/>
  <c r="FE219" i="27" s="1"/>
  <c r="FE46" i="27" s="1"/>
  <c r="FE211" i="27"/>
  <c r="FE203" i="27"/>
  <c r="FE201" i="27"/>
  <c r="FE199" i="27"/>
  <c r="FE197" i="27"/>
  <c r="CC135" i="27"/>
  <c r="CC150" i="27" s="1"/>
  <c r="CD114" i="27"/>
  <c r="FD216" i="27"/>
  <c r="FD45" i="27" s="1"/>
  <c r="FD214" i="27"/>
  <c r="FD204" i="27"/>
  <c r="FD207" i="27"/>
  <c r="FD218" i="27" s="1"/>
  <c r="FD202" i="27"/>
  <c r="FD200" i="27" s="1"/>
  <c r="FD206" i="27"/>
  <c r="FD217" i="27" s="1"/>
  <c r="FF198" i="27"/>
  <c r="FG37" i="27"/>
  <c r="FF41" i="27"/>
  <c r="FF40" i="27"/>
  <c r="FF39" i="27"/>
  <c r="FF38" i="27"/>
  <c r="CD68" i="27" l="1"/>
  <c r="CD44" i="27" s="1"/>
  <c r="CE56" i="27"/>
  <c r="DE163" i="27"/>
  <c r="DE165" i="27" s="1"/>
  <c r="FF213" i="27"/>
  <c r="FF211" i="27"/>
  <c r="FF208" i="27"/>
  <c r="FF219" i="27" s="1"/>
  <c r="FF46" i="27" s="1"/>
  <c r="FF212" i="27"/>
  <c r="FF203" i="27"/>
  <c r="FF201" i="27"/>
  <c r="FF197" i="27"/>
  <c r="FF199" i="27"/>
  <c r="CD137" i="27"/>
  <c r="CD148" i="27" s="1"/>
  <c r="CD112" i="27"/>
  <c r="FF42" i="27"/>
  <c r="FG198" i="27"/>
  <c r="FH37" i="27"/>
  <c r="FG38" i="27"/>
  <c r="FG41" i="27"/>
  <c r="FG40" i="27"/>
  <c r="FG39" i="27"/>
  <c r="FE214" i="27"/>
  <c r="FE216" i="27"/>
  <c r="FE45" i="27" s="1"/>
  <c r="FE204" i="27"/>
  <c r="FE202" i="27"/>
  <c r="FE200" i="27" s="1"/>
  <c r="FE206" i="27"/>
  <c r="FE217" i="27" s="1"/>
  <c r="FE207" i="27"/>
  <c r="FE218" i="27" s="1"/>
  <c r="FD209" i="27"/>
  <c r="CC42" i="25" l="1"/>
  <c r="CC42" i="32"/>
  <c r="CE54" i="27"/>
  <c r="CE66" i="27"/>
  <c r="DF163" i="27"/>
  <c r="DF165" i="27" s="1"/>
  <c r="FE209" i="27"/>
  <c r="FG42" i="27"/>
  <c r="FF214" i="27"/>
  <c r="FF216" i="27"/>
  <c r="FF45" i="27" s="1"/>
  <c r="FF204" i="27"/>
  <c r="FF202" i="27"/>
  <c r="FF200" i="27" s="1"/>
  <c r="FF207" i="27"/>
  <c r="FF218" i="27" s="1"/>
  <c r="FF206" i="27"/>
  <c r="FF217" i="27" s="1"/>
  <c r="FH198" i="27"/>
  <c r="FH41" i="27"/>
  <c r="FH40" i="27"/>
  <c r="FH39" i="27"/>
  <c r="FH38" i="27"/>
  <c r="FI37" i="27"/>
  <c r="FG213" i="27"/>
  <c r="FG211" i="27"/>
  <c r="FG212" i="27"/>
  <c r="FG208" i="27"/>
  <c r="FG219" i="27" s="1"/>
  <c r="FG46" i="27" s="1"/>
  <c r="FG203" i="27"/>
  <c r="FG201" i="27"/>
  <c r="FG199" i="27"/>
  <c r="FG197" i="27"/>
  <c r="CD135" i="27"/>
  <c r="CD150" i="27" s="1"/>
  <c r="CE114" i="27"/>
  <c r="CE68" i="27" l="1"/>
  <c r="CE44" i="27" s="1"/>
  <c r="CF56" i="27"/>
  <c r="DG163" i="27"/>
  <c r="DG165" i="27" s="1"/>
  <c r="FH212" i="27"/>
  <c r="FH211" i="27"/>
  <c r="FH213" i="27"/>
  <c r="FH203" i="27"/>
  <c r="FH208" i="27"/>
  <c r="FH219" i="27" s="1"/>
  <c r="FH46" i="27" s="1"/>
  <c r="FH201" i="27"/>
  <c r="FH199" i="27"/>
  <c r="FH197" i="27"/>
  <c r="FF209" i="27"/>
  <c r="FG216" i="27"/>
  <c r="FG45" i="27" s="1"/>
  <c r="FG214" i="27"/>
  <c r="FG204" i="27"/>
  <c r="FG206" i="27"/>
  <c r="FG217" i="27" s="1"/>
  <c r="FG207" i="27"/>
  <c r="FG218" i="27" s="1"/>
  <c r="FG202" i="27"/>
  <c r="FG200" i="27" s="1"/>
  <c r="FI198" i="27"/>
  <c r="FI41" i="27"/>
  <c r="FI40" i="27"/>
  <c r="FI38" i="27"/>
  <c r="FJ37" i="27"/>
  <c r="FI39" i="27"/>
  <c r="CE137" i="27"/>
  <c r="CE148" i="27" s="1"/>
  <c r="CE112" i="27"/>
  <c r="FH42" i="27"/>
  <c r="CD42" i="25" l="1"/>
  <c r="CD42" i="32"/>
  <c r="CF66" i="27"/>
  <c r="CF54" i="27"/>
  <c r="DH163" i="27"/>
  <c r="DH165" i="27" s="1"/>
  <c r="FI42" i="27"/>
  <c r="FG209" i="27"/>
  <c r="CE135" i="27"/>
  <c r="CE150" i="27" s="1"/>
  <c r="CF114" i="27"/>
  <c r="FH216" i="27"/>
  <c r="FH45" i="27" s="1"/>
  <c r="FH214" i="27"/>
  <c r="FH204" i="27"/>
  <c r="FH206" i="27"/>
  <c r="FH217" i="27" s="1"/>
  <c r="FH202" i="27"/>
  <c r="FH200" i="27" s="1"/>
  <c r="FH207" i="27"/>
  <c r="FH218" i="27" s="1"/>
  <c r="FJ198" i="27"/>
  <c r="FK37" i="27"/>
  <c r="FJ41" i="27"/>
  <c r="FJ40" i="27"/>
  <c r="FJ39" i="27"/>
  <c r="FJ38" i="27"/>
  <c r="FI212" i="27"/>
  <c r="FI211" i="27"/>
  <c r="FI208" i="27"/>
  <c r="FI219" i="27" s="1"/>
  <c r="FI46" i="27" s="1"/>
  <c r="FI213" i="27"/>
  <c r="FI203" i="27"/>
  <c r="FI201" i="27"/>
  <c r="FI199" i="27"/>
  <c r="FI197" i="27"/>
  <c r="CF68" i="27" l="1"/>
  <c r="CF44" i="27" s="1"/>
  <c r="CG56" i="27"/>
  <c r="DI163" i="27"/>
  <c r="DI165" i="27" s="1"/>
  <c r="FH209" i="27"/>
  <c r="CF137" i="27"/>
  <c r="CF148" i="27" s="1"/>
  <c r="CF112" i="27"/>
  <c r="FK198" i="27"/>
  <c r="FL37" i="27"/>
  <c r="FK41" i="27"/>
  <c r="FK40" i="27"/>
  <c r="FK39" i="27"/>
  <c r="FK38" i="27"/>
  <c r="FJ42" i="27"/>
  <c r="FI214" i="27"/>
  <c r="FI216" i="27"/>
  <c r="FI45" i="27" s="1"/>
  <c r="FI204" i="27"/>
  <c r="FI202" i="27"/>
  <c r="FI200" i="27" s="1"/>
  <c r="FI207" i="27"/>
  <c r="FI218" i="27" s="1"/>
  <c r="FI206" i="27"/>
  <c r="FI217" i="27" s="1"/>
  <c r="FJ213" i="27"/>
  <c r="FJ211" i="27"/>
  <c r="FJ208" i="27"/>
  <c r="FJ219" i="27" s="1"/>
  <c r="FJ46" i="27" s="1"/>
  <c r="FJ212" i="27"/>
  <c r="FJ203" i="27"/>
  <c r="FJ201" i="27"/>
  <c r="FJ197" i="27"/>
  <c r="FJ199" i="27"/>
  <c r="CE42" i="25" l="1"/>
  <c r="CE42" i="32"/>
  <c r="CG66" i="27"/>
  <c r="CG54" i="27"/>
  <c r="DJ163" i="27"/>
  <c r="DJ165" i="27" s="1"/>
  <c r="FK213" i="27"/>
  <c r="FK211" i="27"/>
  <c r="FK212" i="27"/>
  <c r="FK208" i="27"/>
  <c r="FK219" i="27" s="1"/>
  <c r="FK46" i="27" s="1"/>
  <c r="FK203" i="27"/>
  <c r="FK201" i="27"/>
  <c r="FK199" i="27"/>
  <c r="FK197" i="27"/>
  <c r="FJ214" i="27"/>
  <c r="FJ216" i="27"/>
  <c r="FJ45" i="27" s="1"/>
  <c r="FJ204" i="27"/>
  <c r="FJ206" i="27"/>
  <c r="FJ217" i="27" s="1"/>
  <c r="FJ207" i="27"/>
  <c r="FJ218" i="27" s="1"/>
  <c r="FJ202" i="27"/>
  <c r="FJ200" i="27" s="1"/>
  <c r="CF135" i="27"/>
  <c r="CF150" i="27" s="1"/>
  <c r="CG114" i="27"/>
  <c r="FI209" i="27"/>
  <c r="FK42" i="27"/>
  <c r="FL198" i="27"/>
  <c r="FL41" i="27"/>
  <c r="FL40" i="27"/>
  <c r="FL39" i="27"/>
  <c r="FL38" i="27"/>
  <c r="FM37" i="27"/>
  <c r="CH56" i="27" l="1"/>
  <c r="CG68" i="27"/>
  <c r="CG44" i="27" s="1"/>
  <c r="DK163" i="27"/>
  <c r="DK165" i="27" s="1"/>
  <c r="FL42" i="27"/>
  <c r="FM198" i="27"/>
  <c r="FM41" i="27"/>
  <c r="FM40" i="27"/>
  <c r="FM38" i="27"/>
  <c r="FM39" i="27"/>
  <c r="FN37" i="27"/>
  <c r="FJ209" i="27"/>
  <c r="CG112" i="27"/>
  <c r="CG137" i="27"/>
  <c r="CG148" i="27" s="1"/>
  <c r="FK216" i="27"/>
  <c r="FK45" i="27" s="1"/>
  <c r="FK214" i="27"/>
  <c r="FK204" i="27"/>
  <c r="FK206" i="27"/>
  <c r="FK217" i="27" s="1"/>
  <c r="FK207" i="27"/>
  <c r="FK218" i="27" s="1"/>
  <c r="FK202" i="27"/>
  <c r="FK200" i="27" s="1"/>
  <c r="FL212" i="27"/>
  <c r="FL213" i="27"/>
  <c r="FL211" i="27"/>
  <c r="FL208" i="27"/>
  <c r="FL219" i="27" s="1"/>
  <c r="FL46" i="27" s="1"/>
  <c r="FL203" i="27"/>
  <c r="FL201" i="27"/>
  <c r="FL199" i="27"/>
  <c r="FL197" i="27"/>
  <c r="CF42" i="25" l="1"/>
  <c r="CF42" i="32"/>
  <c r="CH66" i="27"/>
  <c r="CH54" i="27"/>
  <c r="DL163" i="27"/>
  <c r="DL165" i="27" s="1"/>
  <c r="FK209" i="27"/>
  <c r="CG135" i="27"/>
  <c r="CG150" i="27" s="1"/>
  <c r="CH114" i="27"/>
  <c r="FM42" i="27"/>
  <c r="FN198" i="27"/>
  <c r="FO37" i="27"/>
  <c r="FN41" i="27"/>
  <c r="FN40" i="27"/>
  <c r="FN39" i="27"/>
  <c r="FN38" i="27"/>
  <c r="FL216" i="27"/>
  <c r="FL45" i="27" s="1"/>
  <c r="FL214" i="27"/>
  <c r="FL204" i="27"/>
  <c r="FL206" i="27"/>
  <c r="FL217" i="27" s="1"/>
  <c r="FL207" i="27"/>
  <c r="FL218" i="27" s="1"/>
  <c r="FL202" i="27"/>
  <c r="FL200" i="27" s="1"/>
  <c r="FM212" i="27"/>
  <c r="FM213" i="27"/>
  <c r="FM208" i="27"/>
  <c r="FM219" i="27" s="1"/>
  <c r="FM46" i="27" s="1"/>
  <c r="FM211" i="27"/>
  <c r="FM203" i="27"/>
  <c r="FM201" i="27"/>
  <c r="FM199" i="27"/>
  <c r="FM197" i="27"/>
  <c r="CH68" i="27" l="1"/>
  <c r="CH44" i="27" s="1"/>
  <c r="CI56" i="27"/>
  <c r="DM163" i="27"/>
  <c r="DM165" i="27" s="1"/>
  <c r="FN42" i="27"/>
  <c r="FM214" i="27"/>
  <c r="FM216" i="27"/>
  <c r="FM45" i="27" s="1"/>
  <c r="FM204" i="27"/>
  <c r="FM206" i="27"/>
  <c r="FM217" i="27" s="1"/>
  <c r="FM207" i="27"/>
  <c r="FM218" i="27" s="1"/>
  <c r="FM202" i="27"/>
  <c r="FM200" i="27" s="1"/>
  <c r="FL209" i="27"/>
  <c r="FN213" i="27"/>
  <c r="FN211" i="27"/>
  <c r="FN208" i="27"/>
  <c r="FN219" i="27" s="1"/>
  <c r="FN46" i="27" s="1"/>
  <c r="FN212" i="27"/>
  <c r="FN203" i="27"/>
  <c r="FN201" i="27"/>
  <c r="FN197" i="27"/>
  <c r="FN199" i="27"/>
  <c r="CH137" i="27"/>
  <c r="CH148" i="27" s="1"/>
  <c r="CH112" i="27"/>
  <c r="FP37" i="27"/>
  <c r="FO38" i="27"/>
  <c r="FO41" i="27"/>
  <c r="FO40" i="27"/>
  <c r="FO39" i="27"/>
  <c r="CG42" i="25" l="1"/>
  <c r="CG42" i="32"/>
  <c r="CI66" i="27"/>
  <c r="CI54" i="27"/>
  <c r="DN163" i="27"/>
  <c r="DN165" i="27" s="1"/>
  <c r="FM209" i="27"/>
  <c r="FP41" i="27"/>
  <c r="FP40" i="27"/>
  <c r="FP39" i="27"/>
  <c r="FP38" i="27"/>
  <c r="FQ37" i="27"/>
  <c r="CH135" i="27"/>
  <c r="CH150" i="27" s="1"/>
  <c r="CI114" i="27"/>
  <c r="FO42" i="27"/>
  <c r="FN214" i="27"/>
  <c r="FN216" i="27"/>
  <c r="FN45" i="27" s="1"/>
  <c r="FN204" i="27"/>
  <c r="FN207" i="27"/>
  <c r="FN218" i="27" s="1"/>
  <c r="FN206" i="27"/>
  <c r="FN217" i="27" s="1"/>
  <c r="FN202" i="27"/>
  <c r="FN200" i="27" s="1"/>
  <c r="CI68" i="27" l="1"/>
  <c r="CI44" i="27" s="1"/>
  <c r="CJ56" i="27"/>
  <c r="DO163" i="27"/>
  <c r="DO165" i="27" s="1"/>
  <c r="FP42" i="27"/>
  <c r="FN209" i="27"/>
  <c r="CI137" i="27"/>
  <c r="CI148" i="27" s="1"/>
  <c r="CI112" i="27"/>
  <c r="FQ40" i="27"/>
  <c r="FR37" i="27"/>
  <c r="FQ41" i="27"/>
  <c r="FQ39" i="27"/>
  <c r="FQ38" i="27"/>
  <c r="CH42" i="25" l="1"/>
  <c r="CH42" i="32"/>
  <c r="CJ66" i="27"/>
  <c r="CJ54" i="27"/>
  <c r="DP163" i="27"/>
  <c r="DP165" i="27" s="1"/>
  <c r="CI135" i="27"/>
  <c r="CI150" i="27" s="1"/>
  <c r="CJ114" i="27"/>
  <c r="FS37" i="27"/>
  <c r="FR41" i="27"/>
  <c r="FR40" i="27"/>
  <c r="FR39" i="27"/>
  <c r="FR38" i="27"/>
  <c r="FQ42" i="27"/>
  <c r="CJ68" i="27" l="1"/>
  <c r="CJ44" i="27" s="1"/>
  <c r="CK56" i="27"/>
  <c r="DQ163" i="27"/>
  <c r="DQ165" i="27" s="1"/>
  <c r="FR42" i="27"/>
  <c r="FT37" i="27"/>
  <c r="FS38" i="27"/>
  <c r="FS41" i="27"/>
  <c r="FS40" i="27"/>
  <c r="FS39" i="27"/>
  <c r="CJ137" i="27"/>
  <c r="CJ148" i="27" s="1"/>
  <c r="CJ112" i="27"/>
  <c r="CI42" i="25" l="1"/>
  <c r="CI42" i="32"/>
  <c r="CK54" i="27"/>
  <c r="CK66" i="27"/>
  <c r="DR163" i="27"/>
  <c r="DR165" i="27" s="1"/>
  <c r="FS42" i="27"/>
  <c r="CJ135" i="27"/>
  <c r="CJ150" i="27" s="1"/>
  <c r="CK114" i="27"/>
  <c r="FT41" i="27"/>
  <c r="FT40" i="27"/>
  <c r="FT39" i="27"/>
  <c r="FT38" i="27"/>
  <c r="FU37" i="27"/>
  <c r="CK68" i="27" l="1"/>
  <c r="CK44" i="27" s="1"/>
  <c r="CL56" i="27"/>
  <c r="DS163" i="27"/>
  <c r="DS165" i="27" s="1"/>
  <c r="FT42" i="27"/>
  <c r="FU41" i="27"/>
  <c r="FU39" i="27"/>
  <c r="FU38" i="27"/>
  <c r="FV37" i="27"/>
  <c r="FU40" i="27"/>
  <c r="CK112" i="27"/>
  <c r="CK137" i="27"/>
  <c r="CK148" i="27" s="1"/>
  <c r="CJ42" i="25" l="1"/>
  <c r="CJ42" i="32"/>
  <c r="CL54" i="27"/>
  <c r="CL66" i="27"/>
  <c r="DT163" i="27"/>
  <c r="DT165" i="27" s="1"/>
  <c r="CK135" i="27"/>
  <c r="CK150" i="27" s="1"/>
  <c r="CL114" i="27"/>
  <c r="FW37" i="27"/>
  <c r="FV41" i="27"/>
  <c r="FV40" i="27"/>
  <c r="FV39" i="27"/>
  <c r="FV38" i="27"/>
  <c r="FU42" i="27"/>
  <c r="CL68" i="27" l="1"/>
  <c r="CL44" i="27" s="1"/>
  <c r="CM56" i="27"/>
  <c r="DU163" i="27"/>
  <c r="DU165" i="27" s="1"/>
  <c r="FV42" i="27"/>
  <c r="CL137" i="27"/>
  <c r="CL148" i="27" s="1"/>
  <c r="CL112" i="27"/>
  <c r="FX37" i="27"/>
  <c r="FW41" i="27"/>
  <c r="FW40" i="27"/>
  <c r="FW39" i="27"/>
  <c r="FW38" i="27"/>
  <c r="CK42" i="25" l="1"/>
  <c r="CK42" i="32"/>
  <c r="CM66" i="27"/>
  <c r="CM54" i="27"/>
  <c r="DV163" i="27"/>
  <c r="DV165" i="27" s="1"/>
  <c r="FW42" i="27"/>
  <c r="FX41" i="27"/>
  <c r="FX40" i="27"/>
  <c r="FX39" i="27"/>
  <c r="FX38" i="27"/>
  <c r="FY37" i="27"/>
  <c r="CL135" i="27"/>
  <c r="CL150" i="27" s="1"/>
  <c r="CM114" i="27"/>
  <c r="CM68" i="27" l="1"/>
  <c r="CM44" i="27" s="1"/>
  <c r="CN56" i="27"/>
  <c r="DW163" i="27"/>
  <c r="DW165" i="27" s="1"/>
  <c r="FX42" i="27"/>
  <c r="CM137" i="27"/>
  <c r="CM148" i="27" s="1"/>
  <c r="CM112" i="27"/>
  <c r="FY40" i="27"/>
  <c r="FY38" i="27"/>
  <c r="FY39" i="27"/>
  <c r="FZ37" i="27"/>
  <c r="FY41" i="27"/>
  <c r="CL42" i="25" l="1"/>
  <c r="CL42" i="32"/>
  <c r="CN54" i="27"/>
  <c r="CN66" i="27"/>
  <c r="DX163" i="27"/>
  <c r="DX165" i="27" s="1"/>
  <c r="FY42" i="27"/>
  <c r="GA37" i="27"/>
  <c r="FZ41" i="27"/>
  <c r="FZ40" i="27"/>
  <c r="FZ39" i="27"/>
  <c r="FZ38" i="27"/>
  <c r="CM135" i="27"/>
  <c r="CM150" i="27" s="1"/>
  <c r="CN114" i="27"/>
  <c r="CO56" i="27" l="1"/>
  <c r="CN68" i="27"/>
  <c r="CN44" i="27" s="1"/>
  <c r="DY163" i="27"/>
  <c r="DY165" i="27" s="1"/>
  <c r="FZ42" i="27"/>
  <c r="CN137" i="27"/>
  <c r="CN148" i="27" s="1"/>
  <c r="CN112" i="27"/>
  <c r="GB37" i="27"/>
  <c r="GA38" i="27"/>
  <c r="GA41" i="27"/>
  <c r="GA40" i="27"/>
  <c r="GA39" i="27"/>
  <c r="CM42" i="25" l="1"/>
  <c r="CM42" i="32"/>
  <c r="CO54" i="27"/>
  <c r="CO66" i="27"/>
  <c r="DZ163" i="27"/>
  <c r="DZ165" i="27" s="1"/>
  <c r="CN135" i="27"/>
  <c r="CN150" i="27" s="1"/>
  <c r="CO114" i="27"/>
  <c r="GA42" i="27"/>
  <c r="GB41" i="27"/>
  <c r="GB40" i="27"/>
  <c r="GB39" i="27"/>
  <c r="GB38" i="27"/>
  <c r="GC37" i="27"/>
  <c r="CP56" i="27" l="1"/>
  <c r="CO68" i="27"/>
  <c r="CO44" i="27" s="1"/>
  <c r="EA163" i="27"/>
  <c r="EA165" i="27" s="1"/>
  <c r="CO137" i="27"/>
  <c r="CO148" i="27" s="1"/>
  <c r="CO112" i="27"/>
  <c r="GC41" i="27"/>
  <c r="GC40" i="27"/>
  <c r="GC38" i="27"/>
  <c r="GD37" i="27"/>
  <c r="GC39" i="27"/>
  <c r="GB42" i="27"/>
  <c r="CN42" i="25" l="1"/>
  <c r="CN42" i="32"/>
  <c r="CP66" i="27"/>
  <c r="CP54" i="27"/>
  <c r="EB163" i="27"/>
  <c r="EB165" i="27" s="1"/>
  <c r="GE37" i="27"/>
  <c r="GD41" i="27"/>
  <c r="GD40" i="27"/>
  <c r="GD39" i="27"/>
  <c r="GD38" i="27"/>
  <c r="CO135" i="27"/>
  <c r="CO150" i="27" s="1"/>
  <c r="CP114" i="27"/>
  <c r="GC42" i="27"/>
  <c r="CP68" i="27" l="1"/>
  <c r="CP44" i="27" s="1"/>
  <c r="CQ56" i="27"/>
  <c r="EC163" i="27"/>
  <c r="EC165" i="27" s="1"/>
  <c r="GD42" i="27"/>
  <c r="CP137" i="27"/>
  <c r="CP148" i="27" s="1"/>
  <c r="CP112" i="27"/>
  <c r="GF37" i="27"/>
  <c r="GE38" i="27"/>
  <c r="GE41" i="27"/>
  <c r="GE40" i="27"/>
  <c r="GE39" i="27"/>
  <c r="CO42" i="25" l="1"/>
  <c r="CO42" i="32"/>
  <c r="CQ66" i="27"/>
  <c r="CQ54" i="27"/>
  <c r="ED163" i="27"/>
  <c r="ED165" i="27" s="1"/>
  <c r="GE42" i="27"/>
  <c r="CP135" i="27"/>
  <c r="CP150" i="27" s="1"/>
  <c r="CQ114" i="27"/>
  <c r="GF41" i="27"/>
  <c r="GF40" i="27"/>
  <c r="GF39" i="27"/>
  <c r="GF38" i="27"/>
  <c r="CQ68" i="27" l="1"/>
  <c r="CQ44" i="27" s="1"/>
  <c r="CR56" i="27"/>
  <c r="EE163" i="27"/>
  <c r="EE165" i="27" s="1"/>
  <c r="CQ137" i="27"/>
  <c r="CQ148" i="27" s="1"/>
  <c r="CQ112" i="27"/>
  <c r="GF42" i="27"/>
  <c r="CP42" i="25" l="1"/>
  <c r="CP42" i="32"/>
  <c r="CR54" i="27"/>
  <c r="CR66" i="27"/>
  <c r="EF163" i="27"/>
  <c r="EF165" i="27" s="1"/>
  <c r="CQ135" i="27"/>
  <c r="CQ150" i="27" s="1"/>
  <c r="CR114" i="27"/>
  <c r="CR68" i="27" l="1"/>
  <c r="CR44" i="27" s="1"/>
  <c r="CS56" i="27"/>
  <c r="EG163" i="27"/>
  <c r="EG165" i="27" s="1"/>
  <c r="CR137" i="27"/>
  <c r="CR148" i="27" s="1"/>
  <c r="CR112" i="27"/>
  <c r="CS66" i="27" l="1"/>
  <c r="CS54" i="27"/>
  <c r="EH163" i="27"/>
  <c r="EH165" i="27" s="1"/>
  <c r="CR135" i="27"/>
  <c r="CR150" i="27" s="1"/>
  <c r="CS114" i="27"/>
  <c r="CS68" i="27" l="1"/>
  <c r="CS44" i="27" s="1"/>
  <c r="CT56" i="27"/>
  <c r="EI163" i="27"/>
  <c r="EI165" i="27" s="1"/>
  <c r="CS112" i="27"/>
  <c r="CS137" i="27"/>
  <c r="CS148" i="27" s="1"/>
  <c r="CT66" i="27" l="1"/>
  <c r="CT54" i="27"/>
  <c r="EJ163" i="27"/>
  <c r="EJ165" i="27" s="1"/>
  <c r="CS135" i="27"/>
  <c r="CS150" i="27" s="1"/>
  <c r="CT114" i="27"/>
  <c r="CT68" i="27" l="1"/>
  <c r="CT44" i="27" s="1"/>
  <c r="CU56" i="27"/>
  <c r="EK163" i="27"/>
  <c r="EK165" i="27" s="1"/>
  <c r="CT137" i="27"/>
  <c r="CT148" i="27" s="1"/>
  <c r="CT112" i="27"/>
  <c r="CU66" i="27" l="1"/>
  <c r="CU54" i="27"/>
  <c r="CT135" i="27"/>
  <c r="CT150" i="27" s="1"/>
  <c r="CU114" i="27"/>
  <c r="CU68" i="27" l="1"/>
  <c r="CU44" i="27" s="1"/>
  <c r="CV56" i="27"/>
  <c r="CU137" i="27"/>
  <c r="CU148" i="27" s="1"/>
  <c r="CU112" i="27"/>
  <c r="CV66" i="27" l="1"/>
  <c r="CV54" i="27"/>
  <c r="CU135" i="27"/>
  <c r="CU150" i="27" s="1"/>
  <c r="CV114" i="27"/>
  <c r="CV68" i="27" l="1"/>
  <c r="CV44" i="27" s="1"/>
  <c r="CW56" i="27"/>
  <c r="CV137" i="27"/>
  <c r="CV148" i="27" s="1"/>
  <c r="CV112" i="27"/>
  <c r="CW66" i="27" l="1"/>
  <c r="CW54" i="27"/>
  <c r="CV135" i="27"/>
  <c r="CV150" i="27" s="1"/>
  <c r="CW114" i="27"/>
  <c r="CW68" i="27" l="1"/>
  <c r="CW44" i="27" s="1"/>
  <c r="CX56" i="27"/>
  <c r="CW112" i="27"/>
  <c r="CW137" i="27"/>
  <c r="CW148" i="27" s="1"/>
  <c r="CX66" i="27" l="1"/>
  <c r="CX54" i="27"/>
  <c r="CW135" i="27"/>
  <c r="CW150" i="27" s="1"/>
  <c r="CX114" i="27"/>
  <c r="CX68" i="27" l="1"/>
  <c r="CX44" i="27" s="1"/>
  <c r="CY56" i="27"/>
  <c r="CX137" i="27"/>
  <c r="CX148" i="27" s="1"/>
  <c r="CX112" i="27"/>
  <c r="CY66" i="27" l="1"/>
  <c r="CY54" i="27"/>
  <c r="CX135" i="27"/>
  <c r="CX150" i="27" s="1"/>
  <c r="CY114" i="27"/>
  <c r="CY68" i="27" l="1"/>
  <c r="CY44" i="27" s="1"/>
  <c r="CZ56" i="27"/>
  <c r="CY137" i="27"/>
  <c r="CY148" i="27" s="1"/>
  <c r="CY112" i="27"/>
  <c r="CZ66" i="27" l="1"/>
  <c r="CZ54" i="27"/>
  <c r="CY135" i="27"/>
  <c r="CY150" i="27" s="1"/>
  <c r="CZ114" i="27"/>
  <c r="CZ68" i="27" l="1"/>
  <c r="CZ44" i="27" s="1"/>
  <c r="DA56" i="27"/>
  <c r="CZ137" i="27"/>
  <c r="CZ148" i="27" s="1"/>
  <c r="CZ112" i="27"/>
  <c r="DA54" i="27" l="1"/>
  <c r="DA66" i="27"/>
  <c r="CZ135" i="27"/>
  <c r="CZ150" i="27" s="1"/>
  <c r="DA114" i="27"/>
  <c r="DA68" i="27" l="1"/>
  <c r="DA44" i="27" s="1"/>
  <c r="DB56" i="27"/>
  <c r="DA112" i="27"/>
  <c r="DA137" i="27"/>
  <c r="DA148" i="27" s="1"/>
  <c r="DB66" i="27" l="1"/>
  <c r="DB54" i="27"/>
  <c r="DA135" i="27"/>
  <c r="DA150" i="27" s="1"/>
  <c r="DB114" i="27"/>
  <c r="DB68" i="27" l="1"/>
  <c r="DB44" i="27" s="1"/>
  <c r="DC56" i="27"/>
  <c r="DB137" i="27"/>
  <c r="DB148" i="27" s="1"/>
  <c r="DB112" i="27"/>
  <c r="DC66" i="27" l="1"/>
  <c r="DC54" i="27"/>
  <c r="DB135" i="27"/>
  <c r="DB150" i="27" s="1"/>
  <c r="DC114" i="27"/>
  <c r="DC68" i="27" l="1"/>
  <c r="DC44" i="27" s="1"/>
  <c r="DD56" i="27"/>
  <c r="DC137" i="27"/>
  <c r="DC148" i="27" s="1"/>
  <c r="DC112" i="27"/>
  <c r="DD54" i="27" l="1"/>
  <c r="DD66" i="27"/>
  <c r="DC135" i="27"/>
  <c r="DC150" i="27" s="1"/>
  <c r="DD114" i="27"/>
  <c r="DD68" i="27" l="1"/>
  <c r="DD44" i="27" s="1"/>
  <c r="DE56" i="27"/>
  <c r="DD137" i="27"/>
  <c r="DD148" i="27" s="1"/>
  <c r="DD112" i="27"/>
  <c r="DE66" i="27" l="1"/>
  <c r="DE54" i="27"/>
  <c r="DD135" i="27"/>
  <c r="DD150" i="27" s="1"/>
  <c r="DE114" i="27"/>
  <c r="DF56" i="27" l="1"/>
  <c r="DE68" i="27"/>
  <c r="DE44" i="27" s="1"/>
  <c r="DE137" i="27"/>
  <c r="DE148" i="27" s="1"/>
  <c r="DE112" i="27"/>
  <c r="DF66" i="27" l="1"/>
  <c r="DF54" i="27"/>
  <c r="DE135" i="27"/>
  <c r="DE150" i="27" s="1"/>
  <c r="DF114" i="27"/>
  <c r="DF68" i="27" l="1"/>
  <c r="DF44" i="27" s="1"/>
  <c r="DG56" i="27"/>
  <c r="DF137" i="27"/>
  <c r="DF148" i="27" s="1"/>
  <c r="DF112" i="27"/>
  <c r="DG66" i="27" l="1"/>
  <c r="DG54" i="27"/>
  <c r="DF135" i="27"/>
  <c r="DF150" i="27" s="1"/>
  <c r="DG114" i="27"/>
  <c r="DG68" i="27" l="1"/>
  <c r="DG44" i="27" s="1"/>
  <c r="DH56" i="27"/>
  <c r="DG137" i="27"/>
  <c r="DG148" i="27" s="1"/>
  <c r="DG112" i="27"/>
  <c r="DH54" i="27" l="1"/>
  <c r="DH66" i="27"/>
  <c r="DG135" i="27"/>
  <c r="DG150" i="27" s="1"/>
  <c r="DH114" i="27"/>
  <c r="DH68" i="27" l="1"/>
  <c r="DH44" i="27" s="1"/>
  <c r="DI56" i="27"/>
  <c r="DH137" i="27"/>
  <c r="DH148" i="27" s="1"/>
  <c r="DH112" i="27"/>
  <c r="DI66" i="27" l="1"/>
  <c r="DI54" i="27"/>
  <c r="DH135" i="27"/>
  <c r="DH150" i="27" s="1"/>
  <c r="DI114" i="27"/>
  <c r="DI68" i="27" l="1"/>
  <c r="DI44" i="27" s="1"/>
  <c r="DJ56" i="27"/>
  <c r="DI112" i="27"/>
  <c r="DI137" i="27"/>
  <c r="DI148" i="27" s="1"/>
  <c r="DJ66" i="27" l="1"/>
  <c r="DJ54" i="27"/>
  <c r="DI135" i="27"/>
  <c r="DI150" i="27" s="1"/>
  <c r="DJ114" i="27"/>
  <c r="DK56" i="27" l="1"/>
  <c r="DJ68" i="27"/>
  <c r="DJ44" i="27" s="1"/>
  <c r="DJ137" i="27"/>
  <c r="DJ148" i="27" s="1"/>
  <c r="DJ112" i="27"/>
  <c r="DK66" i="27" l="1"/>
  <c r="DK54" i="27"/>
  <c r="DJ135" i="27"/>
  <c r="DJ150" i="27" s="1"/>
  <c r="DK114" i="27"/>
  <c r="DK68" i="27" l="1"/>
  <c r="DK44" i="27" s="1"/>
  <c r="DL56" i="27"/>
  <c r="DK137" i="27"/>
  <c r="DK148" i="27" s="1"/>
  <c r="DK112" i="27"/>
  <c r="DL66" i="27" l="1"/>
  <c r="DL54" i="27"/>
  <c r="DK135" i="27"/>
  <c r="DK150" i="27" s="1"/>
  <c r="DL114" i="27"/>
  <c r="DL68" i="27" l="1"/>
  <c r="DL44" i="27" s="1"/>
  <c r="DM56" i="27"/>
  <c r="DL137" i="27"/>
  <c r="DL148" i="27" s="1"/>
  <c r="DL112" i="27"/>
  <c r="DM66" i="27" l="1"/>
  <c r="DM54" i="27"/>
  <c r="DL135" i="27"/>
  <c r="DL150" i="27" s="1"/>
  <c r="DM114" i="27"/>
  <c r="DN56" i="27" l="1"/>
  <c r="DM68" i="27"/>
  <c r="DM44" i="27" s="1"/>
  <c r="DM112" i="27"/>
  <c r="DM137" i="27"/>
  <c r="DM148" i="27" s="1"/>
  <c r="DN66" i="27" l="1"/>
  <c r="DN54" i="27"/>
  <c r="DM135" i="27"/>
  <c r="DM150" i="27" s="1"/>
  <c r="DN114" i="27"/>
  <c r="DO56" i="27" l="1"/>
  <c r="DN68" i="27"/>
  <c r="DN44" i="27" s="1"/>
  <c r="DN137" i="27"/>
  <c r="DN148" i="27" s="1"/>
  <c r="DN112" i="27"/>
  <c r="DO66" i="27" l="1"/>
  <c r="DO54" i="27"/>
  <c r="DN135" i="27"/>
  <c r="DN150" i="27" s="1"/>
  <c r="DO114" i="27"/>
  <c r="DP56" i="27" l="1"/>
  <c r="DO68" i="27"/>
  <c r="DO44" i="27" s="1"/>
  <c r="DO137" i="27"/>
  <c r="DO148" i="27" s="1"/>
  <c r="DO112" i="27"/>
  <c r="DP66" i="27" l="1"/>
  <c r="DP54" i="27"/>
  <c r="DO135" i="27"/>
  <c r="DO150" i="27" s="1"/>
  <c r="DP114" i="27"/>
  <c r="DP68" i="27" l="1"/>
  <c r="DP44" i="27" s="1"/>
  <c r="DQ56" i="27"/>
  <c r="DP137" i="27"/>
  <c r="DP148" i="27" s="1"/>
  <c r="DP112" i="27"/>
  <c r="DQ66" i="27" l="1"/>
  <c r="DQ54" i="27"/>
  <c r="DP135" i="27"/>
  <c r="DP150" i="27" s="1"/>
  <c r="DQ114" i="27"/>
  <c r="DQ68" i="27" l="1"/>
  <c r="DQ44" i="27" s="1"/>
  <c r="DR56" i="27"/>
  <c r="DQ112" i="27"/>
  <c r="DQ137" i="27"/>
  <c r="DQ148" i="27" s="1"/>
  <c r="DR66" i="27" l="1"/>
  <c r="DR54" i="27"/>
  <c r="DQ135" i="27"/>
  <c r="DQ150" i="27" s="1"/>
  <c r="DR114" i="27"/>
  <c r="DR68" i="27" l="1"/>
  <c r="DR44" i="27" s="1"/>
  <c r="DS56" i="27"/>
  <c r="DR137" i="27"/>
  <c r="DR148" i="27" s="1"/>
  <c r="DR112" i="27"/>
  <c r="DS66" i="27" l="1"/>
  <c r="DS54" i="27"/>
  <c r="DR135" i="27"/>
  <c r="DR150" i="27" s="1"/>
  <c r="DS114" i="27"/>
  <c r="DS68" i="27" l="1"/>
  <c r="DS44" i="27" s="1"/>
  <c r="DT56" i="27"/>
  <c r="DS137" i="27"/>
  <c r="DS148" i="27" s="1"/>
  <c r="DS112" i="27"/>
  <c r="DT54" i="27" l="1"/>
  <c r="DT66" i="27"/>
  <c r="DS135" i="27"/>
  <c r="DS150" i="27" s="1"/>
  <c r="DT114" i="27"/>
  <c r="DT68" i="27" l="1"/>
  <c r="DT44" i="27" s="1"/>
  <c r="DU56" i="27"/>
  <c r="DT137" i="27"/>
  <c r="DT148" i="27" s="1"/>
  <c r="DT112" i="27"/>
  <c r="DU66" i="27" l="1"/>
  <c r="DU54" i="27"/>
  <c r="DT135" i="27"/>
  <c r="DT150" i="27" s="1"/>
  <c r="DU114" i="27"/>
  <c r="DV56" i="27" l="1"/>
  <c r="DU68" i="27"/>
  <c r="DU44" i="27" s="1"/>
  <c r="DU137" i="27"/>
  <c r="DU148" i="27" s="1"/>
  <c r="DU112" i="27"/>
  <c r="DV66" i="27" l="1"/>
  <c r="DV54" i="27"/>
  <c r="DU135" i="27"/>
  <c r="DU150" i="27" s="1"/>
  <c r="DV114" i="27"/>
  <c r="DV68" i="27" l="1"/>
  <c r="DV44" i="27" s="1"/>
  <c r="DW56" i="27"/>
  <c r="DV137" i="27"/>
  <c r="DV148" i="27" s="1"/>
  <c r="DV112" i="27"/>
  <c r="DW66" i="27" l="1"/>
  <c r="DW54" i="27"/>
  <c r="DV135" i="27"/>
  <c r="DV150" i="27" s="1"/>
  <c r="DW114" i="27"/>
  <c r="DW68" i="27" l="1"/>
  <c r="DW44" i="27" s="1"/>
  <c r="DX56" i="27"/>
  <c r="DW137" i="27"/>
  <c r="DW148" i="27" s="1"/>
  <c r="DW112" i="27"/>
  <c r="DX54" i="27" l="1"/>
  <c r="DX66" i="27"/>
  <c r="DW135" i="27"/>
  <c r="DW150" i="27" s="1"/>
  <c r="DX114" i="27"/>
  <c r="DY56" i="27" l="1"/>
  <c r="DX68" i="27"/>
  <c r="DX44" i="27" s="1"/>
  <c r="DX137" i="27"/>
  <c r="DX148" i="27" s="1"/>
  <c r="DX112" i="27"/>
  <c r="DY66" i="27" l="1"/>
  <c r="DY54" i="27"/>
  <c r="DY68" i="27" s="1"/>
  <c r="DY44" i="27" s="1"/>
  <c r="DX135" i="27"/>
  <c r="DX150" i="27" s="1"/>
  <c r="DY114" i="27"/>
  <c r="DY112" i="27" l="1"/>
  <c r="DY137" i="27"/>
  <c r="DY148" i="27" s="1"/>
  <c r="DY135" i="27" l="1"/>
  <c r="DY150" i="27" s="1"/>
  <c r="DZ114" i="27"/>
  <c r="DZ137" i="27" l="1"/>
  <c r="DZ148" i="27" s="1"/>
  <c r="DZ112" i="27"/>
  <c r="DZ135" i="27" l="1"/>
  <c r="DZ150" i="27" s="1"/>
  <c r="EA114" i="27"/>
  <c r="EA137" i="27" l="1"/>
  <c r="EA148" i="27" s="1"/>
  <c r="EA112" i="27"/>
  <c r="EA135" i="27" l="1"/>
  <c r="EA150" i="27" s="1"/>
  <c r="EB114" i="27"/>
  <c r="EB137" i="27" l="1"/>
  <c r="EB148" i="27" s="1"/>
  <c r="EB112" i="27"/>
  <c r="EB135" i="27" l="1"/>
  <c r="EB150" i="27" s="1"/>
  <c r="EC114" i="27"/>
  <c r="EC112" i="27" l="1"/>
  <c r="EC137" i="27"/>
  <c r="EC148" i="27" s="1"/>
  <c r="EC135" i="27" l="1"/>
  <c r="EC150" i="27" s="1"/>
  <c r="ED114" i="27"/>
  <c r="ED137" i="27" l="1"/>
  <c r="ED148" i="27" s="1"/>
  <c r="ED112" i="27"/>
  <c r="ED135" i="27" l="1"/>
  <c r="ED150" i="27" s="1"/>
  <c r="EE114" i="27"/>
  <c r="EE137" i="27" l="1"/>
  <c r="EE148" i="27" s="1"/>
  <c r="EE112" i="27"/>
  <c r="EE135" i="27" l="1"/>
  <c r="EE150" i="27" s="1"/>
  <c r="EF114" i="27"/>
  <c r="EF137" i="27" l="1"/>
  <c r="EF148" i="27" s="1"/>
  <c r="EF112" i="27"/>
  <c r="EF135" i="27" l="1"/>
  <c r="EF150" i="27" s="1"/>
  <c r="EG114" i="27"/>
  <c r="EG112" i="27" l="1"/>
  <c r="EG137" i="27"/>
  <c r="EG148" i="27" s="1"/>
  <c r="EG135" i="27" l="1"/>
  <c r="EG150" i="27" s="1"/>
  <c r="EH114" i="27"/>
  <c r="EH137" i="27" l="1"/>
  <c r="EH148" i="27" s="1"/>
  <c r="EH112" i="27"/>
  <c r="EH135" i="27" l="1"/>
  <c r="EH150" i="27" s="1"/>
  <c r="EI114" i="27"/>
  <c r="EI137" i="27" l="1"/>
  <c r="EI148" i="27" s="1"/>
  <c r="EI112" i="27"/>
  <c r="EI135" i="27" l="1"/>
  <c r="EI150" i="27" s="1"/>
  <c r="EJ114" i="27"/>
  <c r="EJ137" i="27" l="1"/>
  <c r="EJ148" i="27" s="1"/>
  <c r="EJ112" i="27"/>
  <c r="EJ135" i="27" l="1"/>
  <c r="EJ150" i="27" s="1"/>
  <c r="EK114" i="27"/>
  <c r="EK137" i="27" l="1"/>
  <c r="EK148" i="27" s="1"/>
  <c r="EK112" i="27"/>
  <c r="EK135" i="27" l="1"/>
  <c r="EK150" i="27" s="1"/>
  <c r="EL114" i="27"/>
  <c r="EL137" i="27" l="1"/>
  <c r="EL148" i="27" s="1"/>
  <c r="EL112" i="27"/>
  <c r="EL135" i="27" l="1"/>
  <c r="EL150" i="27" s="1"/>
  <c r="EL43" i="27" s="1"/>
  <c r="EM114" i="27"/>
  <c r="EM137" i="27" l="1"/>
  <c r="EM148" i="27" s="1"/>
  <c r="EM112" i="27"/>
  <c r="EM135" i="27" l="1"/>
  <c r="EM150" i="27" s="1"/>
  <c r="EM43" i="27" s="1"/>
  <c r="EN114" i="27"/>
  <c r="EN137" i="27" l="1"/>
  <c r="EN148" i="27" s="1"/>
  <c r="EN112" i="27"/>
  <c r="EN135" i="27" l="1"/>
  <c r="EN150" i="27" s="1"/>
  <c r="EN43" i="27" s="1"/>
  <c r="EO114" i="27"/>
  <c r="EO112" i="27" l="1"/>
  <c r="EO137" i="27"/>
  <c r="EO148" i="27" s="1"/>
  <c r="EO135" i="27" l="1"/>
  <c r="EO150" i="27" s="1"/>
  <c r="EO43" i="27" s="1"/>
  <c r="EP114" i="27"/>
  <c r="EP137" i="27" l="1"/>
  <c r="EP148" i="27" s="1"/>
  <c r="EP112" i="27"/>
  <c r="EP135" i="27" l="1"/>
  <c r="EP150" i="27" s="1"/>
  <c r="EP43" i="27" s="1"/>
  <c r="EQ114" i="27"/>
  <c r="EQ137" i="27" l="1"/>
  <c r="EQ148" i="27" s="1"/>
  <c r="EQ112" i="27"/>
  <c r="EQ135" i="27" l="1"/>
  <c r="EQ150" i="27" s="1"/>
  <c r="EQ43" i="27" s="1"/>
  <c r="ER114" i="27"/>
  <c r="ER137" i="27" l="1"/>
  <c r="ER148" i="27" s="1"/>
  <c r="ER112" i="27"/>
  <c r="ER135" i="27" l="1"/>
  <c r="ER150" i="27" s="1"/>
  <c r="ER43" i="27" s="1"/>
  <c r="ES114" i="27"/>
  <c r="ES112" i="27" l="1"/>
  <c r="ES137" i="27"/>
  <c r="ES148" i="27" s="1"/>
  <c r="ES135" i="27" l="1"/>
  <c r="ES150" i="27" s="1"/>
  <c r="ES43" i="27" s="1"/>
  <c r="ET114" i="27"/>
  <c r="ET137" i="27" l="1"/>
  <c r="ET148" i="27" s="1"/>
  <c r="ET112" i="27"/>
  <c r="ET135" i="27" l="1"/>
  <c r="ET150" i="27" s="1"/>
  <c r="ET43" i="27" s="1"/>
  <c r="EU114" i="27"/>
  <c r="EU137" i="27" l="1"/>
  <c r="EU148" i="27" s="1"/>
  <c r="EU112" i="27"/>
  <c r="EU135" i="27" l="1"/>
  <c r="EU150" i="27" s="1"/>
  <c r="EU43" i="27" s="1"/>
  <c r="EV114" i="27"/>
  <c r="EV137" i="27" l="1"/>
  <c r="EV148" i="27" s="1"/>
  <c r="EV112" i="27"/>
  <c r="EV135" i="27" l="1"/>
  <c r="EV150" i="27" s="1"/>
  <c r="EV43" i="27" s="1"/>
  <c r="EW114" i="27"/>
  <c r="EW112" i="27" l="1"/>
  <c r="EW137" i="27"/>
  <c r="EW148" i="27" s="1"/>
  <c r="EW135" i="27" l="1"/>
  <c r="EW150" i="27" s="1"/>
  <c r="EW43" i="27" s="1"/>
  <c r="EX114" i="27"/>
  <c r="EX137" i="27" l="1"/>
  <c r="EX148" i="27" s="1"/>
  <c r="EX112" i="27"/>
  <c r="EX135" i="27" l="1"/>
  <c r="EX150" i="27" s="1"/>
  <c r="EX43" i="27" s="1"/>
  <c r="EY114" i="27"/>
  <c r="EY137" i="27" l="1"/>
  <c r="EY148" i="27" s="1"/>
  <c r="EY112" i="27"/>
  <c r="EY135" i="27" l="1"/>
  <c r="EY150" i="27" s="1"/>
  <c r="EY43" i="27" s="1"/>
  <c r="EZ114" i="27"/>
  <c r="EZ137" i="27" l="1"/>
  <c r="EZ148" i="27" s="1"/>
  <c r="EZ112" i="27"/>
  <c r="EZ135" i="27" l="1"/>
  <c r="EZ150" i="27" s="1"/>
  <c r="EZ43" i="27" s="1"/>
  <c r="FA114" i="27"/>
  <c r="FA137" i="27" l="1"/>
  <c r="FA148" i="27" s="1"/>
  <c r="FA112" i="27"/>
  <c r="FA135" i="27" l="1"/>
  <c r="FA150" i="27" s="1"/>
  <c r="FA43" i="27" s="1"/>
  <c r="FB114" i="27"/>
  <c r="FB137" i="27" l="1"/>
  <c r="FB148" i="27" s="1"/>
  <c r="FB112" i="27"/>
  <c r="FB135" i="27" s="1"/>
  <c r="FB150" i="27" s="1"/>
  <c r="FB43" i="27" s="1"/>
  <c r="C16" i="20" l="1"/>
  <c r="CH3" i="25" l="1"/>
  <c r="CI3" i="25"/>
  <c r="CJ3" i="25"/>
  <c r="CK3" i="25"/>
  <c r="CL3" i="25"/>
  <c r="CM3" i="25"/>
  <c r="CN3" i="25"/>
  <c r="CO3" i="25"/>
  <c r="CP3" i="25"/>
  <c r="CQ3" i="25"/>
  <c r="CR3" i="25"/>
  <c r="CS3" i="25"/>
  <c r="CT3" i="25"/>
  <c r="D3" i="25"/>
  <c r="BM159" i="27" l="1"/>
  <c r="AW159" i="27"/>
  <c r="BS159" i="27"/>
  <c r="BO159" i="27"/>
  <c r="BK159" i="27"/>
  <c r="BG159" i="27"/>
  <c r="BC159" i="27"/>
  <c r="AY159" i="27"/>
  <c r="AU159" i="27"/>
  <c r="BR159" i="27"/>
  <c r="BN159" i="27"/>
  <c r="BJ159" i="27"/>
  <c r="BF159" i="27"/>
  <c r="BB159" i="27"/>
  <c r="AX159" i="27"/>
  <c r="AT159" i="27"/>
  <c r="BU159" i="27"/>
  <c r="BE159" i="27"/>
  <c r="BT159" i="27"/>
  <c r="BP159" i="27"/>
  <c r="BD159" i="27"/>
  <c r="AZ159" i="27"/>
  <c r="C26" i="22"/>
  <c r="D106" i="20"/>
  <c r="E21" i="32" s="1"/>
  <c r="E106" i="20"/>
  <c r="F21" i="32" s="1"/>
  <c r="F106" i="20"/>
  <c r="G21" i="32" s="1"/>
  <c r="G106" i="20"/>
  <c r="H21" i="32" s="1"/>
  <c r="H106" i="20"/>
  <c r="I21" i="32" s="1"/>
  <c r="I106" i="20"/>
  <c r="J21" i="32" s="1"/>
  <c r="J106" i="20"/>
  <c r="K21" i="32" s="1"/>
  <c r="K106" i="20"/>
  <c r="L21" i="32" s="1"/>
  <c r="L106" i="20"/>
  <c r="M21" i="32" s="1"/>
  <c r="M106" i="20"/>
  <c r="N21" i="32" s="1"/>
  <c r="N106" i="20"/>
  <c r="O21" i="32" s="1"/>
  <c r="O106" i="20"/>
  <c r="P21" i="32" s="1"/>
  <c r="P106" i="20"/>
  <c r="Q21" i="32" s="1"/>
  <c r="Q106" i="20"/>
  <c r="R21" i="32" s="1"/>
  <c r="R106" i="20"/>
  <c r="S21" i="32" s="1"/>
  <c r="S106" i="20"/>
  <c r="T21" i="32" s="1"/>
  <c r="T106" i="20"/>
  <c r="U21" i="32" s="1"/>
  <c r="U106" i="20"/>
  <c r="V21" i="32" s="1"/>
  <c r="V106" i="20"/>
  <c r="W21" i="32" s="1"/>
  <c r="W106" i="20"/>
  <c r="X21" i="32" s="1"/>
  <c r="X106" i="20"/>
  <c r="Y21" i="32" s="1"/>
  <c r="Y106" i="20"/>
  <c r="Z21" i="32" s="1"/>
  <c r="Z106" i="20"/>
  <c r="AA21" i="32" s="1"/>
  <c r="AA106" i="20"/>
  <c r="AB21" i="32" s="1"/>
  <c r="AB106" i="20"/>
  <c r="AC21" i="32" s="1"/>
  <c r="AC106" i="20"/>
  <c r="AD21" i="32" s="1"/>
  <c r="AD106" i="20"/>
  <c r="AE21" i="32" s="1"/>
  <c r="AE106" i="20"/>
  <c r="AF21" i="32" s="1"/>
  <c r="AF106" i="20"/>
  <c r="AG21" i="32" s="1"/>
  <c r="AG106" i="20"/>
  <c r="AH21" i="32" s="1"/>
  <c r="AH106" i="20"/>
  <c r="AI21" i="32" s="1"/>
  <c r="AI106" i="20"/>
  <c r="AJ21" i="32" s="1"/>
  <c r="AJ106" i="20"/>
  <c r="AK21" i="32" s="1"/>
  <c r="AK106" i="20"/>
  <c r="AL21" i="32" s="1"/>
  <c r="AL106" i="20"/>
  <c r="AM21" i="32" s="1"/>
  <c r="AM106" i="20"/>
  <c r="AN21" i="32" s="1"/>
  <c r="AN106" i="20"/>
  <c r="AO21" i="32" s="1"/>
  <c r="AO106" i="20"/>
  <c r="AP21" i="32" s="1"/>
  <c r="AP106" i="20"/>
  <c r="AQ21" i="32" s="1"/>
  <c r="AQ106" i="20"/>
  <c r="AR21" i="32" s="1"/>
  <c r="C106" i="20"/>
  <c r="D21" i="32" s="1"/>
  <c r="D95" i="20"/>
  <c r="E11" i="32" s="1"/>
  <c r="E95" i="20"/>
  <c r="F11" i="32" s="1"/>
  <c r="F95" i="20"/>
  <c r="G11" i="32" s="1"/>
  <c r="G95" i="20"/>
  <c r="H11" i="32" s="1"/>
  <c r="H95" i="20"/>
  <c r="I11" i="32" s="1"/>
  <c r="I95" i="20"/>
  <c r="J11" i="32" s="1"/>
  <c r="J95" i="20"/>
  <c r="K11" i="32" s="1"/>
  <c r="K95" i="20"/>
  <c r="L11" i="32" s="1"/>
  <c r="L95" i="20"/>
  <c r="M11" i="32" s="1"/>
  <c r="M95" i="20"/>
  <c r="N11" i="32" s="1"/>
  <c r="N95" i="20"/>
  <c r="O11" i="32" s="1"/>
  <c r="O95" i="20"/>
  <c r="P11" i="32" s="1"/>
  <c r="P95" i="20"/>
  <c r="Q11" i="32" s="1"/>
  <c r="Q95" i="20"/>
  <c r="R11" i="32" s="1"/>
  <c r="R95" i="20"/>
  <c r="S11" i="32" s="1"/>
  <c r="S95" i="20"/>
  <c r="T11" i="32" s="1"/>
  <c r="T95" i="20"/>
  <c r="U11" i="32" s="1"/>
  <c r="U95" i="20"/>
  <c r="V11" i="32" s="1"/>
  <c r="V95" i="20"/>
  <c r="W11" i="32" s="1"/>
  <c r="W95" i="20"/>
  <c r="X11" i="32" s="1"/>
  <c r="X95" i="20"/>
  <c r="Y11" i="32" s="1"/>
  <c r="Y95" i="20"/>
  <c r="Z11" i="32" s="1"/>
  <c r="Z95" i="20"/>
  <c r="AA11" i="32" s="1"/>
  <c r="AA95" i="20"/>
  <c r="AB11" i="32" s="1"/>
  <c r="AB95" i="20"/>
  <c r="AC11" i="32" s="1"/>
  <c r="AC95" i="20"/>
  <c r="AD11" i="32" s="1"/>
  <c r="AD95" i="20"/>
  <c r="AE11" i="32" s="1"/>
  <c r="AE95" i="20"/>
  <c r="AF11" i="32" s="1"/>
  <c r="AF95" i="20"/>
  <c r="AG11" i="32" s="1"/>
  <c r="AG95" i="20"/>
  <c r="AH11" i="32" s="1"/>
  <c r="AH95" i="20"/>
  <c r="AI11" i="32" s="1"/>
  <c r="AI95" i="20"/>
  <c r="AJ11" i="32" s="1"/>
  <c r="AJ95" i="20"/>
  <c r="AK11" i="32" s="1"/>
  <c r="AK95" i="20"/>
  <c r="AL11" i="32" s="1"/>
  <c r="AL95" i="20"/>
  <c r="AM11" i="32" s="1"/>
  <c r="AM95" i="20"/>
  <c r="AN11" i="32" s="1"/>
  <c r="AN95" i="20"/>
  <c r="AO11" i="32" s="1"/>
  <c r="AO95" i="20"/>
  <c r="AP11" i="32" s="1"/>
  <c r="AP95" i="20"/>
  <c r="AQ11" i="32" s="1"/>
  <c r="AQ95" i="20"/>
  <c r="AR11" i="32" s="1"/>
  <c r="D96" i="20"/>
  <c r="E12" i="32" s="1"/>
  <c r="E96" i="20"/>
  <c r="F12" i="32" s="1"/>
  <c r="F96" i="20"/>
  <c r="G12" i="32" s="1"/>
  <c r="G96" i="20"/>
  <c r="H12" i="32" s="1"/>
  <c r="H96" i="20"/>
  <c r="I12" i="32" s="1"/>
  <c r="I96" i="20"/>
  <c r="J12" i="32" s="1"/>
  <c r="J96" i="20"/>
  <c r="K12" i="32" s="1"/>
  <c r="K96" i="20"/>
  <c r="L12" i="32" s="1"/>
  <c r="L96" i="20"/>
  <c r="M12" i="32" s="1"/>
  <c r="M96" i="20"/>
  <c r="N12" i="32" s="1"/>
  <c r="N96" i="20"/>
  <c r="O12" i="32" s="1"/>
  <c r="O96" i="20"/>
  <c r="P12" i="32" s="1"/>
  <c r="P96" i="20"/>
  <c r="Q12" i="32" s="1"/>
  <c r="Q96" i="20"/>
  <c r="R12" i="32" s="1"/>
  <c r="R96" i="20"/>
  <c r="S12" i="32" s="1"/>
  <c r="S96" i="20"/>
  <c r="T12" i="32" s="1"/>
  <c r="T96" i="20"/>
  <c r="U12" i="32" s="1"/>
  <c r="U96" i="20"/>
  <c r="V12" i="32" s="1"/>
  <c r="V96" i="20"/>
  <c r="W12" i="32" s="1"/>
  <c r="W96" i="20"/>
  <c r="X12" i="32" s="1"/>
  <c r="X96" i="20"/>
  <c r="Y12" i="32" s="1"/>
  <c r="Y96" i="20"/>
  <c r="Z12" i="32" s="1"/>
  <c r="Z96" i="20"/>
  <c r="AA12" i="32" s="1"/>
  <c r="AA96" i="20"/>
  <c r="AB12" i="32" s="1"/>
  <c r="AB96" i="20"/>
  <c r="AC12" i="32" s="1"/>
  <c r="AC96" i="20"/>
  <c r="AD12" i="32" s="1"/>
  <c r="AD96" i="20"/>
  <c r="AE12" i="32" s="1"/>
  <c r="AE96" i="20"/>
  <c r="AF12" i="32" s="1"/>
  <c r="AF96" i="20"/>
  <c r="AG12" i="32" s="1"/>
  <c r="AG96" i="20"/>
  <c r="AH12" i="32" s="1"/>
  <c r="AH96" i="20"/>
  <c r="AI12" i="32" s="1"/>
  <c r="AI96" i="20"/>
  <c r="AJ12" i="32" s="1"/>
  <c r="AJ96" i="20"/>
  <c r="AK12" i="32" s="1"/>
  <c r="AK96" i="20"/>
  <c r="AL12" i="32" s="1"/>
  <c r="AL96" i="20"/>
  <c r="AM12" i="32" s="1"/>
  <c r="AM96" i="20"/>
  <c r="AN12" i="32" s="1"/>
  <c r="AN96" i="20"/>
  <c r="AO12" i="32" s="1"/>
  <c r="AO96" i="20"/>
  <c r="AP12" i="32" s="1"/>
  <c r="AP96" i="20"/>
  <c r="AQ12" i="32" s="1"/>
  <c r="AQ96" i="20"/>
  <c r="AR12" i="32" s="1"/>
  <c r="D97" i="20"/>
  <c r="E13" i="32" s="1"/>
  <c r="E97" i="20"/>
  <c r="F13" i="32" s="1"/>
  <c r="F97" i="20"/>
  <c r="G13" i="32" s="1"/>
  <c r="G97" i="20"/>
  <c r="H13" i="32" s="1"/>
  <c r="H97" i="20"/>
  <c r="I13" i="32" s="1"/>
  <c r="I97" i="20"/>
  <c r="J13" i="32" s="1"/>
  <c r="J97" i="20"/>
  <c r="K13" i="32" s="1"/>
  <c r="K97" i="20"/>
  <c r="L13" i="32" s="1"/>
  <c r="L97" i="20"/>
  <c r="M13" i="32" s="1"/>
  <c r="M97" i="20"/>
  <c r="N13" i="32" s="1"/>
  <c r="N97" i="20"/>
  <c r="O13" i="32" s="1"/>
  <c r="O97" i="20"/>
  <c r="P13" i="32" s="1"/>
  <c r="P97" i="20"/>
  <c r="Q13" i="32" s="1"/>
  <c r="Q97" i="20"/>
  <c r="R13" i="32" s="1"/>
  <c r="R97" i="20"/>
  <c r="S13" i="32" s="1"/>
  <c r="S97" i="20"/>
  <c r="T13" i="32" s="1"/>
  <c r="T97" i="20"/>
  <c r="U13" i="32" s="1"/>
  <c r="U97" i="20"/>
  <c r="V13" i="32" s="1"/>
  <c r="V97" i="20"/>
  <c r="W13" i="32" s="1"/>
  <c r="W97" i="20"/>
  <c r="X13" i="32" s="1"/>
  <c r="X97" i="20"/>
  <c r="Y13" i="32" s="1"/>
  <c r="Y97" i="20"/>
  <c r="Z13" i="32" s="1"/>
  <c r="Z97" i="20"/>
  <c r="AA13" i="32" s="1"/>
  <c r="AA97" i="20"/>
  <c r="AB13" i="32" s="1"/>
  <c r="AB97" i="20"/>
  <c r="AC13" i="32" s="1"/>
  <c r="AC97" i="20"/>
  <c r="AD13" i="32" s="1"/>
  <c r="AD97" i="20"/>
  <c r="AE13" i="32" s="1"/>
  <c r="AE97" i="20"/>
  <c r="AF13" i="32" s="1"/>
  <c r="AF97" i="20"/>
  <c r="AG13" i="32" s="1"/>
  <c r="AG97" i="20"/>
  <c r="AH13" i="32" s="1"/>
  <c r="AH97" i="20"/>
  <c r="AI13" i="32" s="1"/>
  <c r="AI97" i="20"/>
  <c r="AJ13" i="32" s="1"/>
  <c r="AJ97" i="20"/>
  <c r="AK13" i="32" s="1"/>
  <c r="AK97" i="20"/>
  <c r="AL13" i="32" s="1"/>
  <c r="AL97" i="20"/>
  <c r="AM13" i="32" s="1"/>
  <c r="AM97" i="20"/>
  <c r="AN13" i="32" s="1"/>
  <c r="AN97" i="20"/>
  <c r="AO13" i="32" s="1"/>
  <c r="AO97" i="20"/>
  <c r="AP13" i="32" s="1"/>
  <c r="AP97" i="20"/>
  <c r="AQ13" i="32" s="1"/>
  <c r="AQ97" i="20"/>
  <c r="AR13" i="32" s="1"/>
  <c r="D98" i="20"/>
  <c r="E14" i="32" s="1"/>
  <c r="E98" i="20"/>
  <c r="F14" i="32" s="1"/>
  <c r="F98" i="20"/>
  <c r="G14" i="32" s="1"/>
  <c r="G98" i="20"/>
  <c r="H14" i="32" s="1"/>
  <c r="H98" i="20"/>
  <c r="I14" i="32" s="1"/>
  <c r="I98" i="20"/>
  <c r="J14" i="32" s="1"/>
  <c r="J98" i="20"/>
  <c r="K14" i="32" s="1"/>
  <c r="K98" i="20"/>
  <c r="L14" i="32" s="1"/>
  <c r="L98" i="20"/>
  <c r="M14" i="32" s="1"/>
  <c r="M98" i="20"/>
  <c r="N14" i="32" s="1"/>
  <c r="N98" i="20"/>
  <c r="O14" i="32" s="1"/>
  <c r="O98" i="20"/>
  <c r="P14" i="32" s="1"/>
  <c r="P98" i="20"/>
  <c r="Q14" i="32" s="1"/>
  <c r="Q98" i="20"/>
  <c r="R14" i="32" s="1"/>
  <c r="R98" i="20"/>
  <c r="S14" i="32" s="1"/>
  <c r="S98" i="20"/>
  <c r="T14" i="32" s="1"/>
  <c r="T98" i="20"/>
  <c r="U14" i="32" s="1"/>
  <c r="U98" i="20"/>
  <c r="V14" i="32" s="1"/>
  <c r="V98" i="20"/>
  <c r="W14" i="32" s="1"/>
  <c r="W98" i="20"/>
  <c r="X14" i="32" s="1"/>
  <c r="X98" i="20"/>
  <c r="Y14" i="32" s="1"/>
  <c r="Y98" i="20"/>
  <c r="Z14" i="32" s="1"/>
  <c r="Z98" i="20"/>
  <c r="AA14" i="32" s="1"/>
  <c r="AA98" i="20"/>
  <c r="AB14" i="32" s="1"/>
  <c r="AB98" i="20"/>
  <c r="AC14" i="32" s="1"/>
  <c r="AC98" i="20"/>
  <c r="AD14" i="32" s="1"/>
  <c r="AD98" i="20"/>
  <c r="AE14" i="32" s="1"/>
  <c r="AE98" i="20"/>
  <c r="AF14" i="32" s="1"/>
  <c r="AF98" i="20"/>
  <c r="AG14" i="32" s="1"/>
  <c r="AG98" i="20"/>
  <c r="AH14" i="32" s="1"/>
  <c r="AH98" i="20"/>
  <c r="AI14" i="32" s="1"/>
  <c r="AI98" i="20"/>
  <c r="AJ14" i="32" s="1"/>
  <c r="AJ98" i="20"/>
  <c r="AK14" i="32" s="1"/>
  <c r="AK98" i="20"/>
  <c r="AL14" i="32" s="1"/>
  <c r="AL98" i="20"/>
  <c r="AM14" i="32" s="1"/>
  <c r="AM98" i="20"/>
  <c r="AN14" i="32" s="1"/>
  <c r="AN98" i="20"/>
  <c r="AO14" i="32" s="1"/>
  <c r="AO98" i="20"/>
  <c r="AP14" i="32" s="1"/>
  <c r="AP98" i="20"/>
  <c r="AQ14" i="32" s="1"/>
  <c r="AQ98" i="20"/>
  <c r="AR14" i="32" s="1"/>
  <c r="D99" i="20"/>
  <c r="E15" i="32" s="1"/>
  <c r="E99" i="20"/>
  <c r="F15" i="32" s="1"/>
  <c r="F99" i="20"/>
  <c r="G15" i="32" s="1"/>
  <c r="G99" i="20"/>
  <c r="H15" i="32" s="1"/>
  <c r="H99" i="20"/>
  <c r="I15" i="32" s="1"/>
  <c r="I99" i="20"/>
  <c r="J15" i="32" s="1"/>
  <c r="J99" i="20"/>
  <c r="K15" i="32" s="1"/>
  <c r="K99" i="20"/>
  <c r="L15" i="32" s="1"/>
  <c r="L99" i="20"/>
  <c r="M15" i="32" s="1"/>
  <c r="M99" i="20"/>
  <c r="N15" i="32" s="1"/>
  <c r="N99" i="20"/>
  <c r="O15" i="32" s="1"/>
  <c r="O99" i="20"/>
  <c r="P15" i="32" s="1"/>
  <c r="P99" i="20"/>
  <c r="Q15" i="32" s="1"/>
  <c r="Q99" i="20"/>
  <c r="R15" i="32" s="1"/>
  <c r="R99" i="20"/>
  <c r="S15" i="32" s="1"/>
  <c r="S99" i="20"/>
  <c r="T15" i="32" s="1"/>
  <c r="T99" i="20"/>
  <c r="U15" i="32" s="1"/>
  <c r="U99" i="20"/>
  <c r="V15" i="32" s="1"/>
  <c r="V99" i="20"/>
  <c r="W15" i="32" s="1"/>
  <c r="W99" i="20"/>
  <c r="X15" i="32" s="1"/>
  <c r="X99" i="20"/>
  <c r="Y15" i="32" s="1"/>
  <c r="Y99" i="20"/>
  <c r="Z15" i="32" s="1"/>
  <c r="Z99" i="20"/>
  <c r="AA15" i="32" s="1"/>
  <c r="AA99" i="20"/>
  <c r="AB15" i="32" s="1"/>
  <c r="AB99" i="20"/>
  <c r="AC15" i="32" s="1"/>
  <c r="AC99" i="20"/>
  <c r="AD15" i="32" s="1"/>
  <c r="AD99" i="20"/>
  <c r="AE15" i="32" s="1"/>
  <c r="AE99" i="20"/>
  <c r="AF15" i="32" s="1"/>
  <c r="AF99" i="20"/>
  <c r="AG15" i="32" s="1"/>
  <c r="AG99" i="20"/>
  <c r="AH15" i="32" s="1"/>
  <c r="AH99" i="20"/>
  <c r="AI15" i="32" s="1"/>
  <c r="AI99" i="20"/>
  <c r="AJ15" i="32" s="1"/>
  <c r="AJ99" i="20"/>
  <c r="AK15" i="32" s="1"/>
  <c r="AK99" i="20"/>
  <c r="AL15" i="32" s="1"/>
  <c r="AL99" i="20"/>
  <c r="AM15" i="32" s="1"/>
  <c r="AM99" i="20"/>
  <c r="AN15" i="32" s="1"/>
  <c r="AN99" i="20"/>
  <c r="AO15" i="32" s="1"/>
  <c r="AO99" i="20"/>
  <c r="AP15" i="32" s="1"/>
  <c r="AP99" i="20"/>
  <c r="AQ15" i="32" s="1"/>
  <c r="AQ99" i="20"/>
  <c r="AR15" i="32" s="1"/>
  <c r="D100" i="20"/>
  <c r="E16" i="32" s="1"/>
  <c r="E100" i="20"/>
  <c r="F16" i="32" s="1"/>
  <c r="F100" i="20"/>
  <c r="G16" i="32" s="1"/>
  <c r="G100" i="20"/>
  <c r="H16" i="32" s="1"/>
  <c r="H100" i="20"/>
  <c r="I16" i="32" s="1"/>
  <c r="I100" i="20"/>
  <c r="J16" i="32" s="1"/>
  <c r="J100" i="20"/>
  <c r="K16" i="32" s="1"/>
  <c r="K100" i="20"/>
  <c r="L16" i="32" s="1"/>
  <c r="L100" i="20"/>
  <c r="M16" i="32" s="1"/>
  <c r="M100" i="20"/>
  <c r="N16" i="32" s="1"/>
  <c r="N100" i="20"/>
  <c r="O16" i="32" s="1"/>
  <c r="O100" i="20"/>
  <c r="P16" i="32" s="1"/>
  <c r="P100" i="20"/>
  <c r="Q16" i="32" s="1"/>
  <c r="Q100" i="20"/>
  <c r="R16" i="32" s="1"/>
  <c r="R100" i="20"/>
  <c r="S16" i="32" s="1"/>
  <c r="S100" i="20"/>
  <c r="T16" i="32" s="1"/>
  <c r="T100" i="20"/>
  <c r="U16" i="32" s="1"/>
  <c r="U100" i="20"/>
  <c r="V16" i="32" s="1"/>
  <c r="V100" i="20"/>
  <c r="W16" i="32" s="1"/>
  <c r="W100" i="20"/>
  <c r="X16" i="32" s="1"/>
  <c r="X100" i="20"/>
  <c r="Y16" i="32" s="1"/>
  <c r="Y100" i="20"/>
  <c r="Z16" i="32" s="1"/>
  <c r="Z100" i="20"/>
  <c r="AA16" i="32" s="1"/>
  <c r="AA100" i="20"/>
  <c r="AB16" i="32" s="1"/>
  <c r="AB100" i="20"/>
  <c r="AC16" i="32" s="1"/>
  <c r="AC100" i="20"/>
  <c r="AD16" i="32" s="1"/>
  <c r="AD100" i="20"/>
  <c r="AE16" i="32" s="1"/>
  <c r="AE100" i="20"/>
  <c r="AF16" i="32" s="1"/>
  <c r="AF100" i="20"/>
  <c r="AG16" i="32" s="1"/>
  <c r="AG100" i="20"/>
  <c r="AH16" i="32" s="1"/>
  <c r="AH100" i="20"/>
  <c r="AI16" i="32" s="1"/>
  <c r="AI100" i="20"/>
  <c r="AJ16" i="32" s="1"/>
  <c r="AJ100" i="20"/>
  <c r="AK16" i="32" s="1"/>
  <c r="AK100" i="20"/>
  <c r="AL16" i="32" s="1"/>
  <c r="AL100" i="20"/>
  <c r="AM16" i="32" s="1"/>
  <c r="AM100" i="20"/>
  <c r="AN16" i="32" s="1"/>
  <c r="AN100" i="20"/>
  <c r="AO16" i="32" s="1"/>
  <c r="AO100" i="20"/>
  <c r="AP16" i="32" s="1"/>
  <c r="AP100" i="20"/>
  <c r="AQ16" i="32" s="1"/>
  <c r="AQ100" i="20"/>
  <c r="AR16" i="32" s="1"/>
  <c r="D101" i="20"/>
  <c r="E17" i="32" s="1"/>
  <c r="E101" i="20"/>
  <c r="F17" i="32" s="1"/>
  <c r="F101" i="20"/>
  <c r="G17" i="32" s="1"/>
  <c r="G101" i="20"/>
  <c r="H17" i="32" s="1"/>
  <c r="H101" i="20"/>
  <c r="I17" i="32" s="1"/>
  <c r="I101" i="20"/>
  <c r="J17" i="32" s="1"/>
  <c r="J101" i="20"/>
  <c r="K17" i="32" s="1"/>
  <c r="K101" i="20"/>
  <c r="L17" i="32" s="1"/>
  <c r="L101" i="20"/>
  <c r="M17" i="32" s="1"/>
  <c r="M101" i="20"/>
  <c r="N17" i="32" s="1"/>
  <c r="N101" i="20"/>
  <c r="O17" i="32" s="1"/>
  <c r="O101" i="20"/>
  <c r="P17" i="32" s="1"/>
  <c r="P101" i="20"/>
  <c r="Q17" i="32" s="1"/>
  <c r="Q101" i="20"/>
  <c r="R17" i="32" s="1"/>
  <c r="R101" i="20"/>
  <c r="S17" i="32" s="1"/>
  <c r="S101" i="20"/>
  <c r="T17" i="32" s="1"/>
  <c r="T101" i="20"/>
  <c r="U17" i="32" s="1"/>
  <c r="U101" i="20"/>
  <c r="V17" i="32" s="1"/>
  <c r="V101" i="20"/>
  <c r="W17" i="32" s="1"/>
  <c r="W101" i="20"/>
  <c r="X17" i="32" s="1"/>
  <c r="X101" i="20"/>
  <c r="Y17" i="32" s="1"/>
  <c r="Y101" i="20"/>
  <c r="Z17" i="32" s="1"/>
  <c r="Z101" i="20"/>
  <c r="AA17" i="32" s="1"/>
  <c r="AA101" i="20"/>
  <c r="AB17" i="32" s="1"/>
  <c r="AB101" i="20"/>
  <c r="AC17" i="32" s="1"/>
  <c r="AC101" i="20"/>
  <c r="AD17" i="32" s="1"/>
  <c r="AD101" i="20"/>
  <c r="AE17" i="32" s="1"/>
  <c r="AE101" i="20"/>
  <c r="AF17" i="32" s="1"/>
  <c r="AF101" i="20"/>
  <c r="AG17" i="32" s="1"/>
  <c r="AG101" i="20"/>
  <c r="AH17" i="32" s="1"/>
  <c r="AH101" i="20"/>
  <c r="AI17" i="32" s="1"/>
  <c r="AI101" i="20"/>
  <c r="AJ17" i="32" s="1"/>
  <c r="AJ101" i="20"/>
  <c r="AK17" i="32" s="1"/>
  <c r="AK101" i="20"/>
  <c r="AL17" i="32" s="1"/>
  <c r="AL101" i="20"/>
  <c r="AM17" i="32" s="1"/>
  <c r="AM101" i="20"/>
  <c r="AN17" i="32" s="1"/>
  <c r="AN101" i="20"/>
  <c r="AO17" i="32" s="1"/>
  <c r="AO101" i="20"/>
  <c r="AP17" i="32" s="1"/>
  <c r="AP101" i="20"/>
  <c r="AQ17" i="32" s="1"/>
  <c r="AQ101" i="20"/>
  <c r="AR17" i="32" s="1"/>
  <c r="D102" i="20"/>
  <c r="E18" i="32" s="1"/>
  <c r="E102" i="20"/>
  <c r="F18" i="32" s="1"/>
  <c r="F102" i="20"/>
  <c r="G18" i="32" s="1"/>
  <c r="G102" i="20"/>
  <c r="H18" i="32" s="1"/>
  <c r="H102" i="20"/>
  <c r="I18" i="32" s="1"/>
  <c r="I102" i="20"/>
  <c r="J18" i="32" s="1"/>
  <c r="J102" i="20"/>
  <c r="K18" i="32" s="1"/>
  <c r="K102" i="20"/>
  <c r="L18" i="32" s="1"/>
  <c r="L102" i="20"/>
  <c r="M18" i="32" s="1"/>
  <c r="M102" i="20"/>
  <c r="N18" i="32" s="1"/>
  <c r="N102" i="20"/>
  <c r="O18" i="32" s="1"/>
  <c r="O102" i="20"/>
  <c r="P18" i="32" s="1"/>
  <c r="P102" i="20"/>
  <c r="Q18" i="32" s="1"/>
  <c r="Q102" i="20"/>
  <c r="R18" i="32" s="1"/>
  <c r="R102" i="20"/>
  <c r="S18" i="32" s="1"/>
  <c r="S102" i="20"/>
  <c r="T18" i="32" s="1"/>
  <c r="T102" i="20"/>
  <c r="U18" i="32" s="1"/>
  <c r="U102" i="20"/>
  <c r="V18" i="32" s="1"/>
  <c r="V102" i="20"/>
  <c r="W18" i="32" s="1"/>
  <c r="W102" i="20"/>
  <c r="X18" i="32" s="1"/>
  <c r="X102" i="20"/>
  <c r="Y18" i="32" s="1"/>
  <c r="Y102" i="20"/>
  <c r="Z18" i="32" s="1"/>
  <c r="Z102" i="20"/>
  <c r="AA18" i="32" s="1"/>
  <c r="AA102" i="20"/>
  <c r="AB18" i="32" s="1"/>
  <c r="AB102" i="20"/>
  <c r="AC18" i="32" s="1"/>
  <c r="AC102" i="20"/>
  <c r="AD18" i="32" s="1"/>
  <c r="AD102" i="20"/>
  <c r="AE18" i="32" s="1"/>
  <c r="AE102" i="20"/>
  <c r="AF18" i="32" s="1"/>
  <c r="AF102" i="20"/>
  <c r="AG18" i="32" s="1"/>
  <c r="AG102" i="20"/>
  <c r="AH18" i="32" s="1"/>
  <c r="AH102" i="20"/>
  <c r="AI18" i="32" s="1"/>
  <c r="AI102" i="20"/>
  <c r="AJ18" i="32" s="1"/>
  <c r="AJ102" i="20"/>
  <c r="AK18" i="32" s="1"/>
  <c r="AK102" i="20"/>
  <c r="AL18" i="32" s="1"/>
  <c r="AL102" i="20"/>
  <c r="AM18" i="32" s="1"/>
  <c r="AM102" i="20"/>
  <c r="AN18" i="32" s="1"/>
  <c r="AN102" i="20"/>
  <c r="AO18" i="32" s="1"/>
  <c r="AO102" i="20"/>
  <c r="AP18" i="32" s="1"/>
  <c r="AP102" i="20"/>
  <c r="AQ18" i="32" s="1"/>
  <c r="AQ102" i="20"/>
  <c r="AR18" i="32" s="1"/>
  <c r="D103" i="20"/>
  <c r="E19" i="32" s="1"/>
  <c r="E103" i="20"/>
  <c r="F19" i="32" s="1"/>
  <c r="F103" i="20"/>
  <c r="G19" i="32" s="1"/>
  <c r="G103" i="20"/>
  <c r="H19" i="32" s="1"/>
  <c r="H103" i="20"/>
  <c r="I19" i="32" s="1"/>
  <c r="I103" i="20"/>
  <c r="J19" i="32" s="1"/>
  <c r="J103" i="20"/>
  <c r="K19" i="32" s="1"/>
  <c r="K103" i="20"/>
  <c r="L19" i="32" s="1"/>
  <c r="L103" i="20"/>
  <c r="M19" i="32" s="1"/>
  <c r="M103" i="20"/>
  <c r="N19" i="32" s="1"/>
  <c r="N103" i="20"/>
  <c r="O19" i="32" s="1"/>
  <c r="O103" i="20"/>
  <c r="P19" i="32" s="1"/>
  <c r="P103" i="20"/>
  <c r="Q19" i="32" s="1"/>
  <c r="Q103" i="20"/>
  <c r="R19" i="32" s="1"/>
  <c r="R103" i="20"/>
  <c r="S19" i="32" s="1"/>
  <c r="S103" i="20"/>
  <c r="T19" i="32" s="1"/>
  <c r="T103" i="20"/>
  <c r="U19" i="32" s="1"/>
  <c r="U103" i="20"/>
  <c r="V19" i="32" s="1"/>
  <c r="V103" i="20"/>
  <c r="W19" i="32" s="1"/>
  <c r="W103" i="20"/>
  <c r="X19" i="32" s="1"/>
  <c r="X103" i="20"/>
  <c r="Y19" i="32" s="1"/>
  <c r="Y103" i="20"/>
  <c r="Z19" i="32" s="1"/>
  <c r="Z103" i="20"/>
  <c r="AA19" i="32" s="1"/>
  <c r="AA103" i="20"/>
  <c r="AB19" i="32" s="1"/>
  <c r="AB103" i="20"/>
  <c r="AC19" i="32" s="1"/>
  <c r="AC103" i="20"/>
  <c r="AD19" i="32" s="1"/>
  <c r="AD103" i="20"/>
  <c r="AE19" i="32" s="1"/>
  <c r="AE103" i="20"/>
  <c r="AF19" i="32" s="1"/>
  <c r="AF103" i="20"/>
  <c r="AG19" i="32" s="1"/>
  <c r="AG103" i="20"/>
  <c r="AH19" i="32" s="1"/>
  <c r="AH103" i="20"/>
  <c r="AI19" i="32" s="1"/>
  <c r="AI103" i="20"/>
  <c r="AJ19" i="32" s="1"/>
  <c r="AJ103" i="20"/>
  <c r="AK19" i="32" s="1"/>
  <c r="AK103" i="20"/>
  <c r="AL19" i="32" s="1"/>
  <c r="AL103" i="20"/>
  <c r="AM19" i="32" s="1"/>
  <c r="AM103" i="20"/>
  <c r="AN19" i="32" s="1"/>
  <c r="AN103" i="20"/>
  <c r="AO19" i="32" s="1"/>
  <c r="AO103" i="20"/>
  <c r="AP19" i="32" s="1"/>
  <c r="AP103" i="20"/>
  <c r="AQ19" i="32" s="1"/>
  <c r="AQ103" i="20"/>
  <c r="AR19" i="32" s="1"/>
  <c r="D104" i="20"/>
  <c r="E20" i="32" s="1"/>
  <c r="E104" i="20"/>
  <c r="F20" i="32" s="1"/>
  <c r="F104" i="20"/>
  <c r="G20" i="32" s="1"/>
  <c r="G104" i="20"/>
  <c r="H20" i="32" s="1"/>
  <c r="H104" i="20"/>
  <c r="I20" i="32" s="1"/>
  <c r="I104" i="20"/>
  <c r="J20" i="32" s="1"/>
  <c r="J104" i="20"/>
  <c r="K20" i="32" s="1"/>
  <c r="K104" i="20"/>
  <c r="L20" i="32" s="1"/>
  <c r="L104" i="20"/>
  <c r="M20" i="32" s="1"/>
  <c r="M104" i="20"/>
  <c r="N20" i="32" s="1"/>
  <c r="N104" i="20"/>
  <c r="O20" i="32" s="1"/>
  <c r="O104" i="20"/>
  <c r="P20" i="32" s="1"/>
  <c r="P104" i="20"/>
  <c r="Q20" i="32" s="1"/>
  <c r="Q104" i="20"/>
  <c r="R20" i="32" s="1"/>
  <c r="R104" i="20"/>
  <c r="S20" i="32" s="1"/>
  <c r="S104" i="20"/>
  <c r="T20" i="32" s="1"/>
  <c r="T104" i="20"/>
  <c r="U20" i="32" s="1"/>
  <c r="U104" i="20"/>
  <c r="V20" i="32" s="1"/>
  <c r="V104" i="20"/>
  <c r="W20" i="32" s="1"/>
  <c r="W104" i="20"/>
  <c r="X20" i="32" s="1"/>
  <c r="X104" i="20"/>
  <c r="Y20" i="32" s="1"/>
  <c r="Y104" i="20"/>
  <c r="Z20" i="32" s="1"/>
  <c r="Z104" i="20"/>
  <c r="AA20" i="32" s="1"/>
  <c r="AA104" i="20"/>
  <c r="AB20" i="32" s="1"/>
  <c r="AB104" i="20"/>
  <c r="AC20" i="32" s="1"/>
  <c r="AC104" i="20"/>
  <c r="AD20" i="32" s="1"/>
  <c r="AD104" i="20"/>
  <c r="AE20" i="32" s="1"/>
  <c r="AE104" i="20"/>
  <c r="AF20" i="32" s="1"/>
  <c r="AF104" i="20"/>
  <c r="AG20" i="32" s="1"/>
  <c r="AG104" i="20"/>
  <c r="AH20" i="32" s="1"/>
  <c r="AH104" i="20"/>
  <c r="AI20" i="32" s="1"/>
  <c r="AI104" i="20"/>
  <c r="AJ20" i="32" s="1"/>
  <c r="AJ104" i="20"/>
  <c r="AK20" i="32" s="1"/>
  <c r="AK104" i="20"/>
  <c r="AL20" i="32" s="1"/>
  <c r="AL104" i="20"/>
  <c r="AM20" i="32" s="1"/>
  <c r="AM104" i="20"/>
  <c r="AN20" i="32" s="1"/>
  <c r="AN104" i="20"/>
  <c r="AO20" i="32" s="1"/>
  <c r="AO104" i="20"/>
  <c r="AP20" i="32" s="1"/>
  <c r="AP104" i="20"/>
  <c r="AQ20" i="32" s="1"/>
  <c r="AQ104" i="20"/>
  <c r="AR20" i="32" s="1"/>
  <c r="C96" i="20"/>
  <c r="D12" i="32" s="1"/>
  <c r="C97" i="20"/>
  <c r="D13" i="32" s="1"/>
  <c r="C98" i="20"/>
  <c r="D14" i="32" s="1"/>
  <c r="C99" i="20"/>
  <c r="D15" i="32" s="1"/>
  <c r="C100" i="20"/>
  <c r="D16" i="32" s="1"/>
  <c r="C101" i="20"/>
  <c r="D17" i="32" s="1"/>
  <c r="C102" i="20"/>
  <c r="D18" i="32" s="1"/>
  <c r="C103" i="20"/>
  <c r="D19" i="32" s="1"/>
  <c r="C104" i="20"/>
  <c r="D20" i="32" s="1"/>
  <c r="C95" i="20"/>
  <c r="D11" i="32" s="1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25" i="24" s="1"/>
  <c r="K91" i="20"/>
  <c r="L25" i="24" s="1"/>
  <c r="L91" i="20"/>
  <c r="M25" i="24" s="1"/>
  <c r="M91" i="20"/>
  <c r="N25" i="24" s="1"/>
  <c r="N91" i="20"/>
  <c r="O25" i="24" s="1"/>
  <c r="O91" i="20"/>
  <c r="P25" i="24" s="1"/>
  <c r="P91" i="20"/>
  <c r="Q25" i="24" s="1"/>
  <c r="Q91" i="20"/>
  <c r="R25" i="24" s="1"/>
  <c r="R91" i="20"/>
  <c r="S25" i="24" s="1"/>
  <c r="S91" i="20"/>
  <c r="T25" i="24" s="1"/>
  <c r="T91" i="20"/>
  <c r="U25" i="24" s="1"/>
  <c r="U91" i="20"/>
  <c r="V25" i="24" s="1"/>
  <c r="V91" i="20"/>
  <c r="W25" i="24" s="1"/>
  <c r="W91" i="20"/>
  <c r="X25" i="24" s="1"/>
  <c r="X91" i="20"/>
  <c r="Y25" i="24" s="1"/>
  <c r="Y91" i="20"/>
  <c r="Z25" i="24" s="1"/>
  <c r="Z91" i="20"/>
  <c r="AA25" i="24" s="1"/>
  <c r="AA91" i="20"/>
  <c r="AB25" i="24" s="1"/>
  <c r="AB91" i="20"/>
  <c r="AC25" i="24" s="1"/>
  <c r="AC91" i="20"/>
  <c r="AD25" i="24" s="1"/>
  <c r="AD91" i="20"/>
  <c r="AE25" i="24" s="1"/>
  <c r="AE91" i="20"/>
  <c r="AF25" i="24" s="1"/>
  <c r="AF91" i="20"/>
  <c r="AG25" i="24" s="1"/>
  <c r="AG91" i="20"/>
  <c r="AH25" i="24" s="1"/>
  <c r="AH91" i="20"/>
  <c r="AI25" i="24" s="1"/>
  <c r="AI91" i="20"/>
  <c r="AJ25" i="24" s="1"/>
  <c r="AJ91" i="20"/>
  <c r="AK25" i="24" s="1"/>
  <c r="AK91" i="20"/>
  <c r="AL25" i="24" s="1"/>
  <c r="AL91" i="20"/>
  <c r="AM25" i="24" s="1"/>
  <c r="AM91" i="20"/>
  <c r="AN25" i="24" s="1"/>
  <c r="AN91" i="20"/>
  <c r="AO25" i="24" s="1"/>
  <c r="AO91" i="20"/>
  <c r="AP25" i="24" s="1"/>
  <c r="AP91" i="20"/>
  <c r="AQ25" i="24" s="1"/>
  <c r="AQ91" i="20"/>
  <c r="AR25" i="24" s="1"/>
  <c r="J92" i="20"/>
  <c r="K26" i="24" s="1"/>
  <c r="K92" i="20"/>
  <c r="L26" i="24" s="1"/>
  <c r="L92" i="20"/>
  <c r="M26" i="24" s="1"/>
  <c r="M92" i="20"/>
  <c r="N26" i="24" s="1"/>
  <c r="N92" i="20"/>
  <c r="O26" i="24" s="1"/>
  <c r="O92" i="20"/>
  <c r="P26" i="24" s="1"/>
  <c r="P92" i="20"/>
  <c r="Q26" i="24" s="1"/>
  <c r="Q92" i="20"/>
  <c r="R26" i="24" s="1"/>
  <c r="R92" i="20"/>
  <c r="S26" i="24" s="1"/>
  <c r="S92" i="20"/>
  <c r="T26" i="24" s="1"/>
  <c r="T92" i="20"/>
  <c r="U26" i="24" s="1"/>
  <c r="U92" i="20"/>
  <c r="V26" i="24" s="1"/>
  <c r="V92" i="20"/>
  <c r="W26" i="24" s="1"/>
  <c r="W92" i="20"/>
  <c r="X26" i="24" s="1"/>
  <c r="X92" i="20"/>
  <c r="Y26" i="24" s="1"/>
  <c r="Y92" i="20"/>
  <c r="Z26" i="24" s="1"/>
  <c r="Z92" i="20"/>
  <c r="AA26" i="24" s="1"/>
  <c r="AA92" i="20"/>
  <c r="AB26" i="24" s="1"/>
  <c r="AB92" i="20"/>
  <c r="AC26" i="24" s="1"/>
  <c r="AC92" i="20"/>
  <c r="AD26" i="24" s="1"/>
  <c r="AD92" i="20"/>
  <c r="AE26" i="24" s="1"/>
  <c r="AE92" i="20"/>
  <c r="AF26" i="24" s="1"/>
  <c r="AF92" i="20"/>
  <c r="AG26" i="24" s="1"/>
  <c r="AG92" i="20"/>
  <c r="AH26" i="24" s="1"/>
  <c r="AH92" i="20"/>
  <c r="AI26" i="24" s="1"/>
  <c r="AI92" i="20"/>
  <c r="AJ26" i="24" s="1"/>
  <c r="AJ92" i="20"/>
  <c r="AK26" i="24" s="1"/>
  <c r="AK92" i="20"/>
  <c r="AL26" i="24" s="1"/>
  <c r="AL92" i="20"/>
  <c r="AM26" i="24" s="1"/>
  <c r="AM92" i="20"/>
  <c r="AN26" i="24" s="1"/>
  <c r="AN92" i="20"/>
  <c r="AO26" i="24" s="1"/>
  <c r="AO92" i="20"/>
  <c r="AP26" i="24" s="1"/>
  <c r="AP92" i="20"/>
  <c r="AQ26" i="24" s="1"/>
  <c r="AQ92" i="20"/>
  <c r="AR26" i="24" s="1"/>
  <c r="D90" i="20"/>
  <c r="E90" i="20"/>
  <c r="F90" i="20"/>
  <c r="G90" i="20"/>
  <c r="H90" i="20"/>
  <c r="I90" i="20"/>
  <c r="D91" i="20"/>
  <c r="E25" i="24" s="1"/>
  <c r="E91" i="20"/>
  <c r="F25" i="24" s="1"/>
  <c r="F91" i="20"/>
  <c r="G25" i="24" s="1"/>
  <c r="G91" i="20"/>
  <c r="H25" i="24" s="1"/>
  <c r="H91" i="20"/>
  <c r="I25" i="24" s="1"/>
  <c r="I91" i="20"/>
  <c r="J25" i="24" s="1"/>
  <c r="D92" i="20"/>
  <c r="E26" i="24" s="1"/>
  <c r="E92" i="20"/>
  <c r="F26" i="24" s="1"/>
  <c r="F92" i="20"/>
  <c r="G26" i="24" s="1"/>
  <c r="G92" i="20"/>
  <c r="H26" i="24" s="1"/>
  <c r="H92" i="20"/>
  <c r="I26" i="24" s="1"/>
  <c r="I92" i="20"/>
  <c r="J26" i="24" s="1"/>
  <c r="C91" i="20"/>
  <c r="C92" i="20"/>
  <c r="D26" i="24" s="1"/>
  <c r="D25" i="24" l="1"/>
  <c r="D10" i="32"/>
  <c r="AI10" i="32"/>
  <c r="O10" i="32"/>
  <c r="H10" i="32"/>
  <c r="AR10" i="32"/>
  <c r="AN10" i="32"/>
  <c r="AJ10" i="32"/>
  <c r="AF10" i="32"/>
  <c r="AB10" i="32"/>
  <c r="X10" i="32"/>
  <c r="T10" i="32"/>
  <c r="P10" i="32"/>
  <c r="L10" i="32"/>
  <c r="W10" i="32"/>
  <c r="AM10" i="32"/>
  <c r="AE10" i="32"/>
  <c r="S10" i="32"/>
  <c r="F10" i="32"/>
  <c r="AP10" i="32"/>
  <c r="AL10" i="32"/>
  <c r="AH10" i="32"/>
  <c r="AD10" i="32"/>
  <c r="Z10" i="32"/>
  <c r="V10" i="32"/>
  <c r="R10" i="32"/>
  <c r="N10" i="32"/>
  <c r="G10" i="32"/>
  <c r="AQ10" i="32"/>
  <c r="AA10" i="32"/>
  <c r="K10" i="32"/>
  <c r="J10" i="32"/>
  <c r="I10" i="32"/>
  <c r="E10" i="32"/>
  <c r="AO10" i="32"/>
  <c r="AK10" i="32"/>
  <c r="AG10" i="32"/>
  <c r="AC10" i="32"/>
  <c r="Y10" i="32"/>
  <c r="U10" i="32"/>
  <c r="Q10" i="32"/>
  <c r="M10" i="32"/>
  <c r="H10" i="25"/>
  <c r="H24" i="24"/>
  <c r="H23" i="24" s="1"/>
  <c r="AR10" i="25"/>
  <c r="AR24" i="24"/>
  <c r="AR23" i="24" s="1"/>
  <c r="AN10" i="25"/>
  <c r="AN24" i="24"/>
  <c r="AN23" i="24" s="1"/>
  <c r="AJ10" i="25"/>
  <c r="AJ24" i="24"/>
  <c r="AJ23" i="24" s="1"/>
  <c r="AF10" i="25"/>
  <c r="AF24" i="24"/>
  <c r="AF23" i="24" s="1"/>
  <c r="AB10" i="25"/>
  <c r="AB24" i="24"/>
  <c r="AB23" i="24" s="1"/>
  <c r="X10" i="25"/>
  <c r="X24" i="24"/>
  <c r="X23" i="24" s="1"/>
  <c r="T10" i="25"/>
  <c r="T24" i="24"/>
  <c r="T23" i="24" s="1"/>
  <c r="P10" i="25"/>
  <c r="P24" i="24"/>
  <c r="P23" i="24" s="1"/>
  <c r="L10" i="25"/>
  <c r="L24" i="24"/>
  <c r="L23" i="24" s="1"/>
  <c r="D19" i="25"/>
  <c r="D36" i="24"/>
  <c r="D15" i="25"/>
  <c r="D32" i="24"/>
  <c r="AR20" i="25"/>
  <c r="AR37" i="24"/>
  <c r="AN20" i="25"/>
  <c r="AN37" i="24"/>
  <c r="AJ20" i="25"/>
  <c r="AJ37" i="24"/>
  <c r="AF20" i="25"/>
  <c r="AF37" i="24"/>
  <c r="AB20" i="25"/>
  <c r="AB37" i="24"/>
  <c r="X20" i="25"/>
  <c r="X37" i="24"/>
  <c r="T20" i="25"/>
  <c r="T37" i="24"/>
  <c r="P20" i="25"/>
  <c r="P37" i="24"/>
  <c r="L20" i="25"/>
  <c r="L37" i="24"/>
  <c r="H20" i="25"/>
  <c r="H37" i="24"/>
  <c r="AR19" i="25"/>
  <c r="AR36" i="24"/>
  <c r="AN19" i="25"/>
  <c r="AN36" i="24"/>
  <c r="AJ19" i="25"/>
  <c r="AJ36" i="24"/>
  <c r="AF19" i="25"/>
  <c r="AF36" i="24"/>
  <c r="AB19" i="25"/>
  <c r="AB36" i="24"/>
  <c r="X19" i="25"/>
  <c r="X36" i="24"/>
  <c r="T19" i="25"/>
  <c r="T36" i="24"/>
  <c r="P19" i="25"/>
  <c r="P36" i="24"/>
  <c r="L19" i="25"/>
  <c r="L36" i="24"/>
  <c r="H19" i="25"/>
  <c r="H36" i="24"/>
  <c r="AR18" i="25"/>
  <c r="AR35" i="24"/>
  <c r="AN18" i="25"/>
  <c r="AN35" i="24"/>
  <c r="AJ18" i="25"/>
  <c r="AJ35" i="24"/>
  <c r="AF18" i="25"/>
  <c r="AF35" i="24"/>
  <c r="AB18" i="25"/>
  <c r="AB35" i="24"/>
  <c r="X18" i="25"/>
  <c r="X35" i="24"/>
  <c r="T18" i="25"/>
  <c r="T35" i="24"/>
  <c r="P18" i="25"/>
  <c r="P35" i="24"/>
  <c r="L18" i="25"/>
  <c r="L35" i="24"/>
  <c r="H18" i="25"/>
  <c r="H35" i="24"/>
  <c r="AR17" i="25"/>
  <c r="AR34" i="24"/>
  <c r="AN17" i="25"/>
  <c r="AN34" i="24"/>
  <c r="AJ17" i="25"/>
  <c r="AJ34" i="24"/>
  <c r="AF17" i="25"/>
  <c r="AF34" i="24"/>
  <c r="AB17" i="25"/>
  <c r="AB34" i="24"/>
  <c r="X17" i="25"/>
  <c r="X34" i="24"/>
  <c r="T17" i="25"/>
  <c r="T34" i="24"/>
  <c r="P17" i="25"/>
  <c r="P34" i="24"/>
  <c r="L17" i="25"/>
  <c r="L34" i="24"/>
  <c r="H17" i="25"/>
  <c r="H34" i="24"/>
  <c r="AR16" i="25"/>
  <c r="AR33" i="24"/>
  <c r="AN16" i="25"/>
  <c r="AN33" i="24"/>
  <c r="AJ16" i="25"/>
  <c r="AJ33" i="24"/>
  <c r="AF16" i="25"/>
  <c r="AF33" i="24"/>
  <c r="AB16" i="25"/>
  <c r="AB33" i="24"/>
  <c r="X16" i="25"/>
  <c r="X33" i="24"/>
  <c r="T16" i="25"/>
  <c r="T33" i="24"/>
  <c r="P16" i="25"/>
  <c r="P33" i="24"/>
  <c r="L16" i="25"/>
  <c r="L33" i="24"/>
  <c r="H16" i="25"/>
  <c r="H33" i="24"/>
  <c r="AR15" i="25"/>
  <c r="AR32" i="24"/>
  <c r="AN15" i="25"/>
  <c r="AN32" i="24"/>
  <c r="AJ15" i="25"/>
  <c r="AJ32" i="24"/>
  <c r="AF15" i="25"/>
  <c r="AF32" i="24"/>
  <c r="AB15" i="25"/>
  <c r="AB32" i="24"/>
  <c r="X15" i="25"/>
  <c r="X32" i="24"/>
  <c r="T15" i="25"/>
  <c r="T32" i="24"/>
  <c r="P15" i="25"/>
  <c r="P32" i="24"/>
  <c r="L15" i="25"/>
  <c r="L32" i="24"/>
  <c r="H15" i="25"/>
  <c r="H32" i="24"/>
  <c r="AR14" i="25"/>
  <c r="AR31" i="24"/>
  <c r="AN14" i="25"/>
  <c r="AN31" i="24"/>
  <c r="AJ14" i="25"/>
  <c r="AJ31" i="24"/>
  <c r="AF14" i="25"/>
  <c r="AF31" i="24"/>
  <c r="AB14" i="25"/>
  <c r="AB31" i="24"/>
  <c r="X14" i="25"/>
  <c r="X31" i="24"/>
  <c r="T14" i="25"/>
  <c r="T31" i="24"/>
  <c r="P14" i="25"/>
  <c r="P31" i="24"/>
  <c r="L14" i="25"/>
  <c r="L31" i="24"/>
  <c r="H14" i="25"/>
  <c r="H31" i="24"/>
  <c r="AR13" i="25"/>
  <c r="AR30" i="24"/>
  <c r="AN13" i="25"/>
  <c r="AN30" i="24"/>
  <c r="AJ13" i="25"/>
  <c r="AJ30" i="24"/>
  <c r="AF13" i="25"/>
  <c r="AF30" i="24"/>
  <c r="AB13" i="25"/>
  <c r="AB30" i="24"/>
  <c r="X13" i="25"/>
  <c r="X30" i="24"/>
  <c r="T13" i="25"/>
  <c r="T30" i="24"/>
  <c r="P13" i="25"/>
  <c r="P30" i="24"/>
  <c r="L13" i="25"/>
  <c r="L30" i="24"/>
  <c r="H13" i="25"/>
  <c r="H30" i="24"/>
  <c r="AR12" i="25"/>
  <c r="AR29" i="24"/>
  <c r="AN12" i="25"/>
  <c r="AN29" i="24"/>
  <c r="AJ12" i="25"/>
  <c r="AJ29" i="24"/>
  <c r="AF12" i="25"/>
  <c r="AF29" i="24"/>
  <c r="AB12" i="25"/>
  <c r="AB29" i="24"/>
  <c r="X12" i="25"/>
  <c r="X29" i="24"/>
  <c r="T29" i="24"/>
  <c r="T12" i="25"/>
  <c r="P12" i="25"/>
  <c r="P29" i="24"/>
  <c r="L12" i="25"/>
  <c r="L29" i="24"/>
  <c r="H12" i="25"/>
  <c r="H29" i="24"/>
  <c r="AR11" i="25"/>
  <c r="AR28" i="24"/>
  <c r="AN11" i="25"/>
  <c r="AN28" i="24"/>
  <c r="AJ11" i="25"/>
  <c r="AJ28" i="24"/>
  <c r="AF11" i="25"/>
  <c r="AF28" i="24"/>
  <c r="AB11" i="25"/>
  <c r="AB28" i="24"/>
  <c r="X11" i="25"/>
  <c r="X28" i="24"/>
  <c r="T11" i="25"/>
  <c r="T28" i="24"/>
  <c r="P11" i="25"/>
  <c r="P28" i="24"/>
  <c r="L11" i="25"/>
  <c r="L28" i="24"/>
  <c r="H11" i="25"/>
  <c r="H28" i="24"/>
  <c r="D21" i="25"/>
  <c r="D47" i="24"/>
  <c r="AO21" i="25"/>
  <c r="AO47" i="24"/>
  <c r="AK21" i="25"/>
  <c r="AK47" i="24"/>
  <c r="AG21" i="25"/>
  <c r="AG47" i="24"/>
  <c r="AC21" i="25"/>
  <c r="AC47" i="24"/>
  <c r="Y21" i="25"/>
  <c r="Y47" i="24"/>
  <c r="U21" i="25"/>
  <c r="U47" i="24"/>
  <c r="Q21" i="25"/>
  <c r="Q47" i="24"/>
  <c r="M21" i="25"/>
  <c r="M47" i="24"/>
  <c r="I21" i="25"/>
  <c r="I47" i="24"/>
  <c r="E21" i="25"/>
  <c r="E47" i="24"/>
  <c r="G10" i="25"/>
  <c r="G24" i="24"/>
  <c r="G23" i="24" s="1"/>
  <c r="AQ10" i="25"/>
  <c r="AQ24" i="24"/>
  <c r="AQ23" i="24" s="1"/>
  <c r="AM10" i="25"/>
  <c r="AM24" i="24"/>
  <c r="AM23" i="24" s="1"/>
  <c r="AI10" i="25"/>
  <c r="AI24" i="24"/>
  <c r="AI23" i="24" s="1"/>
  <c r="AE10" i="25"/>
  <c r="AE24" i="24"/>
  <c r="AE23" i="24" s="1"/>
  <c r="AA10" i="25"/>
  <c r="AA24" i="24"/>
  <c r="AA23" i="24" s="1"/>
  <c r="W10" i="25"/>
  <c r="W24" i="24"/>
  <c r="W23" i="24" s="1"/>
  <c r="S10" i="25"/>
  <c r="S24" i="24"/>
  <c r="S23" i="24" s="1"/>
  <c r="O10" i="25"/>
  <c r="O24" i="24"/>
  <c r="O23" i="24" s="1"/>
  <c r="K10" i="25"/>
  <c r="K24" i="24"/>
  <c r="K23" i="24" s="1"/>
  <c r="D18" i="25"/>
  <c r="D35" i="24"/>
  <c r="D14" i="25"/>
  <c r="D31" i="24"/>
  <c r="AQ20" i="25"/>
  <c r="AQ37" i="24"/>
  <c r="AM20" i="25"/>
  <c r="AM37" i="24"/>
  <c r="AI20" i="25"/>
  <c r="AI37" i="24"/>
  <c r="AE20" i="25"/>
  <c r="AE37" i="24"/>
  <c r="AA20" i="25"/>
  <c r="AA37" i="24"/>
  <c r="W20" i="25"/>
  <c r="W37" i="24"/>
  <c r="S20" i="25"/>
  <c r="S37" i="24"/>
  <c r="O20" i="25"/>
  <c r="O37" i="24"/>
  <c r="K20" i="25"/>
  <c r="K37" i="24"/>
  <c r="G20" i="25"/>
  <c r="G37" i="24"/>
  <c r="AQ19" i="25"/>
  <c r="AQ36" i="24"/>
  <c r="AM19" i="25"/>
  <c r="AM36" i="24"/>
  <c r="AI19" i="25"/>
  <c r="AI36" i="24"/>
  <c r="AE19" i="25"/>
  <c r="AE36" i="24"/>
  <c r="AA36" i="24"/>
  <c r="AA19" i="25"/>
  <c r="W19" i="25"/>
  <c r="W36" i="24"/>
  <c r="S19" i="25"/>
  <c r="S36" i="24"/>
  <c r="O19" i="25"/>
  <c r="O36" i="24"/>
  <c r="K36" i="24"/>
  <c r="K19" i="25"/>
  <c r="G19" i="25"/>
  <c r="G36" i="24"/>
  <c r="AQ18" i="25"/>
  <c r="AQ35" i="24"/>
  <c r="AM18" i="25"/>
  <c r="AM35" i="24"/>
  <c r="AI18" i="25"/>
  <c r="AI35" i="24"/>
  <c r="AE18" i="25"/>
  <c r="AE35" i="24"/>
  <c r="AA18" i="25"/>
  <c r="AA35" i="24"/>
  <c r="W18" i="25"/>
  <c r="W35" i="24"/>
  <c r="S18" i="25"/>
  <c r="S35" i="24"/>
  <c r="O18" i="25"/>
  <c r="O35" i="24"/>
  <c r="K18" i="25"/>
  <c r="K35" i="24"/>
  <c r="G18" i="25"/>
  <c r="G35" i="24"/>
  <c r="AQ17" i="25"/>
  <c r="AQ34" i="24"/>
  <c r="AM17" i="25"/>
  <c r="AM34" i="24"/>
  <c r="AI17" i="25"/>
  <c r="AI34" i="24"/>
  <c r="AE17" i="25"/>
  <c r="AE34" i="24"/>
  <c r="AA17" i="25"/>
  <c r="AA34" i="24"/>
  <c r="W34" i="24"/>
  <c r="W17" i="25"/>
  <c r="S17" i="25"/>
  <c r="S34" i="24"/>
  <c r="O17" i="25"/>
  <c r="O34" i="24"/>
  <c r="K17" i="25"/>
  <c r="K34" i="24"/>
  <c r="G17" i="25"/>
  <c r="G34" i="24"/>
  <c r="AQ16" i="25"/>
  <c r="AQ33" i="24"/>
  <c r="AM16" i="25"/>
  <c r="AM33" i="24"/>
  <c r="AI16" i="25"/>
  <c r="AI33" i="24"/>
  <c r="AE16" i="25"/>
  <c r="AE33" i="24"/>
  <c r="AA16" i="25"/>
  <c r="AA33" i="24"/>
  <c r="W16" i="25"/>
  <c r="W33" i="24"/>
  <c r="S16" i="25"/>
  <c r="S33" i="24"/>
  <c r="O16" i="25"/>
  <c r="O33" i="24"/>
  <c r="K16" i="25"/>
  <c r="K33" i="24"/>
  <c r="G16" i="25"/>
  <c r="G33" i="24"/>
  <c r="AQ15" i="25"/>
  <c r="AQ32" i="24"/>
  <c r="AM32" i="24"/>
  <c r="AM15" i="25"/>
  <c r="AI15" i="25"/>
  <c r="AI32" i="24"/>
  <c r="AE15" i="25"/>
  <c r="AE32" i="24"/>
  <c r="AA15" i="25"/>
  <c r="AA32" i="24"/>
  <c r="W15" i="25"/>
  <c r="W32" i="24"/>
  <c r="S15" i="25"/>
  <c r="S32" i="24"/>
  <c r="O15" i="25"/>
  <c r="O32" i="24"/>
  <c r="K15" i="25"/>
  <c r="K32" i="24"/>
  <c r="G15" i="25"/>
  <c r="G32" i="24"/>
  <c r="AQ14" i="25"/>
  <c r="AQ31" i="24"/>
  <c r="AM14" i="25"/>
  <c r="AM31" i="24"/>
  <c r="AI14" i="25"/>
  <c r="AI31" i="24"/>
  <c r="AE14" i="25"/>
  <c r="AE31" i="24"/>
  <c r="AA14" i="25"/>
  <c r="AA31" i="24"/>
  <c r="W14" i="25"/>
  <c r="W31" i="24"/>
  <c r="S14" i="25"/>
  <c r="S31" i="24"/>
  <c r="O14" i="25"/>
  <c r="O31" i="24"/>
  <c r="K14" i="25"/>
  <c r="K31" i="24"/>
  <c r="G14" i="25"/>
  <c r="G31" i="24"/>
  <c r="AQ13" i="25"/>
  <c r="AQ30" i="24"/>
  <c r="AM13" i="25"/>
  <c r="AM30" i="24"/>
  <c r="AI13" i="25"/>
  <c r="AI30" i="24"/>
  <c r="AE13" i="25"/>
  <c r="AE30" i="24"/>
  <c r="AA13" i="25"/>
  <c r="AA30" i="24"/>
  <c r="W30" i="24"/>
  <c r="W13" i="25"/>
  <c r="S13" i="25"/>
  <c r="S30" i="24"/>
  <c r="O13" i="25"/>
  <c r="O30" i="24"/>
  <c r="K13" i="25"/>
  <c r="K30" i="24"/>
  <c r="G13" i="25"/>
  <c r="G30" i="24"/>
  <c r="AQ12" i="25"/>
  <c r="AQ29" i="24"/>
  <c r="AM12" i="25"/>
  <c r="AM29" i="24"/>
  <c r="AI12" i="25"/>
  <c r="AI29" i="24"/>
  <c r="AE12" i="25"/>
  <c r="AE29" i="24"/>
  <c r="AA12" i="25"/>
  <c r="AA29" i="24"/>
  <c r="W12" i="25"/>
  <c r="W29" i="24"/>
  <c r="S12" i="25"/>
  <c r="S29" i="24"/>
  <c r="O12" i="25"/>
  <c r="O29" i="24"/>
  <c r="K12" i="25"/>
  <c r="K29" i="24"/>
  <c r="G12" i="25"/>
  <c r="G29" i="24"/>
  <c r="AQ11" i="25"/>
  <c r="AQ28" i="24"/>
  <c r="AM11" i="25"/>
  <c r="AM28" i="24"/>
  <c r="AI11" i="25"/>
  <c r="AI28" i="24"/>
  <c r="AE11" i="25"/>
  <c r="AE28" i="24"/>
  <c r="AA11" i="25"/>
  <c r="AA28" i="24"/>
  <c r="W11" i="25"/>
  <c r="W28" i="24"/>
  <c r="S11" i="25"/>
  <c r="S28" i="24"/>
  <c r="O11" i="25"/>
  <c r="O28" i="24"/>
  <c r="K11" i="25"/>
  <c r="K28" i="24"/>
  <c r="G28" i="24"/>
  <c r="G11" i="25"/>
  <c r="AR21" i="25"/>
  <c r="AR47" i="24"/>
  <c r="AN21" i="25"/>
  <c r="AN47" i="24"/>
  <c r="AJ21" i="25"/>
  <c r="AJ47" i="24"/>
  <c r="AF47" i="24"/>
  <c r="AF21" i="25"/>
  <c r="AB21" i="25"/>
  <c r="AB47" i="24"/>
  <c r="X47" i="24"/>
  <c r="X21" i="25"/>
  <c r="T21" i="25"/>
  <c r="T47" i="24"/>
  <c r="P21" i="25"/>
  <c r="P47" i="24"/>
  <c r="L21" i="25"/>
  <c r="L47" i="24"/>
  <c r="H21" i="25"/>
  <c r="H47" i="24"/>
  <c r="J10" i="25"/>
  <c r="J24" i="24"/>
  <c r="J23" i="24" s="1"/>
  <c r="F10" i="25"/>
  <c r="F24" i="24"/>
  <c r="F23" i="24" s="1"/>
  <c r="AP10" i="25"/>
  <c r="AP24" i="24"/>
  <c r="AP23" i="24" s="1"/>
  <c r="AL10" i="25"/>
  <c r="AL24" i="24"/>
  <c r="AL23" i="24" s="1"/>
  <c r="AH10" i="25"/>
  <c r="AH24" i="24"/>
  <c r="AH23" i="24" s="1"/>
  <c r="AD10" i="25"/>
  <c r="AD24" i="24"/>
  <c r="AD23" i="24" s="1"/>
  <c r="Z10" i="25"/>
  <c r="Z24" i="24"/>
  <c r="Z23" i="24" s="1"/>
  <c r="V10" i="25"/>
  <c r="V24" i="24"/>
  <c r="V23" i="24" s="1"/>
  <c r="R10" i="25"/>
  <c r="R24" i="24"/>
  <c r="R23" i="24" s="1"/>
  <c r="N10" i="25"/>
  <c r="N24" i="24"/>
  <c r="N23" i="24" s="1"/>
  <c r="D11" i="25"/>
  <c r="D28" i="24"/>
  <c r="D17" i="25"/>
  <c r="D34" i="24"/>
  <c r="D30" i="24"/>
  <c r="D13" i="25"/>
  <c r="AP20" i="25"/>
  <c r="AP37" i="24"/>
  <c r="AL20" i="25"/>
  <c r="AL37" i="24"/>
  <c r="AH20" i="25"/>
  <c r="AH37" i="24"/>
  <c r="AD20" i="25"/>
  <c r="AD37" i="24"/>
  <c r="Z20" i="25"/>
  <c r="Z37" i="24"/>
  <c r="V20" i="25"/>
  <c r="V37" i="24"/>
  <c r="R20" i="25"/>
  <c r="R37" i="24"/>
  <c r="N20" i="25"/>
  <c r="N37" i="24"/>
  <c r="J20" i="25"/>
  <c r="J37" i="24"/>
  <c r="F20" i="25"/>
  <c r="F37" i="24"/>
  <c r="AP19" i="25"/>
  <c r="AP36" i="24"/>
  <c r="AL19" i="25"/>
  <c r="AL36" i="24"/>
  <c r="AH19" i="25"/>
  <c r="AH36" i="24"/>
  <c r="AD19" i="25"/>
  <c r="AD36" i="24"/>
  <c r="Z19" i="25"/>
  <c r="Z36" i="24"/>
  <c r="V19" i="25"/>
  <c r="V36" i="24"/>
  <c r="R19" i="25"/>
  <c r="R36" i="24"/>
  <c r="N19" i="25"/>
  <c r="N36" i="24"/>
  <c r="J19" i="25"/>
  <c r="J36" i="24"/>
  <c r="F19" i="25"/>
  <c r="F36" i="24"/>
  <c r="AP18" i="25"/>
  <c r="AP35" i="24"/>
  <c r="AL18" i="25"/>
  <c r="AL35" i="24"/>
  <c r="AH18" i="25"/>
  <c r="AH35" i="24"/>
  <c r="AD18" i="25"/>
  <c r="AD35" i="24"/>
  <c r="Z18" i="25"/>
  <c r="Z35" i="24"/>
  <c r="V18" i="25"/>
  <c r="V35" i="24"/>
  <c r="R18" i="25"/>
  <c r="R35" i="24"/>
  <c r="N18" i="25"/>
  <c r="N35" i="24"/>
  <c r="J18" i="25"/>
  <c r="J35" i="24"/>
  <c r="F18" i="25"/>
  <c r="F35" i="24"/>
  <c r="AP17" i="25"/>
  <c r="AP34" i="24"/>
  <c r="AL17" i="25"/>
  <c r="AL34" i="24"/>
  <c r="AH17" i="25"/>
  <c r="AH34" i="24"/>
  <c r="AD17" i="25"/>
  <c r="AD34" i="24"/>
  <c r="Z17" i="25"/>
  <c r="Z34" i="24"/>
  <c r="V17" i="25"/>
  <c r="V34" i="24"/>
  <c r="R17" i="25"/>
  <c r="R34" i="24"/>
  <c r="N17" i="25"/>
  <c r="N34" i="24"/>
  <c r="J17" i="25"/>
  <c r="J34" i="24"/>
  <c r="F17" i="25"/>
  <c r="F34" i="24"/>
  <c r="AP16" i="25"/>
  <c r="AP33" i="24"/>
  <c r="AL16" i="25"/>
  <c r="AL33" i="24"/>
  <c r="AH16" i="25"/>
  <c r="AH33" i="24"/>
  <c r="AD16" i="25"/>
  <c r="AD33" i="24"/>
  <c r="Z16" i="25"/>
  <c r="Z33" i="24"/>
  <c r="V16" i="25"/>
  <c r="V33" i="24"/>
  <c r="R16" i="25"/>
  <c r="R33" i="24"/>
  <c r="N16" i="25"/>
  <c r="N33" i="24"/>
  <c r="J16" i="25"/>
  <c r="J33" i="24"/>
  <c r="F16" i="25"/>
  <c r="F33" i="24"/>
  <c r="AP15" i="25"/>
  <c r="AP32" i="24"/>
  <c r="AL15" i="25"/>
  <c r="AL32" i="24"/>
  <c r="AH15" i="25"/>
  <c r="AH32" i="24"/>
  <c r="AD15" i="25"/>
  <c r="AD32" i="24"/>
  <c r="Z15" i="25"/>
  <c r="Z32" i="24"/>
  <c r="V15" i="25"/>
  <c r="V32" i="24"/>
  <c r="R15" i="25"/>
  <c r="R32" i="24"/>
  <c r="N15" i="25"/>
  <c r="N32" i="24"/>
  <c r="J15" i="25"/>
  <c r="J32" i="24"/>
  <c r="F15" i="25"/>
  <c r="F32" i="24"/>
  <c r="AP14" i="25"/>
  <c r="AP31" i="24"/>
  <c r="AL14" i="25"/>
  <c r="AL31" i="24"/>
  <c r="AH14" i="25"/>
  <c r="AH31" i="24"/>
  <c r="AD14" i="25"/>
  <c r="AD31" i="24"/>
  <c r="Z14" i="25"/>
  <c r="Z31" i="24"/>
  <c r="V14" i="25"/>
  <c r="V31" i="24"/>
  <c r="R14" i="25"/>
  <c r="R31" i="24"/>
  <c r="N14" i="25"/>
  <c r="N31" i="24"/>
  <c r="J14" i="25"/>
  <c r="J31" i="24"/>
  <c r="F14" i="25"/>
  <c r="F31" i="24"/>
  <c r="AP13" i="25"/>
  <c r="AP30" i="24"/>
  <c r="AL13" i="25"/>
  <c r="AL30" i="24"/>
  <c r="AH13" i="25"/>
  <c r="AH30" i="24"/>
  <c r="AD13" i="25"/>
  <c r="AD30" i="24"/>
  <c r="Z13" i="25"/>
  <c r="Z30" i="24"/>
  <c r="V13" i="25"/>
  <c r="V30" i="24"/>
  <c r="R13" i="25"/>
  <c r="R30" i="24"/>
  <c r="N13" i="25"/>
  <c r="N30" i="24"/>
  <c r="J13" i="25"/>
  <c r="J30" i="24"/>
  <c r="F13" i="25"/>
  <c r="F30" i="24"/>
  <c r="AP12" i="25"/>
  <c r="AP29" i="24"/>
  <c r="AL12" i="25"/>
  <c r="AL29" i="24"/>
  <c r="AH12" i="25"/>
  <c r="AH29" i="24"/>
  <c r="AD12" i="25"/>
  <c r="AD29" i="24"/>
  <c r="Z12" i="25"/>
  <c r="Z29" i="24"/>
  <c r="V12" i="25"/>
  <c r="V29" i="24"/>
  <c r="R12" i="25"/>
  <c r="R29" i="24"/>
  <c r="N12" i="25"/>
  <c r="N29" i="24"/>
  <c r="J12" i="25"/>
  <c r="J29" i="24"/>
  <c r="F12" i="25"/>
  <c r="F29" i="24"/>
  <c r="AP11" i="25"/>
  <c r="AP28" i="24"/>
  <c r="AL11" i="25"/>
  <c r="AL28" i="24"/>
  <c r="AH11" i="25"/>
  <c r="AH28" i="24"/>
  <c r="AD11" i="25"/>
  <c r="AD28" i="24"/>
  <c r="Z11" i="25"/>
  <c r="Z28" i="24"/>
  <c r="V11" i="25"/>
  <c r="V28" i="24"/>
  <c r="R11" i="25"/>
  <c r="R28" i="24"/>
  <c r="N11" i="25"/>
  <c r="N28" i="24"/>
  <c r="J11" i="25"/>
  <c r="J28" i="24"/>
  <c r="F11" i="25"/>
  <c r="F28" i="24"/>
  <c r="AQ21" i="25"/>
  <c r="AQ47" i="24"/>
  <c r="AM21" i="25"/>
  <c r="AM47" i="24"/>
  <c r="AI21" i="25"/>
  <c r="AI47" i="24"/>
  <c r="AE21" i="25"/>
  <c r="AE47" i="24"/>
  <c r="AA21" i="25"/>
  <c r="AA47" i="24"/>
  <c r="W21" i="25"/>
  <c r="W47" i="24"/>
  <c r="S21" i="25"/>
  <c r="S47" i="24"/>
  <c r="O21" i="25"/>
  <c r="O47" i="24"/>
  <c r="K21" i="25"/>
  <c r="K47" i="24"/>
  <c r="G21" i="25"/>
  <c r="G47" i="24"/>
  <c r="D10" i="25"/>
  <c r="D24" i="24"/>
  <c r="D23" i="24" s="1"/>
  <c r="I10" i="25"/>
  <c r="I24" i="24"/>
  <c r="I23" i="24" s="1"/>
  <c r="E10" i="25"/>
  <c r="E24" i="24"/>
  <c r="E23" i="24" s="1"/>
  <c r="AO10" i="25"/>
  <c r="AO24" i="24"/>
  <c r="AO23" i="24" s="1"/>
  <c r="AK10" i="25"/>
  <c r="AK24" i="24"/>
  <c r="AK23" i="24" s="1"/>
  <c r="AG10" i="25"/>
  <c r="AG24" i="24"/>
  <c r="AG23" i="24" s="1"/>
  <c r="AC10" i="25"/>
  <c r="AC24" i="24"/>
  <c r="AC23" i="24" s="1"/>
  <c r="Y10" i="25"/>
  <c r="Y24" i="24"/>
  <c r="Y23" i="24" s="1"/>
  <c r="U10" i="25"/>
  <c r="U24" i="24"/>
  <c r="U23" i="24" s="1"/>
  <c r="Q10" i="25"/>
  <c r="Q24" i="24"/>
  <c r="Q23" i="24" s="1"/>
  <c r="M10" i="25"/>
  <c r="M24" i="24"/>
  <c r="M23" i="24" s="1"/>
  <c r="D20" i="25"/>
  <c r="D37" i="24"/>
  <c r="D16" i="25"/>
  <c r="D33" i="24"/>
  <c r="D12" i="25"/>
  <c r="D29" i="24"/>
  <c r="AO20" i="25"/>
  <c r="AO37" i="24"/>
  <c r="AK20" i="25"/>
  <c r="AK37" i="24"/>
  <c r="AG20" i="25"/>
  <c r="AG37" i="24"/>
  <c r="AC20" i="25"/>
  <c r="AC37" i="24"/>
  <c r="Y20" i="25"/>
  <c r="Y37" i="24"/>
  <c r="U20" i="25"/>
  <c r="U37" i="24"/>
  <c r="Q20" i="25"/>
  <c r="Q37" i="24"/>
  <c r="M20" i="25"/>
  <c r="M37" i="24"/>
  <c r="I37" i="24"/>
  <c r="I20" i="25"/>
  <c r="E20" i="25"/>
  <c r="E37" i="24"/>
  <c r="AO19" i="25"/>
  <c r="AO36" i="24"/>
  <c r="AK19" i="25"/>
  <c r="AK36" i="24"/>
  <c r="AG19" i="25"/>
  <c r="AG36" i="24"/>
  <c r="AC19" i="25"/>
  <c r="AC36" i="24"/>
  <c r="Y19" i="25"/>
  <c r="Y36" i="24"/>
  <c r="U19" i="25"/>
  <c r="U36" i="24"/>
  <c r="Q19" i="25"/>
  <c r="Q36" i="24"/>
  <c r="M19" i="25"/>
  <c r="M36" i="24"/>
  <c r="I19" i="25"/>
  <c r="I36" i="24"/>
  <c r="E19" i="25"/>
  <c r="E36" i="24"/>
  <c r="AO35" i="24"/>
  <c r="AO18" i="25"/>
  <c r="AK18" i="25"/>
  <c r="AK35" i="24"/>
  <c r="AG18" i="25"/>
  <c r="AG35" i="24"/>
  <c r="AC18" i="25"/>
  <c r="AC35" i="24"/>
  <c r="Y18" i="25"/>
  <c r="Y35" i="24"/>
  <c r="U18" i="25"/>
  <c r="U35" i="24"/>
  <c r="Q18" i="25"/>
  <c r="Q35" i="24"/>
  <c r="M18" i="25"/>
  <c r="M35" i="24"/>
  <c r="I18" i="25"/>
  <c r="I35" i="24"/>
  <c r="E18" i="25"/>
  <c r="E35" i="24"/>
  <c r="AO17" i="25"/>
  <c r="AO34" i="24"/>
  <c r="AK17" i="25"/>
  <c r="AK34" i="24"/>
  <c r="AG17" i="25"/>
  <c r="AG34" i="24"/>
  <c r="AC17" i="25"/>
  <c r="AC34" i="24"/>
  <c r="Y17" i="25"/>
  <c r="Y34" i="24"/>
  <c r="U17" i="25"/>
  <c r="U34" i="24"/>
  <c r="Q17" i="25"/>
  <c r="Q34" i="24"/>
  <c r="M17" i="25"/>
  <c r="M34" i="24"/>
  <c r="I17" i="25"/>
  <c r="I34" i="24"/>
  <c r="E17" i="25"/>
  <c r="E34" i="24"/>
  <c r="AO16" i="25"/>
  <c r="AO33" i="24"/>
  <c r="AK16" i="25"/>
  <c r="AK33" i="24"/>
  <c r="AG16" i="25"/>
  <c r="AG33" i="24"/>
  <c r="AC16" i="25"/>
  <c r="AC33" i="24"/>
  <c r="Y16" i="25"/>
  <c r="Y33" i="24"/>
  <c r="U16" i="25"/>
  <c r="U33" i="24"/>
  <c r="Q16" i="25"/>
  <c r="Q33" i="24"/>
  <c r="M16" i="25"/>
  <c r="M33" i="24"/>
  <c r="I16" i="25"/>
  <c r="I33" i="24"/>
  <c r="E16" i="25"/>
  <c r="E33" i="24"/>
  <c r="AO15" i="25"/>
  <c r="AO32" i="24"/>
  <c r="AK15" i="25"/>
  <c r="AK32" i="24"/>
  <c r="AG15" i="25"/>
  <c r="AG32" i="24"/>
  <c r="AC15" i="25"/>
  <c r="AC32" i="24"/>
  <c r="Y15" i="25"/>
  <c r="Y32" i="24"/>
  <c r="U15" i="25"/>
  <c r="U32" i="24"/>
  <c r="Q15" i="25"/>
  <c r="Q32" i="24"/>
  <c r="M15" i="25"/>
  <c r="M32" i="24"/>
  <c r="I15" i="25"/>
  <c r="I32" i="24"/>
  <c r="E15" i="25"/>
  <c r="E32" i="24"/>
  <c r="AO14" i="25"/>
  <c r="AO31" i="24"/>
  <c r="AK14" i="25"/>
  <c r="AK31" i="24"/>
  <c r="AG14" i="25"/>
  <c r="AG31" i="24"/>
  <c r="AC14" i="25"/>
  <c r="AC31" i="24"/>
  <c r="Y14" i="25"/>
  <c r="Y31" i="24"/>
  <c r="U14" i="25"/>
  <c r="U31" i="24"/>
  <c r="Q14" i="25"/>
  <c r="Q31" i="24"/>
  <c r="M14" i="25"/>
  <c r="M31" i="24"/>
  <c r="I14" i="25"/>
  <c r="I31" i="24"/>
  <c r="E14" i="25"/>
  <c r="E31" i="24"/>
  <c r="AO13" i="25"/>
  <c r="AO30" i="24"/>
  <c r="AK13" i="25"/>
  <c r="AK30" i="24"/>
  <c r="AG13" i="25"/>
  <c r="AG30" i="24"/>
  <c r="AC13" i="25"/>
  <c r="AC30" i="24"/>
  <c r="Y13" i="25"/>
  <c r="Y30" i="24"/>
  <c r="U13" i="25"/>
  <c r="U30" i="24"/>
  <c r="Q13" i="25"/>
  <c r="Q30" i="24"/>
  <c r="M13" i="25"/>
  <c r="M30" i="24"/>
  <c r="I13" i="25"/>
  <c r="I30" i="24"/>
  <c r="E13" i="25"/>
  <c r="E30" i="24"/>
  <c r="AO12" i="25"/>
  <c r="AO29" i="24"/>
  <c r="AK12" i="25"/>
  <c r="AK29" i="24"/>
  <c r="AG12" i="25"/>
  <c r="AG29" i="24"/>
  <c r="AC12" i="25"/>
  <c r="AC29" i="24"/>
  <c r="Y12" i="25"/>
  <c r="Y29" i="24"/>
  <c r="U12" i="25"/>
  <c r="U29" i="24"/>
  <c r="Q12" i="25"/>
  <c r="Q29" i="24"/>
  <c r="M12" i="25"/>
  <c r="M29" i="24"/>
  <c r="I12" i="25"/>
  <c r="I29" i="24"/>
  <c r="E12" i="25"/>
  <c r="E29" i="24"/>
  <c r="AO11" i="25"/>
  <c r="AO28" i="24"/>
  <c r="AK11" i="25"/>
  <c r="AK28" i="24"/>
  <c r="AG11" i="25"/>
  <c r="AG28" i="24"/>
  <c r="AC11" i="25"/>
  <c r="AC28" i="24"/>
  <c r="Y11" i="25"/>
  <c r="Y28" i="24"/>
  <c r="U11" i="25"/>
  <c r="U28" i="24"/>
  <c r="Q11" i="25"/>
  <c r="Q28" i="24"/>
  <c r="M11" i="25"/>
  <c r="M28" i="24"/>
  <c r="I11" i="25"/>
  <c r="I28" i="24"/>
  <c r="E11" i="25"/>
  <c r="E28" i="24"/>
  <c r="AP21" i="25"/>
  <c r="AP47" i="24"/>
  <c r="AL21" i="25"/>
  <c r="AL47" i="24"/>
  <c r="AH21" i="25"/>
  <c r="AH47" i="24"/>
  <c r="AD21" i="25"/>
  <c r="AD47" i="24"/>
  <c r="Z21" i="25"/>
  <c r="Z47" i="24"/>
  <c r="V21" i="25"/>
  <c r="V47" i="24"/>
  <c r="R21" i="25"/>
  <c r="R47" i="24"/>
  <c r="N21" i="25"/>
  <c r="N47" i="24"/>
  <c r="J21" i="25"/>
  <c r="J47" i="24"/>
  <c r="F21" i="25"/>
  <c r="F47" i="24"/>
  <c r="C89" i="20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9" i="27"/>
  <c r="BH159" i="27"/>
  <c r="BI159" i="27"/>
  <c r="BL159" i="27"/>
  <c r="BQ159" i="27"/>
  <c r="AV159" i="27"/>
  <c r="CG193" i="20"/>
  <c r="CG194" i="20" s="1"/>
  <c r="CH193" i="20"/>
  <c r="CH194" i="20" s="1"/>
  <c r="CI193" i="20"/>
  <c r="CI194" i="20" s="1"/>
  <c r="CJ193" i="20"/>
  <c r="CJ194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A141" i="20"/>
  <c r="BA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BT145" i="20"/>
  <c r="D10" i="27"/>
  <c r="M27" i="24" l="1"/>
  <c r="Y27" i="24"/>
  <c r="AK27" i="24"/>
  <c r="V27" i="24"/>
  <c r="AH27" i="24"/>
  <c r="K27" i="24"/>
  <c r="K38" i="24" s="1"/>
  <c r="AI27" i="24"/>
  <c r="L27" i="24"/>
  <c r="X27" i="24"/>
  <c r="AJ27" i="24"/>
  <c r="CG28" i="25"/>
  <c r="CG28" i="32"/>
  <c r="CH28" i="25"/>
  <c r="CH28" i="32"/>
  <c r="CI28" i="25"/>
  <c r="CI28" i="32"/>
  <c r="E27" i="24"/>
  <c r="F159" i="27" s="1"/>
  <c r="Q27" i="24"/>
  <c r="Q38" i="24" s="1"/>
  <c r="AC27" i="24"/>
  <c r="N27" i="24"/>
  <c r="AL27" i="24"/>
  <c r="AL38" i="24" s="1"/>
  <c r="O27" i="24"/>
  <c r="O38" i="24" s="1"/>
  <c r="AA27" i="24"/>
  <c r="AA38" i="24" s="1"/>
  <c r="P27" i="24"/>
  <c r="Q159" i="27" s="1"/>
  <c r="AB27" i="24"/>
  <c r="AN27" i="24"/>
  <c r="CJ28" i="25"/>
  <c r="CJ28" i="32"/>
  <c r="I27" i="24"/>
  <c r="I38" i="24" s="1"/>
  <c r="AG27" i="24"/>
  <c r="AG38" i="24" s="1"/>
  <c r="F27" i="24"/>
  <c r="AD27" i="24"/>
  <c r="AP27" i="24"/>
  <c r="AP38" i="24" s="1"/>
  <c r="S27" i="24"/>
  <c r="S38" i="24" s="1"/>
  <c r="AE27" i="24"/>
  <c r="AE38" i="24" s="1"/>
  <c r="AQ27" i="24"/>
  <c r="AR159" i="27" s="1"/>
  <c r="H27" i="24"/>
  <c r="I159" i="27" s="1"/>
  <c r="AF27" i="24"/>
  <c r="AR27" i="24"/>
  <c r="AR38" i="24" s="1"/>
  <c r="V38" i="24"/>
  <c r="AO27" i="24"/>
  <c r="AO38" i="24" s="1"/>
  <c r="AM27" i="24"/>
  <c r="AN159" i="27" s="1"/>
  <c r="T27" i="24"/>
  <c r="Y38" i="24"/>
  <c r="U27" i="24"/>
  <c r="U38" i="24" s="1"/>
  <c r="R27" i="24"/>
  <c r="J27" i="24"/>
  <c r="K159" i="27" s="1"/>
  <c r="Z27" i="24"/>
  <c r="Z38" i="24" s="1"/>
  <c r="W27" i="24"/>
  <c r="W38" i="24" s="1"/>
  <c r="R38" i="24"/>
  <c r="AH38" i="24"/>
  <c r="J38" i="24"/>
  <c r="L38" i="24"/>
  <c r="T38" i="24"/>
  <c r="AB38" i="24"/>
  <c r="AJ38" i="24"/>
  <c r="BS145" i="20"/>
  <c r="BS157" i="20" s="1"/>
  <c r="M38" i="24"/>
  <c r="AC38" i="24"/>
  <c r="AK38" i="24"/>
  <c r="N38" i="24"/>
  <c r="AD38" i="24"/>
  <c r="F38" i="24"/>
  <c r="AI38" i="24"/>
  <c r="X38" i="24"/>
  <c r="AF38" i="24"/>
  <c r="AN38" i="24"/>
  <c r="H38" i="24"/>
  <c r="G27" i="24"/>
  <c r="G38" i="24" s="1"/>
  <c r="N159" i="27"/>
  <c r="Z159" i="27"/>
  <c r="AH159" i="27"/>
  <c r="W159" i="27"/>
  <c r="AE159" i="27"/>
  <c r="AD159" i="27"/>
  <c r="AL159" i="27"/>
  <c r="AI159" i="27"/>
  <c r="S159" i="27"/>
  <c r="CE145" i="20"/>
  <c r="CE177" i="20"/>
  <c r="CE182" i="20" s="1"/>
  <c r="CE183" i="20" s="1"/>
  <c r="BS178" i="20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57" i="20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G159" i="27"/>
  <c r="P159" i="27"/>
  <c r="X159" i="27"/>
  <c r="M159" i="27"/>
  <c r="AJ159" i="27"/>
  <c r="AO159" i="27"/>
  <c r="D27" i="24"/>
  <c r="D203" i="20"/>
  <c r="C203" i="20"/>
  <c r="E188" i="20" s="1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67" i="20" s="1"/>
  <c r="D151" i="20"/>
  <c r="P38" i="24" l="1"/>
  <c r="AQ38" i="24"/>
  <c r="L159" i="27"/>
  <c r="AP159" i="27"/>
  <c r="AQ159" i="27"/>
  <c r="AM159" i="27"/>
  <c r="T159" i="27"/>
  <c r="V159" i="27"/>
  <c r="E38" i="24"/>
  <c r="J159" i="27"/>
  <c r="AM38" i="24"/>
  <c r="AA159" i="27"/>
  <c r="H159" i="27"/>
  <c r="AB159" i="27"/>
  <c r="CD157" i="20"/>
  <c r="CD178" i="20"/>
  <c r="D174" i="27"/>
  <c r="D182" i="27"/>
  <c r="CA157" i="20"/>
  <c r="CA178" i="20"/>
  <c r="BX157" i="20"/>
  <c r="BX178" i="20"/>
  <c r="BY157" i="20"/>
  <c r="BY178" i="20"/>
  <c r="D204" i="20"/>
  <c r="AF159" i="27"/>
  <c r="R159" i="27"/>
  <c r="BZ157" i="20"/>
  <c r="BZ178" i="20"/>
  <c r="BW157" i="20"/>
  <c r="BW178" i="20"/>
  <c r="BV157" i="20"/>
  <c r="BV178" i="20"/>
  <c r="CF157" i="20"/>
  <c r="CF178" i="20"/>
  <c r="F77" i="27"/>
  <c r="E77" i="27"/>
  <c r="L77" i="27"/>
  <c r="G77" i="27"/>
  <c r="I77" i="27"/>
  <c r="H77" i="27"/>
  <c r="J77" i="27"/>
  <c r="M77" i="27"/>
  <c r="N75" i="27" s="1"/>
  <c r="N76" i="27" s="1"/>
  <c r="K77" i="27"/>
  <c r="BA80" i="27"/>
  <c r="CB157" i="20"/>
  <c r="CB178" i="20"/>
  <c r="BU157" i="20"/>
  <c r="BU178" i="20"/>
  <c r="CC157" i="20"/>
  <c r="CC178" i="20"/>
  <c r="CE157" i="20"/>
  <c r="CE178" i="20"/>
  <c r="O159" i="27"/>
  <c r="AK159" i="27"/>
  <c r="AC159" i="27"/>
  <c r="Y159" i="27"/>
  <c r="U159" i="27"/>
  <c r="AG159" i="27"/>
  <c r="E159" i="27"/>
  <c r="D38" i="24"/>
  <c r="AS159" i="27"/>
  <c r="D205" i="20"/>
  <c r="C204" i="20"/>
  <c r="C205" i="20"/>
  <c r="CF159" i="20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CF160" i="20" l="1"/>
  <c r="CB160" i="20"/>
  <c r="BZ31" i="28"/>
  <c r="BX160" i="20"/>
  <c r="BV31" i="28"/>
  <c r="BY160" i="20"/>
  <c r="BW31" i="28"/>
  <c r="BZ160" i="20"/>
  <c r="BX31" i="28"/>
  <c r="BU160" i="20"/>
  <c r="BS31" i="28"/>
  <c r="BT160" i="20"/>
  <c r="BR31" i="28"/>
  <c r="N89" i="27"/>
  <c r="N78" i="27"/>
  <c r="O78" i="27"/>
  <c r="P76" i="27" s="1"/>
  <c r="P89" i="27" s="1"/>
  <c r="EK174" i="27"/>
  <c r="EB174" i="27"/>
  <c r="DT174" i="27"/>
  <c r="CS174" i="27"/>
  <c r="DR174" i="27"/>
  <c r="CO174" i="27"/>
  <c r="CQ174" i="27"/>
  <c r="DK174" i="27"/>
  <c r="EI174" i="27"/>
  <c r="DZ174" i="27"/>
  <c r="DY174" i="27"/>
  <c r="DH174" i="27"/>
  <c r="CN174" i="27"/>
  <c r="DD174" i="27"/>
  <c r="DN174" i="27"/>
  <c r="DW174" i="27"/>
  <c r="DQ174" i="27"/>
  <c r="CV174" i="27"/>
  <c r="DV174" i="27"/>
  <c r="EA174" i="27"/>
  <c r="DA174" i="27"/>
  <c r="CU174" i="27"/>
  <c r="CY174" i="27"/>
  <c r="EE174" i="27"/>
  <c r="EF174" i="27"/>
  <c r="DL174" i="27"/>
  <c r="DB174" i="27"/>
  <c r="DO174" i="27"/>
  <c r="DP174" i="27"/>
  <c r="EC174" i="27"/>
  <c r="DX174" i="27"/>
  <c r="DC174" i="27"/>
  <c r="CT174" i="27"/>
  <c r="DU174" i="27"/>
  <c r="ED174" i="27"/>
  <c r="CX174" i="27"/>
  <c r="DJ174" i="27"/>
  <c r="EH174" i="27"/>
  <c r="DM174" i="27"/>
  <c r="CW174" i="27"/>
  <c r="EG174" i="27"/>
  <c r="DG174" i="27"/>
  <c r="DF174" i="27"/>
  <c r="DS174" i="27"/>
  <c r="DE174" i="27"/>
  <c r="EJ174" i="27"/>
  <c r="CP174" i="27"/>
  <c r="CR174" i="27"/>
  <c r="CZ174" i="27"/>
  <c r="DI174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BA100" i="27"/>
  <c r="BA81" i="27"/>
  <c r="BB80" i="27" s="1"/>
  <c r="BB100" i="27" s="1"/>
  <c r="N77" i="27"/>
  <c r="O75" i="27" s="1"/>
  <c r="CH218" i="20"/>
  <c r="CI218" i="20"/>
  <c r="CJ218" i="20"/>
  <c r="CK218" i="20"/>
  <c r="CH216" i="20"/>
  <c r="CI216" i="20"/>
  <c r="CJ216" i="20"/>
  <c r="CK216" i="20"/>
  <c r="CG192" i="20"/>
  <c r="CH192" i="20"/>
  <c r="CI192" i="20"/>
  <c r="CJ192" i="20"/>
  <c r="CK215" i="20"/>
  <c r="CK29" i="25" l="1"/>
  <c r="CK29" i="32"/>
  <c r="CK9" i="32" s="1"/>
  <c r="CJ29" i="25"/>
  <c r="CJ29" i="32"/>
  <c r="CJ9" i="32" s="1"/>
  <c r="CH29" i="25"/>
  <c r="CH29" i="32"/>
  <c r="CH9" i="32" s="1"/>
  <c r="CI29" i="25"/>
  <c r="CI29" i="32"/>
  <c r="CI9" i="32" s="1"/>
  <c r="BB107" i="27"/>
  <c r="S78" i="27"/>
  <c r="T76" i="27" s="1"/>
  <c r="T89" i="27" s="1"/>
  <c r="T96" i="27" s="1"/>
  <c r="CG215" i="20"/>
  <c r="CG198" i="20"/>
  <c r="O77" i="27"/>
  <c r="P75" i="27" s="1"/>
  <c r="P77" i="27" s="1"/>
  <c r="Q75" i="27" s="1"/>
  <c r="Q77" i="27" s="1"/>
  <c r="R75" i="27" s="1"/>
  <c r="CH215" i="20"/>
  <c r="CH198" i="20"/>
  <c r="Q78" i="27"/>
  <c r="N96" i="27"/>
  <c r="O96" i="27"/>
  <c r="P96" i="27"/>
  <c r="Q96" i="27"/>
  <c r="R96" i="27"/>
  <c r="S96" i="27"/>
  <c r="N92" i="27"/>
  <c r="N90" i="27" s="1"/>
  <c r="O92" i="27" s="1"/>
  <c r="O90" i="27" s="1"/>
  <c r="P92" i="27" s="1"/>
  <c r="P90" i="27" s="1"/>
  <c r="Q92" i="27" s="1"/>
  <c r="Q90" i="27" s="1"/>
  <c r="BB81" i="27"/>
  <c r="BC80" i="27" s="1"/>
  <c r="P78" i="27"/>
  <c r="CJ215" i="20"/>
  <c r="CJ198" i="20"/>
  <c r="CI215" i="20"/>
  <c r="CI198" i="20"/>
  <c r="BA107" i="27"/>
  <c r="BA103" i="27"/>
  <c r="BA101" i="27" s="1"/>
  <c r="BB103" i="27" s="1"/>
  <c r="BB101" i="27" s="1"/>
  <c r="R78" i="27"/>
  <c r="BY164" i="20"/>
  <c r="BY173" i="20" s="1"/>
  <c r="BY174" i="20" s="1"/>
  <c r="BU164" i="20"/>
  <c r="BU173" i="20" s="1"/>
  <c r="BU174" i="20" s="1"/>
  <c r="CF164" i="20"/>
  <c r="CF165" i="20" s="1"/>
  <c r="CF25" i="32" s="1"/>
  <c r="CE164" i="20"/>
  <c r="CE165" i="20" s="1"/>
  <c r="CE25" i="32" s="1"/>
  <c r="BS164" i="20"/>
  <c r="BS165" i="20" s="1"/>
  <c r="BS25" i="32" s="1"/>
  <c r="CA164" i="20"/>
  <c r="CA173" i="20" s="1"/>
  <c r="CA174" i="20" s="1"/>
  <c r="BW164" i="20"/>
  <c r="BW165" i="20" s="1"/>
  <c r="BW25" i="32" s="1"/>
  <c r="CD164" i="20"/>
  <c r="CD165" i="20" s="1"/>
  <c r="CD25" i="32" s="1"/>
  <c r="BZ164" i="20"/>
  <c r="BZ165" i="20" s="1"/>
  <c r="BZ25" i="32" s="1"/>
  <c r="BV164" i="20"/>
  <c r="BV165" i="20" s="1"/>
  <c r="BV25" i="32" s="1"/>
  <c r="CG216" i="20"/>
  <c r="CB142" i="20"/>
  <c r="CB143" i="20" s="1"/>
  <c r="CB193" i="20" s="1"/>
  <c r="CB194" i="20" s="1"/>
  <c r="CB28" i="32" s="1"/>
  <c r="CB164" i="20"/>
  <c r="BX142" i="20"/>
  <c r="BX143" i="20" s="1"/>
  <c r="BX193" i="20" s="1"/>
  <c r="BX194" i="20" s="1"/>
  <c r="BX28" i="32" s="1"/>
  <c r="BX164" i="20"/>
  <c r="BT142" i="20"/>
  <c r="BT6" i="24" s="1"/>
  <c r="BT8" i="24" s="1"/>
  <c r="BT15" i="24" s="1"/>
  <c r="BT164" i="20"/>
  <c r="CC142" i="20"/>
  <c r="CC143" i="20" s="1"/>
  <c r="CC193" i="20" s="1"/>
  <c r="CC194" i="20" s="1"/>
  <c r="CC28" i="32" s="1"/>
  <c r="CC164" i="20"/>
  <c r="CA142" i="20"/>
  <c r="CA143" i="20" s="1"/>
  <c r="CA193" i="20" s="1"/>
  <c r="CA194" i="20" s="1"/>
  <c r="CA28" i="32" s="1"/>
  <c r="BY142" i="20"/>
  <c r="BY143" i="20" s="1"/>
  <c r="BY193" i="20" s="1"/>
  <c r="BY194" i="20" s="1"/>
  <c r="BY28" i="32" s="1"/>
  <c r="BU142" i="20"/>
  <c r="BU143" i="20" s="1"/>
  <c r="BU193" i="20" s="1"/>
  <c r="BU194" i="20" s="1"/>
  <c r="BU28" i="32" s="1"/>
  <c r="CF142" i="20"/>
  <c r="CF143" i="20" s="1"/>
  <c r="CF193" i="20" s="1"/>
  <c r="CF194" i="20" s="1"/>
  <c r="CF28" i="32" s="1"/>
  <c r="BS142" i="20"/>
  <c r="BS6" i="24" s="1"/>
  <c r="BS8" i="24" s="1"/>
  <c r="BS15" i="24" s="1"/>
  <c r="CE142" i="20"/>
  <c r="CE143" i="20" s="1"/>
  <c r="CE193" i="20" s="1"/>
  <c r="CE194" i="20" s="1"/>
  <c r="CE28" i="32" s="1"/>
  <c r="BW142" i="20"/>
  <c r="BW143" i="20" s="1"/>
  <c r="BW193" i="20" s="1"/>
  <c r="BW194" i="20" s="1"/>
  <c r="BW28" i="32" s="1"/>
  <c r="CD142" i="20"/>
  <c r="CD143" i="20" s="1"/>
  <c r="CD193" i="20" s="1"/>
  <c r="CD194" i="20" s="1"/>
  <c r="CD28" i="32" s="1"/>
  <c r="BZ142" i="20"/>
  <c r="BZ143" i="20" s="1"/>
  <c r="BZ193" i="20" s="1"/>
  <c r="BZ194" i="20" s="1"/>
  <c r="BZ28" i="32" s="1"/>
  <c r="BV142" i="20"/>
  <c r="BV143" i="20" s="1"/>
  <c r="BV193" i="20" s="1"/>
  <c r="BV194" i="20" s="1"/>
  <c r="BV28" i="32" s="1"/>
  <c r="CG218" i="20"/>
  <c r="CG29" i="32" s="1"/>
  <c r="CJ36" i="32" l="1"/>
  <c r="CJ33" i="32"/>
  <c r="CJ40" i="32"/>
  <c r="CH40" i="32"/>
  <c r="CH33" i="32"/>
  <c r="CH36" i="32"/>
  <c r="CI36" i="32"/>
  <c r="CI40" i="32"/>
  <c r="CI33" i="32"/>
  <c r="CK33" i="32"/>
  <c r="CK40" i="32"/>
  <c r="CK36" i="32"/>
  <c r="BZ28" i="25"/>
  <c r="CA28" i="25"/>
  <c r="CD25" i="25"/>
  <c r="BW25" i="25"/>
  <c r="CF25" i="25"/>
  <c r="CB28" i="25"/>
  <c r="CG29" i="25"/>
  <c r="CG9" i="32"/>
  <c r="BU28" i="25"/>
  <c r="CC28" i="25"/>
  <c r="BX28" i="25"/>
  <c r="BV25" i="25"/>
  <c r="CE25" i="25"/>
  <c r="CD28" i="25"/>
  <c r="CF28" i="25"/>
  <c r="BW28" i="25"/>
  <c r="BV28" i="25"/>
  <c r="CE28" i="25"/>
  <c r="BY28" i="25"/>
  <c r="BZ25" i="25"/>
  <c r="BS25" i="25"/>
  <c r="BW173" i="20"/>
  <c r="BW174" i="20" s="1"/>
  <c r="T78" i="27"/>
  <c r="U76" i="27" s="1"/>
  <c r="U78" i="27" s="1"/>
  <c r="V76" i="27" s="1"/>
  <c r="R77" i="27"/>
  <c r="S75" i="27" s="1"/>
  <c r="S77" i="27" s="1"/>
  <c r="T75" i="27" s="1"/>
  <c r="R92" i="27"/>
  <c r="R90" i="27" s="1"/>
  <c r="S92" i="27" s="1"/>
  <c r="S90" i="27" s="1"/>
  <c r="T92" i="27" s="1"/>
  <c r="T90" i="27" s="1"/>
  <c r="BC100" i="27"/>
  <c r="BC103" i="27" s="1"/>
  <c r="BC101" i="27" s="1"/>
  <c r="BC81" i="27"/>
  <c r="BD80" i="27" s="1"/>
  <c r="CF173" i="20"/>
  <c r="CF174" i="20" s="1"/>
  <c r="BY165" i="20"/>
  <c r="BY25" i="32" s="1"/>
  <c r="BZ173" i="20"/>
  <c r="BZ174" i="20" s="1"/>
  <c r="BS173" i="20"/>
  <c r="BS174" i="20" s="1"/>
  <c r="BS143" i="20"/>
  <c r="BS193" i="20" s="1"/>
  <c r="BS194" i="20" s="1"/>
  <c r="BS28" i="32" s="1"/>
  <c r="BT143" i="20"/>
  <c r="BT193" i="20" s="1"/>
  <c r="BT194" i="20" s="1"/>
  <c r="BT28" i="32" s="1"/>
  <c r="BU165" i="20"/>
  <c r="BU25" i="32" s="1"/>
  <c r="CD173" i="20"/>
  <c r="CD174" i="20" s="1"/>
  <c r="BV173" i="20"/>
  <c r="BV174" i="20" s="1"/>
  <c r="CE173" i="20"/>
  <c r="CE174" i="20" s="1"/>
  <c r="CA165" i="20"/>
  <c r="CA25" i="32" s="1"/>
  <c r="BX165" i="20"/>
  <c r="BX25" i="32" s="1"/>
  <c r="BX173" i="20"/>
  <c r="BX174" i="20" s="1"/>
  <c r="CC173" i="20"/>
  <c r="CC174" i="20" s="1"/>
  <c r="CC165" i="20"/>
  <c r="CC25" i="32" s="1"/>
  <c r="BT165" i="20"/>
  <c r="BT25" i="32" s="1"/>
  <c r="BT173" i="20"/>
  <c r="BT174" i="20" s="1"/>
  <c r="CB165" i="20"/>
  <c r="CB25" i="32" s="1"/>
  <c r="CB173" i="20"/>
  <c r="CB174" i="20" s="1"/>
  <c r="BT28" i="25" l="1"/>
  <c r="BY25" i="25"/>
  <c r="BS28" i="25"/>
  <c r="CB25" i="25"/>
  <c r="BX25" i="25"/>
  <c r="CG36" i="32"/>
  <c r="CG40" i="32"/>
  <c r="CG33" i="32"/>
  <c r="BT25" i="25"/>
  <c r="CC25" i="25"/>
  <c r="CA25" i="25"/>
  <c r="BU25" i="25"/>
  <c r="U89" i="27"/>
  <c r="U92" i="27" s="1"/>
  <c r="U90" i="27" s="1"/>
  <c r="BS19" i="24"/>
  <c r="BT19" i="24"/>
  <c r="BR43" i="28" s="1"/>
  <c r="T77" i="27"/>
  <c r="U75" i="27" s="1"/>
  <c r="U77" i="27" s="1"/>
  <c r="V75" i="27" s="1"/>
  <c r="BD81" i="27"/>
  <c r="BE80" i="27" s="1"/>
  <c r="BD100" i="27"/>
  <c r="BD107" i="27" s="1"/>
  <c r="BC107" i="27"/>
  <c r="V89" i="27"/>
  <c r="V78" i="27"/>
  <c r="W76" i="27" s="1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D23" i="32" s="1"/>
  <c r="U96" i="27" l="1"/>
  <c r="D11" i="24"/>
  <c r="D23" i="25"/>
  <c r="BQ43" i="28"/>
  <c r="V77" i="27"/>
  <c r="W75" i="27" s="1"/>
  <c r="W77" i="27" s="1"/>
  <c r="X75" i="27" s="1"/>
  <c r="X77" i="27" s="1"/>
  <c r="Y75" i="27" s="1"/>
  <c r="Y77" i="27" s="1"/>
  <c r="Z75" i="27" s="1"/>
  <c r="BD103" i="27"/>
  <c r="BD101" i="27" s="1"/>
  <c r="V96" i="27"/>
  <c r="W89" i="27"/>
  <c r="W78" i="27"/>
  <c r="X76" i="27" s="1"/>
  <c r="BE100" i="27"/>
  <c r="BE81" i="27"/>
  <c r="BF80" i="27" s="1"/>
  <c r="V92" i="27"/>
  <c r="V90" i="27" s="1"/>
  <c r="C12" i="22"/>
  <c r="D11" i="22"/>
  <c r="D2" i="22"/>
  <c r="Z77" i="27" l="1"/>
  <c r="AA75" i="27" s="1"/>
  <c r="BF81" i="27"/>
  <c r="BG80" i="27" s="1"/>
  <c r="BF100" i="27"/>
  <c r="BF107" i="27" s="1"/>
  <c r="X89" i="27"/>
  <c r="X78" i="27"/>
  <c r="Y76" i="27" s="1"/>
  <c r="BE107" i="27"/>
  <c r="BE103" i="27"/>
  <c r="BE101" i="27" s="1"/>
  <c r="BF103" i="27" s="1"/>
  <c r="BF101" i="27" s="1"/>
  <c r="W92" i="27"/>
  <c r="W90" i="27" s="1"/>
  <c r="W96" i="27"/>
  <c r="E2" i="22"/>
  <c r="X92" i="27" l="1"/>
  <c r="X90" i="27" s="1"/>
  <c r="X96" i="27"/>
  <c r="BG100" i="27"/>
  <c r="BG103" i="27" s="1"/>
  <c r="BG101" i="27" s="1"/>
  <c r="BG81" i="27"/>
  <c r="BH80" i="27" s="1"/>
  <c r="Y89" i="27"/>
  <c r="Y78" i="27"/>
  <c r="Z76" i="27" s="1"/>
  <c r="AA77" i="27"/>
  <c r="AB75" i="27" s="1"/>
  <c r="AB77" i="27" s="1"/>
  <c r="AC75" i="27" s="1"/>
  <c r="AC77" i="27" s="1"/>
  <c r="AD75" i="27" s="1"/>
  <c r="AD77" i="27" s="1"/>
  <c r="AE75" i="27" s="1"/>
  <c r="AE77" i="27" s="1"/>
  <c r="AF75" i="27" s="1"/>
  <c r="AF77" i="27" s="1"/>
  <c r="AG75" i="27" s="1"/>
  <c r="AG77" i="27" s="1"/>
  <c r="AH75" i="27" s="1"/>
  <c r="AH77" i="27" s="1"/>
  <c r="AI75" i="27" s="1"/>
  <c r="AI77" i="27" s="1"/>
  <c r="AJ75" i="27" s="1"/>
  <c r="AJ77" i="27" s="1"/>
  <c r="AK75" i="27" s="1"/>
  <c r="AK77" i="27" s="1"/>
  <c r="AL75" i="27" s="1"/>
  <c r="AL77" i="27" s="1"/>
  <c r="AM75" i="27" s="1"/>
  <c r="AM77" i="27" s="1"/>
  <c r="AN75" i="27" s="1"/>
  <c r="AN77" i="27" s="1"/>
  <c r="AO75" i="27" s="1"/>
  <c r="AO77" i="27" s="1"/>
  <c r="AP75" i="27" s="1"/>
  <c r="AP77" i="27" s="1"/>
  <c r="AQ75" i="27" s="1"/>
  <c r="AQ77" i="27" s="1"/>
  <c r="AR75" i="27" s="1"/>
  <c r="AR77" i="27" s="1"/>
  <c r="AS75" i="27" s="1"/>
  <c r="AS77" i="27" s="1"/>
  <c r="AT75" i="27" s="1"/>
  <c r="AT77" i="27" s="1"/>
  <c r="AU75" i="27" s="1"/>
  <c r="AU77" i="27" s="1"/>
  <c r="AV75" i="27" s="1"/>
  <c r="AV77" i="27" s="1"/>
  <c r="AW75" i="27" s="1"/>
  <c r="AW77" i="27" s="1"/>
  <c r="AX75" i="27" s="1"/>
  <c r="AX77" i="27" s="1"/>
  <c r="AY75" i="27" s="1"/>
  <c r="AY77" i="27" s="1"/>
  <c r="AZ75" i="27" s="1"/>
  <c r="AZ77" i="27" s="1"/>
  <c r="BA75" i="27" s="1"/>
  <c r="BA77" i="27" s="1"/>
  <c r="BB75" i="27" s="1"/>
  <c r="BB77" i="27" s="1"/>
  <c r="BC75" i="27" s="1"/>
  <c r="BC77" i="27" s="1"/>
  <c r="BD75" i="27" s="1"/>
  <c r="BD77" i="27" s="1"/>
  <c r="BE75" i="27" s="1"/>
  <c r="BE77" i="27" s="1"/>
  <c r="BF75" i="27" s="1"/>
  <c r="BF77" i="27" s="1"/>
  <c r="BG75" i="27" s="1"/>
  <c r="BG77" i="27" s="1"/>
  <c r="BH75" i="27" s="1"/>
  <c r="BH77" i="27" s="1"/>
  <c r="BI75" i="27" s="1"/>
  <c r="BI77" i="27" s="1"/>
  <c r="BJ75" i="27" s="1"/>
  <c r="BJ77" i="27" s="1"/>
  <c r="BK75" i="27" s="1"/>
  <c r="BK77" i="27" s="1"/>
  <c r="BL75" i="27" s="1"/>
  <c r="BL77" i="27" s="1"/>
  <c r="BM75" i="27" s="1"/>
  <c r="BM77" i="27" s="1"/>
  <c r="BN75" i="27" s="1"/>
  <c r="BN77" i="27" s="1"/>
  <c r="BO75" i="27" s="1"/>
  <c r="BO77" i="27" s="1"/>
  <c r="BP75" i="27" s="1"/>
  <c r="BP77" i="27" s="1"/>
  <c r="BQ75" i="27" s="1"/>
  <c r="BQ77" i="27" s="1"/>
  <c r="BR75" i="27" s="1"/>
  <c r="BR77" i="27" s="1"/>
  <c r="BS75" i="27" s="1"/>
  <c r="BS77" i="27" s="1"/>
  <c r="BT75" i="27" s="1"/>
  <c r="BT77" i="27" s="1"/>
  <c r="BU75" i="27" s="1"/>
  <c r="BU77" i="27" s="1"/>
  <c r="BV75" i="27" s="1"/>
  <c r="BV77" i="27" s="1"/>
  <c r="BW75" i="27" s="1"/>
  <c r="BW77" i="27" s="1"/>
  <c r="BX75" i="27" s="1"/>
  <c r="BX77" i="27" s="1"/>
  <c r="BY75" i="27" s="1"/>
  <c r="BY77" i="27" s="1"/>
  <c r="BZ75" i="27" s="1"/>
  <c r="BZ77" i="27" s="1"/>
  <c r="CA75" i="27" s="1"/>
  <c r="CA77" i="27" s="1"/>
  <c r="CB75" i="27" s="1"/>
  <c r="CB77" i="27" s="1"/>
  <c r="CC75" i="27" s="1"/>
  <c r="CC77" i="27" s="1"/>
  <c r="CD75" i="27" s="1"/>
  <c r="CD77" i="27" s="1"/>
  <c r="CE75" i="27" s="1"/>
  <c r="CE77" i="27" s="1"/>
  <c r="CF75" i="27" s="1"/>
  <c r="CF77" i="27" s="1"/>
  <c r="CG75" i="27" s="1"/>
  <c r="CG77" i="27" s="1"/>
  <c r="CH75" i="27" s="1"/>
  <c r="CH77" i="27" s="1"/>
  <c r="CI75" i="27" s="1"/>
  <c r="CI77" i="27" s="1"/>
  <c r="CJ75" i="27" s="1"/>
  <c r="CJ77" i="27" s="1"/>
  <c r="CK75" i="27" s="1"/>
  <c r="CK77" i="27" s="1"/>
  <c r="CL75" i="27" s="1"/>
  <c r="CL77" i="27" s="1"/>
  <c r="CM75" i="27" s="1"/>
  <c r="CM77" i="27" s="1"/>
  <c r="CN75" i="27" s="1"/>
  <c r="CN77" i="27" s="1"/>
  <c r="CO75" i="27" s="1"/>
  <c r="CO77" i="27" s="1"/>
  <c r="CP75" i="27" s="1"/>
  <c r="CP77" i="27" s="1"/>
  <c r="CQ75" i="27" s="1"/>
  <c r="CQ77" i="27" s="1"/>
  <c r="CR75" i="27" s="1"/>
  <c r="CR77" i="27" s="1"/>
  <c r="CS75" i="27" s="1"/>
  <c r="CS77" i="27" s="1"/>
  <c r="CT75" i="27" s="1"/>
  <c r="CT77" i="27" s="1"/>
  <c r="CU75" i="27" s="1"/>
  <c r="CU77" i="27" s="1"/>
  <c r="CV75" i="27" s="1"/>
  <c r="CV77" i="27" s="1"/>
  <c r="CW75" i="27" s="1"/>
  <c r="CW77" i="27" s="1"/>
  <c r="CX75" i="27" s="1"/>
  <c r="CX77" i="27" s="1"/>
  <c r="CY75" i="27" s="1"/>
  <c r="CY77" i="27" s="1"/>
  <c r="CZ75" i="27" s="1"/>
  <c r="CZ77" i="27" s="1"/>
  <c r="DA75" i="27" s="1"/>
  <c r="DA77" i="27" s="1"/>
  <c r="DB75" i="27" s="1"/>
  <c r="DB77" i="27" s="1"/>
  <c r="DC75" i="27" s="1"/>
  <c r="DC77" i="27" s="1"/>
  <c r="DD75" i="27" s="1"/>
  <c r="DD77" i="27" s="1"/>
  <c r="DE75" i="27" s="1"/>
  <c r="DE77" i="27" s="1"/>
  <c r="DF75" i="27" s="1"/>
  <c r="DF77" i="27" s="1"/>
  <c r="DG75" i="27" s="1"/>
  <c r="DG77" i="27" s="1"/>
  <c r="DH75" i="27" s="1"/>
  <c r="DH77" i="27" s="1"/>
  <c r="DI75" i="27" s="1"/>
  <c r="DI77" i="27" s="1"/>
  <c r="DJ75" i="27" s="1"/>
  <c r="DJ77" i="27" s="1"/>
  <c r="DK75" i="27" s="1"/>
  <c r="DK77" i="27" s="1"/>
  <c r="DL75" i="27" s="1"/>
  <c r="DL77" i="27" s="1"/>
  <c r="DM75" i="27" s="1"/>
  <c r="DM77" i="27" s="1"/>
  <c r="DN75" i="27" s="1"/>
  <c r="DN77" i="27" s="1"/>
  <c r="DO75" i="27" s="1"/>
  <c r="DO77" i="27" s="1"/>
  <c r="DP75" i="27" s="1"/>
  <c r="DP77" i="27" s="1"/>
  <c r="DQ75" i="27" s="1"/>
  <c r="DQ77" i="27" s="1"/>
  <c r="DR75" i="27" s="1"/>
  <c r="DR77" i="27" s="1"/>
  <c r="DS75" i="27" s="1"/>
  <c r="DS77" i="27" s="1"/>
  <c r="DT75" i="27" s="1"/>
  <c r="DT77" i="27" s="1"/>
  <c r="DU75" i="27" s="1"/>
  <c r="DU77" i="27" s="1"/>
  <c r="DV75" i="27" s="1"/>
  <c r="DV77" i="27" s="1"/>
  <c r="DW75" i="27" s="1"/>
  <c r="DW77" i="27" s="1"/>
  <c r="DX75" i="27" s="1"/>
  <c r="DX77" i="27" s="1"/>
  <c r="DY75" i="27" s="1"/>
  <c r="F2" i="22"/>
  <c r="EI77" i="27" l="1"/>
  <c r="EY77" i="27"/>
  <c r="EU77" i="27"/>
  <c r="DY77" i="27"/>
  <c r="FA77" i="27"/>
  <c r="EX77" i="27"/>
  <c r="EC77" i="27"/>
  <c r="EF77" i="27"/>
  <c r="EW77" i="27"/>
  <c r="ET77" i="27"/>
  <c r="EV77" i="27"/>
  <c r="EL77" i="27"/>
  <c r="DZ77" i="27"/>
  <c r="EP77" i="27"/>
  <c r="EK77" i="27"/>
  <c r="ER77" i="27"/>
  <c r="EH77" i="27"/>
  <c r="EB77" i="27"/>
  <c r="EA77" i="27"/>
  <c r="EJ77" i="27"/>
  <c r="FB77" i="27"/>
  <c r="EZ77" i="27"/>
  <c r="EG77" i="27"/>
  <c r="EE77" i="27"/>
  <c r="EQ77" i="27"/>
  <c r="EO77" i="27"/>
  <c r="EM77" i="27"/>
  <c r="ES77" i="27"/>
  <c r="EN77" i="27"/>
  <c r="ED77" i="27"/>
  <c r="BG107" i="27"/>
  <c r="Y96" i="27"/>
  <c r="Z89" i="27"/>
  <c r="Z96" i="27" s="1"/>
  <c r="Y92" i="27"/>
  <c r="Y90" i="27" s="1"/>
  <c r="Z78" i="27"/>
  <c r="AA76" i="27" s="1"/>
  <c r="BH100" i="27"/>
  <c r="BH81" i="27"/>
  <c r="BI80" i="27" s="1"/>
  <c r="G2" i="22"/>
  <c r="Z92" i="27" l="1"/>
  <c r="Z90" i="27" s="1"/>
  <c r="AA89" i="27"/>
  <c r="AA78" i="27"/>
  <c r="AB76" i="27" s="1"/>
  <c r="BH103" i="27"/>
  <c r="BH101" i="27" s="1"/>
  <c r="BH107" i="27"/>
  <c r="BI100" i="27"/>
  <c r="BI107" i="27" s="1"/>
  <c r="BI81" i="27"/>
  <c r="BJ80" i="27" s="1"/>
  <c r="H2" i="22"/>
  <c r="AB89" i="27" l="1"/>
  <c r="AB78" i="27"/>
  <c r="AC76" i="27" s="1"/>
  <c r="BI103" i="27"/>
  <c r="BI101" i="27" s="1"/>
  <c r="AA92" i="27"/>
  <c r="AA90" i="27" s="1"/>
  <c r="AA96" i="27"/>
  <c r="BJ100" i="27"/>
  <c r="BJ107" i="27" s="1"/>
  <c r="BJ81" i="27"/>
  <c r="BK80" i="27" s="1"/>
  <c r="I2" i="22"/>
  <c r="BK100" i="27" l="1"/>
  <c r="BK81" i="27"/>
  <c r="BL80" i="27" s="1"/>
  <c r="BJ103" i="27"/>
  <c r="BJ101" i="27" s="1"/>
  <c r="AC89" i="27"/>
  <c r="AC78" i="27"/>
  <c r="AD76" i="27" s="1"/>
  <c r="AB96" i="27"/>
  <c r="AB92" i="27"/>
  <c r="AB90" i="27" s="1"/>
  <c r="J2" i="22"/>
  <c r="BL81" i="27" l="1"/>
  <c r="BM80" i="27" s="1"/>
  <c r="BL100" i="27"/>
  <c r="AC96" i="27"/>
  <c r="AC92" i="27"/>
  <c r="AC90" i="27" s="1"/>
  <c r="AD89" i="27"/>
  <c r="AD78" i="27"/>
  <c r="AE76" i="27" s="1"/>
  <c r="BK103" i="27"/>
  <c r="BK101" i="27" s="1"/>
  <c r="BK107" i="27"/>
  <c r="K2" i="22"/>
  <c r="AD96" i="27" l="1"/>
  <c r="AD92" i="27"/>
  <c r="AD90" i="27" s="1"/>
  <c r="BM100" i="27"/>
  <c r="BM107" i="27" s="1"/>
  <c r="BM81" i="27"/>
  <c r="BN80" i="27" s="1"/>
  <c r="AE89" i="27"/>
  <c r="AE78" i="27"/>
  <c r="AF76" i="27" s="1"/>
  <c r="BL107" i="27"/>
  <c r="BL103" i="27"/>
  <c r="BL101" i="27" s="1"/>
  <c r="BM103" i="27" s="1"/>
  <c r="BM101" i="27" s="1"/>
  <c r="L2" i="22"/>
  <c r="BN100" i="27" l="1"/>
  <c r="BN81" i="27"/>
  <c r="BO80" i="27" s="1"/>
  <c r="AF89" i="27"/>
  <c r="AF78" i="27"/>
  <c r="AG76" i="27" s="1"/>
  <c r="AE96" i="27"/>
  <c r="AE92" i="27"/>
  <c r="AE90" i="27" s="1"/>
  <c r="M2" i="22"/>
  <c r="AG89" i="27" l="1"/>
  <c r="AG78" i="27"/>
  <c r="AH76" i="27" s="1"/>
  <c r="AF92" i="27"/>
  <c r="AF90" i="27" s="1"/>
  <c r="AF96" i="27"/>
  <c r="BO100" i="27"/>
  <c r="BO81" i="27"/>
  <c r="BP80" i="27" s="1"/>
  <c r="BN107" i="27"/>
  <c r="BN103" i="27"/>
  <c r="BN101" i="27" s="1"/>
  <c r="N2" i="22"/>
  <c r="BP100" i="27" l="1"/>
  <c r="BP81" i="27"/>
  <c r="BQ80" i="27" s="1"/>
  <c r="AH89" i="27"/>
  <c r="AH78" i="27"/>
  <c r="AI76" i="27" s="1"/>
  <c r="BO107" i="27"/>
  <c r="BO103" i="27"/>
  <c r="BO101" i="27" s="1"/>
  <c r="AG96" i="27"/>
  <c r="AG92" i="27"/>
  <c r="AG90" i="27" s="1"/>
  <c r="O2" i="22"/>
  <c r="AI89" i="27" l="1"/>
  <c r="AI78" i="27"/>
  <c r="AJ76" i="27" s="1"/>
  <c r="AH96" i="27"/>
  <c r="AH92" i="27"/>
  <c r="AH90" i="27" s="1"/>
  <c r="BQ100" i="27"/>
  <c r="BQ107" i="27" s="1"/>
  <c r="BQ81" i="27"/>
  <c r="BR80" i="27" s="1"/>
  <c r="BP107" i="27"/>
  <c r="BP103" i="27"/>
  <c r="BP101" i="27" s="1"/>
  <c r="P2" i="22"/>
  <c r="BQ103" i="27" l="1"/>
  <c r="BQ101" i="27" s="1"/>
  <c r="BR100" i="27"/>
  <c r="BR81" i="27"/>
  <c r="BS80" i="27" s="1"/>
  <c r="AJ89" i="27"/>
  <c r="AJ78" i="27"/>
  <c r="AK76" i="27" s="1"/>
  <c r="AI96" i="27"/>
  <c r="AI92" i="27"/>
  <c r="AI90" i="27" s="1"/>
  <c r="Q2" i="22"/>
  <c r="AK89" i="27" l="1"/>
  <c r="AK78" i="27"/>
  <c r="AL76" i="27" s="1"/>
  <c r="AJ92" i="27"/>
  <c r="AJ90" i="27" s="1"/>
  <c r="AJ96" i="27"/>
  <c r="BS100" i="27"/>
  <c r="BS81" i="27"/>
  <c r="BT80" i="27" s="1"/>
  <c r="BR107" i="27"/>
  <c r="BR103" i="27"/>
  <c r="BR101" i="27" s="1"/>
  <c r="R2" i="22"/>
  <c r="AL89" i="27" l="1"/>
  <c r="AL78" i="27"/>
  <c r="AM76" i="27" s="1"/>
  <c r="BT100" i="27"/>
  <c r="BT81" i="27"/>
  <c r="BU80" i="27" s="1"/>
  <c r="BS107" i="27"/>
  <c r="BS103" i="27"/>
  <c r="BS101" i="27" s="1"/>
  <c r="AK92" i="27"/>
  <c r="AK90" i="27" s="1"/>
  <c r="AK96" i="27"/>
  <c r="S2" i="22"/>
  <c r="BU100" i="27" l="1"/>
  <c r="BU81" i="27"/>
  <c r="BV80" i="27" s="1"/>
  <c r="BT107" i="27"/>
  <c r="BT103" i="27"/>
  <c r="BT101" i="27" s="1"/>
  <c r="AM89" i="27"/>
  <c r="AM78" i="27"/>
  <c r="AN76" i="27" s="1"/>
  <c r="AL92" i="27"/>
  <c r="AL90" i="27" s="1"/>
  <c r="AL96" i="27"/>
  <c r="T2" i="22"/>
  <c r="BV100" i="27" l="1"/>
  <c r="BV81" i="27"/>
  <c r="BW80" i="27" s="1"/>
  <c r="AN89" i="27"/>
  <c r="AT78" i="27"/>
  <c r="AQ78" i="27"/>
  <c r="AY78" i="27"/>
  <c r="AR78" i="27"/>
  <c r="AO78" i="27"/>
  <c r="AS78" i="27"/>
  <c r="AN78" i="27"/>
  <c r="AZ78" i="27"/>
  <c r="BA76" i="27" s="1"/>
  <c r="AX78" i="27"/>
  <c r="AU78" i="27"/>
  <c r="AW78" i="27"/>
  <c r="AV78" i="27"/>
  <c r="AP78" i="27"/>
  <c r="AM92" i="27"/>
  <c r="AM90" i="27" s="1"/>
  <c r="AM96" i="27"/>
  <c r="BU107" i="27"/>
  <c r="BU103" i="27"/>
  <c r="BU101" i="27" s="1"/>
  <c r="U2" i="22"/>
  <c r="BV107" i="27" l="1"/>
  <c r="BV103" i="27"/>
  <c r="BV101" i="27" s="1"/>
  <c r="BA89" i="27"/>
  <c r="BA96" i="27" s="1"/>
  <c r="BA78" i="27"/>
  <c r="BB76" i="27" s="1"/>
  <c r="AN92" i="27"/>
  <c r="AN90" i="27" s="1"/>
  <c r="AO92" i="27" s="1"/>
  <c r="AO90" i="27" s="1"/>
  <c r="AS96" i="27"/>
  <c r="AZ96" i="27"/>
  <c r="AU96" i="27"/>
  <c r="AV96" i="27"/>
  <c r="AR96" i="27"/>
  <c r="AX96" i="27"/>
  <c r="AY96" i="27"/>
  <c r="AP96" i="27"/>
  <c r="AT96" i="27"/>
  <c r="AW96" i="27"/>
  <c r="AO96" i="27"/>
  <c r="AQ96" i="27"/>
  <c r="AN96" i="27"/>
  <c r="BW100" i="27"/>
  <c r="BW107" i="27" s="1"/>
  <c r="BW81" i="27"/>
  <c r="BX80" i="27" s="1"/>
  <c r="V2" i="22"/>
  <c r="AP92" i="27" l="1"/>
  <c r="AP90" i="27" s="1"/>
  <c r="AQ92" i="27" s="1"/>
  <c r="AQ90" i="27" s="1"/>
  <c r="AR92" i="27" s="1"/>
  <c r="AR90" i="27" s="1"/>
  <c r="BB89" i="27"/>
  <c r="BB96" i="27" s="1"/>
  <c r="BB78" i="27"/>
  <c r="BC76" i="27" s="1"/>
  <c r="BX100" i="27"/>
  <c r="BX81" i="27"/>
  <c r="BY80" i="27" s="1"/>
  <c r="BW103" i="27"/>
  <c r="BW101" i="27" s="1"/>
  <c r="W2" i="22"/>
  <c r="BC78" i="27" l="1"/>
  <c r="BD76" i="27" s="1"/>
  <c r="BC89" i="27"/>
  <c r="BC96" i="27" s="1"/>
  <c r="BX103" i="27"/>
  <c r="BX101" i="27" s="1"/>
  <c r="BX107" i="27"/>
  <c r="BY100" i="27"/>
  <c r="BY81" i="27"/>
  <c r="BZ80" i="27" s="1"/>
  <c r="AS92" i="27"/>
  <c r="AS90" i="27" s="1"/>
  <c r="X2" i="22"/>
  <c r="AT92" i="27" l="1"/>
  <c r="AT90" i="27" s="1"/>
  <c r="AU92" i="27" s="1"/>
  <c r="AU90" i="27" s="1"/>
  <c r="AV92" i="27" s="1"/>
  <c r="AV90" i="27" s="1"/>
  <c r="BZ100" i="27"/>
  <c r="BZ107" i="27" s="1"/>
  <c r="BZ81" i="27"/>
  <c r="CA80" i="27" s="1"/>
  <c r="BY107" i="27"/>
  <c r="BY103" i="27"/>
  <c r="BY101" i="27" s="1"/>
  <c r="BZ103" i="27" s="1"/>
  <c r="BZ101" i="27" s="1"/>
  <c r="BD89" i="27"/>
  <c r="BD96" i="27" s="1"/>
  <c r="BD78" i="27"/>
  <c r="BE76" i="27" s="1"/>
  <c r="Y2" i="22"/>
  <c r="BE89" i="27" l="1"/>
  <c r="BE96" i="27" s="1"/>
  <c r="BE78" i="27"/>
  <c r="BF76" i="27" s="1"/>
  <c r="AW92" i="27"/>
  <c r="AW90" i="27" s="1"/>
  <c r="AX92" i="27" s="1"/>
  <c r="AX90" i="27" s="1"/>
  <c r="AY92" i="27" s="1"/>
  <c r="AY90" i="27" s="1"/>
  <c r="AZ92" i="27" s="1"/>
  <c r="AZ90" i="27" s="1"/>
  <c r="BA92" i="27" s="1"/>
  <c r="BA90" i="27" s="1"/>
  <c r="BB92" i="27" s="1"/>
  <c r="BB90" i="27" s="1"/>
  <c r="BC92" i="27" s="1"/>
  <c r="BC90" i="27" s="1"/>
  <c r="BD92" i="27" s="1"/>
  <c r="BD90" i="27" s="1"/>
  <c r="CA100" i="27"/>
  <c r="DO81" i="27"/>
  <c r="DL81" i="27"/>
  <c r="CE81" i="27"/>
  <c r="FA81" i="27"/>
  <c r="CW81" i="27"/>
  <c r="CQ81" i="27"/>
  <c r="EM81" i="27"/>
  <c r="FB81" i="27"/>
  <c r="CA81" i="27"/>
  <c r="EE81" i="27"/>
  <c r="EQ81" i="27"/>
  <c r="EP81" i="27"/>
  <c r="DT81" i="27"/>
  <c r="EO81" i="27"/>
  <c r="CJ81" i="27"/>
  <c r="DN81" i="27"/>
  <c r="EN81" i="27"/>
  <c r="CM81" i="27"/>
  <c r="DM81" i="27"/>
  <c r="EU81" i="27"/>
  <c r="EL81" i="27"/>
  <c r="EX81" i="27"/>
  <c r="DE81" i="27"/>
  <c r="DV81" i="27"/>
  <c r="EB81" i="27"/>
  <c r="DQ81" i="27"/>
  <c r="EF81" i="27"/>
  <c r="EK81" i="27"/>
  <c r="CX81" i="27"/>
  <c r="ES81" i="27"/>
  <c r="CN81" i="27"/>
  <c r="EG81" i="27"/>
  <c r="CK81" i="27"/>
  <c r="CS81" i="27"/>
  <c r="DY81" i="27"/>
  <c r="DK81" i="27"/>
  <c r="CZ81" i="27"/>
  <c r="ET81" i="27"/>
  <c r="EY81" i="27"/>
  <c r="EZ81" i="27"/>
  <c r="DZ81" i="27"/>
  <c r="CV81" i="27"/>
  <c r="DB81" i="27"/>
  <c r="EJ81" i="27"/>
  <c r="DF81" i="27"/>
  <c r="EC81" i="27"/>
  <c r="DJ81" i="27"/>
  <c r="CP81" i="27"/>
  <c r="CB81" i="27"/>
  <c r="EA81" i="27"/>
  <c r="CR81" i="27"/>
  <c r="DG81" i="27"/>
  <c r="DW81" i="27"/>
  <c r="CI81" i="27"/>
  <c r="EW81" i="27"/>
  <c r="CU81" i="27"/>
  <c r="ER81" i="27"/>
  <c r="DR81" i="27"/>
  <c r="DA81" i="27"/>
  <c r="DD81" i="27"/>
  <c r="DH81" i="27"/>
  <c r="DI81" i="27"/>
  <c r="CH81" i="27"/>
  <c r="CL81" i="27"/>
  <c r="DC81" i="27"/>
  <c r="CD81" i="27"/>
  <c r="CC81" i="27"/>
  <c r="DP81" i="27"/>
  <c r="CG81" i="27"/>
  <c r="CF81" i="27"/>
  <c r="EV81" i="27"/>
  <c r="EH81" i="27"/>
  <c r="CY81" i="27"/>
  <c r="CT81" i="27"/>
  <c r="DU81" i="27"/>
  <c r="ED81" i="27"/>
  <c r="CO81" i="27"/>
  <c r="DS81" i="27"/>
  <c r="EI81" i="27"/>
  <c r="DX81" i="27"/>
  <c r="Z2" i="22"/>
  <c r="BE92" i="27" l="1"/>
  <c r="BE90" i="27" s="1"/>
  <c r="CA109" i="27"/>
  <c r="CT107" i="27" s="1"/>
  <c r="CA103" i="27"/>
  <c r="CA105" i="27" s="1"/>
  <c r="CA101" i="27" s="1"/>
  <c r="CB103" i="27" s="1"/>
  <c r="CB101" i="27" s="1"/>
  <c r="CC103" i="27" s="1"/>
  <c r="CC101" i="27" s="1"/>
  <c r="CD103" i="27" s="1"/>
  <c r="CD101" i="27" s="1"/>
  <c r="CE103" i="27" s="1"/>
  <c r="CE101" i="27" s="1"/>
  <c r="CF103" i="27" s="1"/>
  <c r="CF101" i="27" s="1"/>
  <c r="CG103" i="27" s="1"/>
  <c r="CG101" i="27" s="1"/>
  <c r="CH103" i="27" s="1"/>
  <c r="CH101" i="27" s="1"/>
  <c r="CI103" i="27" s="1"/>
  <c r="CI101" i="27" s="1"/>
  <c r="CJ103" i="27" s="1"/>
  <c r="CJ101" i="27" s="1"/>
  <c r="CK103" i="27" s="1"/>
  <c r="CK101" i="27" s="1"/>
  <c r="CL103" i="27" s="1"/>
  <c r="CL101" i="27" s="1"/>
  <c r="CM103" i="27" s="1"/>
  <c r="CM101" i="27" s="1"/>
  <c r="CN103" i="27" s="1"/>
  <c r="CN101" i="27" s="1"/>
  <c r="CO103" i="27" s="1"/>
  <c r="CO101" i="27" s="1"/>
  <c r="CP103" i="27" s="1"/>
  <c r="CP101" i="27" s="1"/>
  <c r="CQ103" i="27" s="1"/>
  <c r="CQ101" i="27" s="1"/>
  <c r="CR103" i="27" s="1"/>
  <c r="CR101" i="27" s="1"/>
  <c r="CS103" i="27" s="1"/>
  <c r="CS101" i="27" s="1"/>
  <c r="CT103" i="27" s="1"/>
  <c r="CT101" i="27" s="1"/>
  <c r="CU103" i="27" s="1"/>
  <c r="CU101" i="27" s="1"/>
  <c r="CV103" i="27" s="1"/>
  <c r="CV101" i="27" s="1"/>
  <c r="CW103" i="27" s="1"/>
  <c r="CW101" i="27" s="1"/>
  <c r="CX103" i="27" s="1"/>
  <c r="CX101" i="27" s="1"/>
  <c r="CY103" i="27" s="1"/>
  <c r="CY101" i="27" s="1"/>
  <c r="CZ103" i="27" s="1"/>
  <c r="CZ101" i="27" s="1"/>
  <c r="DA103" i="27" s="1"/>
  <c r="DA101" i="27" s="1"/>
  <c r="DB103" i="27" s="1"/>
  <c r="DB101" i="27" s="1"/>
  <c r="DC103" i="27" s="1"/>
  <c r="DC101" i="27" s="1"/>
  <c r="DD103" i="27" s="1"/>
  <c r="DD101" i="27" s="1"/>
  <c r="DE103" i="27" s="1"/>
  <c r="DE101" i="27" s="1"/>
  <c r="DF103" i="27" s="1"/>
  <c r="DF101" i="27" s="1"/>
  <c r="DG103" i="27" s="1"/>
  <c r="DG101" i="27" s="1"/>
  <c r="DH103" i="27" s="1"/>
  <c r="DH101" i="27" s="1"/>
  <c r="DI103" i="27" s="1"/>
  <c r="DI101" i="27" s="1"/>
  <c r="DJ103" i="27" s="1"/>
  <c r="DJ101" i="27" s="1"/>
  <c r="DK103" i="27" s="1"/>
  <c r="DK101" i="27" s="1"/>
  <c r="DL103" i="27" s="1"/>
  <c r="DL101" i="27" s="1"/>
  <c r="DM103" i="27" s="1"/>
  <c r="DM101" i="27" s="1"/>
  <c r="DN103" i="27" s="1"/>
  <c r="DN101" i="27" s="1"/>
  <c r="DO103" i="27" s="1"/>
  <c r="DO101" i="27" s="1"/>
  <c r="DP103" i="27" s="1"/>
  <c r="DP101" i="27" s="1"/>
  <c r="DQ103" i="27" s="1"/>
  <c r="DQ101" i="27" s="1"/>
  <c r="DR103" i="27" s="1"/>
  <c r="DR101" i="27" s="1"/>
  <c r="DS103" i="27" s="1"/>
  <c r="DS101" i="27" s="1"/>
  <c r="DT103" i="27" s="1"/>
  <c r="DT101" i="27" s="1"/>
  <c r="DU103" i="27" s="1"/>
  <c r="DU101" i="27" s="1"/>
  <c r="DV103" i="27" s="1"/>
  <c r="DV101" i="27" s="1"/>
  <c r="DW103" i="27" s="1"/>
  <c r="DW101" i="27" s="1"/>
  <c r="DX103" i="27" s="1"/>
  <c r="DX101" i="27" s="1"/>
  <c r="DY103" i="27" s="1"/>
  <c r="DY101" i="27" s="1"/>
  <c r="DZ103" i="27" s="1"/>
  <c r="DZ101" i="27" s="1"/>
  <c r="EA103" i="27" s="1"/>
  <c r="EA101" i="27" s="1"/>
  <c r="EB103" i="27" s="1"/>
  <c r="EB101" i="27" s="1"/>
  <c r="EC103" i="27" s="1"/>
  <c r="EC101" i="27" s="1"/>
  <c r="ED103" i="27" s="1"/>
  <c r="ED101" i="27" s="1"/>
  <c r="EE103" i="27" s="1"/>
  <c r="EE101" i="27" s="1"/>
  <c r="EF103" i="27" s="1"/>
  <c r="EF101" i="27" s="1"/>
  <c r="EG103" i="27" s="1"/>
  <c r="EG101" i="27" s="1"/>
  <c r="EH103" i="27" s="1"/>
  <c r="EH101" i="27" s="1"/>
  <c r="EI103" i="27" s="1"/>
  <c r="EI101" i="27" s="1"/>
  <c r="EJ103" i="27" s="1"/>
  <c r="EJ101" i="27" s="1"/>
  <c r="EK103" i="27" s="1"/>
  <c r="EK101" i="27" s="1"/>
  <c r="EL103" i="27" s="1"/>
  <c r="EL101" i="27" s="1"/>
  <c r="EM103" i="27" s="1"/>
  <c r="EM101" i="27" s="1"/>
  <c r="EN103" i="27" s="1"/>
  <c r="EN101" i="27" s="1"/>
  <c r="EO103" i="27" s="1"/>
  <c r="EO101" i="27" s="1"/>
  <c r="EP103" i="27" s="1"/>
  <c r="EP101" i="27" s="1"/>
  <c r="EQ103" i="27" s="1"/>
  <c r="EQ101" i="27" s="1"/>
  <c r="ER103" i="27" s="1"/>
  <c r="ER101" i="27" s="1"/>
  <c r="ES103" i="27" s="1"/>
  <c r="ES101" i="27" s="1"/>
  <c r="ET103" i="27" s="1"/>
  <c r="ET101" i="27" s="1"/>
  <c r="EU103" i="27" s="1"/>
  <c r="EU101" i="27" s="1"/>
  <c r="EV103" i="27" s="1"/>
  <c r="EV101" i="27" s="1"/>
  <c r="EW103" i="27" s="1"/>
  <c r="EW101" i="27" s="1"/>
  <c r="EX103" i="27" s="1"/>
  <c r="EX101" i="27" s="1"/>
  <c r="EY103" i="27" s="1"/>
  <c r="EY101" i="27" s="1"/>
  <c r="EZ103" i="27" s="1"/>
  <c r="EZ101" i="27" s="1"/>
  <c r="FA103" i="27" s="1"/>
  <c r="FA101" i="27" s="1"/>
  <c r="FB103" i="27" s="1"/>
  <c r="FB101" i="27" s="1"/>
  <c r="BF89" i="27"/>
  <c r="BF96" i="27" s="1"/>
  <c r="BF78" i="27"/>
  <c r="BG76" i="27" s="1"/>
  <c r="AA2" i="22"/>
  <c r="DZ107" i="27" l="1"/>
  <c r="CD107" i="27"/>
  <c r="EK107" i="27"/>
  <c r="DX107" i="27"/>
  <c r="EI107" i="27"/>
  <c r="CN107" i="27"/>
  <c r="EA107" i="27"/>
  <c r="CE107" i="27"/>
  <c r="CU107" i="27"/>
  <c r="EP107" i="27"/>
  <c r="CC107" i="27"/>
  <c r="EX107" i="27"/>
  <c r="DJ107" i="27"/>
  <c r="EL107" i="27"/>
  <c r="FA107" i="27"/>
  <c r="EO107" i="27"/>
  <c r="EZ107" i="27"/>
  <c r="EF107" i="27"/>
  <c r="ED107" i="27"/>
  <c r="EV107" i="27"/>
  <c r="EE107" i="27"/>
  <c r="DN107" i="27"/>
  <c r="EJ107" i="27"/>
  <c r="DY107" i="27"/>
  <c r="DQ107" i="27"/>
  <c r="DU107" i="27"/>
  <c r="DB107" i="27"/>
  <c r="CO107" i="27"/>
  <c r="CQ107" i="27"/>
  <c r="CZ107" i="27"/>
  <c r="DF107" i="27"/>
  <c r="DW107" i="27"/>
  <c r="EU107" i="27"/>
  <c r="EQ107" i="27"/>
  <c r="DP107" i="27"/>
  <c r="CG107" i="27"/>
  <c r="EW107" i="27"/>
  <c r="CW107" i="27"/>
  <c r="DC107" i="27"/>
  <c r="ER107" i="27"/>
  <c r="EG107" i="27"/>
  <c r="CV107" i="27"/>
  <c r="CI107" i="27"/>
  <c r="DG107" i="27"/>
  <c r="DI107" i="27"/>
  <c r="EM107" i="27"/>
  <c r="CM107" i="27"/>
  <c r="ET107" i="27"/>
  <c r="CH107" i="27"/>
  <c r="DK107" i="27"/>
  <c r="CK107" i="27"/>
  <c r="DT107" i="27"/>
  <c r="EY107" i="27"/>
  <c r="DM107" i="27"/>
  <c r="CX107" i="27"/>
  <c r="DS107" i="27"/>
  <c r="EH107" i="27"/>
  <c r="CY107" i="27"/>
  <c r="DV107" i="27"/>
  <c r="DA107" i="27"/>
  <c r="DO107" i="27"/>
  <c r="CL107" i="27"/>
  <c r="CA107" i="27"/>
  <c r="BG89" i="27"/>
  <c r="BG96" i="27" s="1"/>
  <c r="BG78" i="27"/>
  <c r="BH76" i="27" s="1"/>
  <c r="CP107" i="27"/>
  <c r="CJ107" i="27"/>
  <c r="CF107" i="27"/>
  <c r="DL107" i="27"/>
  <c r="DD107" i="27"/>
  <c r="CR107" i="27"/>
  <c r="DR107" i="27"/>
  <c r="EN107" i="27"/>
  <c r="ES107" i="27"/>
  <c r="CS107" i="27"/>
  <c r="DH107" i="27"/>
  <c r="EB107" i="27"/>
  <c r="EC107" i="27"/>
  <c r="FB107" i="27"/>
  <c r="CB107" i="27"/>
  <c r="DE107" i="27"/>
  <c r="BF92" i="27"/>
  <c r="BF90" i="27" s="1"/>
  <c r="AB2" i="22"/>
  <c r="BG92" i="27" l="1"/>
  <c r="BG90" i="27" s="1"/>
  <c r="BH89" i="27"/>
  <c r="BH96" i="27" s="1"/>
  <c r="BH78" i="27"/>
  <c r="BI76" i="27" s="1"/>
  <c r="AC2" i="22"/>
  <c r="BH92" i="27" l="1"/>
  <c r="BH90" i="27" s="1"/>
  <c r="BI89" i="27"/>
  <c r="BI96" i="27" s="1"/>
  <c r="BI78" i="27"/>
  <c r="BJ76" i="27" s="1"/>
  <c r="AD2" i="22"/>
  <c r="BI92" i="27" l="1"/>
  <c r="BI90" i="27" s="1"/>
  <c r="BJ89" i="27"/>
  <c r="BJ96" i="27" s="1"/>
  <c r="BJ78" i="27"/>
  <c r="BK76" i="27" s="1"/>
  <c r="AE2" i="22"/>
  <c r="BJ92" i="27" l="1"/>
  <c r="BJ90" i="27" s="1"/>
  <c r="BK89" i="27"/>
  <c r="BK78" i="27"/>
  <c r="BL76" i="27" s="1"/>
  <c r="AF2" i="22"/>
  <c r="BL89" i="27" l="1"/>
  <c r="BL78" i="27"/>
  <c r="BM76" i="27" s="1"/>
  <c r="BK96" i="27"/>
  <c r="BK92" i="27"/>
  <c r="BK90" i="27" s="1"/>
  <c r="AG2" i="22"/>
  <c r="BM89" i="27" l="1"/>
  <c r="BM78" i="27"/>
  <c r="BN76" i="27" s="1"/>
  <c r="BL92" i="27"/>
  <c r="BL90" i="27" s="1"/>
  <c r="BL96" i="27"/>
  <c r="AH2" i="22"/>
  <c r="BN89" i="27" l="1"/>
  <c r="BN96" i="27" s="1"/>
  <c r="BN78" i="27"/>
  <c r="BO76" i="27" s="1"/>
  <c r="BM96" i="27"/>
  <c r="BM92" i="27"/>
  <c r="BM90" i="27" s="1"/>
  <c r="BN92" i="27" s="1"/>
  <c r="BN90" i="27" s="1"/>
  <c r="AI2" i="22"/>
  <c r="BO89" i="27" l="1"/>
  <c r="BO78" i="27"/>
  <c r="BP76" i="27" s="1"/>
  <c r="AJ2" i="22"/>
  <c r="BP89" i="27" l="1"/>
  <c r="BP78" i="27"/>
  <c r="BQ76" i="27" s="1"/>
  <c r="BO96" i="27"/>
  <c r="BO92" i="27"/>
  <c r="BO90" i="27" s="1"/>
  <c r="AK2" i="22"/>
  <c r="BQ89" i="27" l="1"/>
  <c r="BQ78" i="27"/>
  <c r="BR76" i="27" s="1"/>
  <c r="BP96" i="27"/>
  <c r="BP92" i="27"/>
  <c r="BP90" i="27" s="1"/>
  <c r="AL2" i="22"/>
  <c r="BR89" i="27" l="1"/>
  <c r="BR78" i="27"/>
  <c r="BS76" i="27" s="1"/>
  <c r="BQ96" i="27"/>
  <c r="BQ92" i="27"/>
  <c r="BQ90" i="27" s="1"/>
  <c r="AM2" i="22"/>
  <c r="BS89" i="27" l="1"/>
  <c r="BS78" i="27"/>
  <c r="BT76" i="27" s="1"/>
  <c r="BR96" i="27"/>
  <c r="BR92" i="27"/>
  <c r="BR90" i="27" s="1"/>
  <c r="AN2" i="22"/>
  <c r="BT89" i="27" l="1"/>
  <c r="BT78" i="27"/>
  <c r="BU76" i="27" s="1"/>
  <c r="BS96" i="27"/>
  <c r="BS92" i="27"/>
  <c r="BS90" i="27" s="1"/>
  <c r="AO2" i="22"/>
  <c r="BU89" i="27" l="1"/>
  <c r="BU78" i="27"/>
  <c r="BV76" i="27" s="1"/>
  <c r="BT96" i="27"/>
  <c r="BT92" i="27"/>
  <c r="BT90" i="27" s="1"/>
  <c r="AP2" i="22"/>
  <c r="BV89" i="27" l="1"/>
  <c r="BV78" i="27"/>
  <c r="BW76" i="27" s="1"/>
  <c r="BU96" i="27"/>
  <c r="BU92" i="27"/>
  <c r="BU90" i="27" s="1"/>
  <c r="AQ2" i="22"/>
  <c r="BW89" i="27" l="1"/>
  <c r="BW78" i="27"/>
  <c r="BX76" i="27" s="1"/>
  <c r="BV96" i="27"/>
  <c r="BV92" i="27"/>
  <c r="BV90" i="27" s="1"/>
  <c r="AR2" i="22"/>
  <c r="BX89" i="27" l="1"/>
  <c r="BX78" i="27"/>
  <c r="BY76" i="27" s="1"/>
  <c r="BW96" i="27"/>
  <c r="BW92" i="27"/>
  <c r="BW90" i="27" s="1"/>
  <c r="AS2" i="22"/>
  <c r="BY89" i="27" l="1"/>
  <c r="BY78" i="27"/>
  <c r="BZ76" i="27" s="1"/>
  <c r="BX96" i="27"/>
  <c r="BX92" i="27"/>
  <c r="BX90" i="27" s="1"/>
  <c r="AT2" i="22"/>
  <c r="BY96" i="27" l="1"/>
  <c r="BY92" i="27"/>
  <c r="BY90" i="27" s="1"/>
  <c r="BZ89" i="27"/>
  <c r="BZ78" i="27"/>
  <c r="CA76" i="27" s="1"/>
  <c r="AU2" i="22"/>
  <c r="CA89" i="27" l="1"/>
  <c r="EJ78" i="27"/>
  <c r="DY78" i="27"/>
  <c r="CX78" i="27"/>
  <c r="CG78" i="27"/>
  <c r="DB78" i="27"/>
  <c r="CP78" i="27"/>
  <c r="EB78" i="27"/>
  <c r="DF78" i="27"/>
  <c r="EO78" i="27"/>
  <c r="CA78" i="27"/>
  <c r="CT78" i="27"/>
  <c r="CI78" i="27"/>
  <c r="DH78" i="27"/>
  <c r="ER78" i="27"/>
  <c r="CL78" i="27"/>
  <c r="CJ78" i="27"/>
  <c r="EP78" i="27"/>
  <c r="CV78" i="27"/>
  <c r="DU78" i="27"/>
  <c r="CF78" i="27"/>
  <c r="EZ78" i="27"/>
  <c r="DK78" i="27"/>
  <c r="EM78" i="27"/>
  <c r="DV78" i="27"/>
  <c r="DD78" i="27"/>
  <c r="EW78" i="27"/>
  <c r="CS78" i="27"/>
  <c r="DT78" i="27"/>
  <c r="ED78" i="27"/>
  <c r="DG78" i="27"/>
  <c r="DR78" i="27"/>
  <c r="CC78" i="27"/>
  <c r="EU78" i="27"/>
  <c r="EA78" i="27"/>
  <c r="EI78" i="27"/>
  <c r="CZ78" i="27"/>
  <c r="CN78" i="27"/>
  <c r="CH78" i="27"/>
  <c r="EV78" i="27"/>
  <c r="CR78" i="27"/>
  <c r="DI78" i="27"/>
  <c r="CM78" i="27"/>
  <c r="DN78" i="27"/>
  <c r="CO78" i="27"/>
  <c r="CD78" i="27"/>
  <c r="CU78" i="27"/>
  <c r="EC78" i="27"/>
  <c r="DP78" i="27"/>
  <c r="DM78" i="27"/>
  <c r="DQ78" i="27"/>
  <c r="DA78" i="27"/>
  <c r="EX78" i="27"/>
  <c r="EL78" i="27"/>
  <c r="CB78" i="27"/>
  <c r="CQ78" i="27"/>
  <c r="FB78" i="27"/>
  <c r="EY78" i="27"/>
  <c r="DL78" i="27"/>
  <c r="EG78" i="27"/>
  <c r="EE78" i="27"/>
  <c r="CY78" i="27"/>
  <c r="CE78" i="27"/>
  <c r="DC78" i="27"/>
  <c r="EH78" i="27"/>
  <c r="EQ78" i="27"/>
  <c r="EK78" i="27"/>
  <c r="CW78" i="27"/>
  <c r="FA78" i="27"/>
  <c r="DE78" i="27"/>
  <c r="DJ78" i="27"/>
  <c r="CK78" i="27"/>
  <c r="DO78" i="27"/>
  <c r="DS78" i="27"/>
  <c r="DX78" i="27"/>
  <c r="DW78" i="27"/>
  <c r="EF78" i="27"/>
  <c r="EN78" i="27"/>
  <c r="ET78" i="27"/>
  <c r="ES78" i="27"/>
  <c r="DZ78" i="27"/>
  <c r="BZ96" i="27"/>
  <c r="BZ92" i="27"/>
  <c r="BZ90" i="27" s="1"/>
  <c r="AV2" i="22"/>
  <c r="CA98" i="27" l="1"/>
  <c r="CA96" i="27" s="1"/>
  <c r="CA92" i="27"/>
  <c r="CA94" i="27" s="1"/>
  <c r="CA90" i="27" s="1"/>
  <c r="CB92" i="27" s="1"/>
  <c r="CB90" i="27" s="1"/>
  <c r="CC92" i="27" s="1"/>
  <c r="CC90" i="27" s="1"/>
  <c r="CD92" i="27" s="1"/>
  <c r="CD90" i="27" s="1"/>
  <c r="CE92" i="27" s="1"/>
  <c r="CE90" i="27" s="1"/>
  <c r="CF92" i="27" s="1"/>
  <c r="CF90" i="27" s="1"/>
  <c r="CG92" i="27" s="1"/>
  <c r="CG90" i="27" s="1"/>
  <c r="CH92" i="27" s="1"/>
  <c r="CH90" i="27" s="1"/>
  <c r="CI92" i="27" s="1"/>
  <c r="CI90" i="27" s="1"/>
  <c r="CJ92" i="27" s="1"/>
  <c r="CJ90" i="27" s="1"/>
  <c r="CK92" i="27" s="1"/>
  <c r="CK90" i="27" s="1"/>
  <c r="CL92" i="27" s="1"/>
  <c r="CL90" i="27" s="1"/>
  <c r="CM92" i="27" s="1"/>
  <c r="CM90" i="27" s="1"/>
  <c r="CN92" i="27" s="1"/>
  <c r="CN90" i="27" s="1"/>
  <c r="CO92" i="27" s="1"/>
  <c r="CO90" i="27" s="1"/>
  <c r="CP92" i="27" s="1"/>
  <c r="CP90" i="27" s="1"/>
  <c r="CQ92" i="27" s="1"/>
  <c r="CQ90" i="27" s="1"/>
  <c r="CR92" i="27" s="1"/>
  <c r="CR90" i="27" s="1"/>
  <c r="CS92" i="27" s="1"/>
  <c r="CS90" i="27" s="1"/>
  <c r="CT92" i="27" s="1"/>
  <c r="CT90" i="27" s="1"/>
  <c r="CU92" i="27" s="1"/>
  <c r="CU90" i="27" s="1"/>
  <c r="CV92" i="27" s="1"/>
  <c r="CV90" i="27" s="1"/>
  <c r="CW92" i="27" s="1"/>
  <c r="CW90" i="27" s="1"/>
  <c r="CX92" i="27" s="1"/>
  <c r="CX90" i="27" s="1"/>
  <c r="CY92" i="27" s="1"/>
  <c r="CY90" i="27" s="1"/>
  <c r="CZ92" i="27" s="1"/>
  <c r="CZ90" i="27" s="1"/>
  <c r="DA92" i="27" s="1"/>
  <c r="DA90" i="27" s="1"/>
  <c r="DB92" i="27" s="1"/>
  <c r="DB90" i="27" s="1"/>
  <c r="DC92" i="27" s="1"/>
  <c r="DC90" i="27" s="1"/>
  <c r="DD92" i="27" s="1"/>
  <c r="DD90" i="27" s="1"/>
  <c r="DE92" i="27" s="1"/>
  <c r="DE90" i="27" s="1"/>
  <c r="DF92" i="27" s="1"/>
  <c r="DF90" i="27" s="1"/>
  <c r="DG92" i="27" s="1"/>
  <c r="DG90" i="27" s="1"/>
  <c r="DH92" i="27" s="1"/>
  <c r="DH90" i="27" s="1"/>
  <c r="DI92" i="27" s="1"/>
  <c r="DI90" i="27" s="1"/>
  <c r="DJ92" i="27" s="1"/>
  <c r="DJ90" i="27" s="1"/>
  <c r="DK92" i="27" s="1"/>
  <c r="DK90" i="27" s="1"/>
  <c r="DL92" i="27" s="1"/>
  <c r="DL90" i="27" s="1"/>
  <c r="DM92" i="27" s="1"/>
  <c r="DM90" i="27" s="1"/>
  <c r="DN92" i="27" s="1"/>
  <c r="DN90" i="27" s="1"/>
  <c r="DO92" i="27" s="1"/>
  <c r="DO90" i="27" s="1"/>
  <c r="DP92" i="27" s="1"/>
  <c r="DP90" i="27" s="1"/>
  <c r="DQ92" i="27" s="1"/>
  <c r="DQ90" i="27" s="1"/>
  <c r="DR92" i="27" s="1"/>
  <c r="DR90" i="27" s="1"/>
  <c r="DS92" i="27" s="1"/>
  <c r="DS90" i="27" s="1"/>
  <c r="DT92" i="27" s="1"/>
  <c r="DT90" i="27" s="1"/>
  <c r="DU92" i="27" s="1"/>
  <c r="DU90" i="27" s="1"/>
  <c r="DV92" i="27" s="1"/>
  <c r="DV90" i="27" s="1"/>
  <c r="DW92" i="27" s="1"/>
  <c r="DW90" i="27" s="1"/>
  <c r="DX92" i="27" s="1"/>
  <c r="DX90" i="27" s="1"/>
  <c r="DY92" i="27" s="1"/>
  <c r="DY90" i="27" s="1"/>
  <c r="DZ92" i="27" s="1"/>
  <c r="DZ90" i="27" s="1"/>
  <c r="EA92" i="27" s="1"/>
  <c r="EA90" i="27" s="1"/>
  <c r="EB92" i="27" s="1"/>
  <c r="EB90" i="27" s="1"/>
  <c r="EC92" i="27" s="1"/>
  <c r="EC90" i="27" s="1"/>
  <c r="ED92" i="27" s="1"/>
  <c r="ED90" i="27" s="1"/>
  <c r="EE92" i="27" s="1"/>
  <c r="EE90" i="27" s="1"/>
  <c r="EF92" i="27" s="1"/>
  <c r="EF90" i="27" s="1"/>
  <c r="EG92" i="27" s="1"/>
  <c r="EG90" i="27" s="1"/>
  <c r="EH92" i="27" s="1"/>
  <c r="EH90" i="27" s="1"/>
  <c r="EI92" i="27" s="1"/>
  <c r="EI90" i="27" s="1"/>
  <c r="EJ92" i="27" s="1"/>
  <c r="EJ90" i="27" s="1"/>
  <c r="EK92" i="27" s="1"/>
  <c r="EK90" i="27" s="1"/>
  <c r="EL92" i="27" s="1"/>
  <c r="EL90" i="27" s="1"/>
  <c r="EM92" i="27" s="1"/>
  <c r="EM90" i="27" s="1"/>
  <c r="EN92" i="27" s="1"/>
  <c r="EN90" i="27" s="1"/>
  <c r="EO92" i="27" s="1"/>
  <c r="EO90" i="27" s="1"/>
  <c r="EP92" i="27" s="1"/>
  <c r="EP90" i="27" s="1"/>
  <c r="EQ92" i="27" s="1"/>
  <c r="EQ90" i="27" s="1"/>
  <c r="ER92" i="27" s="1"/>
  <c r="ER90" i="27" s="1"/>
  <c r="ES92" i="27" s="1"/>
  <c r="ES90" i="27" s="1"/>
  <c r="ET92" i="27" s="1"/>
  <c r="ET90" i="27" s="1"/>
  <c r="EU92" i="27" s="1"/>
  <c r="EU90" i="27" s="1"/>
  <c r="EV92" i="27" s="1"/>
  <c r="EV90" i="27" s="1"/>
  <c r="EW92" i="27" s="1"/>
  <c r="EW90" i="27" s="1"/>
  <c r="EX92" i="27" s="1"/>
  <c r="EX90" i="27" s="1"/>
  <c r="EY92" i="27" s="1"/>
  <c r="EY90" i="27" s="1"/>
  <c r="EZ92" i="27" s="1"/>
  <c r="EZ90" i="27" s="1"/>
  <c r="FA92" i="27" s="1"/>
  <c r="FA90" i="27" s="1"/>
  <c r="FB92" i="27" s="1"/>
  <c r="FB90" i="27" s="1"/>
  <c r="AW2" i="22"/>
  <c r="CD96" i="27" l="1"/>
  <c r="DF96" i="27"/>
  <c r="EV96" i="27"/>
  <c r="EP96" i="27"/>
  <c r="ED96" i="27"/>
  <c r="DZ96" i="27"/>
  <c r="CH96" i="27"/>
  <c r="CE96" i="27"/>
  <c r="DD96" i="27"/>
  <c r="DP96" i="27"/>
  <c r="DI96" i="27"/>
  <c r="CQ96" i="27"/>
  <c r="DC96" i="27"/>
  <c r="CJ96" i="27"/>
  <c r="CM96" i="27"/>
  <c r="CC96" i="27"/>
  <c r="DG96" i="27"/>
  <c r="CU96" i="27"/>
  <c r="DU96" i="27"/>
  <c r="CN96" i="27"/>
  <c r="DM96" i="27"/>
  <c r="EE96" i="27"/>
  <c r="FA96" i="27"/>
  <c r="EZ96" i="27"/>
  <c r="DK96" i="27"/>
  <c r="EM96" i="27"/>
  <c r="CK96" i="27"/>
  <c r="DA96" i="27"/>
  <c r="DR96" i="27"/>
  <c r="EO96" i="27"/>
  <c r="ET96" i="27"/>
  <c r="CS96" i="27"/>
  <c r="EA96" i="27"/>
  <c r="DH96" i="27"/>
  <c r="CO96" i="27"/>
  <c r="CL96" i="27"/>
  <c r="EG96" i="27"/>
  <c r="ES96" i="27"/>
  <c r="DL96" i="27"/>
  <c r="CF96" i="27"/>
  <c r="DO96" i="27"/>
  <c r="CY96" i="27"/>
  <c r="CG96" i="27"/>
  <c r="DT96" i="27"/>
  <c r="ER96" i="27"/>
  <c r="EB96" i="27"/>
  <c r="DS96" i="27"/>
  <c r="EU96" i="27"/>
  <c r="CX96" i="27"/>
  <c r="DW96" i="27"/>
  <c r="CZ96" i="27"/>
  <c r="DX96" i="27"/>
  <c r="EW96" i="27"/>
  <c r="EQ96" i="27"/>
  <c r="EF96" i="27"/>
  <c r="DB96" i="27"/>
  <c r="CV96" i="27"/>
  <c r="EL96" i="27"/>
  <c r="DY96" i="27"/>
  <c r="CT96" i="27"/>
  <c r="CP96" i="27"/>
  <c r="DQ96" i="27"/>
  <c r="DN96" i="27"/>
  <c r="DV96" i="27"/>
  <c r="EN96" i="27"/>
  <c r="EC96" i="27"/>
  <c r="EH96" i="27"/>
  <c r="EI96" i="27"/>
  <c r="EY96" i="27"/>
  <c r="DJ96" i="27"/>
  <c r="EK96" i="27"/>
  <c r="DE96" i="27"/>
  <c r="FB96" i="27"/>
  <c r="CB96" i="27"/>
  <c r="EX96" i="27"/>
  <c r="CR96" i="27"/>
  <c r="EJ96" i="27"/>
  <c r="CW96" i="27"/>
  <c r="CI96" i="27"/>
  <c r="AX2" i="22"/>
  <c r="AY2" i="22" l="1"/>
  <c r="AZ2" i="22" l="1"/>
  <c r="BA2" i="22" l="1"/>
  <c r="BB2" i="22" l="1"/>
  <c r="BC2" i="22" l="1"/>
  <c r="BD2" i="22" l="1"/>
  <c r="BE2" i="22" l="1"/>
  <c r="BF2" i="22" l="1"/>
  <c r="BG2" i="22" l="1"/>
  <c r="C15" i="20" l="1"/>
  <c r="D16" i="20" s="1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D139" i="20" l="1"/>
  <c r="D149" i="20" s="1"/>
  <c r="D156" i="20" s="1"/>
  <c r="D163" i="20" s="1"/>
  <c r="D176" i="20" s="1"/>
  <c r="BP234" i="20" l="1"/>
  <c r="BP22" i="32" s="1"/>
  <c r="BH234" i="20"/>
  <c r="BH22" i="32" s="1"/>
  <c r="AZ234" i="20"/>
  <c r="AZ22" i="32" s="1"/>
  <c r="AV234" i="20"/>
  <c r="AV22" i="32" s="1"/>
  <c r="BK234" i="20"/>
  <c r="BK22" i="32" s="1"/>
  <c r="BG234" i="20"/>
  <c r="BG22" i="32" s="1"/>
  <c r="AY234" i="20"/>
  <c r="AY22" i="32" s="1"/>
  <c r="BQ234" i="20"/>
  <c r="BQ22" i="32" s="1"/>
  <c r="BM234" i="20"/>
  <c r="BM22" i="32" s="1"/>
  <c r="BI234" i="20"/>
  <c r="BI22" i="32" s="1"/>
  <c r="BE234" i="20"/>
  <c r="BE22" i="32" s="1"/>
  <c r="BA234" i="20"/>
  <c r="BA22" i="32" s="1"/>
  <c r="AW234" i="20"/>
  <c r="AW22" i="32" s="1"/>
  <c r="BL234" i="20"/>
  <c r="BL22" i="32" s="1"/>
  <c r="BD234" i="20"/>
  <c r="BD22" i="32" s="1"/>
  <c r="BO234" i="20"/>
  <c r="BO22" i="32" s="1"/>
  <c r="BC234" i="20"/>
  <c r="BC22" i="32" s="1"/>
  <c r="AU234" i="20"/>
  <c r="AU22" i="32" s="1"/>
  <c r="BJ234" i="20"/>
  <c r="BJ22" i="32" s="1"/>
  <c r="BF234" i="20"/>
  <c r="BF22" i="32" s="1"/>
  <c r="BB234" i="20"/>
  <c r="BB22" i="32" s="1"/>
  <c r="AX234" i="20"/>
  <c r="AX22" i="32" s="1"/>
  <c r="D233" i="20"/>
  <c r="D4" i="24"/>
  <c r="BN234" i="20"/>
  <c r="BN22" i="32" s="1"/>
  <c r="D168" i="20"/>
  <c r="D192" i="20"/>
  <c r="D26" i="25" l="1"/>
  <c r="D26" i="32"/>
  <c r="BF22" i="25"/>
  <c r="BF10" i="24"/>
  <c r="BA22" i="25"/>
  <c r="BA10" i="24"/>
  <c r="BQ22" i="25"/>
  <c r="BQ10" i="24"/>
  <c r="AV22" i="25"/>
  <c r="AV10" i="24"/>
  <c r="BO10" i="24"/>
  <c r="BO22" i="25"/>
  <c r="BJ22" i="25"/>
  <c r="BJ10" i="24"/>
  <c r="BD22" i="25"/>
  <c r="BD10" i="24"/>
  <c r="BE22" i="25"/>
  <c r="BE10" i="24"/>
  <c r="AY10" i="24"/>
  <c r="AY22" i="25"/>
  <c r="AZ10" i="24"/>
  <c r="AZ22" i="25"/>
  <c r="BH10" i="24"/>
  <c r="BH22" i="25"/>
  <c r="AX22" i="25"/>
  <c r="AX10" i="24"/>
  <c r="AU22" i="25"/>
  <c r="AU10" i="24"/>
  <c r="BL22" i="25"/>
  <c r="BL10" i="24"/>
  <c r="BI22" i="25"/>
  <c r="BI10" i="24"/>
  <c r="BG10" i="24"/>
  <c r="BG22" i="25"/>
  <c r="BN22" i="25"/>
  <c r="BN10" i="24"/>
  <c r="BB22" i="25"/>
  <c r="BB10" i="24"/>
  <c r="BC22" i="25"/>
  <c r="BC10" i="24"/>
  <c r="AW22" i="25"/>
  <c r="AW10" i="24"/>
  <c r="BM22" i="25"/>
  <c r="BM10" i="24"/>
  <c r="BK22" i="25"/>
  <c r="BK10" i="24"/>
  <c r="BP10" i="24"/>
  <c r="BP22" i="25"/>
  <c r="D215" i="20"/>
  <c r="D198" i="20"/>
  <c r="D199" i="20" s="1"/>
  <c r="AX10" i="22"/>
  <c r="BF10" i="22"/>
  <c r="BC10" i="22"/>
  <c r="BD10" i="22"/>
  <c r="AW10" i="22"/>
  <c r="BE10" i="22"/>
  <c r="AY10" i="22"/>
  <c r="AZ10" i="22"/>
  <c r="D242" i="20"/>
  <c r="D13" i="24" s="1"/>
  <c r="D238" i="20"/>
  <c r="D14" i="22" s="1"/>
  <c r="D241" i="20"/>
  <c r="D7" i="24" s="1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D19" i="22" l="1"/>
  <c r="D18" i="22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D7" i="25" l="1"/>
  <c r="D7" i="32"/>
  <c r="C42" i="20"/>
  <c r="B28" i="28" s="1"/>
  <c r="B29" i="28" s="1"/>
  <c r="C40" i="20" l="1"/>
  <c r="D35" i="20"/>
  <c r="E3" i="32" s="1"/>
  <c r="C22" i="28" l="1"/>
  <c r="C20" i="28" s="1"/>
  <c r="D38" i="20"/>
  <c r="E167" i="20" s="1"/>
  <c r="D39" i="20"/>
  <c r="C41" i="20"/>
  <c r="D5" i="32" s="1"/>
  <c r="D166" i="20"/>
  <c r="B26" i="28"/>
  <c r="C21" i="28"/>
  <c r="D56" i="20"/>
  <c r="E3" i="25"/>
  <c r="BI142" i="20"/>
  <c r="BI6" i="24" s="1"/>
  <c r="BI164" i="20"/>
  <c r="BQ142" i="20"/>
  <c r="BQ6" i="24" s="1"/>
  <c r="BQ164" i="20"/>
  <c r="BM142" i="20"/>
  <c r="BM6" i="24" s="1"/>
  <c r="BM164" i="20"/>
  <c r="BL142" i="20"/>
  <c r="BL6" i="24" s="1"/>
  <c r="BL164" i="20"/>
  <c r="BJ142" i="20"/>
  <c r="BJ6" i="24" s="1"/>
  <c r="BJ164" i="20"/>
  <c r="BR142" i="20"/>
  <c r="BR6" i="24" s="1"/>
  <c r="BR8" i="24" s="1"/>
  <c r="BR15" i="24" s="1"/>
  <c r="BR164" i="20"/>
  <c r="BN142" i="20"/>
  <c r="BN6" i="24" s="1"/>
  <c r="BN164" i="20"/>
  <c r="BH142" i="20"/>
  <c r="BH6" i="24" s="1"/>
  <c r="BH164" i="20"/>
  <c r="BP142" i="20"/>
  <c r="BP6" i="24" s="1"/>
  <c r="BP164" i="20"/>
  <c r="BK142" i="20"/>
  <c r="BK6" i="24" s="1"/>
  <c r="BK164" i="20"/>
  <c r="BG142" i="20"/>
  <c r="BG6" i="24" s="1"/>
  <c r="BG164" i="20"/>
  <c r="BO142" i="20"/>
  <c r="BO6" i="24" s="1"/>
  <c r="BO164" i="20"/>
  <c r="D140" i="20"/>
  <c r="D141" i="20" s="1"/>
  <c r="D150" i="20" s="1"/>
  <c r="D152" i="20" s="1"/>
  <c r="E35" i="20"/>
  <c r="F3" i="32" s="1"/>
  <c r="E139" i="20"/>
  <c r="E4" i="24" s="1"/>
  <c r="C43" i="20"/>
  <c r="C44" i="20" l="1"/>
  <c r="D5" i="25"/>
  <c r="C25" i="28"/>
  <c r="D40" i="20"/>
  <c r="D22" i="28"/>
  <c r="D21" i="28" s="1"/>
  <c r="E38" i="20"/>
  <c r="E39" i="20"/>
  <c r="C24" i="28"/>
  <c r="E151" i="20"/>
  <c r="E235" i="20"/>
  <c r="E23" i="32" s="1"/>
  <c r="D42" i="20"/>
  <c r="C28" i="28" s="1"/>
  <c r="C29" i="28" s="1"/>
  <c r="BG143" i="20"/>
  <c r="BG193" i="20" s="1"/>
  <c r="BG194" i="20" s="1"/>
  <c r="BG28" i="32" s="1"/>
  <c r="BP143" i="20"/>
  <c r="BP193" i="20" s="1"/>
  <c r="BP194" i="20" s="1"/>
  <c r="BP28" i="32" s="1"/>
  <c r="BN143" i="20"/>
  <c r="BN193" i="20" s="1"/>
  <c r="BN194" i="20" s="1"/>
  <c r="BN28" i="32" s="1"/>
  <c r="BJ143" i="20"/>
  <c r="BJ193" i="20" s="1"/>
  <c r="BJ194" i="20" s="1"/>
  <c r="BJ28" i="32" s="1"/>
  <c r="BM143" i="20"/>
  <c r="BM193" i="20" s="1"/>
  <c r="BM194" i="20" s="1"/>
  <c r="BM28" i="32" s="1"/>
  <c r="BI143" i="20"/>
  <c r="BI193" i="20" s="1"/>
  <c r="BI194" i="20" s="1"/>
  <c r="BI28" i="32" s="1"/>
  <c r="BO143" i="20"/>
  <c r="BO193" i="20" s="1"/>
  <c r="BO194" i="20" s="1"/>
  <c r="BO28" i="32" s="1"/>
  <c r="BK143" i="20"/>
  <c r="BK193" i="20" s="1"/>
  <c r="BK194" i="20" s="1"/>
  <c r="BK28" i="32" s="1"/>
  <c r="BH143" i="20"/>
  <c r="BH193" i="20" s="1"/>
  <c r="BH194" i="20" s="1"/>
  <c r="BH28" i="32" s="1"/>
  <c r="BR143" i="20"/>
  <c r="BR193" i="20" s="1"/>
  <c r="BR194" i="20" s="1"/>
  <c r="BR28" i="32" s="1"/>
  <c r="BL143" i="20"/>
  <c r="BL193" i="20" s="1"/>
  <c r="BL194" i="20" s="1"/>
  <c r="BL28" i="32" s="1"/>
  <c r="BQ143" i="20"/>
  <c r="BQ193" i="20" s="1"/>
  <c r="BQ194" i="20" s="1"/>
  <c r="BQ28" i="32" s="1"/>
  <c r="B27" i="28"/>
  <c r="B39" i="28" s="1"/>
  <c r="D164" i="20"/>
  <c r="D165" i="20" s="1"/>
  <c r="D25" i="32" s="1"/>
  <c r="D142" i="20"/>
  <c r="D153" i="20"/>
  <c r="B30" i="28"/>
  <c r="D20" i="28"/>
  <c r="E56" i="20"/>
  <c r="F3" i="25"/>
  <c r="BH165" i="20"/>
  <c r="BH25" i="32" s="1"/>
  <c r="BH173" i="20"/>
  <c r="BH174" i="20" s="1"/>
  <c r="BR173" i="20"/>
  <c r="BR174" i="20" s="1"/>
  <c r="BR165" i="20"/>
  <c r="BR25" i="32" s="1"/>
  <c r="E149" i="20"/>
  <c r="E156" i="20" s="1"/>
  <c r="E163" i="20" s="1"/>
  <c r="E176" i="20" s="1"/>
  <c r="E168" i="20"/>
  <c r="BG173" i="20"/>
  <c r="BG174" i="20" s="1"/>
  <c r="BG165" i="20"/>
  <c r="BG25" i="32" s="1"/>
  <c r="BL165" i="20"/>
  <c r="BL25" i="32" s="1"/>
  <c r="BL173" i="20"/>
  <c r="BL174" i="20" s="1"/>
  <c r="BQ173" i="20"/>
  <c r="BQ174" i="20" s="1"/>
  <c r="BQ165" i="20"/>
  <c r="BQ25" i="32" s="1"/>
  <c r="BP165" i="20"/>
  <c r="BP25" i="32" s="1"/>
  <c r="BP173" i="20"/>
  <c r="BP174" i="20" s="1"/>
  <c r="BN173" i="20"/>
  <c r="BN174" i="20" s="1"/>
  <c r="BN165" i="20"/>
  <c r="BN25" i="32" s="1"/>
  <c r="BJ173" i="20"/>
  <c r="BJ174" i="20" s="1"/>
  <c r="BJ165" i="20"/>
  <c r="BJ25" i="32" s="1"/>
  <c r="BO173" i="20"/>
  <c r="BO174" i="20" s="1"/>
  <c r="BO165" i="20"/>
  <c r="BO25" i="32" s="1"/>
  <c r="BK173" i="20"/>
  <c r="BK174" i="20" s="1"/>
  <c r="BK165" i="20"/>
  <c r="BK25" i="32" s="1"/>
  <c r="BM173" i="20"/>
  <c r="BM174" i="20" s="1"/>
  <c r="BM165" i="20"/>
  <c r="BM25" i="32" s="1"/>
  <c r="BI173" i="20"/>
  <c r="BI174" i="20" s="1"/>
  <c r="BI165" i="20"/>
  <c r="BI25" i="32" s="1"/>
  <c r="C46" i="20"/>
  <c r="C47" i="20" s="1"/>
  <c r="D234" i="20"/>
  <c r="D22" i="32" s="1"/>
  <c r="E233" i="20"/>
  <c r="E192" i="20"/>
  <c r="F35" i="20"/>
  <c r="G3" i="32" s="1"/>
  <c r="F139" i="20"/>
  <c r="F4" i="24" s="1"/>
  <c r="D24" i="20"/>
  <c r="E24" i="20"/>
  <c r="F24" i="20"/>
  <c r="C24" i="20"/>
  <c r="G21" i="20"/>
  <c r="D21" i="20"/>
  <c r="E21" i="20"/>
  <c r="R36" i="20" s="1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Q23" i="28" l="1"/>
  <c r="E26" i="25"/>
  <c r="E26" i="32"/>
  <c r="BO25" i="25"/>
  <c r="BL28" i="25"/>
  <c r="BO28" i="25"/>
  <c r="BN28" i="25"/>
  <c r="BM25" i="25"/>
  <c r="BN25" i="25"/>
  <c r="BG25" i="25"/>
  <c r="BR25" i="25"/>
  <c r="BK28" i="25"/>
  <c r="BI25" i="25"/>
  <c r="BK25" i="25"/>
  <c r="BJ25" i="25"/>
  <c r="BR28" i="25"/>
  <c r="BI28" i="25"/>
  <c r="BP28" i="25"/>
  <c r="BQ25" i="25"/>
  <c r="BQ28" i="25"/>
  <c r="BJ28" i="25"/>
  <c r="BP25" i="25"/>
  <c r="BL25" i="25"/>
  <c r="BH25" i="25"/>
  <c r="BH28" i="25"/>
  <c r="BM28" i="25"/>
  <c r="BG28" i="25"/>
  <c r="E42" i="20"/>
  <c r="D28" i="28" s="1"/>
  <c r="D29" i="28" s="1"/>
  <c r="F167" i="20"/>
  <c r="E11" i="24"/>
  <c r="E23" i="25"/>
  <c r="D18" i="24"/>
  <c r="D25" i="25"/>
  <c r="D10" i="24"/>
  <c r="D22" i="25"/>
  <c r="BR19" i="24"/>
  <c r="BP43" i="28" s="1"/>
  <c r="BP19" i="24"/>
  <c r="BN43" i="28" s="1"/>
  <c r="BH19" i="24"/>
  <c r="BF43" i="28" s="1"/>
  <c r="BM19" i="24"/>
  <c r="BK43" i="28" s="1"/>
  <c r="BG19" i="24"/>
  <c r="BE43" i="28" s="1"/>
  <c r="BQ19" i="24"/>
  <c r="BO43" i="28" s="1"/>
  <c r="BJ19" i="24"/>
  <c r="BH43" i="28" s="1"/>
  <c r="BI19" i="24"/>
  <c r="BG43" i="28" s="1"/>
  <c r="BK19" i="24"/>
  <c r="BI43" i="28" s="1"/>
  <c r="BL19" i="24"/>
  <c r="BJ43" i="28" s="1"/>
  <c r="BO19" i="24"/>
  <c r="BM43" i="28" s="1"/>
  <c r="BN19" i="24"/>
  <c r="BL43" i="28" s="1"/>
  <c r="D169" i="20"/>
  <c r="D17" i="24"/>
  <c r="D6" i="24"/>
  <c r="D8" i="24" s="1"/>
  <c r="D24" i="28"/>
  <c r="F151" i="20"/>
  <c r="F235" i="20"/>
  <c r="F23" i="32" s="1"/>
  <c r="D41" i="20"/>
  <c r="C26" i="28"/>
  <c r="E140" i="20"/>
  <c r="D43" i="20"/>
  <c r="D46" i="20" s="1"/>
  <c r="D47" i="20" s="1"/>
  <c r="E166" i="20"/>
  <c r="E22" i="28"/>
  <c r="E21" i="28" s="1"/>
  <c r="F38" i="20"/>
  <c r="G167" i="20" s="1"/>
  <c r="G35" i="20"/>
  <c r="H3" i="32" s="1"/>
  <c r="F39" i="20"/>
  <c r="E11" i="22"/>
  <c r="D25" i="28"/>
  <c r="E40" i="20"/>
  <c r="D143" i="20"/>
  <c r="D193" i="20" s="1"/>
  <c r="D194" i="20" s="1"/>
  <c r="D28" i="32" s="1"/>
  <c r="C18" i="20"/>
  <c r="D173" i="20"/>
  <c r="D174" i="20" s="1"/>
  <c r="D171" i="20"/>
  <c r="D27" i="32" s="1"/>
  <c r="E20" i="28"/>
  <c r="F56" i="20"/>
  <c r="G3" i="25"/>
  <c r="E215" i="20"/>
  <c r="E198" i="20"/>
  <c r="E199" i="20" s="1"/>
  <c r="F149" i="20"/>
  <c r="F156" i="20" s="1"/>
  <c r="F163" i="20" s="1"/>
  <c r="F176" i="20" s="1"/>
  <c r="E239" i="20"/>
  <c r="E15" i="22" s="1"/>
  <c r="E240" i="20"/>
  <c r="E16" i="22" s="1"/>
  <c r="E241" i="20"/>
  <c r="E7" i="24" s="1"/>
  <c r="E242" i="20"/>
  <c r="E13" i="24" s="1"/>
  <c r="E238" i="20"/>
  <c r="E14" i="22" s="1"/>
  <c r="F233" i="20"/>
  <c r="D10" i="22"/>
  <c r="F192" i="20"/>
  <c r="F22" i="28"/>
  <c r="G139" i="20"/>
  <c r="G4" i="24" s="1"/>
  <c r="C26" i="20"/>
  <c r="F26" i="20"/>
  <c r="D19" i="20"/>
  <c r="D18" i="20" s="1"/>
  <c r="E26" i="20"/>
  <c r="D26" i="20"/>
  <c r="D27" i="25" l="1"/>
  <c r="D28" i="25"/>
  <c r="E5" i="25"/>
  <c r="E5" i="32"/>
  <c r="F11" i="24"/>
  <c r="F23" i="25"/>
  <c r="D19" i="24"/>
  <c r="B43" i="28" s="1"/>
  <c r="D26" i="28"/>
  <c r="F166" i="20"/>
  <c r="F140" i="20"/>
  <c r="E41" i="20"/>
  <c r="E141" i="20"/>
  <c r="E150" i="20" s="1"/>
  <c r="E152" i="20" s="1"/>
  <c r="E234" i="20"/>
  <c r="E22" i="32" s="1"/>
  <c r="F11" i="22"/>
  <c r="E25" i="28"/>
  <c r="F40" i="20"/>
  <c r="F43" i="20" s="1"/>
  <c r="F46" i="20" s="1"/>
  <c r="F47" i="20" s="1"/>
  <c r="E43" i="20"/>
  <c r="E46" i="20" s="1"/>
  <c r="E47" i="20" s="1"/>
  <c r="G39" i="20"/>
  <c r="F25" i="28" s="1"/>
  <c r="E24" i="28"/>
  <c r="G151" i="20"/>
  <c r="G235" i="20"/>
  <c r="G23" i="32" s="1"/>
  <c r="F42" i="20"/>
  <c r="E28" i="28" s="1"/>
  <c r="E29" i="28" s="1"/>
  <c r="E164" i="20"/>
  <c r="C27" i="28"/>
  <c r="E142" i="20"/>
  <c r="E6" i="24" s="1"/>
  <c r="E8" i="24" s="1"/>
  <c r="D44" i="20"/>
  <c r="G38" i="20"/>
  <c r="D216" i="20"/>
  <c r="D51" i="24" s="1"/>
  <c r="D218" i="20"/>
  <c r="D29" i="32" s="1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E18" i="22"/>
  <c r="E19" i="22"/>
  <c r="F242" i="20"/>
  <c r="F13" i="24" s="1"/>
  <c r="F238" i="20"/>
  <c r="F14" i="22" s="1"/>
  <c r="F240" i="20"/>
  <c r="F16" i="22" s="1"/>
  <c r="F239" i="20"/>
  <c r="F15" i="22" s="1"/>
  <c r="F241" i="20"/>
  <c r="F7" i="24" s="1"/>
  <c r="G233" i="20"/>
  <c r="G192" i="20"/>
  <c r="H35" i="20"/>
  <c r="H139" i="20"/>
  <c r="H4" i="24" s="1"/>
  <c r="E19" i="20"/>
  <c r="E18" i="20" s="1"/>
  <c r="E7" i="32" l="1"/>
  <c r="G26" i="25"/>
  <c r="G26" i="32"/>
  <c r="H38" i="20"/>
  <c r="I167" i="20" s="1"/>
  <c r="I3" i="32"/>
  <c r="F5" i="25"/>
  <c r="F5" i="32"/>
  <c r="E7" i="25"/>
  <c r="H235" i="20"/>
  <c r="H23" i="32" s="1"/>
  <c r="H167" i="20"/>
  <c r="G11" i="24"/>
  <c r="G23" i="25"/>
  <c r="E10" i="24"/>
  <c r="E22" i="25"/>
  <c r="D41" i="24"/>
  <c r="B35" i="28" s="1"/>
  <c r="D29" i="25"/>
  <c r="D27" i="28"/>
  <c r="D39" i="28" s="1"/>
  <c r="F142" i="20"/>
  <c r="F6" i="24" s="1"/>
  <c r="F8" i="24" s="1"/>
  <c r="F164" i="20"/>
  <c r="E44" i="20"/>
  <c r="C39" i="28"/>
  <c r="E10" i="22"/>
  <c r="E143" i="20"/>
  <c r="E193" i="20" s="1"/>
  <c r="E194" i="20" s="1"/>
  <c r="E28" i="32" s="1"/>
  <c r="G11" i="22"/>
  <c r="F41" i="20"/>
  <c r="E26" i="28"/>
  <c r="G140" i="20"/>
  <c r="G166" i="20"/>
  <c r="F141" i="20"/>
  <c r="F150" i="20" s="1"/>
  <c r="F152" i="20" s="1"/>
  <c r="F234" i="20"/>
  <c r="F22" i="32" s="1"/>
  <c r="E173" i="20"/>
  <c r="E174" i="20" s="1"/>
  <c r="E165" i="20"/>
  <c r="E25" i="32" s="1"/>
  <c r="C30" i="28"/>
  <c r="E153" i="20"/>
  <c r="H151" i="20"/>
  <c r="G42" i="20"/>
  <c r="F28" i="28" s="1"/>
  <c r="F29" i="28" s="1"/>
  <c r="F24" i="28"/>
  <c r="G40" i="20"/>
  <c r="G41" i="20" s="1"/>
  <c r="H5" i="32" s="1"/>
  <c r="D20" i="24"/>
  <c r="G22" i="28"/>
  <c r="G21" i="28" s="1"/>
  <c r="H39" i="20"/>
  <c r="G215" i="20"/>
  <c r="G198" i="20"/>
  <c r="G199" i="20" s="1"/>
  <c r="H56" i="20"/>
  <c r="I3" i="25"/>
  <c r="H149" i="20"/>
  <c r="H156" i="20" s="1"/>
  <c r="H163" i="20" s="1"/>
  <c r="H176" i="20" s="1"/>
  <c r="H168" i="20"/>
  <c r="F18" i="22"/>
  <c r="F19" i="22"/>
  <c r="G241" i="20"/>
  <c r="G7" i="24" s="1"/>
  <c r="G238" i="20"/>
  <c r="G14" i="22" s="1"/>
  <c r="G242" i="20"/>
  <c r="G13" i="24" s="1"/>
  <c r="G239" i="20"/>
  <c r="G15" i="22" s="1"/>
  <c r="G240" i="20"/>
  <c r="G16" i="22" s="1"/>
  <c r="H233" i="20"/>
  <c r="H192" i="20"/>
  <c r="I35" i="20"/>
  <c r="I139" i="20"/>
  <c r="I4" i="24" s="1"/>
  <c r="F19" i="20"/>
  <c r="F18" i="20" s="1"/>
  <c r="G20" i="28" l="1"/>
  <c r="F7" i="32"/>
  <c r="H26" i="25"/>
  <c r="H26" i="32"/>
  <c r="I38" i="20"/>
  <c r="J167" i="20" s="1"/>
  <c r="J3" i="32"/>
  <c r="H5" i="25"/>
  <c r="G5" i="25"/>
  <c r="G5" i="32"/>
  <c r="H11" i="24"/>
  <c r="E25" i="25"/>
  <c r="F7" i="25"/>
  <c r="H11" i="22"/>
  <c r="H23" i="25"/>
  <c r="B44" i="28"/>
  <c r="F10" i="24"/>
  <c r="F22" i="25"/>
  <c r="E19" i="24"/>
  <c r="C43" i="28" s="1"/>
  <c r="E28" i="25"/>
  <c r="E169" i="20"/>
  <c r="E17" i="24"/>
  <c r="E18" i="24"/>
  <c r="D30" i="28"/>
  <c r="F153" i="20"/>
  <c r="G142" i="20"/>
  <c r="G6" i="24" s="1"/>
  <c r="G8" i="24" s="1"/>
  <c r="E27" i="28"/>
  <c r="E39" i="28" s="1"/>
  <c r="G164" i="20"/>
  <c r="E171" i="20"/>
  <c r="E27" i="32" s="1"/>
  <c r="F173" i="20"/>
  <c r="F174" i="20" s="1"/>
  <c r="F165" i="20"/>
  <c r="F25" i="32" s="1"/>
  <c r="G141" i="20"/>
  <c r="G150" i="20" s="1"/>
  <c r="G152" i="20" s="1"/>
  <c r="G234" i="20"/>
  <c r="G22" i="32" s="1"/>
  <c r="F143" i="20"/>
  <c r="F193" i="20" s="1"/>
  <c r="F194" i="20" s="1"/>
  <c r="F28" i="32" s="1"/>
  <c r="F10" i="22"/>
  <c r="F44" i="20"/>
  <c r="G43" i="20"/>
  <c r="H166" i="20"/>
  <c r="F26" i="28"/>
  <c r="H140" i="20"/>
  <c r="H234" i="20" s="1"/>
  <c r="H22" i="32" s="1"/>
  <c r="H164" i="20"/>
  <c r="G44" i="20"/>
  <c r="F27" i="28"/>
  <c r="H142" i="20"/>
  <c r="H6" i="24" s="1"/>
  <c r="H22" i="28"/>
  <c r="H21" i="28" s="1"/>
  <c r="I39" i="20"/>
  <c r="G25" i="28"/>
  <c r="H40" i="20"/>
  <c r="H41" i="20" s="1"/>
  <c r="I5" i="32" s="1"/>
  <c r="G24" i="28"/>
  <c r="I151" i="20"/>
  <c r="I235" i="20"/>
  <c r="I23" i="32" s="1"/>
  <c r="H42" i="20"/>
  <c r="G28" i="28" s="1"/>
  <c r="G29" i="28" s="1"/>
  <c r="H215" i="20"/>
  <c r="H198" i="20"/>
  <c r="H199" i="20" s="1"/>
  <c r="I56" i="20"/>
  <c r="J3" i="25"/>
  <c r="I149" i="20"/>
  <c r="I156" i="20" s="1"/>
  <c r="I163" i="20" s="1"/>
  <c r="I176" i="20" s="1"/>
  <c r="I168" i="20"/>
  <c r="G18" i="22"/>
  <c r="G19" i="22"/>
  <c r="H240" i="20"/>
  <c r="H16" i="22" s="1"/>
  <c r="H239" i="20"/>
  <c r="H15" i="22" s="1"/>
  <c r="H241" i="20"/>
  <c r="H7" i="24" s="1"/>
  <c r="H242" i="20"/>
  <c r="H13" i="24" s="1"/>
  <c r="H238" i="20"/>
  <c r="H14" i="22" s="1"/>
  <c r="I233" i="20"/>
  <c r="I192" i="20"/>
  <c r="J35" i="20"/>
  <c r="J139" i="20"/>
  <c r="J4" i="24" s="1"/>
  <c r="G19" i="20"/>
  <c r="G18" i="20" s="1"/>
  <c r="G7" i="25" l="1"/>
  <c r="G7" i="32"/>
  <c r="I26" i="25"/>
  <c r="I26" i="32"/>
  <c r="I42" i="20"/>
  <c r="H28" i="28" s="1"/>
  <c r="H29" i="28" s="1"/>
  <c r="J38" i="20"/>
  <c r="K167" i="20" s="1"/>
  <c r="K3" i="32"/>
  <c r="E27" i="25"/>
  <c r="I5" i="25"/>
  <c r="F25" i="25"/>
  <c r="H8" i="24"/>
  <c r="F168" i="20"/>
  <c r="H10" i="24"/>
  <c r="H22" i="25"/>
  <c r="I11" i="24"/>
  <c r="I23" i="25"/>
  <c r="F19" i="24"/>
  <c r="D43" i="28" s="1"/>
  <c r="F28" i="25"/>
  <c r="G10" i="24"/>
  <c r="G22" i="25"/>
  <c r="E20" i="24"/>
  <c r="H20" i="28"/>
  <c r="H141" i="20"/>
  <c r="H150" i="20" s="1"/>
  <c r="F39" i="28"/>
  <c r="E218" i="20"/>
  <c r="E29" i="32" s="1"/>
  <c r="G46" i="20"/>
  <c r="G47" i="20" s="1"/>
  <c r="E216" i="20"/>
  <c r="E51" i="24" s="1"/>
  <c r="C42" i="28"/>
  <c r="G143" i="20"/>
  <c r="G193" i="20" s="1"/>
  <c r="G194" i="20" s="1"/>
  <c r="G28" i="32" s="1"/>
  <c r="G10" i="22"/>
  <c r="G165" i="20"/>
  <c r="G25" i="32" s="1"/>
  <c r="G173" i="20"/>
  <c r="G174" i="20" s="1"/>
  <c r="G153" i="20"/>
  <c r="E30" i="28"/>
  <c r="H143" i="20"/>
  <c r="H193" i="20" s="1"/>
  <c r="H194" i="20" s="1"/>
  <c r="H28" i="32" s="1"/>
  <c r="H165" i="20"/>
  <c r="H25" i="32" s="1"/>
  <c r="H173" i="20"/>
  <c r="H174" i="20" s="1"/>
  <c r="H10" i="22"/>
  <c r="G27" i="28"/>
  <c r="I142" i="20"/>
  <c r="I6" i="24" s="1"/>
  <c r="I164" i="20"/>
  <c r="H44" i="20"/>
  <c r="I22" i="28"/>
  <c r="I20" i="28" s="1"/>
  <c r="J39" i="20"/>
  <c r="I11" i="22"/>
  <c r="I166" i="20"/>
  <c r="H43" i="20"/>
  <c r="I140" i="20"/>
  <c r="G26" i="28"/>
  <c r="H25" i="28"/>
  <c r="I40" i="20"/>
  <c r="I41" i="20" s="1"/>
  <c r="J5" i="32" s="1"/>
  <c r="H24" i="28"/>
  <c r="J151" i="20"/>
  <c r="J235" i="20"/>
  <c r="J23" i="32" s="1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H18" i="22"/>
  <c r="I239" i="20"/>
  <c r="I15" i="22" s="1"/>
  <c r="I240" i="20"/>
  <c r="I16" i="22" s="1"/>
  <c r="I241" i="20"/>
  <c r="I7" i="24" s="1"/>
  <c r="I242" i="20"/>
  <c r="I13" i="24" s="1"/>
  <c r="I238" i="20"/>
  <c r="I14" i="22" s="1"/>
  <c r="J233" i="20"/>
  <c r="J192" i="20"/>
  <c r="K35" i="20"/>
  <c r="K139" i="20"/>
  <c r="K4" i="24" s="1"/>
  <c r="H19" i="20"/>
  <c r="H18" i="20" s="1"/>
  <c r="H7" i="32" l="1"/>
  <c r="F26" i="25"/>
  <c r="F26" i="32"/>
  <c r="K38" i="20"/>
  <c r="L167" i="20" s="1"/>
  <c r="L3" i="32"/>
  <c r="J26" i="25"/>
  <c r="J26" i="32"/>
  <c r="J5" i="25"/>
  <c r="G25" i="25"/>
  <c r="E29" i="25"/>
  <c r="H25" i="25"/>
  <c r="H152" i="20"/>
  <c r="H153" i="20" s="1"/>
  <c r="F17" i="24"/>
  <c r="I8" i="24"/>
  <c r="F171" i="20"/>
  <c r="F27" i="32" s="1"/>
  <c r="F18" i="24"/>
  <c r="F169" i="20"/>
  <c r="H7" i="25"/>
  <c r="H19" i="24"/>
  <c r="F43" i="28" s="1"/>
  <c r="H28" i="25"/>
  <c r="J11" i="24"/>
  <c r="J23" i="25"/>
  <c r="G19" i="24"/>
  <c r="E43" i="28" s="1"/>
  <c r="G28" i="25"/>
  <c r="H169" i="20"/>
  <c r="H18" i="24"/>
  <c r="H17" i="24"/>
  <c r="E41" i="24"/>
  <c r="C44" i="28" s="1"/>
  <c r="G169" i="20"/>
  <c r="G17" i="24"/>
  <c r="G18" i="24"/>
  <c r="I21" i="28"/>
  <c r="G171" i="20"/>
  <c r="G27" i="32" s="1"/>
  <c r="H171" i="20"/>
  <c r="H27" i="32" s="1"/>
  <c r="H46" i="20"/>
  <c r="H47" i="20" s="1"/>
  <c r="I173" i="20"/>
  <c r="I174" i="20" s="1"/>
  <c r="I165" i="20"/>
  <c r="I25" i="32" s="1"/>
  <c r="I143" i="20"/>
  <c r="I193" i="20" s="1"/>
  <c r="I194" i="20" s="1"/>
  <c r="I28" i="32" s="1"/>
  <c r="H27" i="28"/>
  <c r="H39" i="28" s="1"/>
  <c r="J164" i="20"/>
  <c r="J142" i="20"/>
  <c r="J6" i="24" s="1"/>
  <c r="I44" i="20"/>
  <c r="G39" i="28"/>
  <c r="J22" i="28"/>
  <c r="J20" i="28" s="1"/>
  <c r="K39" i="20"/>
  <c r="I141" i="20"/>
  <c r="I234" i="20"/>
  <c r="I22" i="32" s="1"/>
  <c r="I24" i="28"/>
  <c r="K151" i="20"/>
  <c r="K235" i="20"/>
  <c r="K23" i="32" s="1"/>
  <c r="J42" i="20"/>
  <c r="I28" i="28" s="1"/>
  <c r="I29" i="28" s="1"/>
  <c r="I25" i="28"/>
  <c r="J40" i="20"/>
  <c r="J41" i="20" s="1"/>
  <c r="K5" i="32" s="1"/>
  <c r="J11" i="22"/>
  <c r="J140" i="20"/>
  <c r="J166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I19" i="22"/>
  <c r="I18" i="22"/>
  <c r="J239" i="20"/>
  <c r="J15" i="22" s="1"/>
  <c r="J241" i="20"/>
  <c r="J7" i="24" s="1"/>
  <c r="J242" i="20"/>
  <c r="J13" i="24" s="1"/>
  <c r="J240" i="20"/>
  <c r="J16" i="22" s="1"/>
  <c r="J238" i="20"/>
  <c r="J14" i="22" s="1"/>
  <c r="K233" i="20"/>
  <c r="K192" i="20"/>
  <c r="L35" i="20"/>
  <c r="L139" i="20"/>
  <c r="L4" i="24" s="1"/>
  <c r="I19" i="20"/>
  <c r="I18" i="20" s="1"/>
  <c r="K42" i="20" l="1"/>
  <c r="J28" i="28" s="1"/>
  <c r="J29" i="28" s="1"/>
  <c r="K26" i="25"/>
  <c r="K26" i="32"/>
  <c r="I7" i="25"/>
  <c r="I7" i="32"/>
  <c r="L38" i="20"/>
  <c r="M167" i="20" s="1"/>
  <c r="M3" i="32"/>
  <c r="I25" i="25"/>
  <c r="G27" i="25"/>
  <c r="F27" i="25"/>
  <c r="K5" i="25"/>
  <c r="H27" i="25"/>
  <c r="F30" i="28"/>
  <c r="F20" i="24"/>
  <c r="F216" i="20"/>
  <c r="F51" i="24" s="1"/>
  <c r="F218" i="20"/>
  <c r="F29" i="32" s="1"/>
  <c r="J8" i="24"/>
  <c r="K11" i="24"/>
  <c r="K23" i="25"/>
  <c r="I10" i="24"/>
  <c r="I22" i="25"/>
  <c r="I19" i="24"/>
  <c r="G43" i="28" s="1"/>
  <c r="I28" i="25"/>
  <c r="G20" i="24"/>
  <c r="H20" i="24"/>
  <c r="I169" i="20"/>
  <c r="I17" i="24"/>
  <c r="I18" i="24"/>
  <c r="C35" i="28"/>
  <c r="G216" i="20"/>
  <c r="G51" i="24" s="1"/>
  <c r="F42" i="28"/>
  <c r="E42" i="28"/>
  <c r="G218" i="20"/>
  <c r="G29" i="32" s="1"/>
  <c r="D42" i="28"/>
  <c r="H216" i="20"/>
  <c r="H51" i="24" s="1"/>
  <c r="H218" i="20"/>
  <c r="H29" i="32" s="1"/>
  <c r="J173" i="20"/>
  <c r="J174" i="20" s="1"/>
  <c r="J165" i="20"/>
  <c r="J25" i="32" s="1"/>
  <c r="I46" i="20"/>
  <c r="I47" i="20" s="1"/>
  <c r="I171" i="20"/>
  <c r="I27" i="32" s="1"/>
  <c r="J143" i="20"/>
  <c r="J193" i="20" s="1"/>
  <c r="J194" i="20" s="1"/>
  <c r="J28" i="32" s="1"/>
  <c r="J43" i="20"/>
  <c r="K22" i="28"/>
  <c r="K21" i="28" s="1"/>
  <c r="L39" i="20"/>
  <c r="J21" i="28"/>
  <c r="J141" i="20"/>
  <c r="J150" i="20" s="1"/>
  <c r="J152" i="20" s="1"/>
  <c r="J234" i="20"/>
  <c r="J22" i="32" s="1"/>
  <c r="I10" i="22"/>
  <c r="K166" i="20"/>
  <c r="I26" i="28"/>
  <c r="K140" i="20"/>
  <c r="K11" i="22"/>
  <c r="J24" i="28"/>
  <c r="L151" i="20"/>
  <c r="L235" i="20"/>
  <c r="L23" i="32" s="1"/>
  <c r="I150" i="20"/>
  <c r="I152" i="20" s="1"/>
  <c r="J25" i="28"/>
  <c r="K40" i="20"/>
  <c r="K41" i="20" s="1"/>
  <c r="L5" i="32" s="1"/>
  <c r="K215" i="20"/>
  <c r="K198" i="20"/>
  <c r="K199" i="20" s="1"/>
  <c r="L56" i="20"/>
  <c r="M3" i="25"/>
  <c r="L149" i="20"/>
  <c r="L156" i="20" s="1"/>
  <c r="L163" i="20" s="1"/>
  <c r="L176" i="20" s="1"/>
  <c r="L168" i="20"/>
  <c r="J18" i="22"/>
  <c r="J19" i="22"/>
  <c r="K242" i="20"/>
  <c r="K13" i="24" s="1"/>
  <c r="K238" i="20"/>
  <c r="K14" i="22" s="1"/>
  <c r="K239" i="20"/>
  <c r="K15" i="22" s="1"/>
  <c r="K240" i="20"/>
  <c r="K16" i="22" s="1"/>
  <c r="K241" i="20"/>
  <c r="K7" i="24" s="1"/>
  <c r="L233" i="20"/>
  <c r="L192" i="20"/>
  <c r="M35" i="20"/>
  <c r="M139" i="20"/>
  <c r="M4" i="24" s="1"/>
  <c r="J19" i="20"/>
  <c r="J18" i="20" s="1"/>
  <c r="J7" i="32" l="1"/>
  <c r="L26" i="25"/>
  <c r="L26" i="32"/>
  <c r="M38" i="20"/>
  <c r="N167" i="20" s="1"/>
  <c r="N3" i="32"/>
  <c r="J25" i="25"/>
  <c r="I27" i="25"/>
  <c r="F29" i="25"/>
  <c r="L5" i="25"/>
  <c r="F41" i="24"/>
  <c r="D44" i="28" s="1"/>
  <c r="J7" i="25"/>
  <c r="L11" i="24"/>
  <c r="L23" i="25"/>
  <c r="G41" i="24"/>
  <c r="E44" i="28" s="1"/>
  <c r="G29" i="25"/>
  <c r="J10" i="24"/>
  <c r="J22" i="25"/>
  <c r="H41" i="24"/>
  <c r="H29" i="25"/>
  <c r="J19" i="24"/>
  <c r="H43" i="28" s="1"/>
  <c r="J28" i="25"/>
  <c r="I20" i="24"/>
  <c r="J169" i="20"/>
  <c r="J17" i="24"/>
  <c r="J18" i="24"/>
  <c r="K20" i="28"/>
  <c r="G42" i="28"/>
  <c r="I216" i="20"/>
  <c r="I51" i="24" s="1"/>
  <c r="I218" i="20"/>
  <c r="I29" i="32" s="1"/>
  <c r="J171" i="20"/>
  <c r="J27" i="32" s="1"/>
  <c r="J27" i="28"/>
  <c r="L142" i="20"/>
  <c r="L6" i="24" s="1"/>
  <c r="L164" i="20"/>
  <c r="I27" i="28"/>
  <c r="K142" i="20"/>
  <c r="K6" i="24" s="1"/>
  <c r="K8" i="24" s="1"/>
  <c r="K164" i="20"/>
  <c r="K44" i="20"/>
  <c r="J44" i="20"/>
  <c r="J46" i="20" s="1"/>
  <c r="J47" i="20" s="1"/>
  <c r="L22" i="28"/>
  <c r="L20" i="28" s="1"/>
  <c r="M39" i="20"/>
  <c r="L166" i="20"/>
  <c r="J26" i="28"/>
  <c r="L140" i="20"/>
  <c r="K43" i="20"/>
  <c r="J10" i="22"/>
  <c r="G30" i="28"/>
  <c r="I153" i="20"/>
  <c r="L11" i="22"/>
  <c r="K141" i="20"/>
  <c r="K234" i="20"/>
  <c r="K22" i="32" s="1"/>
  <c r="K24" i="28"/>
  <c r="M151" i="20"/>
  <c r="M235" i="20"/>
  <c r="M23" i="32" s="1"/>
  <c r="L42" i="20"/>
  <c r="K28" i="28" s="1"/>
  <c r="K29" i="28" s="1"/>
  <c r="H30" i="28"/>
  <c r="J153" i="20"/>
  <c r="K25" i="28"/>
  <c r="L40" i="20"/>
  <c r="L41" i="20" s="1"/>
  <c r="M5" i="32" s="1"/>
  <c r="M56" i="20"/>
  <c r="N3" i="25"/>
  <c r="L215" i="20"/>
  <c r="L198" i="20"/>
  <c r="L199" i="20" s="1"/>
  <c r="M149" i="20"/>
  <c r="M156" i="20" s="1"/>
  <c r="M163" i="20" s="1"/>
  <c r="M176" i="20" s="1"/>
  <c r="M168" i="20"/>
  <c r="K18" i="22"/>
  <c r="K19" i="22"/>
  <c r="L241" i="20"/>
  <c r="L7" i="24" s="1"/>
  <c r="L242" i="20"/>
  <c r="L13" i="24" s="1"/>
  <c r="L240" i="20"/>
  <c r="L16" i="22" s="1"/>
  <c r="L238" i="20"/>
  <c r="L14" i="22" s="1"/>
  <c r="L239" i="20"/>
  <c r="L15" i="22" s="1"/>
  <c r="M233" i="20"/>
  <c r="M192" i="20"/>
  <c r="N35" i="20"/>
  <c r="N139" i="20"/>
  <c r="N4" i="24" s="1"/>
  <c r="K19" i="20"/>
  <c r="K18" i="20" s="1"/>
  <c r="M42" i="20" l="1"/>
  <c r="L28" i="28" s="1"/>
  <c r="L29" i="28" s="1"/>
  <c r="K7" i="32"/>
  <c r="N38" i="20"/>
  <c r="O167" i="20" s="1"/>
  <c r="O3" i="32"/>
  <c r="M26" i="25"/>
  <c r="M26" i="32"/>
  <c r="M5" i="25"/>
  <c r="J27" i="25"/>
  <c r="D35" i="28"/>
  <c r="L8" i="24"/>
  <c r="K7" i="25"/>
  <c r="K10" i="24"/>
  <c r="K22" i="25"/>
  <c r="M11" i="24"/>
  <c r="M23" i="25"/>
  <c r="I41" i="24"/>
  <c r="I29" i="25"/>
  <c r="J20" i="24"/>
  <c r="E35" i="28"/>
  <c r="F44" i="28"/>
  <c r="F35" i="28"/>
  <c r="H42" i="28"/>
  <c r="K46" i="20"/>
  <c r="K47" i="20" s="1"/>
  <c r="L44" i="20"/>
  <c r="J216" i="20"/>
  <c r="J51" i="24" s="1"/>
  <c r="J218" i="20"/>
  <c r="J29" i="32" s="1"/>
  <c r="K143" i="20"/>
  <c r="K193" i="20" s="1"/>
  <c r="K194" i="20" s="1"/>
  <c r="K28" i="32" s="1"/>
  <c r="L173" i="20"/>
  <c r="L174" i="20" s="1"/>
  <c r="L165" i="20"/>
  <c r="L25" i="32" s="1"/>
  <c r="L143" i="20"/>
  <c r="L193" i="20" s="1"/>
  <c r="L194" i="20" s="1"/>
  <c r="L28" i="32" s="1"/>
  <c r="J39" i="28"/>
  <c r="I39" i="28"/>
  <c r="L43" i="20"/>
  <c r="K165" i="20"/>
  <c r="K25" i="32" s="1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N5" i="32" s="1"/>
  <c r="L141" i="20"/>
  <c r="L150" i="20" s="1"/>
  <c r="L152" i="20" s="1"/>
  <c r="L234" i="20"/>
  <c r="L22" i="32" s="1"/>
  <c r="M166" i="20"/>
  <c r="K26" i="28"/>
  <c r="M140" i="20"/>
  <c r="L24" i="28"/>
  <c r="N151" i="20"/>
  <c r="N235" i="20"/>
  <c r="N23" i="32" s="1"/>
  <c r="N56" i="20"/>
  <c r="O3" i="25"/>
  <c r="M215" i="20"/>
  <c r="M198" i="20"/>
  <c r="M199" i="20" s="1"/>
  <c r="N149" i="20"/>
  <c r="N156" i="20" s="1"/>
  <c r="N163" i="20" s="1"/>
  <c r="N176" i="20" s="1"/>
  <c r="N168" i="20"/>
  <c r="L19" i="22"/>
  <c r="L18" i="22"/>
  <c r="M239" i="20"/>
  <c r="M15" i="22" s="1"/>
  <c r="M240" i="20"/>
  <c r="M16" i="22" s="1"/>
  <c r="M241" i="20"/>
  <c r="M7" i="24" s="1"/>
  <c r="M242" i="20"/>
  <c r="M13" i="24" s="1"/>
  <c r="M238" i="20"/>
  <c r="M14" i="22" s="1"/>
  <c r="N233" i="20"/>
  <c r="N192" i="20"/>
  <c r="O35" i="20"/>
  <c r="O139" i="20"/>
  <c r="O4" i="24" s="1"/>
  <c r="L7" i="32" l="1"/>
  <c r="O38" i="20"/>
  <c r="P167" i="20" s="1"/>
  <c r="P3" i="32"/>
  <c r="N26" i="25"/>
  <c r="N26" i="32"/>
  <c r="L25" i="25"/>
  <c r="N5" i="25"/>
  <c r="K25" i="25"/>
  <c r="L7" i="25"/>
  <c r="N11" i="24"/>
  <c r="N23" i="25"/>
  <c r="L10" i="24"/>
  <c r="L22" i="25"/>
  <c r="K19" i="24"/>
  <c r="I43" i="28" s="1"/>
  <c r="K28" i="25"/>
  <c r="L19" i="24"/>
  <c r="J43" i="28" s="1"/>
  <c r="L28" i="25"/>
  <c r="J41" i="24"/>
  <c r="J29" i="25"/>
  <c r="L169" i="20"/>
  <c r="L17" i="24"/>
  <c r="L18" i="24"/>
  <c r="K169" i="20"/>
  <c r="K17" i="24"/>
  <c r="K18" i="24"/>
  <c r="M20" i="28"/>
  <c r="L46" i="20"/>
  <c r="L47" i="20" s="1"/>
  <c r="M44" i="20"/>
  <c r="G44" i="28"/>
  <c r="G35" i="28"/>
  <c r="K171" i="20"/>
  <c r="K27" i="32" s="1"/>
  <c r="L171" i="20"/>
  <c r="L27" i="32" s="1"/>
  <c r="K27" i="28"/>
  <c r="M164" i="20"/>
  <c r="M142" i="20"/>
  <c r="M6" i="24" s="1"/>
  <c r="M8" i="24" s="1"/>
  <c r="M43" i="20"/>
  <c r="N11" i="22"/>
  <c r="L10" i="22"/>
  <c r="M25" i="28"/>
  <c r="N40" i="20"/>
  <c r="N41" i="20" s="1"/>
  <c r="O5" i="32" s="1"/>
  <c r="N22" i="28"/>
  <c r="N21" i="28" s="1"/>
  <c r="O39" i="20"/>
  <c r="N166" i="20"/>
  <c r="N140" i="20"/>
  <c r="L26" i="28"/>
  <c r="M141" i="20"/>
  <c r="M234" i="20"/>
  <c r="M22" i="32" s="1"/>
  <c r="L153" i="20"/>
  <c r="J30" i="28"/>
  <c r="K153" i="20"/>
  <c r="I30" i="28"/>
  <c r="M24" i="28"/>
  <c r="O151" i="20"/>
  <c r="O235" i="20"/>
  <c r="O23" i="32" s="1"/>
  <c r="N42" i="20"/>
  <c r="M28" i="28" s="1"/>
  <c r="M29" i="28" s="1"/>
  <c r="O56" i="20"/>
  <c r="P3" i="25"/>
  <c r="N215" i="20"/>
  <c r="N198" i="20"/>
  <c r="N199" i="20" s="1"/>
  <c r="O149" i="20"/>
  <c r="O156" i="20" s="1"/>
  <c r="O163" i="20" s="1"/>
  <c r="O176" i="20" s="1"/>
  <c r="O168" i="20"/>
  <c r="M18" i="22"/>
  <c r="M19" i="22"/>
  <c r="N240" i="20"/>
  <c r="N16" i="22" s="1"/>
  <c r="N241" i="20"/>
  <c r="N7" i="24" s="1"/>
  <c r="N242" i="20"/>
  <c r="N13" i="24" s="1"/>
  <c r="N238" i="20"/>
  <c r="N14" i="22" s="1"/>
  <c r="N239" i="20"/>
  <c r="N15" i="22" s="1"/>
  <c r="O233" i="20"/>
  <c r="O192" i="20"/>
  <c r="P35" i="20"/>
  <c r="P139" i="20"/>
  <c r="P4" i="24" s="1"/>
  <c r="O42" i="20" l="1"/>
  <c r="N28" i="28" s="1"/>
  <c r="N29" i="28" s="1"/>
  <c r="P38" i="20"/>
  <c r="Q167" i="20" s="1"/>
  <c r="Q3" i="32"/>
  <c r="M7" i="25"/>
  <c r="M7" i="32"/>
  <c r="O26" i="25"/>
  <c r="O26" i="32"/>
  <c r="N20" i="28"/>
  <c r="K27" i="25"/>
  <c r="O5" i="25"/>
  <c r="L27" i="25"/>
  <c r="O11" i="24"/>
  <c r="O23" i="25"/>
  <c r="M10" i="24"/>
  <c r="M22" i="25"/>
  <c r="K20" i="24"/>
  <c r="L20" i="24"/>
  <c r="J42" i="28"/>
  <c r="N44" i="20"/>
  <c r="M46" i="20"/>
  <c r="M47" i="20" s="1"/>
  <c r="H44" i="28"/>
  <c r="H35" i="28"/>
  <c r="K39" i="28"/>
  <c r="M173" i="20"/>
  <c r="M174" i="20" s="1"/>
  <c r="M165" i="20"/>
  <c r="M25" i="32" s="1"/>
  <c r="L216" i="20"/>
  <c r="L51" i="24" s="1"/>
  <c r="L218" i="20"/>
  <c r="L29" i="32" s="1"/>
  <c r="K218" i="20"/>
  <c r="K29" i="32" s="1"/>
  <c r="L27" i="28"/>
  <c r="N164" i="20"/>
  <c r="N142" i="20"/>
  <c r="N6" i="24" s="1"/>
  <c r="N8" i="24" s="1"/>
  <c r="I42" i="28"/>
  <c r="M143" i="20"/>
  <c r="M193" i="20" s="1"/>
  <c r="M194" i="20" s="1"/>
  <c r="M28" i="32" s="1"/>
  <c r="K216" i="20"/>
  <c r="K51" i="24" s="1"/>
  <c r="M150" i="20"/>
  <c r="M152" i="20" s="1"/>
  <c r="N25" i="28"/>
  <c r="O40" i="20"/>
  <c r="O41" i="20" s="1"/>
  <c r="P5" i="32" s="1"/>
  <c r="O22" i="28"/>
  <c r="O20" i="28" s="1"/>
  <c r="P39" i="20"/>
  <c r="N141" i="20"/>
  <c r="N150" i="20" s="1"/>
  <c r="N152" i="20" s="1"/>
  <c r="N234" i="20"/>
  <c r="N22" i="32" s="1"/>
  <c r="M10" i="22"/>
  <c r="O166" i="20"/>
  <c r="O140" i="20"/>
  <c r="M26" i="28"/>
  <c r="N43" i="20"/>
  <c r="O11" i="22"/>
  <c r="N24" i="28"/>
  <c r="P151" i="20"/>
  <c r="P235" i="20"/>
  <c r="P23" i="32" s="1"/>
  <c r="O215" i="20"/>
  <c r="O198" i="20"/>
  <c r="O199" i="20" s="1"/>
  <c r="P56" i="20"/>
  <c r="Q3" i="25"/>
  <c r="P149" i="20"/>
  <c r="P156" i="20" s="1"/>
  <c r="P163" i="20" s="1"/>
  <c r="P176" i="20" s="1"/>
  <c r="P168" i="20"/>
  <c r="N18" i="22"/>
  <c r="O239" i="20"/>
  <c r="O15" i="22" s="1"/>
  <c r="O240" i="20"/>
  <c r="O16" i="22" s="1"/>
  <c r="O238" i="20"/>
  <c r="O14" i="22" s="1"/>
  <c r="O241" i="20"/>
  <c r="O7" i="24" s="1"/>
  <c r="O242" i="20"/>
  <c r="O13" i="24" s="1"/>
  <c r="N19" i="22"/>
  <c r="P233" i="20"/>
  <c r="P192" i="20"/>
  <c r="Q35" i="20"/>
  <c r="Q139" i="20"/>
  <c r="Q4" i="24" s="1"/>
  <c r="Q38" i="20" l="1"/>
  <c r="R167" i="20" s="1"/>
  <c r="R3" i="32"/>
  <c r="N7" i="32"/>
  <c r="P26" i="25"/>
  <c r="P26" i="32"/>
  <c r="M25" i="25"/>
  <c r="P5" i="25"/>
  <c r="N7" i="25"/>
  <c r="P11" i="24"/>
  <c r="P23" i="25"/>
  <c r="L41" i="24"/>
  <c r="L29" i="25"/>
  <c r="N10" i="24"/>
  <c r="N22" i="25"/>
  <c r="M19" i="24"/>
  <c r="K43" i="28" s="1"/>
  <c r="M28" i="25"/>
  <c r="K41" i="24"/>
  <c r="I44" i="28" s="1"/>
  <c r="K29" i="25"/>
  <c r="M169" i="20"/>
  <c r="M17" i="24"/>
  <c r="M18" i="24"/>
  <c r="O21" i="28"/>
  <c r="O44" i="20"/>
  <c r="O142" i="20"/>
  <c r="O6" i="24" s="1"/>
  <c r="O8" i="24" s="1"/>
  <c r="N46" i="20"/>
  <c r="N47" i="20" s="1"/>
  <c r="M27" i="28"/>
  <c r="M39" i="28" s="1"/>
  <c r="O164" i="20"/>
  <c r="O173" i="20" s="1"/>
  <c r="O174" i="20" s="1"/>
  <c r="L39" i="28"/>
  <c r="N27" i="28"/>
  <c r="N143" i="20"/>
  <c r="N193" i="20" s="1"/>
  <c r="N194" i="20" s="1"/>
  <c r="N28" i="32" s="1"/>
  <c r="M171" i="20"/>
  <c r="M27" i="32" s="1"/>
  <c r="N173" i="20"/>
  <c r="N174" i="20" s="1"/>
  <c r="N165" i="20"/>
  <c r="N25" i="32" s="1"/>
  <c r="P22" i="28"/>
  <c r="P21" i="28" s="1"/>
  <c r="Q39" i="20"/>
  <c r="O25" i="28"/>
  <c r="P40" i="20"/>
  <c r="P41" i="20" s="1"/>
  <c r="Q5" i="32" s="1"/>
  <c r="P11" i="22"/>
  <c r="O141" i="20"/>
  <c r="O234" i="20"/>
  <c r="O22" i="32" s="1"/>
  <c r="N10" i="22"/>
  <c r="M153" i="20"/>
  <c r="K30" i="28"/>
  <c r="L30" i="28"/>
  <c r="N153" i="20"/>
  <c r="P166" i="20"/>
  <c r="P140" i="20"/>
  <c r="N26" i="28"/>
  <c r="O43" i="20"/>
  <c r="O24" i="28"/>
  <c r="Q151" i="20"/>
  <c r="Q235" i="20"/>
  <c r="Q23" i="32" s="1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O19" i="22"/>
  <c r="O18" i="22"/>
  <c r="P242" i="20"/>
  <c r="P13" i="24" s="1"/>
  <c r="P238" i="20"/>
  <c r="P14" i="22" s="1"/>
  <c r="P239" i="20"/>
  <c r="P15" i="22" s="1"/>
  <c r="P241" i="20"/>
  <c r="P7" i="24" s="1"/>
  <c r="P240" i="20"/>
  <c r="P16" i="22" s="1"/>
  <c r="Q233" i="20"/>
  <c r="Q192" i="20"/>
  <c r="R35" i="20"/>
  <c r="R139" i="20"/>
  <c r="R4" i="24" s="1"/>
  <c r="Q42" i="20" l="1"/>
  <c r="P28" i="28" s="1"/>
  <c r="P29" i="28" s="1"/>
  <c r="Q26" i="25"/>
  <c r="Q26" i="32"/>
  <c r="R38" i="20"/>
  <c r="S167" i="20" s="1"/>
  <c r="S3" i="32"/>
  <c r="O7" i="32"/>
  <c r="Q5" i="25"/>
  <c r="N25" i="25"/>
  <c r="M27" i="25"/>
  <c r="O7" i="25"/>
  <c r="Q11" i="24"/>
  <c r="Q23" i="25"/>
  <c r="O10" i="24"/>
  <c r="O22" i="25"/>
  <c r="N19" i="24"/>
  <c r="L43" i="28" s="1"/>
  <c r="N28" i="25"/>
  <c r="N169" i="20"/>
  <c r="N17" i="24"/>
  <c r="N18" i="24"/>
  <c r="M20" i="24"/>
  <c r="O143" i="20"/>
  <c r="O193" i="20" s="1"/>
  <c r="O194" i="20" s="1"/>
  <c r="O28" i="32" s="1"/>
  <c r="O165" i="20"/>
  <c r="O25" i="32" s="1"/>
  <c r="N39" i="28"/>
  <c r="M216" i="20"/>
  <c r="M51" i="24" s="1"/>
  <c r="O46" i="20"/>
  <c r="O47" i="20" s="1"/>
  <c r="P142" i="20"/>
  <c r="P6" i="24" s="1"/>
  <c r="P8" i="24" s="1"/>
  <c r="P164" i="20"/>
  <c r="P173" i="20" s="1"/>
  <c r="P174" i="20" s="1"/>
  <c r="M218" i="20"/>
  <c r="M29" i="32" s="1"/>
  <c r="I35" i="28"/>
  <c r="N171" i="20"/>
  <c r="N27" i="32" s="1"/>
  <c r="K42" i="28"/>
  <c r="J44" i="28"/>
  <c r="J35" i="28"/>
  <c r="P141" i="20"/>
  <c r="P150" i="20" s="1"/>
  <c r="P152" i="20" s="1"/>
  <c r="P234" i="20"/>
  <c r="P22" i="32" s="1"/>
  <c r="Q166" i="20"/>
  <c r="Q140" i="20"/>
  <c r="O26" i="28"/>
  <c r="P43" i="20"/>
  <c r="P20" i="28"/>
  <c r="O150" i="20"/>
  <c r="O152" i="20" s="1"/>
  <c r="P25" i="28"/>
  <c r="Q40" i="20"/>
  <c r="Q41" i="20" s="1"/>
  <c r="R5" i="32" s="1"/>
  <c r="Q22" i="28"/>
  <c r="Q20" i="28" s="1"/>
  <c r="R39" i="20"/>
  <c r="Q11" i="22"/>
  <c r="P24" i="28"/>
  <c r="R235" i="20"/>
  <c r="R23" i="32" s="1"/>
  <c r="R151" i="20"/>
  <c r="O10" i="22"/>
  <c r="Q215" i="20"/>
  <c r="Q198" i="20"/>
  <c r="Q199" i="20" s="1"/>
  <c r="R56" i="20"/>
  <c r="S3" i="25"/>
  <c r="R149" i="20"/>
  <c r="R156" i="20" s="1"/>
  <c r="R163" i="20" s="1"/>
  <c r="R176" i="20" s="1"/>
  <c r="R168" i="20"/>
  <c r="P18" i="22"/>
  <c r="P19" i="22"/>
  <c r="Q239" i="20"/>
  <c r="Q15" i="22" s="1"/>
  <c r="Q238" i="20"/>
  <c r="Q14" i="22" s="1"/>
  <c r="Q242" i="20"/>
  <c r="Q13" i="24" s="1"/>
  <c r="Q240" i="20"/>
  <c r="Q16" i="22" s="1"/>
  <c r="Q241" i="20"/>
  <c r="Q7" i="24" s="1"/>
  <c r="R233" i="20"/>
  <c r="R192" i="20"/>
  <c r="S35" i="20"/>
  <c r="S139" i="20"/>
  <c r="S4" i="24" s="1"/>
  <c r="S38" i="20" l="1"/>
  <c r="T167" i="20" s="1"/>
  <c r="T3" i="32"/>
  <c r="P7" i="32"/>
  <c r="R26" i="25"/>
  <c r="R26" i="32"/>
  <c r="M29" i="25"/>
  <c r="R5" i="25"/>
  <c r="N27" i="25"/>
  <c r="O25" i="25"/>
  <c r="O28" i="25"/>
  <c r="Q21" i="28"/>
  <c r="P7" i="25"/>
  <c r="P10" i="24"/>
  <c r="P22" i="25"/>
  <c r="R11" i="24"/>
  <c r="R23" i="25"/>
  <c r="N20" i="24"/>
  <c r="O169" i="20"/>
  <c r="O17" i="24"/>
  <c r="O18" i="24"/>
  <c r="M41" i="24"/>
  <c r="K44" i="28" s="1"/>
  <c r="O19" i="24"/>
  <c r="M43" i="28" s="1"/>
  <c r="O171" i="20"/>
  <c r="O27" i="32" s="1"/>
  <c r="P143" i="20"/>
  <c r="P193" i="20" s="1"/>
  <c r="P194" i="20" s="1"/>
  <c r="P28" i="32" s="1"/>
  <c r="P165" i="20"/>
  <c r="P25" i="32" s="1"/>
  <c r="N218" i="20"/>
  <c r="N29" i="32" s="1"/>
  <c r="N216" i="20"/>
  <c r="N51" i="24" s="1"/>
  <c r="L42" i="28"/>
  <c r="R22" i="28"/>
  <c r="R21" i="28" s="1"/>
  <c r="S39" i="20"/>
  <c r="M30" i="28"/>
  <c r="O153" i="20"/>
  <c r="Q141" i="20"/>
  <c r="Q234" i="20"/>
  <c r="Q22" i="32" s="1"/>
  <c r="P26" i="28"/>
  <c r="R140" i="20"/>
  <c r="Q44" i="20"/>
  <c r="R166" i="20"/>
  <c r="Q43" i="20"/>
  <c r="Q25" i="28"/>
  <c r="R40" i="20"/>
  <c r="R41" i="20" s="1"/>
  <c r="S5" i="32" s="1"/>
  <c r="P10" i="22"/>
  <c r="R11" i="22"/>
  <c r="Q24" i="28"/>
  <c r="S235" i="20"/>
  <c r="S23" i="32" s="1"/>
  <c r="S151" i="20"/>
  <c r="R42" i="20"/>
  <c r="Q28" i="28" s="1"/>
  <c r="Q29" i="28" s="1"/>
  <c r="Q142" i="20"/>
  <c r="Q6" i="24" s="1"/>
  <c r="Q8" i="24" s="1"/>
  <c r="Q164" i="20"/>
  <c r="O27" i="28"/>
  <c r="P44" i="20"/>
  <c r="P46" i="20" s="1"/>
  <c r="P47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Q18" i="22"/>
  <c r="Q19" i="22"/>
  <c r="R242" i="20"/>
  <c r="R13" i="24" s="1"/>
  <c r="R239" i="20"/>
  <c r="R15" i="22" s="1"/>
  <c r="R238" i="20"/>
  <c r="R14" i="22" s="1"/>
  <c r="R240" i="20"/>
  <c r="R16" i="22" s="1"/>
  <c r="R241" i="20"/>
  <c r="R7" i="24" s="1"/>
  <c r="S233" i="20"/>
  <c r="S192" i="20"/>
  <c r="T35" i="20"/>
  <c r="T139" i="20"/>
  <c r="T4" i="24" s="1"/>
  <c r="Q7" i="32" l="1"/>
  <c r="T38" i="20"/>
  <c r="U167" i="20" s="1"/>
  <c r="U3" i="32"/>
  <c r="S26" i="25"/>
  <c r="S26" i="32"/>
  <c r="P25" i="25"/>
  <c r="P28" i="25"/>
  <c r="S5" i="25"/>
  <c r="Q7" i="25"/>
  <c r="Q10" i="24"/>
  <c r="Q22" i="25"/>
  <c r="N41" i="24"/>
  <c r="L44" i="28" s="1"/>
  <c r="N29" i="25"/>
  <c r="S11" i="24"/>
  <c r="S23" i="25"/>
  <c r="O218" i="20"/>
  <c r="O29" i="32" s="1"/>
  <c r="O27" i="25"/>
  <c r="K35" i="28"/>
  <c r="P17" i="24"/>
  <c r="P18" i="24"/>
  <c r="O20" i="24"/>
  <c r="P19" i="24"/>
  <c r="N43" i="28" s="1"/>
  <c r="M42" i="28"/>
  <c r="O216" i="20"/>
  <c r="O51" i="24" s="1"/>
  <c r="P169" i="20"/>
  <c r="R20" i="28"/>
  <c r="P171" i="20"/>
  <c r="P27" i="32" s="1"/>
  <c r="O39" i="28"/>
  <c r="S166" i="20"/>
  <c r="S140" i="20"/>
  <c r="Q26" i="28"/>
  <c r="R43" i="20"/>
  <c r="R164" i="20"/>
  <c r="P27" i="28"/>
  <c r="P39" i="28" s="1"/>
  <c r="R142" i="20"/>
  <c r="R6" i="24" s="1"/>
  <c r="R8" i="24" s="1"/>
  <c r="Q150" i="20"/>
  <c r="Q152" i="20" s="1"/>
  <c r="R24" i="28"/>
  <c r="T235" i="20"/>
  <c r="T23" i="32" s="1"/>
  <c r="T151" i="20"/>
  <c r="S42" i="20"/>
  <c r="R28" i="28" s="1"/>
  <c r="R29" i="28" s="1"/>
  <c r="Q143" i="20"/>
  <c r="S22" i="28"/>
  <c r="S20" i="28" s="1"/>
  <c r="T39" i="20"/>
  <c r="Q46" i="20"/>
  <c r="Q47" i="20" s="1"/>
  <c r="Q10" i="22"/>
  <c r="R25" i="28"/>
  <c r="S40" i="20"/>
  <c r="S41" i="20" s="1"/>
  <c r="T5" i="32" s="1"/>
  <c r="Q173" i="20"/>
  <c r="Q174" i="20" s="1"/>
  <c r="Q165" i="20"/>
  <c r="Q25" i="32" s="1"/>
  <c r="S11" i="22"/>
  <c r="R141" i="20"/>
  <c r="R150" i="20" s="1"/>
  <c r="R152" i="20" s="1"/>
  <c r="R234" i="20"/>
  <c r="R22" i="32" s="1"/>
  <c r="S215" i="20"/>
  <c r="S198" i="20"/>
  <c r="S199" i="20" s="1"/>
  <c r="T56" i="20"/>
  <c r="U3" i="25"/>
  <c r="T149" i="20"/>
  <c r="T156" i="20" s="1"/>
  <c r="T163" i="20" s="1"/>
  <c r="T176" i="20" s="1"/>
  <c r="T168" i="20"/>
  <c r="R19" i="22"/>
  <c r="R18" i="22"/>
  <c r="S241" i="20"/>
  <c r="S7" i="24" s="1"/>
  <c r="S239" i="20"/>
  <c r="S15" i="22" s="1"/>
  <c r="S242" i="20"/>
  <c r="S13" i="24" s="1"/>
  <c r="S238" i="20"/>
  <c r="S14" i="22" s="1"/>
  <c r="S240" i="20"/>
  <c r="S16" i="22" s="1"/>
  <c r="T233" i="20"/>
  <c r="T192" i="20"/>
  <c r="U35" i="20"/>
  <c r="U139" i="20"/>
  <c r="U4" i="24" s="1"/>
  <c r="R7" i="32" l="1"/>
  <c r="T26" i="25"/>
  <c r="T26" i="32"/>
  <c r="U38" i="20"/>
  <c r="V167" i="20" s="1"/>
  <c r="V3" i="32"/>
  <c r="Q25" i="25"/>
  <c r="T5" i="25"/>
  <c r="R7" i="25"/>
  <c r="S21" i="28"/>
  <c r="P216" i="20"/>
  <c r="P51" i="24" s="1"/>
  <c r="P27" i="25"/>
  <c r="R10" i="24"/>
  <c r="R22" i="25"/>
  <c r="T11" i="24"/>
  <c r="T23" i="25"/>
  <c r="O41" i="24"/>
  <c r="M35" i="28" s="1"/>
  <c r="O29" i="25"/>
  <c r="N42" i="28"/>
  <c r="Q169" i="20"/>
  <c r="Q17" i="24"/>
  <c r="Q18" i="24"/>
  <c r="P20" i="24"/>
  <c r="P218" i="20"/>
  <c r="P29" i="32" s="1"/>
  <c r="L35" i="28"/>
  <c r="S24" i="28"/>
  <c r="U235" i="20"/>
  <c r="U23" i="32" s="1"/>
  <c r="U151" i="20"/>
  <c r="T42" i="20"/>
  <c r="S28" i="28" s="1"/>
  <c r="S29" i="28" s="1"/>
  <c r="R10" i="22"/>
  <c r="Q171" i="20"/>
  <c r="Q27" i="32" s="1"/>
  <c r="T166" i="20"/>
  <c r="R26" i="28"/>
  <c r="T140" i="20"/>
  <c r="S43" i="20"/>
  <c r="S25" i="28"/>
  <c r="T40" i="20"/>
  <c r="T41" i="20" s="1"/>
  <c r="U5" i="32" s="1"/>
  <c r="T11" i="22"/>
  <c r="Q153" i="20"/>
  <c r="O30" i="28"/>
  <c r="T22" i="28"/>
  <c r="T20" i="28" s="1"/>
  <c r="U39" i="20"/>
  <c r="Q193" i="20"/>
  <c r="Q194" i="20" s="1"/>
  <c r="Q28" i="32" s="1"/>
  <c r="R143" i="20"/>
  <c r="R193" i="20" s="1"/>
  <c r="R194" i="20" s="1"/>
  <c r="R28" i="32" s="1"/>
  <c r="Q27" i="28"/>
  <c r="S164" i="20"/>
  <c r="S142" i="20"/>
  <c r="S6" i="24" s="1"/>
  <c r="S8" i="24" s="1"/>
  <c r="R44" i="20"/>
  <c r="R46" i="20" s="1"/>
  <c r="R47" i="20" s="1"/>
  <c r="R153" i="20"/>
  <c r="P30" i="28"/>
  <c r="R165" i="20"/>
  <c r="R25" i="32" s="1"/>
  <c r="R173" i="20"/>
  <c r="R174" i="20" s="1"/>
  <c r="S141" i="20"/>
  <c r="S150" i="20" s="1"/>
  <c r="S152" i="20" s="1"/>
  <c r="S234" i="20"/>
  <c r="S22" i="32" s="1"/>
  <c r="T215" i="20"/>
  <c r="T198" i="20"/>
  <c r="T199" i="20" s="1"/>
  <c r="U56" i="20"/>
  <c r="V3" i="25"/>
  <c r="U149" i="20"/>
  <c r="U156" i="20" s="1"/>
  <c r="U163" i="20" s="1"/>
  <c r="U176" i="20" s="1"/>
  <c r="U168" i="20"/>
  <c r="S19" i="22"/>
  <c r="S18" i="22"/>
  <c r="T240" i="20"/>
  <c r="T16" i="22" s="1"/>
  <c r="T241" i="20"/>
  <c r="T7" i="24" s="1"/>
  <c r="T239" i="20"/>
  <c r="T15" i="22" s="1"/>
  <c r="T242" i="20"/>
  <c r="T13" i="24" s="1"/>
  <c r="T238" i="20"/>
  <c r="T14" i="22" s="1"/>
  <c r="U233" i="20"/>
  <c r="U192" i="20"/>
  <c r="V35" i="20"/>
  <c r="V139" i="20"/>
  <c r="V4" i="24" s="1"/>
  <c r="S7" i="25" l="1"/>
  <c r="S7" i="32"/>
  <c r="U26" i="25"/>
  <c r="U26" i="32"/>
  <c r="V38" i="20"/>
  <c r="W167" i="20" s="1"/>
  <c r="W3" i="32"/>
  <c r="U5" i="25"/>
  <c r="R25" i="25"/>
  <c r="Q27" i="25"/>
  <c r="T21" i="28"/>
  <c r="M44" i="28"/>
  <c r="U11" i="24"/>
  <c r="U23" i="25"/>
  <c r="Q19" i="24"/>
  <c r="Q20" i="24" s="1"/>
  <c r="Q28" i="25"/>
  <c r="S10" i="24"/>
  <c r="S22" i="25"/>
  <c r="P41" i="24"/>
  <c r="N44" i="28" s="1"/>
  <c r="P29" i="25"/>
  <c r="R19" i="24"/>
  <c r="P43" i="28" s="1"/>
  <c r="R28" i="25"/>
  <c r="R169" i="20"/>
  <c r="R17" i="24"/>
  <c r="R18" i="24"/>
  <c r="S153" i="20"/>
  <c r="Q30" i="28"/>
  <c r="Q39" i="28"/>
  <c r="R171" i="20"/>
  <c r="R27" i="32" s="1"/>
  <c r="T24" i="28"/>
  <c r="V235" i="20"/>
  <c r="V23" i="32" s="1"/>
  <c r="V151" i="20"/>
  <c r="U42" i="20"/>
  <c r="T28" i="28" s="1"/>
  <c r="T29" i="28" s="1"/>
  <c r="T141" i="20"/>
  <c r="T150" i="20" s="1"/>
  <c r="T152" i="20" s="1"/>
  <c r="T234" i="20"/>
  <c r="T22" i="32" s="1"/>
  <c r="Q216" i="20"/>
  <c r="Q51" i="24" s="1"/>
  <c r="U22" i="28"/>
  <c r="U21" i="28" s="1"/>
  <c r="V39" i="20"/>
  <c r="S10" i="22"/>
  <c r="S44" i="20"/>
  <c r="S46" i="20" s="1"/>
  <c r="S47" i="20" s="1"/>
  <c r="S165" i="20"/>
  <c r="S25" i="32" s="1"/>
  <c r="S173" i="20"/>
  <c r="S174" i="20" s="1"/>
  <c r="R27" i="28"/>
  <c r="T142" i="20"/>
  <c r="T6" i="24" s="1"/>
  <c r="T8" i="24" s="1"/>
  <c r="T164" i="20"/>
  <c r="S143" i="20"/>
  <c r="S193" i="20" s="1"/>
  <c r="S194" i="20" s="1"/>
  <c r="S28" i="32" s="1"/>
  <c r="T25" i="28"/>
  <c r="U40" i="20"/>
  <c r="U41" i="20" s="1"/>
  <c r="V5" i="32" s="1"/>
  <c r="U166" i="20"/>
  <c r="U140" i="20"/>
  <c r="S26" i="28"/>
  <c r="T43" i="20"/>
  <c r="Q218" i="20"/>
  <c r="Q29" i="32" s="1"/>
  <c r="U11" i="22"/>
  <c r="V56" i="20"/>
  <c r="W3" i="25"/>
  <c r="U215" i="20"/>
  <c r="U198" i="20"/>
  <c r="U199" i="20" s="1"/>
  <c r="V149" i="20"/>
  <c r="V156" i="20" s="1"/>
  <c r="V163" i="20" s="1"/>
  <c r="V176" i="20" s="1"/>
  <c r="V168" i="20"/>
  <c r="T18" i="22"/>
  <c r="T19" i="22"/>
  <c r="U239" i="20"/>
  <c r="U15" i="22" s="1"/>
  <c r="U238" i="20"/>
  <c r="U14" i="22" s="1"/>
  <c r="U240" i="20"/>
  <c r="U16" i="22" s="1"/>
  <c r="U241" i="20"/>
  <c r="U7" i="24" s="1"/>
  <c r="U242" i="20"/>
  <c r="U13" i="24" s="1"/>
  <c r="V233" i="20"/>
  <c r="V192" i="20"/>
  <c r="W35" i="20"/>
  <c r="W139" i="20"/>
  <c r="W4" i="24" s="1"/>
  <c r="T7" i="32" l="1"/>
  <c r="V26" i="25"/>
  <c r="V26" i="32"/>
  <c r="W38" i="20"/>
  <c r="X167" i="20" s="1"/>
  <c r="X3" i="32"/>
  <c r="R27" i="25"/>
  <c r="V5" i="25"/>
  <c r="S25" i="25"/>
  <c r="U20" i="28"/>
  <c r="T7" i="25"/>
  <c r="N35" i="28"/>
  <c r="Q41" i="24"/>
  <c r="O44" i="28" s="1"/>
  <c r="Q29" i="25"/>
  <c r="S19" i="24"/>
  <c r="Q43" i="28" s="1"/>
  <c r="S28" i="25"/>
  <c r="O43" i="28"/>
  <c r="T10" i="24"/>
  <c r="T22" i="25"/>
  <c r="V11" i="24"/>
  <c r="V23" i="25"/>
  <c r="R20" i="24"/>
  <c r="S169" i="20"/>
  <c r="S17" i="24"/>
  <c r="S18" i="24"/>
  <c r="U164" i="20"/>
  <c r="S27" i="28"/>
  <c r="S39" i="28" s="1"/>
  <c r="U142" i="20"/>
  <c r="U6" i="24" s="1"/>
  <c r="U8" i="24" s="1"/>
  <c r="T143" i="20"/>
  <c r="T193" i="20" s="1"/>
  <c r="T194" i="20" s="1"/>
  <c r="T28" i="32" s="1"/>
  <c r="U25" i="28"/>
  <c r="V40" i="20"/>
  <c r="V41" i="20" s="1"/>
  <c r="W5" i="32" s="1"/>
  <c r="V22" i="28"/>
  <c r="V21" i="28" s="1"/>
  <c r="W39" i="20"/>
  <c r="T44" i="20"/>
  <c r="T46" i="20" s="1"/>
  <c r="T47" i="20" s="1"/>
  <c r="U24" i="28"/>
  <c r="W235" i="20"/>
  <c r="W23" i="32" s="1"/>
  <c r="W151" i="20"/>
  <c r="V42" i="20"/>
  <c r="U28" i="28" s="1"/>
  <c r="U29" i="28" s="1"/>
  <c r="T10" i="22"/>
  <c r="V11" i="22"/>
  <c r="V166" i="20"/>
  <c r="T26" i="28"/>
  <c r="V140" i="20"/>
  <c r="U43" i="20"/>
  <c r="S171" i="20"/>
  <c r="S27" i="32" s="1"/>
  <c r="T153" i="20"/>
  <c r="R30" i="28"/>
  <c r="R216" i="20"/>
  <c r="R51" i="24" s="1"/>
  <c r="R39" i="28"/>
  <c r="U141" i="20"/>
  <c r="U150" i="20" s="1"/>
  <c r="U152" i="20" s="1"/>
  <c r="U234" i="20"/>
  <c r="U22" i="32" s="1"/>
  <c r="O42" i="28"/>
  <c r="T165" i="20"/>
  <c r="T25" i="32" s="1"/>
  <c r="T173" i="20"/>
  <c r="T174" i="20" s="1"/>
  <c r="R218" i="20"/>
  <c r="R29" i="32" s="1"/>
  <c r="V215" i="20"/>
  <c r="V198" i="20"/>
  <c r="V199" i="20" s="1"/>
  <c r="W56" i="20"/>
  <c r="X3" i="25"/>
  <c r="W149" i="20"/>
  <c r="W156" i="20" s="1"/>
  <c r="W163" i="20" s="1"/>
  <c r="W176" i="20" s="1"/>
  <c r="W168" i="20"/>
  <c r="U18" i="22"/>
  <c r="V242" i="20"/>
  <c r="V13" i="24" s="1"/>
  <c r="V239" i="20"/>
  <c r="V15" i="22" s="1"/>
  <c r="V238" i="20"/>
  <c r="V14" i="22" s="1"/>
  <c r="V240" i="20"/>
  <c r="V16" i="22" s="1"/>
  <c r="V241" i="20"/>
  <c r="V7" i="24" s="1"/>
  <c r="U19" i="22"/>
  <c r="W233" i="20"/>
  <c r="W192" i="20"/>
  <c r="X35" i="20"/>
  <c r="X139" i="20"/>
  <c r="X4" i="24" s="1"/>
  <c r="X38" i="20" l="1"/>
  <c r="Y167" i="20" s="1"/>
  <c r="Y3" i="32"/>
  <c r="U7" i="32"/>
  <c r="W26" i="25"/>
  <c r="W26" i="32"/>
  <c r="W5" i="25"/>
  <c r="T25" i="25"/>
  <c r="S27" i="25"/>
  <c r="U7" i="25"/>
  <c r="W11" i="24"/>
  <c r="W23" i="25"/>
  <c r="R41" i="24"/>
  <c r="R29" i="25"/>
  <c r="U10" i="24"/>
  <c r="U22" i="25"/>
  <c r="T19" i="24"/>
  <c r="R43" i="28" s="1"/>
  <c r="T28" i="25"/>
  <c r="S20" i="24"/>
  <c r="T169" i="20"/>
  <c r="T18" i="24"/>
  <c r="T17" i="24"/>
  <c r="V20" i="28"/>
  <c r="P42" i="28"/>
  <c r="U153" i="20"/>
  <c r="S30" i="28"/>
  <c r="V141" i="20"/>
  <c r="V150" i="20" s="1"/>
  <c r="V152" i="20" s="1"/>
  <c r="V234" i="20"/>
  <c r="V22" i="32" s="1"/>
  <c r="W22" i="28"/>
  <c r="W21" i="28" s="1"/>
  <c r="X39" i="20"/>
  <c r="S218" i="20"/>
  <c r="S29" i="32" s="1"/>
  <c r="V164" i="20"/>
  <c r="T27" i="28"/>
  <c r="T39" i="28" s="1"/>
  <c r="V142" i="20"/>
  <c r="V6" i="24" s="1"/>
  <c r="V8" i="24" s="1"/>
  <c r="W11" i="22"/>
  <c r="U44" i="20"/>
  <c r="U46" i="20" s="1"/>
  <c r="U47" i="20" s="1"/>
  <c r="V25" i="28"/>
  <c r="W40" i="20"/>
  <c r="W41" i="20" s="1"/>
  <c r="X5" i="32" s="1"/>
  <c r="U165" i="20"/>
  <c r="U25" i="32" s="1"/>
  <c r="U173" i="20"/>
  <c r="U174" i="20" s="1"/>
  <c r="T171" i="20"/>
  <c r="T27" i="32" s="1"/>
  <c r="O35" i="28"/>
  <c r="S216" i="20"/>
  <c r="S51" i="24" s="1"/>
  <c r="V24" i="28"/>
  <c r="X151" i="20"/>
  <c r="X235" i="20"/>
  <c r="X23" i="32" s="1"/>
  <c r="W42" i="20"/>
  <c r="V28" i="28" s="1"/>
  <c r="V29" i="28" s="1"/>
  <c r="U10" i="22"/>
  <c r="Q42" i="28"/>
  <c r="W166" i="20"/>
  <c r="U26" i="28"/>
  <c r="W140" i="20"/>
  <c r="V43" i="20"/>
  <c r="V44" i="20"/>
  <c r="U143" i="20"/>
  <c r="W20" i="28"/>
  <c r="X56" i="20"/>
  <c r="Y3" i="25"/>
  <c r="W215" i="20"/>
  <c r="W198" i="20"/>
  <c r="W199" i="20" s="1"/>
  <c r="X149" i="20"/>
  <c r="X156" i="20" s="1"/>
  <c r="X163" i="20" s="1"/>
  <c r="X176" i="20" s="1"/>
  <c r="X168" i="20"/>
  <c r="V19" i="22"/>
  <c r="V18" i="22"/>
  <c r="W241" i="20"/>
  <c r="W7" i="24" s="1"/>
  <c r="W242" i="20"/>
  <c r="W13" i="24" s="1"/>
  <c r="W238" i="20"/>
  <c r="W14" i="22" s="1"/>
  <c r="W239" i="20"/>
  <c r="W15" i="22" s="1"/>
  <c r="W240" i="20"/>
  <c r="W16" i="22" s="1"/>
  <c r="X233" i="20"/>
  <c r="X192" i="20"/>
  <c r="Y35" i="20"/>
  <c r="Y139" i="20"/>
  <c r="Y4" i="24" s="1"/>
  <c r="V7" i="32" l="1"/>
  <c r="Y38" i="20"/>
  <c r="Z167" i="20" s="1"/>
  <c r="Z3" i="32"/>
  <c r="X26" i="25"/>
  <c r="X26" i="32"/>
  <c r="U25" i="25"/>
  <c r="X5" i="25"/>
  <c r="T27" i="25"/>
  <c r="V7" i="25"/>
  <c r="V10" i="24"/>
  <c r="V22" i="25"/>
  <c r="X11" i="24"/>
  <c r="X23" i="25"/>
  <c r="S41" i="24"/>
  <c r="Q35" i="28" s="1"/>
  <c r="S29" i="25"/>
  <c r="U169" i="20"/>
  <c r="U17" i="24"/>
  <c r="U18" i="24"/>
  <c r="T20" i="24"/>
  <c r="V46" i="20"/>
  <c r="V47" i="20" s="1"/>
  <c r="T216" i="20"/>
  <c r="T51" i="24" s="1"/>
  <c r="U193" i="20"/>
  <c r="U194" i="20" s="1"/>
  <c r="U28" i="32" s="1"/>
  <c r="P44" i="28"/>
  <c r="P35" i="28"/>
  <c r="U171" i="20"/>
  <c r="U27" i="32" s="1"/>
  <c r="W164" i="20"/>
  <c r="U27" i="28"/>
  <c r="W142" i="20"/>
  <c r="W6" i="24" s="1"/>
  <c r="W8" i="24" s="1"/>
  <c r="W44" i="20"/>
  <c r="X140" i="20"/>
  <c r="X166" i="20"/>
  <c r="V26" i="28"/>
  <c r="W43" i="20"/>
  <c r="V143" i="20"/>
  <c r="V193" i="20" s="1"/>
  <c r="V194" i="20" s="1"/>
  <c r="V28" i="32" s="1"/>
  <c r="X22" i="28"/>
  <c r="X20" i="28" s="1"/>
  <c r="Y39" i="20"/>
  <c r="W25" i="28"/>
  <c r="X40" i="20"/>
  <c r="X41" i="20" s="1"/>
  <c r="Y5" i="32" s="1"/>
  <c r="X11" i="22"/>
  <c r="V165" i="20"/>
  <c r="V25" i="32" s="1"/>
  <c r="V173" i="20"/>
  <c r="V174" i="20" s="1"/>
  <c r="W24" i="28"/>
  <c r="Y151" i="20"/>
  <c r="Y235" i="20"/>
  <c r="Y23" i="32" s="1"/>
  <c r="X42" i="20"/>
  <c r="W28" i="28" s="1"/>
  <c r="W29" i="28" s="1"/>
  <c r="V10" i="22"/>
  <c r="W141" i="20"/>
  <c r="W150" i="20" s="1"/>
  <c r="W152" i="20" s="1"/>
  <c r="W234" i="20"/>
  <c r="W22" i="32" s="1"/>
  <c r="T218" i="20"/>
  <c r="T29" i="32" s="1"/>
  <c r="V153" i="20"/>
  <c r="T30" i="28"/>
  <c r="Y56" i="20"/>
  <c r="Z3" i="25"/>
  <c r="X215" i="20"/>
  <c r="X198" i="20"/>
  <c r="X199" i="20" s="1"/>
  <c r="Y149" i="20"/>
  <c r="Y156" i="20" s="1"/>
  <c r="Y163" i="20" s="1"/>
  <c r="Y176" i="20" s="1"/>
  <c r="Y168" i="20"/>
  <c r="W19" i="22"/>
  <c r="W18" i="22"/>
  <c r="X240" i="20"/>
  <c r="X16" i="22" s="1"/>
  <c r="X242" i="20"/>
  <c r="X13" i="24" s="1"/>
  <c r="X241" i="20"/>
  <c r="X7" i="24" s="1"/>
  <c r="X238" i="20"/>
  <c r="X14" i="22" s="1"/>
  <c r="X239" i="20"/>
  <c r="X15" i="22" s="1"/>
  <c r="Y233" i="20"/>
  <c r="Y192" i="20"/>
  <c r="Z35" i="20"/>
  <c r="Z139" i="20"/>
  <c r="Z4" i="24" s="1"/>
  <c r="Q44" i="28" l="1"/>
  <c r="W7" i="25"/>
  <c r="W7" i="32"/>
  <c r="Y26" i="25"/>
  <c r="Y26" i="32"/>
  <c r="Z38" i="20"/>
  <c r="AA167" i="20" s="1"/>
  <c r="AA3" i="32"/>
  <c r="V25" i="25"/>
  <c r="U27" i="25"/>
  <c r="Y5" i="25"/>
  <c r="X21" i="28"/>
  <c r="Y11" i="24"/>
  <c r="Y23" i="25"/>
  <c r="U19" i="24"/>
  <c r="U20" i="24" s="1"/>
  <c r="U28" i="25"/>
  <c r="W10" i="24"/>
  <c r="W22" i="25"/>
  <c r="T41" i="24"/>
  <c r="R44" i="28" s="1"/>
  <c r="T29" i="25"/>
  <c r="V19" i="24"/>
  <c r="T43" i="28" s="1"/>
  <c r="V28" i="25"/>
  <c r="V169" i="20"/>
  <c r="V17" i="24"/>
  <c r="V18" i="24"/>
  <c r="U218" i="20"/>
  <c r="U29" i="32" s="1"/>
  <c r="U216" i="20"/>
  <c r="U51" i="24" s="1"/>
  <c r="W46" i="20"/>
  <c r="W47" i="20" s="1"/>
  <c r="R42" i="28"/>
  <c r="Y11" i="22"/>
  <c r="X25" i="28"/>
  <c r="Y40" i="20"/>
  <c r="Y41" i="20" s="1"/>
  <c r="Z5" i="32" s="1"/>
  <c r="X141" i="20"/>
  <c r="X150" i="20" s="1"/>
  <c r="X152" i="20" s="1"/>
  <c r="X234" i="20"/>
  <c r="X22" i="32" s="1"/>
  <c r="W165" i="20"/>
  <c r="W25" i="32" s="1"/>
  <c r="W173" i="20"/>
  <c r="W174" i="20" s="1"/>
  <c r="X24" i="28"/>
  <c r="Z151" i="20"/>
  <c r="Z235" i="20"/>
  <c r="Z23" i="32" s="1"/>
  <c r="Y42" i="20"/>
  <c r="X28" i="28" s="1"/>
  <c r="X29" i="28" s="1"/>
  <c r="X164" i="20"/>
  <c r="V27" i="28"/>
  <c r="X142" i="20"/>
  <c r="X6" i="24" s="1"/>
  <c r="X8" i="24" s="1"/>
  <c r="S42" i="28"/>
  <c r="W153" i="20"/>
  <c r="U30" i="28"/>
  <c r="V171" i="20"/>
  <c r="V27" i="32" s="1"/>
  <c r="W143" i="20"/>
  <c r="W193" i="20" s="1"/>
  <c r="W194" i="20" s="1"/>
  <c r="W28" i="32" s="1"/>
  <c r="U39" i="28"/>
  <c r="W26" i="28"/>
  <c r="Y140" i="20"/>
  <c r="Y166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X19" i="22"/>
  <c r="Y239" i="20"/>
  <c r="Y15" i="22" s="1"/>
  <c r="Y238" i="20"/>
  <c r="Y14" i="22" s="1"/>
  <c r="Y240" i="20"/>
  <c r="Y16" i="22" s="1"/>
  <c r="Y241" i="20"/>
  <c r="Y7" i="24" s="1"/>
  <c r="Y242" i="20"/>
  <c r="Y13" i="24" s="1"/>
  <c r="X18" i="22"/>
  <c r="X7" i="32" s="1"/>
  <c r="Z233" i="20"/>
  <c r="Z192" i="20"/>
  <c r="AA35" i="20"/>
  <c r="AA139" i="20"/>
  <c r="AA4" i="24" s="1"/>
  <c r="Z26" i="25" l="1"/>
  <c r="Z26" i="32"/>
  <c r="AA38" i="20"/>
  <c r="AB167" i="20" s="1"/>
  <c r="AB3" i="32"/>
  <c r="Z5" i="25"/>
  <c r="V27" i="25"/>
  <c r="W25" i="25"/>
  <c r="U29" i="25"/>
  <c r="X7" i="25"/>
  <c r="S43" i="28"/>
  <c r="W19" i="24"/>
  <c r="U43" i="28" s="1"/>
  <c r="W28" i="25"/>
  <c r="X10" i="24"/>
  <c r="X22" i="25"/>
  <c r="Z11" i="24"/>
  <c r="Z23" i="25"/>
  <c r="V20" i="24"/>
  <c r="W169" i="20"/>
  <c r="W17" i="24"/>
  <c r="W18" i="24"/>
  <c r="U41" i="24"/>
  <c r="S44" i="28" s="1"/>
  <c r="V216" i="20"/>
  <c r="V51" i="24" s="1"/>
  <c r="R35" i="28"/>
  <c r="Z22" i="28"/>
  <c r="Z20" i="28" s="1"/>
  <c r="AA39" i="20"/>
  <c r="Y141" i="20"/>
  <c r="Y150" i="20" s="1"/>
  <c r="Y152" i="20" s="1"/>
  <c r="Y234" i="20"/>
  <c r="Y22" i="32" s="1"/>
  <c r="X143" i="20"/>
  <c r="X193" i="20" s="1"/>
  <c r="X194" i="20" s="1"/>
  <c r="X28" i="32" s="1"/>
  <c r="X10" i="22"/>
  <c r="Y21" i="28"/>
  <c r="X153" i="20"/>
  <c r="V30" i="28"/>
  <c r="Y25" i="28"/>
  <c r="Z40" i="20"/>
  <c r="Z41" i="20" s="1"/>
  <c r="AA5" i="32" s="1"/>
  <c r="Z140" i="20"/>
  <c r="Z166" i="20"/>
  <c r="X26" i="28"/>
  <c r="Y43" i="20"/>
  <c r="Y24" i="28"/>
  <c r="AA151" i="20"/>
  <c r="AA235" i="20"/>
  <c r="AA23" i="32" s="1"/>
  <c r="Z42" i="20"/>
  <c r="Y28" i="28" s="1"/>
  <c r="Y29" i="28" s="1"/>
  <c r="Y142" i="20"/>
  <c r="Y6" i="24" s="1"/>
  <c r="Y8" i="24" s="1"/>
  <c r="W27" i="28"/>
  <c r="Y164" i="20"/>
  <c r="X44" i="20"/>
  <c r="X46" i="20" s="1"/>
  <c r="X47" i="20" s="1"/>
  <c r="V218" i="20"/>
  <c r="V29" i="32" s="1"/>
  <c r="Z11" i="22"/>
  <c r="W171" i="20"/>
  <c r="W27" i="32" s="1"/>
  <c r="V39" i="28"/>
  <c r="X173" i="20"/>
  <c r="X174" i="20" s="1"/>
  <c r="X165" i="20"/>
  <c r="X25" i="32" s="1"/>
  <c r="Z215" i="20"/>
  <c r="Z198" i="20"/>
  <c r="Z199" i="20" s="1"/>
  <c r="AA56" i="20"/>
  <c r="AB3" i="25"/>
  <c r="AA149" i="20"/>
  <c r="AA156" i="20" s="1"/>
  <c r="AA163" i="20" s="1"/>
  <c r="AA176" i="20" s="1"/>
  <c r="AA168" i="20"/>
  <c r="Y18" i="22"/>
  <c r="Y19" i="22"/>
  <c r="Z242" i="20"/>
  <c r="Z13" i="24" s="1"/>
  <c r="Z239" i="20"/>
  <c r="Z15" i="22" s="1"/>
  <c r="Z240" i="20"/>
  <c r="Z16" i="22" s="1"/>
  <c r="Z241" i="20"/>
  <c r="Z7" i="24" s="1"/>
  <c r="Z238" i="20"/>
  <c r="Z14" i="22" s="1"/>
  <c r="AA233" i="20"/>
  <c r="AA192" i="20"/>
  <c r="AB35" i="20"/>
  <c r="AB139" i="20"/>
  <c r="AB4" i="24" s="1"/>
  <c r="Y7" i="32" l="1"/>
  <c r="AA26" i="25"/>
  <c r="AA26" i="32"/>
  <c r="AB38" i="20"/>
  <c r="AC167" i="20" s="1"/>
  <c r="AC3" i="32"/>
  <c r="X25" i="25"/>
  <c r="W27" i="25"/>
  <c r="AA5" i="25"/>
  <c r="Y7" i="25"/>
  <c r="V41" i="24"/>
  <c r="T44" i="28" s="1"/>
  <c r="V29" i="25"/>
  <c r="X19" i="24"/>
  <c r="V43" i="28" s="1"/>
  <c r="X28" i="25"/>
  <c r="AA11" i="24"/>
  <c r="AA23" i="25"/>
  <c r="Y10" i="24"/>
  <c r="Y22" i="25"/>
  <c r="W20" i="24"/>
  <c r="X169" i="20"/>
  <c r="X18" i="24"/>
  <c r="X17" i="24"/>
  <c r="S35" i="28"/>
  <c r="T42" i="28"/>
  <c r="X171" i="20"/>
  <c r="X27" i="32" s="1"/>
  <c r="Z141" i="20"/>
  <c r="Z150" i="20" s="1"/>
  <c r="Z152" i="20" s="1"/>
  <c r="Z234" i="20"/>
  <c r="Z22" i="32" s="1"/>
  <c r="Z24" i="28"/>
  <c r="AB151" i="20"/>
  <c r="AB235" i="20"/>
  <c r="AB23" i="32" s="1"/>
  <c r="AA42" i="20"/>
  <c r="Z28" i="28" s="1"/>
  <c r="Z29" i="28" s="1"/>
  <c r="W218" i="20"/>
  <c r="W29" i="32" s="1"/>
  <c r="Y143" i="20"/>
  <c r="Y193" i="20" s="1"/>
  <c r="Y194" i="20" s="1"/>
  <c r="Y28" i="32" s="1"/>
  <c r="X27" i="28"/>
  <c r="X39" i="28" s="1"/>
  <c r="Z142" i="20"/>
  <c r="Z6" i="24" s="1"/>
  <c r="Z8" i="24" s="1"/>
  <c r="Z164" i="20"/>
  <c r="Y44" i="20"/>
  <c r="Y46" i="20" s="1"/>
  <c r="Y47" i="20" s="1"/>
  <c r="Y10" i="22"/>
  <c r="AA22" i="28"/>
  <c r="AA20" i="28" s="1"/>
  <c r="AB39" i="20"/>
  <c r="Z21" i="28"/>
  <c r="W216" i="20"/>
  <c r="W51" i="24" s="1"/>
  <c r="Y173" i="20"/>
  <c r="Y174" i="20" s="1"/>
  <c r="Y165" i="20"/>
  <c r="Y25" i="32" s="1"/>
  <c r="W30" i="28"/>
  <c r="Y153" i="20"/>
  <c r="U42" i="28"/>
  <c r="W39" i="28"/>
  <c r="AA11" i="22"/>
  <c r="Y26" i="28"/>
  <c r="AA166" i="20"/>
  <c r="AA140" i="20"/>
  <c r="Z43" i="20"/>
  <c r="Z25" i="28"/>
  <c r="AA40" i="20"/>
  <c r="AA41" i="20" s="1"/>
  <c r="AB5" i="32" s="1"/>
  <c r="AA215" i="20"/>
  <c r="AA198" i="20"/>
  <c r="AA199" i="20" s="1"/>
  <c r="AB56" i="20"/>
  <c r="AC3" i="25"/>
  <c r="AB149" i="20"/>
  <c r="AB156" i="20" s="1"/>
  <c r="AB163" i="20" s="1"/>
  <c r="AB176" i="20" s="1"/>
  <c r="AB168" i="20"/>
  <c r="Z18" i="22"/>
  <c r="Z19" i="22"/>
  <c r="AA241" i="20"/>
  <c r="AA7" i="24" s="1"/>
  <c r="AA242" i="20"/>
  <c r="AA13" i="24" s="1"/>
  <c r="AA238" i="20"/>
  <c r="AA14" i="22" s="1"/>
  <c r="AA239" i="20"/>
  <c r="AA15" i="22" s="1"/>
  <c r="AA240" i="20"/>
  <c r="AA16" i="22" s="1"/>
  <c r="AB233" i="20"/>
  <c r="AB192" i="20"/>
  <c r="AC35" i="20"/>
  <c r="AC139" i="20"/>
  <c r="AC4" i="24" s="1"/>
  <c r="AB26" i="25" l="1"/>
  <c r="AB26" i="32"/>
  <c r="AC38" i="20"/>
  <c r="AD167" i="20" s="1"/>
  <c r="AD3" i="32"/>
  <c r="Z7" i="32"/>
  <c r="AB5" i="25"/>
  <c r="Y25" i="25"/>
  <c r="X27" i="25"/>
  <c r="Z7" i="25"/>
  <c r="Y19" i="24"/>
  <c r="W43" i="28" s="1"/>
  <c r="Y28" i="25"/>
  <c r="AB11" i="24"/>
  <c r="AB23" i="25"/>
  <c r="Z10" i="24"/>
  <c r="Z22" i="25"/>
  <c r="W41" i="24"/>
  <c r="U44" i="28" s="1"/>
  <c r="W29" i="25"/>
  <c r="X20" i="24"/>
  <c r="Y169" i="20"/>
  <c r="Y17" i="24"/>
  <c r="Y18" i="24"/>
  <c r="T35" i="28"/>
  <c r="AA21" i="28"/>
  <c r="X218" i="20"/>
  <c r="X29" i="32" s="1"/>
  <c r="AB22" i="28"/>
  <c r="AC39" i="20"/>
  <c r="Y27" i="28"/>
  <c r="Y39" i="28" s="1"/>
  <c r="AA164" i="20"/>
  <c r="AA142" i="20"/>
  <c r="AA6" i="24" s="1"/>
  <c r="AA8" i="24" s="1"/>
  <c r="Z44" i="20"/>
  <c r="Z46" i="20" s="1"/>
  <c r="Z47" i="20" s="1"/>
  <c r="AA24" i="28"/>
  <c r="AC151" i="20"/>
  <c r="AC235" i="20"/>
  <c r="AC23" i="32" s="1"/>
  <c r="AB42" i="20"/>
  <c r="AA28" i="28" s="1"/>
  <c r="AA29" i="28" s="1"/>
  <c r="AA141" i="20"/>
  <c r="AA150" i="20" s="1"/>
  <c r="AA152" i="20" s="1"/>
  <c r="AA234" i="20"/>
  <c r="AA22" i="32" s="1"/>
  <c r="AB11" i="22"/>
  <c r="Z10" i="22"/>
  <c r="Z173" i="20"/>
  <c r="Z174" i="20" s="1"/>
  <c r="Z165" i="20"/>
  <c r="Z25" i="32" s="1"/>
  <c r="Z153" i="20"/>
  <c r="X30" i="28"/>
  <c r="V42" i="28"/>
  <c r="AB166" i="20"/>
  <c r="AB140" i="20"/>
  <c r="Z26" i="28"/>
  <c r="AA43" i="20"/>
  <c r="Y171" i="20"/>
  <c r="Y27" i="32" s="1"/>
  <c r="AA25" i="28"/>
  <c r="AB40" i="20"/>
  <c r="AB41" i="20" s="1"/>
  <c r="AC5" i="32" s="1"/>
  <c r="Z143" i="20"/>
  <c r="Z193" i="20" s="1"/>
  <c r="Z194" i="20" s="1"/>
  <c r="Z28" i="32" s="1"/>
  <c r="X216" i="20"/>
  <c r="X51" i="24" s="1"/>
  <c r="AB20" i="28"/>
  <c r="AB21" i="28"/>
  <c r="AB215" i="20"/>
  <c r="AB198" i="20"/>
  <c r="AB199" i="20" s="1"/>
  <c r="AC56" i="20"/>
  <c r="AD3" i="25"/>
  <c r="AC149" i="20"/>
  <c r="AC156" i="20" s="1"/>
  <c r="AC163" i="20" s="1"/>
  <c r="AC176" i="20" s="1"/>
  <c r="AC168" i="20"/>
  <c r="AA18" i="22"/>
  <c r="AA19" i="22"/>
  <c r="AB240" i="20"/>
  <c r="AB16" i="22" s="1"/>
  <c r="AB242" i="20"/>
  <c r="AB13" i="24" s="1"/>
  <c r="AB238" i="20"/>
  <c r="AB14" i="22" s="1"/>
  <c r="AB239" i="20"/>
  <c r="AB15" i="22" s="1"/>
  <c r="AB241" i="20"/>
  <c r="AB7" i="24" s="1"/>
  <c r="AC233" i="20"/>
  <c r="AC192" i="20"/>
  <c r="AD35" i="20"/>
  <c r="AD139" i="20"/>
  <c r="AD4" i="24" s="1"/>
  <c r="AC26" i="25" l="1"/>
  <c r="AC26" i="32"/>
  <c r="AD38" i="20"/>
  <c r="AE167" i="20" s="1"/>
  <c r="AE3" i="32"/>
  <c r="AA7" i="32"/>
  <c r="AC5" i="25"/>
  <c r="Y27" i="25"/>
  <c r="Z25" i="25"/>
  <c r="X29" i="25"/>
  <c r="AA7" i="25"/>
  <c r="Z19" i="24"/>
  <c r="X43" i="28" s="1"/>
  <c r="Z28" i="25"/>
  <c r="AA10" i="24"/>
  <c r="AA22" i="25"/>
  <c r="AC11" i="24"/>
  <c r="AC23" i="25"/>
  <c r="Z169" i="20"/>
  <c r="Z17" i="24"/>
  <c r="Z18" i="24"/>
  <c r="X41" i="24"/>
  <c r="V44" i="28" s="1"/>
  <c r="Y20" i="24"/>
  <c r="Y216" i="20"/>
  <c r="Y51" i="24" s="1"/>
  <c r="U35" i="28"/>
  <c r="Z27" i="28"/>
  <c r="Z39" i="28" s="1"/>
  <c r="AB142" i="20"/>
  <c r="AB6" i="24" s="1"/>
  <c r="AB8" i="24" s="1"/>
  <c r="AB164" i="20"/>
  <c r="AA44" i="20"/>
  <c r="AA46" i="20" s="1"/>
  <c r="AA47" i="20" s="1"/>
  <c r="AC166" i="20"/>
  <c r="AA26" i="28"/>
  <c r="AC140" i="20"/>
  <c r="AB43" i="20"/>
  <c r="W42" i="28"/>
  <c r="AB141" i="20"/>
  <c r="AB150" i="20" s="1"/>
  <c r="AB152" i="20" s="1"/>
  <c r="AB234" i="20"/>
  <c r="AB22" i="32" s="1"/>
  <c r="AC11" i="22"/>
  <c r="AB25" i="28"/>
  <c r="AC40" i="20"/>
  <c r="AC41" i="20" s="1"/>
  <c r="AD5" i="32" s="1"/>
  <c r="AC22" i="28"/>
  <c r="AC20" i="28" s="1"/>
  <c r="AD39" i="20"/>
  <c r="Z171" i="20"/>
  <c r="Z27" i="32" s="1"/>
  <c r="AA10" i="22"/>
  <c r="AA143" i="20"/>
  <c r="AA193" i="20" s="1"/>
  <c r="AA194" i="20" s="1"/>
  <c r="AA28" i="32" s="1"/>
  <c r="AB24" i="28"/>
  <c r="AD235" i="20"/>
  <c r="AD23" i="32" s="1"/>
  <c r="AD151" i="20"/>
  <c r="AC42" i="20"/>
  <c r="AB28" i="28" s="1"/>
  <c r="AB29" i="28" s="1"/>
  <c r="Y218" i="20"/>
  <c r="Y29" i="32" s="1"/>
  <c r="AA153" i="20"/>
  <c r="Y30" i="28"/>
  <c r="AA173" i="20"/>
  <c r="AA174" i="20" s="1"/>
  <c r="AA165" i="20"/>
  <c r="AA25" i="32" s="1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B19" i="22"/>
  <c r="AB18" i="22"/>
  <c r="AC239" i="20"/>
  <c r="AC15" i="22" s="1"/>
  <c r="AC238" i="20"/>
  <c r="AC14" i="22" s="1"/>
  <c r="AC240" i="20"/>
  <c r="AC16" i="22" s="1"/>
  <c r="AC241" i="20"/>
  <c r="AC7" i="24" s="1"/>
  <c r="AC242" i="20"/>
  <c r="AC13" i="24" s="1"/>
  <c r="AD233" i="20"/>
  <c r="AD192" i="20"/>
  <c r="AE35" i="20"/>
  <c r="AE139" i="20"/>
  <c r="AE4" i="24" s="1"/>
  <c r="AB7" i="32" l="1"/>
  <c r="AD26" i="25"/>
  <c r="AD26" i="32"/>
  <c r="AE38" i="20"/>
  <c r="AF167" i="20" s="1"/>
  <c r="AF3" i="32"/>
  <c r="AD5" i="25"/>
  <c r="Z27" i="25"/>
  <c r="AA25" i="25"/>
  <c r="AB7" i="25"/>
  <c r="Y41" i="24"/>
  <c r="W44" i="28" s="1"/>
  <c r="Y29" i="25"/>
  <c r="AD11" i="24"/>
  <c r="AD23" i="25"/>
  <c r="AA19" i="24"/>
  <c r="Y43" i="28" s="1"/>
  <c r="AA28" i="25"/>
  <c r="AB10" i="24"/>
  <c r="AB22" i="25"/>
  <c r="Z20" i="24"/>
  <c r="V35" i="28"/>
  <c r="AA169" i="20"/>
  <c r="AA17" i="24"/>
  <c r="AA18" i="24"/>
  <c r="Z218" i="20"/>
  <c r="Z29" i="32" s="1"/>
  <c r="AC25" i="28"/>
  <c r="AD40" i="20"/>
  <c r="AD41" i="20" s="1"/>
  <c r="AE5" i="32" s="1"/>
  <c r="AD166" i="20"/>
  <c r="AD140" i="20"/>
  <c r="AB26" i="28"/>
  <c r="AC43" i="20"/>
  <c r="AB153" i="20"/>
  <c r="Z30" i="28"/>
  <c r="AA27" i="28"/>
  <c r="AA39" i="28" s="1"/>
  <c r="AC142" i="20"/>
  <c r="AC6" i="24" s="1"/>
  <c r="AC8" i="24" s="1"/>
  <c r="AC164" i="20"/>
  <c r="AB44" i="20"/>
  <c r="AB46" i="20" s="1"/>
  <c r="AB47" i="20" s="1"/>
  <c r="AB143" i="20"/>
  <c r="AB193" i="20" s="1"/>
  <c r="AB194" i="20" s="1"/>
  <c r="AB28" i="32" s="1"/>
  <c r="AC24" i="28"/>
  <c r="AE235" i="20"/>
  <c r="AE23" i="32" s="1"/>
  <c r="AE151" i="20"/>
  <c r="AD42" i="20"/>
  <c r="AC28" i="28" s="1"/>
  <c r="AC29" i="28" s="1"/>
  <c r="AC141" i="20"/>
  <c r="AC150" i="20" s="1"/>
  <c r="AC152" i="20" s="1"/>
  <c r="AC234" i="20"/>
  <c r="AC22" i="32" s="1"/>
  <c r="AD22" i="28"/>
  <c r="AD21" i="28" s="1"/>
  <c r="AE39" i="20"/>
  <c r="X42" i="28"/>
  <c r="AA171" i="20"/>
  <c r="AA27" i="32" s="1"/>
  <c r="AD11" i="22"/>
  <c r="Z216" i="20"/>
  <c r="Z51" i="24" s="1"/>
  <c r="AB10" i="22"/>
  <c r="AB165" i="20"/>
  <c r="AB25" i="32" s="1"/>
  <c r="AB173" i="20"/>
  <c r="AB174" i="20" s="1"/>
  <c r="AD215" i="20"/>
  <c r="AD198" i="20"/>
  <c r="AD199" i="20" s="1"/>
  <c r="AE56" i="20"/>
  <c r="AF3" i="25"/>
  <c r="AE149" i="20"/>
  <c r="AE156" i="20" s="1"/>
  <c r="AE163" i="20" s="1"/>
  <c r="AE176" i="20" s="1"/>
  <c r="AE168" i="20"/>
  <c r="AC19" i="22"/>
  <c r="AC18" i="22"/>
  <c r="AD242" i="20"/>
  <c r="AD13" i="24" s="1"/>
  <c r="AD238" i="20"/>
  <c r="AD14" i="22" s="1"/>
  <c r="AD240" i="20"/>
  <c r="AD16" i="22" s="1"/>
  <c r="AD241" i="20"/>
  <c r="AD7" i="24" s="1"/>
  <c r="AD239" i="20"/>
  <c r="AD15" i="22" s="1"/>
  <c r="AE233" i="20"/>
  <c r="AE192" i="20"/>
  <c r="AF35" i="20"/>
  <c r="AF139" i="20"/>
  <c r="AF4" i="24" s="1"/>
  <c r="AC7" i="32" l="1"/>
  <c r="AE26" i="25"/>
  <c r="AE26" i="32"/>
  <c r="AF38" i="20"/>
  <c r="AG167" i="20" s="1"/>
  <c r="AG3" i="32"/>
  <c r="Z29" i="25"/>
  <c r="AB25" i="25"/>
  <c r="AA27" i="25"/>
  <c r="AE5" i="25"/>
  <c r="AD20" i="28"/>
  <c r="AC7" i="25"/>
  <c r="AC10" i="24"/>
  <c r="AC22" i="25"/>
  <c r="AE11" i="24"/>
  <c r="AE23" i="25"/>
  <c r="AB19" i="24"/>
  <c r="Z43" i="28" s="1"/>
  <c r="AB28" i="25"/>
  <c r="AA20" i="24"/>
  <c r="Z41" i="24"/>
  <c r="X44" i="28" s="1"/>
  <c r="AB169" i="20"/>
  <c r="AB17" i="24"/>
  <c r="AB18" i="24"/>
  <c r="AA216" i="20"/>
  <c r="AA51" i="24" s="1"/>
  <c r="AA218" i="20"/>
  <c r="AA29" i="32" s="1"/>
  <c r="AD25" i="28"/>
  <c r="AE40" i="20"/>
  <c r="AE41" i="20" s="1"/>
  <c r="AF5" i="32" s="1"/>
  <c r="AC153" i="20"/>
  <c r="AA30" i="28"/>
  <c r="AE11" i="22"/>
  <c r="AC143" i="20"/>
  <c r="AC193" i="20" s="1"/>
  <c r="AC194" i="20" s="1"/>
  <c r="AC28" i="32" s="1"/>
  <c r="AD141" i="20"/>
  <c r="AD150" i="20" s="1"/>
  <c r="AD152" i="20" s="1"/>
  <c r="AD234" i="20"/>
  <c r="AD22" i="32" s="1"/>
  <c r="AB171" i="20"/>
  <c r="AB27" i="32" s="1"/>
  <c r="AE140" i="20"/>
  <c r="AE166" i="20"/>
  <c r="AC26" i="28"/>
  <c r="AD43" i="20"/>
  <c r="W35" i="28"/>
  <c r="AD24" i="28"/>
  <c r="AF151" i="20"/>
  <c r="AF235" i="20"/>
  <c r="AF23" i="32" s="1"/>
  <c r="AE42" i="20"/>
  <c r="AD28" i="28" s="1"/>
  <c r="AD29" i="28" s="1"/>
  <c r="AE22" i="28"/>
  <c r="AE20" i="28" s="1"/>
  <c r="AF39" i="20"/>
  <c r="AC10" i="22"/>
  <c r="AC165" i="20"/>
  <c r="AC25" i="32" s="1"/>
  <c r="AC173" i="20"/>
  <c r="AC174" i="20" s="1"/>
  <c r="AD164" i="20"/>
  <c r="AB27" i="28"/>
  <c r="AB39" i="28" s="1"/>
  <c r="AD142" i="20"/>
  <c r="AD6" i="24" s="1"/>
  <c r="AD8" i="24" s="1"/>
  <c r="AC44" i="20"/>
  <c r="AC46" i="20" s="1"/>
  <c r="AC47" i="20" s="1"/>
  <c r="AF56" i="20"/>
  <c r="AG3" i="25"/>
  <c r="AE215" i="20"/>
  <c r="AE198" i="20"/>
  <c r="AE199" i="20" s="1"/>
  <c r="AF149" i="20"/>
  <c r="AF156" i="20" s="1"/>
  <c r="AF163" i="20" s="1"/>
  <c r="AF176" i="20" s="1"/>
  <c r="AF168" i="20"/>
  <c r="AD19" i="22"/>
  <c r="AD18" i="22"/>
  <c r="AE241" i="20"/>
  <c r="AE7" i="24" s="1"/>
  <c r="AE239" i="20"/>
  <c r="AE15" i="22" s="1"/>
  <c r="AE240" i="20"/>
  <c r="AE16" i="22" s="1"/>
  <c r="AE242" i="20"/>
  <c r="AE13" i="24" s="1"/>
  <c r="AE238" i="20"/>
  <c r="AE14" i="22" s="1"/>
  <c r="AF233" i="20"/>
  <c r="AF192" i="20"/>
  <c r="AG35" i="20"/>
  <c r="AG139" i="20"/>
  <c r="AG4" i="24" s="1"/>
  <c r="AD7" i="32" l="1"/>
  <c r="AG38" i="20"/>
  <c r="AH167" i="20" s="1"/>
  <c r="AH3" i="32"/>
  <c r="AF26" i="25"/>
  <c r="AF26" i="32"/>
  <c r="AB27" i="25"/>
  <c r="AF5" i="25"/>
  <c r="AA29" i="25"/>
  <c r="AC25" i="25"/>
  <c r="AE21" i="28"/>
  <c r="AD7" i="25"/>
  <c r="AD10" i="24"/>
  <c r="AD22" i="25"/>
  <c r="AF11" i="24"/>
  <c r="AF23" i="25"/>
  <c r="AC19" i="24"/>
  <c r="AA43" i="28" s="1"/>
  <c r="AC28" i="25"/>
  <c r="AB20" i="24"/>
  <c r="AC169" i="20"/>
  <c r="AC17" i="24"/>
  <c r="AC18" i="24"/>
  <c r="AA41" i="24"/>
  <c r="Y44" i="28" s="1"/>
  <c r="X35" i="28"/>
  <c r="Y42" i="28"/>
  <c r="AB216" i="20"/>
  <c r="AB51" i="24" s="1"/>
  <c r="AB218" i="20"/>
  <c r="AB29" i="32" s="1"/>
  <c r="AC171" i="20"/>
  <c r="AC27" i="32" s="1"/>
  <c r="AD10" i="22"/>
  <c r="AD26" i="28"/>
  <c r="AF140" i="20"/>
  <c r="AF166" i="20"/>
  <c r="AE43" i="20"/>
  <c r="AF22" i="28"/>
  <c r="AG39" i="20"/>
  <c r="AE141" i="20"/>
  <c r="AE150" i="20" s="1"/>
  <c r="AE152" i="20" s="1"/>
  <c r="AE234" i="20"/>
  <c r="AE22" i="32" s="1"/>
  <c r="AE25" i="28"/>
  <c r="AF40" i="20"/>
  <c r="AF41" i="20" s="1"/>
  <c r="AG5" i="32" s="1"/>
  <c r="AF11" i="22"/>
  <c r="AE24" i="28"/>
  <c r="AG235" i="20"/>
  <c r="AG23" i="32" s="1"/>
  <c r="AG151" i="20"/>
  <c r="AF42" i="20"/>
  <c r="AE28" i="28" s="1"/>
  <c r="AE29" i="28" s="1"/>
  <c r="AD153" i="20"/>
  <c r="AB30" i="28"/>
  <c r="AD173" i="20"/>
  <c r="AD174" i="20" s="1"/>
  <c r="AD165" i="20"/>
  <c r="AD25" i="32" s="1"/>
  <c r="AD143" i="20"/>
  <c r="AD193" i="20" s="1"/>
  <c r="AD194" i="20" s="1"/>
  <c r="AD28" i="32" s="1"/>
  <c r="AE164" i="20"/>
  <c r="AC27" i="28"/>
  <c r="AE142" i="20"/>
  <c r="AE6" i="24" s="1"/>
  <c r="AE8" i="24" s="1"/>
  <c r="AD44" i="20"/>
  <c r="AD46" i="20" s="1"/>
  <c r="AD47" i="20" s="1"/>
  <c r="AF20" i="28"/>
  <c r="AF21" i="28"/>
  <c r="AG56" i="20"/>
  <c r="AH3" i="25"/>
  <c r="AF215" i="20"/>
  <c r="AF198" i="20"/>
  <c r="AF199" i="20" s="1"/>
  <c r="AG149" i="20"/>
  <c r="AG156" i="20" s="1"/>
  <c r="AG163" i="20" s="1"/>
  <c r="AG176" i="20" s="1"/>
  <c r="AG168" i="20"/>
  <c r="AE18" i="22"/>
  <c r="AE19" i="22"/>
  <c r="AF240" i="20"/>
  <c r="AF16" i="22" s="1"/>
  <c r="AF241" i="20"/>
  <c r="AF7" i="24" s="1"/>
  <c r="AF242" i="20"/>
  <c r="AF13" i="24" s="1"/>
  <c r="AF238" i="20"/>
  <c r="AF14" i="22" s="1"/>
  <c r="AF239" i="20"/>
  <c r="AF15" i="22" s="1"/>
  <c r="AG233" i="20"/>
  <c r="AG192" i="20"/>
  <c r="AH35" i="20"/>
  <c r="AH139" i="20"/>
  <c r="AH4" i="24" s="1"/>
  <c r="AG26" i="25" l="1"/>
  <c r="AG26" i="32"/>
  <c r="AH38" i="20"/>
  <c r="AI167" i="20" s="1"/>
  <c r="AI3" i="32"/>
  <c r="AE7" i="32"/>
  <c r="AG5" i="25"/>
  <c r="AB29" i="25"/>
  <c r="AD25" i="25"/>
  <c r="AC27" i="25"/>
  <c r="AE7" i="25"/>
  <c r="AD19" i="24"/>
  <c r="AB43" i="28" s="1"/>
  <c r="AD28" i="25"/>
  <c r="AG11" i="24"/>
  <c r="AG23" i="25"/>
  <c r="AE10" i="24"/>
  <c r="AE22" i="25"/>
  <c r="Y35" i="28"/>
  <c r="AC20" i="24"/>
  <c r="AD169" i="20"/>
  <c r="AD17" i="24"/>
  <c r="AD18" i="24"/>
  <c r="AB41" i="24"/>
  <c r="Z44" i="28" s="1"/>
  <c r="Z42" i="28"/>
  <c r="AF25" i="28"/>
  <c r="AG40" i="20"/>
  <c r="AG41" i="20" s="1"/>
  <c r="AH5" i="32" s="1"/>
  <c r="AF142" i="20"/>
  <c r="AF6" i="24" s="1"/>
  <c r="AF8" i="24" s="1"/>
  <c r="AF164" i="20"/>
  <c r="AD27" i="28"/>
  <c r="AD39" i="28" s="1"/>
  <c r="AE44" i="20"/>
  <c r="AE46" i="20" s="1"/>
  <c r="AE47" i="20" s="1"/>
  <c r="AG166" i="20"/>
  <c r="AE26" i="28"/>
  <c r="AG140" i="20"/>
  <c r="AF43" i="20"/>
  <c r="AE143" i="20"/>
  <c r="AE193" i="20" s="1"/>
  <c r="AE194" i="20" s="1"/>
  <c r="AE28" i="32" s="1"/>
  <c r="AE10" i="22"/>
  <c r="AF24" i="28"/>
  <c r="AH151" i="20"/>
  <c r="AH235" i="20"/>
  <c r="AH23" i="32" s="1"/>
  <c r="AG42" i="20"/>
  <c r="AF28" i="28" s="1"/>
  <c r="AF29" i="28" s="1"/>
  <c r="AC39" i="28"/>
  <c r="AE153" i="20"/>
  <c r="AC30" i="28"/>
  <c r="AF141" i="20"/>
  <c r="AF150" i="20" s="1"/>
  <c r="AF152" i="20" s="1"/>
  <c r="AF234" i="20"/>
  <c r="AF22" i="32" s="1"/>
  <c r="AC218" i="20"/>
  <c r="AC29" i="32" s="1"/>
  <c r="AG22" i="28"/>
  <c r="AG20" i="28" s="1"/>
  <c r="AH39" i="20"/>
  <c r="AE173" i="20"/>
  <c r="AE174" i="20" s="1"/>
  <c r="AE165" i="20"/>
  <c r="AE25" i="32" s="1"/>
  <c r="AD171" i="20"/>
  <c r="AD27" i="32" s="1"/>
  <c r="AG11" i="22"/>
  <c r="AC216" i="20"/>
  <c r="AC51" i="24" s="1"/>
  <c r="AH56" i="20"/>
  <c r="AI3" i="25"/>
  <c r="AG215" i="20"/>
  <c r="AG198" i="20"/>
  <c r="AG199" i="20" s="1"/>
  <c r="AH149" i="20"/>
  <c r="AH156" i="20" s="1"/>
  <c r="AH163" i="20" s="1"/>
  <c r="AH176" i="20" s="1"/>
  <c r="AH168" i="20"/>
  <c r="AF18" i="22"/>
  <c r="AF19" i="22"/>
  <c r="AG239" i="20"/>
  <c r="AG15" i="22" s="1"/>
  <c r="AG238" i="20"/>
  <c r="AG14" i="22" s="1"/>
  <c r="AG241" i="20"/>
  <c r="AG7" i="24" s="1"/>
  <c r="AG240" i="20"/>
  <c r="AG16" i="22" s="1"/>
  <c r="AG242" i="20"/>
  <c r="AG13" i="24" s="1"/>
  <c r="AH233" i="20"/>
  <c r="AH192" i="20"/>
  <c r="AI35" i="20"/>
  <c r="AI139" i="20"/>
  <c r="AI4" i="24" s="1"/>
  <c r="AH26" i="25" l="1"/>
  <c r="AH26" i="32"/>
  <c r="AI38" i="20"/>
  <c r="AJ167" i="20" s="1"/>
  <c r="AJ3" i="32"/>
  <c r="AF7" i="32"/>
  <c r="AE25" i="25"/>
  <c r="AH5" i="25"/>
  <c r="AD27" i="25"/>
  <c r="AF7" i="25"/>
  <c r="AC41" i="24"/>
  <c r="AC29" i="25"/>
  <c r="AF10" i="24"/>
  <c r="AF22" i="25"/>
  <c r="AE19" i="24"/>
  <c r="AC43" i="28" s="1"/>
  <c r="AE28" i="25"/>
  <c r="AH11" i="24"/>
  <c r="AH23" i="25"/>
  <c r="AD20" i="24"/>
  <c r="AE169" i="20"/>
  <c r="AE17" i="24"/>
  <c r="AE18" i="24"/>
  <c r="AG21" i="28"/>
  <c r="Z35" i="28"/>
  <c r="AA42" i="28"/>
  <c r="AH22" i="28"/>
  <c r="AH21" i="28" s="1"/>
  <c r="AI39" i="20"/>
  <c r="AD216" i="20"/>
  <c r="AD51" i="24" s="1"/>
  <c r="AG24" i="28"/>
  <c r="AI235" i="20"/>
  <c r="AI23" i="32" s="1"/>
  <c r="AI151" i="20"/>
  <c r="AH42" i="20"/>
  <c r="AG28" i="28" s="1"/>
  <c r="AG29" i="28" s="1"/>
  <c r="AF10" i="22"/>
  <c r="AF143" i="20"/>
  <c r="AF193" i="20" s="1"/>
  <c r="AF194" i="20" s="1"/>
  <c r="AF28" i="32" s="1"/>
  <c r="AG141" i="20"/>
  <c r="AG150" i="20" s="1"/>
  <c r="AG152" i="20" s="1"/>
  <c r="AG234" i="20"/>
  <c r="AG22" i="32" s="1"/>
  <c r="AF173" i="20"/>
  <c r="AF174" i="20" s="1"/>
  <c r="AF165" i="20"/>
  <c r="AF25" i="32" s="1"/>
  <c r="AG25" i="28"/>
  <c r="AH40" i="20"/>
  <c r="AH41" i="20" s="1"/>
  <c r="AI5" i="32" s="1"/>
  <c r="AD218" i="20"/>
  <c r="AD29" i="32" s="1"/>
  <c r="AE171" i="20"/>
  <c r="AE27" i="32" s="1"/>
  <c r="AF153" i="20"/>
  <c r="AD30" i="28"/>
  <c r="AH11" i="22"/>
  <c r="AG164" i="20"/>
  <c r="AG142" i="20"/>
  <c r="AG6" i="24" s="1"/>
  <c r="AG8" i="24" s="1"/>
  <c r="AE27" i="28"/>
  <c r="AF44" i="20"/>
  <c r="AF46" i="20" s="1"/>
  <c r="AF47" i="20" s="1"/>
  <c r="AF26" i="28"/>
  <c r="AH166" i="20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G18" i="22"/>
  <c r="AG19" i="22"/>
  <c r="AH242" i="20"/>
  <c r="AH13" i="24" s="1"/>
  <c r="AH238" i="20"/>
  <c r="AH14" i="22" s="1"/>
  <c r="AH239" i="20"/>
  <c r="AH15" i="22" s="1"/>
  <c r="AH240" i="20"/>
  <c r="AH16" i="22" s="1"/>
  <c r="AH241" i="20"/>
  <c r="AH7" i="24" s="1"/>
  <c r="AI233" i="20"/>
  <c r="AI192" i="20"/>
  <c r="AJ35" i="20"/>
  <c r="AJ139" i="20"/>
  <c r="AJ4" i="24" s="1"/>
  <c r="AG7" i="32" l="1"/>
  <c r="AI26" i="25"/>
  <c r="AI26" i="32"/>
  <c r="AJ38" i="20"/>
  <c r="AK167" i="20" s="1"/>
  <c r="AK3" i="32"/>
  <c r="AI5" i="25"/>
  <c r="AE27" i="25"/>
  <c r="AF25" i="25"/>
  <c r="AG7" i="25"/>
  <c r="AG10" i="24"/>
  <c r="AG22" i="25"/>
  <c r="AD41" i="24"/>
  <c r="AB44" i="28" s="1"/>
  <c r="AD29" i="25"/>
  <c r="AF19" i="24"/>
  <c r="AD43" i="28" s="1"/>
  <c r="AF28" i="25"/>
  <c r="AI11" i="24"/>
  <c r="AI23" i="25"/>
  <c r="AE20" i="24"/>
  <c r="AF169" i="20"/>
  <c r="AF17" i="24"/>
  <c r="AF18" i="24"/>
  <c r="AH20" i="28"/>
  <c r="AE216" i="20"/>
  <c r="AE51" i="24" s="1"/>
  <c r="AE218" i="20"/>
  <c r="AE29" i="32" s="1"/>
  <c r="AF171" i="20"/>
  <c r="AF27" i="32" s="1"/>
  <c r="AH234" i="20"/>
  <c r="AH22" i="32" s="1"/>
  <c r="AH141" i="20"/>
  <c r="AH150" i="20" s="1"/>
  <c r="AH152" i="20" s="1"/>
  <c r="AG165" i="20"/>
  <c r="AG25" i="32" s="1"/>
  <c r="AG173" i="20"/>
  <c r="AG174" i="20" s="1"/>
  <c r="AA44" i="28"/>
  <c r="AA35" i="28"/>
  <c r="AE30" i="28"/>
  <c r="AG153" i="20"/>
  <c r="AH24" i="28"/>
  <c r="AJ151" i="20"/>
  <c r="AJ235" i="20"/>
  <c r="AJ23" i="32" s="1"/>
  <c r="AI42" i="20"/>
  <c r="AH28" i="28" s="1"/>
  <c r="AH29" i="28" s="1"/>
  <c r="AG143" i="20"/>
  <c r="AG193" i="20" s="1"/>
  <c r="AG194" i="20" s="1"/>
  <c r="AG28" i="32" s="1"/>
  <c r="AI11" i="22"/>
  <c r="AI22" i="28"/>
  <c r="AI20" i="28" s="1"/>
  <c r="AJ39" i="20"/>
  <c r="AH164" i="20"/>
  <c r="AF27" i="28"/>
  <c r="AF39" i="28" s="1"/>
  <c r="AH142" i="20"/>
  <c r="AH6" i="24" s="1"/>
  <c r="AH8" i="24" s="1"/>
  <c r="AG44" i="20"/>
  <c r="AG46" i="20" s="1"/>
  <c r="AG47" i="20" s="1"/>
  <c r="AE39" i="28"/>
  <c r="AI166" i="20"/>
  <c r="AG26" i="28"/>
  <c r="AI140" i="20"/>
  <c r="AH43" i="20"/>
  <c r="AG10" i="22"/>
  <c r="AB42" i="28"/>
  <c r="AH25" i="28"/>
  <c r="AI40" i="20"/>
  <c r="AI41" i="20" s="1"/>
  <c r="AJ5" i="32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H18" i="22"/>
  <c r="AH19" i="22"/>
  <c r="AI241" i="20"/>
  <c r="AI7" i="24" s="1"/>
  <c r="AI239" i="20"/>
  <c r="AI15" i="22" s="1"/>
  <c r="AI242" i="20"/>
  <c r="AI13" i="24" s="1"/>
  <c r="AI238" i="20"/>
  <c r="AI14" i="22" s="1"/>
  <c r="AI240" i="20"/>
  <c r="AI16" i="22" s="1"/>
  <c r="AJ233" i="20"/>
  <c r="AJ192" i="20"/>
  <c r="AK35" i="20"/>
  <c r="AK139" i="20"/>
  <c r="AK4" i="24" s="1"/>
  <c r="AK38" i="20" l="1"/>
  <c r="AL167" i="20" s="1"/>
  <c r="AL3" i="32"/>
  <c r="AJ26" i="25"/>
  <c r="AJ26" i="32"/>
  <c r="AH7" i="32"/>
  <c r="AF27" i="25"/>
  <c r="AJ5" i="25"/>
  <c r="AG25" i="25"/>
  <c r="AE29" i="25"/>
  <c r="AH7" i="25"/>
  <c r="AH10" i="24"/>
  <c r="AH22" i="25"/>
  <c r="AJ11" i="24"/>
  <c r="AJ23" i="25"/>
  <c r="AG19" i="24"/>
  <c r="AE43" i="28" s="1"/>
  <c r="AG28" i="25"/>
  <c r="AF20" i="24"/>
  <c r="AE41" i="24"/>
  <c r="AC44" i="28" s="1"/>
  <c r="AG169" i="20"/>
  <c r="AG17" i="24"/>
  <c r="AG18" i="24"/>
  <c r="AI21" i="28"/>
  <c r="AI24" i="28"/>
  <c r="AK151" i="20"/>
  <c r="AK235" i="20"/>
  <c r="AK23" i="32" s="1"/>
  <c r="AJ42" i="20"/>
  <c r="AI28" i="28" s="1"/>
  <c r="AI29" i="28" s="1"/>
  <c r="AH153" i="20"/>
  <c r="AF30" i="28"/>
  <c r="AJ166" i="20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I6" i="24" s="1"/>
  <c r="AI8" i="24" s="1"/>
  <c r="AH44" i="20"/>
  <c r="AH46" i="20" s="1"/>
  <c r="AH47" i="20" s="1"/>
  <c r="AH165" i="20"/>
  <c r="AH25" i="32" s="1"/>
  <c r="AH173" i="20"/>
  <c r="AH174" i="20" s="1"/>
  <c r="AJ11" i="22"/>
  <c r="AF216" i="20"/>
  <c r="AF51" i="24" s="1"/>
  <c r="AI141" i="20"/>
  <c r="AI150" i="20" s="1"/>
  <c r="AI152" i="20" s="1"/>
  <c r="AI234" i="20"/>
  <c r="AI22" i="32" s="1"/>
  <c r="AC42" i="28"/>
  <c r="AH143" i="20"/>
  <c r="AH193" i="20" s="1"/>
  <c r="AH194" i="20" s="1"/>
  <c r="AH28" i="32" s="1"/>
  <c r="AI25" i="28"/>
  <c r="AJ40" i="20"/>
  <c r="AJ41" i="20" s="1"/>
  <c r="AK5" i="32" s="1"/>
  <c r="AG171" i="20"/>
  <c r="AG27" i="32" s="1"/>
  <c r="AF218" i="20"/>
  <c r="AF29" i="32" s="1"/>
  <c r="AJ215" i="20"/>
  <c r="AJ198" i="20"/>
  <c r="AJ199" i="20" s="1"/>
  <c r="AK56" i="20"/>
  <c r="AL3" i="25"/>
  <c r="AK149" i="20"/>
  <c r="AK156" i="20" s="1"/>
  <c r="AK163" i="20" s="1"/>
  <c r="AK176" i="20" s="1"/>
  <c r="AK168" i="20"/>
  <c r="AI18" i="22"/>
  <c r="AI19" i="22"/>
  <c r="AJ240" i="20"/>
  <c r="AJ16" i="22" s="1"/>
  <c r="AJ239" i="20"/>
  <c r="AJ15" i="22" s="1"/>
  <c r="AJ242" i="20"/>
  <c r="AJ13" i="24" s="1"/>
  <c r="AJ238" i="20"/>
  <c r="AJ14" i="22" s="1"/>
  <c r="AJ241" i="20"/>
  <c r="AJ7" i="24" s="1"/>
  <c r="AK233" i="20"/>
  <c r="AK192" i="20"/>
  <c r="AL35" i="20"/>
  <c r="AL139" i="20"/>
  <c r="AL4" i="24" s="1"/>
  <c r="AI7" i="32" l="1"/>
  <c r="AL38" i="20"/>
  <c r="AM167" i="20" s="1"/>
  <c r="AM3" i="32"/>
  <c r="AK26" i="25"/>
  <c r="AK26" i="32"/>
  <c r="AH25" i="25"/>
  <c r="AK5" i="25"/>
  <c r="AG27" i="25"/>
  <c r="AI7" i="25"/>
  <c r="AI10" i="24"/>
  <c r="AI22" i="25"/>
  <c r="AF41" i="24"/>
  <c r="AD44" i="28" s="1"/>
  <c r="AF29" i="25"/>
  <c r="AK11" i="24"/>
  <c r="AK23" i="25"/>
  <c r="AH19" i="24"/>
  <c r="AF43" i="28" s="1"/>
  <c r="AH28" i="25"/>
  <c r="AC35" i="28"/>
  <c r="AG20" i="24"/>
  <c r="AH169" i="20"/>
  <c r="AH17" i="24"/>
  <c r="AH18" i="24"/>
  <c r="AJ20" i="28"/>
  <c r="AD42" i="28"/>
  <c r="AG216" i="20"/>
  <c r="AG51" i="24" s="1"/>
  <c r="AI10" i="22"/>
  <c r="AH171" i="20"/>
  <c r="AH27" i="32" s="1"/>
  <c r="AI165" i="20"/>
  <c r="AI25" i="32" s="1"/>
  <c r="AI173" i="20"/>
  <c r="AI174" i="20" s="1"/>
  <c r="AK11" i="22"/>
  <c r="AK166" i="20"/>
  <c r="AI26" i="28"/>
  <c r="AK140" i="20"/>
  <c r="AJ43" i="20"/>
  <c r="AI143" i="20"/>
  <c r="AI193" i="20" s="1"/>
  <c r="AI194" i="20" s="1"/>
  <c r="AI28" i="32" s="1"/>
  <c r="AJ25" i="28"/>
  <c r="AK40" i="20"/>
  <c r="AK41" i="20" s="1"/>
  <c r="AL5" i="32" s="1"/>
  <c r="AJ141" i="20"/>
  <c r="AJ150" i="20" s="1"/>
  <c r="AJ152" i="20" s="1"/>
  <c r="AJ234" i="20"/>
  <c r="AJ22" i="32" s="1"/>
  <c r="AK22" i="28"/>
  <c r="AK20" i="28" s="1"/>
  <c r="AL39" i="20"/>
  <c r="AG30" i="28"/>
  <c r="AI153" i="20"/>
  <c r="AG218" i="20"/>
  <c r="AG29" i="32" s="1"/>
  <c r="AJ24" i="28"/>
  <c r="AL151" i="20"/>
  <c r="AL235" i="20"/>
  <c r="AL23" i="32" s="1"/>
  <c r="AK42" i="20"/>
  <c r="AJ28" i="28" s="1"/>
  <c r="AJ29" i="28" s="1"/>
  <c r="AJ142" i="20"/>
  <c r="AJ6" i="24" s="1"/>
  <c r="AJ8" i="24" s="1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J18" i="22"/>
  <c r="AJ19" i="22"/>
  <c r="AK239" i="20"/>
  <c r="AK15" i="22" s="1"/>
  <c r="AK238" i="20"/>
  <c r="AK14" i="22" s="1"/>
  <c r="AK240" i="20"/>
  <c r="AK16" i="22" s="1"/>
  <c r="AK241" i="20"/>
  <c r="AK7" i="24" s="1"/>
  <c r="AK242" i="20"/>
  <c r="AK13" i="24" s="1"/>
  <c r="AL233" i="20"/>
  <c r="AL192" i="20"/>
  <c r="AM35" i="20"/>
  <c r="AM139" i="20"/>
  <c r="AM4" i="24" s="1"/>
  <c r="AJ7" i="32" l="1"/>
  <c r="AL26" i="25"/>
  <c r="AL26" i="32"/>
  <c r="AM38" i="20"/>
  <c r="AN167" i="20" s="1"/>
  <c r="AN3" i="32"/>
  <c r="AL5" i="25"/>
  <c r="AH27" i="25"/>
  <c r="AI25" i="25"/>
  <c r="AJ7" i="25"/>
  <c r="AL11" i="24"/>
  <c r="AL23" i="25"/>
  <c r="AJ10" i="24"/>
  <c r="AJ22" i="25"/>
  <c r="AI19" i="24"/>
  <c r="AG43" i="28" s="1"/>
  <c r="AI28" i="25"/>
  <c r="AG41" i="24"/>
  <c r="AE44" i="28" s="1"/>
  <c r="AG29" i="25"/>
  <c r="AH20" i="24"/>
  <c r="AI169" i="20"/>
  <c r="AI17" i="24"/>
  <c r="AI18" i="24"/>
  <c r="AK21" i="28"/>
  <c r="AD35" i="28"/>
  <c r="AH216" i="20"/>
  <c r="AH51" i="24" s="1"/>
  <c r="AI171" i="20"/>
  <c r="AI27" i="32" s="1"/>
  <c r="AK24" i="28"/>
  <c r="AM151" i="20"/>
  <c r="AM235" i="20"/>
  <c r="AM23" i="32" s="1"/>
  <c r="AL42" i="20"/>
  <c r="AK28" i="28" s="1"/>
  <c r="AK29" i="28" s="1"/>
  <c r="AJ173" i="20"/>
  <c r="AJ174" i="20" s="1"/>
  <c r="AJ165" i="20"/>
  <c r="AJ25" i="32" s="1"/>
  <c r="AL166" i="20"/>
  <c r="AL140" i="20"/>
  <c r="AJ26" i="28"/>
  <c r="AK43" i="20"/>
  <c r="AH218" i="20"/>
  <c r="AH29" i="32" s="1"/>
  <c r="AJ143" i="20"/>
  <c r="AJ193" i="20" s="1"/>
  <c r="AJ194" i="20" s="1"/>
  <c r="AJ28" i="32" s="1"/>
  <c r="AK25" i="28"/>
  <c r="AL40" i="20"/>
  <c r="AH30" i="28"/>
  <c r="AJ153" i="20"/>
  <c r="AK141" i="20"/>
  <c r="AK150" i="20" s="1"/>
  <c r="AK152" i="20" s="1"/>
  <c r="AK234" i="20"/>
  <c r="AK22" i="32" s="1"/>
  <c r="AL22" i="28"/>
  <c r="AL21" i="28" s="1"/>
  <c r="AM39" i="20"/>
  <c r="AL11" i="22"/>
  <c r="AJ10" i="22"/>
  <c r="AI27" i="28"/>
  <c r="AI39" i="28" s="1"/>
  <c r="AK164" i="20"/>
  <c r="AK142" i="20"/>
  <c r="AK6" i="24" s="1"/>
  <c r="AK8" i="24" s="1"/>
  <c r="AJ44" i="20"/>
  <c r="AJ46" i="20" s="1"/>
  <c r="AJ47" i="20" s="1"/>
  <c r="AE42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K18" i="22"/>
  <c r="AL242" i="20"/>
  <c r="AL13" i="24" s="1"/>
  <c r="AL238" i="20"/>
  <c r="AL14" i="22" s="1"/>
  <c r="AL239" i="20"/>
  <c r="AL15" i="22" s="1"/>
  <c r="AL240" i="20"/>
  <c r="AL16" i="22" s="1"/>
  <c r="AL241" i="20"/>
  <c r="AL7" i="24" s="1"/>
  <c r="AK19" i="22"/>
  <c r="AM233" i="20"/>
  <c r="AM192" i="20"/>
  <c r="AN35" i="20"/>
  <c r="AN139" i="20"/>
  <c r="AN4" i="24" s="1"/>
  <c r="AK7" i="32" l="1"/>
  <c r="AM26" i="25"/>
  <c r="AM26" i="32"/>
  <c r="AN38" i="20"/>
  <c r="AO167" i="20" s="1"/>
  <c r="AO3" i="32"/>
  <c r="AI27" i="25"/>
  <c r="AJ25" i="25"/>
  <c r="AL20" i="28"/>
  <c r="AK7" i="25"/>
  <c r="AH41" i="24"/>
  <c r="AF44" i="28" s="1"/>
  <c r="AH29" i="25"/>
  <c r="AM11" i="24"/>
  <c r="AM23" i="25"/>
  <c r="AK10" i="24"/>
  <c r="AK22" i="25"/>
  <c r="AJ19" i="24"/>
  <c r="AH43" i="28" s="1"/>
  <c r="AJ28" i="25"/>
  <c r="AI20" i="24"/>
  <c r="AJ169" i="20"/>
  <c r="AJ18" i="24"/>
  <c r="AJ17" i="24"/>
  <c r="AL41" i="20"/>
  <c r="AM5" i="32" s="1"/>
  <c r="AX41" i="20"/>
  <c r="AY5" i="32" s="1"/>
  <c r="AI218" i="20"/>
  <c r="AI29" i="32" s="1"/>
  <c r="AI216" i="20"/>
  <c r="AI51" i="24" s="1"/>
  <c r="AE35" i="28"/>
  <c r="AL24" i="28"/>
  <c r="AN235" i="20"/>
  <c r="AN23" i="32" s="1"/>
  <c r="AN151" i="20"/>
  <c r="AM42" i="20"/>
  <c r="AL28" i="28" s="1"/>
  <c r="AL29" i="28" s="1"/>
  <c r="AK153" i="20"/>
  <c r="AI30" i="28"/>
  <c r="AK143" i="20"/>
  <c r="AK193" i="20" s="1"/>
  <c r="AK194" i="20" s="1"/>
  <c r="AK28" i="32" s="1"/>
  <c r="AF42" i="28"/>
  <c r="AL142" i="20"/>
  <c r="AL6" i="24" s="1"/>
  <c r="AL8" i="24" s="1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K25" i="32" s="1"/>
  <c r="AL25" i="28"/>
  <c r="AM40" i="20"/>
  <c r="AK10" i="22"/>
  <c r="AK26" i="28"/>
  <c r="AM166" i="20"/>
  <c r="AM140" i="20"/>
  <c r="AL43" i="20"/>
  <c r="AL141" i="20"/>
  <c r="AL150" i="20" s="1"/>
  <c r="AL152" i="20" s="1"/>
  <c r="AL234" i="20"/>
  <c r="AL22" i="32" s="1"/>
  <c r="AJ171" i="20"/>
  <c r="AJ27" i="32" s="1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L19" i="22"/>
  <c r="AL18" i="22"/>
  <c r="AM241" i="20"/>
  <c r="AM7" i="24" s="1"/>
  <c r="AM242" i="20"/>
  <c r="AM13" i="24" s="1"/>
  <c r="AM238" i="20"/>
  <c r="AM14" i="22" s="1"/>
  <c r="AM239" i="20"/>
  <c r="AM15" i="22" s="1"/>
  <c r="AM240" i="20"/>
  <c r="AM16" i="22" s="1"/>
  <c r="AN233" i="20"/>
  <c r="AN192" i="20"/>
  <c r="AO35" i="20"/>
  <c r="AO139" i="20"/>
  <c r="AO4" i="24" s="1"/>
  <c r="AO38" i="20" l="1"/>
  <c r="AP167" i="20" s="1"/>
  <c r="AP3" i="32"/>
  <c r="AN26" i="25"/>
  <c r="AN26" i="32"/>
  <c r="AL7" i="25"/>
  <c r="AL7" i="32"/>
  <c r="AI29" i="25"/>
  <c r="AY5" i="25"/>
  <c r="AM5" i="25"/>
  <c r="AJ27" i="25"/>
  <c r="AK25" i="25"/>
  <c r="AL10" i="24"/>
  <c r="AL22" i="25"/>
  <c r="AK19" i="24"/>
  <c r="AI43" i="28" s="1"/>
  <c r="AK28" i="25"/>
  <c r="AN11" i="24"/>
  <c r="AN23" i="25"/>
  <c r="AI41" i="24"/>
  <c r="AG44" i="28" s="1"/>
  <c r="AK169" i="20"/>
  <c r="AK17" i="24"/>
  <c r="AK18" i="24"/>
  <c r="AJ20" i="24"/>
  <c r="AM41" i="20"/>
  <c r="AN5" i="32" s="1"/>
  <c r="AY41" i="20"/>
  <c r="AZ5" i="32" s="1"/>
  <c r="AF35" i="28"/>
  <c r="AL173" i="20"/>
  <c r="AL174" i="20" s="1"/>
  <c r="AL165" i="20"/>
  <c r="AL25" i="32" s="1"/>
  <c r="AM20" i="28"/>
  <c r="AM141" i="20"/>
  <c r="AM150" i="20" s="1"/>
  <c r="AM152" i="20" s="1"/>
  <c r="AM234" i="20"/>
  <c r="AM22" i="32" s="1"/>
  <c r="AJ216" i="20"/>
  <c r="AJ51" i="24" s="1"/>
  <c r="AM142" i="20"/>
  <c r="AM6" i="24" s="1"/>
  <c r="AM8" i="24" s="1"/>
  <c r="AK27" i="28"/>
  <c r="AM164" i="20"/>
  <c r="AL44" i="20"/>
  <c r="AL46" i="20" s="1"/>
  <c r="AL47" i="20" s="1"/>
  <c r="AK171" i="20"/>
  <c r="AK27" i="32" s="1"/>
  <c r="AM25" i="28"/>
  <c r="AN40" i="20"/>
  <c r="AL143" i="20"/>
  <c r="AL193" i="20" s="1"/>
  <c r="AL194" i="20" s="1"/>
  <c r="AL28" i="32" s="1"/>
  <c r="AL153" i="20"/>
  <c r="AJ30" i="28"/>
  <c r="AY164" i="20"/>
  <c r="AW27" i="28"/>
  <c r="AY142" i="20"/>
  <c r="AY6" i="24" s="1"/>
  <c r="AN166" i="20"/>
  <c r="AL26" i="28"/>
  <c r="AN140" i="20"/>
  <c r="AM43" i="20"/>
  <c r="AN22" i="28"/>
  <c r="AN21" i="28" s="1"/>
  <c r="AO39" i="20"/>
  <c r="AJ218" i="20"/>
  <c r="AJ29" i="32" s="1"/>
  <c r="AL10" i="22"/>
  <c r="AG42" i="28"/>
  <c r="AM24" i="28"/>
  <c r="AO151" i="20"/>
  <c r="AO235" i="20"/>
  <c r="AO23" i="32" s="1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M18" i="22"/>
  <c r="AM19" i="22"/>
  <c r="AN240" i="20"/>
  <c r="AN16" i="22" s="1"/>
  <c r="AN241" i="20"/>
  <c r="AN7" i="24" s="1"/>
  <c r="AN242" i="20"/>
  <c r="AN13" i="24" s="1"/>
  <c r="AN238" i="20"/>
  <c r="AN14" i="22" s="1"/>
  <c r="AN239" i="20"/>
  <c r="AN15" i="22" s="1"/>
  <c r="AO233" i="20"/>
  <c r="AO192" i="20"/>
  <c r="AP35" i="20"/>
  <c r="AP139" i="20"/>
  <c r="AP4" i="24" s="1"/>
  <c r="AM7" i="32" l="1"/>
  <c r="AO26" i="25"/>
  <c r="AO26" i="32"/>
  <c r="AP38" i="20"/>
  <c r="AQ167" i="20" s="1"/>
  <c r="AQ3" i="32"/>
  <c r="AN5" i="25"/>
  <c r="AL25" i="25"/>
  <c r="AK27" i="25"/>
  <c r="AZ5" i="25"/>
  <c r="AM7" i="25"/>
  <c r="AM10" i="24"/>
  <c r="AM22" i="25"/>
  <c r="AO11" i="24"/>
  <c r="AO23" i="25"/>
  <c r="AJ41" i="24"/>
  <c r="AH44" i="28" s="1"/>
  <c r="AJ29" i="25"/>
  <c r="AL19" i="24"/>
  <c r="AJ43" i="28" s="1"/>
  <c r="AL28" i="25"/>
  <c r="AK20" i="24"/>
  <c r="AG35" i="28"/>
  <c r="AL169" i="20"/>
  <c r="AL17" i="24"/>
  <c r="AL18" i="24"/>
  <c r="AN20" i="28"/>
  <c r="AN41" i="20"/>
  <c r="AO5" i="32" s="1"/>
  <c r="AZ41" i="20"/>
  <c r="BA5" i="32" s="1"/>
  <c r="AH42" i="28"/>
  <c r="AN25" i="28"/>
  <c r="AO40" i="20"/>
  <c r="AY143" i="20"/>
  <c r="AY193" i="20" s="1"/>
  <c r="AY194" i="20" s="1"/>
  <c r="AY28" i="32" s="1"/>
  <c r="AK39" i="28"/>
  <c r="AM10" i="22"/>
  <c r="AN24" i="28"/>
  <c r="AP235" i="20"/>
  <c r="AP23" i="32" s="1"/>
  <c r="AP151" i="20"/>
  <c r="AO42" i="20"/>
  <c r="AN28" i="28" s="1"/>
  <c r="AN29" i="28" s="1"/>
  <c r="AK218" i="20"/>
  <c r="AK29" i="32" s="1"/>
  <c r="AM143" i="20"/>
  <c r="AM193" i="20" s="1"/>
  <c r="AM194" i="20" s="1"/>
  <c r="AM28" i="32" s="1"/>
  <c r="AM153" i="20"/>
  <c r="AK30" i="28"/>
  <c r="AL171" i="20"/>
  <c r="AL27" i="32" s="1"/>
  <c r="AX27" i="28"/>
  <c r="AZ142" i="20"/>
  <c r="AZ6" i="24" s="1"/>
  <c r="AZ164" i="20"/>
  <c r="AY165" i="20"/>
  <c r="AY25" i="32" s="1"/>
  <c r="AY173" i="20"/>
  <c r="AY174" i="20" s="1"/>
  <c r="AK216" i="20"/>
  <c r="AK51" i="24" s="1"/>
  <c r="AO22" i="28"/>
  <c r="AO21" i="28" s="1"/>
  <c r="AP39" i="20"/>
  <c r="AL27" i="28"/>
  <c r="AL39" i="28" s="1"/>
  <c r="AN142" i="20"/>
  <c r="AN6" i="24" s="1"/>
  <c r="AN8" i="24" s="1"/>
  <c r="AN164" i="20"/>
  <c r="AM44" i="20"/>
  <c r="AM46" i="20" s="1"/>
  <c r="AM47" i="20" s="1"/>
  <c r="AO11" i="22"/>
  <c r="AN141" i="20"/>
  <c r="AN150" i="20" s="1"/>
  <c r="AN152" i="20" s="1"/>
  <c r="AN234" i="20"/>
  <c r="AN22" i="32" s="1"/>
  <c r="AM26" i="28"/>
  <c r="AO140" i="20"/>
  <c r="AO166" i="20"/>
  <c r="AN43" i="20"/>
  <c r="AM173" i="20"/>
  <c r="AM174" i="20" s="1"/>
  <c r="AM165" i="20"/>
  <c r="AM25" i="32" s="1"/>
  <c r="AO215" i="20"/>
  <c r="AO198" i="20"/>
  <c r="AO199" i="20" s="1"/>
  <c r="AP56" i="20"/>
  <c r="AQ3" i="25"/>
  <c r="AP149" i="20"/>
  <c r="AP156" i="20" s="1"/>
  <c r="AP163" i="20" s="1"/>
  <c r="AP176" i="20" s="1"/>
  <c r="AP168" i="20"/>
  <c r="AN18" i="22"/>
  <c r="AO239" i="20"/>
  <c r="AO15" i="22" s="1"/>
  <c r="AO238" i="20"/>
  <c r="AO14" i="22" s="1"/>
  <c r="AO240" i="20"/>
  <c r="AO16" i="22" s="1"/>
  <c r="AO241" i="20"/>
  <c r="AO7" i="24" s="1"/>
  <c r="AO242" i="20"/>
  <c r="AO13" i="24" s="1"/>
  <c r="AN19" i="22"/>
  <c r="AP233" i="20"/>
  <c r="AP192" i="20"/>
  <c r="AQ35" i="20"/>
  <c r="AQ139" i="20"/>
  <c r="AQ4" i="24" s="1"/>
  <c r="AQ38" i="20" l="1"/>
  <c r="AR167" i="20" s="1"/>
  <c r="AR3" i="32"/>
  <c r="AN7" i="32"/>
  <c r="AP26" i="25"/>
  <c r="AP26" i="32"/>
  <c r="BA5" i="25"/>
  <c r="AM25" i="25"/>
  <c r="AY25" i="25"/>
  <c r="AL27" i="25"/>
  <c r="AO5" i="25"/>
  <c r="AO20" i="28"/>
  <c r="AN7" i="25"/>
  <c r="AK41" i="24"/>
  <c r="AI44" i="28" s="1"/>
  <c r="AK29" i="25"/>
  <c r="AY19" i="24"/>
  <c r="AW43" i="28" s="1"/>
  <c r="AY28" i="25"/>
  <c r="AN10" i="24"/>
  <c r="AN22" i="25"/>
  <c r="AM19" i="24"/>
  <c r="AK43" i="28" s="1"/>
  <c r="AM28" i="25"/>
  <c r="AP11" i="24"/>
  <c r="AP23" i="25"/>
  <c r="AM169" i="20"/>
  <c r="AM17" i="24"/>
  <c r="AM18" i="24"/>
  <c r="AL20" i="24"/>
  <c r="AO41" i="20"/>
  <c r="AP5" i="32" s="1"/>
  <c r="BA41" i="20"/>
  <c r="BB5" i="32" s="1"/>
  <c r="AL218" i="20"/>
  <c r="AL29" i="32" s="1"/>
  <c r="AL216" i="20"/>
  <c r="AL51" i="24" s="1"/>
  <c r="AQ39" i="20"/>
  <c r="AP22" i="28"/>
  <c r="AH35" i="28"/>
  <c r="AN10" i="22"/>
  <c r="AZ143" i="20"/>
  <c r="AZ193" i="20" s="1"/>
  <c r="AZ194" i="20" s="1"/>
  <c r="AZ28" i="32" s="1"/>
  <c r="AP11" i="22"/>
  <c r="AM171" i="20"/>
  <c r="AM27" i="32" s="1"/>
  <c r="AO141" i="20"/>
  <c r="AO150" i="20" s="1"/>
  <c r="AO152" i="20" s="1"/>
  <c r="AO234" i="20"/>
  <c r="AO22" i="32" s="1"/>
  <c r="AL30" i="28"/>
  <c r="AN153" i="20"/>
  <c r="AN173" i="20"/>
  <c r="AN174" i="20" s="1"/>
  <c r="AN165" i="20"/>
  <c r="AN25" i="32" s="1"/>
  <c r="AO25" i="28"/>
  <c r="AP40" i="20"/>
  <c r="AM27" i="28"/>
  <c r="AM39" i="28" s="1"/>
  <c r="AO142" i="20"/>
  <c r="AO6" i="24" s="1"/>
  <c r="AO8" i="24" s="1"/>
  <c r="AO164" i="20"/>
  <c r="AN44" i="20"/>
  <c r="AN46" i="20" s="1"/>
  <c r="AN47" i="20" s="1"/>
  <c r="AN143" i="20"/>
  <c r="AN193" i="20" s="1"/>
  <c r="AN194" i="20" s="1"/>
  <c r="AN28" i="32" s="1"/>
  <c r="AO24" i="28"/>
  <c r="AQ151" i="20"/>
  <c r="AQ235" i="20"/>
  <c r="AQ23" i="32" s="1"/>
  <c r="AP42" i="20"/>
  <c r="AO28" i="28" s="1"/>
  <c r="AO29" i="28" s="1"/>
  <c r="AP166" i="20"/>
  <c r="AN26" i="28"/>
  <c r="AP140" i="20"/>
  <c r="AO43" i="20"/>
  <c r="AI42" i="28"/>
  <c r="BA142" i="20"/>
  <c r="BA6" i="24" s="1"/>
  <c r="AY27" i="28"/>
  <c r="BA164" i="20"/>
  <c r="AZ165" i="20"/>
  <c r="AZ25" i="32" s="1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O18" i="22"/>
  <c r="AO19" i="22"/>
  <c r="AP242" i="20"/>
  <c r="AP13" i="24" s="1"/>
  <c r="AP239" i="20"/>
  <c r="AP15" i="22" s="1"/>
  <c r="AP240" i="20"/>
  <c r="AP16" i="22" s="1"/>
  <c r="AP241" i="20"/>
  <c r="AP7" i="24" s="1"/>
  <c r="AP238" i="20"/>
  <c r="AP14" i="22" s="1"/>
  <c r="AQ233" i="20"/>
  <c r="AQ192" i="20"/>
  <c r="AR35" i="20"/>
  <c r="AR139" i="20"/>
  <c r="AR4" i="24" s="1"/>
  <c r="AO7" i="32" l="1"/>
  <c r="AQ26" i="25"/>
  <c r="AQ26" i="32"/>
  <c r="AR38" i="20"/>
  <c r="AS167" i="20" s="1"/>
  <c r="AS3" i="32"/>
  <c r="BB5" i="25"/>
  <c r="AZ25" i="25"/>
  <c r="AN25" i="25"/>
  <c r="AP5" i="25"/>
  <c r="AM27" i="25"/>
  <c r="AL29" i="25"/>
  <c r="AO7" i="25"/>
  <c r="AQ11" i="24"/>
  <c r="AQ23" i="25"/>
  <c r="AN19" i="24"/>
  <c r="AL43" i="28" s="1"/>
  <c r="AN28" i="25"/>
  <c r="AO10" i="24"/>
  <c r="AO22" i="25"/>
  <c r="AZ19" i="24"/>
  <c r="AX43" i="28" s="1"/>
  <c r="AZ28" i="25"/>
  <c r="AM20" i="24"/>
  <c r="AN169" i="20"/>
  <c r="AN18" i="24"/>
  <c r="AN17" i="24"/>
  <c r="AL41" i="24"/>
  <c r="AJ44" i="28" s="1"/>
  <c r="AP41" i="20"/>
  <c r="AQ5" i="32" s="1"/>
  <c r="BB41" i="20"/>
  <c r="BC5" i="32" s="1"/>
  <c r="AM218" i="20"/>
  <c r="AM29" i="32" s="1"/>
  <c r="AJ42" i="28"/>
  <c r="AO165" i="20"/>
  <c r="AO25" i="32" s="1"/>
  <c r="AO173" i="20"/>
  <c r="AO174" i="20" s="1"/>
  <c r="BB164" i="20"/>
  <c r="AZ27" i="28"/>
  <c r="BB142" i="20"/>
  <c r="BB6" i="24" s="1"/>
  <c r="AO153" i="20"/>
  <c r="AM30" i="28"/>
  <c r="BA165" i="20"/>
  <c r="BA25" i="32" s="1"/>
  <c r="BA173" i="20"/>
  <c r="BA174" i="20" s="1"/>
  <c r="AP141" i="20"/>
  <c r="AP150" i="20" s="1"/>
  <c r="AP152" i="20" s="1"/>
  <c r="AP234" i="20"/>
  <c r="AP22" i="32" s="1"/>
  <c r="AP25" i="28"/>
  <c r="AQ40" i="20"/>
  <c r="AR39" i="20"/>
  <c r="AQ22" i="28"/>
  <c r="AQ11" i="22"/>
  <c r="AN171" i="20"/>
  <c r="AN27" i="32" s="1"/>
  <c r="AO10" i="22"/>
  <c r="AK42" i="28"/>
  <c r="AP24" i="28"/>
  <c r="AR151" i="20"/>
  <c r="AR235" i="20"/>
  <c r="AR23" i="32" s="1"/>
  <c r="AQ42" i="20"/>
  <c r="AP28" i="28" s="1"/>
  <c r="AP29" i="28" s="1"/>
  <c r="BA143" i="20"/>
  <c r="BA193" i="20" s="1"/>
  <c r="BA194" i="20" s="1"/>
  <c r="BA28" i="32" s="1"/>
  <c r="AN27" i="28"/>
  <c r="AP164" i="20"/>
  <c r="AP142" i="20"/>
  <c r="AP6" i="24" s="1"/>
  <c r="AP8" i="24" s="1"/>
  <c r="AO44" i="20"/>
  <c r="AO46" i="20" s="1"/>
  <c r="AO47" i="20" s="1"/>
  <c r="AO143" i="20"/>
  <c r="AO193" i="20" s="1"/>
  <c r="AO194" i="20" s="1"/>
  <c r="AO28" i="32" s="1"/>
  <c r="AQ166" i="20"/>
  <c r="AQ140" i="20"/>
  <c r="AO26" i="28"/>
  <c r="AP43" i="20"/>
  <c r="AM216" i="20"/>
  <c r="AM51" i="24" s="1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P19" i="22"/>
  <c r="AP18" i="22"/>
  <c r="AQ241" i="20"/>
  <c r="AQ7" i="24" s="1"/>
  <c r="AQ242" i="20"/>
  <c r="AQ13" i="24" s="1"/>
  <c r="AQ238" i="20"/>
  <c r="AQ14" i="22" s="1"/>
  <c r="AQ239" i="20"/>
  <c r="AQ15" i="22" s="1"/>
  <c r="AQ240" i="20"/>
  <c r="AQ16" i="22" s="1"/>
  <c r="AR233" i="20"/>
  <c r="AR192" i="20"/>
  <c r="AS35" i="20"/>
  <c r="AS139" i="20"/>
  <c r="AS4" i="24" s="1"/>
  <c r="AR26" i="25" l="1"/>
  <c r="AR26" i="32"/>
  <c r="AS38" i="20"/>
  <c r="AT167" i="20" s="1"/>
  <c r="AT3" i="32"/>
  <c r="AP7" i="25"/>
  <c r="AP7" i="32"/>
  <c r="AN27" i="25"/>
  <c r="AO25" i="25"/>
  <c r="AQ5" i="25"/>
  <c r="BA25" i="25"/>
  <c r="BC5" i="25"/>
  <c r="AM29" i="25"/>
  <c r="AO19" i="24"/>
  <c r="AM43" i="28" s="1"/>
  <c r="AO28" i="25"/>
  <c r="BA19" i="24"/>
  <c r="AY43" i="28" s="1"/>
  <c r="BA28" i="25"/>
  <c r="AR11" i="24"/>
  <c r="AR23" i="25"/>
  <c r="AP10" i="24"/>
  <c r="AP22" i="25"/>
  <c r="AO169" i="20"/>
  <c r="AO17" i="24"/>
  <c r="AO18" i="24"/>
  <c r="AM41" i="24"/>
  <c r="AK44" i="28" s="1"/>
  <c r="AJ35" i="28"/>
  <c r="AN20" i="24"/>
  <c r="AQ41" i="20"/>
  <c r="AR5" i="32" s="1"/>
  <c r="BC41" i="20"/>
  <c r="BD5" i="32" s="1"/>
  <c r="AQ164" i="20"/>
  <c r="AO27" i="28"/>
  <c r="AQ142" i="20"/>
  <c r="AQ6" i="24" s="1"/>
  <c r="AQ8" i="24" s="1"/>
  <c r="AP44" i="20"/>
  <c r="AP46" i="20" s="1"/>
  <c r="AP47" i="20" s="1"/>
  <c r="AN39" i="28"/>
  <c r="AR11" i="22"/>
  <c r="AQ24" i="28"/>
  <c r="AS151" i="20"/>
  <c r="AS235" i="20"/>
  <c r="AS23" i="32" s="1"/>
  <c r="AR42" i="20"/>
  <c r="AQ28" i="28" s="1"/>
  <c r="AQ29" i="28" s="1"/>
  <c r="BA27" i="28"/>
  <c r="BC142" i="20"/>
  <c r="BC6" i="24" s="1"/>
  <c r="BC164" i="20"/>
  <c r="AN218" i="20"/>
  <c r="AN29" i="32" s="1"/>
  <c r="AS39" i="20"/>
  <c r="AR22" i="28"/>
  <c r="AQ141" i="20"/>
  <c r="AQ150" i="20" s="1"/>
  <c r="AQ152" i="20" s="1"/>
  <c r="AQ234" i="20"/>
  <c r="AQ22" i="32" s="1"/>
  <c r="AP173" i="20"/>
  <c r="AP174" i="20" s="1"/>
  <c r="AP165" i="20"/>
  <c r="AP25" i="32" s="1"/>
  <c r="AL42" i="28"/>
  <c r="AQ25" i="28"/>
  <c r="AR40" i="20"/>
  <c r="BB143" i="20"/>
  <c r="BB193" i="20" s="1"/>
  <c r="BB194" i="20" s="1"/>
  <c r="BB28" i="32" s="1"/>
  <c r="AO171" i="20"/>
  <c r="AO27" i="32" s="1"/>
  <c r="AP26" i="28"/>
  <c r="AR166" i="20"/>
  <c r="AR140" i="20"/>
  <c r="AQ43" i="20"/>
  <c r="AP10" i="22"/>
  <c r="AP143" i="20"/>
  <c r="AP193" i="20" s="1"/>
  <c r="AP194" i="20" s="1"/>
  <c r="AP28" i="32" s="1"/>
  <c r="AN216" i="20"/>
  <c r="AN51" i="24" s="1"/>
  <c r="AQ20" i="28"/>
  <c r="AQ21" i="28"/>
  <c r="AP153" i="20"/>
  <c r="AN30" i="28"/>
  <c r="BB165" i="20"/>
  <c r="BB25" i="32" s="1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Q18" i="22"/>
  <c r="AQ19" i="22"/>
  <c r="AR240" i="20"/>
  <c r="AR16" i="22" s="1"/>
  <c r="AR241" i="20"/>
  <c r="AR7" i="24" s="1"/>
  <c r="AR242" i="20"/>
  <c r="AR13" i="24" s="1"/>
  <c r="AR238" i="20"/>
  <c r="AR14" i="22" s="1"/>
  <c r="AR239" i="20"/>
  <c r="AR15" i="22" s="1"/>
  <c r="AS233" i="20"/>
  <c r="AS192" i="20"/>
  <c r="AT35" i="20"/>
  <c r="AT139" i="20"/>
  <c r="AT4" i="24" s="1"/>
  <c r="AQ7" i="32" l="1"/>
  <c r="AS26" i="25"/>
  <c r="AS26" i="32"/>
  <c r="AT38" i="20"/>
  <c r="AU167" i="20" s="1"/>
  <c r="AU3" i="32"/>
  <c r="AR5" i="25"/>
  <c r="BD5" i="25"/>
  <c r="AP25" i="25"/>
  <c r="BB25" i="25"/>
  <c r="AO27" i="25"/>
  <c r="AQ7" i="25"/>
  <c r="BB19" i="24"/>
  <c r="AZ43" i="28" s="1"/>
  <c r="BB28" i="25"/>
  <c r="AQ10" i="24"/>
  <c r="AQ22" i="25"/>
  <c r="AN41" i="24"/>
  <c r="AL44" i="28" s="1"/>
  <c r="AN29" i="25"/>
  <c r="AP19" i="24"/>
  <c r="AN43" i="28" s="1"/>
  <c r="AP28" i="25"/>
  <c r="AS11" i="24"/>
  <c r="AS23" i="25"/>
  <c r="AO20" i="24"/>
  <c r="AK35" i="28"/>
  <c r="AP169" i="20"/>
  <c r="AP17" i="24"/>
  <c r="AP18" i="24"/>
  <c r="AR41" i="20"/>
  <c r="AS5" i="32" s="1"/>
  <c r="AV41" i="20"/>
  <c r="BD41" i="20"/>
  <c r="BE5" i="32" s="1"/>
  <c r="AT41" i="20"/>
  <c r="AU5" i="32" s="1"/>
  <c r="AO218" i="20"/>
  <c r="AO29" i="32" s="1"/>
  <c r="AO216" i="20"/>
  <c r="AO51" i="24" s="1"/>
  <c r="AQ26" i="28"/>
  <c r="AS140" i="20"/>
  <c r="AS166" i="20"/>
  <c r="AR43" i="20"/>
  <c r="AR20" i="28"/>
  <c r="AR21" i="28"/>
  <c r="BC143" i="20"/>
  <c r="BC193" i="20" s="1"/>
  <c r="BC194" i="20" s="1"/>
  <c r="BC28" i="32" s="1"/>
  <c r="AS11" i="22"/>
  <c r="AT39" i="20"/>
  <c r="AS25" i="28" s="1"/>
  <c r="AS22" i="28"/>
  <c r="AQ143" i="20"/>
  <c r="AQ193" i="20" s="1"/>
  <c r="AQ194" i="20" s="1"/>
  <c r="AQ28" i="32" s="1"/>
  <c r="AR142" i="20"/>
  <c r="AR6" i="24" s="1"/>
  <c r="AR8" i="24" s="1"/>
  <c r="AP27" i="28"/>
  <c r="AR164" i="20"/>
  <c r="AQ44" i="20"/>
  <c r="AQ46" i="20" s="1"/>
  <c r="AQ47" i="20" s="1"/>
  <c r="AM42" i="28"/>
  <c r="AQ10" i="22"/>
  <c r="AR24" i="28"/>
  <c r="AT235" i="20"/>
  <c r="AT23" i="32" s="1"/>
  <c r="AT151" i="20"/>
  <c r="AS42" i="20"/>
  <c r="AR28" i="28" s="1"/>
  <c r="AR29" i="28" s="1"/>
  <c r="BC173" i="20"/>
  <c r="BC174" i="20" s="1"/>
  <c r="BC165" i="20"/>
  <c r="BC25" i="32" s="1"/>
  <c r="AO39" i="28"/>
  <c r="AP171" i="20"/>
  <c r="AP27" i="32" s="1"/>
  <c r="AR141" i="20"/>
  <c r="AR150" i="20" s="1"/>
  <c r="AR152" i="20" s="1"/>
  <c r="AR234" i="20"/>
  <c r="AR22" i="32" s="1"/>
  <c r="AR25" i="28"/>
  <c r="AS40" i="20"/>
  <c r="BB27" i="28"/>
  <c r="BD164" i="20"/>
  <c r="BD142" i="20"/>
  <c r="BD6" i="24" s="1"/>
  <c r="AO30" i="28"/>
  <c r="AQ153" i="20"/>
  <c r="AQ165" i="20"/>
  <c r="AQ25" i="32" s="1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R19" i="22"/>
  <c r="AR18" i="22"/>
  <c r="AS239" i="20"/>
  <c r="AS15" i="22" s="1"/>
  <c r="AS238" i="20"/>
  <c r="AS14" i="22" s="1"/>
  <c r="AS241" i="20"/>
  <c r="AS7" i="24" s="1"/>
  <c r="AS240" i="20"/>
  <c r="AS16" i="22" s="1"/>
  <c r="AS242" i="20"/>
  <c r="AS13" i="24" s="1"/>
  <c r="AT233" i="20"/>
  <c r="AT192" i="20"/>
  <c r="AU35" i="20"/>
  <c r="AU139" i="20"/>
  <c r="AU4" i="24" s="1"/>
  <c r="AW5" i="32" l="1"/>
  <c r="AU38" i="20"/>
  <c r="AV167" i="20" s="1"/>
  <c r="AV3" i="32"/>
  <c r="AR7" i="25"/>
  <c r="AR7" i="32"/>
  <c r="AT26" i="25"/>
  <c r="AT26" i="32"/>
  <c r="AW5" i="25"/>
  <c r="AQ25" i="25"/>
  <c r="BC25" i="25"/>
  <c r="AO29" i="25"/>
  <c r="AS5" i="25"/>
  <c r="AU5" i="25"/>
  <c r="AP27" i="25"/>
  <c r="BE5" i="25"/>
  <c r="AQ19" i="24"/>
  <c r="AO43" i="28" s="1"/>
  <c r="AQ28" i="25"/>
  <c r="BC19" i="24"/>
  <c r="BA43" i="28" s="1"/>
  <c r="BC28" i="25"/>
  <c r="AR10" i="24"/>
  <c r="AR22" i="25"/>
  <c r="AT11" i="24"/>
  <c r="AT23" i="25"/>
  <c r="AO41" i="24"/>
  <c r="AM44" i="28" s="1"/>
  <c r="AP20" i="24"/>
  <c r="AQ169" i="20"/>
  <c r="AQ17" i="24"/>
  <c r="AQ18" i="24"/>
  <c r="AU41" i="20"/>
  <c r="AV5" i="32" s="1"/>
  <c r="AS41" i="20"/>
  <c r="AT5" i="32" s="1"/>
  <c r="AW41" i="20"/>
  <c r="AX5" i="32" s="1"/>
  <c r="BE41" i="20"/>
  <c r="AQ171" i="20"/>
  <c r="AQ27" i="32" s="1"/>
  <c r="AR153" i="20"/>
  <c r="AP30" i="28"/>
  <c r="AU39" i="20"/>
  <c r="AT25" i="28" s="1"/>
  <c r="AT22" i="28"/>
  <c r="AP218" i="20"/>
  <c r="AP29" i="32" s="1"/>
  <c r="AR165" i="20"/>
  <c r="AR25" i="32" s="1"/>
  <c r="AR173" i="20"/>
  <c r="AR174" i="20" s="1"/>
  <c r="AS24" i="28"/>
  <c r="AU151" i="20"/>
  <c r="AU152" i="20" s="1"/>
  <c r="AU166" i="20"/>
  <c r="AU235" i="20"/>
  <c r="AU23" i="32" s="1"/>
  <c r="AT42" i="20"/>
  <c r="AS28" i="28" s="1"/>
  <c r="AS29" i="28" s="1"/>
  <c r="BD143" i="20"/>
  <c r="BD193" i="20" s="1"/>
  <c r="BD194" i="20" s="1"/>
  <c r="BD28" i="32" s="1"/>
  <c r="AP216" i="20"/>
  <c r="AP51" i="24" s="1"/>
  <c r="AP39" i="28"/>
  <c r="AQ27" i="28"/>
  <c r="AS142" i="20"/>
  <c r="AS6" i="24" s="1"/>
  <c r="AS8" i="24" s="1"/>
  <c r="AS164" i="20"/>
  <c r="AR44" i="20"/>
  <c r="AR46" i="20" s="1"/>
  <c r="AR47" i="20" s="1"/>
  <c r="BD173" i="20"/>
  <c r="BD174" i="20" s="1"/>
  <c r="BD165" i="20"/>
  <c r="BD25" i="32" s="1"/>
  <c r="AU164" i="20"/>
  <c r="AS27" i="28"/>
  <c r="AU142" i="20"/>
  <c r="AU6" i="24" s="1"/>
  <c r="AL35" i="28"/>
  <c r="AS141" i="20"/>
  <c r="AS150" i="20" s="1"/>
  <c r="AS152" i="20" s="1"/>
  <c r="AS234" i="20"/>
  <c r="AS22" i="32" s="1"/>
  <c r="BE142" i="20"/>
  <c r="BE6" i="24" s="1"/>
  <c r="BC27" i="28"/>
  <c r="BE164" i="20"/>
  <c r="AT166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R28" i="32" s="1"/>
  <c r="AS20" i="28"/>
  <c r="AS21" i="28"/>
  <c r="AU27" i="28"/>
  <c r="AW164" i="20"/>
  <c r="AW142" i="20"/>
  <c r="AW6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S19" i="22"/>
  <c r="AT242" i="20"/>
  <c r="AT13" i="24" s="1"/>
  <c r="AT238" i="20"/>
  <c r="AT14" i="22" s="1"/>
  <c r="AT239" i="20"/>
  <c r="AT15" i="22" s="1"/>
  <c r="AT241" i="20"/>
  <c r="AT7" i="24" s="1"/>
  <c r="AT240" i="20"/>
  <c r="AT16" i="22" s="1"/>
  <c r="AS18" i="22"/>
  <c r="AU233" i="20"/>
  <c r="AU192" i="20"/>
  <c r="AV35" i="20"/>
  <c r="AV139" i="20"/>
  <c r="AV4" i="24" s="1"/>
  <c r="BF5" i="32" l="1"/>
  <c r="AV38" i="20"/>
  <c r="AW167" i="20" s="1"/>
  <c r="AW3" i="32"/>
  <c r="AU26" i="25"/>
  <c r="AU26" i="32"/>
  <c r="AS7" i="25"/>
  <c r="AS7" i="32"/>
  <c r="AX5" i="25"/>
  <c r="BD25" i="25"/>
  <c r="AT5" i="25"/>
  <c r="AR25" i="25"/>
  <c r="AQ27" i="25"/>
  <c r="AV5" i="25"/>
  <c r="BF5" i="25"/>
  <c r="AM35" i="28"/>
  <c r="BD19" i="24"/>
  <c r="BB43" i="28" s="1"/>
  <c r="BD28" i="25"/>
  <c r="AR19" i="24"/>
  <c r="AP43" i="28" s="1"/>
  <c r="AR28" i="25"/>
  <c r="AP41" i="24"/>
  <c r="AN44" i="28" s="1"/>
  <c r="AP29" i="25"/>
  <c r="AU11" i="24"/>
  <c r="AU23" i="25"/>
  <c r="AS10" i="24"/>
  <c r="AS22" i="25"/>
  <c r="AQ20" i="24"/>
  <c r="AR169" i="20"/>
  <c r="AR17" i="24"/>
  <c r="AR18" i="24"/>
  <c r="AV44" i="20"/>
  <c r="AV46" i="20" s="1"/>
  <c r="AV47" i="20" s="1"/>
  <c r="BD44" i="20"/>
  <c r="BD46" i="20" s="1"/>
  <c r="BD47" i="20" s="1"/>
  <c r="BA44" i="20"/>
  <c r="BA46" i="20" s="1"/>
  <c r="BA47" i="20" s="1"/>
  <c r="AX44" i="20"/>
  <c r="AX46" i="20" s="1"/>
  <c r="AX47" i="20" s="1"/>
  <c r="AQ216" i="20"/>
  <c r="AQ51" i="24" s="1"/>
  <c r="AW143" i="20"/>
  <c r="AW193" i="20" s="1"/>
  <c r="AW194" i="20" s="1"/>
  <c r="AW28" i="32" s="1"/>
  <c r="AV164" i="20"/>
  <c r="AT27" i="28"/>
  <c r="AV142" i="20"/>
  <c r="AV6" i="24" s="1"/>
  <c r="AU44" i="20"/>
  <c r="AU46" i="20" s="1"/>
  <c r="AU47" i="20" s="1"/>
  <c r="AS153" i="20"/>
  <c r="AQ30" i="28"/>
  <c r="AU143" i="20"/>
  <c r="AU193" i="20" s="1"/>
  <c r="AU194" i="20" s="1"/>
  <c r="AU28" i="32" s="1"/>
  <c r="BB44" i="20"/>
  <c r="BB46" i="20" s="1"/>
  <c r="BB47" i="20" s="1"/>
  <c r="AS173" i="20"/>
  <c r="AS174" i="20" s="1"/>
  <c r="AS165" i="20"/>
  <c r="AS25" i="32" s="1"/>
  <c r="AT20" i="28"/>
  <c r="AT21" i="28"/>
  <c r="AO42" i="28"/>
  <c r="AW165" i="20"/>
  <c r="AW173" i="20"/>
  <c r="AW174" i="20" s="1"/>
  <c r="AT141" i="20"/>
  <c r="AT234" i="20"/>
  <c r="AT22" i="32" s="1"/>
  <c r="C140" i="20"/>
  <c r="AT142" i="20"/>
  <c r="AT6" i="24" s="1"/>
  <c r="AT8" i="24" s="1"/>
  <c r="AT164" i="20"/>
  <c r="AR27" i="28"/>
  <c r="AR39" i="28" s="1"/>
  <c r="AS44" i="20"/>
  <c r="AS46" i="20" s="1"/>
  <c r="AS47" i="20" s="1"/>
  <c r="AY44" i="20"/>
  <c r="AY46" i="20" s="1"/>
  <c r="AY47" i="20" s="1"/>
  <c r="BC44" i="20"/>
  <c r="BC46" i="20" s="1"/>
  <c r="BC47" i="20" s="1"/>
  <c r="AZ44" i="20"/>
  <c r="AZ46" i="20" s="1"/>
  <c r="AZ47" i="20" s="1"/>
  <c r="BE143" i="20"/>
  <c r="BE193" i="20" s="1"/>
  <c r="BE194" i="20" s="1"/>
  <c r="BE28" i="32" s="1"/>
  <c r="AS143" i="20"/>
  <c r="AS193" i="20" s="1"/>
  <c r="AS194" i="20" s="1"/>
  <c r="AS28" i="32" s="1"/>
  <c r="AU153" i="20"/>
  <c r="AS30" i="28"/>
  <c r="AR171" i="20"/>
  <c r="AR27" i="32" s="1"/>
  <c r="AQ218" i="20"/>
  <c r="AQ29" i="32" s="1"/>
  <c r="AQ39" i="28"/>
  <c r="AT24" i="28"/>
  <c r="AV151" i="20"/>
  <c r="AV152" i="20" s="1"/>
  <c r="AV166" i="20"/>
  <c r="AV235" i="20"/>
  <c r="AV23" i="32" s="1"/>
  <c r="AU42" i="20"/>
  <c r="AT28" i="28" s="1"/>
  <c r="AT29" i="28" s="1"/>
  <c r="AV39" i="20"/>
  <c r="AU25" i="28" s="1"/>
  <c r="AU22" i="28"/>
  <c r="AX142" i="20"/>
  <c r="AX6" i="24" s="1"/>
  <c r="AV27" i="28"/>
  <c r="AX164" i="20"/>
  <c r="AW44" i="20"/>
  <c r="AW46" i="20" s="1"/>
  <c r="AW47" i="20" s="1"/>
  <c r="BF142" i="20"/>
  <c r="BF6" i="24" s="1"/>
  <c r="BD27" i="28"/>
  <c r="BF164" i="20"/>
  <c r="CB44" i="20"/>
  <c r="CB46" i="20" s="1"/>
  <c r="CB47" i="20" s="1"/>
  <c r="BQ44" i="20"/>
  <c r="BQ46" i="20" s="1"/>
  <c r="BQ47" i="20" s="1"/>
  <c r="BG44" i="20"/>
  <c r="BG46" i="20" s="1"/>
  <c r="BG47" i="20" s="1"/>
  <c r="BX44" i="20"/>
  <c r="BX46" i="20" s="1"/>
  <c r="BX47" i="20" s="1"/>
  <c r="BV44" i="20"/>
  <c r="BV46" i="20" s="1"/>
  <c r="BV47" i="20" s="1"/>
  <c r="CF44" i="20"/>
  <c r="CF46" i="20" s="1"/>
  <c r="CF47" i="20" s="1"/>
  <c r="CA44" i="20"/>
  <c r="CA46" i="20" s="1"/>
  <c r="CA47" i="20" s="1"/>
  <c r="BU44" i="20"/>
  <c r="BU46" i="20" s="1"/>
  <c r="BU47" i="20" s="1"/>
  <c r="BL44" i="20"/>
  <c r="BL46" i="20" s="1"/>
  <c r="BL47" i="20" s="1"/>
  <c r="BK44" i="20"/>
  <c r="BK46" i="20" s="1"/>
  <c r="BK47" i="20" s="1"/>
  <c r="CC44" i="20"/>
  <c r="CC46" i="20" s="1"/>
  <c r="CC47" i="20" s="1"/>
  <c r="BI44" i="20"/>
  <c r="BI46" i="20" s="1"/>
  <c r="BI47" i="20" s="1"/>
  <c r="CD44" i="20"/>
  <c r="CD46" i="20" s="1"/>
  <c r="CD47" i="20" s="1"/>
  <c r="BR44" i="20"/>
  <c r="BR46" i="20" s="1"/>
  <c r="BR47" i="20" s="1"/>
  <c r="BH44" i="20"/>
  <c r="BH46" i="20" s="1"/>
  <c r="BH47" i="20" s="1"/>
  <c r="BS44" i="20"/>
  <c r="BS46" i="20" s="1"/>
  <c r="BS47" i="20" s="1"/>
  <c r="BF44" i="20"/>
  <c r="BF46" i="20" s="1"/>
  <c r="BF47" i="20" s="1"/>
  <c r="BW44" i="20"/>
  <c r="BW46" i="20" s="1"/>
  <c r="BW47" i="20" s="1"/>
  <c r="BM44" i="20"/>
  <c r="BM46" i="20" s="1"/>
  <c r="BM47" i="20" s="1"/>
  <c r="BE44" i="20"/>
  <c r="BE46" i="20" s="1"/>
  <c r="BE47" i="20" s="1"/>
  <c r="CE44" i="20"/>
  <c r="CE46" i="20" s="1"/>
  <c r="CE47" i="20" s="1"/>
  <c r="BY44" i="20"/>
  <c r="BY46" i="20" s="1"/>
  <c r="BY47" i="20" s="1"/>
  <c r="BO44" i="20"/>
  <c r="BO46" i="20" s="1"/>
  <c r="BO47" i="20" s="1"/>
  <c r="BT44" i="20"/>
  <c r="BT46" i="20" s="1"/>
  <c r="BT47" i="20" s="1"/>
  <c r="BN44" i="20"/>
  <c r="BN46" i="20" s="1"/>
  <c r="BN47" i="20" s="1"/>
  <c r="BZ44" i="20"/>
  <c r="BZ46" i="20" s="1"/>
  <c r="BZ47" i="20" s="1"/>
  <c r="BP44" i="20"/>
  <c r="BP46" i="20" s="1"/>
  <c r="BP47" i="20" s="1"/>
  <c r="BJ44" i="20"/>
  <c r="BJ46" i="20" s="1"/>
  <c r="BJ47" i="20" s="1"/>
  <c r="BE173" i="20"/>
  <c r="BE174" i="20" s="1"/>
  <c r="BE165" i="20"/>
  <c r="BE25" i="32" s="1"/>
  <c r="AS10" i="22"/>
  <c r="AT44" i="20"/>
  <c r="AT46" i="20" s="1"/>
  <c r="AT47" i="20" s="1"/>
  <c r="AU173" i="20"/>
  <c r="AU174" i="20" s="1"/>
  <c r="AU165" i="20"/>
  <c r="AU25" i="32" s="1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T19" i="22"/>
  <c r="AT18" i="22"/>
  <c r="AU241" i="20"/>
  <c r="AU7" i="24" s="1"/>
  <c r="AU8" i="24" s="1"/>
  <c r="AU239" i="20"/>
  <c r="AU15" i="22" s="1"/>
  <c r="AU240" i="20"/>
  <c r="AU16" i="22" s="1"/>
  <c r="AU242" i="20"/>
  <c r="AU13" i="24" s="1"/>
  <c r="AU238" i="20"/>
  <c r="AU14" i="22" s="1"/>
  <c r="AV233" i="20"/>
  <c r="AV192" i="20"/>
  <c r="AW35" i="20"/>
  <c r="AW139" i="20"/>
  <c r="AW4" i="24" s="1"/>
  <c r="AW25" i="32" l="1"/>
  <c r="AT7" i="32"/>
  <c r="AW38" i="20"/>
  <c r="AX167" i="20" s="1"/>
  <c r="AX3" i="32"/>
  <c r="AV26" i="25"/>
  <c r="AV26" i="32"/>
  <c r="AR27" i="25"/>
  <c r="AS25" i="25"/>
  <c r="AW25" i="25"/>
  <c r="AU25" i="25"/>
  <c r="BE25" i="25"/>
  <c r="AT7" i="25"/>
  <c r="AT10" i="24"/>
  <c r="AT22" i="25"/>
  <c r="AU19" i="24"/>
  <c r="AS43" i="28" s="1"/>
  <c r="AU28" i="25"/>
  <c r="BE19" i="24"/>
  <c r="BC43" i="28" s="1"/>
  <c r="BE28" i="25"/>
  <c r="AV11" i="24"/>
  <c r="AV23" i="25"/>
  <c r="AQ41" i="24"/>
  <c r="AO44" i="28" s="1"/>
  <c r="AQ29" i="25"/>
  <c r="AS19" i="24"/>
  <c r="AQ43" i="28" s="1"/>
  <c r="AS28" i="25"/>
  <c r="AW19" i="24"/>
  <c r="AU43" i="28" s="1"/>
  <c r="AW28" i="25"/>
  <c r="AU17" i="24"/>
  <c r="AU18" i="24"/>
  <c r="AR20" i="24"/>
  <c r="AS169" i="20"/>
  <c r="AS17" i="24"/>
  <c r="AS18" i="24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173" i="20"/>
  <c r="BF174" i="20" s="1"/>
  <c r="C164" i="20"/>
  <c r="AZ39" i="28"/>
  <c r="AT10" i="22"/>
  <c r="C10" i="22" s="1"/>
  <c r="AT39" i="28"/>
  <c r="AU171" i="20"/>
  <c r="AU27" i="32" s="1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X25" i="32" s="1"/>
  <c r="AN35" i="28"/>
  <c r="AV11" i="22"/>
  <c r="AR216" i="20"/>
  <c r="AR51" i="24" s="1"/>
  <c r="AT173" i="20"/>
  <c r="AT174" i="20" s="1"/>
  <c r="AT165" i="20"/>
  <c r="AT25" i="32" s="1"/>
  <c r="AT150" i="20"/>
  <c r="AT152" i="20" s="1"/>
  <c r="C141" i="20"/>
  <c r="BC39" i="28"/>
  <c r="AV165" i="20"/>
  <c r="AV25" i="32" s="1"/>
  <c r="AV173" i="20"/>
  <c r="AV174" i="20" s="1"/>
  <c r="AX143" i="20"/>
  <c r="AX193" i="20" s="1"/>
  <c r="AX194" i="20" s="1"/>
  <c r="AX28" i="32" s="1"/>
  <c r="AV143" i="20"/>
  <c r="AV193" i="20" s="1"/>
  <c r="AV194" i="20" s="1"/>
  <c r="AV28" i="32" s="1"/>
  <c r="AU20" i="28"/>
  <c r="AU21" i="28"/>
  <c r="AS39" i="28"/>
  <c r="BF143" i="20"/>
  <c r="C142" i="20"/>
  <c r="AV39" i="28"/>
  <c r="AW39" i="28"/>
  <c r="AU24" i="28"/>
  <c r="AW151" i="20"/>
  <c r="AW152" i="20" s="1"/>
  <c r="AW166" i="20"/>
  <c r="AW235" i="20"/>
  <c r="AW23" i="32" s="1"/>
  <c r="AV42" i="20"/>
  <c r="AU28" i="28" s="1"/>
  <c r="AU29" i="28" s="1"/>
  <c r="BA39" i="28"/>
  <c r="AR218" i="20"/>
  <c r="AR29" i="32" s="1"/>
  <c r="AT143" i="20"/>
  <c r="AT193" i="20" s="1"/>
  <c r="AT194" i="20" s="1"/>
  <c r="AT28" i="32" s="1"/>
  <c r="AS171" i="20"/>
  <c r="AS27" i="32" s="1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W26" i="32" s="1"/>
  <c r="AU18" i="22"/>
  <c r="AU19" i="22"/>
  <c r="AV240" i="20"/>
  <c r="AV16" i="22" s="1"/>
  <c r="AV241" i="20"/>
  <c r="AV7" i="24" s="1"/>
  <c r="AV8" i="24" s="1"/>
  <c r="AV242" i="20"/>
  <c r="AV13" i="24" s="1"/>
  <c r="AV238" i="20"/>
  <c r="AV14" i="22" s="1"/>
  <c r="AV239" i="20"/>
  <c r="AV15" i="22" s="1"/>
  <c r="AW233" i="20"/>
  <c r="AW192" i="20"/>
  <c r="AX35" i="20"/>
  <c r="AX139" i="20"/>
  <c r="AX4" i="24" s="1"/>
  <c r="BF25" i="32" l="1"/>
  <c r="AU7" i="32"/>
  <c r="AX38" i="20"/>
  <c r="AY167" i="20" s="1"/>
  <c r="AY3" i="32"/>
  <c r="AT25" i="25"/>
  <c r="AX25" i="25"/>
  <c r="AV25" i="25"/>
  <c r="AS27" i="25"/>
  <c r="BF25" i="25"/>
  <c r="AU7" i="25"/>
  <c r="AW169" i="20"/>
  <c r="AW26" i="25"/>
  <c r="AW18" i="24"/>
  <c r="AW17" i="24"/>
  <c r="AR41" i="24"/>
  <c r="AP44" i="28" s="1"/>
  <c r="AR29" i="25"/>
  <c r="AV19" i="24"/>
  <c r="AT43" i="28" s="1"/>
  <c r="AV28" i="25"/>
  <c r="AW11" i="24"/>
  <c r="AW23" i="25"/>
  <c r="AT19" i="24"/>
  <c r="AR43" i="28" s="1"/>
  <c r="AT28" i="25"/>
  <c r="AX19" i="24"/>
  <c r="AV43" i="28" s="1"/>
  <c r="AX28" i="25"/>
  <c r="AU216" i="20"/>
  <c r="AU51" i="24" s="1"/>
  <c r="AU27" i="25"/>
  <c r="AU20" i="24"/>
  <c r="AT169" i="20"/>
  <c r="AT17" i="24"/>
  <c r="AT18" i="24"/>
  <c r="AS20" i="24"/>
  <c r="AV17" i="24"/>
  <c r="AV18" i="24"/>
  <c r="AV169" i="20"/>
  <c r="AV171" i="20"/>
  <c r="AV27" i="32" s="1"/>
  <c r="AU218" i="20"/>
  <c r="AU29" i="32" s="1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E158" i="20"/>
  <c r="E3" i="22"/>
  <c r="AS218" i="20"/>
  <c r="AS29" i="32" s="1"/>
  <c r="BF193" i="20"/>
  <c r="BF194" i="20" s="1"/>
  <c r="C143" i="20"/>
  <c r="AW11" i="22"/>
  <c r="AT171" i="20"/>
  <c r="AT27" i="32" s="1"/>
  <c r="AV24" i="28"/>
  <c r="AX151" i="20"/>
  <c r="AX152" i="20" s="1"/>
  <c r="AX166" i="20"/>
  <c r="AX235" i="20"/>
  <c r="AX23" i="32" s="1"/>
  <c r="AW42" i="20"/>
  <c r="AV28" i="28" s="1"/>
  <c r="AV29" i="28" s="1"/>
  <c r="AX39" i="20"/>
  <c r="AW25" i="28" s="1"/>
  <c r="AW22" i="28"/>
  <c r="AS216" i="20"/>
  <c r="AS51" i="24" s="1"/>
  <c r="AW153" i="20"/>
  <c r="AU30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V18" i="22"/>
  <c r="AV19" i="22"/>
  <c r="AW239" i="20"/>
  <c r="AW15" i="22" s="1"/>
  <c r="AW238" i="20"/>
  <c r="AW14" i="22" s="1"/>
  <c r="AW240" i="20"/>
  <c r="AW16" i="22" s="1"/>
  <c r="AW241" i="20"/>
  <c r="AW7" i="24" s="1"/>
  <c r="AW8" i="24" s="1"/>
  <c r="AW242" i="20"/>
  <c r="AW13" i="24" s="1"/>
  <c r="AW171" i="20"/>
  <c r="AX233" i="20"/>
  <c r="AX192" i="20"/>
  <c r="AY35" i="20"/>
  <c r="AY139" i="20"/>
  <c r="AY4" i="24" s="1"/>
  <c r="AW27" i="32" l="1"/>
  <c r="AV7" i="25"/>
  <c r="AV7" i="32"/>
  <c r="AX17" i="24"/>
  <c r="AX26" i="32"/>
  <c r="AY38" i="20"/>
  <c r="AZ167" i="20" s="1"/>
  <c r="AZ3" i="32"/>
  <c r="AT27" i="25"/>
  <c r="AW27" i="25"/>
  <c r="AU29" i="25"/>
  <c r="AW20" i="24"/>
  <c r="AX169" i="20"/>
  <c r="AX26" i="25"/>
  <c r="AX18" i="24"/>
  <c r="AS41" i="24"/>
  <c r="AS29" i="25"/>
  <c r="AX11" i="24"/>
  <c r="AX23" i="25"/>
  <c r="AV216" i="20"/>
  <c r="AV51" i="24" s="1"/>
  <c r="AV27" i="25"/>
  <c r="AV20" i="24"/>
  <c r="AT20" i="24"/>
  <c r="AU41" i="24"/>
  <c r="AS44" i="28" s="1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E31" i="32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AW31" i="32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Z31" i="32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AV218" i="20"/>
  <c r="AV29" i="32" s="1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S31" i="32" s="1"/>
  <c r="H144" i="20"/>
  <c r="H145" i="20" s="1"/>
  <c r="G158" i="20"/>
  <c r="AD3" i="22"/>
  <c r="AN3" i="22"/>
  <c r="G59" i="20"/>
  <c r="G61" i="20" s="1"/>
  <c r="AA144" i="20"/>
  <c r="AA237" i="20" s="1"/>
  <c r="AA31" i="32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AT31" i="32" s="1"/>
  <c r="E60" i="20"/>
  <c r="E62" i="20" s="1"/>
  <c r="N3" i="22"/>
  <c r="AD144" i="20"/>
  <c r="AD145" i="20" s="1"/>
  <c r="AR144" i="20"/>
  <c r="AR237" i="20" s="1"/>
  <c r="AR31" i="32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J31" i="32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L31" i="32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AW24" i="28"/>
  <c r="AY151" i="20"/>
  <c r="AY152" i="20" s="1"/>
  <c r="AY166" i="20"/>
  <c r="AY235" i="20"/>
  <c r="AY23" i="32" s="1"/>
  <c r="AX42" i="20"/>
  <c r="AW28" i="28" s="1"/>
  <c r="AW29" i="28" s="1"/>
  <c r="AX153" i="20"/>
  <c r="AV30" i="28"/>
  <c r="AT218" i="20"/>
  <c r="AT29" i="32" s="1"/>
  <c r="AX11" i="22"/>
  <c r="C11" i="22" s="1"/>
  <c r="AT216" i="20"/>
  <c r="AT51" i="24" s="1"/>
  <c r="AR42" i="28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Y149" i="20"/>
  <c r="AY156" i="20" s="1"/>
  <c r="AY163" i="20" s="1"/>
  <c r="AY176" i="20" s="1"/>
  <c r="AY168" i="20"/>
  <c r="AY26" i="32" s="1"/>
  <c r="AW18" i="22"/>
  <c r="AW19" i="22"/>
  <c r="AX242" i="20"/>
  <c r="AX13" i="24" s="1"/>
  <c r="AX238" i="20"/>
  <c r="AX14" i="22" s="1"/>
  <c r="AX239" i="20"/>
  <c r="AX15" i="22" s="1"/>
  <c r="C15" i="22" s="1"/>
  <c r="AX240" i="20"/>
  <c r="AX16" i="22" s="1"/>
  <c r="C16" i="22" s="1"/>
  <c r="AX241" i="20"/>
  <c r="AX7" i="24" s="1"/>
  <c r="AX8" i="24" s="1"/>
  <c r="AX171" i="20"/>
  <c r="AX27" i="32" s="1"/>
  <c r="AY233" i="20"/>
  <c r="AY192" i="20"/>
  <c r="AZ35" i="20"/>
  <c r="AZ139" i="20"/>
  <c r="AZ4" i="24" s="1"/>
  <c r="AW7" i="32" l="1"/>
  <c r="AZ38" i="20"/>
  <c r="BA167" i="20" s="1"/>
  <c r="BA3" i="32"/>
  <c r="AX20" i="24"/>
  <c r="AV29" i="25"/>
  <c r="AX27" i="25"/>
  <c r="AW7" i="25"/>
  <c r="AY169" i="20"/>
  <c r="AY26" i="25"/>
  <c r="AY17" i="24"/>
  <c r="AY18" i="24"/>
  <c r="AW159" i="20"/>
  <c r="AU31" i="28" s="1"/>
  <c r="D177" i="20"/>
  <c r="D182" i="20" s="1"/>
  <c r="D183" i="20" s="1"/>
  <c r="O237" i="20"/>
  <c r="S12" i="24"/>
  <c r="S14" i="24" s="1"/>
  <c r="S15" i="24" s="1"/>
  <c r="S21" i="24" s="1"/>
  <c r="S39" i="24" s="1"/>
  <c r="S42" i="24" s="1"/>
  <c r="S31" i="25"/>
  <c r="AR12" i="24"/>
  <c r="AR14" i="24" s="1"/>
  <c r="AR15" i="24" s="1"/>
  <c r="AR21" i="24" s="1"/>
  <c r="AR39" i="24" s="1"/>
  <c r="AR42" i="24" s="1"/>
  <c r="AR31" i="25"/>
  <c r="AT12" i="24"/>
  <c r="AT14" i="24" s="1"/>
  <c r="AT15" i="24" s="1"/>
  <c r="AT21" i="24" s="1"/>
  <c r="AT39" i="24" s="1"/>
  <c r="AT31" i="25"/>
  <c r="Z12" i="24"/>
  <c r="Z14" i="24" s="1"/>
  <c r="Z15" i="24" s="1"/>
  <c r="Z21" i="24" s="1"/>
  <c r="Z39" i="24" s="1"/>
  <c r="Z42" i="24" s="1"/>
  <c r="Z31" i="25"/>
  <c r="AA12" i="24"/>
  <c r="AA14" i="24" s="1"/>
  <c r="AA15" i="24" s="1"/>
  <c r="AA21" i="24" s="1"/>
  <c r="AA39" i="24" s="1"/>
  <c r="AA42" i="24" s="1"/>
  <c r="AA31" i="25"/>
  <c r="AW12" i="24"/>
  <c r="AW14" i="24" s="1"/>
  <c r="AW15" i="24" s="1"/>
  <c r="AW21" i="24" s="1"/>
  <c r="AW39" i="24" s="1"/>
  <c r="AW31" i="25"/>
  <c r="AL12" i="24"/>
  <c r="AL14" i="24" s="1"/>
  <c r="AL15" i="24" s="1"/>
  <c r="AL21" i="24" s="1"/>
  <c r="AL39" i="24" s="1"/>
  <c r="AL42" i="24" s="1"/>
  <c r="AL31" i="25"/>
  <c r="J12" i="24"/>
  <c r="J14" i="24" s="1"/>
  <c r="J15" i="24" s="1"/>
  <c r="J21" i="24" s="1"/>
  <c r="J39" i="24" s="1"/>
  <c r="J42" i="24" s="1"/>
  <c r="J31" i="25"/>
  <c r="AT41" i="24"/>
  <c r="AR44" i="28" s="1"/>
  <c r="AT29" i="25"/>
  <c r="AY11" i="24"/>
  <c r="AY23" i="25"/>
  <c r="E12" i="24"/>
  <c r="E14" i="24" s="1"/>
  <c r="E15" i="24" s="1"/>
  <c r="E21" i="24" s="1"/>
  <c r="E39" i="24" s="1"/>
  <c r="E42" i="24" s="1"/>
  <c r="E31" i="25"/>
  <c r="F4" i="22"/>
  <c r="N237" i="20"/>
  <c r="Z145" i="20"/>
  <c r="I145" i="20"/>
  <c r="AK4" i="22"/>
  <c r="AS35" i="28"/>
  <c r="U177" i="20"/>
  <c r="U182" i="20" s="1"/>
  <c r="U183" i="20" s="1"/>
  <c r="AQ237" i="20"/>
  <c r="AQ31" i="32" s="1"/>
  <c r="AQ159" i="20"/>
  <c r="AO31" i="28" s="1"/>
  <c r="AO25" i="22"/>
  <c r="L25" i="22"/>
  <c r="I237" i="20"/>
  <c r="I31" i="32" s="1"/>
  <c r="N177" i="20"/>
  <c r="N182" i="20" s="1"/>
  <c r="N183" i="20" s="1"/>
  <c r="AU4" i="22"/>
  <c r="AG4" i="22"/>
  <c r="Z177" i="20"/>
  <c r="Z182" i="20" s="1"/>
  <c r="Z183" i="20" s="1"/>
  <c r="O145" i="20"/>
  <c r="AQ145" i="20"/>
  <c r="Z159" i="20"/>
  <c r="X31" i="28" s="1"/>
  <c r="AV41" i="24"/>
  <c r="AT44" i="28" s="1"/>
  <c r="X145" i="20"/>
  <c r="E159" i="20"/>
  <c r="C31" i="28" s="1"/>
  <c r="AE237" i="20"/>
  <c r="AE31" i="32" s="1"/>
  <c r="AE159" i="20"/>
  <c r="AC31" i="28" s="1"/>
  <c r="AR4" i="22"/>
  <c r="AN237" i="20"/>
  <c r="H25" i="22"/>
  <c r="K237" i="20"/>
  <c r="K31" i="32" s="1"/>
  <c r="X237" i="20"/>
  <c r="X31" i="32" s="1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D31" i="32" s="1"/>
  <c r="X159" i="20"/>
  <c r="V31" i="28" s="1"/>
  <c r="T25" i="22"/>
  <c r="AS237" i="20"/>
  <c r="J4" i="22"/>
  <c r="E145" i="20"/>
  <c r="AN159" i="20"/>
  <c r="AL31" i="28" s="1"/>
  <c r="AE177" i="20"/>
  <c r="AE182" i="20" s="1"/>
  <c r="AE183" i="20" s="1"/>
  <c r="AH145" i="20"/>
  <c r="AW177" i="20"/>
  <c r="AW182" i="20" s="1"/>
  <c r="AW183" i="20" s="1"/>
  <c r="AB237" i="20"/>
  <c r="AB31" i="32" s="1"/>
  <c r="AP25" i="22"/>
  <c r="AW145" i="20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AB145" i="20"/>
  <c r="AS177" i="20"/>
  <c r="AS182" i="20" s="1"/>
  <c r="AS183" i="20" s="1"/>
  <c r="M145" i="20"/>
  <c r="AM145" i="20"/>
  <c r="AT4" i="22"/>
  <c r="AH159" i="20"/>
  <c r="AF31" i="28" s="1"/>
  <c r="R237" i="20"/>
  <c r="P25" i="22"/>
  <c r="W4" i="22"/>
  <c r="M237" i="20"/>
  <c r="AM237" i="20"/>
  <c r="AH237" i="20"/>
  <c r="R145" i="20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Y31" i="32" s="1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P31" i="32" s="1"/>
  <c r="AG237" i="20"/>
  <c r="AG31" i="32" s="1"/>
  <c r="H237" i="20"/>
  <c r="H31" i="32" s="1"/>
  <c r="AJ159" i="20"/>
  <c r="AH31" i="28" s="1"/>
  <c r="AJ237" i="20"/>
  <c r="AJ31" i="32" s="1"/>
  <c r="K4" i="22"/>
  <c r="F237" i="20"/>
  <c r="F31" i="32" s="1"/>
  <c r="F159" i="20"/>
  <c r="D31" i="28" s="1"/>
  <c r="L159" i="20"/>
  <c r="J31" i="28" s="1"/>
  <c r="W237" i="20"/>
  <c r="W31" i="32" s="1"/>
  <c r="AO145" i="20"/>
  <c r="V177" i="20"/>
  <c r="V182" i="20" s="1"/>
  <c r="V183" i="20" s="1"/>
  <c r="AE4" i="22"/>
  <c r="AR145" i="20"/>
  <c r="V237" i="20"/>
  <c r="V31" i="32" s="1"/>
  <c r="P237" i="20"/>
  <c r="P31" i="32" s="1"/>
  <c r="AN25" i="22"/>
  <c r="AA177" i="20"/>
  <c r="AA182" i="20" s="1"/>
  <c r="AA183" i="20" s="1"/>
  <c r="AA145" i="20"/>
  <c r="W177" i="20"/>
  <c r="W182" i="20" s="1"/>
  <c r="W183" i="20" s="1"/>
  <c r="G237" i="20"/>
  <c r="G31" i="32" s="1"/>
  <c r="AD177" i="20"/>
  <c r="AD182" i="20" s="1"/>
  <c r="AD183" i="20" s="1"/>
  <c r="AA159" i="20"/>
  <c r="Y31" i="28" s="1"/>
  <c r="Q145" i="20"/>
  <c r="Q237" i="20"/>
  <c r="Q31" i="32" s="1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O31" i="32" s="1"/>
  <c r="AI237" i="20"/>
  <c r="AI31" i="32" s="1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K31" i="32" s="1"/>
  <c r="AU237" i="20"/>
  <c r="AU31" i="32" s="1"/>
  <c r="AK159" i="20"/>
  <c r="AI31" i="28" s="1"/>
  <c r="AC237" i="20"/>
  <c r="AC31" i="32" s="1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L31" i="32" s="1"/>
  <c r="AL177" i="20"/>
  <c r="AL182" i="20" s="1"/>
  <c r="AL183" i="20" s="1"/>
  <c r="AF237" i="20"/>
  <c r="AF31" i="32" s="1"/>
  <c r="N4" i="22"/>
  <c r="AU159" i="20"/>
  <c r="AS31" i="28" s="1"/>
  <c r="T145" i="20"/>
  <c r="AD237" i="20"/>
  <c r="AD31" i="32" s="1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T31" i="32" s="1"/>
  <c r="AV4" i="22"/>
  <c r="AV25" i="22"/>
  <c r="AV159" i="20"/>
  <c r="AT31" i="28" s="1"/>
  <c r="AV177" i="20"/>
  <c r="AV182" i="20" s="1"/>
  <c r="AV183" i="20" s="1"/>
  <c r="AV237" i="20"/>
  <c r="AV31" i="32" s="1"/>
  <c r="AV145" i="20"/>
  <c r="G157" i="20"/>
  <c r="G178" i="20"/>
  <c r="AJ34" i="28"/>
  <c r="AL13" i="22"/>
  <c r="W178" i="20"/>
  <c r="W157" i="20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R34" i="28"/>
  <c r="AT13" i="22"/>
  <c r="N157" i="20"/>
  <c r="N178" i="20"/>
  <c r="Y34" i="28"/>
  <c r="AA13" i="22"/>
  <c r="AP34" i="28"/>
  <c r="AR13" i="22"/>
  <c r="AD157" i="20"/>
  <c r="AD178" i="20"/>
  <c r="AZ39" i="20"/>
  <c r="AY25" i="28" s="1"/>
  <c r="AY22" i="28"/>
  <c r="AQ44" i="28"/>
  <c r="AQ35" i="28"/>
  <c r="H178" i="20"/>
  <c r="H157" i="20"/>
  <c r="AP178" i="20"/>
  <c r="AP157" i="20"/>
  <c r="AY11" i="22"/>
  <c r="AX24" i="28"/>
  <c r="AZ151" i="20"/>
  <c r="AZ152" i="20" s="1"/>
  <c r="AZ166" i="20"/>
  <c r="AZ235" i="20"/>
  <c r="AZ23" i="32" s="1"/>
  <c r="AY42" i="20"/>
  <c r="AX28" i="28" s="1"/>
  <c r="AX29" i="28" s="1"/>
  <c r="AS157" i="20"/>
  <c r="AS178" i="20"/>
  <c r="Q34" i="28"/>
  <c r="S13" i="22"/>
  <c r="U178" i="20"/>
  <c r="U157" i="20"/>
  <c r="AY153" i="20"/>
  <c r="AW30" i="28"/>
  <c r="C34" i="28"/>
  <c r="E13" i="22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31" i="32" s="1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AX216" i="20"/>
  <c r="AX51" i="24" s="1"/>
  <c r="C14" i="22"/>
  <c r="AZ149" i="20"/>
  <c r="AZ156" i="20" s="1"/>
  <c r="AZ163" i="20" s="1"/>
  <c r="AZ176" i="20" s="1"/>
  <c r="AZ168" i="20"/>
  <c r="AZ26" i="32" s="1"/>
  <c r="AX18" i="22"/>
  <c r="AX19" i="22"/>
  <c r="C19" i="22" s="1"/>
  <c r="AY241" i="20"/>
  <c r="AY7" i="24" s="1"/>
  <c r="AY8" i="24" s="1"/>
  <c r="AY242" i="20"/>
  <c r="AY13" i="24" s="1"/>
  <c r="AY238" i="20"/>
  <c r="AY14" i="22" s="1"/>
  <c r="AY239" i="20"/>
  <c r="AY15" i="22" s="1"/>
  <c r="AY240" i="20"/>
  <c r="AY16" i="22" s="1"/>
  <c r="AX218" i="20"/>
  <c r="AX29" i="32" s="1"/>
  <c r="AY171" i="20"/>
  <c r="AY27" i="32" s="1"/>
  <c r="AZ233" i="20"/>
  <c r="AZ192" i="20"/>
  <c r="BA35" i="20"/>
  <c r="BA139" i="20"/>
  <c r="BA4" i="24" s="1"/>
  <c r="AX7" i="32" l="1"/>
  <c r="BA38" i="20"/>
  <c r="BB167" i="20" s="1"/>
  <c r="BB3" i="32"/>
  <c r="AY27" i="25"/>
  <c r="U31" i="25"/>
  <c r="U31" i="32"/>
  <c r="AS31" i="25"/>
  <c r="AS31" i="32"/>
  <c r="AM31" i="25"/>
  <c r="AM31" i="32"/>
  <c r="R31" i="25"/>
  <c r="R31" i="32"/>
  <c r="AH31" i="25"/>
  <c r="AH31" i="32"/>
  <c r="AL34" i="28"/>
  <c r="AL37" i="28" s="1"/>
  <c r="AN31" i="32"/>
  <c r="N13" i="22"/>
  <c r="N31" i="32"/>
  <c r="M31" i="25"/>
  <c r="M31" i="32"/>
  <c r="O12" i="24"/>
  <c r="O14" i="24" s="1"/>
  <c r="O15" i="24" s="1"/>
  <c r="O21" i="24" s="1"/>
  <c r="O39" i="24" s="1"/>
  <c r="O42" i="24" s="1"/>
  <c r="O31" i="32"/>
  <c r="E178" i="20"/>
  <c r="I157" i="20"/>
  <c r="I160" i="20" s="1"/>
  <c r="R157" i="20"/>
  <c r="R160" i="20" s="1"/>
  <c r="AB157" i="20"/>
  <c r="AB160" i="20" s="1"/>
  <c r="AW157" i="20"/>
  <c r="AW160" i="20" s="1"/>
  <c r="AH157" i="20"/>
  <c r="AH160" i="20" s="1"/>
  <c r="Z178" i="20"/>
  <c r="AQ178" i="20"/>
  <c r="M178" i="20"/>
  <c r="X178" i="20"/>
  <c r="O178" i="20"/>
  <c r="AX7" i="25"/>
  <c r="AY20" i="24"/>
  <c r="AZ169" i="20"/>
  <c r="AZ26" i="25"/>
  <c r="AZ18" i="24"/>
  <c r="AZ17" i="24"/>
  <c r="Z157" i="20"/>
  <c r="Z160" i="20" s="1"/>
  <c r="AT35" i="28"/>
  <c r="O13" i="22"/>
  <c r="O31" i="25"/>
  <c r="M34" i="28"/>
  <c r="M37" i="28" s="1"/>
  <c r="M38" i="28" s="1"/>
  <c r="O157" i="20"/>
  <c r="O160" i="20" s="1"/>
  <c r="L34" i="28"/>
  <c r="L37" i="28" s="1"/>
  <c r="L38" i="28" s="1"/>
  <c r="AN13" i="22"/>
  <c r="AQ157" i="20"/>
  <c r="AQ160" i="20" s="1"/>
  <c r="AQ34" i="28"/>
  <c r="AQ36" i="28" s="1"/>
  <c r="AT42" i="24"/>
  <c r="AD12" i="24"/>
  <c r="AD14" i="24" s="1"/>
  <c r="AD15" i="24" s="1"/>
  <c r="AD21" i="24" s="1"/>
  <c r="AD39" i="24" s="1"/>
  <c r="AD42" i="24" s="1"/>
  <c r="AD31" i="25"/>
  <c r="AF12" i="24"/>
  <c r="AF14" i="24" s="1"/>
  <c r="AF15" i="24" s="1"/>
  <c r="AF21" i="24" s="1"/>
  <c r="AF39" i="24" s="1"/>
  <c r="AF42" i="24" s="1"/>
  <c r="AF31" i="25"/>
  <c r="AO12" i="24"/>
  <c r="AO14" i="24" s="1"/>
  <c r="AO15" i="24" s="1"/>
  <c r="AO21" i="24" s="1"/>
  <c r="AO39" i="24" s="1"/>
  <c r="AO42" i="24" s="1"/>
  <c r="AO31" i="25"/>
  <c r="K12" i="24"/>
  <c r="K14" i="24" s="1"/>
  <c r="K15" i="24" s="1"/>
  <c r="K21" i="24" s="1"/>
  <c r="K39" i="24" s="1"/>
  <c r="K42" i="24" s="1"/>
  <c r="K31" i="25"/>
  <c r="AX12" i="24"/>
  <c r="AX14" i="24" s="1"/>
  <c r="AX15" i="24" s="1"/>
  <c r="AX21" i="24" s="1"/>
  <c r="AX39" i="24" s="1"/>
  <c r="AX31" i="25"/>
  <c r="AX158" i="27"/>
  <c r="AX160" i="27" s="1"/>
  <c r="AC12" i="24"/>
  <c r="AC14" i="24" s="1"/>
  <c r="AC15" i="24" s="1"/>
  <c r="AC21" i="24" s="1"/>
  <c r="AC39" i="24" s="1"/>
  <c r="AC42" i="24" s="1"/>
  <c r="AC31" i="25"/>
  <c r="P12" i="24"/>
  <c r="P14" i="24" s="1"/>
  <c r="P15" i="24" s="1"/>
  <c r="P21" i="24" s="1"/>
  <c r="P39" i="24" s="1"/>
  <c r="P42" i="24" s="1"/>
  <c r="P31" i="25"/>
  <c r="AK12" i="24"/>
  <c r="AK14" i="24" s="1"/>
  <c r="AK15" i="24" s="1"/>
  <c r="AK21" i="24" s="1"/>
  <c r="AK39" i="24" s="1"/>
  <c r="AK42" i="24" s="1"/>
  <c r="AK31" i="25"/>
  <c r="AP12" i="24"/>
  <c r="AP14" i="24" s="1"/>
  <c r="AP15" i="24" s="1"/>
  <c r="AP21" i="24" s="1"/>
  <c r="AP39" i="24" s="1"/>
  <c r="AP42" i="24" s="1"/>
  <c r="AP31" i="25"/>
  <c r="L12" i="24"/>
  <c r="L14" i="24" s="1"/>
  <c r="L15" i="24" s="1"/>
  <c r="L21" i="24" s="1"/>
  <c r="L39" i="24" s="1"/>
  <c r="L42" i="24" s="1"/>
  <c r="L31" i="25"/>
  <c r="V12" i="24"/>
  <c r="V14" i="24" s="1"/>
  <c r="V15" i="24" s="1"/>
  <c r="V21" i="24" s="1"/>
  <c r="V39" i="24" s="1"/>
  <c r="V42" i="24" s="1"/>
  <c r="V31" i="25"/>
  <c r="F12" i="24"/>
  <c r="F14" i="24" s="1"/>
  <c r="F15" i="24" s="1"/>
  <c r="F21" i="24" s="1"/>
  <c r="F39" i="24" s="1"/>
  <c r="F42" i="24" s="1"/>
  <c r="F31" i="25"/>
  <c r="H12" i="24"/>
  <c r="H14" i="24" s="1"/>
  <c r="H15" i="24" s="1"/>
  <c r="H21" i="24" s="1"/>
  <c r="H39" i="24" s="1"/>
  <c r="H42" i="24" s="1"/>
  <c r="H31" i="25"/>
  <c r="AN12" i="24"/>
  <c r="AN14" i="24" s="1"/>
  <c r="AN15" i="24" s="1"/>
  <c r="AN21" i="24" s="1"/>
  <c r="AN39" i="24" s="1"/>
  <c r="AN42" i="24" s="1"/>
  <c r="AN31" i="25"/>
  <c r="N12" i="24"/>
  <c r="N14" i="24" s="1"/>
  <c r="N15" i="24" s="1"/>
  <c r="N21" i="24" s="1"/>
  <c r="N39" i="24" s="1"/>
  <c r="N42" i="24" s="1"/>
  <c r="N31" i="25"/>
  <c r="AZ11" i="24"/>
  <c r="AZ23" i="25"/>
  <c r="T12" i="24"/>
  <c r="T14" i="24" s="1"/>
  <c r="T15" i="24" s="1"/>
  <c r="T21" i="24" s="1"/>
  <c r="T39" i="24" s="1"/>
  <c r="T42" i="24" s="1"/>
  <c r="T31" i="25"/>
  <c r="Q12" i="24"/>
  <c r="Q14" i="24" s="1"/>
  <c r="Q15" i="24" s="1"/>
  <c r="Q21" i="24" s="1"/>
  <c r="Q39" i="24" s="1"/>
  <c r="Q42" i="24" s="1"/>
  <c r="Q31" i="25"/>
  <c r="G12" i="24"/>
  <c r="G14" i="24" s="1"/>
  <c r="G15" i="24" s="1"/>
  <c r="G21" i="24" s="1"/>
  <c r="G39" i="24" s="1"/>
  <c r="G42" i="24" s="1"/>
  <c r="G31" i="25"/>
  <c r="AJ12" i="24"/>
  <c r="AJ14" i="24" s="1"/>
  <c r="AJ15" i="24" s="1"/>
  <c r="AJ21" i="24" s="1"/>
  <c r="AJ39" i="24" s="1"/>
  <c r="AJ42" i="24" s="1"/>
  <c r="AJ31" i="25"/>
  <c r="AE12" i="24"/>
  <c r="AE14" i="24" s="1"/>
  <c r="AE15" i="24" s="1"/>
  <c r="AE21" i="24" s="1"/>
  <c r="AE39" i="24" s="1"/>
  <c r="AE42" i="24" s="1"/>
  <c r="AE31" i="25"/>
  <c r="AX41" i="24"/>
  <c r="AV44" i="28" s="1"/>
  <c r="AX29" i="25"/>
  <c r="AC34" i="28"/>
  <c r="AC36" i="28" s="1"/>
  <c r="AV12" i="24"/>
  <c r="AV14" i="24" s="1"/>
  <c r="AV15" i="24" s="1"/>
  <c r="AV21" i="24" s="1"/>
  <c r="AV39" i="24" s="1"/>
  <c r="AV42" i="24" s="1"/>
  <c r="AV31" i="25"/>
  <c r="AU12" i="24"/>
  <c r="AU14" i="24" s="1"/>
  <c r="AU15" i="24" s="1"/>
  <c r="AU21" i="24" s="1"/>
  <c r="AU39" i="24" s="1"/>
  <c r="AU42" i="24" s="1"/>
  <c r="AU31" i="25"/>
  <c r="AI12" i="24"/>
  <c r="AI14" i="24" s="1"/>
  <c r="AI15" i="24" s="1"/>
  <c r="AI21" i="24" s="1"/>
  <c r="AI39" i="24" s="1"/>
  <c r="AI42" i="24" s="1"/>
  <c r="AI31" i="25"/>
  <c r="W12" i="24"/>
  <c r="W14" i="24" s="1"/>
  <c r="W15" i="24" s="1"/>
  <c r="W21" i="24" s="1"/>
  <c r="W39" i="24" s="1"/>
  <c r="W42" i="24" s="1"/>
  <c r="W31" i="25"/>
  <c r="AG12" i="24"/>
  <c r="AG14" i="24" s="1"/>
  <c r="AG15" i="24" s="1"/>
  <c r="AG21" i="24" s="1"/>
  <c r="AG39" i="24" s="1"/>
  <c r="AG42" i="24" s="1"/>
  <c r="AG31" i="25"/>
  <c r="Y12" i="24"/>
  <c r="Y14" i="24" s="1"/>
  <c r="Y15" i="24" s="1"/>
  <c r="Y21" i="24" s="1"/>
  <c r="Y39" i="24" s="1"/>
  <c r="Y42" i="24" s="1"/>
  <c r="Y31" i="25"/>
  <c r="AB12" i="24"/>
  <c r="AB14" i="24" s="1"/>
  <c r="AB15" i="24" s="1"/>
  <c r="AB21" i="24" s="1"/>
  <c r="AB39" i="24" s="1"/>
  <c r="AB42" i="24" s="1"/>
  <c r="AB31" i="25"/>
  <c r="X12" i="24"/>
  <c r="X14" i="24" s="1"/>
  <c r="X15" i="24" s="1"/>
  <c r="X21" i="24" s="1"/>
  <c r="X39" i="24" s="1"/>
  <c r="X42" i="24" s="1"/>
  <c r="X31" i="25"/>
  <c r="I12" i="24"/>
  <c r="I14" i="24" s="1"/>
  <c r="I15" i="24" s="1"/>
  <c r="I21" i="24" s="1"/>
  <c r="I39" i="24" s="1"/>
  <c r="I42" i="24" s="1"/>
  <c r="I31" i="25"/>
  <c r="AQ12" i="24"/>
  <c r="AQ14" i="24" s="1"/>
  <c r="AQ15" i="24" s="1"/>
  <c r="AQ21" i="24" s="1"/>
  <c r="AQ39" i="24" s="1"/>
  <c r="AQ42" i="24" s="1"/>
  <c r="AQ31" i="25"/>
  <c r="D12" i="24"/>
  <c r="D14" i="24" s="1"/>
  <c r="D15" i="24" s="1"/>
  <c r="D21" i="24" s="1"/>
  <c r="E158" i="27" s="1"/>
  <c r="E160" i="27" s="1"/>
  <c r="D31" i="25"/>
  <c r="I178" i="20"/>
  <c r="AE13" i="22"/>
  <c r="G34" i="28"/>
  <c r="G36" i="28" s="1"/>
  <c r="AO34" i="28"/>
  <c r="AO37" i="28" s="1"/>
  <c r="X157" i="20"/>
  <c r="X160" i="20" s="1"/>
  <c r="I13" i="22"/>
  <c r="AQ13" i="22"/>
  <c r="AE160" i="20"/>
  <c r="U160" i="20"/>
  <c r="I34" i="28"/>
  <c r="I37" i="28" s="1"/>
  <c r="I38" i="28" s="1"/>
  <c r="E157" i="20"/>
  <c r="E160" i="20" s="1"/>
  <c r="V34" i="28"/>
  <c r="V36" i="28" s="1"/>
  <c r="Z34" i="28"/>
  <c r="Z36" i="28" s="1"/>
  <c r="D160" i="20"/>
  <c r="X13" i="22"/>
  <c r="AH178" i="20"/>
  <c r="AH13" i="22"/>
  <c r="AH12" i="24"/>
  <c r="AH14" i="24" s="1"/>
  <c r="AH15" i="24" s="1"/>
  <c r="AH21" i="24" s="1"/>
  <c r="AH39" i="24" s="1"/>
  <c r="U12" i="24"/>
  <c r="U14" i="24" s="1"/>
  <c r="U15" i="24" s="1"/>
  <c r="U21" i="24" s="1"/>
  <c r="U39" i="24" s="1"/>
  <c r="AS12" i="24"/>
  <c r="AS14" i="24" s="1"/>
  <c r="AS15" i="24" s="1"/>
  <c r="AS21" i="24" s="1"/>
  <c r="AS39" i="24" s="1"/>
  <c r="D13" i="22"/>
  <c r="AM13" i="22"/>
  <c r="AM12" i="24"/>
  <c r="AM14" i="24" s="1"/>
  <c r="AM15" i="24" s="1"/>
  <c r="AM21" i="24" s="1"/>
  <c r="AM39" i="24" s="1"/>
  <c r="R13" i="22"/>
  <c r="R12" i="24"/>
  <c r="R14" i="24" s="1"/>
  <c r="R15" i="24" s="1"/>
  <c r="R21" i="24" s="1"/>
  <c r="R39" i="24" s="1"/>
  <c r="AB178" i="20"/>
  <c r="M12" i="24"/>
  <c r="M14" i="24" s="1"/>
  <c r="M15" i="24" s="1"/>
  <c r="M21" i="24" s="1"/>
  <c r="M39" i="24" s="1"/>
  <c r="K13" i="22"/>
  <c r="K34" i="28"/>
  <c r="K37" i="28" s="1"/>
  <c r="P34" i="28"/>
  <c r="P36" i="28" s="1"/>
  <c r="M157" i="20"/>
  <c r="M160" i="20" s="1"/>
  <c r="M13" i="22"/>
  <c r="B34" i="28"/>
  <c r="B36" i="28" s="1"/>
  <c r="K160" i="20"/>
  <c r="AN160" i="20"/>
  <c r="AK34" i="28"/>
  <c r="AK36" i="28" s="1"/>
  <c r="AB13" i="22"/>
  <c r="N160" i="20"/>
  <c r="AS13" i="22"/>
  <c r="R178" i="20"/>
  <c r="AW178" i="20"/>
  <c r="AS160" i="20"/>
  <c r="AF34" i="28"/>
  <c r="AF36" i="28" s="1"/>
  <c r="AM178" i="20"/>
  <c r="S34" i="28"/>
  <c r="S37" i="28" s="1"/>
  <c r="S38" i="28" s="1"/>
  <c r="AM157" i="20"/>
  <c r="AM160" i="20" s="1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H34" i="28"/>
  <c r="AH36" i="28" s="1"/>
  <c r="F13" i="22"/>
  <c r="AA178" i="20"/>
  <c r="AO178" i="20"/>
  <c r="AT178" i="20"/>
  <c r="E34" i="28"/>
  <c r="E37" i="28" s="1"/>
  <c r="Q13" i="22"/>
  <c r="G13" i="22"/>
  <c r="P13" i="22"/>
  <c r="AR157" i="20"/>
  <c r="AR160" i="20" s="1"/>
  <c r="AU157" i="20"/>
  <c r="AU160" i="20" s="1"/>
  <c r="V160" i="20"/>
  <c r="V13" i="22"/>
  <c r="H160" i="20"/>
  <c r="Q157" i="20"/>
  <c r="Q160" i="20" s="1"/>
  <c r="AC13" i="22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AF178" i="20"/>
  <c r="AD160" i="20"/>
  <c r="L13" i="22"/>
  <c r="G160" i="20"/>
  <c r="C4" i="22"/>
  <c r="AV178" i="20"/>
  <c r="AV157" i="20"/>
  <c r="AV160" i="20" s="1"/>
  <c r="AT34" i="28"/>
  <c r="AV13" i="22"/>
  <c r="AR35" i="28"/>
  <c r="AR36" i="28" s="1"/>
  <c r="T158" i="27"/>
  <c r="T160" i="27" s="1"/>
  <c r="AY21" i="28"/>
  <c r="AY20" i="28"/>
  <c r="AS158" i="27"/>
  <c r="AS160" i="27" s="1"/>
  <c r="K158" i="27"/>
  <c r="K160" i="27" s="1"/>
  <c r="AJ37" i="28"/>
  <c r="AJ38" i="28" s="1"/>
  <c r="AJ36" i="28"/>
  <c r="BA39" i="20"/>
  <c r="AZ25" i="28" s="1"/>
  <c r="AZ22" i="28"/>
  <c r="C37" i="28"/>
  <c r="C38" i="28" s="1"/>
  <c r="C36" i="28"/>
  <c r="AZ153" i="20"/>
  <c r="AX30" i="28"/>
  <c r="AB158" i="27"/>
  <c r="AB160" i="27" s="1"/>
  <c r="H37" i="28"/>
  <c r="H36" i="28"/>
  <c r="AM158" i="27"/>
  <c r="AM160" i="27" s="1"/>
  <c r="F158" i="27"/>
  <c r="F160" i="27" s="1"/>
  <c r="AY24" i="28"/>
  <c r="BA151" i="20"/>
  <c r="BA152" i="20" s="1"/>
  <c r="BA166" i="20"/>
  <c r="BA235" i="20"/>
  <c r="BA23" i="32" s="1"/>
  <c r="AZ42" i="20"/>
  <c r="AY28" i="28" s="1"/>
  <c r="AY29" i="28" s="1"/>
  <c r="X37" i="28"/>
  <c r="X38" i="28" s="1"/>
  <c r="X36" i="28"/>
  <c r="Q36" i="28"/>
  <c r="Q37" i="28"/>
  <c r="AZ11" i="22"/>
  <c r="AP37" i="28"/>
  <c r="AP38" i="28" s="1"/>
  <c r="AP36" i="28"/>
  <c r="Y37" i="28"/>
  <c r="Y38" i="28" s="1"/>
  <c r="Y36" i="28"/>
  <c r="AA158" i="27"/>
  <c r="AA160" i="27" s="1"/>
  <c r="AV42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Y31" i="32" s="1"/>
  <c r="AZ215" i="20"/>
  <c r="AZ198" i="20"/>
  <c r="AZ199" i="20" s="1"/>
  <c r="AY4" i="22"/>
  <c r="AY25" i="22"/>
  <c r="AY216" i="20"/>
  <c r="AY51" i="24" s="1"/>
  <c r="C18" i="22"/>
  <c r="BA149" i="20"/>
  <c r="BA156" i="20" s="1"/>
  <c r="BA163" i="20" s="1"/>
  <c r="BA176" i="20" s="1"/>
  <c r="BA168" i="20"/>
  <c r="BA26" i="32" s="1"/>
  <c r="AY19" i="22"/>
  <c r="AY18" i="22"/>
  <c r="AZ240" i="20"/>
  <c r="AZ16" i="22" s="1"/>
  <c r="AZ239" i="20"/>
  <c r="AZ15" i="22" s="1"/>
  <c r="AZ238" i="20"/>
  <c r="AZ14" i="22" s="1"/>
  <c r="AZ241" i="20"/>
  <c r="AZ7" i="24" s="1"/>
  <c r="AZ8" i="24" s="1"/>
  <c r="AZ242" i="20"/>
  <c r="AZ13" i="24" s="1"/>
  <c r="AY218" i="20"/>
  <c r="AY29" i="32" s="1"/>
  <c r="AZ171" i="20"/>
  <c r="AZ27" i="32" s="1"/>
  <c r="BA233" i="20"/>
  <c r="BA192" i="20"/>
  <c r="BB35" i="20"/>
  <c r="BB139" i="20"/>
  <c r="BB4" i="24" s="1"/>
  <c r="AY7" i="32" l="1"/>
  <c r="BB38" i="20"/>
  <c r="BC167" i="20" s="1"/>
  <c r="BC3" i="32"/>
  <c r="P158" i="27"/>
  <c r="P160" i="27" s="1"/>
  <c r="AL36" i="28"/>
  <c r="AZ27" i="25"/>
  <c r="M36" i="28"/>
  <c r="D17" i="30"/>
  <c r="AY7" i="25"/>
  <c r="AT37" i="28"/>
  <c r="AT38" i="28" s="1"/>
  <c r="U158" i="27"/>
  <c r="U160" i="27" s="1"/>
  <c r="AQ37" i="28"/>
  <c r="AQ38" i="28" s="1"/>
  <c r="AZ20" i="24"/>
  <c r="BA169" i="20"/>
  <c r="BA26" i="25"/>
  <c r="BA18" i="24"/>
  <c r="BA17" i="24"/>
  <c r="K36" i="28"/>
  <c r="AC158" i="27"/>
  <c r="AC160" i="27" s="1"/>
  <c r="AC168" i="27" s="1"/>
  <c r="L36" i="28"/>
  <c r="AR158" i="27"/>
  <c r="AR160" i="27" s="1"/>
  <c r="AF158" i="27"/>
  <c r="AF160" i="27" s="1"/>
  <c r="AF168" i="27" s="1"/>
  <c r="AF188" i="27" s="1"/>
  <c r="AF45" i="27" s="1"/>
  <c r="Q158" i="27"/>
  <c r="Q160" i="27" s="1"/>
  <c r="H158" i="27"/>
  <c r="H160" i="27" s="1"/>
  <c r="H180" i="27" s="1"/>
  <c r="O158" i="27"/>
  <c r="O160" i="27" s="1"/>
  <c r="AC37" i="28"/>
  <c r="AC38" i="28" s="1"/>
  <c r="AQ158" i="27"/>
  <c r="AQ160" i="27" s="1"/>
  <c r="AQ178" i="27" s="1"/>
  <c r="G37" i="28"/>
  <c r="G38" i="28" s="1"/>
  <c r="AD158" i="27"/>
  <c r="AD160" i="27" s="1"/>
  <c r="AD168" i="27" s="1"/>
  <c r="D39" i="24"/>
  <c r="D42" i="24" s="1"/>
  <c r="L158" i="27"/>
  <c r="L160" i="27" s="1"/>
  <c r="L180" i="27" s="1"/>
  <c r="I36" i="28"/>
  <c r="J158" i="27"/>
  <c r="J160" i="27" s="1"/>
  <c r="J180" i="27" s="1"/>
  <c r="AV158" i="27"/>
  <c r="AV160" i="27" s="1"/>
  <c r="R158" i="27"/>
  <c r="R160" i="27" s="1"/>
  <c r="Z158" i="27"/>
  <c r="Z160" i="27" s="1"/>
  <c r="Z168" i="27" s="1"/>
  <c r="Z188" i="27" s="1"/>
  <c r="Z45" i="27" s="1"/>
  <c r="AO158" i="27"/>
  <c r="AO160" i="27" s="1"/>
  <c r="AO178" i="27" s="1"/>
  <c r="AX42" i="24"/>
  <c r="BA11" i="24"/>
  <c r="BA23" i="25"/>
  <c r="Y158" i="27"/>
  <c r="Y160" i="27" s="1"/>
  <c r="Y168" i="27" s="1"/>
  <c r="V37" i="28"/>
  <c r="V38" i="28" s="1"/>
  <c r="AP158" i="27"/>
  <c r="AP160" i="27" s="1"/>
  <c r="AE158" i="27"/>
  <c r="AE160" i="27" s="1"/>
  <c r="AE178" i="27" s="1"/>
  <c r="AY41" i="24"/>
  <c r="AW44" i="28" s="1"/>
  <c r="AY29" i="25"/>
  <c r="AO36" i="28"/>
  <c r="AY12" i="24"/>
  <c r="AY14" i="24" s="1"/>
  <c r="AY15" i="24" s="1"/>
  <c r="AY21" i="24" s="1"/>
  <c r="AY39" i="24" s="1"/>
  <c r="AY31" i="25"/>
  <c r="AY158" i="27"/>
  <c r="AY160" i="27" s="1"/>
  <c r="Z37" i="28"/>
  <c r="Z38" i="28" s="1"/>
  <c r="AN158" i="27"/>
  <c r="AN160" i="27" s="1"/>
  <c r="AN168" i="27" s="1"/>
  <c r="P37" i="28"/>
  <c r="P38" i="28" s="1"/>
  <c r="N158" i="27"/>
  <c r="N160" i="27" s="1"/>
  <c r="R42" i="24"/>
  <c r="M42" i="24"/>
  <c r="AS42" i="24"/>
  <c r="AH42" i="24"/>
  <c r="AM42" i="24"/>
  <c r="AI158" i="27"/>
  <c r="AI160" i="27" s="1"/>
  <c r="S158" i="27"/>
  <c r="S160" i="27" s="1"/>
  <c r="U42" i="24"/>
  <c r="AF37" i="28"/>
  <c r="AF38" i="28" s="1"/>
  <c r="B37" i="28"/>
  <c r="B38" i="28" s="1"/>
  <c r="S36" i="28"/>
  <c r="D36" i="28"/>
  <c r="J36" i="28"/>
  <c r="AK37" i="28"/>
  <c r="AK38" i="28" s="1"/>
  <c r="AT158" i="27"/>
  <c r="AT160" i="27" s="1"/>
  <c r="AT178" i="27" s="1"/>
  <c r="V158" i="27"/>
  <c r="V160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8" i="27"/>
  <c r="AK160" i="27" s="1"/>
  <c r="AK178" i="27" s="1"/>
  <c r="AH158" i="27"/>
  <c r="AH160" i="27" s="1"/>
  <c r="AH168" i="27" s="1"/>
  <c r="AN36" i="28"/>
  <c r="U36" i="28"/>
  <c r="W158" i="27"/>
  <c r="W160" i="27" s="1"/>
  <c r="X158" i="27"/>
  <c r="X160" i="27" s="1"/>
  <c r="G158" i="27"/>
  <c r="G160" i="27" s="1"/>
  <c r="G170" i="27" s="1"/>
  <c r="G190" i="27" s="1"/>
  <c r="G46" i="27" s="1"/>
  <c r="F30" i="32" s="1"/>
  <c r="F9" i="32" s="1"/>
  <c r="AH37" i="28"/>
  <c r="AH38" i="28" s="1"/>
  <c r="I158" i="27"/>
  <c r="I160" i="27" s="1"/>
  <c r="I180" i="27" s="1"/>
  <c r="M158" i="27"/>
  <c r="M160" i="27" s="1"/>
  <c r="E36" i="28"/>
  <c r="AJ158" i="27"/>
  <c r="AJ160" i="27" s="1"/>
  <c r="AJ168" i="27" s="1"/>
  <c r="AJ188" i="27" s="1"/>
  <c r="AJ45" i="27" s="1"/>
  <c r="AB36" i="28"/>
  <c r="AA37" i="28"/>
  <c r="AA38" i="28" s="1"/>
  <c r="AL158" i="27"/>
  <c r="AL160" i="27" s="1"/>
  <c r="AL178" i="27" s="1"/>
  <c r="AM37" i="28"/>
  <c r="AM38" i="28" s="1"/>
  <c r="AS36" i="28"/>
  <c r="AD36" i="28"/>
  <c r="AG158" i="27"/>
  <c r="AG160" i="27" s="1"/>
  <c r="AG168" i="27" s="1"/>
  <c r="AG188" i="27" s="1"/>
  <c r="AG45" i="27" s="1"/>
  <c r="R37" i="28"/>
  <c r="R38" i="28" s="1"/>
  <c r="AR37" i="28"/>
  <c r="AR38" i="28" s="1"/>
  <c r="C13" i="22"/>
  <c r="AU158" i="27"/>
  <c r="AU160" i="27" s="1"/>
  <c r="AU178" i="27" s="1"/>
  <c r="AT36" i="28"/>
  <c r="AW158" i="27"/>
  <c r="AW160" i="27" s="1"/>
  <c r="BB39" i="20"/>
  <c r="BA25" i="28" s="1"/>
  <c r="BA22" i="28"/>
  <c r="E171" i="27"/>
  <c r="E189" i="27" s="1"/>
  <c r="E180" i="27"/>
  <c r="E178" i="27"/>
  <c r="E168" i="27"/>
  <c r="E170" i="27"/>
  <c r="E190" i="27" s="1"/>
  <c r="E46" i="27" s="1"/>
  <c r="D30" i="32" s="1"/>
  <c r="D9" i="32" s="1"/>
  <c r="AM168" i="27"/>
  <c r="AM178" i="27"/>
  <c r="W38" i="28"/>
  <c r="AF178" i="27"/>
  <c r="AA168" i="27"/>
  <c r="AA178" i="27"/>
  <c r="Q38" i="28"/>
  <c r="AO38" i="28"/>
  <c r="BA153" i="20"/>
  <c r="AY30" i="28"/>
  <c r="F180" i="27"/>
  <c r="F170" i="27"/>
  <c r="F190" i="27" s="1"/>
  <c r="F46" i="27" s="1"/>
  <c r="E30" i="32" s="1"/>
  <c r="E9" i="32" s="1"/>
  <c r="H38" i="28"/>
  <c r="E38" i="28"/>
  <c r="AZ20" i="28"/>
  <c r="AZ21" i="28"/>
  <c r="AN38" i="28"/>
  <c r="AS178" i="27"/>
  <c r="AS168" i="27"/>
  <c r="AS188" i="27" s="1"/>
  <c r="AS45" i="27" s="1"/>
  <c r="AL38" i="28"/>
  <c r="K38" i="28"/>
  <c r="BA11" i="22"/>
  <c r="AB178" i="27"/>
  <c r="AB168" i="27"/>
  <c r="AB188" i="27" s="1"/>
  <c r="AB45" i="27" s="1"/>
  <c r="AZ24" i="28"/>
  <c r="BB151" i="20"/>
  <c r="BB152" i="20" s="1"/>
  <c r="BB166" i="20"/>
  <c r="BB235" i="20"/>
  <c r="BB23" i="32" s="1"/>
  <c r="BA42" i="20"/>
  <c r="AZ28" i="28" s="1"/>
  <c r="AZ29" i="28" s="1"/>
  <c r="K180" i="27"/>
  <c r="K170" i="27"/>
  <c r="K190" i="27" s="1"/>
  <c r="K46" i="27" s="1"/>
  <c r="J30" i="32" s="1"/>
  <c r="J9" i="32" s="1"/>
  <c r="AV35" i="28"/>
  <c r="AW42" i="28"/>
  <c r="AY157" i="20"/>
  <c r="AY160" i="20" s="1"/>
  <c r="AY178" i="20"/>
  <c r="C6" i="22"/>
  <c r="AY13" i="22"/>
  <c r="AZ177" i="20"/>
  <c r="AZ182" i="20" s="1"/>
  <c r="AZ183" i="20" s="1"/>
  <c r="AZ145" i="20"/>
  <c r="AZ237" i="20"/>
  <c r="AZ31" i="32" s="1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AZ216" i="20"/>
  <c r="AZ51" i="24" s="1"/>
  <c r="BB149" i="20"/>
  <c r="BB156" i="20" s="1"/>
  <c r="BB163" i="20" s="1"/>
  <c r="BB176" i="20" s="1"/>
  <c r="AZ19" i="22"/>
  <c r="AZ18" i="22"/>
  <c r="BA239" i="20"/>
  <c r="BA15" i="22" s="1"/>
  <c r="BA238" i="20"/>
  <c r="BA14" i="22" s="1"/>
  <c r="BA240" i="20"/>
  <c r="BA16" i="22" s="1"/>
  <c r="BA241" i="20"/>
  <c r="BA7" i="24" s="1"/>
  <c r="BA8" i="24" s="1"/>
  <c r="BA242" i="20"/>
  <c r="BA13" i="24" s="1"/>
  <c r="AZ218" i="20"/>
  <c r="AZ29" i="32" s="1"/>
  <c r="BB233" i="20"/>
  <c r="BA171" i="20"/>
  <c r="BA27" i="32" s="1"/>
  <c r="BB192" i="20"/>
  <c r="BC35" i="20"/>
  <c r="BC139" i="20"/>
  <c r="BC4" i="24" s="1"/>
  <c r="AZ7" i="25" l="1"/>
  <c r="AZ7" i="32"/>
  <c r="BC38" i="20"/>
  <c r="BD167" i="20" s="1"/>
  <c r="BD3" i="32"/>
  <c r="Y6" i="25"/>
  <c r="Y4" i="25" s="1"/>
  <c r="Y6" i="32"/>
  <c r="Y4" i="32" s="1"/>
  <c r="AR6" i="25"/>
  <c r="AR4" i="25" s="1"/>
  <c r="AR6" i="32"/>
  <c r="AR4" i="32" s="1"/>
  <c r="BA27" i="25"/>
  <c r="AF6" i="25"/>
  <c r="AF4" i="25" s="1"/>
  <c r="AF6" i="32"/>
  <c r="AF4" i="32" s="1"/>
  <c r="AA6" i="25"/>
  <c r="AA4" i="25" s="1"/>
  <c r="AA6" i="32"/>
  <c r="AA4" i="32" s="1"/>
  <c r="AI6" i="25"/>
  <c r="AI4" i="25" s="1"/>
  <c r="AI6" i="32"/>
  <c r="AI4" i="32" s="1"/>
  <c r="AE6" i="25"/>
  <c r="AE4" i="25" s="1"/>
  <c r="AE6" i="32"/>
  <c r="AE4" i="32" s="1"/>
  <c r="D48" i="24"/>
  <c r="D24" i="25"/>
  <c r="AQ168" i="27"/>
  <c r="AQ188" i="27" s="1"/>
  <c r="AQ45" i="27" s="1"/>
  <c r="AC178" i="27"/>
  <c r="BA20" i="24"/>
  <c r="H170" i="27"/>
  <c r="H190" i="27" s="1"/>
  <c r="H46" i="27" s="1"/>
  <c r="G30" i="32" s="1"/>
  <c r="G9" i="32" s="1"/>
  <c r="J170" i="27"/>
  <c r="J190" i="27" s="1"/>
  <c r="J46" i="27" s="1"/>
  <c r="I30" i="32" s="1"/>
  <c r="I9" i="32" s="1"/>
  <c r="AD178" i="27"/>
  <c r="Y178" i="27"/>
  <c r="L170" i="27"/>
  <c r="L190" i="27" s="1"/>
  <c r="L46" i="27" s="1"/>
  <c r="K30" i="32" s="1"/>
  <c r="K9" i="32" s="1"/>
  <c r="AY42" i="24"/>
  <c r="AO168" i="27"/>
  <c r="AO188" i="27" s="1"/>
  <c r="AO45" i="27" s="1"/>
  <c r="Z178" i="27"/>
  <c r="AN178" i="27"/>
  <c r="AZ12" i="24"/>
  <c r="AZ14" i="24" s="1"/>
  <c r="AZ15" i="24" s="1"/>
  <c r="AZ21" i="24" s="1"/>
  <c r="AZ39" i="24" s="1"/>
  <c r="AZ31" i="25"/>
  <c r="AE168" i="27"/>
  <c r="AE188" i="27" s="1"/>
  <c r="AE45" i="27" s="1"/>
  <c r="BB11" i="24"/>
  <c r="BB23" i="25"/>
  <c r="AZ41" i="24"/>
  <c r="AX44" i="28" s="1"/>
  <c r="AZ29" i="25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8" i="27"/>
  <c r="AT188" i="27" s="1"/>
  <c r="AT45" i="27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8" i="27"/>
  <c r="AK188" i="27" s="1"/>
  <c r="AK45" i="27" s="1"/>
  <c r="AH178" i="27"/>
  <c r="G180" i="27"/>
  <c r="I170" i="27"/>
  <c r="I190" i="27" s="1"/>
  <c r="I46" i="27" s="1"/>
  <c r="H30" i="32" s="1"/>
  <c r="H9" i="32" s="1"/>
  <c r="AJ178" i="27"/>
  <c r="AF40" i="28"/>
  <c r="AF41" i="28" s="1"/>
  <c r="AL168" i="27"/>
  <c r="AL188" i="27" s="1"/>
  <c r="AL45" i="27" s="1"/>
  <c r="AJ40" i="28"/>
  <c r="AJ41" i="28" s="1"/>
  <c r="T40" i="28"/>
  <c r="T41" i="28" s="1"/>
  <c r="AB40" i="28"/>
  <c r="AB41" i="28" s="1"/>
  <c r="X40" i="28"/>
  <c r="X41" i="28" s="1"/>
  <c r="AO40" i="28"/>
  <c r="AO41" i="28" s="1"/>
  <c r="AG178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8" i="27"/>
  <c r="AU188" i="27" s="1"/>
  <c r="AU45" i="27" s="1"/>
  <c r="BB168" i="20"/>
  <c r="BB26" i="32" s="1"/>
  <c r="AC188" i="27"/>
  <c r="AC45" i="27" s="1"/>
  <c r="AA188" i="27"/>
  <c r="AA45" i="27" s="1"/>
  <c r="AM188" i="27"/>
  <c r="AM45" i="27" s="1"/>
  <c r="Y188" i="27"/>
  <c r="Y45" i="27" s="1"/>
  <c r="AD188" i="27"/>
  <c r="AD45" i="27" s="1"/>
  <c r="AN188" i="27"/>
  <c r="AN45" i="27" s="1"/>
  <c r="E181" i="27"/>
  <c r="E179" i="27"/>
  <c r="E164" i="27" s="1"/>
  <c r="BB153" i="20"/>
  <c r="AZ30" i="28"/>
  <c r="BB11" i="22"/>
  <c r="E169" i="27"/>
  <c r="E176" i="27"/>
  <c r="E172" i="27"/>
  <c r="E188" i="27"/>
  <c r="E45" i="27" s="1"/>
  <c r="BC39" i="20"/>
  <c r="BB25" i="28" s="1"/>
  <c r="BB22" i="28"/>
  <c r="BA24" i="28"/>
  <c r="BC151" i="20"/>
  <c r="BC152" i="20" s="1"/>
  <c r="BC166" i="20"/>
  <c r="BC235" i="20"/>
  <c r="BC23" i="32" s="1"/>
  <c r="BB42" i="20"/>
  <c r="BA28" i="28" s="1"/>
  <c r="BA29" i="28" s="1"/>
  <c r="AH188" i="27"/>
  <c r="AH45" i="27" s="1"/>
  <c r="D30" i="25"/>
  <c r="D9" i="25" s="1"/>
  <c r="BA20" i="28"/>
  <c r="BA21" i="28"/>
  <c r="AV37" i="28"/>
  <c r="AV36" i="28"/>
  <c r="AX42" i="28"/>
  <c r="AW35" i="28"/>
  <c r="AZ158" i="27"/>
  <c r="AZ160" i="27" s="1"/>
  <c r="BA177" i="20"/>
  <c r="BA182" i="20" s="1"/>
  <c r="BA183" i="20" s="1"/>
  <c r="BA237" i="20"/>
  <c r="BA31" i="32" s="1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A216" i="20"/>
  <c r="BA51" i="24" s="1"/>
  <c r="BC149" i="20"/>
  <c r="BC156" i="20" s="1"/>
  <c r="BC163" i="20" s="1"/>
  <c r="BC176" i="20" s="1"/>
  <c r="BC168" i="20"/>
  <c r="BC26" i="32" s="1"/>
  <c r="BA18" i="22"/>
  <c r="BA19" i="22"/>
  <c r="BB242" i="20"/>
  <c r="BB13" i="24" s="1"/>
  <c r="BB238" i="20"/>
  <c r="BB14" i="22" s="1"/>
  <c r="BB239" i="20"/>
  <c r="BB15" i="22" s="1"/>
  <c r="BB240" i="20"/>
  <c r="BB16" i="22" s="1"/>
  <c r="BB241" i="20"/>
  <c r="BB7" i="24" s="1"/>
  <c r="BB8" i="24" s="1"/>
  <c r="BA218" i="20"/>
  <c r="BA29" i="32" s="1"/>
  <c r="BC233" i="20"/>
  <c r="BC192" i="20"/>
  <c r="BD35" i="20"/>
  <c r="BD139" i="20"/>
  <c r="BD4" i="24" s="1"/>
  <c r="BA7" i="32" l="1"/>
  <c r="BD38" i="20"/>
  <c r="BE167" i="20" s="1"/>
  <c r="BE3" i="32"/>
  <c r="X6" i="25"/>
  <c r="X4" i="25" s="1"/>
  <c r="X6" i="32"/>
  <c r="X4" i="32" s="1"/>
  <c r="AG6" i="25"/>
  <c r="AG4" i="25" s="1"/>
  <c r="AG6" i="32"/>
  <c r="AG4" i="32" s="1"/>
  <c r="D6" i="25"/>
  <c r="D4" i="25" s="1"/>
  <c r="D40" i="25" s="1"/>
  <c r="D6" i="32"/>
  <c r="D4" i="32" s="1"/>
  <c r="AL6" i="25"/>
  <c r="AL4" i="25" s="1"/>
  <c r="AL6" i="32"/>
  <c r="AL4" i="32" s="1"/>
  <c r="AT6" i="25"/>
  <c r="AT4" i="25" s="1"/>
  <c r="AT6" i="32"/>
  <c r="AT4" i="32" s="1"/>
  <c r="AJ6" i="25"/>
  <c r="AJ4" i="25" s="1"/>
  <c r="AJ6" i="32"/>
  <c r="AJ4" i="32" s="1"/>
  <c r="AS6" i="25"/>
  <c r="AS4" i="25" s="1"/>
  <c r="AS6" i="32"/>
  <c r="AS4" i="32" s="1"/>
  <c r="AP6" i="25"/>
  <c r="AP4" i="25" s="1"/>
  <c r="AP6" i="32"/>
  <c r="AP4" i="32" s="1"/>
  <c r="BB26" i="25"/>
  <c r="AM6" i="25"/>
  <c r="AM4" i="25" s="1"/>
  <c r="AM6" i="32"/>
  <c r="AM4" i="32" s="1"/>
  <c r="Z6" i="25"/>
  <c r="Z4" i="25" s="1"/>
  <c r="Z6" i="32"/>
  <c r="Z4" i="32" s="1"/>
  <c r="AN6" i="25"/>
  <c r="AN4" i="25" s="1"/>
  <c r="AN6" i="32"/>
  <c r="AN4" i="32" s="1"/>
  <c r="AC6" i="25"/>
  <c r="AC4" i="25" s="1"/>
  <c r="AC6" i="32"/>
  <c r="AC4" i="32" s="1"/>
  <c r="AB6" i="25"/>
  <c r="AB4" i="25" s="1"/>
  <c r="AB6" i="32"/>
  <c r="AB4" i="32" s="1"/>
  <c r="AK6" i="25"/>
  <c r="AK4" i="25" s="1"/>
  <c r="AK6" i="32"/>
  <c r="AK4" i="32" s="1"/>
  <c r="AD6" i="25"/>
  <c r="AD4" i="25" s="1"/>
  <c r="AD6" i="32"/>
  <c r="AD4" i="32" s="1"/>
  <c r="BA7" i="25"/>
  <c r="BC169" i="20"/>
  <c r="BC26" i="25"/>
  <c r="BC17" i="24"/>
  <c r="BC18" i="24"/>
  <c r="AZ42" i="24"/>
  <c r="BA41" i="24"/>
  <c r="AY44" i="28" s="1"/>
  <c r="BA29" i="25"/>
  <c r="BA12" i="24"/>
  <c r="BA14" i="24" s="1"/>
  <c r="BA15" i="24" s="1"/>
  <c r="BA21" i="24" s="1"/>
  <c r="BA39" i="24" s="1"/>
  <c r="BA31" i="25"/>
  <c r="BC11" i="24"/>
  <c r="BC23" i="25"/>
  <c r="BB18" i="24"/>
  <c r="BB17" i="24"/>
  <c r="BB7" i="22"/>
  <c r="BB6" i="22" s="1"/>
  <c r="BC25" i="30"/>
  <c r="AY34" i="28"/>
  <c r="BB169" i="20"/>
  <c r="BB171" i="20"/>
  <c r="BB27" i="32" s="1"/>
  <c r="E184" i="27"/>
  <c r="BC11" i="22"/>
  <c r="BB20" i="28"/>
  <c r="BB21" i="28"/>
  <c r="E182" i="27"/>
  <c r="F178" i="27" s="1"/>
  <c r="F181" i="27" s="1"/>
  <c r="BD39" i="20"/>
  <c r="BC25" i="28" s="1"/>
  <c r="BC22" i="28"/>
  <c r="E174" i="27"/>
  <c r="F168" i="27" s="1"/>
  <c r="F171" i="27"/>
  <c r="F189" i="27" s="1"/>
  <c r="BC153" i="20"/>
  <c r="BA30" i="28"/>
  <c r="BB24" i="28"/>
  <c r="BD151" i="20"/>
  <c r="BD152" i="20" s="1"/>
  <c r="BD166" i="20"/>
  <c r="BD235" i="20"/>
  <c r="BD23" i="32" s="1"/>
  <c r="BC42" i="20"/>
  <c r="BB28" i="28" s="1"/>
  <c r="BB29" i="28" s="1"/>
  <c r="E40" i="27"/>
  <c r="E163" i="27"/>
  <c r="E165" i="27" s="1"/>
  <c r="E186" i="27"/>
  <c r="E43" i="27" s="1"/>
  <c r="E173" i="27"/>
  <c r="AY42" i="28"/>
  <c r="AV38" i="28"/>
  <c r="AX35" i="28"/>
  <c r="AW37" i="28"/>
  <c r="AW36" i="28"/>
  <c r="BA158" i="27"/>
  <c r="BA160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31" i="32" s="1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BD149" i="20"/>
  <c r="BD156" i="20" s="1"/>
  <c r="BD163" i="20" s="1"/>
  <c r="BD176" i="20" s="1"/>
  <c r="BD168" i="20"/>
  <c r="BD26" i="32" s="1"/>
  <c r="BB18" i="22"/>
  <c r="BC241" i="20"/>
  <c r="BC7" i="24" s="1"/>
  <c r="BC8" i="24" s="1"/>
  <c r="BC242" i="20"/>
  <c r="BC13" i="24" s="1"/>
  <c r="BC238" i="20"/>
  <c r="BC14" i="22" s="1"/>
  <c r="BC239" i="20"/>
  <c r="BC15" i="22" s="1"/>
  <c r="BC240" i="20"/>
  <c r="BC16" i="22" s="1"/>
  <c r="BB19" i="22"/>
  <c r="BC171" i="20"/>
  <c r="BC27" i="32" s="1"/>
  <c r="BD233" i="20"/>
  <c r="BD192" i="20"/>
  <c r="BE35" i="20"/>
  <c r="BE139" i="20"/>
  <c r="BE4" i="24" s="1"/>
  <c r="BE38" i="20" l="1"/>
  <c r="BF167" i="20" s="1"/>
  <c r="BF3" i="32"/>
  <c r="BB7" i="32"/>
  <c r="D36" i="25"/>
  <c r="D37" i="25" s="1"/>
  <c r="D33" i="25"/>
  <c r="D53" i="24" s="1"/>
  <c r="BC27" i="25"/>
  <c r="D40" i="32"/>
  <c r="D36" i="32"/>
  <c r="D33" i="32"/>
  <c r="E48" i="24"/>
  <c r="E24" i="25"/>
  <c r="E30" i="25"/>
  <c r="BB7" i="25"/>
  <c r="BD169" i="20"/>
  <c r="BD26" i="25"/>
  <c r="BD18" i="24"/>
  <c r="BD17" i="24"/>
  <c r="BC20" i="24"/>
  <c r="BA42" i="24"/>
  <c r="BB216" i="20"/>
  <c r="BB51" i="24" s="1"/>
  <c r="BB27" i="25"/>
  <c r="BB12" i="24"/>
  <c r="BB14" i="24" s="1"/>
  <c r="BB15" i="24" s="1"/>
  <c r="BB31" i="25"/>
  <c r="BD11" i="24"/>
  <c r="BD23" i="25"/>
  <c r="BB20" i="24"/>
  <c r="BD25" i="30"/>
  <c r="BC7" i="22"/>
  <c r="BC6" i="22" s="1"/>
  <c r="AZ34" i="28"/>
  <c r="C108" i="20"/>
  <c r="C108" i="29"/>
  <c r="BB218" i="20"/>
  <c r="BB29" i="32" s="1"/>
  <c r="F169" i="27"/>
  <c r="F186" i="27" s="1"/>
  <c r="F43" i="27" s="1"/>
  <c r="D46" i="24"/>
  <c r="E42" i="27"/>
  <c r="BD153" i="20"/>
  <c r="BB30" i="28"/>
  <c r="BC24" i="28"/>
  <c r="BE151" i="20"/>
  <c r="BE152" i="20" s="1"/>
  <c r="BE166" i="20"/>
  <c r="BE235" i="20"/>
  <c r="BE23" i="32" s="1"/>
  <c r="BD42" i="20"/>
  <c r="BC28" i="28" s="1"/>
  <c r="BC29" i="28" s="1"/>
  <c r="F182" i="27"/>
  <c r="G178" i="27" s="1"/>
  <c r="G179" i="27" s="1"/>
  <c r="G164" i="27" s="1"/>
  <c r="BD11" i="22"/>
  <c r="F176" i="27"/>
  <c r="F40" i="27" s="1"/>
  <c r="E46" i="24" s="1"/>
  <c r="F188" i="27"/>
  <c r="F45" i="27" s="1"/>
  <c r="F172" i="27"/>
  <c r="BC20" i="28"/>
  <c r="BC21" i="28"/>
  <c r="F179" i="27"/>
  <c r="F164" i="27" s="1"/>
  <c r="BE39" i="20"/>
  <c r="BD25" i="28" s="1"/>
  <c r="BD22" i="28"/>
  <c r="AZ42" i="28"/>
  <c r="AW38" i="28"/>
  <c r="AY35" i="28"/>
  <c r="AX36" i="28"/>
  <c r="AX37" i="28"/>
  <c r="BE56" i="20"/>
  <c r="BF3" i="25"/>
  <c r="BC177" i="20"/>
  <c r="BC182" i="20" s="1"/>
  <c r="BC183" i="20" s="1"/>
  <c r="BC237" i="20"/>
  <c r="BC31" i="32" s="1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8" i="27"/>
  <c r="BB160" i="27" s="1"/>
  <c r="BB13" i="22"/>
  <c r="BD3" i="22"/>
  <c r="BD158" i="20"/>
  <c r="BC59" i="20"/>
  <c r="BC61" i="20" s="1"/>
  <c r="BB157" i="20"/>
  <c r="BB160" i="20" s="1"/>
  <c r="BB178" i="20"/>
  <c r="BD58" i="20"/>
  <c r="BD57" i="20"/>
  <c r="BC216" i="20"/>
  <c r="BC51" i="24" s="1"/>
  <c r="BE149" i="20"/>
  <c r="BE156" i="20" s="1"/>
  <c r="BE163" i="20" s="1"/>
  <c r="BE176" i="20" s="1"/>
  <c r="BE168" i="20"/>
  <c r="BE26" i="32" s="1"/>
  <c r="BC19" i="22"/>
  <c r="BD240" i="20"/>
  <c r="BD16" i="22" s="1"/>
  <c r="BD241" i="20"/>
  <c r="BD7" i="24" s="1"/>
  <c r="BD8" i="24" s="1"/>
  <c r="BD242" i="20"/>
  <c r="BD13" i="24" s="1"/>
  <c r="BD238" i="20"/>
  <c r="BD14" i="22" s="1"/>
  <c r="BD239" i="20"/>
  <c r="BD15" i="22" s="1"/>
  <c r="BC18" i="22"/>
  <c r="BC7" i="32" s="1"/>
  <c r="BC218" i="20"/>
  <c r="BC29" i="32" s="1"/>
  <c r="BE233" i="20"/>
  <c r="BD171" i="20"/>
  <c r="BD27" i="32" s="1"/>
  <c r="BE192" i="20"/>
  <c r="BF35" i="20"/>
  <c r="BF139" i="20"/>
  <c r="BF4" i="24" s="1"/>
  <c r="E9" i="25" l="1"/>
  <c r="E49" i="24"/>
  <c r="E52" i="24" s="1"/>
  <c r="D34" i="25"/>
  <c r="D43" i="25" s="1"/>
  <c r="BF38" i="20"/>
  <c r="BG167" i="20" s="1"/>
  <c r="BG3" i="32"/>
  <c r="BB29" i="25"/>
  <c r="D34" i="32"/>
  <c r="D43" i="32" s="1"/>
  <c r="D37" i="32"/>
  <c r="BD27" i="25"/>
  <c r="E6" i="25"/>
  <c r="E4" i="25" s="1"/>
  <c r="E33" i="25" s="1"/>
  <c r="E6" i="32"/>
  <c r="E4" i="32" s="1"/>
  <c r="BC7" i="25"/>
  <c r="BD20" i="24"/>
  <c r="BE169" i="20"/>
  <c r="BE26" i="25"/>
  <c r="BE17" i="24"/>
  <c r="BE18" i="24"/>
  <c r="BB21" i="24"/>
  <c r="BB39" i="24" s="1"/>
  <c r="BE11" i="24"/>
  <c r="BE23" i="25"/>
  <c r="BC12" i="24"/>
  <c r="BC14" i="24" s="1"/>
  <c r="BC15" i="24" s="1"/>
  <c r="BC21" i="24" s="1"/>
  <c r="BC39" i="24" s="1"/>
  <c r="BC31" i="25"/>
  <c r="BC41" i="24"/>
  <c r="BA44" i="28" s="1"/>
  <c r="BC29" i="25"/>
  <c r="BB41" i="24"/>
  <c r="D49" i="24"/>
  <c r="D52" i="24" s="1"/>
  <c r="BD7" i="22"/>
  <c r="BD6" i="22" s="1"/>
  <c r="BA34" i="28"/>
  <c r="BE25" i="30"/>
  <c r="D108" i="20"/>
  <c r="D108" i="29"/>
  <c r="F173" i="27"/>
  <c r="F163" i="27"/>
  <c r="F165" i="27" s="1"/>
  <c r="F184" i="27"/>
  <c r="G181" i="27"/>
  <c r="G182" i="27" s="1"/>
  <c r="H178" i="27" s="1"/>
  <c r="H181" i="27" s="1"/>
  <c r="BE11" i="22"/>
  <c r="BF39" i="20"/>
  <c r="BE25" i="28" s="1"/>
  <c r="BE22" i="28"/>
  <c r="BD21" i="28"/>
  <c r="BD20" i="28"/>
  <c r="F174" i="27"/>
  <c r="G168" i="27" s="1"/>
  <c r="G171" i="27"/>
  <c r="G189" i="27" s="1"/>
  <c r="G184" i="27"/>
  <c r="BE153" i="20"/>
  <c r="BC30" i="28"/>
  <c r="BD24" i="28"/>
  <c r="BF151" i="20"/>
  <c r="BF152" i="20" s="1"/>
  <c r="BF166" i="20"/>
  <c r="BF235" i="20"/>
  <c r="BF23" i="32" s="1"/>
  <c r="BE42" i="20"/>
  <c r="BD28" i="28" s="1"/>
  <c r="BD29" i="28" s="1"/>
  <c r="F42" i="27"/>
  <c r="AY36" i="28"/>
  <c r="AY37" i="28"/>
  <c r="AX38" i="28"/>
  <c r="BA42" i="28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31" i="32" s="1"/>
  <c r="BD25" i="22"/>
  <c r="BD4" i="22"/>
  <c r="BC157" i="20"/>
  <c r="BC160" i="20" s="1"/>
  <c r="BC178" i="20"/>
  <c r="BE57" i="20"/>
  <c r="BE58" i="20"/>
  <c r="BD218" i="20"/>
  <c r="BD29" i="32" s="1"/>
  <c r="BF149" i="20"/>
  <c r="BF156" i="20" s="1"/>
  <c r="BF163" i="20" s="1"/>
  <c r="BF176" i="20" s="1"/>
  <c r="BF168" i="20"/>
  <c r="BF26" i="32" s="1"/>
  <c r="BD19" i="22"/>
  <c r="BE239" i="20"/>
  <c r="BE15" i="22" s="1"/>
  <c r="BE238" i="20"/>
  <c r="BE14" i="22" s="1"/>
  <c r="BE240" i="20"/>
  <c r="BE16" i="22" s="1"/>
  <c r="BE242" i="20"/>
  <c r="BE13" i="24" s="1"/>
  <c r="BE241" i="20"/>
  <c r="BE7" i="24" s="1"/>
  <c r="BE8" i="24" s="1"/>
  <c r="BD18" i="22"/>
  <c r="BD216" i="20"/>
  <c r="BD51" i="24" s="1"/>
  <c r="BF233" i="20"/>
  <c r="BE171" i="20"/>
  <c r="BE27" i="32" s="1"/>
  <c r="BF192" i="20"/>
  <c r="BG35" i="20"/>
  <c r="BG139" i="20"/>
  <c r="BG4" i="24" s="1"/>
  <c r="BG38" i="20" l="1"/>
  <c r="BH167" i="20" s="1"/>
  <c r="BH3" i="32"/>
  <c r="BD7" i="25"/>
  <c r="BD7" i="32"/>
  <c r="E40" i="25"/>
  <c r="E36" i="25"/>
  <c r="E37" i="25" s="1"/>
  <c r="E40" i="32"/>
  <c r="E33" i="32"/>
  <c r="E36" i="32"/>
  <c r="BE27" i="25"/>
  <c r="F48" i="24"/>
  <c r="F24" i="25"/>
  <c r="F30" i="25"/>
  <c r="BE20" i="24"/>
  <c r="BF169" i="20"/>
  <c r="BF26" i="25"/>
  <c r="BF17" i="24"/>
  <c r="BF18" i="24"/>
  <c r="BC158" i="27"/>
  <c r="BC160" i="27" s="1"/>
  <c r="BC170" i="27" s="1"/>
  <c r="BB42" i="24"/>
  <c r="BC42" i="24"/>
  <c r="BF11" i="24"/>
  <c r="BF23" i="25"/>
  <c r="BD41" i="24"/>
  <c r="BB44" i="28" s="1"/>
  <c r="BD29" i="25"/>
  <c r="BD12" i="24"/>
  <c r="BD14" i="24" s="1"/>
  <c r="BD15" i="24" s="1"/>
  <c r="BD21" i="24" s="1"/>
  <c r="BD39" i="24" s="1"/>
  <c r="BD31" i="25"/>
  <c r="AZ44" i="28"/>
  <c r="BB34" i="28"/>
  <c r="BE7" i="22"/>
  <c r="BE6" i="22" s="1"/>
  <c r="BF25" i="30"/>
  <c r="AZ35" i="28"/>
  <c r="AZ36" i="28" s="1"/>
  <c r="G169" i="27"/>
  <c r="G173" i="27" s="1"/>
  <c r="H182" i="27"/>
  <c r="I178" i="27" s="1"/>
  <c r="BF11" i="22"/>
  <c r="G176" i="27"/>
  <c r="G40" i="27" s="1"/>
  <c r="F46" i="24" s="1"/>
  <c r="F49" i="24" s="1"/>
  <c r="F52" i="24" s="1"/>
  <c r="G188" i="27"/>
  <c r="G45" i="27" s="1"/>
  <c r="G172" i="27"/>
  <c r="BE20" i="28"/>
  <c r="BE21" i="28"/>
  <c r="H179" i="27"/>
  <c r="H164" i="27" s="1"/>
  <c r="E53" i="24"/>
  <c r="E34" i="25"/>
  <c r="E43" i="25" s="1"/>
  <c r="BG39" i="20"/>
  <c r="BF25" i="28" s="1"/>
  <c r="BF22" i="28"/>
  <c r="BF153" i="20"/>
  <c r="BD30" i="28"/>
  <c r="BE24" i="28"/>
  <c r="BG151" i="20"/>
  <c r="BG152" i="20" s="1"/>
  <c r="BG166" i="20"/>
  <c r="BG235" i="20"/>
  <c r="BG23" i="32" s="1"/>
  <c r="BF42" i="20"/>
  <c r="BE28" i="28" s="1"/>
  <c r="BE29" i="28" s="1"/>
  <c r="BB42" i="28"/>
  <c r="AY38" i="28"/>
  <c r="BA35" i="28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E31" i="32" s="1"/>
  <c r="BF215" i="20"/>
  <c r="BF198" i="20"/>
  <c r="BF3" i="22"/>
  <c r="BF158" i="20"/>
  <c r="BE59" i="20"/>
  <c r="BE61" i="20" s="1"/>
  <c r="BE4" i="22"/>
  <c r="BE25" i="22"/>
  <c r="BF57" i="20"/>
  <c r="BF58" i="20"/>
  <c r="BD158" i="27"/>
  <c r="BD160" i="27" s="1"/>
  <c r="BE216" i="20"/>
  <c r="BE51" i="24" s="1"/>
  <c r="BG149" i="20"/>
  <c r="BG156" i="20" s="1"/>
  <c r="BG163" i="20" s="1"/>
  <c r="BG176" i="20" s="1"/>
  <c r="BG168" i="20"/>
  <c r="BG26" i="32" s="1"/>
  <c r="BE18" i="22"/>
  <c r="BE19" i="22"/>
  <c r="BF242" i="20"/>
  <c r="BF13" i="24" s="1"/>
  <c r="BF239" i="20"/>
  <c r="BF15" i="22" s="1"/>
  <c r="BF240" i="20"/>
  <c r="BF16" i="22" s="1"/>
  <c r="BF241" i="20"/>
  <c r="BF7" i="24" s="1"/>
  <c r="BF8" i="24" s="1"/>
  <c r="BF238" i="20"/>
  <c r="BF14" i="22" s="1"/>
  <c r="BE218" i="20"/>
  <c r="BE29" i="32" s="1"/>
  <c r="BF171" i="20"/>
  <c r="BG233" i="20"/>
  <c r="BG192" i="20"/>
  <c r="BH35" i="20"/>
  <c r="BH139" i="20"/>
  <c r="BH4" i="24" s="1"/>
  <c r="BF216" i="20" l="1"/>
  <c r="BF218" i="20"/>
  <c r="BF27" i="32"/>
  <c r="BE7" i="32"/>
  <c r="BH38" i="20"/>
  <c r="BI167" i="20" s="1"/>
  <c r="BI3" i="32"/>
  <c r="E37" i="32"/>
  <c r="F6" i="25"/>
  <c r="F4" i="25" s="1"/>
  <c r="F6" i="32"/>
  <c r="F4" i="32" s="1"/>
  <c r="E34" i="32"/>
  <c r="E43" i="32" s="1"/>
  <c r="BF27" i="25"/>
  <c r="F9" i="25"/>
  <c r="BC180" i="27"/>
  <c r="BE7" i="25"/>
  <c r="BG169" i="20"/>
  <c r="BG26" i="25"/>
  <c r="BG17" i="24"/>
  <c r="BG18" i="24"/>
  <c r="BD42" i="24"/>
  <c r="BE41" i="24"/>
  <c r="BC44" i="28" s="1"/>
  <c r="BE29" i="25"/>
  <c r="BG11" i="24"/>
  <c r="BG23" i="25"/>
  <c r="BE12" i="24"/>
  <c r="BE14" i="24" s="1"/>
  <c r="BE15" i="24" s="1"/>
  <c r="BE21" i="24" s="1"/>
  <c r="BE39" i="24" s="1"/>
  <c r="BE31" i="25"/>
  <c r="BG25" i="30"/>
  <c r="BC34" i="28"/>
  <c r="BF7" i="22"/>
  <c r="BF6" i="22" s="1"/>
  <c r="AZ37" i="28"/>
  <c r="AZ38" i="28" s="1"/>
  <c r="G186" i="27"/>
  <c r="G43" i="27" s="1"/>
  <c r="G163" i="27"/>
  <c r="G165" i="27" s="1"/>
  <c r="H184" i="27"/>
  <c r="BG11" i="22"/>
  <c r="BF24" i="28"/>
  <c r="BH151" i="20"/>
  <c r="BH152" i="20" s="1"/>
  <c r="BH166" i="20"/>
  <c r="BH235" i="20"/>
  <c r="BH23" i="32" s="1"/>
  <c r="BG42" i="20"/>
  <c r="BF28" i="28" s="1"/>
  <c r="BF29" i="28" s="1"/>
  <c r="G42" i="27"/>
  <c r="G174" i="27"/>
  <c r="H168" i="27" s="1"/>
  <c r="H171" i="27"/>
  <c r="H189" i="27" s="1"/>
  <c r="BG153" i="20"/>
  <c r="BE30" i="28"/>
  <c r="I181" i="27"/>
  <c r="BH39" i="20"/>
  <c r="BG25" i="28" s="1"/>
  <c r="BG22" i="28"/>
  <c r="BF20" i="28"/>
  <c r="BF21" i="28"/>
  <c r="I179" i="27"/>
  <c r="I164" i="27" s="1"/>
  <c r="BA36" i="28"/>
  <c r="BA37" i="28"/>
  <c r="BB35" i="28"/>
  <c r="BC42" i="28"/>
  <c r="BE158" i="27"/>
  <c r="BE160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31" i="32" s="1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H26" i="32" s="1"/>
  <c r="BF19" i="22"/>
  <c r="BF18" i="22"/>
  <c r="BG241" i="20"/>
  <c r="BG7" i="24" s="1"/>
  <c r="BG8" i="24" s="1"/>
  <c r="BG242" i="20"/>
  <c r="BG13" i="24" s="1"/>
  <c r="BG238" i="20"/>
  <c r="BG14" i="22" s="1"/>
  <c r="BG239" i="20"/>
  <c r="BG15" i="22" s="1"/>
  <c r="BG240" i="20"/>
  <c r="BG16" i="22" s="1"/>
  <c r="BG171" i="20"/>
  <c r="BG27" i="32" s="1"/>
  <c r="BH233" i="20"/>
  <c r="BH192" i="20"/>
  <c r="BI35" i="20"/>
  <c r="BI139" i="20"/>
  <c r="BI4" i="24" s="1"/>
  <c r="BI38" i="20" l="1"/>
  <c r="BJ167" i="20" s="1"/>
  <c r="BJ3" i="32"/>
  <c r="BF7" i="32"/>
  <c r="BG27" i="25"/>
  <c r="F33" i="25"/>
  <c r="F34" i="25" s="1"/>
  <c r="F43" i="25" s="1"/>
  <c r="F40" i="32"/>
  <c r="F36" i="32"/>
  <c r="F33" i="32"/>
  <c r="F36" i="25"/>
  <c r="F37" i="25" s="1"/>
  <c r="F40" i="25"/>
  <c r="BE42" i="24"/>
  <c r="G48" i="24"/>
  <c r="G24" i="25"/>
  <c r="G30" i="25"/>
  <c r="BF7" i="25"/>
  <c r="BG20" i="24"/>
  <c r="BH169" i="20"/>
  <c r="BH26" i="25"/>
  <c r="BH17" i="24"/>
  <c r="BH18" i="24"/>
  <c r="BF12" i="24"/>
  <c r="BF14" i="24" s="1"/>
  <c r="BF15" i="24" s="1"/>
  <c r="BF31" i="25"/>
  <c r="BH11" i="24"/>
  <c r="BH23" i="25"/>
  <c r="BD34" i="28"/>
  <c r="BG7" i="22"/>
  <c r="BG6" i="22" s="1"/>
  <c r="E108" i="20"/>
  <c r="E108" i="29"/>
  <c r="BG24" i="28"/>
  <c r="BI151" i="20"/>
  <c r="BI152" i="20" s="1"/>
  <c r="BI166" i="20"/>
  <c r="BI235" i="20"/>
  <c r="BI23" i="32" s="1"/>
  <c r="BH42" i="20"/>
  <c r="BG28" i="28" s="1"/>
  <c r="BG29" i="28" s="1"/>
  <c r="I184" i="27"/>
  <c r="BH153" i="20"/>
  <c r="BF30" i="28"/>
  <c r="I182" i="27"/>
  <c r="J178" i="27" s="1"/>
  <c r="J181" i="27" s="1"/>
  <c r="H176" i="27"/>
  <c r="H40" i="27" s="1"/>
  <c r="G46" i="24" s="1"/>
  <c r="H188" i="27"/>
  <c r="H45" i="27" s="1"/>
  <c r="H172" i="27"/>
  <c r="BI39" i="20"/>
  <c r="BH25" i="28" s="1"/>
  <c r="BH22" i="28"/>
  <c r="BG20" i="28"/>
  <c r="BG21" i="28"/>
  <c r="H169" i="27"/>
  <c r="BC35" i="28"/>
  <c r="BD42" i="28"/>
  <c r="BA38" i="28"/>
  <c r="BB36" i="28"/>
  <c r="BB37" i="28"/>
  <c r="BF158" i="27"/>
  <c r="BF160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G31" i="32" s="1"/>
  <c r="BF13" i="22"/>
  <c r="BH57" i="20"/>
  <c r="BH58" i="20"/>
  <c r="BG4" i="22"/>
  <c r="BG25" i="22"/>
  <c r="BI56" i="20"/>
  <c r="BJ3" i="25"/>
  <c r="BH215" i="20"/>
  <c r="BH198" i="20"/>
  <c r="BH199" i="20" s="1"/>
  <c r="BG216" i="20"/>
  <c r="BG51" i="24" s="1"/>
  <c r="BI149" i="20"/>
  <c r="BI156" i="20" s="1"/>
  <c r="BI163" i="20" s="1"/>
  <c r="BI176" i="20" s="1"/>
  <c r="BI168" i="20"/>
  <c r="BI26" i="32" s="1"/>
  <c r="BG19" i="22"/>
  <c r="BG18" i="22"/>
  <c r="BH240" i="20"/>
  <c r="BH241" i="20"/>
  <c r="BH7" i="24" s="1"/>
  <c r="BH8" i="24" s="1"/>
  <c r="BH238" i="20"/>
  <c r="BH239" i="20"/>
  <c r="BH242" i="20"/>
  <c r="BH13" i="24" s="1"/>
  <c r="BG218" i="20"/>
  <c r="BG29" i="32" s="1"/>
  <c r="BH171" i="20"/>
  <c r="BH27" i="32" s="1"/>
  <c r="BI233" i="20"/>
  <c r="BI192" i="20"/>
  <c r="BJ35" i="20"/>
  <c r="BJ139" i="20"/>
  <c r="BJ4" i="24" s="1"/>
  <c r="G49" i="24" l="1"/>
  <c r="G52" i="24" s="1"/>
  <c r="BG7" i="25"/>
  <c r="BG7" i="32"/>
  <c r="BJ38" i="20"/>
  <c r="BK167" i="20" s="1"/>
  <c r="BK3" i="32"/>
  <c r="F53" i="24"/>
  <c r="F37" i="32"/>
  <c r="BH27" i="25"/>
  <c r="G6" i="25"/>
  <c r="G4" i="25" s="1"/>
  <c r="G6" i="32"/>
  <c r="G4" i="32" s="1"/>
  <c r="F34" i="32"/>
  <c r="F43" i="32" s="1"/>
  <c r="G9" i="25"/>
  <c r="BH20" i="24"/>
  <c r="BI169" i="20"/>
  <c r="BI26" i="25"/>
  <c r="BI18" i="24"/>
  <c r="BI17" i="24"/>
  <c r="BI11" i="24"/>
  <c r="BI23" i="25"/>
  <c r="BG41" i="24"/>
  <c r="BG29" i="25"/>
  <c r="BG12" i="24"/>
  <c r="BG14" i="24" s="1"/>
  <c r="BG15" i="24" s="1"/>
  <c r="BG21" i="24" s="1"/>
  <c r="BG39" i="24" s="1"/>
  <c r="BG31" i="25"/>
  <c r="BE34" i="28"/>
  <c r="BH24" i="28"/>
  <c r="BJ151" i="20"/>
  <c r="BJ152" i="20" s="1"/>
  <c r="BJ166" i="20"/>
  <c r="BJ235" i="20"/>
  <c r="BJ23" i="32" s="1"/>
  <c r="BI42" i="20"/>
  <c r="BH28" i="28" s="1"/>
  <c r="BH29" i="28" s="1"/>
  <c r="H174" i="27"/>
  <c r="I168" i="27" s="1"/>
  <c r="I171" i="27"/>
  <c r="I189" i="27" s="1"/>
  <c r="H42" i="27"/>
  <c r="J182" i="27"/>
  <c r="K178" i="27" s="1"/>
  <c r="K181" i="27" s="1"/>
  <c r="BH21" i="28"/>
  <c r="BH20" i="28"/>
  <c r="J179" i="27"/>
  <c r="J164" i="27" s="1"/>
  <c r="BI153" i="20"/>
  <c r="BG30" i="28"/>
  <c r="BJ39" i="20"/>
  <c r="BI25" i="28" s="1"/>
  <c r="BI22" i="28"/>
  <c r="H186" i="27"/>
  <c r="H43" i="27" s="1"/>
  <c r="H163" i="27"/>
  <c r="H165" i="27" s="1"/>
  <c r="H173" i="27"/>
  <c r="BE42" i="28"/>
  <c r="BB38" i="28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H216" i="20"/>
  <c r="BH51" i="24" s="1"/>
  <c r="BJ149" i="20"/>
  <c r="BJ156" i="20" s="1"/>
  <c r="BJ163" i="20" s="1"/>
  <c r="BJ176" i="20" s="1"/>
  <c r="BJ168" i="20"/>
  <c r="BJ26" i="32" s="1"/>
  <c r="BI239" i="20"/>
  <c r="BI238" i="20"/>
  <c r="BI240" i="20"/>
  <c r="BI241" i="20"/>
  <c r="BI7" i="24" s="1"/>
  <c r="BI8" i="24" s="1"/>
  <c r="BI242" i="20"/>
  <c r="BI13" i="24" s="1"/>
  <c r="BH218" i="20"/>
  <c r="BH29" i="32" s="1"/>
  <c r="BJ233" i="20"/>
  <c r="BI171" i="20"/>
  <c r="BI27" i="32" s="1"/>
  <c r="BJ192" i="20"/>
  <c r="BK35" i="20"/>
  <c r="BK139" i="20"/>
  <c r="BK4" i="24" s="1"/>
  <c r="BK38" i="20" l="1"/>
  <c r="BL167" i="20" s="1"/>
  <c r="BL3" i="32"/>
  <c r="G40" i="25"/>
  <c r="G40" i="32"/>
  <c r="G33" i="32"/>
  <c r="G36" i="32"/>
  <c r="BI27" i="25"/>
  <c r="BH31" i="25"/>
  <c r="BH31" i="32"/>
  <c r="G33" i="25"/>
  <c r="G34" i="25" s="1"/>
  <c r="G43" i="25" s="1"/>
  <c r="G36" i="25"/>
  <c r="G37" i="25" s="1"/>
  <c r="H48" i="24"/>
  <c r="H24" i="25"/>
  <c r="H30" i="25"/>
  <c r="BI20" i="24"/>
  <c r="BJ169" i="20"/>
  <c r="BJ26" i="25"/>
  <c r="BJ18" i="24"/>
  <c r="BJ17" i="24"/>
  <c r="BG42" i="24"/>
  <c r="BH41" i="24"/>
  <c r="BF44" i="28" s="1"/>
  <c r="BH29" i="25"/>
  <c r="BJ11" i="24"/>
  <c r="BJ23" i="25"/>
  <c r="BF34" i="28"/>
  <c r="BH12" i="24"/>
  <c r="BH14" i="24" s="1"/>
  <c r="BH15" i="24" s="1"/>
  <c r="BH21" i="24" s="1"/>
  <c r="BH39" i="24" s="1"/>
  <c r="F108" i="20"/>
  <c r="F108" i="29"/>
  <c r="J184" i="27"/>
  <c r="I169" i="27"/>
  <c r="I186" i="27" s="1"/>
  <c r="I43" i="27" s="1"/>
  <c r="K179" i="27"/>
  <c r="K164" i="27" s="1"/>
  <c r="BK39" i="20"/>
  <c r="BJ25" i="28" s="1"/>
  <c r="BJ22" i="28"/>
  <c r="I188" i="27"/>
  <c r="I45" i="27" s="1"/>
  <c r="I176" i="27"/>
  <c r="I40" i="27" s="1"/>
  <c r="H46" i="24" s="1"/>
  <c r="I172" i="27"/>
  <c r="BJ153" i="20"/>
  <c r="BH30" i="28"/>
  <c r="BI24" i="28"/>
  <c r="BK151" i="20"/>
  <c r="BK152" i="20" s="1"/>
  <c r="BK166" i="20"/>
  <c r="BK235" i="20"/>
  <c r="BK23" i="32" s="1"/>
  <c r="BJ42" i="20"/>
  <c r="BI28" i="28" s="1"/>
  <c r="BI29" i="28" s="1"/>
  <c r="K182" i="27"/>
  <c r="L178" i="27" s="1"/>
  <c r="BI20" i="28"/>
  <c r="BI21" i="28"/>
  <c r="BC38" i="28"/>
  <c r="BF42" i="28"/>
  <c r="BE44" i="28"/>
  <c r="BE35" i="28"/>
  <c r="BK56" i="20"/>
  <c r="BL3" i="25"/>
  <c r="BJ57" i="20"/>
  <c r="BJ58" i="20"/>
  <c r="BJ215" i="20"/>
  <c r="BJ198" i="20"/>
  <c r="BJ199" i="20" s="1"/>
  <c r="BH158" i="27"/>
  <c r="BH160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145" i="20"/>
  <c r="BI159" i="20"/>
  <c r="BG31" i="28" s="1"/>
  <c r="BI216" i="20"/>
  <c r="BI51" i="24" s="1"/>
  <c r="BK149" i="20"/>
  <c r="BK156" i="20" s="1"/>
  <c r="BK163" i="20" s="1"/>
  <c r="BK176" i="20" s="1"/>
  <c r="BK168" i="20"/>
  <c r="BK26" i="32" s="1"/>
  <c r="BJ242" i="20"/>
  <c r="BJ13" i="24" s="1"/>
  <c r="BJ238" i="20"/>
  <c r="BJ239" i="20"/>
  <c r="BJ240" i="20"/>
  <c r="BJ241" i="20"/>
  <c r="BJ7" i="24" s="1"/>
  <c r="BJ8" i="24" s="1"/>
  <c r="BI218" i="20"/>
  <c r="BI29" i="32" s="1"/>
  <c r="BK233" i="20"/>
  <c r="BJ171" i="20"/>
  <c r="BJ27" i="32" s="1"/>
  <c r="BK192" i="20"/>
  <c r="BL35" i="20"/>
  <c r="BL139" i="20"/>
  <c r="BL4" i="24" s="1"/>
  <c r="H49" i="24" l="1"/>
  <c r="H52" i="24" s="1"/>
  <c r="BL38" i="20"/>
  <c r="BM167" i="20" s="1"/>
  <c r="BM3" i="32"/>
  <c r="BI31" i="25"/>
  <c r="BI31" i="32"/>
  <c r="H6" i="25"/>
  <c r="H4" i="25" s="1"/>
  <c r="H6" i="32"/>
  <c r="H4" i="32" s="1"/>
  <c r="BJ27" i="25"/>
  <c r="G37" i="32"/>
  <c r="G34" i="32"/>
  <c r="G43" i="32" s="1"/>
  <c r="G53" i="24"/>
  <c r="H9" i="25"/>
  <c r="BJ20" i="24"/>
  <c r="BK169" i="20"/>
  <c r="BK26" i="25"/>
  <c r="BK18" i="24"/>
  <c r="BK17" i="24"/>
  <c r="BI41" i="24"/>
  <c r="BG44" i="28" s="1"/>
  <c r="BI29" i="25"/>
  <c r="BK11" i="24"/>
  <c r="BK23" i="25"/>
  <c r="BH42" i="24"/>
  <c r="BG34" i="28"/>
  <c r="BI12" i="24"/>
  <c r="BI14" i="24" s="1"/>
  <c r="BI15" i="24" s="1"/>
  <c r="BI21" i="24" s="1"/>
  <c r="BI39" i="24" s="1"/>
  <c r="G108" i="20"/>
  <c r="G108" i="29"/>
  <c r="K184" i="27"/>
  <c r="I173" i="27"/>
  <c r="I163" i="27"/>
  <c r="I165" i="27" s="1"/>
  <c r="BK153" i="20"/>
  <c r="BI30" i="28"/>
  <c r="BL39" i="20"/>
  <c r="BK25" i="28" s="1"/>
  <c r="BK22" i="28"/>
  <c r="BJ20" i="28"/>
  <c r="BJ21" i="28"/>
  <c r="L179" i="27"/>
  <c r="L164" i="27" s="1"/>
  <c r="BJ24" i="28"/>
  <c r="BL151" i="20"/>
  <c r="BL152" i="20" s="1"/>
  <c r="BL166" i="20"/>
  <c r="BL235" i="20"/>
  <c r="BL23" i="32" s="1"/>
  <c r="BK42" i="20"/>
  <c r="BJ28" i="28" s="1"/>
  <c r="BJ29" i="28" s="1"/>
  <c r="L181" i="27"/>
  <c r="I174" i="27"/>
  <c r="J168" i="27" s="1"/>
  <c r="J171" i="27"/>
  <c r="J189" i="27" s="1"/>
  <c r="I42" i="27"/>
  <c r="BE36" i="28"/>
  <c r="BE37" i="28"/>
  <c r="BE38" i="28" s="1"/>
  <c r="BG42" i="28"/>
  <c r="BF35" i="28"/>
  <c r="BI158" i="27"/>
  <c r="BI160" i="27" s="1"/>
  <c r="BH170" i="27"/>
  <c r="BH180" i="27"/>
  <c r="BK158" i="20"/>
  <c r="BJ59" i="20"/>
  <c r="BJ61" i="20" s="1"/>
  <c r="BJ177" i="20"/>
  <c r="BJ182" i="20" s="1"/>
  <c r="BJ183" i="20" s="1"/>
  <c r="BJ237" i="20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J218" i="20"/>
  <c r="BJ29" i="32" s="1"/>
  <c r="BL149" i="20"/>
  <c r="BL156" i="20" s="1"/>
  <c r="BL163" i="20" s="1"/>
  <c r="BL176" i="20" s="1"/>
  <c r="BL168" i="20"/>
  <c r="BL26" i="32" s="1"/>
  <c r="BK241" i="20"/>
  <c r="BK7" i="24" s="1"/>
  <c r="BK8" i="24" s="1"/>
  <c r="BK239" i="20"/>
  <c r="BK240" i="20"/>
  <c r="BK242" i="20"/>
  <c r="BK13" i="24" s="1"/>
  <c r="BK238" i="20"/>
  <c r="BJ216" i="20"/>
  <c r="BJ51" i="24" s="1"/>
  <c r="BK171" i="20"/>
  <c r="BK27" i="32" s="1"/>
  <c r="BL233" i="20"/>
  <c r="BL192" i="20"/>
  <c r="BM35" i="20"/>
  <c r="BM139" i="20"/>
  <c r="BM4" i="24" s="1"/>
  <c r="BM38" i="20" l="1"/>
  <c r="BN167" i="20" s="1"/>
  <c r="BN3" i="32"/>
  <c r="H36" i="25"/>
  <c r="H37" i="25" s="1"/>
  <c r="BK27" i="25"/>
  <c r="H40" i="32"/>
  <c r="H36" i="32"/>
  <c r="H33" i="32"/>
  <c r="BJ31" i="25"/>
  <c r="BJ31" i="32"/>
  <c r="H33" i="25"/>
  <c r="H53" i="24" s="1"/>
  <c r="H40" i="25"/>
  <c r="I48" i="24"/>
  <c r="I24" i="25"/>
  <c r="I30" i="25"/>
  <c r="BK20" i="24"/>
  <c r="BL169" i="20"/>
  <c r="BL26" i="25"/>
  <c r="BL17" i="24"/>
  <c r="BL18" i="24"/>
  <c r="BJ41" i="24"/>
  <c r="BH44" i="28" s="1"/>
  <c r="BJ29" i="25"/>
  <c r="BL11" i="24"/>
  <c r="BL23" i="25"/>
  <c r="BH34" i="28"/>
  <c r="BJ12" i="24"/>
  <c r="BJ14" i="24" s="1"/>
  <c r="BJ15" i="24" s="1"/>
  <c r="BJ21" i="24" s="1"/>
  <c r="BJ39" i="24" s="1"/>
  <c r="BI42" i="24"/>
  <c r="J169" i="27"/>
  <c r="J163" i="27" s="1"/>
  <c r="J165" i="27" s="1"/>
  <c r="L184" i="27"/>
  <c r="BM39" i="20"/>
  <c r="BL25" i="28" s="1"/>
  <c r="BL22" i="28"/>
  <c r="BL153" i="20"/>
  <c r="BJ30" i="28"/>
  <c r="BK20" i="28"/>
  <c r="BK21" i="28"/>
  <c r="J188" i="27"/>
  <c r="J45" i="27" s="1"/>
  <c r="J176" i="27"/>
  <c r="J40" i="27" s="1"/>
  <c r="I46" i="24" s="1"/>
  <c r="I49" i="24" s="1"/>
  <c r="I52" i="24" s="1"/>
  <c r="J172" i="27"/>
  <c r="L182" i="27"/>
  <c r="M178" i="27" s="1"/>
  <c r="BK24" i="28"/>
  <c r="BM151" i="20"/>
  <c r="BM152" i="20" s="1"/>
  <c r="BM166" i="20"/>
  <c r="BM235" i="20"/>
  <c r="BM23" i="32" s="1"/>
  <c r="BL42" i="20"/>
  <c r="BK28" i="28" s="1"/>
  <c r="BK29" i="28" s="1"/>
  <c r="BH42" i="28"/>
  <c r="BG35" i="28"/>
  <c r="BF36" i="28"/>
  <c r="BF37" i="28"/>
  <c r="BF38" i="28" s="1"/>
  <c r="BI180" i="27"/>
  <c r="BI170" i="27"/>
  <c r="BI190" i="27" s="1"/>
  <c r="BI46" i="27" s="1"/>
  <c r="BH30" i="32" s="1"/>
  <c r="BH9" i="32" s="1"/>
  <c r="BJ158" i="27"/>
  <c r="BJ160" i="27" s="1"/>
  <c r="BJ180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H190" i="27"/>
  <c r="BH46" i="27" s="1"/>
  <c r="BG30" i="32" s="1"/>
  <c r="BG9" i="32" s="1"/>
  <c r="BL144" i="20"/>
  <c r="BK60" i="20"/>
  <c r="BK62" i="20" s="1"/>
  <c r="BJ157" i="20"/>
  <c r="BJ160" i="20" s="1"/>
  <c r="BJ178" i="20"/>
  <c r="BK216" i="20"/>
  <c r="BK51" i="24" s="1"/>
  <c r="BM149" i="20"/>
  <c r="BM156" i="20" s="1"/>
  <c r="BM163" i="20" s="1"/>
  <c r="BM176" i="20" s="1"/>
  <c r="BM168" i="20"/>
  <c r="BM26" i="32" s="1"/>
  <c r="BL240" i="20"/>
  <c r="BL241" i="20"/>
  <c r="BL7" i="24" s="1"/>
  <c r="BL8" i="24" s="1"/>
  <c r="BL242" i="20"/>
  <c r="BL13" i="24" s="1"/>
  <c r="BL238" i="20"/>
  <c r="BL239" i="20"/>
  <c r="BK218" i="20"/>
  <c r="BK29" i="32" s="1"/>
  <c r="BM233" i="20"/>
  <c r="BL171" i="20"/>
  <c r="BL27" i="32" s="1"/>
  <c r="BM192" i="20"/>
  <c r="BN35" i="20"/>
  <c r="BN139" i="20"/>
  <c r="BN4" i="24" s="1"/>
  <c r="BN38" i="20" l="1"/>
  <c r="BO167" i="20" s="1"/>
  <c r="BO3" i="32"/>
  <c r="BL27" i="25"/>
  <c r="BK31" i="25"/>
  <c r="BK31" i="32"/>
  <c r="H34" i="32"/>
  <c r="H43" i="32" s="1"/>
  <c r="I6" i="25"/>
  <c r="I4" i="25" s="1"/>
  <c r="I6" i="32"/>
  <c r="I4" i="32" s="1"/>
  <c r="H37" i="32"/>
  <c r="H34" i="25"/>
  <c r="H43" i="25" s="1"/>
  <c r="I9" i="25"/>
  <c r="BL20" i="24"/>
  <c r="BM169" i="20"/>
  <c r="BM26" i="25"/>
  <c r="BM17" i="24"/>
  <c r="BM18" i="24"/>
  <c r="BK41" i="24"/>
  <c r="BI44" i="28" s="1"/>
  <c r="BK29" i="25"/>
  <c r="BM11" i="24"/>
  <c r="BM23" i="25"/>
  <c r="BI34" i="28"/>
  <c r="BK12" i="24"/>
  <c r="BK14" i="24" s="1"/>
  <c r="BK15" i="24" s="1"/>
  <c r="BK21" i="24" s="1"/>
  <c r="BK39" i="24" s="1"/>
  <c r="BJ42" i="24"/>
  <c r="BK158" i="27"/>
  <c r="BK160" i="27" s="1"/>
  <c r="BK180" i="27" s="1"/>
  <c r="J186" i="27"/>
  <c r="J43" i="27" s="1"/>
  <c r="J173" i="27"/>
  <c r="BN39" i="20"/>
  <c r="BM25" i="28" s="1"/>
  <c r="BM22" i="28"/>
  <c r="BM153" i="20"/>
  <c r="BK30" i="28"/>
  <c r="J174" i="27"/>
  <c r="K168" i="27" s="1"/>
  <c r="K171" i="27"/>
  <c r="K189" i="27" s="1"/>
  <c r="J42" i="27"/>
  <c r="BL24" i="28"/>
  <c r="BN151" i="20"/>
  <c r="BN152" i="20" s="1"/>
  <c r="BN166" i="20"/>
  <c r="BN235" i="20"/>
  <c r="BN23" i="32" s="1"/>
  <c r="BM42" i="20"/>
  <c r="BL28" i="28" s="1"/>
  <c r="BL29" i="28" s="1"/>
  <c r="M179" i="27"/>
  <c r="M180" i="27" s="1"/>
  <c r="M181" i="27" s="1"/>
  <c r="BL21" i="28"/>
  <c r="BL20" i="28"/>
  <c r="BH35" i="28"/>
  <c r="BI42" i="28"/>
  <c r="BG36" i="28"/>
  <c r="BG37" i="28"/>
  <c r="BG38" i="28" s="1"/>
  <c r="BJ170" i="27"/>
  <c r="BL177" i="20"/>
  <c r="BL182" i="20" s="1"/>
  <c r="BL183" i="20" s="1"/>
  <c r="BL145" i="20"/>
  <c r="BL159" i="20"/>
  <c r="BJ31" i="28" s="1"/>
  <c r="BL237" i="20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L216" i="20"/>
  <c r="BL51" i="24" s="1"/>
  <c r="BF199" i="20"/>
  <c r="BN149" i="20"/>
  <c r="BN156" i="20" s="1"/>
  <c r="BN163" i="20" s="1"/>
  <c r="BN176" i="20" s="1"/>
  <c r="BN168" i="20"/>
  <c r="BN26" i="32" s="1"/>
  <c r="BM239" i="20"/>
  <c r="BM238" i="20"/>
  <c r="BM240" i="20"/>
  <c r="BM242" i="20"/>
  <c r="BM13" i="24" s="1"/>
  <c r="BM241" i="20"/>
  <c r="BM7" i="24" s="1"/>
  <c r="BM8" i="24" s="1"/>
  <c r="BL218" i="20"/>
  <c r="BL29" i="32" s="1"/>
  <c r="BN233" i="20"/>
  <c r="BM171" i="20"/>
  <c r="BM27" i="32" s="1"/>
  <c r="BN192" i="20"/>
  <c r="BO35" i="20"/>
  <c r="BO139" i="20"/>
  <c r="BO4" i="24" s="1"/>
  <c r="BO38" i="20" l="1"/>
  <c r="BP167" i="20" s="1"/>
  <c r="BP3" i="32"/>
  <c r="I36" i="25"/>
  <c r="I37" i="25" s="1"/>
  <c r="BM27" i="25"/>
  <c r="BL31" i="25"/>
  <c r="BL31" i="32"/>
  <c r="I40" i="32"/>
  <c r="I33" i="32"/>
  <c r="I34" i="32" s="1"/>
  <c r="I43" i="32" s="1"/>
  <c r="I36" i="32"/>
  <c r="I37" i="32" s="1"/>
  <c r="I40" i="25"/>
  <c r="I33" i="25"/>
  <c r="I34" i="25" s="1"/>
  <c r="I43" i="25" s="1"/>
  <c r="J48" i="24"/>
  <c r="J24" i="25"/>
  <c r="J30" i="25"/>
  <c r="BM20" i="24"/>
  <c r="BN169" i="20"/>
  <c r="BN26" i="25"/>
  <c r="BN18" i="24"/>
  <c r="BN17" i="24"/>
  <c r="BK170" i="27"/>
  <c r="BK190" i="27" s="1"/>
  <c r="BK46" i="27" s="1"/>
  <c r="BJ30" i="32" s="1"/>
  <c r="BJ9" i="32" s="1"/>
  <c r="BL41" i="24"/>
  <c r="BJ44" i="28" s="1"/>
  <c r="BL29" i="25"/>
  <c r="BN11" i="24"/>
  <c r="BN23" i="25"/>
  <c r="BJ34" i="28"/>
  <c r="BL12" i="24"/>
  <c r="BL14" i="24" s="1"/>
  <c r="BL15" i="24" s="1"/>
  <c r="BL21" i="24" s="1"/>
  <c r="BL39" i="24" s="1"/>
  <c r="BK42" i="24"/>
  <c r="H108" i="20"/>
  <c r="H108" i="29"/>
  <c r="K169" i="27"/>
  <c r="K186" i="27" s="1"/>
  <c r="K43" i="27" s="1"/>
  <c r="K188" i="27"/>
  <c r="K45" i="27" s="1"/>
  <c r="K176" i="27"/>
  <c r="K40" i="27" s="1"/>
  <c r="J46" i="24" s="1"/>
  <c r="K172" i="27"/>
  <c r="M164" i="27"/>
  <c r="M184" i="27"/>
  <c r="BM24" i="28"/>
  <c r="BO151" i="20"/>
  <c r="BO152" i="20" s="1"/>
  <c r="BO166" i="20"/>
  <c r="BO235" i="20"/>
  <c r="BO23" i="32" s="1"/>
  <c r="BN42" i="20"/>
  <c r="BM28" i="28" s="1"/>
  <c r="BM29" i="28" s="1"/>
  <c r="BM20" i="28"/>
  <c r="BM21" i="28"/>
  <c r="BO39" i="20"/>
  <c r="BN25" i="28" s="1"/>
  <c r="BN22" i="28"/>
  <c r="BN153" i="20"/>
  <c r="BL30" i="28"/>
  <c r="M182" i="27"/>
  <c r="N178" i="27" s="1"/>
  <c r="BH36" i="28"/>
  <c r="BH37" i="28"/>
  <c r="BH38" i="28" s="1"/>
  <c r="BI35" i="28"/>
  <c r="BJ42" i="28"/>
  <c r="BJ190" i="27"/>
  <c r="BJ46" i="27" s="1"/>
  <c r="BI30" i="32" s="1"/>
  <c r="BI9" i="32" s="1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8" i="27"/>
  <c r="BL160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N57" i="20"/>
  <c r="BN58" i="20"/>
  <c r="BM216" i="20"/>
  <c r="BM51" i="24" s="1"/>
  <c r="AW25" i="22"/>
  <c r="BO149" i="20"/>
  <c r="BO156" i="20" s="1"/>
  <c r="BO163" i="20" s="1"/>
  <c r="BO176" i="20" s="1"/>
  <c r="BO168" i="20"/>
  <c r="BO26" i="32" s="1"/>
  <c r="BN242" i="20"/>
  <c r="BN13" i="24" s="1"/>
  <c r="BN238" i="20"/>
  <c r="BN240" i="20"/>
  <c r="BN241" i="20"/>
  <c r="BN7" i="24" s="1"/>
  <c r="BN8" i="24" s="1"/>
  <c r="BN239" i="20"/>
  <c r="BM218" i="20"/>
  <c r="BM29" i="32" s="1"/>
  <c r="BN171" i="20"/>
  <c r="BN27" i="32" s="1"/>
  <c r="BO192" i="20"/>
  <c r="BO233" i="20"/>
  <c r="BP35" i="20"/>
  <c r="BP139" i="20"/>
  <c r="BP4" i="24" s="1"/>
  <c r="BP38" i="20" l="1"/>
  <c r="BQ167" i="20" s="1"/>
  <c r="BQ3" i="32"/>
  <c r="J49" i="24"/>
  <c r="J52" i="24" s="1"/>
  <c r="BN27" i="25"/>
  <c r="BM31" i="25"/>
  <c r="BM31" i="32"/>
  <c r="J6" i="25"/>
  <c r="J4" i="25" s="1"/>
  <c r="J6" i="32"/>
  <c r="J4" i="32" s="1"/>
  <c r="I53" i="24"/>
  <c r="J9" i="25"/>
  <c r="BN20" i="24"/>
  <c r="BO169" i="20"/>
  <c r="BO26" i="25"/>
  <c r="BO18" i="24"/>
  <c r="BO17" i="24"/>
  <c r="BM41" i="24"/>
  <c r="BK44" i="28" s="1"/>
  <c r="BM29" i="25"/>
  <c r="BO11" i="24"/>
  <c r="BO23" i="25"/>
  <c r="BL42" i="24"/>
  <c r="BK34" i="28"/>
  <c r="BM12" i="24"/>
  <c r="BM14" i="24" s="1"/>
  <c r="BM15" i="24" s="1"/>
  <c r="BM21" i="24" s="1"/>
  <c r="BM39" i="24" s="1"/>
  <c r="I108" i="20"/>
  <c r="I108" i="29"/>
  <c r="K173" i="27"/>
  <c r="K163" i="27"/>
  <c r="K165" i="27" s="1"/>
  <c r="N179" i="27"/>
  <c r="BN21" i="28"/>
  <c r="BN20" i="28"/>
  <c r="K174" i="27"/>
  <c r="L168" i="27" s="1"/>
  <c r="L171" i="27"/>
  <c r="L189" i="27" s="1"/>
  <c r="K42" i="27"/>
  <c r="BP39" i="20"/>
  <c r="BO25" i="28" s="1"/>
  <c r="BO22" i="28"/>
  <c r="BN24" i="28"/>
  <c r="C167" i="20"/>
  <c r="BP151" i="20"/>
  <c r="BP152" i="20" s="1"/>
  <c r="BP166" i="20"/>
  <c r="C166" i="20" s="1"/>
  <c r="BP235" i="20"/>
  <c r="BP23" i="32" s="1"/>
  <c r="BO42" i="20"/>
  <c r="BN28" i="28" s="1"/>
  <c r="BN29" i="28" s="1"/>
  <c r="BO153" i="20"/>
  <c r="BM30" i="28"/>
  <c r="BI36" i="28"/>
  <c r="BI37" i="28"/>
  <c r="BK42" i="28"/>
  <c r="BJ35" i="28"/>
  <c r="BM158" i="27"/>
  <c r="BM160" i="27" s="1"/>
  <c r="BO215" i="20"/>
  <c r="BO198" i="20"/>
  <c r="BO199" i="20" s="1"/>
  <c r="BL180" i="27"/>
  <c r="BL170" i="27"/>
  <c r="BN177" i="20"/>
  <c r="BN182" i="20" s="1"/>
  <c r="BN183" i="20" s="1"/>
  <c r="BN145" i="20"/>
  <c r="BN237" i="20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216" i="20"/>
  <c r="BN51" i="24" s="1"/>
  <c r="BP149" i="20"/>
  <c r="BP156" i="20" s="1"/>
  <c r="BP163" i="20" s="1"/>
  <c r="BP176" i="20" s="1"/>
  <c r="BP168" i="20"/>
  <c r="BP26" i="32" s="1"/>
  <c r="BO241" i="20"/>
  <c r="BO7" i="24" s="1"/>
  <c r="BO8" i="24" s="1"/>
  <c r="BO242" i="20"/>
  <c r="BO13" i="24" s="1"/>
  <c r="BO238" i="20"/>
  <c r="BO239" i="20"/>
  <c r="BO240" i="20"/>
  <c r="BN218" i="20"/>
  <c r="BN29" i="32" s="1"/>
  <c r="BP192" i="20"/>
  <c r="BP233" i="20"/>
  <c r="BO171" i="20"/>
  <c r="BO27" i="32" s="1"/>
  <c r="BQ35" i="20"/>
  <c r="BQ139" i="20"/>
  <c r="BQ4" i="24" s="1"/>
  <c r="BQ38" i="20" l="1"/>
  <c r="BR167" i="20" s="1"/>
  <c r="BR3" i="32"/>
  <c r="BN31" i="25"/>
  <c r="BN31" i="32"/>
  <c r="J40" i="25"/>
  <c r="BO27" i="25"/>
  <c r="J36" i="32"/>
  <c r="J37" i="32" s="1"/>
  <c r="J40" i="32"/>
  <c r="J33" i="32"/>
  <c r="J34" i="32" s="1"/>
  <c r="J43" i="32" s="1"/>
  <c r="J36" i="25"/>
  <c r="J37" i="25" s="1"/>
  <c r="J33" i="25"/>
  <c r="J53" i="24" s="1"/>
  <c r="K48" i="24"/>
  <c r="K24" i="25"/>
  <c r="K30" i="25"/>
  <c r="BO20" i="24"/>
  <c r="BP169" i="20"/>
  <c r="BP26" i="25"/>
  <c r="BP18" i="24"/>
  <c r="BP17" i="24"/>
  <c r="BP11" i="24"/>
  <c r="BP23" i="25"/>
  <c r="BN41" i="24"/>
  <c r="BL44" i="28" s="1"/>
  <c r="BN29" i="25"/>
  <c r="BL34" i="28"/>
  <c r="BN12" i="24"/>
  <c r="BN14" i="24" s="1"/>
  <c r="BN15" i="24" s="1"/>
  <c r="BN21" i="24" s="1"/>
  <c r="BN39" i="24" s="1"/>
  <c r="BM42" i="24"/>
  <c r="N164" i="27"/>
  <c r="N180" i="27"/>
  <c r="N181" i="27" s="1"/>
  <c r="C170" i="20"/>
  <c r="BO24" i="28"/>
  <c r="BQ151" i="20"/>
  <c r="BQ152" i="20" s="1"/>
  <c r="BQ166" i="20"/>
  <c r="BQ235" i="20"/>
  <c r="BQ23" i="32" s="1"/>
  <c r="BP42" i="20"/>
  <c r="BO28" i="28" s="1"/>
  <c r="BO29" i="28" s="1"/>
  <c r="BQ39" i="20"/>
  <c r="BP25" i="28" s="1"/>
  <c r="BP22" i="28"/>
  <c r="BP153" i="20"/>
  <c r="BN30" i="28"/>
  <c r="BO20" i="28"/>
  <c r="BO21" i="28"/>
  <c r="L176" i="27"/>
  <c r="L40" i="27" s="1"/>
  <c r="K46" i="24" s="1"/>
  <c r="L188" i="27"/>
  <c r="L45" i="27" s="1"/>
  <c r="L172" i="27"/>
  <c r="M170" i="27" s="1"/>
  <c r="M190" i="27" s="1"/>
  <c r="M46" i="27" s="1"/>
  <c r="L30" i="32" s="1"/>
  <c r="L9" i="32" s="1"/>
  <c r="L169" i="27"/>
  <c r="BJ36" i="28"/>
  <c r="BJ37" i="28"/>
  <c r="BJ38" i="28" s="1"/>
  <c r="BI38" i="28"/>
  <c r="BK35" i="28"/>
  <c r="BL42" i="28"/>
  <c r="BM168" i="27"/>
  <c r="BM178" i="27"/>
  <c r="BM180" i="27"/>
  <c r="BM170" i="27"/>
  <c r="BM190" i="27" s="1"/>
  <c r="BM46" i="27" s="1"/>
  <c r="BL30" i="32" s="1"/>
  <c r="BL9" i="32" s="1"/>
  <c r="BN158" i="27"/>
  <c r="BN160" i="27" s="1"/>
  <c r="BN170" i="27" s="1"/>
  <c r="BP144" i="20"/>
  <c r="BO60" i="20"/>
  <c r="BO62" i="20" s="1"/>
  <c r="BL190" i="27"/>
  <c r="BL46" i="27" s="1"/>
  <c r="BK30" i="32" s="1"/>
  <c r="BK9" i="32" s="1"/>
  <c r="BP158" i="20"/>
  <c r="BO59" i="20"/>
  <c r="BO61" i="20" s="1"/>
  <c r="BP57" i="20"/>
  <c r="BP58" i="20"/>
  <c r="BO177" i="20"/>
  <c r="BO182" i="20" s="1"/>
  <c r="BO183" i="20" s="1"/>
  <c r="BO145" i="20"/>
  <c r="BO237" i="20"/>
  <c r="BO159" i="20"/>
  <c r="BM31" i="28" s="1"/>
  <c r="BN157" i="20"/>
  <c r="BN160" i="20" s="1"/>
  <c r="BN178" i="20"/>
  <c r="BQ56" i="20"/>
  <c r="BR3" i="25"/>
  <c r="BP215" i="20"/>
  <c r="BP198" i="20"/>
  <c r="BP199" i="20" s="1"/>
  <c r="BO216" i="20"/>
  <c r="BO51" i="24" s="1"/>
  <c r="BQ149" i="20"/>
  <c r="BQ156" i="20" s="1"/>
  <c r="BQ163" i="20" s="1"/>
  <c r="BQ176" i="20" s="1"/>
  <c r="BQ168" i="20"/>
  <c r="BQ26" i="32" s="1"/>
  <c r="BP240" i="20"/>
  <c r="BP239" i="20"/>
  <c r="BP241" i="20"/>
  <c r="BP7" i="24" s="1"/>
  <c r="BP8" i="24" s="1"/>
  <c r="BP238" i="20"/>
  <c r="BP242" i="20"/>
  <c r="BP13" i="24" s="1"/>
  <c r="BO218" i="20"/>
  <c r="BO29" i="32" s="1"/>
  <c r="BQ192" i="20"/>
  <c r="BQ233" i="20"/>
  <c r="C168" i="20"/>
  <c r="BP171" i="20"/>
  <c r="BP27" i="32" s="1"/>
  <c r="BR35" i="20"/>
  <c r="BR139" i="20"/>
  <c r="K9" i="25" l="1"/>
  <c r="BR38" i="20"/>
  <c r="BS167" i="20" s="1"/>
  <c r="BS3" i="32"/>
  <c r="K6" i="25"/>
  <c r="K4" i="25" s="1"/>
  <c r="K6" i="32"/>
  <c r="K4" i="32" s="1"/>
  <c r="BO31" i="25"/>
  <c r="BO31" i="32"/>
  <c r="BP27" i="25"/>
  <c r="D8" i="22"/>
  <c r="D17" i="22" s="1"/>
  <c r="G8" i="22"/>
  <c r="AE8" i="22"/>
  <c r="N8" i="22"/>
  <c r="H8" i="22"/>
  <c r="K8" i="22"/>
  <c r="AD8" i="22"/>
  <c r="V8" i="22"/>
  <c r="U8" i="22"/>
  <c r="W8" i="22"/>
  <c r="AN8" i="22"/>
  <c r="AP8" i="22"/>
  <c r="AS8" i="22"/>
  <c r="AX8" i="22"/>
  <c r="Y8" i="22"/>
  <c r="AL8" i="22"/>
  <c r="R8" i="22"/>
  <c r="Z8" i="22"/>
  <c r="AA8" i="22"/>
  <c r="S8" i="22"/>
  <c r="M8" i="22"/>
  <c r="O8" i="22"/>
  <c r="AK8" i="22"/>
  <c r="F8" i="22"/>
  <c r="I8" i="22"/>
  <c r="Q8" i="22"/>
  <c r="AV8" i="22"/>
  <c r="AO8" i="22"/>
  <c r="AQ8" i="22"/>
  <c r="AU8" i="22"/>
  <c r="AC8" i="22"/>
  <c r="T8" i="22"/>
  <c r="AJ8" i="22"/>
  <c r="AB8" i="22"/>
  <c r="AH8" i="22"/>
  <c r="AI8" i="22"/>
  <c r="AG8" i="22"/>
  <c r="J8" i="22"/>
  <c r="AR8" i="22"/>
  <c r="X8" i="22"/>
  <c r="AT8" i="22"/>
  <c r="E8" i="22"/>
  <c r="AF8" i="22"/>
  <c r="P8" i="22"/>
  <c r="AM8" i="22"/>
  <c r="L8" i="22"/>
  <c r="AY8" i="22"/>
  <c r="AZ8" i="22"/>
  <c r="BA8" i="22"/>
  <c r="BB8" i="22"/>
  <c r="BC8" i="22"/>
  <c r="BD8" i="22"/>
  <c r="BE8" i="22"/>
  <c r="BF8" i="22"/>
  <c r="BG8" i="22"/>
  <c r="J34" i="25"/>
  <c r="J43" i="25" s="1"/>
  <c r="K49" i="24"/>
  <c r="K52" i="24" s="1"/>
  <c r="BR168" i="20"/>
  <c r="BR26" i="32" s="1"/>
  <c r="BR4" i="24"/>
  <c r="BP20" i="24"/>
  <c r="BQ169" i="20"/>
  <c r="BQ26" i="25"/>
  <c r="BQ17" i="24"/>
  <c r="BQ18" i="24"/>
  <c r="BO41" i="24"/>
  <c r="BM44" i="28" s="1"/>
  <c r="BO29" i="25"/>
  <c r="BQ11" i="24"/>
  <c r="BQ23" i="25"/>
  <c r="BM34" i="28"/>
  <c r="BO12" i="24"/>
  <c r="BO14" i="24" s="1"/>
  <c r="BO15" i="24" s="1"/>
  <c r="BO21" i="24" s="1"/>
  <c r="BO39" i="24" s="1"/>
  <c r="BN42" i="24"/>
  <c r="BY179" i="20"/>
  <c r="BY180" i="20" s="1"/>
  <c r="N184" i="27"/>
  <c r="N182" i="27"/>
  <c r="O178" i="27" s="1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F179" i="20"/>
  <c r="BF180" i="20" s="1"/>
  <c r="AU179" i="20"/>
  <c r="AU180" i="20" s="1"/>
  <c r="BG179" i="20"/>
  <c r="BG180" i="20" s="1"/>
  <c r="BE179" i="20"/>
  <c r="BE180" i="20" s="1"/>
  <c r="BC179" i="20"/>
  <c r="BC180" i="20" s="1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A179" i="20"/>
  <c r="BA180" i="20" s="1"/>
  <c r="AI179" i="20"/>
  <c r="AI180" i="20" s="1"/>
  <c r="F179" i="20"/>
  <c r="F180" i="20" s="1"/>
  <c r="N179" i="20"/>
  <c r="N180" i="20" s="1"/>
  <c r="AB179" i="20"/>
  <c r="AB180" i="20" s="1"/>
  <c r="I179" i="20"/>
  <c r="I180" i="20" s="1"/>
  <c r="AW179" i="20"/>
  <c r="AW180" i="20" s="1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E179" i="20"/>
  <c r="AE180" i="20" s="1"/>
  <c r="T179" i="20"/>
  <c r="T180" i="20" s="1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CF179" i="20"/>
  <c r="CF180" i="20" s="1"/>
  <c r="BT179" i="20"/>
  <c r="BT180" i="20" s="1"/>
  <c r="BZ179" i="20"/>
  <c r="BZ180" i="20" s="1"/>
  <c r="BS179" i="20"/>
  <c r="BS180" i="20" s="1"/>
  <c r="BX179" i="20"/>
  <c r="BX180" i="20" s="1"/>
  <c r="BV179" i="20"/>
  <c r="BV180" i="20" s="1"/>
  <c r="CE179" i="20"/>
  <c r="CE180" i="20" s="1"/>
  <c r="CC179" i="20"/>
  <c r="CC180" i="20" s="1"/>
  <c r="BU179" i="20"/>
  <c r="BU180" i="20" s="1"/>
  <c r="BW179" i="20"/>
  <c r="BW180" i="20" s="1"/>
  <c r="CA179" i="20"/>
  <c r="CA180" i="20" s="1"/>
  <c r="CD179" i="20"/>
  <c r="CD180" i="20" s="1"/>
  <c r="L173" i="27"/>
  <c r="L186" i="27"/>
  <c r="L43" i="27" s="1"/>
  <c r="L163" i="27"/>
  <c r="L165" i="27" s="1"/>
  <c r="L174" i="27"/>
  <c r="M168" i="27" s="1"/>
  <c r="BP24" i="28"/>
  <c r="BR151" i="20"/>
  <c r="BR152" i="20" s="1"/>
  <c r="BR166" i="20"/>
  <c r="BQ42" i="20"/>
  <c r="BP28" i="28" s="1"/>
  <c r="BP29" i="28" s="1"/>
  <c r="BQ153" i="20"/>
  <c r="BO30" i="28"/>
  <c r="BS3" i="25"/>
  <c r="BR39" i="20"/>
  <c r="BQ25" i="28" s="1"/>
  <c r="BQ22" i="28"/>
  <c r="L42" i="27"/>
  <c r="BP20" i="28"/>
  <c r="BP21" i="28"/>
  <c r="BL35" i="28"/>
  <c r="BM42" i="28"/>
  <c r="BK37" i="28"/>
  <c r="BK36" i="28"/>
  <c r="BM188" i="27"/>
  <c r="BM45" i="27" s="1"/>
  <c r="BN180" i="27"/>
  <c r="BN178" i="27"/>
  <c r="BN168" i="27"/>
  <c r="BO158" i="27"/>
  <c r="BO160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145" i="20"/>
  <c r="BP159" i="20"/>
  <c r="BN31" i="28" s="1"/>
  <c r="C144" i="20"/>
  <c r="BN190" i="27"/>
  <c r="BN46" i="27" s="1"/>
  <c r="BM30" i="32" s="1"/>
  <c r="BM9" i="32" s="1"/>
  <c r="BP216" i="20"/>
  <c r="BP51" i="24" s="1"/>
  <c r="BR149" i="20"/>
  <c r="BR156" i="20" s="1"/>
  <c r="BR163" i="20" s="1"/>
  <c r="BR176" i="20" s="1"/>
  <c r="BQ239" i="20"/>
  <c r="BQ238" i="20"/>
  <c r="BQ240" i="20"/>
  <c r="BQ241" i="20"/>
  <c r="BQ7" i="24" s="1"/>
  <c r="BQ8" i="24" s="1"/>
  <c r="BQ242" i="20"/>
  <c r="BQ13" i="24" s="1"/>
  <c r="BP218" i="20"/>
  <c r="BP29" i="32" s="1"/>
  <c r="BR192" i="20"/>
  <c r="BQ171" i="20"/>
  <c r="BQ27" i="32" s="1"/>
  <c r="BS35" i="20"/>
  <c r="BS139" i="20"/>
  <c r="K40" i="25" l="1"/>
  <c r="K33" i="25"/>
  <c r="K34" i="25" s="1"/>
  <c r="K43" i="25" s="1"/>
  <c r="BR18" i="24"/>
  <c r="BR17" i="24"/>
  <c r="BR26" i="25"/>
  <c r="BR169" i="20"/>
  <c r="BS38" i="20"/>
  <c r="BT167" i="20" s="1"/>
  <c r="BT3" i="32"/>
  <c r="K36" i="25"/>
  <c r="K37" i="25" s="1"/>
  <c r="BL6" i="25"/>
  <c r="BL4" i="25" s="1"/>
  <c r="BL6" i="32"/>
  <c r="BL4" i="32" s="1"/>
  <c r="K40" i="32"/>
  <c r="K33" i="32"/>
  <c r="K34" i="32" s="1"/>
  <c r="K43" i="32" s="1"/>
  <c r="K36" i="32"/>
  <c r="K37" i="32" s="1"/>
  <c r="BP31" i="25"/>
  <c r="BP31" i="32"/>
  <c r="BQ27" i="25"/>
  <c r="L48" i="24"/>
  <c r="L24" i="25"/>
  <c r="L30" i="25"/>
  <c r="AN17" i="22"/>
  <c r="AN20" i="22" s="1"/>
  <c r="AN21" i="22" s="1"/>
  <c r="AN22" i="22" s="1"/>
  <c r="W17" i="22"/>
  <c r="W20" i="22" s="1"/>
  <c r="W21" i="22" s="1"/>
  <c r="W22" i="22" s="1"/>
  <c r="W23" i="22" s="1"/>
  <c r="AM17" i="22"/>
  <c r="AM20" i="22" s="1"/>
  <c r="AM21" i="22" s="1"/>
  <c r="AM22" i="22" s="1"/>
  <c r="AM24" i="22" s="1"/>
  <c r="AU17" i="22"/>
  <c r="AU20" i="22" s="1"/>
  <c r="AU21" i="22" s="1"/>
  <c r="AU22" i="22" s="1"/>
  <c r="M17" i="22"/>
  <c r="M20" i="22" s="1"/>
  <c r="M21" i="22" s="1"/>
  <c r="M22" i="22" s="1"/>
  <c r="M23" i="22" s="1"/>
  <c r="AZ17" i="22"/>
  <c r="AZ20" i="22" s="1"/>
  <c r="AZ21" i="22" s="1"/>
  <c r="AZ22" i="22" s="1"/>
  <c r="AZ24" i="22" s="1"/>
  <c r="AV17" i="22"/>
  <c r="AV20" i="22" s="1"/>
  <c r="AV21" i="22" s="1"/>
  <c r="AV22" i="22" s="1"/>
  <c r="AT45" i="28" s="1"/>
  <c r="V17" i="22"/>
  <c r="V20" i="22" s="1"/>
  <c r="V21" i="22" s="1"/>
  <c r="V22" i="22" s="1"/>
  <c r="Y17" i="22"/>
  <c r="Y20" i="22" s="1"/>
  <c r="Y21" i="22" s="1"/>
  <c r="Y22" i="22" s="1"/>
  <c r="Y24" i="22" s="1"/>
  <c r="AL17" i="22"/>
  <c r="AL20" i="22" s="1"/>
  <c r="AL21" i="22" s="1"/>
  <c r="AL22" i="22" s="1"/>
  <c r="E17" i="22"/>
  <c r="E20" i="22" s="1"/>
  <c r="E21" i="22" s="1"/>
  <c r="E22" i="22" s="1"/>
  <c r="E23" i="22" s="1"/>
  <c r="J17" i="22"/>
  <c r="J20" i="22" s="1"/>
  <c r="J21" i="22" s="1"/>
  <c r="J22" i="22" s="1"/>
  <c r="AQ17" i="22"/>
  <c r="AQ20" i="22" s="1"/>
  <c r="AQ21" i="22" s="1"/>
  <c r="AQ22" i="22" s="1"/>
  <c r="AR17" i="22"/>
  <c r="AR20" i="22" s="1"/>
  <c r="AR21" i="22" s="1"/>
  <c r="AR22" i="22" s="1"/>
  <c r="S17" i="22"/>
  <c r="S20" i="22" s="1"/>
  <c r="S21" i="22" s="1"/>
  <c r="S22" i="22" s="1"/>
  <c r="Q45" i="28" s="1"/>
  <c r="AI17" i="22"/>
  <c r="AI20" i="22" s="1"/>
  <c r="AI21" i="22" s="1"/>
  <c r="AI22" i="22" s="1"/>
  <c r="AD17" i="22"/>
  <c r="AD20" i="22" s="1"/>
  <c r="AD21" i="22" s="1"/>
  <c r="AD22" i="22" s="1"/>
  <c r="G17" i="22"/>
  <c r="G20" i="22" s="1"/>
  <c r="G21" i="22" s="1"/>
  <c r="G22" i="22" s="1"/>
  <c r="AY17" i="22"/>
  <c r="AY20" i="22" s="1"/>
  <c r="AY21" i="22" s="1"/>
  <c r="AY22" i="22" s="1"/>
  <c r="AY23" i="22" s="1"/>
  <c r="BF17" i="22"/>
  <c r="BF20" i="22" s="1"/>
  <c r="BF21" i="22" s="1"/>
  <c r="BF22" i="22" s="1"/>
  <c r="BF23" i="22" s="1"/>
  <c r="BA17" i="22"/>
  <c r="BA20" i="22" s="1"/>
  <c r="BA21" i="22" s="1"/>
  <c r="BA22" i="22" s="1"/>
  <c r="BA24" i="22" s="1"/>
  <c r="N17" i="22"/>
  <c r="N20" i="22" s="1"/>
  <c r="N21" i="22" s="1"/>
  <c r="N22" i="22" s="1"/>
  <c r="AC17" i="22"/>
  <c r="AC20" i="22" s="1"/>
  <c r="AC21" i="22" s="1"/>
  <c r="AC22" i="22" s="1"/>
  <c r="AC23" i="22" s="1"/>
  <c r="AE17" i="22"/>
  <c r="AE20" i="22" s="1"/>
  <c r="AE21" i="22" s="1"/>
  <c r="AE22" i="22" s="1"/>
  <c r="AT17" i="22"/>
  <c r="AT20" i="22" s="1"/>
  <c r="AT21" i="22" s="1"/>
  <c r="AT22" i="22" s="1"/>
  <c r="F17" i="22"/>
  <c r="F20" i="22" s="1"/>
  <c r="F21" i="22" s="1"/>
  <c r="F22" i="22" s="1"/>
  <c r="BE17" i="22"/>
  <c r="BE20" i="22" s="1"/>
  <c r="BE21" i="22" s="1"/>
  <c r="BE22" i="22" s="1"/>
  <c r="O17" i="22"/>
  <c r="O20" i="22" s="1"/>
  <c r="O21" i="22" s="1"/>
  <c r="O22" i="22" s="1"/>
  <c r="AH17" i="22"/>
  <c r="AH20" i="22" s="1"/>
  <c r="AH21" i="22" s="1"/>
  <c r="AH22" i="22" s="1"/>
  <c r="AH23" i="22" s="1"/>
  <c r="X17" i="22"/>
  <c r="X20" i="22" s="1"/>
  <c r="X21" i="22" s="1"/>
  <c r="X22" i="22" s="1"/>
  <c r="I17" i="22"/>
  <c r="I20" i="22" s="1"/>
  <c r="I21" i="22" s="1"/>
  <c r="I22" i="22" s="1"/>
  <c r="G45" i="28" s="1"/>
  <c r="AS17" i="22"/>
  <c r="AS20" i="22" s="1"/>
  <c r="AS21" i="22" s="1"/>
  <c r="AS22" i="22" s="1"/>
  <c r="AF17" i="22"/>
  <c r="AF20" i="22" s="1"/>
  <c r="AF21" i="22" s="1"/>
  <c r="AF22" i="22" s="1"/>
  <c r="AD45" i="28" s="1"/>
  <c r="H17" i="22"/>
  <c r="H20" i="22" s="1"/>
  <c r="H21" i="22" s="1"/>
  <c r="H22" i="22" s="1"/>
  <c r="U17" i="22"/>
  <c r="U20" i="22" s="1"/>
  <c r="U21" i="22" s="1"/>
  <c r="U22" i="22" s="1"/>
  <c r="U24" i="22" s="1"/>
  <c r="AP17" i="22"/>
  <c r="AP20" i="22" s="1"/>
  <c r="AP21" i="22" s="1"/>
  <c r="AP22" i="22" s="1"/>
  <c r="L17" i="22"/>
  <c r="L20" i="22" s="1"/>
  <c r="L21" i="22" s="1"/>
  <c r="L22" i="22" s="1"/>
  <c r="J45" i="28" s="1"/>
  <c r="AK17" i="22"/>
  <c r="AK20" i="22" s="1"/>
  <c r="AK21" i="22" s="1"/>
  <c r="AK22" i="22" s="1"/>
  <c r="BG17" i="22"/>
  <c r="BG20" i="22" s="1"/>
  <c r="BG21" i="22" s="1"/>
  <c r="BG22" i="22" s="1"/>
  <c r="BG24" i="22" s="1"/>
  <c r="BB17" i="22"/>
  <c r="BB20" i="22" s="1"/>
  <c r="BB21" i="22" s="1"/>
  <c r="BB22" i="22" s="1"/>
  <c r="BC17" i="22"/>
  <c r="BC20" i="22" s="1"/>
  <c r="BC21" i="22" s="1"/>
  <c r="BC22" i="22" s="1"/>
  <c r="BC24" i="22" s="1"/>
  <c r="AJ17" i="22"/>
  <c r="AJ20" i="22" s="1"/>
  <c r="AJ21" i="22" s="1"/>
  <c r="AJ22" i="22" s="1"/>
  <c r="Z17" i="22"/>
  <c r="Z20" i="22" s="1"/>
  <c r="Z21" i="22" s="1"/>
  <c r="Z22" i="22" s="1"/>
  <c r="X45" i="28" s="1"/>
  <c r="AA17" i="22"/>
  <c r="AA20" i="22" s="1"/>
  <c r="AA21" i="22" s="1"/>
  <c r="AA22" i="22" s="1"/>
  <c r="P17" i="22"/>
  <c r="P20" i="22" s="1"/>
  <c r="P21" i="22" s="1"/>
  <c r="P22" i="22" s="1"/>
  <c r="P23" i="22" s="1"/>
  <c r="T17" i="22"/>
  <c r="T20" i="22" s="1"/>
  <c r="T21" i="22" s="1"/>
  <c r="T22" i="22" s="1"/>
  <c r="AB17" i="22"/>
  <c r="AB20" i="22" s="1"/>
  <c r="AB21" i="22" s="1"/>
  <c r="AB22" i="22" s="1"/>
  <c r="AG17" i="22"/>
  <c r="AG20" i="22" s="1"/>
  <c r="AG21" i="22" s="1"/>
  <c r="AG22" i="22" s="1"/>
  <c r="AG24" i="22" s="1"/>
  <c r="R17" i="22"/>
  <c r="R20" i="22" s="1"/>
  <c r="R21" i="22" s="1"/>
  <c r="R22" i="22" s="1"/>
  <c r="P45" i="28" s="1"/>
  <c r="K17" i="22"/>
  <c r="K20" i="22" s="1"/>
  <c r="K21" i="22" s="1"/>
  <c r="K22" i="22" s="1"/>
  <c r="Q17" i="22"/>
  <c r="Q20" i="22" s="1"/>
  <c r="Q21" i="22" s="1"/>
  <c r="Q22" i="22" s="1"/>
  <c r="Q23" i="22" s="1"/>
  <c r="AO17" i="22"/>
  <c r="AO20" i="22" s="1"/>
  <c r="AO21" i="22" s="1"/>
  <c r="AO22" i="22" s="1"/>
  <c r="AX17" i="22"/>
  <c r="AX20" i="22" s="1"/>
  <c r="AX21" i="22" s="1"/>
  <c r="AX22" i="22" s="1"/>
  <c r="BD17" i="22"/>
  <c r="BD20" i="22" s="1"/>
  <c r="BD21" i="22" s="1"/>
  <c r="BD22" i="22" s="1"/>
  <c r="BS168" i="20"/>
  <c r="BS26" i="32" s="1"/>
  <c r="BS4" i="24"/>
  <c r="BQ20" i="24"/>
  <c r="BP41" i="24"/>
  <c r="BN44" i="28" s="1"/>
  <c r="BP29" i="25"/>
  <c r="BN34" i="28"/>
  <c r="BP12" i="24"/>
  <c r="BP14" i="24" s="1"/>
  <c r="BP15" i="24" s="1"/>
  <c r="BP21" i="24" s="1"/>
  <c r="BP39" i="24" s="1"/>
  <c r="BO42" i="24"/>
  <c r="J108" i="20"/>
  <c r="J108" i="29"/>
  <c r="O179" i="27"/>
  <c r="BQ24" i="28"/>
  <c r="BS151" i="20"/>
  <c r="BS152" i="20" s="1"/>
  <c r="BS166" i="20"/>
  <c r="BR42" i="20"/>
  <c r="BQ28" i="28" s="1"/>
  <c r="BQ29" i="28" s="1"/>
  <c r="BT3" i="25"/>
  <c r="BS39" i="20"/>
  <c r="BR25" i="28" s="1"/>
  <c r="BR22" i="28"/>
  <c r="K53" i="24"/>
  <c r="BR153" i="20"/>
  <c r="BP30" i="28"/>
  <c r="M169" i="27"/>
  <c r="M171" i="27" s="1"/>
  <c r="M189" i="27" s="1"/>
  <c r="M188" i="27"/>
  <c r="M45" i="27" s="1"/>
  <c r="M172" i="27"/>
  <c r="N170" i="27" s="1"/>
  <c r="N190" i="27" s="1"/>
  <c r="N46" i="27" s="1"/>
  <c r="M30" i="32" s="1"/>
  <c r="M9" i="32" s="1"/>
  <c r="BQ20" i="28"/>
  <c r="BQ21" i="28"/>
  <c r="BM35" i="28"/>
  <c r="BK38" i="28"/>
  <c r="BN42" i="28"/>
  <c r="BL37" i="28"/>
  <c r="BL36" i="28"/>
  <c r="BO178" i="27"/>
  <c r="BO168" i="27"/>
  <c r="BN188" i="27"/>
  <c r="BN45" i="27" s="1"/>
  <c r="BO170" i="27"/>
  <c r="BO190" i="27" s="1"/>
  <c r="BO46" i="27" s="1"/>
  <c r="BN30" i="32" s="1"/>
  <c r="BN9" i="32" s="1"/>
  <c r="BO180" i="27"/>
  <c r="BQ177" i="20"/>
  <c r="BQ182" i="20" s="1"/>
  <c r="BQ183" i="20" s="1"/>
  <c r="BQ145" i="20"/>
  <c r="BQ237" i="20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8" i="27"/>
  <c r="BP160" i="27" s="1"/>
  <c r="BR158" i="20"/>
  <c r="BQ59" i="20"/>
  <c r="BQ61" i="20" s="1"/>
  <c r="BQ216" i="20"/>
  <c r="BQ51" i="24" s="1"/>
  <c r="BS149" i="20"/>
  <c r="BS156" i="20" s="1"/>
  <c r="BS163" i="20" s="1"/>
  <c r="BS176" i="20" s="1"/>
  <c r="BQ218" i="20"/>
  <c r="BQ29" i="32" s="1"/>
  <c r="BS192" i="20"/>
  <c r="BT35" i="20"/>
  <c r="BT139" i="20"/>
  <c r="BR171" i="20"/>
  <c r="BR27" i="32" s="1"/>
  <c r="BS169" i="20" l="1"/>
  <c r="BS17" i="24"/>
  <c r="BS26" i="25"/>
  <c r="BR20" i="24"/>
  <c r="BR21" i="24" s="1"/>
  <c r="BR39" i="24" s="1"/>
  <c r="BS18" i="24"/>
  <c r="BT38" i="20"/>
  <c r="BU167" i="20" s="1"/>
  <c r="BU3" i="32"/>
  <c r="M176" i="27"/>
  <c r="M40" i="27" s="1"/>
  <c r="L46" i="24" s="1"/>
  <c r="L49" i="24" s="1"/>
  <c r="L52" i="24" s="1"/>
  <c r="BL36" i="32"/>
  <c r="BL40" i="32"/>
  <c r="BL33" i="32"/>
  <c r="L6" i="25"/>
  <c r="L4" i="25" s="1"/>
  <c r="L6" i="32"/>
  <c r="L4" i="32" s="1"/>
  <c r="BR27" i="25"/>
  <c r="BQ31" i="25"/>
  <c r="BQ31" i="32"/>
  <c r="BM6" i="25"/>
  <c r="BM4" i="25" s="1"/>
  <c r="BM6" i="32"/>
  <c r="BM4" i="32" s="1"/>
  <c r="L9" i="25"/>
  <c r="AY45" i="28"/>
  <c r="S45" i="28"/>
  <c r="AV23" i="22"/>
  <c r="AM23" i="22"/>
  <c r="AK45" i="28"/>
  <c r="AV24" i="22"/>
  <c r="U23" i="22"/>
  <c r="BA23" i="22"/>
  <c r="Z23" i="22"/>
  <c r="Q24" i="22"/>
  <c r="O45" i="28"/>
  <c r="Z24" i="22"/>
  <c r="AO24" i="22"/>
  <c r="AM45" i="28"/>
  <c r="AO23" i="22"/>
  <c r="M45" i="28"/>
  <c r="O24" i="22"/>
  <c r="O23" i="22"/>
  <c r="AS23" i="22"/>
  <c r="AS24" i="22"/>
  <c r="J24" i="22"/>
  <c r="J23" i="22"/>
  <c r="H45" i="28"/>
  <c r="X23" i="22"/>
  <c r="X24" i="22"/>
  <c r="V45" i="28"/>
  <c r="AJ24" i="22"/>
  <c r="AJ23" i="22"/>
  <c r="AH45" i="28"/>
  <c r="F24" i="22"/>
  <c r="D45" i="28"/>
  <c r="F23" i="22"/>
  <c r="AJ45" i="28"/>
  <c r="AL23" i="22"/>
  <c r="AL24" i="22"/>
  <c r="R45" i="28"/>
  <c r="T24" i="22"/>
  <c r="T23" i="22"/>
  <c r="BD23" i="22"/>
  <c r="BB45" i="28"/>
  <c r="BD24" i="22"/>
  <c r="AI45" i="28"/>
  <c r="AK24" i="22"/>
  <c r="AK23" i="22"/>
  <c r="L45" i="28"/>
  <c r="N24" i="22"/>
  <c r="N23" i="22"/>
  <c r="AP45" i="28"/>
  <c r="AR23" i="22"/>
  <c r="AR24" i="22"/>
  <c r="K23" i="22"/>
  <c r="I45" i="28"/>
  <c r="K24" i="22"/>
  <c r="H24" i="22"/>
  <c r="H23" i="22"/>
  <c r="F45" i="28"/>
  <c r="E45" i="28"/>
  <c r="G24" i="22"/>
  <c r="G23" i="22"/>
  <c r="AX24" i="22"/>
  <c r="AV45" i="28"/>
  <c r="AX23" i="22"/>
  <c r="P24" i="22"/>
  <c r="N45" i="28"/>
  <c r="V23" i="22"/>
  <c r="T45" i="28"/>
  <c r="AF45" i="28"/>
  <c r="AB23" i="22"/>
  <c r="AB24" i="22"/>
  <c r="Z45" i="28"/>
  <c r="BE45" i="28"/>
  <c r="BG23" i="22"/>
  <c r="I24" i="22"/>
  <c r="I23" i="22"/>
  <c r="AA45" i="28"/>
  <c r="AC24" i="22"/>
  <c r="S24" i="22"/>
  <c r="S23" i="22"/>
  <c r="L23" i="22"/>
  <c r="L24" i="22"/>
  <c r="AE24" i="22"/>
  <c r="AC45" i="28"/>
  <c r="AE23" i="22"/>
  <c r="AG45" i="28"/>
  <c r="AI24" i="22"/>
  <c r="AI23" i="22"/>
  <c r="AU23" i="22"/>
  <c r="AS45" i="28"/>
  <c r="V24" i="22"/>
  <c r="AH24" i="22"/>
  <c r="AU24" i="22"/>
  <c r="R24" i="22"/>
  <c r="R23" i="22"/>
  <c r="AA23" i="22"/>
  <c r="AA24" i="22"/>
  <c r="Y45" i="28"/>
  <c r="BC23" i="22"/>
  <c r="BA45" i="28"/>
  <c r="AP23" i="22"/>
  <c r="AP24" i="22"/>
  <c r="AN45" i="28"/>
  <c r="AF24" i="22"/>
  <c r="AF23" i="22"/>
  <c r="AT23" i="22"/>
  <c r="AR45" i="28"/>
  <c r="AT24" i="22"/>
  <c r="BF24" i="22"/>
  <c r="BD45" i="28"/>
  <c r="AD23" i="22"/>
  <c r="AD24" i="22"/>
  <c r="AB45" i="28"/>
  <c r="Y23" i="22"/>
  <c r="W45" i="28"/>
  <c r="AX45" i="28"/>
  <c r="AZ23" i="22"/>
  <c r="U45" i="28"/>
  <c r="W24" i="22"/>
  <c r="BB24" i="22"/>
  <c r="BB23" i="22"/>
  <c r="AZ45" i="28"/>
  <c r="AQ23" i="22"/>
  <c r="AO45" i="28"/>
  <c r="AQ24" i="22"/>
  <c r="AQ45" i="28"/>
  <c r="AG23" i="22"/>
  <c r="AE45" i="28"/>
  <c r="BC45" i="28"/>
  <c r="BE23" i="22"/>
  <c r="BE24" i="22"/>
  <c r="AY24" i="22"/>
  <c r="AW45" i="28"/>
  <c r="E24" i="22"/>
  <c r="C45" i="28"/>
  <c r="M24" i="22"/>
  <c r="K45" i="28"/>
  <c r="AN23" i="22"/>
  <c r="AN24" i="22"/>
  <c r="AL45" i="28"/>
  <c r="BT168" i="20"/>
  <c r="BT26" i="32" s="1"/>
  <c r="BT4" i="24"/>
  <c r="BT17" i="24"/>
  <c r="BQ41" i="24"/>
  <c r="BO44" i="28" s="1"/>
  <c r="BQ29" i="25"/>
  <c r="BO34" i="28"/>
  <c r="BQ12" i="24"/>
  <c r="BQ14" i="24" s="1"/>
  <c r="BQ15" i="24" s="1"/>
  <c r="BQ21" i="24" s="1"/>
  <c r="BQ39" i="24" s="1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O164" i="27"/>
  <c r="O180" i="27"/>
  <c r="O181" i="27" s="1"/>
  <c r="M174" i="27"/>
  <c r="N168" i="27" s="1"/>
  <c r="BR24" i="28"/>
  <c r="BT151" i="20"/>
  <c r="BT152" i="20" s="1"/>
  <c r="BT166" i="20"/>
  <c r="BS42" i="20"/>
  <c r="BR28" i="28" s="1"/>
  <c r="BR29" i="28" s="1"/>
  <c r="BS153" i="20"/>
  <c r="BQ30" i="28"/>
  <c r="BR21" i="28"/>
  <c r="BR20" i="28"/>
  <c r="BU3" i="25"/>
  <c r="BT39" i="20"/>
  <c r="BS25" i="28" s="1"/>
  <c r="BS22" i="28"/>
  <c r="M163" i="27"/>
  <c r="M165" i="27" s="1"/>
  <c r="M186" i="27"/>
  <c r="M43" i="27" s="1"/>
  <c r="M173" i="27"/>
  <c r="BL38" i="28"/>
  <c r="BP42" i="28"/>
  <c r="BN35" i="28"/>
  <c r="BO42" i="28"/>
  <c r="BM37" i="28"/>
  <c r="BM38" i="28" s="1"/>
  <c r="BM36" i="28"/>
  <c r="BO188" i="27"/>
  <c r="BO45" i="27" s="1"/>
  <c r="BP178" i="27"/>
  <c r="BP168" i="27"/>
  <c r="BQ158" i="27"/>
  <c r="BQ160" i="27" s="1"/>
  <c r="BS215" i="20"/>
  <c r="BS198" i="20"/>
  <c r="BS199" i="20" s="1"/>
  <c r="BQ157" i="20"/>
  <c r="BQ160" i="20" s="1"/>
  <c r="BQ178" i="20"/>
  <c r="BQ179" i="20" s="1"/>
  <c r="BQ180" i="20" s="1"/>
  <c r="BP180" i="27"/>
  <c r="BP170" i="27"/>
  <c r="BR177" i="20"/>
  <c r="BR182" i="20" s="1"/>
  <c r="BR183" i="20" s="1"/>
  <c r="BR145" i="20"/>
  <c r="BR159" i="20"/>
  <c r="BP31" i="28" s="1"/>
  <c r="BR216" i="20"/>
  <c r="BT149" i="20"/>
  <c r="BT156" i="20" s="1"/>
  <c r="BT163" i="20" s="1"/>
  <c r="BT176" i="20" s="1"/>
  <c r="BR218" i="20"/>
  <c r="BT192" i="20"/>
  <c r="BU35" i="20"/>
  <c r="BU139" i="20"/>
  <c r="BS171" i="20"/>
  <c r="BS27" i="32" s="1"/>
  <c r="BS20" i="24" l="1"/>
  <c r="BS21" i="24" s="1"/>
  <c r="BS39" i="24" s="1"/>
  <c r="BS158" i="27"/>
  <c r="BS160" i="27" s="1"/>
  <c r="BS180" i="27" s="1"/>
  <c r="M42" i="27"/>
  <c r="BT18" i="24"/>
  <c r="BT20" i="24" s="1"/>
  <c r="BT21" i="24" s="1"/>
  <c r="BT39" i="24" s="1"/>
  <c r="BT26" i="25"/>
  <c r="BU38" i="20"/>
  <c r="BV167" i="20" s="1"/>
  <c r="BV3" i="32"/>
  <c r="BT169" i="20"/>
  <c r="L33" i="25"/>
  <c r="L53" i="24" s="1"/>
  <c r="L40" i="25"/>
  <c r="BS27" i="25"/>
  <c r="BN6" i="25"/>
  <c r="BN4" i="25" s="1"/>
  <c r="BN6" i="32"/>
  <c r="BN4" i="32" s="1"/>
  <c r="BM40" i="32"/>
  <c r="BM36" i="32"/>
  <c r="BM33" i="32"/>
  <c r="L40" i="32"/>
  <c r="L36" i="32"/>
  <c r="L37" i="32" s="1"/>
  <c r="L33" i="32"/>
  <c r="L34" i="32" s="1"/>
  <c r="L43" i="32" s="1"/>
  <c r="L36" i="25"/>
  <c r="L37" i="25" s="1"/>
  <c r="M48" i="24"/>
  <c r="M24" i="25"/>
  <c r="M30" i="25"/>
  <c r="BQ42" i="24"/>
  <c r="K108" i="20"/>
  <c r="K108" i="29"/>
  <c r="O184" i="27"/>
  <c r="O182" i="27"/>
  <c r="P178" i="27" s="1"/>
  <c r="P179" i="27" s="1"/>
  <c r="N169" i="27"/>
  <c r="N163" i="27" s="1"/>
  <c r="N165" i="27" s="1"/>
  <c r="BT153" i="20"/>
  <c r="BR30" i="28"/>
  <c r="BT158" i="27"/>
  <c r="BT160" i="27" s="1"/>
  <c r="BT178" i="27" s="1"/>
  <c r="BS24" i="28"/>
  <c r="BU151" i="20"/>
  <c r="BU152" i="20" s="1"/>
  <c r="BU166" i="20"/>
  <c r="BT42" i="20"/>
  <c r="BS28" i="28" s="1"/>
  <c r="BS29" i="28" s="1"/>
  <c r="N188" i="27"/>
  <c r="N45" i="27" s="1"/>
  <c r="N172" i="27"/>
  <c r="O170" i="27" s="1"/>
  <c r="O190" i="27" s="1"/>
  <c r="O46" i="27" s="1"/>
  <c r="N30" i="32" s="1"/>
  <c r="N9" i="32" s="1"/>
  <c r="BV3" i="25"/>
  <c r="BU39" i="20"/>
  <c r="BT25" i="28" s="1"/>
  <c r="BT22" i="28"/>
  <c r="BS21" i="28"/>
  <c r="BS20" i="28"/>
  <c r="BQ42" i="28"/>
  <c r="BN36" i="28"/>
  <c r="BN37" i="28"/>
  <c r="BO35" i="28"/>
  <c r="BQ170" i="27"/>
  <c r="BQ190" i="27" s="1"/>
  <c r="BQ46" i="27" s="1"/>
  <c r="BP30" i="32" s="1"/>
  <c r="BP9" i="32" s="1"/>
  <c r="BQ178" i="27"/>
  <c r="BQ168" i="27"/>
  <c r="BP188" i="27"/>
  <c r="BP45" i="27" s="1"/>
  <c r="BQ180" i="27"/>
  <c r="BR158" i="27"/>
  <c r="BR160" i="27" s="1"/>
  <c r="BP190" i="27"/>
  <c r="BP46" i="27" s="1"/>
  <c r="BO30" i="32" s="1"/>
  <c r="BO9" i="32" s="1"/>
  <c r="BR157" i="20"/>
  <c r="BR160" i="20" s="1"/>
  <c r="BR178" i="20"/>
  <c r="BR179" i="20" s="1"/>
  <c r="BR180" i="20" s="1"/>
  <c r="BT215" i="20"/>
  <c r="BT198" i="20"/>
  <c r="BT199" i="20" s="1"/>
  <c r="BS216" i="20"/>
  <c r="BS51" i="24" s="1"/>
  <c r="BU149" i="20"/>
  <c r="BU156" i="20" s="1"/>
  <c r="BU163" i="20" s="1"/>
  <c r="BU176" i="20" s="1"/>
  <c r="BU168" i="20"/>
  <c r="BS218" i="20"/>
  <c r="BS29" i="32" s="1"/>
  <c r="BV35" i="20"/>
  <c r="BV139" i="20"/>
  <c r="BT171" i="20"/>
  <c r="BT27" i="32" s="1"/>
  <c r="BU192" i="20"/>
  <c r="BS178" i="27" l="1"/>
  <c r="BS170" i="27"/>
  <c r="BS190" i="27" s="1"/>
  <c r="BS46" i="27" s="1"/>
  <c r="BR30" i="32" s="1"/>
  <c r="BS168" i="27"/>
  <c r="BS188" i="27" s="1"/>
  <c r="BS45" i="27" s="1"/>
  <c r="BR6" i="32" s="1"/>
  <c r="BR4" i="32" s="1"/>
  <c r="L34" i="25"/>
  <c r="L43" i="25" s="1"/>
  <c r="BV38" i="20"/>
  <c r="BW167" i="20" s="1"/>
  <c r="BW3" i="32"/>
  <c r="BU26" i="25"/>
  <c r="BU26" i="32"/>
  <c r="N171" i="27"/>
  <c r="N173" i="27" s="1"/>
  <c r="BT27" i="25"/>
  <c r="BO6" i="25"/>
  <c r="BO4" i="25" s="1"/>
  <c r="BO6" i="32"/>
  <c r="BO4" i="32" s="1"/>
  <c r="M6" i="25"/>
  <c r="M4" i="25" s="1"/>
  <c r="M6" i="32"/>
  <c r="M4" i="32" s="1"/>
  <c r="BN36" i="32"/>
  <c r="BN40" i="32"/>
  <c r="BN33" i="32"/>
  <c r="M9" i="25"/>
  <c r="BS41" i="24"/>
  <c r="BS42" i="24" s="1"/>
  <c r="BS29" i="25"/>
  <c r="D22" i="30"/>
  <c r="BU169" i="20"/>
  <c r="P164" i="27"/>
  <c r="P180" i="27"/>
  <c r="P181" i="27" s="1"/>
  <c r="P182" i="27" s="1"/>
  <c r="Q178" i="27" s="1"/>
  <c r="N186" i="27"/>
  <c r="N43" i="27" s="1"/>
  <c r="BT168" i="27"/>
  <c r="BT188" i="27" s="1"/>
  <c r="BT45" i="27" s="1"/>
  <c r="BT180" i="27"/>
  <c r="BW3" i="25"/>
  <c r="BV39" i="20"/>
  <c r="BU25" i="28" s="1"/>
  <c r="BU22" i="28"/>
  <c r="BT21" i="28"/>
  <c r="BT20" i="28"/>
  <c r="N174" i="27"/>
  <c r="O168" i="27" s="1"/>
  <c r="BU153" i="20"/>
  <c r="BS30" i="28"/>
  <c r="BT170" i="27"/>
  <c r="BT190" i="27" s="1"/>
  <c r="BT46" i="27" s="1"/>
  <c r="BS30" i="32" s="1"/>
  <c r="BS9" i="32" s="1"/>
  <c r="BT24" i="28"/>
  <c r="BV151" i="20"/>
  <c r="BV152" i="20" s="1"/>
  <c r="BV166" i="20"/>
  <c r="BU42" i="20"/>
  <c r="BT28" i="28" s="1"/>
  <c r="BT29" i="28" s="1"/>
  <c r="BO36" i="28"/>
  <c r="BO37" i="28"/>
  <c r="BR42" i="28"/>
  <c r="BN38" i="28"/>
  <c r="BR168" i="27"/>
  <c r="BR178" i="27"/>
  <c r="BQ188" i="27"/>
  <c r="BQ45" i="27" s="1"/>
  <c r="BR170" i="27"/>
  <c r="BR190" i="27" s="1"/>
  <c r="BR46" i="27" s="1"/>
  <c r="BQ30" i="32" s="1"/>
  <c r="BQ9" i="32" s="1"/>
  <c r="BR180" i="27"/>
  <c r="BU215" i="20"/>
  <c r="BU198" i="20"/>
  <c r="BU199" i="20" s="1"/>
  <c r="BU158" i="27"/>
  <c r="BU160" i="27" s="1"/>
  <c r="BT216" i="20"/>
  <c r="BT51" i="24" s="1"/>
  <c r="BV149" i="20"/>
  <c r="BV156" i="20" s="1"/>
  <c r="BV163" i="20" s="1"/>
  <c r="BV176" i="20" s="1"/>
  <c r="BV168" i="20"/>
  <c r="BT218" i="20"/>
  <c r="BT29" i="32" s="1"/>
  <c r="BV192" i="20"/>
  <c r="BU171" i="20"/>
  <c r="BU27" i="32" s="1"/>
  <c r="BW35" i="20"/>
  <c r="BW139" i="20"/>
  <c r="BR6" i="25" l="1"/>
  <c r="BR4" i="25" s="1"/>
  <c r="BW38" i="20"/>
  <c r="BX167" i="20" s="1"/>
  <c r="BX3" i="32"/>
  <c r="BV26" i="25"/>
  <c r="BV26" i="32"/>
  <c r="N189" i="27"/>
  <c r="N176" i="27"/>
  <c r="N40" i="27" s="1"/>
  <c r="M40" i="25"/>
  <c r="BO36" i="32"/>
  <c r="BO40" i="32"/>
  <c r="BO33" i="32"/>
  <c r="M40" i="32"/>
  <c r="M33" i="32"/>
  <c r="M36" i="32"/>
  <c r="BU27" i="25"/>
  <c r="BP6" i="25"/>
  <c r="BP4" i="25" s="1"/>
  <c r="BP6" i="32"/>
  <c r="BP4" i="32" s="1"/>
  <c r="BS6" i="25"/>
  <c r="BS4" i="25" s="1"/>
  <c r="BS6" i="32"/>
  <c r="BS4" i="32" s="1"/>
  <c r="M33" i="25"/>
  <c r="M34" i="25" s="1"/>
  <c r="M43" i="25" s="1"/>
  <c r="M36" i="25"/>
  <c r="M37" i="25" s="1"/>
  <c r="N48" i="24"/>
  <c r="N24" i="25"/>
  <c r="N30" i="25"/>
  <c r="BT41" i="24"/>
  <c r="BT42" i="24" s="1"/>
  <c r="BT29" i="25"/>
  <c r="D23" i="30"/>
  <c r="D24" i="30"/>
  <c r="L108" i="20"/>
  <c r="L108" i="29"/>
  <c r="BV169" i="20"/>
  <c r="P184" i="27"/>
  <c r="Q179" i="27"/>
  <c r="Q164" i="27" s="1"/>
  <c r="O169" i="27"/>
  <c r="BX3" i="25"/>
  <c r="BW39" i="20"/>
  <c r="BV25" i="28" s="1"/>
  <c r="BV22" i="28"/>
  <c r="BV153" i="20"/>
  <c r="BT30" i="28"/>
  <c r="BU24" i="28"/>
  <c r="BW151" i="20"/>
  <c r="BW152" i="20" s="1"/>
  <c r="BW166" i="20"/>
  <c r="BV42" i="20"/>
  <c r="BU28" i="28" s="1"/>
  <c r="BU29" i="28" s="1"/>
  <c r="M53" i="24"/>
  <c r="O188" i="27"/>
  <c r="O45" i="27" s="1"/>
  <c r="O172" i="27"/>
  <c r="P170" i="27" s="1"/>
  <c r="P190" i="27" s="1"/>
  <c r="P46" i="27" s="1"/>
  <c r="O30" i="32" s="1"/>
  <c r="O9" i="32" s="1"/>
  <c r="BU20" i="28"/>
  <c r="BU21" i="28"/>
  <c r="BQ44" i="28"/>
  <c r="BQ35" i="28"/>
  <c r="BO38" i="28"/>
  <c r="BU178" i="27"/>
  <c r="BU168" i="27"/>
  <c r="BU188" i="27" s="1"/>
  <c r="BU45" i="27" s="1"/>
  <c r="BR188" i="27"/>
  <c r="BR45" i="27" s="1"/>
  <c r="BV215" i="20"/>
  <c r="BV198" i="20"/>
  <c r="BV199" i="20" s="1"/>
  <c r="BU216" i="20"/>
  <c r="BU170" i="27"/>
  <c r="BU180" i="27"/>
  <c r="BW149" i="20"/>
  <c r="BW156" i="20" s="1"/>
  <c r="BW163" i="20" s="1"/>
  <c r="BW176" i="20" s="1"/>
  <c r="BW168" i="20"/>
  <c r="BU218" i="20"/>
  <c r="BU29" i="32" s="1"/>
  <c r="BW192" i="20"/>
  <c r="BX35" i="20"/>
  <c r="BX139" i="20"/>
  <c r="BV171" i="20"/>
  <c r="BV27" i="32" s="1"/>
  <c r="BW26" i="25" l="1"/>
  <c r="BW26" i="32"/>
  <c r="BX38" i="20"/>
  <c r="BY167" i="20" s="1"/>
  <c r="BY3" i="32"/>
  <c r="M46" i="24"/>
  <c r="M49" i="24" s="1"/>
  <c r="M52" i="24" s="1"/>
  <c r="N42" i="27"/>
  <c r="O186" i="27"/>
  <c r="O43" i="27" s="1"/>
  <c r="M108" i="20" s="1"/>
  <c r="O171" i="27"/>
  <c r="M37" i="32"/>
  <c r="BV27" i="25"/>
  <c r="BU29" i="25"/>
  <c r="BQ6" i="25"/>
  <c r="BQ4" i="25" s="1"/>
  <c r="BQ6" i="32"/>
  <c r="BQ4" i="32" s="1"/>
  <c r="M34" i="32"/>
  <c r="M43" i="32" s="1"/>
  <c r="BP36" i="32"/>
  <c r="BP40" i="32"/>
  <c r="BP33" i="32"/>
  <c r="N6" i="25"/>
  <c r="N4" i="25" s="1"/>
  <c r="N6" i="32"/>
  <c r="N4" i="32" s="1"/>
  <c r="BS36" i="32"/>
  <c r="BS40" i="32"/>
  <c r="BS33" i="32"/>
  <c r="BU9" i="32"/>
  <c r="BT6" i="25"/>
  <c r="BT4" i="25" s="1"/>
  <c r="BT6" i="32"/>
  <c r="BT4" i="32" s="1"/>
  <c r="N9" i="25"/>
  <c r="BW169" i="20"/>
  <c r="Q180" i="27"/>
  <c r="Q181" i="27" s="1"/>
  <c r="Q182" i="27" s="1"/>
  <c r="R178" i="27" s="1"/>
  <c r="R179" i="27" s="1"/>
  <c r="R164" i="27" s="1"/>
  <c r="O163" i="27"/>
  <c r="O165" i="27" s="1"/>
  <c r="BW153" i="20"/>
  <c r="BU30" i="28"/>
  <c r="BV24" i="28"/>
  <c r="BX151" i="20"/>
  <c r="BX152" i="20" s="1"/>
  <c r="BX166" i="20"/>
  <c r="BW42" i="20"/>
  <c r="BV28" i="28" s="1"/>
  <c r="BV29" i="28" s="1"/>
  <c r="O174" i="27"/>
  <c r="P168" i="27" s="1"/>
  <c r="BV21" i="28"/>
  <c r="BV20" i="28"/>
  <c r="BY3" i="25"/>
  <c r="BX39" i="20"/>
  <c r="BW25" i="28" s="1"/>
  <c r="BW22" i="28"/>
  <c r="BR44" i="28"/>
  <c r="BR35" i="28"/>
  <c r="BQ37" i="28"/>
  <c r="BQ38" i="28" s="1"/>
  <c r="BQ36" i="28"/>
  <c r="BW215" i="20"/>
  <c r="BW198" i="20"/>
  <c r="BW199" i="20" s="1"/>
  <c r="BV216" i="20"/>
  <c r="BU190" i="27"/>
  <c r="BU46" i="27" s="1"/>
  <c r="BT30" i="32" s="1"/>
  <c r="BT9" i="32" s="1"/>
  <c r="BX149" i="20"/>
  <c r="BX156" i="20" s="1"/>
  <c r="BX163" i="20" s="1"/>
  <c r="BX176" i="20" s="1"/>
  <c r="BX168" i="20"/>
  <c r="BV218" i="20"/>
  <c r="BV29" i="32" s="1"/>
  <c r="BX192" i="20"/>
  <c r="BY35" i="20"/>
  <c r="BY139" i="20"/>
  <c r="BW171" i="20"/>
  <c r="BW27" i="32" s="1"/>
  <c r="M108" i="29" l="1"/>
  <c r="BX26" i="25"/>
  <c r="BX26" i="32"/>
  <c r="BY38" i="20"/>
  <c r="BZ167" i="20" s="1"/>
  <c r="BZ3" i="32"/>
  <c r="O189" i="27"/>
  <c r="O176" i="27"/>
  <c r="O40" i="27" s="1"/>
  <c r="O173" i="27"/>
  <c r="P169" i="27" s="1"/>
  <c r="N36" i="25"/>
  <c r="N37" i="25" s="1"/>
  <c r="BW27" i="25"/>
  <c r="BU33" i="32"/>
  <c r="BU40" i="32"/>
  <c r="BU36" i="32"/>
  <c r="N40" i="32"/>
  <c r="N36" i="32"/>
  <c r="N33" i="32"/>
  <c r="BV29" i="25"/>
  <c r="BV9" i="32"/>
  <c r="BT36" i="32"/>
  <c r="BT40" i="32"/>
  <c r="BT33" i="32"/>
  <c r="BQ40" i="32"/>
  <c r="BQ33" i="32"/>
  <c r="BQ36" i="32"/>
  <c r="N33" i="25"/>
  <c r="N34" i="25" s="1"/>
  <c r="N43" i="25" s="1"/>
  <c r="N40" i="25"/>
  <c r="O48" i="24"/>
  <c r="O24" i="25"/>
  <c r="O30" i="25"/>
  <c r="O9" i="25" s="1"/>
  <c r="BX169" i="20"/>
  <c r="R180" i="27"/>
  <c r="R181" i="27" s="1"/>
  <c r="R182" i="27" s="1"/>
  <c r="S178" i="27" s="1"/>
  <c r="S179" i="27" s="1"/>
  <c r="S164" i="27" s="1"/>
  <c r="Q184" i="27"/>
  <c r="P188" i="27"/>
  <c r="P45" i="27" s="1"/>
  <c r="P172" i="27"/>
  <c r="Q170" i="27" s="1"/>
  <c r="Q190" i="27" s="1"/>
  <c r="Q46" i="27" s="1"/>
  <c r="P30" i="32" s="1"/>
  <c r="P9" i="32" s="1"/>
  <c r="BW24" i="28"/>
  <c r="BY151" i="20"/>
  <c r="BY152" i="20" s="1"/>
  <c r="BY166" i="20"/>
  <c r="BX42" i="20"/>
  <c r="BW28" i="28" s="1"/>
  <c r="BW29" i="28" s="1"/>
  <c r="BW20" i="28"/>
  <c r="BW21" i="28"/>
  <c r="BZ3" i="25"/>
  <c r="BY39" i="20"/>
  <c r="BX25" i="28" s="1"/>
  <c r="BX22" i="28"/>
  <c r="BX153" i="20"/>
  <c r="BV30" i="28"/>
  <c r="BR37" i="28"/>
  <c r="BR36" i="28"/>
  <c r="BX215" i="20"/>
  <c r="BX198" i="20"/>
  <c r="BX199" i="20" s="1"/>
  <c r="BW216" i="20"/>
  <c r="BY149" i="20"/>
  <c r="BY156" i="20" s="1"/>
  <c r="BY163" i="20" s="1"/>
  <c r="BY176" i="20" s="1"/>
  <c r="BY168" i="20"/>
  <c r="BW218" i="20"/>
  <c r="BW29" i="32" s="1"/>
  <c r="BY192" i="20"/>
  <c r="BZ35" i="20"/>
  <c r="BZ139" i="20"/>
  <c r="BX171" i="20"/>
  <c r="BX27" i="32" s="1"/>
  <c r="BY26" i="25" l="1"/>
  <c r="BY26" i="32"/>
  <c r="BZ38" i="20"/>
  <c r="CA167" i="20" s="1"/>
  <c r="CA3" i="32"/>
  <c r="P171" i="27"/>
  <c r="P173" i="27" s="1"/>
  <c r="N46" i="24"/>
  <c r="N49" i="24" s="1"/>
  <c r="N52" i="24" s="1"/>
  <c r="O42" i="27"/>
  <c r="BV33" i="32"/>
  <c r="BV36" i="32"/>
  <c r="BV40" i="32"/>
  <c r="N34" i="32"/>
  <c r="N43" i="32" s="1"/>
  <c r="N37" i="32"/>
  <c r="O6" i="25"/>
  <c r="O4" i="25" s="1"/>
  <c r="O40" i="25" s="1"/>
  <c r="O6" i="32"/>
  <c r="O4" i="32" s="1"/>
  <c r="BX27" i="25"/>
  <c r="BW29" i="25"/>
  <c r="BW9" i="32"/>
  <c r="N53" i="24"/>
  <c r="BY169" i="20"/>
  <c r="R184" i="27"/>
  <c r="S180" i="27"/>
  <c r="S181" i="27" s="1"/>
  <c r="BY153" i="20"/>
  <c r="BW30" i="28"/>
  <c r="P163" i="27"/>
  <c r="P165" i="27" s="1"/>
  <c r="P186" i="27"/>
  <c r="P43" i="27" s="1"/>
  <c r="BX24" i="28"/>
  <c r="BZ151" i="20"/>
  <c r="BZ152" i="20" s="1"/>
  <c r="BZ166" i="20"/>
  <c r="BY42" i="20"/>
  <c r="BX28" i="28" s="1"/>
  <c r="BX29" i="28" s="1"/>
  <c r="BX20" i="28"/>
  <c r="BX21" i="28"/>
  <c r="CA3" i="25"/>
  <c r="BZ39" i="20"/>
  <c r="BY25" i="28" s="1"/>
  <c r="BY22" i="28"/>
  <c r="P174" i="27"/>
  <c r="Q168" i="27" s="1"/>
  <c r="BR38" i="28"/>
  <c r="BY215" i="20"/>
  <c r="BY198" i="20"/>
  <c r="BY199" i="20" s="1"/>
  <c r="BX216" i="20"/>
  <c r="BZ149" i="20"/>
  <c r="BZ156" i="20" s="1"/>
  <c r="BZ163" i="20" s="1"/>
  <c r="BZ176" i="20" s="1"/>
  <c r="BZ168" i="20"/>
  <c r="BX218" i="20"/>
  <c r="BX29" i="32" s="1"/>
  <c r="CA35" i="20"/>
  <c r="CA139" i="20"/>
  <c r="BZ192" i="20"/>
  <c r="BY171" i="20"/>
  <c r="BY27" i="32" s="1"/>
  <c r="BZ26" i="25" l="1"/>
  <c r="BZ26" i="32"/>
  <c r="CA38" i="20"/>
  <c r="CB167" i="20" s="1"/>
  <c r="CB3" i="32"/>
  <c r="P189" i="27"/>
  <c r="P176" i="27"/>
  <c r="P40" i="27" s="1"/>
  <c r="O33" i="25"/>
  <c r="O34" i="25" s="1"/>
  <c r="O43" i="25" s="1"/>
  <c r="O36" i="25"/>
  <c r="O37" i="25" s="1"/>
  <c r="BW33" i="32"/>
  <c r="BW36" i="32"/>
  <c r="BW40" i="32"/>
  <c r="O40" i="32"/>
  <c r="O33" i="32"/>
  <c r="O36" i="32"/>
  <c r="BY27" i="25"/>
  <c r="BX29" i="25"/>
  <c r="BX9" i="32"/>
  <c r="P48" i="24"/>
  <c r="P24" i="25"/>
  <c r="P30" i="25"/>
  <c r="N108" i="20"/>
  <c r="N108" i="29"/>
  <c r="BZ169" i="20"/>
  <c r="S184" i="27"/>
  <c r="S182" i="27"/>
  <c r="T178" i="27" s="1"/>
  <c r="T179" i="27" s="1"/>
  <c r="CB3" i="25"/>
  <c r="CA39" i="20"/>
  <c r="BZ25" i="28" s="1"/>
  <c r="BZ22" i="28"/>
  <c r="BY24" i="28"/>
  <c r="CA151" i="20"/>
  <c r="CA152" i="20" s="1"/>
  <c r="CA166" i="20"/>
  <c r="BZ42" i="20"/>
  <c r="BY28" i="28" s="1"/>
  <c r="BY29" i="28" s="1"/>
  <c r="BY21" i="28"/>
  <c r="BY20" i="28"/>
  <c r="Q169" i="27"/>
  <c r="Q171" i="27" s="1"/>
  <c r="Q189" i="27" s="1"/>
  <c r="Q188" i="27"/>
  <c r="Q45" i="27" s="1"/>
  <c r="Q172" i="27"/>
  <c r="R170" i="27" s="1"/>
  <c r="R190" i="27" s="1"/>
  <c r="R46" i="27" s="1"/>
  <c r="Q30" i="32" s="1"/>
  <c r="Q9" i="32" s="1"/>
  <c r="BZ153" i="20"/>
  <c r="BX30" i="28"/>
  <c r="BZ215" i="20"/>
  <c r="BZ198" i="20"/>
  <c r="BZ199" i="20" s="1"/>
  <c r="BY216" i="20"/>
  <c r="CA149" i="20"/>
  <c r="CA156" i="20" s="1"/>
  <c r="CA163" i="20" s="1"/>
  <c r="CA176" i="20" s="1"/>
  <c r="CA168" i="20"/>
  <c r="BY218" i="20"/>
  <c r="BY29" i="32" s="1"/>
  <c r="BZ171" i="20"/>
  <c r="BZ27" i="32" s="1"/>
  <c r="CA192" i="20"/>
  <c r="CB35" i="20"/>
  <c r="CB139" i="20"/>
  <c r="CA26" i="25" l="1"/>
  <c r="CA26" i="32"/>
  <c r="CB38" i="20"/>
  <c r="CC167" i="20" s="1"/>
  <c r="CC3" i="32"/>
  <c r="O46" i="24"/>
  <c r="O49" i="24" s="1"/>
  <c r="O52" i="24" s="1"/>
  <c r="P42" i="27"/>
  <c r="Q176" i="27"/>
  <c r="Q40" i="27" s="1"/>
  <c r="P46" i="24" s="1"/>
  <c r="P49" i="24" s="1"/>
  <c r="P52" i="24" s="1"/>
  <c r="O53" i="24"/>
  <c r="BX33" i="32"/>
  <c r="BX36" i="32"/>
  <c r="BX40" i="32"/>
  <c r="O37" i="32"/>
  <c r="BZ27" i="25"/>
  <c r="P6" i="25"/>
  <c r="P4" i="25" s="1"/>
  <c r="P6" i="32"/>
  <c r="P4" i="32" s="1"/>
  <c r="O34" i="32"/>
  <c r="O43" i="32" s="1"/>
  <c r="BY29" i="25"/>
  <c r="BY9" i="32"/>
  <c r="P9" i="25"/>
  <c r="CA169" i="20"/>
  <c r="T164" i="27"/>
  <c r="T180" i="27"/>
  <c r="T181" i="27" s="1"/>
  <c r="CC3" i="25"/>
  <c r="CB39" i="20"/>
  <c r="CA25" i="28" s="1"/>
  <c r="CA22" i="28"/>
  <c r="Q163" i="27"/>
  <c r="Q165" i="27" s="1"/>
  <c r="Q186" i="27"/>
  <c r="Q43" i="27" s="1"/>
  <c r="Q173" i="27"/>
  <c r="CA153" i="20"/>
  <c r="BY30" i="28"/>
  <c r="BZ24" i="28"/>
  <c r="CB151" i="20"/>
  <c r="CB152" i="20" s="1"/>
  <c r="CB166" i="20"/>
  <c r="CA42" i="20"/>
  <c r="BZ28" i="28" s="1"/>
  <c r="BZ29" i="28" s="1"/>
  <c r="Q174" i="27"/>
  <c r="R168" i="27" s="1"/>
  <c r="BZ21" i="28"/>
  <c r="BZ20" i="28"/>
  <c r="CA215" i="20"/>
  <c r="CA198" i="20"/>
  <c r="CA199" i="20" s="1"/>
  <c r="BZ216" i="20"/>
  <c r="CB149" i="20"/>
  <c r="CB156" i="20" s="1"/>
  <c r="CB163" i="20" s="1"/>
  <c r="CB176" i="20" s="1"/>
  <c r="CB168" i="20"/>
  <c r="BZ218" i="20"/>
  <c r="BZ29" i="32" s="1"/>
  <c r="CB192" i="20"/>
  <c r="CA171" i="20"/>
  <c r="CA27" i="32" s="1"/>
  <c r="CC35" i="20"/>
  <c r="CC139" i="20"/>
  <c r="CB26" i="25" l="1"/>
  <c r="CB26" i="32"/>
  <c r="CC38" i="20"/>
  <c r="CD167" i="20" s="1"/>
  <c r="CD3" i="32"/>
  <c r="Q42" i="27"/>
  <c r="BY33" i="32"/>
  <c r="BY36" i="32"/>
  <c r="BY40" i="32"/>
  <c r="BZ29" i="25"/>
  <c r="BZ9" i="32"/>
  <c r="P36" i="25"/>
  <c r="P37" i="25" s="1"/>
  <c r="CA27" i="25"/>
  <c r="P40" i="32"/>
  <c r="P36" i="32"/>
  <c r="P33" i="32"/>
  <c r="P40" i="25"/>
  <c r="P33" i="25"/>
  <c r="P53" i="24" s="1"/>
  <c r="Q48" i="24"/>
  <c r="Q24" i="25"/>
  <c r="Q30" i="25"/>
  <c r="Q9" i="25" s="1"/>
  <c r="O108" i="20"/>
  <c r="O108" i="29"/>
  <c r="CB169" i="20"/>
  <c r="T184" i="27"/>
  <c r="T182" i="27"/>
  <c r="U178" i="27" s="1"/>
  <c r="U179" i="27" s="1"/>
  <c r="U164" i="27" s="1"/>
  <c r="R169" i="27"/>
  <c r="CD3" i="25"/>
  <c r="CC39" i="20"/>
  <c r="CB25" i="28" s="1"/>
  <c r="CB22" i="28"/>
  <c r="CA24" i="28"/>
  <c r="CC151" i="20"/>
  <c r="CC152" i="20" s="1"/>
  <c r="CC166" i="20"/>
  <c r="CB42" i="20"/>
  <c r="CA28" i="28" s="1"/>
  <c r="CA29" i="28" s="1"/>
  <c r="R188" i="27"/>
  <c r="R45" i="27" s="1"/>
  <c r="R172" i="27"/>
  <c r="S170" i="27" s="1"/>
  <c r="S190" i="27" s="1"/>
  <c r="S46" i="27" s="1"/>
  <c r="R30" i="32" s="1"/>
  <c r="R9" i="32" s="1"/>
  <c r="CB153" i="20"/>
  <c r="BZ30" i="28"/>
  <c r="CA20" i="28"/>
  <c r="CA21" i="28"/>
  <c r="CB215" i="20"/>
  <c r="CB198" i="20"/>
  <c r="CB199" i="20" s="1"/>
  <c r="CA218" i="20"/>
  <c r="CA29" i="32" s="1"/>
  <c r="CC149" i="20"/>
  <c r="CC156" i="20" s="1"/>
  <c r="CC163" i="20" s="1"/>
  <c r="CC176" i="20" s="1"/>
  <c r="CC168" i="20"/>
  <c r="CA216" i="20"/>
  <c r="CD35" i="20"/>
  <c r="CD139" i="20"/>
  <c r="CC192" i="20"/>
  <c r="CB171" i="20"/>
  <c r="CB27" i="32" s="1"/>
  <c r="CD38" i="20" l="1"/>
  <c r="CE167" i="20" s="1"/>
  <c r="CE3" i="32"/>
  <c r="CC26" i="25"/>
  <c r="CC26" i="32"/>
  <c r="R171" i="27"/>
  <c r="BZ33" i="32"/>
  <c r="BZ40" i="32"/>
  <c r="BZ36" i="32"/>
  <c r="P37" i="32"/>
  <c r="CA29" i="25"/>
  <c r="CA9" i="32"/>
  <c r="CB27" i="25"/>
  <c r="Q6" i="25"/>
  <c r="Q4" i="25" s="1"/>
  <c r="Q36" i="25" s="1"/>
  <c r="Q6" i="32"/>
  <c r="Q4" i="32" s="1"/>
  <c r="P34" i="32"/>
  <c r="P43" i="32" s="1"/>
  <c r="P34" i="25"/>
  <c r="P43" i="25" s="1"/>
  <c r="CC169" i="20"/>
  <c r="U180" i="27"/>
  <c r="U181" i="27" s="1"/>
  <c r="R163" i="27"/>
  <c r="R165" i="27" s="1"/>
  <c r="R186" i="27"/>
  <c r="R43" i="27" s="1"/>
  <c r="CE3" i="25"/>
  <c r="CD39" i="20"/>
  <c r="CC25" i="28" s="1"/>
  <c r="CC22" i="28"/>
  <c r="R174" i="27"/>
  <c r="S168" i="27" s="1"/>
  <c r="CC153" i="20"/>
  <c r="CA30" i="28"/>
  <c r="CB24" i="28"/>
  <c r="CD151" i="20"/>
  <c r="CD152" i="20" s="1"/>
  <c r="CD166" i="20"/>
  <c r="CC42" i="20"/>
  <c r="CB28" i="28" s="1"/>
  <c r="CB29" i="28" s="1"/>
  <c r="CB20" i="28"/>
  <c r="CB21" i="28"/>
  <c r="CC215" i="20"/>
  <c r="CC198" i="20"/>
  <c r="CC199" i="20" s="1"/>
  <c r="CB216" i="20"/>
  <c r="CD149" i="20"/>
  <c r="CD156" i="20" s="1"/>
  <c r="CD163" i="20" s="1"/>
  <c r="CD176" i="20" s="1"/>
  <c r="CD168" i="20"/>
  <c r="CB218" i="20"/>
  <c r="CB29" i="32" s="1"/>
  <c r="CC171" i="20"/>
  <c r="CC27" i="32" s="1"/>
  <c r="CD192" i="20"/>
  <c r="CE35" i="20"/>
  <c r="CE139" i="20"/>
  <c r="CE38" i="20" l="1"/>
  <c r="CF167" i="20" s="1"/>
  <c r="CF3" i="32"/>
  <c r="CD26" i="25"/>
  <c r="CD26" i="32"/>
  <c r="R189" i="27"/>
  <c r="R176" i="27"/>
  <c r="R40" i="27" s="1"/>
  <c r="R173" i="27"/>
  <c r="CA33" i="32"/>
  <c r="CA36" i="32"/>
  <c r="CA40" i="32"/>
  <c r="Q40" i="25"/>
  <c r="CC27" i="25"/>
  <c r="CB29" i="25"/>
  <c r="CB9" i="32"/>
  <c r="Q33" i="25"/>
  <c r="Q53" i="24" s="1"/>
  <c r="Q40" i="32"/>
  <c r="Q33" i="32"/>
  <c r="Q36" i="32"/>
  <c r="R48" i="24"/>
  <c r="R24" i="25"/>
  <c r="R30" i="25"/>
  <c r="P108" i="20"/>
  <c r="P108" i="29"/>
  <c r="CD169" i="20"/>
  <c r="U184" i="27"/>
  <c r="U182" i="27"/>
  <c r="V178" i="27" s="1"/>
  <c r="V179" i="27" s="1"/>
  <c r="CF3" i="25"/>
  <c r="CE39" i="20"/>
  <c r="CD153" i="20"/>
  <c r="CB30" i="28"/>
  <c r="S188" i="27"/>
  <c r="S45" i="27" s="1"/>
  <c r="S172" i="27"/>
  <c r="CC24" i="28"/>
  <c r="CE151" i="20"/>
  <c r="CE152" i="20" s="1"/>
  <c r="CE166" i="20"/>
  <c r="CD42" i="20"/>
  <c r="CC28" i="28" s="1"/>
  <c r="CC29" i="28" s="1"/>
  <c r="Q37" i="25"/>
  <c r="CC21" i="28"/>
  <c r="CC20" i="28"/>
  <c r="CD215" i="20"/>
  <c r="CD198" i="20"/>
  <c r="CD199" i="20" s="1"/>
  <c r="CC216" i="20"/>
  <c r="CE149" i="20"/>
  <c r="CE156" i="20" s="1"/>
  <c r="CE163" i="20" s="1"/>
  <c r="CE176" i="20" s="1"/>
  <c r="CE168" i="20"/>
  <c r="CC218" i="20"/>
  <c r="CC29" i="32" s="1"/>
  <c r="CD171" i="20"/>
  <c r="CD27" i="32" s="1"/>
  <c r="CE192" i="20"/>
  <c r="CF35" i="20"/>
  <c r="CF139" i="20"/>
  <c r="CF38" i="20" l="1"/>
  <c r="CF42" i="20" s="1"/>
  <c r="CG3" i="32"/>
  <c r="CE26" i="25"/>
  <c r="CE26" i="32"/>
  <c r="S169" i="27"/>
  <c r="Q46" i="24"/>
  <c r="Q49" i="24" s="1"/>
  <c r="Q52" i="24" s="1"/>
  <c r="R42" i="27"/>
  <c r="Q34" i="25"/>
  <c r="Q43" i="25" s="1"/>
  <c r="CB36" i="32"/>
  <c r="CB40" i="32"/>
  <c r="CB33" i="32"/>
  <c r="CC29" i="25"/>
  <c r="CC9" i="32"/>
  <c r="Q37" i="32"/>
  <c r="CD27" i="25"/>
  <c r="R6" i="25"/>
  <c r="R4" i="25" s="1"/>
  <c r="R6" i="32"/>
  <c r="R4" i="32" s="1"/>
  <c r="Q34" i="32"/>
  <c r="Q43" i="32" s="1"/>
  <c r="R9" i="25"/>
  <c r="CE169" i="20"/>
  <c r="V164" i="27"/>
  <c r="V180" i="27"/>
  <c r="V181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4" i="27"/>
  <c r="T168" i="27" s="1"/>
  <c r="T170" i="27"/>
  <c r="T190" i="27" s="1"/>
  <c r="T46" i="27" s="1"/>
  <c r="S30" i="32" s="1"/>
  <c r="S9" i="32" s="1"/>
  <c r="CF151" i="20"/>
  <c r="CF152" i="20" s="1"/>
  <c r="CF153" i="20" s="1"/>
  <c r="CF166" i="20"/>
  <c r="CE42" i="20"/>
  <c r="CG3" i="25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BB53" i="28" s="1"/>
  <c r="AH52" i="28"/>
  <c r="J61" i="28"/>
  <c r="AZ54" i="28"/>
  <c r="AZ53" i="28" s="1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M53" i="28" s="1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U53" i="28" s="1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AL62" i="28"/>
  <c r="S51" i="28"/>
  <c r="Y60" i="28"/>
  <c r="AL52" i="28"/>
  <c r="BA52" i="28"/>
  <c r="O51" i="28"/>
  <c r="W52" i="28"/>
  <c r="W53" i="28" s="1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N53" i="28" s="1"/>
  <c r="M52" i="28"/>
  <c r="M55" i="28"/>
  <c r="K70" i="28"/>
  <c r="O54" i="28"/>
  <c r="O53" i="28" s="1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Q71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U64" i="28"/>
  <c r="S73" i="28"/>
  <c r="O73" i="28"/>
  <c r="N73" i="28"/>
  <c r="G73" i="28"/>
  <c r="C73" i="28"/>
  <c r="V59" i="28"/>
  <c r="V70" i="28"/>
  <c r="H73" i="28"/>
  <c r="V72" i="28"/>
  <c r="M73" i="28"/>
  <c r="V62" i="28"/>
  <c r="E73" i="28"/>
  <c r="U63" i="28"/>
  <c r="W70" i="28"/>
  <c r="X58" i="28"/>
  <c r="P73" i="28"/>
  <c r="U66" i="28"/>
  <c r="D73" i="28"/>
  <c r="J73" i="28"/>
  <c r="R73" i="28"/>
  <c r="F73" i="28"/>
  <c r="V63" i="28"/>
  <c r="K73" i="28"/>
  <c r="I73" i="28"/>
  <c r="U65" i="28"/>
  <c r="L73" i="28"/>
  <c r="W64" i="28"/>
  <c r="W59" i="28"/>
  <c r="T73" i="28"/>
  <c r="X59" i="28"/>
  <c r="V64" i="28"/>
  <c r="W66" i="28"/>
  <c r="W72" i="28"/>
  <c r="V66" i="28"/>
  <c r="Z52" i="28"/>
  <c r="W63" i="28"/>
  <c r="V65" i="28"/>
  <c r="X70" i="28"/>
  <c r="D52" i="28"/>
  <c r="AA58" i="28"/>
  <c r="W65" i="28"/>
  <c r="CE215" i="20"/>
  <c r="CE198" i="20"/>
  <c r="CE199" i="20" s="1"/>
  <c r="CD216" i="20"/>
  <c r="CF149" i="20"/>
  <c r="CF156" i="20" s="1"/>
  <c r="CF163" i="20" s="1"/>
  <c r="CF176" i="20" s="1"/>
  <c r="CF168" i="20"/>
  <c r="CD218" i="20"/>
  <c r="CD29" i="32" s="1"/>
  <c r="CE171" i="20"/>
  <c r="CE27" i="32" s="1"/>
  <c r="CF192" i="20"/>
  <c r="R40" i="25" l="1"/>
  <c r="I53" i="28"/>
  <c r="S53" i="28"/>
  <c r="CF26" i="25"/>
  <c r="CF26" i="32"/>
  <c r="X53" i="28"/>
  <c r="AP53" i="28"/>
  <c r="S186" i="27"/>
  <c r="S43" i="27" s="1"/>
  <c r="S163" i="27"/>
  <c r="S165" i="27" s="1"/>
  <c r="S171" i="27"/>
  <c r="S173" i="27" s="1"/>
  <c r="R33" i="25"/>
  <c r="R53" i="24" s="1"/>
  <c r="R36" i="25"/>
  <c r="R37" i="25" s="1"/>
  <c r="CE27" i="25"/>
  <c r="CC40" i="32"/>
  <c r="CC36" i="32"/>
  <c r="CC33" i="32"/>
  <c r="CD29" i="25"/>
  <c r="CD9" i="32"/>
  <c r="R40" i="32"/>
  <c r="R36" i="32"/>
  <c r="R33" i="32"/>
  <c r="S48" i="24"/>
  <c r="S24" i="25"/>
  <c r="CF169" i="20"/>
  <c r="AO53" i="28"/>
  <c r="AA53" i="28"/>
  <c r="E53" i="28"/>
  <c r="AU53" i="28"/>
  <c r="V184" i="27"/>
  <c r="V182" i="27"/>
  <c r="W178" i="27" s="1"/>
  <c r="W179" i="27" s="1"/>
  <c r="J53" i="28"/>
  <c r="AB58" i="28"/>
  <c r="G53" i="28"/>
  <c r="B53" i="28"/>
  <c r="L53" i="28"/>
  <c r="AB53" i="28"/>
  <c r="D68" i="28"/>
  <c r="H53" i="28"/>
  <c r="K53" i="28"/>
  <c r="F53" i="28"/>
  <c r="C53" i="28"/>
  <c r="O68" i="28"/>
  <c r="AI53" i="28"/>
  <c r="AC53" i="28"/>
  <c r="AR53" i="28"/>
  <c r="AQ53" i="28"/>
  <c r="Q53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M53" i="28"/>
  <c r="AN53" i="28"/>
  <c r="AY53" i="28"/>
  <c r="AL53" i="28"/>
  <c r="T188" i="27"/>
  <c r="T45" i="27" s="1"/>
  <c r="T172" i="27"/>
  <c r="P68" i="28"/>
  <c r="N68" i="28"/>
  <c r="BD67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S30" i="25"/>
  <c r="CF215" i="20"/>
  <c r="CF198" i="20"/>
  <c r="CF199" i="20" s="1"/>
  <c r="CE216" i="20"/>
  <c r="CE218" i="20"/>
  <c r="CE29" i="32" s="1"/>
  <c r="CF171" i="20"/>
  <c r="CF27" i="32" s="1"/>
  <c r="S9" i="25" l="1"/>
  <c r="T169" i="27"/>
  <c r="Q108" i="20"/>
  <c r="Q108" i="29"/>
  <c r="S189" i="27"/>
  <c r="S176" i="27"/>
  <c r="S40" i="27" s="1"/>
  <c r="R34" i="25"/>
  <c r="R43" i="25" s="1"/>
  <c r="CD36" i="32"/>
  <c r="CD40" i="32"/>
  <c r="CD33" i="32"/>
  <c r="R34" i="32"/>
  <c r="R43" i="32" s="1"/>
  <c r="CF27" i="25"/>
  <c r="R37" i="32"/>
  <c r="CE29" i="25"/>
  <c r="CE9" i="32"/>
  <c r="S6" i="25"/>
  <c r="S4" i="25" s="1"/>
  <c r="S6" i="32"/>
  <c r="S4" i="32" s="1"/>
  <c r="C206" i="20"/>
  <c r="C202" i="20" s="1"/>
  <c r="C207" i="20" s="1"/>
  <c r="C208" i="20" s="1"/>
  <c r="C209" i="20" s="1"/>
  <c r="D206" i="20"/>
  <c r="D202" i="20" s="1"/>
  <c r="D207" i="20" s="1"/>
  <c r="D208" i="20" s="1"/>
  <c r="D209" i="20" s="1"/>
  <c r="AW196" i="20" s="1"/>
  <c r="W180" i="27"/>
  <c r="W164" i="27"/>
  <c r="D69" i="28"/>
  <c r="O69" i="28"/>
  <c r="E69" i="28"/>
  <c r="G69" i="28"/>
  <c r="F69" i="28"/>
  <c r="I69" i="28"/>
  <c r="J69" i="28"/>
  <c r="N69" i="28"/>
  <c r="T174" i="27"/>
  <c r="U168" i="27" s="1"/>
  <c r="U170" i="27"/>
  <c r="U190" i="27" s="1"/>
  <c r="U46" i="27" s="1"/>
  <c r="T30" i="32" s="1"/>
  <c r="T9" i="32" s="1"/>
  <c r="C69" i="28"/>
  <c r="L69" i="28"/>
  <c r="M69" i="28"/>
  <c r="K69" i="28"/>
  <c r="P69" i="28"/>
  <c r="B69" i="28"/>
  <c r="H69" i="28"/>
  <c r="CF216" i="20"/>
  <c r="CF218" i="20"/>
  <c r="CF29" i="32" s="1"/>
  <c r="S40" i="25" l="1"/>
  <c r="AW216" i="20"/>
  <c r="AW51" i="24" s="1"/>
  <c r="AW199" i="20"/>
  <c r="CH199" i="20"/>
  <c r="CI199" i="20"/>
  <c r="CJ199" i="20"/>
  <c r="CG199" i="20"/>
  <c r="R46" i="24"/>
  <c r="R49" i="24" s="1"/>
  <c r="R52" i="24" s="1"/>
  <c r="S42" i="27"/>
  <c r="T163" i="27"/>
  <c r="T165" i="27" s="1"/>
  <c r="T186" i="27"/>
  <c r="T43" i="27" s="1"/>
  <c r="T171" i="27"/>
  <c r="T173" i="27" s="1"/>
  <c r="S33" i="25"/>
  <c r="S53" i="24" s="1"/>
  <c r="S36" i="25"/>
  <c r="S37" i="25" s="1"/>
  <c r="CE40" i="32"/>
  <c r="CE33" i="32"/>
  <c r="CE36" i="32"/>
  <c r="S40" i="32"/>
  <c r="S33" i="32"/>
  <c r="S36" i="32"/>
  <c r="CF29" i="25"/>
  <c r="CF9" i="32"/>
  <c r="T48" i="24"/>
  <c r="T24" i="25"/>
  <c r="AW9" i="22"/>
  <c r="AW195" i="20"/>
  <c r="D210" i="20"/>
  <c r="D211" i="20" s="1"/>
  <c r="BF51" i="24"/>
  <c r="W181" i="27"/>
  <c r="W182" i="27" s="1"/>
  <c r="X178" i="27" s="1"/>
  <c r="X179" i="27" s="1"/>
  <c r="W184" i="27"/>
  <c r="T30" i="25"/>
  <c r="U188" i="27"/>
  <c r="U45" i="27" s="1"/>
  <c r="U172" i="27"/>
  <c r="BF28" i="32" l="1"/>
  <c r="AW218" i="20"/>
  <c r="S34" i="25"/>
  <c r="S43" i="25" s="1"/>
  <c r="T189" i="27"/>
  <c r="T176" i="27"/>
  <c r="T40" i="27" s="1"/>
  <c r="R108" i="29"/>
  <c r="R108" i="20"/>
  <c r="U169" i="27"/>
  <c r="BF19" i="24"/>
  <c r="BF20" i="24" s="1"/>
  <c r="BF21" i="24" s="1"/>
  <c r="S37" i="32"/>
  <c r="S34" i="32"/>
  <c r="S43" i="32" s="1"/>
  <c r="CF36" i="32"/>
  <c r="CF40" i="32"/>
  <c r="CF33" i="32"/>
  <c r="T6" i="25"/>
  <c r="T4" i="25" s="1"/>
  <c r="T6" i="32"/>
  <c r="T4" i="32" s="1"/>
  <c r="C9" i="22"/>
  <c r="C25" i="22" s="1"/>
  <c r="AW8" i="22"/>
  <c r="AW17" i="22" s="1"/>
  <c r="T9" i="25"/>
  <c r="C210" i="20"/>
  <c r="C211" i="20" s="1"/>
  <c r="BF28" i="25"/>
  <c r="BF29" i="32"/>
  <c r="U174" i="27"/>
  <c r="V168" i="27" s="1"/>
  <c r="V170" i="27"/>
  <c r="V190" i="27" s="1"/>
  <c r="V46" i="27" s="1"/>
  <c r="U30" i="32" s="1"/>
  <c r="U9" i="32" s="1"/>
  <c r="X164" i="27"/>
  <c r="X180" i="27"/>
  <c r="AW29" i="32" l="1"/>
  <c r="AW41" i="24"/>
  <c r="AW29" i="25"/>
  <c r="U186" i="27"/>
  <c r="U43" i="27" s="1"/>
  <c r="U163" i="27"/>
  <c r="U165" i="27" s="1"/>
  <c r="S46" i="24"/>
  <c r="S49" i="24" s="1"/>
  <c r="S52" i="24" s="1"/>
  <c r="T42" i="27"/>
  <c r="U171" i="27"/>
  <c r="T33" i="25"/>
  <c r="T53" i="24" s="1"/>
  <c r="T40" i="25"/>
  <c r="BD43" i="28"/>
  <c r="T71" i="28" s="1"/>
  <c r="BF29" i="25"/>
  <c r="T40" i="32"/>
  <c r="T36" i="32"/>
  <c r="T33" i="32"/>
  <c r="T36" i="25"/>
  <c r="T37" i="25" s="1"/>
  <c r="U48" i="24"/>
  <c r="U24" i="25"/>
  <c r="C8" i="22"/>
  <c r="BF41" i="24"/>
  <c r="BD35" i="28" s="1"/>
  <c r="BD37" i="28" s="1"/>
  <c r="AW20" i="22"/>
  <c r="BF39" i="24"/>
  <c r="C54" i="24" s="1"/>
  <c r="BG158" i="27"/>
  <c r="BG160" i="27" s="1"/>
  <c r="U30" i="25"/>
  <c r="U9" i="25" s="1"/>
  <c r="V188" i="27"/>
  <c r="V45" i="27" s="1"/>
  <c r="V172" i="27"/>
  <c r="X181" i="27"/>
  <c r="X184" i="27"/>
  <c r="AU44" i="28" l="1"/>
  <c r="Q72" i="28" s="1"/>
  <c r="AW42" i="24"/>
  <c r="AU35" i="28"/>
  <c r="T34" i="25"/>
  <c r="T43" i="25" s="1"/>
  <c r="U189" i="27"/>
  <c r="U176" i="27"/>
  <c r="U40" i="27" s="1"/>
  <c r="S108" i="20"/>
  <c r="S108" i="29"/>
  <c r="U173" i="27"/>
  <c r="U6" i="25"/>
  <c r="U4" i="25" s="1"/>
  <c r="U40" i="25" s="1"/>
  <c r="U6" i="32"/>
  <c r="U4" i="32" s="1"/>
  <c r="T34" i="32"/>
  <c r="T43" i="32" s="1"/>
  <c r="T37" i="32"/>
  <c r="T63" i="28"/>
  <c r="BD36" i="28"/>
  <c r="T64" i="28" s="1"/>
  <c r="BD44" i="28"/>
  <c r="T72" i="28" s="1"/>
  <c r="F2" i="20"/>
  <c r="F2" i="29"/>
  <c r="AW21" i="22"/>
  <c r="BD38" i="28"/>
  <c r="T66" i="28" s="1"/>
  <c r="T65" i="28"/>
  <c r="BF42" i="24"/>
  <c r="V174" i="27"/>
  <c r="W168" i="27" s="1"/>
  <c r="W170" i="27"/>
  <c r="W190" i="27" s="1"/>
  <c r="W46" i="27" s="1"/>
  <c r="V30" i="32" s="1"/>
  <c r="V9" i="32" s="1"/>
  <c r="X182" i="27"/>
  <c r="Y179" i="27"/>
  <c r="C55" i="24" l="1"/>
  <c r="AU37" i="28"/>
  <c r="AU36" i="28"/>
  <c r="Q64" i="28" s="1"/>
  <c r="V68" i="28" s="1"/>
  <c r="V69" i="28" s="1"/>
  <c r="Q63" i="28"/>
  <c r="T46" i="24"/>
  <c r="T49" i="24" s="1"/>
  <c r="T52" i="24" s="1"/>
  <c r="U42" i="27"/>
  <c r="V169" i="27"/>
  <c r="V171" i="27" s="1"/>
  <c r="U33" i="25"/>
  <c r="U53" i="24" s="1"/>
  <c r="U36" i="25"/>
  <c r="U37" i="25" s="1"/>
  <c r="U40" i="32"/>
  <c r="U33" i="32"/>
  <c r="U36" i="32"/>
  <c r="V48" i="24"/>
  <c r="V24" i="25"/>
  <c r="AW22" i="22"/>
  <c r="F3" i="20"/>
  <c r="F3" i="29"/>
  <c r="V30" i="25"/>
  <c r="V9" i="25" s="1"/>
  <c r="W188" i="27"/>
  <c r="W45" i="27" s="1"/>
  <c r="W172" i="27"/>
  <c r="Y180" i="27"/>
  <c r="Y181" i="27" s="1"/>
  <c r="Y164" i="27"/>
  <c r="U68" i="28" l="1"/>
  <c r="U69" i="28" s="1"/>
  <c r="W68" i="28"/>
  <c r="W69" i="28" s="1"/>
  <c r="Q68" i="28"/>
  <c r="Q69" i="28" s="1"/>
  <c r="S68" i="28"/>
  <c r="S69" i="28" s="1"/>
  <c r="R68" i="28"/>
  <c r="R69" i="28" s="1"/>
  <c r="AU40" i="28"/>
  <c r="AU41" i="28" s="1"/>
  <c r="AU38" i="28"/>
  <c r="Q66" i="28" s="1"/>
  <c r="AV40" i="28"/>
  <c r="AV41" i="28" s="1"/>
  <c r="AW40" i="28"/>
  <c r="AW41" i="28" s="1"/>
  <c r="AX40" i="28"/>
  <c r="AX41" i="28" s="1"/>
  <c r="AY40" i="28"/>
  <c r="AY41" i="28" s="1"/>
  <c r="BA40" i="28"/>
  <c r="BA41" i="28" s="1"/>
  <c r="AZ40" i="28"/>
  <c r="AZ41" i="28" s="1"/>
  <c r="BB40" i="28"/>
  <c r="BB41" i="28" s="1"/>
  <c r="BC40" i="28"/>
  <c r="BC41" i="28" s="1"/>
  <c r="Q65" i="28"/>
  <c r="BE40" i="28"/>
  <c r="BE41" i="28" s="1"/>
  <c r="BN40" i="28"/>
  <c r="BN41" i="28" s="1"/>
  <c r="BI40" i="28"/>
  <c r="BI41" i="28" s="1"/>
  <c r="BG40" i="28"/>
  <c r="BG41" i="28" s="1"/>
  <c r="BF40" i="28"/>
  <c r="BF41" i="28" s="1"/>
  <c r="BH40" i="28"/>
  <c r="BH41" i="28" s="1"/>
  <c r="BK40" i="28"/>
  <c r="BK41" i="28" s="1"/>
  <c r="BD40" i="28"/>
  <c r="BD41" i="28" s="1"/>
  <c r="BL40" i="28"/>
  <c r="BL41" i="28" s="1"/>
  <c r="BJ40" i="28"/>
  <c r="BJ41" i="28" s="1"/>
  <c r="BM40" i="28"/>
  <c r="BM41" i="28" s="1"/>
  <c r="BO40" i="28"/>
  <c r="BO41" i="28" s="1"/>
  <c r="T68" i="28"/>
  <c r="T69" i="28" s="1"/>
  <c r="U34" i="25"/>
  <c r="U43" i="25" s="1"/>
  <c r="V189" i="27"/>
  <c r="V176" i="27"/>
  <c r="V40" i="27" s="1"/>
  <c r="V173" i="27"/>
  <c r="V163" i="27"/>
  <c r="V165" i="27" s="1"/>
  <c r="V186" i="27"/>
  <c r="V43" i="27" s="1"/>
  <c r="V6" i="25"/>
  <c r="V4" i="25" s="1"/>
  <c r="V33" i="25" s="1"/>
  <c r="V53" i="24" s="1"/>
  <c r="V6" i="32"/>
  <c r="V4" i="32" s="1"/>
  <c r="U37" i="32"/>
  <c r="U34" i="32"/>
  <c r="U43" i="32" s="1"/>
  <c r="AU45" i="28"/>
  <c r="Q73" i="28" s="1"/>
  <c r="AW23" i="22"/>
  <c r="AW24" i="22"/>
  <c r="Y184" i="27"/>
  <c r="X170" i="27"/>
  <c r="X190" i="27" s="1"/>
  <c r="X46" i="27" s="1"/>
  <c r="W30" i="32" s="1"/>
  <c r="W9" i="32" s="1"/>
  <c r="W174" i="27"/>
  <c r="X168" i="27" s="1"/>
  <c r="Y182" i="27"/>
  <c r="Z179" i="27"/>
  <c r="Z180" i="27" s="1"/>
  <c r="Z181" i="27" s="1"/>
  <c r="V40" i="25" l="1"/>
  <c r="V36" i="25"/>
  <c r="V37" i="25" s="1"/>
  <c r="W169" i="27"/>
  <c r="U46" i="24"/>
  <c r="U49" i="24" s="1"/>
  <c r="U52" i="24" s="1"/>
  <c r="V42" i="27"/>
  <c r="T108" i="20"/>
  <c r="T108" i="29"/>
  <c r="V40" i="32"/>
  <c r="V36" i="32"/>
  <c r="V33" i="32"/>
  <c r="V34" i="25"/>
  <c r="V43" i="25" s="1"/>
  <c r="Z182" i="27"/>
  <c r="AA179" i="27"/>
  <c r="AA180" i="27" s="1"/>
  <c r="AA181" i="27" s="1"/>
  <c r="Z164" i="27"/>
  <c r="Z184" i="27"/>
  <c r="X188" i="27"/>
  <c r="X45" i="27" s="1"/>
  <c r="X172" i="27"/>
  <c r="W186" i="27" l="1"/>
  <c r="W43" i="27" s="1"/>
  <c r="W163" i="27"/>
  <c r="W165" i="27" s="1"/>
  <c r="W171" i="27"/>
  <c r="W173" i="27" s="1"/>
  <c r="V34" i="32"/>
  <c r="V43" i="32" s="1"/>
  <c r="W6" i="25"/>
  <c r="W4" i="25" s="1"/>
  <c r="W6" i="32"/>
  <c r="W4" i="32" s="1"/>
  <c r="V37" i="32"/>
  <c r="X174" i="27"/>
  <c r="Y170" i="27"/>
  <c r="AA164" i="27"/>
  <c r="AA184" i="27"/>
  <c r="AB179" i="27"/>
  <c r="AB180" i="27" s="1"/>
  <c r="AB181" i="27" s="1"/>
  <c r="AA182" i="27"/>
  <c r="X169" i="27" l="1"/>
  <c r="X171" i="27" s="1"/>
  <c r="W189" i="27"/>
  <c r="W176" i="27"/>
  <c r="W40" i="27" s="1"/>
  <c r="U108" i="20"/>
  <c r="U108" i="29"/>
  <c r="W40" i="32"/>
  <c r="W33" i="32"/>
  <c r="W36" i="32"/>
  <c r="X48" i="24"/>
  <c r="X24" i="25"/>
  <c r="Y190" i="27"/>
  <c r="Y172" i="27"/>
  <c r="AB182" i="27"/>
  <c r="AC179" i="27"/>
  <c r="AC180" i="27" s="1"/>
  <c r="AC181" i="27" s="1"/>
  <c r="AB164" i="27"/>
  <c r="AB184" i="27"/>
  <c r="X173" i="27" l="1"/>
  <c r="Y169" i="27" s="1"/>
  <c r="X189" i="27"/>
  <c r="X176" i="27"/>
  <c r="X40" i="27" s="1"/>
  <c r="W46" i="24" s="1"/>
  <c r="V46" i="24"/>
  <c r="V49" i="24" s="1"/>
  <c r="V52" i="24" s="1"/>
  <c r="W42" i="27"/>
  <c r="X163" i="27"/>
  <c r="X165" i="27" s="1"/>
  <c r="X186" i="27"/>
  <c r="X43" i="27" s="1"/>
  <c r="W37" i="32"/>
  <c r="W34" i="32"/>
  <c r="W43" i="32" s="1"/>
  <c r="W48" i="24"/>
  <c r="W24" i="25"/>
  <c r="Y46" i="27"/>
  <c r="W30" i="25"/>
  <c r="AC182" i="27"/>
  <c r="AD179" i="27"/>
  <c r="AD180" i="27" s="1"/>
  <c r="AD181" i="27" s="1"/>
  <c r="AC164" i="27"/>
  <c r="AC184" i="27"/>
  <c r="Y174" i="27"/>
  <c r="Z170" i="27"/>
  <c r="X42" i="27" l="1"/>
  <c r="V108" i="29"/>
  <c r="V108" i="20"/>
  <c r="W49" i="24"/>
  <c r="W52" i="24" s="1"/>
  <c r="Y171" i="27"/>
  <c r="Y186" i="27"/>
  <c r="Y43" i="27" s="1"/>
  <c r="Y163" i="27"/>
  <c r="Y165" i="27" s="1"/>
  <c r="X30" i="25"/>
  <c r="X9" i="25" s="1"/>
  <c r="X33" i="25" s="1"/>
  <c r="X53" i="24" s="1"/>
  <c r="X30" i="32"/>
  <c r="X9" i="32" s="1"/>
  <c r="W9" i="25"/>
  <c r="W36" i="25" s="1"/>
  <c r="W37" i="25" s="1"/>
  <c r="AD182" i="27"/>
  <c r="AE179" i="27"/>
  <c r="AE180" i="27" s="1"/>
  <c r="AE181" i="27" s="1"/>
  <c r="Z190" i="27"/>
  <c r="Z46" i="27" s="1"/>
  <c r="Y30" i="32" s="1"/>
  <c r="Y9" i="32" s="1"/>
  <c r="Z172" i="27"/>
  <c r="AD164" i="27"/>
  <c r="AD184" i="27"/>
  <c r="Y189" i="27" l="1"/>
  <c r="Y176" i="27"/>
  <c r="Y40" i="27" s="1"/>
  <c r="Y173" i="27"/>
  <c r="W108" i="20"/>
  <c r="W108" i="29"/>
  <c r="X40" i="25"/>
  <c r="X36" i="25"/>
  <c r="X37" i="25" s="1"/>
  <c r="Y40" i="32"/>
  <c r="Y33" i="32"/>
  <c r="Y36" i="32"/>
  <c r="X33" i="32"/>
  <c r="X40" i="32"/>
  <c r="X36" i="32"/>
  <c r="W40" i="25"/>
  <c r="W33" i="25"/>
  <c r="W34" i="25" s="1"/>
  <c r="W43" i="25" s="1"/>
  <c r="Y48" i="24"/>
  <c r="Y24" i="25"/>
  <c r="AF179" i="27"/>
  <c r="AF180" i="27" s="1"/>
  <c r="AF181" i="27" s="1"/>
  <c r="AE182" i="27"/>
  <c r="AA170" i="27"/>
  <c r="Z174" i="27"/>
  <c r="Y30" i="25"/>
  <c r="AE164" i="27"/>
  <c r="AE184" i="27"/>
  <c r="Y9" i="25" l="1"/>
  <c r="X46" i="24"/>
  <c r="X49" i="24" s="1"/>
  <c r="X52" i="24" s="1"/>
  <c r="Y42" i="27"/>
  <c r="Z169" i="27"/>
  <c r="Z171" i="27" s="1"/>
  <c r="X34" i="32"/>
  <c r="X43" i="32" s="1"/>
  <c r="Y37" i="32"/>
  <c r="X37" i="32"/>
  <c r="Y34" i="32"/>
  <c r="Y43" i="32" s="1"/>
  <c r="W53" i="24"/>
  <c r="X34" i="25"/>
  <c r="X43" i="25" s="1"/>
  <c r="AG179" i="27"/>
  <c r="AG180" i="27" s="1"/>
  <c r="AG181" i="27" s="1"/>
  <c r="AF182" i="27"/>
  <c r="AA190" i="27"/>
  <c r="AA46" i="27" s="1"/>
  <c r="Z30" i="32" s="1"/>
  <c r="Z9" i="32" s="1"/>
  <c r="AA172" i="27"/>
  <c r="Y36" i="25"/>
  <c r="Y37" i="25" s="1"/>
  <c r="Y33" i="25"/>
  <c r="Y40" i="25"/>
  <c r="AF164" i="27"/>
  <c r="AF184" i="27"/>
  <c r="Z189" i="27" l="1"/>
  <c r="Z176" i="27"/>
  <c r="Z40" i="27" s="1"/>
  <c r="Z163" i="27"/>
  <c r="Z165" i="27" s="1"/>
  <c r="Z186" i="27"/>
  <c r="Z43" i="27" s="1"/>
  <c r="Z173" i="27"/>
  <c r="Z33" i="32"/>
  <c r="Z34" i="32" s="1"/>
  <c r="Z43" i="32" s="1"/>
  <c r="Z36" i="32"/>
  <c r="Z37" i="32" s="1"/>
  <c r="Z40" i="32"/>
  <c r="Z48" i="24"/>
  <c r="Z24" i="25"/>
  <c r="AH179" i="27"/>
  <c r="AH180" i="27" s="1"/>
  <c r="AH181" i="27" s="1"/>
  <c r="AG182" i="27"/>
  <c r="Y53" i="24"/>
  <c r="Y34" i="25"/>
  <c r="Y43" i="25" s="1"/>
  <c r="AB170" i="27"/>
  <c r="AA174" i="27"/>
  <c r="AG164" i="27"/>
  <c r="AG184" i="27"/>
  <c r="Y46" i="24" l="1"/>
  <c r="Y49" i="24" s="1"/>
  <c r="Y52" i="24" s="1"/>
  <c r="Z42" i="27"/>
  <c r="X108" i="20"/>
  <c r="X108" i="29"/>
  <c r="AA169" i="27"/>
  <c r="AA171" i="27" s="1"/>
  <c r="Z30" i="25"/>
  <c r="Z9" i="25" s="1"/>
  <c r="Z36" i="25" s="1"/>
  <c r="Z37" i="25" s="1"/>
  <c r="AH182" i="27"/>
  <c r="AI178" i="27" s="1"/>
  <c r="AB190" i="27"/>
  <c r="AB46" i="27" s="1"/>
  <c r="AA30" i="32" s="1"/>
  <c r="AA9" i="32" s="1"/>
  <c r="AB172" i="27"/>
  <c r="AH164" i="27"/>
  <c r="AH184" i="27"/>
  <c r="AA189" i="27" l="1"/>
  <c r="AA176" i="27"/>
  <c r="AA40" i="27" s="1"/>
  <c r="AA163" i="27"/>
  <c r="AA165" i="27" s="1"/>
  <c r="AA186" i="27"/>
  <c r="AA43" i="27" s="1"/>
  <c r="AA173" i="27"/>
  <c r="AA36" i="32"/>
  <c r="AA37" i="32" s="1"/>
  <c r="AA33" i="32"/>
  <c r="AA34" i="32" s="1"/>
  <c r="AA43" i="32" s="1"/>
  <c r="AA40" i="32"/>
  <c r="AA48" i="24"/>
  <c r="AA24" i="25"/>
  <c r="Z33" i="25"/>
  <c r="Z34" i="25" s="1"/>
  <c r="Z43" i="25" s="1"/>
  <c r="Z40" i="25"/>
  <c r="AC170" i="27"/>
  <c r="AB174" i="27"/>
  <c r="AI179" i="27"/>
  <c r="Y108" i="20" l="1"/>
  <c r="Y108" i="29"/>
  <c r="Z46" i="24"/>
  <c r="Z49" i="24" s="1"/>
  <c r="Z52" i="24" s="1"/>
  <c r="AA42" i="27"/>
  <c r="AB169" i="27"/>
  <c r="AB171" i="27" s="1"/>
  <c r="AB48" i="24"/>
  <c r="AB24" i="25"/>
  <c r="Z53" i="24"/>
  <c r="AA30" i="25"/>
  <c r="AA9" i="25" s="1"/>
  <c r="AA40" i="25" s="1"/>
  <c r="AI164" i="27"/>
  <c r="AI180" i="27"/>
  <c r="AI181" i="27" s="1"/>
  <c r="AC190" i="27"/>
  <c r="AC172" i="27"/>
  <c r="AB189" i="27" l="1"/>
  <c r="AB176" i="27"/>
  <c r="AB40" i="27" s="1"/>
  <c r="AB186" i="27"/>
  <c r="AB43" i="27" s="1"/>
  <c r="AB163" i="27"/>
  <c r="AB165" i="27" s="1"/>
  <c r="AB173" i="27"/>
  <c r="AC169" i="27" s="1"/>
  <c r="AC46" i="27"/>
  <c r="AA33" i="25"/>
  <c r="AA53" i="24" s="1"/>
  <c r="AA36" i="25"/>
  <c r="AA37" i="25" s="1"/>
  <c r="AI182" i="27"/>
  <c r="AJ179" i="27"/>
  <c r="AJ180" i="27" s="1"/>
  <c r="AJ181" i="27" s="1"/>
  <c r="AD170" i="27"/>
  <c r="AC174" i="27"/>
  <c r="AI184" i="27"/>
  <c r="Z108" i="20" l="1"/>
  <c r="Z108" i="29"/>
  <c r="AA46" i="24"/>
  <c r="AA49" i="24" s="1"/>
  <c r="AA52" i="24" s="1"/>
  <c r="AB42" i="27"/>
  <c r="AC171" i="27"/>
  <c r="AC173" i="27" s="1"/>
  <c r="AD169" i="27" s="1"/>
  <c r="AD186" i="27" s="1"/>
  <c r="AD43" i="27" s="1"/>
  <c r="AC163" i="27"/>
  <c r="AC165" i="27" s="1"/>
  <c r="AC186" i="27"/>
  <c r="AC43" i="27" s="1"/>
  <c r="AB30" i="25"/>
  <c r="AB9" i="25" s="1"/>
  <c r="AB36" i="25" s="1"/>
  <c r="AB37" i="25" s="1"/>
  <c r="AB30" i="32"/>
  <c r="AB9" i="32" s="1"/>
  <c r="AA34" i="25"/>
  <c r="AA43" i="25" s="1"/>
  <c r="AK179" i="27"/>
  <c r="AK180" i="27" s="1"/>
  <c r="AK181" i="27" s="1"/>
  <c r="AJ182" i="27"/>
  <c r="AJ164" i="27"/>
  <c r="AJ184" i="27"/>
  <c r="AD190" i="27"/>
  <c r="AD46" i="27" s="1"/>
  <c r="AC30" i="32" s="1"/>
  <c r="AC9" i="32" s="1"/>
  <c r="AD172" i="27"/>
  <c r="AD171" i="27" l="1"/>
  <c r="AD189" i="27" s="1"/>
  <c r="AD163" i="27"/>
  <c r="AD165" i="27" s="1"/>
  <c r="AA108" i="20"/>
  <c r="AA108" i="29"/>
  <c r="AC189" i="27"/>
  <c r="AC176" i="27"/>
  <c r="AC40" i="27" s="1"/>
  <c r="AB40" i="25"/>
  <c r="AB33" i="25"/>
  <c r="AB53" i="24" s="1"/>
  <c r="AC33" i="32"/>
  <c r="AC36" i="32"/>
  <c r="AC40" i="32"/>
  <c r="AB36" i="32"/>
  <c r="AB37" i="32" s="1"/>
  <c r="AB40" i="32"/>
  <c r="AB33" i="32"/>
  <c r="AB34" i="32" s="1"/>
  <c r="AB43" i="32" s="1"/>
  <c r="AC48" i="24"/>
  <c r="AC24" i="25"/>
  <c r="AB108" i="20"/>
  <c r="AB108" i="29"/>
  <c r="AK182" i="27"/>
  <c r="AL179" i="27"/>
  <c r="AK164" i="27"/>
  <c r="AK184" i="27"/>
  <c r="AD174" i="27"/>
  <c r="AE170" i="27"/>
  <c r="AC30" i="25"/>
  <c r="AD176" i="27" l="1"/>
  <c r="AD40" i="27" s="1"/>
  <c r="AC46" i="24" s="1"/>
  <c r="AC49" i="24" s="1"/>
  <c r="AC52" i="24" s="1"/>
  <c r="AD173" i="27"/>
  <c r="AE169" i="27" s="1"/>
  <c r="AE163" i="27" s="1"/>
  <c r="AE165" i="27" s="1"/>
  <c r="AC9" i="25"/>
  <c r="AC40" i="25" s="1"/>
  <c r="AB46" i="24"/>
  <c r="AB49" i="24" s="1"/>
  <c r="AB52" i="24" s="1"/>
  <c r="AC42" i="27"/>
  <c r="AB34" i="25"/>
  <c r="AB43" i="25" s="1"/>
  <c r="AC37" i="32"/>
  <c r="AC34" i="32"/>
  <c r="AC43" i="32" s="1"/>
  <c r="AL164" i="27"/>
  <c r="AE190" i="27"/>
  <c r="AE46" i="27" s="1"/>
  <c r="AD30" i="32" s="1"/>
  <c r="AD9" i="32" s="1"/>
  <c r="AE172" i="27"/>
  <c r="AL180" i="27"/>
  <c r="AL181" i="27" s="1"/>
  <c r="AE171" i="27" l="1"/>
  <c r="AE189" i="27" s="1"/>
  <c r="AE186" i="27"/>
  <c r="AE43" i="27" s="1"/>
  <c r="AC108" i="20" s="1"/>
  <c r="AD42" i="27"/>
  <c r="AC36" i="25"/>
  <c r="AC37" i="25" s="1"/>
  <c r="AC33" i="25"/>
  <c r="AC53" i="24" s="1"/>
  <c r="AD40" i="32"/>
  <c r="AD36" i="32"/>
  <c r="AD37" i="32" s="1"/>
  <c r="AD33" i="32"/>
  <c r="AD34" i="32" s="1"/>
  <c r="AD43" i="32" s="1"/>
  <c r="AD48" i="24"/>
  <c r="AD24" i="25"/>
  <c r="AD30" i="25"/>
  <c r="AL182" i="27"/>
  <c r="AM179" i="27"/>
  <c r="AF170" i="27"/>
  <c r="AE174" i="27"/>
  <c r="AL184" i="27"/>
  <c r="AE176" i="27" l="1"/>
  <c r="AE40" i="27" s="1"/>
  <c r="AD46" i="24" s="1"/>
  <c r="AD49" i="24" s="1"/>
  <c r="AD52" i="24" s="1"/>
  <c r="AE173" i="27"/>
  <c r="AF169" i="27" s="1"/>
  <c r="AF171" i="27" s="1"/>
  <c r="AF189" i="27" s="1"/>
  <c r="AC108" i="29"/>
  <c r="AC34" i="25"/>
  <c r="AC43" i="25" s="1"/>
  <c r="AD9" i="25"/>
  <c r="AD36" i="25" s="1"/>
  <c r="AD37" i="25" s="1"/>
  <c r="AE48" i="24"/>
  <c r="AE24" i="25"/>
  <c r="AF190" i="27"/>
  <c r="AF172" i="27"/>
  <c r="AM180" i="27"/>
  <c r="AM181" i="27" s="1"/>
  <c r="AM164" i="27"/>
  <c r="AE42" i="27" l="1"/>
  <c r="AF173" i="27"/>
  <c r="AG169" i="27" s="1"/>
  <c r="AG186" i="27" s="1"/>
  <c r="AG43" i="27" s="1"/>
  <c r="AF186" i="27"/>
  <c r="AF43" i="27" s="1"/>
  <c r="AD108" i="20" s="1"/>
  <c r="AF163" i="27"/>
  <c r="AF165" i="27" s="1"/>
  <c r="AF176" i="27"/>
  <c r="AF40" i="27" s="1"/>
  <c r="AE46" i="24" s="1"/>
  <c r="AE49" i="24" s="1"/>
  <c r="AE52" i="24" s="1"/>
  <c r="AD33" i="25"/>
  <c r="AD34" i="25" s="1"/>
  <c r="AD43" i="25" s="1"/>
  <c r="AD40" i="25"/>
  <c r="AF46" i="27"/>
  <c r="AM184" i="27"/>
  <c r="AN179" i="27"/>
  <c r="AN180" i="27" s="1"/>
  <c r="AN181" i="27" s="1"/>
  <c r="AM182" i="27"/>
  <c r="AF174" i="27"/>
  <c r="AG170" i="27"/>
  <c r="AD108" i="29" l="1"/>
  <c r="AF42" i="27"/>
  <c r="AD53" i="24"/>
  <c r="AE30" i="25"/>
  <c r="AE9" i="25" s="1"/>
  <c r="AE40" i="25" s="1"/>
  <c r="AE30" i="32"/>
  <c r="AE9" i="32" s="1"/>
  <c r="AE108" i="20"/>
  <c r="AE108" i="29"/>
  <c r="AG171" i="27"/>
  <c r="AG189" i="27" s="1"/>
  <c r="AG163" i="27"/>
  <c r="AG165" i="27" s="1"/>
  <c r="AO179" i="27"/>
  <c r="AO180" i="27" s="1"/>
  <c r="AO181" i="27" s="1"/>
  <c r="AN182" i="27"/>
  <c r="AG190" i="27"/>
  <c r="AG46" i="27" s="1"/>
  <c r="AF30" i="32" s="1"/>
  <c r="AF9" i="32" s="1"/>
  <c r="AG172" i="27"/>
  <c r="AN164" i="27"/>
  <c r="AN184" i="27"/>
  <c r="AE33" i="25" l="1"/>
  <c r="AE53" i="24" s="1"/>
  <c r="AE36" i="25"/>
  <c r="AE37" i="25" s="1"/>
  <c r="AE40" i="32"/>
  <c r="AE33" i="32"/>
  <c r="AE34" i="32" s="1"/>
  <c r="AE43" i="32" s="1"/>
  <c r="AE36" i="32"/>
  <c r="AE37" i="32" s="1"/>
  <c r="AF33" i="32"/>
  <c r="AF36" i="32"/>
  <c r="AF40" i="32"/>
  <c r="AF48" i="24"/>
  <c r="AF24" i="25"/>
  <c r="AG176" i="27"/>
  <c r="AG40" i="27" s="1"/>
  <c r="AF46" i="24" s="1"/>
  <c r="AF49" i="24" s="1"/>
  <c r="AF52" i="24" s="1"/>
  <c r="AG173" i="27"/>
  <c r="AH169" i="27" s="1"/>
  <c r="AH163" i="27" s="1"/>
  <c r="AH165" i="27" s="1"/>
  <c r="AO182" i="27"/>
  <c r="AP178" i="27" s="1"/>
  <c r="AH170" i="27"/>
  <c r="AG174" i="27"/>
  <c r="AO164" i="27"/>
  <c r="AO184" i="27"/>
  <c r="AF34" i="32" l="1"/>
  <c r="AF43" i="32" s="1"/>
  <c r="AE34" i="25"/>
  <c r="AE43" i="25" s="1"/>
  <c r="AF37" i="32"/>
  <c r="AF30" i="25"/>
  <c r="AF9" i="25" s="1"/>
  <c r="AF33" i="25" s="1"/>
  <c r="AG42" i="27"/>
  <c r="AH171" i="27"/>
  <c r="AH189" i="27" s="1"/>
  <c r="AH186" i="27"/>
  <c r="AH43" i="27" s="1"/>
  <c r="AP179" i="27"/>
  <c r="AH190" i="27"/>
  <c r="AH46" i="27" s="1"/>
  <c r="AG30" i="32" s="1"/>
  <c r="AG9" i="32" s="1"/>
  <c r="AH172" i="27"/>
  <c r="AG33" i="32" l="1"/>
  <c r="AG34" i="32" s="1"/>
  <c r="AG43" i="32" s="1"/>
  <c r="AG36" i="32"/>
  <c r="AG37" i="32" s="1"/>
  <c r="AG40" i="32"/>
  <c r="AG48" i="24"/>
  <c r="AG24" i="25"/>
  <c r="AF36" i="25"/>
  <c r="AF37" i="25" s="1"/>
  <c r="AF53" i="24"/>
  <c r="AF34" i="25"/>
  <c r="AF43" i="25" s="1"/>
  <c r="AF40" i="25"/>
  <c r="AF108" i="20"/>
  <c r="AF108" i="29"/>
  <c r="AH176" i="27"/>
  <c r="AH40" i="27" s="1"/>
  <c r="AH173" i="27"/>
  <c r="AI170" i="27"/>
  <c r="AI190" i="27" s="1"/>
  <c r="AI46" i="27" s="1"/>
  <c r="AH30" i="32" s="1"/>
  <c r="AH9" i="32" s="1"/>
  <c r="AH174" i="27"/>
  <c r="AI168" i="27" s="1"/>
  <c r="AP164" i="27"/>
  <c r="AP180" i="27"/>
  <c r="AP181" i="27" s="1"/>
  <c r="BC183" i="27"/>
  <c r="AG30" i="25" l="1"/>
  <c r="AG9" i="25" s="1"/>
  <c r="AG33" i="25" s="1"/>
  <c r="AH42" i="27"/>
  <c r="AG46" i="24"/>
  <c r="AG49" i="24" s="1"/>
  <c r="AG52" i="24" s="1"/>
  <c r="AI188" i="27"/>
  <c r="AI45" i="27" s="1"/>
  <c r="AI172" i="27"/>
  <c r="AP184" i="27"/>
  <c r="AI169" i="27"/>
  <c r="AP182" i="27"/>
  <c r="AQ179" i="27"/>
  <c r="AQ180" i="27" s="1"/>
  <c r="AQ181" i="27" s="1"/>
  <c r="AQ182" i="27" s="1"/>
  <c r="AR178" i="27" s="1"/>
  <c r="AH6" i="25" l="1"/>
  <c r="AH4" i="25" s="1"/>
  <c r="AH6" i="32"/>
  <c r="AH4" i="32" s="1"/>
  <c r="AG40" i="25"/>
  <c r="AG53" i="24"/>
  <c r="AG34" i="25"/>
  <c r="AG43" i="25" s="1"/>
  <c r="AG36" i="25"/>
  <c r="AG37" i="25" s="1"/>
  <c r="AR179" i="27"/>
  <c r="AI163" i="27"/>
  <c r="AI165" i="27" s="1"/>
  <c r="AI186" i="27"/>
  <c r="AI43" i="27" s="1"/>
  <c r="AI171" i="27"/>
  <c r="AI174" i="27"/>
  <c r="AJ170" i="27"/>
  <c r="AQ164" i="27"/>
  <c r="AQ184" i="27"/>
  <c r="BD180" i="27"/>
  <c r="AH40" i="32" l="1"/>
  <c r="AH36" i="32"/>
  <c r="AH37" i="32" s="1"/>
  <c r="AH33" i="32"/>
  <c r="AH34" i="32" s="1"/>
  <c r="AH43" i="32" s="1"/>
  <c r="AG108" i="20"/>
  <c r="AG108" i="29"/>
  <c r="AI189" i="27"/>
  <c r="AI176" i="27"/>
  <c r="AI40" i="27" s="1"/>
  <c r="AH46" i="24" s="1"/>
  <c r="AJ190" i="27"/>
  <c r="AJ46" i="27" s="1"/>
  <c r="AI30" i="32" s="1"/>
  <c r="AI9" i="32" s="1"/>
  <c r="AJ172" i="27"/>
  <c r="AI173" i="27"/>
  <c r="AR180" i="27"/>
  <c r="AR164" i="27"/>
  <c r="AI40" i="32" l="1"/>
  <c r="AI33" i="32"/>
  <c r="AI34" i="32" s="1"/>
  <c r="AI43" i="32" s="1"/>
  <c r="AI36" i="32"/>
  <c r="AI37" i="32" s="1"/>
  <c r="AH48" i="24"/>
  <c r="AH49" i="24" s="1"/>
  <c r="AH52" i="24" s="1"/>
  <c r="AH24" i="25"/>
  <c r="AH30" i="25"/>
  <c r="AH9" i="25" s="1"/>
  <c r="AH40" i="25" s="1"/>
  <c r="AR181" i="27"/>
  <c r="AR184" i="27"/>
  <c r="AJ169" i="27"/>
  <c r="AJ171" i="27" s="1"/>
  <c r="AK170" i="27"/>
  <c r="AJ174" i="27"/>
  <c r="AI42" i="27"/>
  <c r="BE180" i="27"/>
  <c r="AH33" i="25" l="1"/>
  <c r="AH34" i="25" s="1"/>
  <c r="AH43" i="25" s="1"/>
  <c r="AH36" i="25"/>
  <c r="AH37" i="25" s="1"/>
  <c r="AJ189" i="27"/>
  <c r="AJ176" i="27"/>
  <c r="AJ40" i="27" s="1"/>
  <c r="AI46" i="24" s="1"/>
  <c r="AJ163" i="27"/>
  <c r="AJ165" i="27" s="1"/>
  <c r="AJ186" i="27"/>
  <c r="AJ43" i="27" s="1"/>
  <c r="AJ173" i="27"/>
  <c r="AK190" i="27"/>
  <c r="AK46" i="27" s="1"/>
  <c r="AJ30" i="32" s="1"/>
  <c r="AJ9" i="32" s="1"/>
  <c r="AK172" i="27"/>
  <c r="AS179" i="27"/>
  <c r="AS180" i="27" s="1"/>
  <c r="AS181" i="27" s="1"/>
  <c r="AR182" i="27"/>
  <c r="BD170" i="27"/>
  <c r="BD190" i="27" s="1"/>
  <c r="BD46" i="27" s="1"/>
  <c r="BC30" i="32" s="1"/>
  <c r="BC9" i="32" s="1"/>
  <c r="BC175" i="27"/>
  <c r="AJ36" i="32" l="1"/>
  <c r="AJ37" i="32" s="1"/>
  <c r="AJ40" i="32"/>
  <c r="AJ33" i="32"/>
  <c r="AJ34" i="32" s="1"/>
  <c r="AJ43" i="32" s="1"/>
  <c r="AH53" i="24"/>
  <c r="AI48" i="24"/>
  <c r="AI49" i="24" s="1"/>
  <c r="AI52" i="24" s="1"/>
  <c r="AI24" i="25"/>
  <c r="AI30" i="25"/>
  <c r="AH108" i="20"/>
  <c r="AH108" i="29"/>
  <c r="AL170" i="27"/>
  <c r="AK174" i="27"/>
  <c r="AS164" i="27"/>
  <c r="AS184" i="27"/>
  <c r="AK169" i="27"/>
  <c r="AK171" i="27" s="1"/>
  <c r="AS182" i="27"/>
  <c r="AT179" i="27"/>
  <c r="AJ42" i="27"/>
  <c r="BF180" i="27"/>
  <c r="BC190" i="27"/>
  <c r="BC46" i="27" s="1"/>
  <c r="BB30" i="32" s="1"/>
  <c r="BB9" i="32" s="1"/>
  <c r="AI9" i="25" l="1"/>
  <c r="AI36" i="25" s="1"/>
  <c r="AI37" i="25" s="1"/>
  <c r="AK189" i="27"/>
  <c r="AK176" i="27"/>
  <c r="AK40" i="27" s="1"/>
  <c r="AJ46" i="24" s="1"/>
  <c r="AT164" i="27"/>
  <c r="AT180" i="27"/>
  <c r="AT181" i="27" s="1"/>
  <c r="AK186" i="27"/>
  <c r="AK43" i="27" s="1"/>
  <c r="AK163" i="27"/>
  <c r="AK165" i="27" s="1"/>
  <c r="AK173" i="27"/>
  <c r="AL190" i="27"/>
  <c r="AL46" i="27" s="1"/>
  <c r="AK30" i="32" s="1"/>
  <c r="AK9" i="32" s="1"/>
  <c r="AL172" i="27"/>
  <c r="BE170" i="27"/>
  <c r="BE190" i="27" s="1"/>
  <c r="BE46" i="27" s="1"/>
  <c r="BD30" i="32" s="1"/>
  <c r="BD9" i="32" s="1"/>
  <c r="AI33" i="25" l="1"/>
  <c r="AI34" i="25" s="1"/>
  <c r="AI43" i="25" s="1"/>
  <c r="AI40" i="25"/>
  <c r="AK40" i="32"/>
  <c r="AK36" i="32"/>
  <c r="AK37" i="32" s="1"/>
  <c r="AK33" i="32"/>
  <c r="AK34" i="32" s="1"/>
  <c r="AK43" i="32" s="1"/>
  <c r="AJ48" i="24"/>
  <c r="AJ49" i="24" s="1"/>
  <c r="AJ52" i="24" s="1"/>
  <c r="AJ24" i="25"/>
  <c r="AJ30" i="25"/>
  <c r="AI108" i="20"/>
  <c r="AI108" i="29"/>
  <c r="AT184" i="27"/>
  <c r="AT182" i="27"/>
  <c r="AU179" i="27"/>
  <c r="AL169" i="27"/>
  <c r="AL171" i="27" s="1"/>
  <c r="AK42" i="27"/>
  <c r="AM170" i="27"/>
  <c r="AL174" i="27"/>
  <c r="AI53" i="24" l="1"/>
  <c r="AJ9" i="25"/>
  <c r="AL189" i="27"/>
  <c r="AL176" i="27"/>
  <c r="AL40" i="27" s="1"/>
  <c r="AK46" i="24" s="1"/>
  <c r="AM190" i="27"/>
  <c r="AM46" i="27" s="1"/>
  <c r="AL30" i="32" s="1"/>
  <c r="AL9" i="32" s="1"/>
  <c r="AM172" i="27"/>
  <c r="AL163" i="27"/>
  <c r="AL165" i="27" s="1"/>
  <c r="AL186" i="27"/>
  <c r="AL43" i="27" s="1"/>
  <c r="AL173" i="27"/>
  <c r="AU180" i="27"/>
  <c r="AU181" i="27" s="1"/>
  <c r="AU164" i="27"/>
  <c r="BF170" i="27"/>
  <c r="BF190" i="27" s="1"/>
  <c r="BF46" i="27" s="1"/>
  <c r="BE30" i="32" s="1"/>
  <c r="BE9" i="32" s="1"/>
  <c r="AL36" i="32" l="1"/>
  <c r="AL37" i="32" s="1"/>
  <c r="AL33" i="32"/>
  <c r="AL34" i="32" s="1"/>
  <c r="AL43" i="32" s="1"/>
  <c r="AL40" i="32"/>
  <c r="AK48" i="24"/>
  <c r="AK49" i="24" s="1"/>
  <c r="AK52" i="24" s="1"/>
  <c r="AK24" i="25"/>
  <c r="AJ40" i="25"/>
  <c r="AJ33" i="25"/>
  <c r="AJ36" i="25"/>
  <c r="AJ37" i="25" s="1"/>
  <c r="AK30" i="25"/>
  <c r="AJ108" i="20"/>
  <c r="AJ108" i="29"/>
  <c r="AU184" i="27"/>
  <c r="AM169" i="27"/>
  <c r="AM171" i="27" s="1"/>
  <c r="AU182" i="27"/>
  <c r="AV178" i="27" s="1"/>
  <c r="AV179" i="27" s="1"/>
  <c r="AV164" i="27" s="1"/>
  <c r="AL42" i="27"/>
  <c r="AM174" i="27"/>
  <c r="AN170" i="27"/>
  <c r="AK9" i="25" l="1"/>
  <c r="AK36" i="25" s="1"/>
  <c r="AK37" i="25" s="1"/>
  <c r="AJ34" i="25"/>
  <c r="AJ43" i="25" s="1"/>
  <c r="AJ53" i="24"/>
  <c r="AM189" i="27"/>
  <c r="AM176" i="27"/>
  <c r="AM40" i="27" s="1"/>
  <c r="AL46" i="24" s="1"/>
  <c r="AN190" i="27"/>
  <c r="AN46" i="27" s="1"/>
  <c r="AM30" i="32" s="1"/>
  <c r="AM9" i="32" s="1"/>
  <c r="AN172" i="27"/>
  <c r="AV180" i="27"/>
  <c r="AV184" i="27" s="1"/>
  <c r="AM186" i="27"/>
  <c r="AM43" i="27" s="1"/>
  <c r="AM163" i="27"/>
  <c r="AM165" i="27" s="1"/>
  <c r="AM173" i="27"/>
  <c r="AK40" i="25" l="1"/>
  <c r="AK33" i="25"/>
  <c r="AK53" i="24" s="1"/>
  <c r="AM36" i="32"/>
  <c r="AM37" i="32" s="1"/>
  <c r="AM33" i="32"/>
  <c r="AM34" i="32" s="1"/>
  <c r="AM43" i="32" s="1"/>
  <c r="AM40" i="32"/>
  <c r="AL48" i="24"/>
  <c r="AL49" i="24" s="1"/>
  <c r="AL52" i="24" s="1"/>
  <c r="AL24" i="25"/>
  <c r="AL30" i="25"/>
  <c r="AK108" i="20"/>
  <c r="AK108" i="29"/>
  <c r="AN169" i="27"/>
  <c r="AN171" i="27" s="1"/>
  <c r="AN174" i="27"/>
  <c r="AO170" i="27"/>
  <c r="AM42" i="27"/>
  <c r="AV181" i="27"/>
  <c r="AK34" i="25" l="1"/>
  <c r="AK43" i="25" s="1"/>
  <c r="AL9" i="25"/>
  <c r="AL33" i="25" s="1"/>
  <c r="AL53" i="24" s="1"/>
  <c r="AO190" i="27"/>
  <c r="AO46" i="27" s="1"/>
  <c r="AN30" i="32" s="1"/>
  <c r="AN9" i="32" s="1"/>
  <c r="AO172" i="27"/>
  <c r="AV182" i="27"/>
  <c r="AW178" i="27" s="1"/>
  <c r="AW179" i="27" s="1"/>
  <c r="AW164" i="27" s="1"/>
  <c r="AN189" i="27"/>
  <c r="AN176" i="27"/>
  <c r="AN40" i="27" s="1"/>
  <c r="AM46" i="24" s="1"/>
  <c r="AN163" i="27"/>
  <c r="AN165" i="27" s="1"/>
  <c r="AN186" i="27"/>
  <c r="AN43" i="27" s="1"/>
  <c r="AN173" i="27"/>
  <c r="AN33" i="32" l="1"/>
  <c r="AN34" i="32" s="1"/>
  <c r="AN43" i="32" s="1"/>
  <c r="AN40" i="32"/>
  <c r="AN36" i="32"/>
  <c r="AN37" i="32" s="1"/>
  <c r="AL34" i="25"/>
  <c r="AL43" i="25" s="1"/>
  <c r="AL36" i="25"/>
  <c r="AL37" i="25" s="1"/>
  <c r="AL40" i="25"/>
  <c r="AM48" i="24"/>
  <c r="AM49" i="24" s="1"/>
  <c r="AM52" i="24" s="1"/>
  <c r="AM24" i="25"/>
  <c r="AM30" i="25"/>
  <c r="AL108" i="20"/>
  <c r="AL108" i="29"/>
  <c r="AW180" i="27"/>
  <c r="AW184" i="27" s="1"/>
  <c r="AO169" i="27"/>
  <c r="AO171" i="27" s="1"/>
  <c r="AN42" i="27"/>
  <c r="AO174" i="27"/>
  <c r="AP168" i="27" s="1"/>
  <c r="AP170" i="27"/>
  <c r="AP190" i="27" s="1"/>
  <c r="AP46" i="27" s="1"/>
  <c r="AO30" i="32" s="1"/>
  <c r="AO9" i="32" s="1"/>
  <c r="AM9" i="25" l="1"/>
  <c r="AM33" i="25" s="1"/>
  <c r="AW181" i="27"/>
  <c r="AW182" i="27" s="1"/>
  <c r="AX178" i="27" s="1"/>
  <c r="AX179" i="27" s="1"/>
  <c r="AX164" i="27" s="1"/>
  <c r="AO189" i="27"/>
  <c r="AO176" i="27"/>
  <c r="AO40" i="27" s="1"/>
  <c r="AN46" i="24" s="1"/>
  <c r="AP188" i="27"/>
  <c r="AP45" i="27" s="1"/>
  <c r="AP172" i="27"/>
  <c r="AO163" i="27"/>
  <c r="AO165" i="27" s="1"/>
  <c r="AO186" i="27"/>
  <c r="AO43" i="27" s="1"/>
  <c r="AO173" i="27"/>
  <c r="AP169" i="27" s="1"/>
  <c r="AO6" i="25" l="1"/>
  <c r="AO4" i="25" s="1"/>
  <c r="AO6" i="32"/>
  <c r="AO4" i="32" s="1"/>
  <c r="AM53" i="24"/>
  <c r="AM34" i="25"/>
  <c r="AM43" i="25" s="1"/>
  <c r="AM36" i="25"/>
  <c r="AM37" i="25" s="1"/>
  <c r="AM40" i="25"/>
  <c r="AN48" i="24"/>
  <c r="AN24" i="25"/>
  <c r="AN49" i="24"/>
  <c r="AN52" i="24" s="1"/>
  <c r="AN30" i="25"/>
  <c r="AN9" i="25" s="1"/>
  <c r="AN40" i="25" s="1"/>
  <c r="AM108" i="20"/>
  <c r="AM108" i="29"/>
  <c r="AP171" i="27"/>
  <c r="AP173" i="27" s="1"/>
  <c r="AQ169" i="27" s="1"/>
  <c r="AP163" i="27"/>
  <c r="AP165" i="27" s="1"/>
  <c r="AP186" i="27"/>
  <c r="AP43" i="27" s="1"/>
  <c r="AQ170" i="27"/>
  <c r="AP174" i="27"/>
  <c r="AO42" i="27"/>
  <c r="AX180" i="27"/>
  <c r="AX181" i="27" s="1"/>
  <c r="AO40" i="32" l="1"/>
  <c r="AO36" i="32"/>
  <c r="AO37" i="32" s="1"/>
  <c r="AO33" i="32"/>
  <c r="AO34" i="32" s="1"/>
  <c r="AO43" i="32" s="1"/>
  <c r="AN33" i="25"/>
  <c r="AN34" i="25" s="1"/>
  <c r="AN43" i="25" s="1"/>
  <c r="AN36" i="25"/>
  <c r="AN37" i="25" s="1"/>
  <c r="AN108" i="20"/>
  <c r="AN108" i="29"/>
  <c r="AQ190" i="27"/>
  <c r="AQ46" i="27" s="1"/>
  <c r="AP30" i="32" s="1"/>
  <c r="AP9" i="32" s="1"/>
  <c r="AQ172" i="27"/>
  <c r="AX182" i="27"/>
  <c r="AY178" i="27" s="1"/>
  <c r="AX184" i="27"/>
  <c r="AQ171" i="27"/>
  <c r="AQ189" i="27" s="1"/>
  <c r="AQ186" i="27"/>
  <c r="AQ43" i="27" s="1"/>
  <c r="AQ163" i="27"/>
  <c r="AQ165" i="27" s="1"/>
  <c r="AP189" i="27"/>
  <c r="AP176" i="27"/>
  <c r="AP40" i="27" s="1"/>
  <c r="AO46" i="24" s="1"/>
  <c r="AP36" i="32" l="1"/>
  <c r="AP37" i="32" s="1"/>
  <c r="AP40" i="32"/>
  <c r="AP33" i="32"/>
  <c r="AP34" i="32" s="1"/>
  <c r="AP43" i="32" s="1"/>
  <c r="AN53" i="24"/>
  <c r="AO48" i="24"/>
  <c r="AO49" i="24" s="1"/>
  <c r="AO52" i="24" s="1"/>
  <c r="AO24" i="25"/>
  <c r="AP48" i="24"/>
  <c r="AP24" i="25"/>
  <c r="AO30" i="25"/>
  <c r="AO108" i="20"/>
  <c r="AO108" i="29"/>
  <c r="AQ174" i="27"/>
  <c r="AR168" i="27" s="1"/>
  <c r="AR170" i="27"/>
  <c r="AR190" i="27" s="1"/>
  <c r="AR46" i="27" s="1"/>
  <c r="AQ30" i="32" s="1"/>
  <c r="AQ9" i="32" s="1"/>
  <c r="AY179" i="27"/>
  <c r="AP30" i="25"/>
  <c r="AP9" i="25" s="1"/>
  <c r="AQ176" i="27"/>
  <c r="AQ40" i="27" s="1"/>
  <c r="AP46" i="24" s="1"/>
  <c r="AP42" i="27"/>
  <c r="AQ173" i="27"/>
  <c r="AO9" i="25" l="1"/>
  <c r="AO36" i="25" s="1"/>
  <c r="AO37" i="25" s="1"/>
  <c r="AP49" i="24"/>
  <c r="AP52" i="24" s="1"/>
  <c r="AR169" i="27"/>
  <c r="AR163" i="27" s="1"/>
  <c r="AR165" i="27" s="1"/>
  <c r="AP33" i="25"/>
  <c r="AP36" i="25"/>
  <c r="AP40" i="25"/>
  <c r="AQ42" i="27"/>
  <c r="AY164" i="27"/>
  <c r="AY180" i="27"/>
  <c r="AY181" i="27" s="1"/>
  <c r="AR188" i="27"/>
  <c r="AR45" i="27" s="1"/>
  <c r="AR172" i="27"/>
  <c r="AO40" i="25" l="1"/>
  <c r="AO33" i="25"/>
  <c r="AO53" i="24" s="1"/>
  <c r="AQ6" i="25"/>
  <c r="AQ4" i="25" s="1"/>
  <c r="AQ6" i="32"/>
  <c r="AQ4" i="32" s="1"/>
  <c r="AR171" i="27"/>
  <c r="AR186" i="27"/>
  <c r="AR43" i="27" s="1"/>
  <c r="AP37" i="25"/>
  <c r="AP53" i="24"/>
  <c r="AR174" i="27"/>
  <c r="AS170" i="27"/>
  <c r="AY182" i="27"/>
  <c r="AZ178" i="27" s="1"/>
  <c r="AZ179" i="27" s="1"/>
  <c r="AZ164" i="27" s="1"/>
  <c r="AY184" i="27"/>
  <c r="AP34" i="25" l="1"/>
  <c r="AP43" i="25" s="1"/>
  <c r="AO34" i="25"/>
  <c r="AO43" i="25" s="1"/>
  <c r="AQ40" i="32"/>
  <c r="AQ36" i="32"/>
  <c r="AQ37" i="32" s="1"/>
  <c r="AQ33" i="32"/>
  <c r="AQ34" i="32" s="1"/>
  <c r="AQ43" i="32" s="1"/>
  <c r="AP108" i="20"/>
  <c r="AP108" i="29"/>
  <c r="AR189" i="27"/>
  <c r="AR173" i="27"/>
  <c r="AR176" i="27"/>
  <c r="AR40" i="27" s="1"/>
  <c r="AQ46" i="24" s="1"/>
  <c r="AZ180" i="27"/>
  <c r="AZ181" i="27" s="1"/>
  <c r="AS190" i="27"/>
  <c r="AS46" i="27" s="1"/>
  <c r="AR30" i="32" s="1"/>
  <c r="AR9" i="32" s="1"/>
  <c r="AS172" i="27"/>
  <c r="AR36" i="32" l="1"/>
  <c r="AR37" i="32" s="1"/>
  <c r="AR40" i="32"/>
  <c r="AR33" i="32"/>
  <c r="AR34" i="32" s="1"/>
  <c r="AR43" i="32" s="1"/>
  <c r="AQ48" i="24"/>
  <c r="AQ24" i="25"/>
  <c r="AQ49" i="24"/>
  <c r="AQ52" i="24" s="1"/>
  <c r="AQ30" i="25"/>
  <c r="AR42" i="27"/>
  <c r="AS169" i="27"/>
  <c r="AS171" i="27" s="1"/>
  <c r="AZ182" i="27"/>
  <c r="BA178" i="27" s="1"/>
  <c r="BA179" i="27" s="1"/>
  <c r="BA164" i="27" s="1"/>
  <c r="AZ184" i="27"/>
  <c r="AT170" i="27"/>
  <c r="AS174" i="27"/>
  <c r="AQ9" i="25" l="1"/>
  <c r="AQ33" i="25" s="1"/>
  <c r="AQ34" i="25" s="1"/>
  <c r="AQ43" i="25" s="1"/>
  <c r="AS189" i="27"/>
  <c r="AS176" i="27"/>
  <c r="AS40" i="27" s="1"/>
  <c r="AR46" i="24" s="1"/>
  <c r="AS163" i="27"/>
  <c r="AS165" i="27" s="1"/>
  <c r="AS186" i="27"/>
  <c r="AS43" i="27" s="1"/>
  <c r="AS173" i="27"/>
  <c r="AT169" i="27" s="1"/>
  <c r="AT171" i="27" s="1"/>
  <c r="AT189" i="27" s="1"/>
  <c r="AT190" i="27"/>
  <c r="AT46" i="27" s="1"/>
  <c r="AS30" i="32" s="1"/>
  <c r="AS9" i="32" s="1"/>
  <c r="AT172" i="27"/>
  <c r="BA180" i="27"/>
  <c r="BA181" i="27" s="1"/>
  <c r="AQ53" i="24" l="1"/>
  <c r="AQ36" i="25"/>
  <c r="AQ37" i="25" s="1"/>
  <c r="AQ40" i="25"/>
  <c r="AS40" i="32"/>
  <c r="AS33" i="32"/>
  <c r="AS34" i="32" s="1"/>
  <c r="AS43" i="32" s="1"/>
  <c r="AS36" i="32"/>
  <c r="AS37" i="32" s="1"/>
  <c r="AR48" i="24"/>
  <c r="AR49" i="24" s="1"/>
  <c r="AR52" i="24" s="1"/>
  <c r="AR24" i="25"/>
  <c r="AS48" i="24"/>
  <c r="AS24" i="25"/>
  <c r="AR30" i="25"/>
  <c r="AQ108" i="20"/>
  <c r="AQ108" i="29"/>
  <c r="AT173" i="27"/>
  <c r="AU169" i="27" s="1"/>
  <c r="AU186" i="27" s="1"/>
  <c r="AU43" i="27" s="1"/>
  <c r="AT163" i="27"/>
  <c r="AT165" i="27" s="1"/>
  <c r="AT176" i="27"/>
  <c r="AT40" i="27" s="1"/>
  <c r="AS42" i="27"/>
  <c r="AT186" i="27"/>
  <c r="AT43" i="27" s="1"/>
  <c r="BA184" i="27"/>
  <c r="BA182" i="27"/>
  <c r="BB178" i="27" s="1"/>
  <c r="BB179" i="27" s="1"/>
  <c r="BB164" i="27" s="1"/>
  <c r="AS30" i="25"/>
  <c r="AU170" i="27"/>
  <c r="AT174" i="27"/>
  <c r="AR9" i="25" l="1"/>
  <c r="AR40" i="25" s="1"/>
  <c r="AS9" i="25"/>
  <c r="AS40" i="25" s="1"/>
  <c r="AT42" i="27"/>
  <c r="AS46" i="24"/>
  <c r="AS49" i="24" s="1"/>
  <c r="AS52" i="24" s="1"/>
  <c r="AU163" i="27"/>
  <c r="AU165" i="27" s="1"/>
  <c r="AU171" i="27"/>
  <c r="AU189" i="27" s="1"/>
  <c r="BB180" i="27"/>
  <c r="BB184" i="27" s="1"/>
  <c r="AU190" i="27"/>
  <c r="AU46" i="27" s="1"/>
  <c r="AT30" i="32" s="1"/>
  <c r="AT9" i="32" s="1"/>
  <c r="AU172" i="27"/>
  <c r="AT36" i="32" l="1"/>
  <c r="AT37" i="32" s="1"/>
  <c r="AT33" i="32"/>
  <c r="AT34" i="32" s="1"/>
  <c r="AT43" i="32" s="1"/>
  <c r="AT40" i="32"/>
  <c r="AS36" i="25"/>
  <c r="AS33" i="25"/>
  <c r="AS53" i="24" s="1"/>
  <c r="AR36" i="25"/>
  <c r="AR37" i="25" s="1"/>
  <c r="AR33" i="25"/>
  <c r="AR34" i="25" s="1"/>
  <c r="AR43" i="25" s="1"/>
  <c r="AT48" i="24"/>
  <c r="AT24" i="25"/>
  <c r="AU176" i="27"/>
  <c r="AU40" i="27" s="1"/>
  <c r="AT46" i="24" s="1"/>
  <c r="AT49" i="24" s="1"/>
  <c r="AT52" i="24" s="1"/>
  <c r="AU173" i="27"/>
  <c r="BB181" i="27"/>
  <c r="BB182" i="27" s="1"/>
  <c r="BC178" i="27" s="1"/>
  <c r="BC181" i="27" s="1"/>
  <c r="AV170" i="27"/>
  <c r="AV190" i="27" s="1"/>
  <c r="AV46" i="27" s="1"/>
  <c r="AU30" i="32" s="1"/>
  <c r="AU9" i="32" s="1"/>
  <c r="AU174" i="27"/>
  <c r="AV168" i="27" s="1"/>
  <c r="AS37" i="25" l="1"/>
  <c r="AR53" i="24"/>
  <c r="AS34" i="25"/>
  <c r="AS43" i="25" s="1"/>
  <c r="AT30" i="25"/>
  <c r="AT9" i="25" s="1"/>
  <c r="AT33" i="25" s="1"/>
  <c r="AV169" i="27"/>
  <c r="AV186" i="27" s="1"/>
  <c r="AV43" i="27" s="1"/>
  <c r="AU42" i="27"/>
  <c r="BC182" i="27"/>
  <c r="BD178" i="27" s="1"/>
  <c r="BD181" i="27" s="1"/>
  <c r="AV188" i="27"/>
  <c r="AV45" i="27" s="1"/>
  <c r="AV172" i="27"/>
  <c r="BC179" i="27"/>
  <c r="BC164" i="27" s="1"/>
  <c r="AU6" i="25" l="1"/>
  <c r="AU4" i="25" s="1"/>
  <c r="AU6" i="32"/>
  <c r="AU4" i="32" s="1"/>
  <c r="AT36" i="25"/>
  <c r="AT37" i="25" s="1"/>
  <c r="AT53" i="24"/>
  <c r="AT34" i="25"/>
  <c r="AT43" i="25" s="1"/>
  <c r="AT40" i="25"/>
  <c r="AV171" i="27"/>
  <c r="AV189" i="27" s="1"/>
  <c r="AV163" i="27"/>
  <c r="AV165" i="27" s="1"/>
  <c r="BC184" i="27"/>
  <c r="AW170" i="27"/>
  <c r="AW190" i="27" s="1"/>
  <c r="AW46" i="27" s="1"/>
  <c r="AV30" i="32" s="1"/>
  <c r="AV9" i="32" s="1"/>
  <c r="AV174" i="27"/>
  <c r="AW168" i="27" s="1"/>
  <c r="BD182" i="27"/>
  <c r="BE178" i="27" s="1"/>
  <c r="BE181" i="27" s="1"/>
  <c r="BD179" i="27"/>
  <c r="BD164" i="27" s="1"/>
  <c r="AU36" i="32" l="1"/>
  <c r="AU37" i="32" s="1"/>
  <c r="AU40" i="32"/>
  <c r="AU33" i="32"/>
  <c r="AU34" i="32" s="1"/>
  <c r="AU43" i="32" s="1"/>
  <c r="AU48" i="24"/>
  <c r="AU24" i="25"/>
  <c r="AU30" i="25"/>
  <c r="AV173" i="27"/>
  <c r="AW169" i="27" s="1"/>
  <c r="AV176" i="27"/>
  <c r="AV40" i="27" s="1"/>
  <c r="AU46" i="24" s="1"/>
  <c r="BD184" i="27"/>
  <c r="AW188" i="27"/>
  <c r="AW45" i="27" s="1"/>
  <c r="AW172" i="27"/>
  <c r="BE182" i="27"/>
  <c r="BF178" i="27" s="1"/>
  <c r="BF181" i="27" s="1"/>
  <c r="BE179" i="27"/>
  <c r="BE164" i="27" s="1"/>
  <c r="AU49" i="24" l="1"/>
  <c r="AU52" i="24" s="1"/>
  <c r="AV6" i="25"/>
  <c r="AV4" i="25" s="1"/>
  <c r="AV6" i="32"/>
  <c r="AV4" i="32" s="1"/>
  <c r="AU9" i="25"/>
  <c r="AU33" i="25" s="1"/>
  <c r="AU53" i="24" s="1"/>
  <c r="AV42" i="27"/>
  <c r="BE184" i="27"/>
  <c r="AX170" i="27"/>
  <c r="AX190" i="27" s="1"/>
  <c r="AX46" i="27" s="1"/>
  <c r="AW30" i="32" s="1"/>
  <c r="AW9" i="32" s="1"/>
  <c r="AW174" i="27"/>
  <c r="AX168" i="27" s="1"/>
  <c r="BF182" i="27"/>
  <c r="BG178" i="27" s="1"/>
  <c r="AW171" i="27"/>
  <c r="AW173" i="27" s="1"/>
  <c r="AW163" i="27"/>
  <c r="AW165" i="27" s="1"/>
  <c r="AW186" i="27"/>
  <c r="AW43" i="27" s="1"/>
  <c r="BF179" i="27"/>
  <c r="BF164" i="27" s="1"/>
  <c r="AV36" i="32" l="1"/>
  <c r="AV37" i="32" s="1"/>
  <c r="AV40" i="32"/>
  <c r="AV33" i="32"/>
  <c r="AV34" i="32" s="1"/>
  <c r="AV43" i="32" s="1"/>
  <c r="AU34" i="25"/>
  <c r="AU43" i="25" s="1"/>
  <c r="AU40" i="25"/>
  <c r="AU36" i="25"/>
  <c r="AU37" i="25" s="1"/>
  <c r="AX169" i="27"/>
  <c r="AX171" i="27" s="1"/>
  <c r="AX189" i="27" s="1"/>
  <c r="AW189" i="27"/>
  <c r="AW176" i="27"/>
  <c r="AW40" i="27" s="1"/>
  <c r="AV46" i="24" s="1"/>
  <c r="AX188" i="27"/>
  <c r="AX45" i="27" s="1"/>
  <c r="AX172" i="27"/>
  <c r="BF184" i="27"/>
  <c r="BG179" i="27"/>
  <c r="AW6" i="25" l="1"/>
  <c r="AW4" i="25" s="1"/>
  <c r="AW6" i="32"/>
  <c r="AW4" i="32" s="1"/>
  <c r="AV30" i="25"/>
  <c r="AW30" i="25"/>
  <c r="BG164" i="27"/>
  <c r="BG180" i="27"/>
  <c r="BG181" i="27" s="1"/>
  <c r="BG182" i="27" s="1"/>
  <c r="BH178" i="27" s="1"/>
  <c r="BH181" i="27" s="1"/>
  <c r="BH182" i="27" s="1"/>
  <c r="BI178" i="27" s="1"/>
  <c r="AX186" i="27"/>
  <c r="AX43" i="27" s="1"/>
  <c r="AX163" i="27"/>
  <c r="AX165" i="27" s="1"/>
  <c r="AX176" i="27"/>
  <c r="AX40" i="27" s="1"/>
  <c r="AX173" i="27"/>
  <c r="AW42" i="27"/>
  <c r="AY170" i="27"/>
  <c r="AY190" i="27" s="1"/>
  <c r="AY46" i="27" s="1"/>
  <c r="AX30" i="32" s="1"/>
  <c r="AX9" i="32" s="1"/>
  <c r="AX174" i="27"/>
  <c r="AY168" i="27" s="1"/>
  <c r="AW40" i="32" l="1"/>
  <c r="AW36" i="32"/>
  <c r="AW37" i="32" s="1"/>
  <c r="AW33" i="32"/>
  <c r="AW34" i="32" s="1"/>
  <c r="AW43" i="32" s="1"/>
  <c r="AW48" i="24"/>
  <c r="AW24" i="25"/>
  <c r="AW9" i="25" s="1"/>
  <c r="AV48" i="24"/>
  <c r="AV49" i="24" s="1"/>
  <c r="AV52" i="24" s="1"/>
  <c r="AV24" i="25"/>
  <c r="AV9" i="25" s="1"/>
  <c r="AV33" i="25" s="1"/>
  <c r="AX42" i="27"/>
  <c r="AW46" i="24"/>
  <c r="BH179" i="27"/>
  <c r="BH164" i="27" s="1"/>
  <c r="BG184" i="27"/>
  <c r="AY188" i="27"/>
  <c r="AY45" i="27" s="1"/>
  <c r="AY172" i="27"/>
  <c r="BI179" i="27"/>
  <c r="BI164" i="27" s="1"/>
  <c r="AY169" i="27"/>
  <c r="BI181" i="27"/>
  <c r="AW49" i="24" l="1"/>
  <c r="AW52" i="24" s="1"/>
  <c r="AX6" i="25"/>
  <c r="AX4" i="25" s="1"/>
  <c r="AX6" i="32"/>
  <c r="AX4" i="32" s="1"/>
  <c r="AW36" i="25"/>
  <c r="AW40" i="25"/>
  <c r="AW33" i="25"/>
  <c r="AW53" i="24" s="1"/>
  <c r="AV53" i="24"/>
  <c r="AV34" i="25"/>
  <c r="AV43" i="25" s="1"/>
  <c r="AV36" i="25"/>
  <c r="AV40" i="25"/>
  <c r="BH184" i="27"/>
  <c r="AZ170" i="27"/>
  <c r="AZ190" i="27" s="1"/>
  <c r="AZ46" i="27" s="1"/>
  <c r="AY30" i="32" s="1"/>
  <c r="AY9" i="32" s="1"/>
  <c r="AY174" i="27"/>
  <c r="AZ168" i="27" s="1"/>
  <c r="BI182" i="27"/>
  <c r="BJ178" i="27" s="1"/>
  <c r="BI184" i="27"/>
  <c r="AY163" i="27"/>
  <c r="AY165" i="27" s="1"/>
  <c r="AY186" i="27"/>
  <c r="AY43" i="27" s="1"/>
  <c r="AY171" i="27"/>
  <c r="AX36" i="32" l="1"/>
  <c r="AX37" i="32" s="1"/>
  <c r="AX40" i="32"/>
  <c r="AX33" i="32"/>
  <c r="AX34" i="32" s="1"/>
  <c r="AX43" i="32" s="1"/>
  <c r="AW34" i="25"/>
  <c r="AW43" i="25" s="1"/>
  <c r="AV37" i="25"/>
  <c r="AW37" i="25"/>
  <c r="BJ179" i="27"/>
  <c r="BJ164" i="27" s="1"/>
  <c r="AY173" i="27"/>
  <c r="AZ169" i="27" s="1"/>
  <c r="AY189" i="27"/>
  <c r="AY176" i="27"/>
  <c r="AY40" i="27" s="1"/>
  <c r="AX46" i="24" s="1"/>
  <c r="AZ188" i="27"/>
  <c r="AZ45" i="27" s="1"/>
  <c r="AZ172" i="27"/>
  <c r="BJ181" i="27"/>
  <c r="AY6" i="25" l="1"/>
  <c r="AY4" i="25" s="1"/>
  <c r="AY6" i="32"/>
  <c r="AY4" i="32" s="1"/>
  <c r="AX30" i="25"/>
  <c r="AZ171" i="27"/>
  <c r="AZ173" i="27" s="1"/>
  <c r="AZ163" i="27"/>
  <c r="AZ165" i="27" s="1"/>
  <c r="AZ186" i="27"/>
  <c r="AZ43" i="27" s="1"/>
  <c r="BJ182" i="27"/>
  <c r="BK178" i="27" s="1"/>
  <c r="BK179" i="27" s="1"/>
  <c r="BK164" i="27" s="1"/>
  <c r="BJ184" i="27"/>
  <c r="AY42" i="27"/>
  <c r="BA170" i="27"/>
  <c r="BA190" i="27" s="1"/>
  <c r="BA46" i="27" s="1"/>
  <c r="AZ30" i="32" s="1"/>
  <c r="AZ9" i="32" s="1"/>
  <c r="AZ174" i="27"/>
  <c r="BA168" i="27" s="1"/>
  <c r="AY36" i="32" l="1"/>
  <c r="AY37" i="32" s="1"/>
  <c r="AY40" i="32"/>
  <c r="AY33" i="32"/>
  <c r="AY34" i="32" s="1"/>
  <c r="AY43" i="32" s="1"/>
  <c r="AX48" i="24"/>
  <c r="AX49" i="24" s="1"/>
  <c r="AX52" i="24" s="1"/>
  <c r="AX24" i="25"/>
  <c r="AX9" i="25" s="1"/>
  <c r="AX33" i="25" s="1"/>
  <c r="AX53" i="24" s="1"/>
  <c r="BA169" i="27"/>
  <c r="BA163" i="27" s="1"/>
  <c r="BA165" i="27" s="1"/>
  <c r="BA171" i="27"/>
  <c r="BA189" i="27" s="1"/>
  <c r="BA188" i="27"/>
  <c r="BA45" i="27" s="1"/>
  <c r="BA172" i="27"/>
  <c r="BK181" i="27"/>
  <c r="BK184" i="27"/>
  <c r="AZ189" i="27"/>
  <c r="AZ176" i="27"/>
  <c r="AZ40" i="27" s="1"/>
  <c r="AY46" i="24" s="1"/>
  <c r="AZ6" i="25" l="1"/>
  <c r="AZ4" i="25" s="1"/>
  <c r="AZ6" i="32"/>
  <c r="AZ4" i="32" s="1"/>
  <c r="AX36" i="25"/>
  <c r="AX37" i="25" s="1"/>
  <c r="AX40" i="25"/>
  <c r="AX34" i="25"/>
  <c r="AX43" i="25" s="1"/>
  <c r="AY30" i="25"/>
  <c r="AZ30" i="25"/>
  <c r="BA186" i="27"/>
  <c r="BA43" i="27" s="1"/>
  <c r="BA176" i="27"/>
  <c r="BA40" i="27" s="1"/>
  <c r="BA173" i="27"/>
  <c r="BK182" i="27"/>
  <c r="BL178" i="27" s="1"/>
  <c r="BL179" i="27" s="1"/>
  <c r="BL164" i="27" s="1"/>
  <c r="BB170" i="27"/>
  <c r="BB190" i="27" s="1"/>
  <c r="BB46" i="27" s="1"/>
  <c r="BA30" i="32" s="1"/>
  <c r="BA9" i="32" s="1"/>
  <c r="BA174" i="27"/>
  <c r="BB168" i="27" s="1"/>
  <c r="AZ42" i="27"/>
  <c r="AZ36" i="32" l="1"/>
  <c r="AZ37" i="32" s="1"/>
  <c r="AZ40" i="32"/>
  <c r="AZ33" i="32"/>
  <c r="AZ34" i="32" s="1"/>
  <c r="AZ43" i="32" s="1"/>
  <c r="AZ48" i="24"/>
  <c r="AZ24" i="25"/>
  <c r="AZ9" i="25" s="1"/>
  <c r="AZ36" i="25" s="1"/>
  <c r="AY48" i="24"/>
  <c r="AY49" i="24" s="1"/>
  <c r="AY52" i="24" s="1"/>
  <c r="AY24" i="25"/>
  <c r="AY9" i="25" s="1"/>
  <c r="BA42" i="27"/>
  <c r="AZ46" i="24"/>
  <c r="BB169" i="27"/>
  <c r="BB171" i="27" s="1"/>
  <c r="BB189" i="27" s="1"/>
  <c r="BB188" i="27"/>
  <c r="BB45" i="27" s="1"/>
  <c r="BB172" i="27"/>
  <c r="BL181" i="27"/>
  <c r="BL184" i="27"/>
  <c r="BA6" i="25" l="1"/>
  <c r="BA4" i="25" s="1"/>
  <c r="BA6" i="32"/>
  <c r="BA4" i="32" s="1"/>
  <c r="AY36" i="25"/>
  <c r="AY40" i="25"/>
  <c r="AY33" i="25"/>
  <c r="AZ49" i="24"/>
  <c r="AZ52" i="24" s="1"/>
  <c r="AZ33" i="25"/>
  <c r="AZ53" i="24" s="1"/>
  <c r="AZ40" i="25"/>
  <c r="BA30" i="25"/>
  <c r="BB173" i="27"/>
  <c r="BB163" i="27"/>
  <c r="BB165" i="27" s="1"/>
  <c r="BB176" i="27"/>
  <c r="BB40" i="27" s="1"/>
  <c r="BB186" i="27"/>
  <c r="BB43" i="27" s="1"/>
  <c r="BB174" i="27"/>
  <c r="BC168" i="27" s="1"/>
  <c r="BC171" i="27"/>
  <c r="BC189" i="27" s="1"/>
  <c r="BM179" i="27"/>
  <c r="BM181" i="27"/>
  <c r="BL182" i="27"/>
  <c r="CN186" i="27"/>
  <c r="CN43" i="27" s="1"/>
  <c r="BA40" i="32" l="1"/>
  <c r="BA33" i="32"/>
  <c r="BA34" i="32" s="1"/>
  <c r="BA43" i="32" s="1"/>
  <c r="BA36" i="32"/>
  <c r="BA37" i="32" s="1"/>
  <c r="BA48" i="24"/>
  <c r="BA24" i="25"/>
  <c r="BA9" i="25" s="1"/>
  <c r="AY53" i="24"/>
  <c r="AY34" i="25"/>
  <c r="AY43" i="25" s="1"/>
  <c r="AZ34" i="25"/>
  <c r="AZ43" i="25" s="1"/>
  <c r="AY37" i="25"/>
  <c r="AZ37" i="25"/>
  <c r="BB30" i="25"/>
  <c r="BB42" i="27"/>
  <c r="BA46" i="24"/>
  <c r="BC169" i="27"/>
  <c r="BC173" i="27" s="1"/>
  <c r="BM184" i="27"/>
  <c r="BM164" i="27"/>
  <c r="BN179" i="27"/>
  <c r="BM182" i="27"/>
  <c r="BN181" i="27"/>
  <c r="BC188" i="27"/>
  <c r="BC45" i="27" s="1"/>
  <c r="BB6" i="32" s="1"/>
  <c r="BB4" i="32" s="1"/>
  <c r="BC176" i="27"/>
  <c r="BC40" i="27" s="1"/>
  <c r="BB46" i="24" s="1"/>
  <c r="BC172" i="27"/>
  <c r="CO189" i="27"/>
  <c r="CN30" i="25" s="1"/>
  <c r="CN9" i="25" s="1"/>
  <c r="CO186" i="27"/>
  <c r="CO43" i="27" s="1"/>
  <c r="BA49" i="24" l="1"/>
  <c r="BA52" i="24" s="1"/>
  <c r="BB40" i="32"/>
  <c r="BB36" i="32"/>
  <c r="BB37" i="32" s="1"/>
  <c r="BB33" i="32"/>
  <c r="BB34" i="32" s="1"/>
  <c r="BB43" i="32" s="1"/>
  <c r="BA40" i="25"/>
  <c r="BA36" i="25"/>
  <c r="BA37" i="25" s="1"/>
  <c r="BA33" i="25"/>
  <c r="BB48" i="24"/>
  <c r="BB49" i="24" s="1"/>
  <c r="BB52" i="24" s="1"/>
  <c r="BB24" i="25"/>
  <c r="BB9" i="25" s="1"/>
  <c r="BB6" i="25"/>
  <c r="BB4" i="25" s="1"/>
  <c r="BC163" i="27"/>
  <c r="BC165" i="27" s="1"/>
  <c r="BC186" i="27"/>
  <c r="BC43" i="27" s="1"/>
  <c r="BO181" i="27"/>
  <c r="BN182" i="27"/>
  <c r="BO179" i="27"/>
  <c r="BD171" i="27"/>
  <c r="BD189" i="27" s="1"/>
  <c r="BC174" i="27"/>
  <c r="BD168" i="27" s="1"/>
  <c r="BD169" i="27" s="1"/>
  <c r="BC42" i="27"/>
  <c r="BN184" i="27"/>
  <c r="BN164" i="27"/>
  <c r="CP189" i="27"/>
  <c r="CO30" i="25" s="1"/>
  <c r="CO9" i="25" s="1"/>
  <c r="CP186" i="27"/>
  <c r="CP43" i="27" s="1"/>
  <c r="BB36" i="25" l="1"/>
  <c r="BB37" i="25" s="1"/>
  <c r="BA34" i="25"/>
  <c r="BA43" i="25" s="1"/>
  <c r="BA53" i="24"/>
  <c r="BC30" i="25"/>
  <c r="BB33" i="25"/>
  <c r="BB34" i="25" s="1"/>
  <c r="BB43" i="25" s="1"/>
  <c r="BB40" i="25"/>
  <c r="BO184" i="27"/>
  <c r="BO164" i="27"/>
  <c r="BD163" i="27"/>
  <c r="BD165" i="27" s="1"/>
  <c r="BD186" i="27"/>
  <c r="BD43" i="27" s="1"/>
  <c r="BD173" i="27"/>
  <c r="BD176" i="27"/>
  <c r="BD40" i="27" s="1"/>
  <c r="BC46" i="24" s="1"/>
  <c r="BD188" i="27"/>
  <c r="BD45" i="27" s="1"/>
  <c r="BD172" i="27"/>
  <c r="BO182" i="27"/>
  <c r="BP181" i="27"/>
  <c r="BP179" i="27"/>
  <c r="CN33" i="25"/>
  <c r="CN40" i="25"/>
  <c r="CN36" i="25"/>
  <c r="CQ189" i="27"/>
  <c r="CP30" i="25" s="1"/>
  <c r="CP9" i="25" s="1"/>
  <c r="CQ186" i="27"/>
  <c r="CQ43" i="27" s="1"/>
  <c r="BC6" i="25" l="1"/>
  <c r="BC4" i="25" s="1"/>
  <c r="BC6" i="32"/>
  <c r="BC4" i="32" s="1"/>
  <c r="BB53" i="24"/>
  <c r="BC48" i="24"/>
  <c r="BC49" i="24" s="1"/>
  <c r="BC52" i="24" s="1"/>
  <c r="BC24" i="25"/>
  <c r="BC9" i="25" s="1"/>
  <c r="BD174" i="27"/>
  <c r="BE168" i="27" s="1"/>
  <c r="BE171" i="27"/>
  <c r="BE189" i="27" s="1"/>
  <c r="BP184" i="27"/>
  <c r="BP164" i="27"/>
  <c r="BQ179" i="27"/>
  <c r="BQ181" i="27"/>
  <c r="BP182" i="27"/>
  <c r="BD42" i="27"/>
  <c r="CR189" i="27"/>
  <c r="CR186" i="27"/>
  <c r="CR43" i="27" s="1"/>
  <c r="CO40" i="25"/>
  <c r="CO36" i="25"/>
  <c r="CO33" i="25"/>
  <c r="BC36" i="32" l="1"/>
  <c r="BC37" i="32" s="1"/>
  <c r="BC40" i="32"/>
  <c r="BC33" i="32"/>
  <c r="BC34" i="32" s="1"/>
  <c r="BC43" i="32" s="1"/>
  <c r="BC40" i="25"/>
  <c r="BC36" i="25"/>
  <c r="BC37" i="25" s="1"/>
  <c r="BC33" i="25"/>
  <c r="BC53" i="24" s="1"/>
  <c r="BD30" i="25"/>
  <c r="BQ184" i="27"/>
  <c r="BQ164" i="27"/>
  <c r="BE188" i="27"/>
  <c r="BE45" i="27" s="1"/>
  <c r="BE176" i="27"/>
  <c r="BE40" i="27" s="1"/>
  <c r="BD46" i="24" s="1"/>
  <c r="BE172" i="27"/>
  <c r="BE169" i="27"/>
  <c r="BR181" i="27"/>
  <c r="BR179" i="27"/>
  <c r="BQ182" i="27"/>
  <c r="CS189" i="27"/>
  <c r="CS186" i="27"/>
  <c r="CS43" i="27" s="1"/>
  <c r="CP33" i="25"/>
  <c r="CP36" i="25"/>
  <c r="CP40" i="25"/>
  <c r="BD6" i="25" l="1"/>
  <c r="BD4" i="25" s="1"/>
  <c r="BD6" i="32"/>
  <c r="BD4" i="32" s="1"/>
  <c r="BC34" i="25"/>
  <c r="BC43" i="25" s="1"/>
  <c r="BD48" i="24"/>
  <c r="BD49" i="24" s="1"/>
  <c r="BD52" i="24" s="1"/>
  <c r="BD24" i="25"/>
  <c r="BD9" i="25" s="1"/>
  <c r="BE186" i="27"/>
  <c r="BE43" i="27" s="1"/>
  <c r="BE163" i="27"/>
  <c r="BE165" i="27" s="1"/>
  <c r="BE173" i="27"/>
  <c r="BE42" i="27"/>
  <c r="BR164" i="27"/>
  <c r="BR184" i="27"/>
  <c r="BS181" i="27"/>
  <c r="BR182" i="27"/>
  <c r="BS179" i="27"/>
  <c r="BF171" i="27"/>
  <c r="BF189" i="27" s="1"/>
  <c r="BE174" i="27"/>
  <c r="BF168" i="27" s="1"/>
  <c r="CT189" i="27"/>
  <c r="CT186" i="27"/>
  <c r="CT43" i="27" s="1"/>
  <c r="BD36" i="32" l="1"/>
  <c r="BD37" i="32" s="1"/>
  <c r="BD40" i="32"/>
  <c r="BD33" i="32"/>
  <c r="BD34" i="32" s="1"/>
  <c r="BD43" i="32" s="1"/>
  <c r="BD36" i="25"/>
  <c r="BD37" i="25" s="1"/>
  <c r="BD33" i="25"/>
  <c r="BD34" i="25" s="1"/>
  <c r="BD43" i="25" s="1"/>
  <c r="BD40" i="25"/>
  <c r="BE30" i="25"/>
  <c r="BF169" i="27"/>
  <c r="BF176" i="27"/>
  <c r="BF40" i="27" s="1"/>
  <c r="BE46" i="24" s="1"/>
  <c r="BF188" i="27"/>
  <c r="BF45" i="27" s="1"/>
  <c r="BF172" i="27"/>
  <c r="BG170" i="27" s="1"/>
  <c r="BG190" i="27" s="1"/>
  <c r="BG46" i="27" s="1"/>
  <c r="BF30" i="32" s="1"/>
  <c r="BF9" i="32" s="1"/>
  <c r="BT181" i="27"/>
  <c r="BT179" i="27"/>
  <c r="BS182" i="27"/>
  <c r="BS184" i="27"/>
  <c r="BS164" i="27"/>
  <c r="CU189" i="27"/>
  <c r="CU186" i="27"/>
  <c r="CU43" i="27" s="1"/>
  <c r="BD53" i="24" l="1"/>
  <c r="BE6" i="25"/>
  <c r="BE4" i="25" s="1"/>
  <c r="BE6" i="32"/>
  <c r="BE4" i="32" s="1"/>
  <c r="BE48" i="24"/>
  <c r="BE49" i="24" s="1"/>
  <c r="BE52" i="24" s="1"/>
  <c r="BE24" i="25"/>
  <c r="BE9" i="25" s="1"/>
  <c r="BF174" i="27"/>
  <c r="BG168" i="27" s="1"/>
  <c r="BT164" i="27"/>
  <c r="BT184" i="27"/>
  <c r="BF42" i="27"/>
  <c r="BU179" i="27"/>
  <c r="BU181" i="27"/>
  <c r="BT182" i="27"/>
  <c r="BF163" i="27"/>
  <c r="BF165" i="27" s="1"/>
  <c r="BF186" i="27"/>
  <c r="BF43" i="27" s="1"/>
  <c r="BF173" i="27"/>
  <c r="CV189" i="27"/>
  <c r="CV186" i="27"/>
  <c r="CV43" i="27" s="1"/>
  <c r="BE40" i="32" l="1"/>
  <c r="BE36" i="32"/>
  <c r="BE37" i="32" s="1"/>
  <c r="BE33" i="32"/>
  <c r="BE34" i="32" s="1"/>
  <c r="BE43" i="32" s="1"/>
  <c r="BE33" i="25"/>
  <c r="BE34" i="25" s="1"/>
  <c r="BE43" i="25" s="1"/>
  <c r="BE40" i="25"/>
  <c r="BE36" i="25"/>
  <c r="BE37" i="25" s="1"/>
  <c r="BG188" i="27"/>
  <c r="BG45" i="27" s="1"/>
  <c r="BG172" i="27"/>
  <c r="BV181" i="27"/>
  <c r="BV179" i="27"/>
  <c r="BU182" i="27"/>
  <c r="BU184" i="27"/>
  <c r="BU164" i="27"/>
  <c r="BG169" i="27"/>
  <c r="CW189" i="27"/>
  <c r="CW186" i="27"/>
  <c r="CW43" i="27" s="1"/>
  <c r="BF6" i="25" l="1"/>
  <c r="BF4" i="25" s="1"/>
  <c r="BF6" i="32"/>
  <c r="BF4" i="32" s="1"/>
  <c r="BE53" i="24"/>
  <c r="BG171" i="27"/>
  <c r="BG173" i="27" s="1"/>
  <c r="BG186" i="27"/>
  <c r="BG43" i="27" s="1"/>
  <c r="BG163" i="27"/>
  <c r="BG165" i="27" s="1"/>
  <c r="BH171" i="27"/>
  <c r="BH189" i="27" s="1"/>
  <c r="BG174" i="27"/>
  <c r="BH168" i="27" s="1"/>
  <c r="BW181" i="27"/>
  <c r="BW179" i="27"/>
  <c r="BV182" i="27"/>
  <c r="BV184" i="27"/>
  <c r="BV164" i="27"/>
  <c r="CX189" i="27"/>
  <c r="CX186" i="27"/>
  <c r="CX43" i="27" s="1"/>
  <c r="BF36" i="32" l="1"/>
  <c r="BF37" i="32" s="1"/>
  <c r="BF40" i="32"/>
  <c r="BF33" i="32"/>
  <c r="BF34" i="32" s="1"/>
  <c r="BF43" i="32" s="1"/>
  <c r="BG30" i="25"/>
  <c r="BH169" i="27"/>
  <c r="BH163" i="27" s="1"/>
  <c r="BH165" i="27" s="1"/>
  <c r="BX181" i="27"/>
  <c r="BX179" i="27"/>
  <c r="BW182" i="27"/>
  <c r="BW164" i="27"/>
  <c r="BW184" i="27"/>
  <c r="BH176" i="27"/>
  <c r="BH40" i="27" s="1"/>
  <c r="BG46" i="24" s="1"/>
  <c r="BH188" i="27"/>
  <c r="BH45" i="27" s="1"/>
  <c r="BH172" i="27"/>
  <c r="BG189" i="27"/>
  <c r="BG176" i="27"/>
  <c r="BG40" i="27" s="1"/>
  <c r="BF46" i="24" s="1"/>
  <c r="CY189" i="27"/>
  <c r="CY186" i="27"/>
  <c r="CY43" i="27" s="1"/>
  <c r="BG6" i="25" l="1"/>
  <c r="BG4" i="25" s="1"/>
  <c r="BG6" i="32"/>
  <c r="BG4" i="32" s="1"/>
  <c r="BG48" i="24"/>
  <c r="BG49" i="24" s="1"/>
  <c r="BG52" i="24" s="1"/>
  <c r="BG24" i="25"/>
  <c r="BG9" i="25" s="1"/>
  <c r="BF30" i="25"/>
  <c r="BH186" i="27"/>
  <c r="BH43" i="27" s="1"/>
  <c r="BH173" i="27"/>
  <c r="BI171" i="27"/>
  <c r="BI189" i="27" s="1"/>
  <c r="BH174" i="27"/>
  <c r="BI168" i="27" s="1"/>
  <c r="BG42" i="27"/>
  <c r="BH42" i="27"/>
  <c r="BX164" i="27"/>
  <c r="BX184" i="27"/>
  <c r="BX182" i="27"/>
  <c r="BY179" i="27"/>
  <c r="BY181" i="27"/>
  <c r="CZ189" i="27"/>
  <c r="CZ186" i="27"/>
  <c r="CZ43" i="27" s="1"/>
  <c r="BG36" i="32" l="1"/>
  <c r="BG37" i="32" s="1"/>
  <c r="BG40" i="32"/>
  <c r="BG33" i="32"/>
  <c r="BG34" i="32" s="1"/>
  <c r="BG43" i="32" s="1"/>
  <c r="BG33" i="25"/>
  <c r="BG53" i="24" s="1"/>
  <c r="BG36" i="25"/>
  <c r="BG40" i="25"/>
  <c r="BF48" i="24"/>
  <c r="BF49" i="24" s="1"/>
  <c r="BF52" i="24" s="1"/>
  <c r="BF24" i="25"/>
  <c r="BF9" i="25" s="1"/>
  <c r="BH30" i="25"/>
  <c r="BI169" i="27"/>
  <c r="BI163" i="27" s="1"/>
  <c r="BI165" i="27" s="1"/>
  <c r="BZ181" i="27"/>
  <c r="BY182" i="27"/>
  <c r="BZ179" i="27"/>
  <c r="BI176" i="27"/>
  <c r="BI40" i="27" s="1"/>
  <c r="BH46" i="24" s="1"/>
  <c r="BI188" i="27"/>
  <c r="BI45" i="27" s="1"/>
  <c r="BI172" i="27"/>
  <c r="BY164" i="27"/>
  <c r="BY184" i="27"/>
  <c r="DA189" i="27"/>
  <c r="DA186" i="27"/>
  <c r="DA43" i="27" s="1"/>
  <c r="BH6" i="25" l="1"/>
  <c r="BH4" i="25" s="1"/>
  <c r="BH6" i="32"/>
  <c r="BH4" i="32" s="1"/>
  <c r="BF40" i="25"/>
  <c r="BF33" i="25"/>
  <c r="BF36" i="25"/>
  <c r="BH49" i="24"/>
  <c r="BH52" i="24" s="1"/>
  <c r="BH48" i="24"/>
  <c r="BH24" i="25"/>
  <c r="BH9" i="25" s="1"/>
  <c r="BI173" i="27"/>
  <c r="BI186" i="27"/>
  <c r="BI43" i="27" s="1"/>
  <c r="BI42" i="27"/>
  <c r="BZ184" i="27"/>
  <c r="BZ164" i="27"/>
  <c r="CA179" i="27"/>
  <c r="BZ182" i="27"/>
  <c r="CA181" i="27"/>
  <c r="BI174" i="27"/>
  <c r="BJ168" i="27" s="1"/>
  <c r="BJ171" i="27"/>
  <c r="BJ189" i="27" s="1"/>
  <c r="DB189" i="27"/>
  <c r="DB186" i="27"/>
  <c r="DB43" i="27" s="1"/>
  <c r="BH36" i="32" l="1"/>
  <c r="BH37" i="32" s="1"/>
  <c r="BH40" i="32"/>
  <c r="BH33" i="32"/>
  <c r="BH34" i="32" s="1"/>
  <c r="BH43" i="32" s="1"/>
  <c r="BH40" i="25"/>
  <c r="BH33" i="25"/>
  <c r="BH34" i="25" s="1"/>
  <c r="BH43" i="25" s="1"/>
  <c r="BF37" i="25"/>
  <c r="BG37" i="25"/>
  <c r="BF34" i="25"/>
  <c r="BF43" i="25" s="1"/>
  <c r="BG34" i="25"/>
  <c r="BG43" i="25" s="1"/>
  <c r="BF53" i="24"/>
  <c r="BH36" i="25"/>
  <c r="BH37" i="25" s="1"/>
  <c r="BI30" i="25"/>
  <c r="BJ169" i="27"/>
  <c r="BJ173" i="27" s="1"/>
  <c r="CA184" i="27"/>
  <c r="CA164" i="27"/>
  <c r="BJ188" i="27"/>
  <c r="BJ45" i="27" s="1"/>
  <c r="BJ176" i="27"/>
  <c r="BJ40" i="27" s="1"/>
  <c r="BI46" i="24" s="1"/>
  <c r="BJ172" i="27"/>
  <c r="CA182" i="27"/>
  <c r="CB181" i="27"/>
  <c r="CB179" i="27"/>
  <c r="DC189" i="27"/>
  <c r="DC186" i="27"/>
  <c r="DC43" i="27" s="1"/>
  <c r="BI6" i="25" l="1"/>
  <c r="BI4" i="25" s="1"/>
  <c r="BI6" i="32"/>
  <c r="BI4" i="32" s="1"/>
  <c r="BH53" i="24"/>
  <c r="BI48" i="24"/>
  <c r="BI49" i="24" s="1"/>
  <c r="BI52" i="24" s="1"/>
  <c r="C56" i="24" s="1"/>
  <c r="BI24" i="25"/>
  <c r="BI9" i="25" s="1"/>
  <c r="BJ163" i="27"/>
  <c r="BJ165" i="27" s="1"/>
  <c r="BJ186" i="27"/>
  <c r="BJ43" i="27" s="1"/>
  <c r="BJ42" i="27"/>
  <c r="CB164" i="27"/>
  <c r="CB184" i="27"/>
  <c r="CC181" i="27"/>
  <c r="CC179" i="27"/>
  <c r="CB182" i="27"/>
  <c r="BJ174" i="27"/>
  <c r="BK168" i="27" s="1"/>
  <c r="BK169" i="27" s="1"/>
  <c r="BK171" i="27"/>
  <c r="BK189" i="27" s="1"/>
  <c r="DD189" i="27"/>
  <c r="DD186" i="27"/>
  <c r="DD43" i="27" s="1"/>
  <c r="BI40" i="32" l="1"/>
  <c r="BI33" i="32"/>
  <c r="BI36" i="32"/>
  <c r="BI40" i="25"/>
  <c r="BI36" i="25"/>
  <c r="C38" i="25" s="1"/>
  <c r="BI33" i="25"/>
  <c r="BI53" i="24" s="1"/>
  <c r="C57" i="24" s="1"/>
  <c r="BJ30" i="25"/>
  <c r="F4" i="20"/>
  <c r="F4" i="29"/>
  <c r="BK176" i="27"/>
  <c r="BK40" i="27" s="1"/>
  <c r="BJ46" i="24" s="1"/>
  <c r="BK188" i="27"/>
  <c r="BK45" i="27" s="1"/>
  <c r="BK172" i="27"/>
  <c r="BK163" i="27"/>
  <c r="BK165" i="27" s="1"/>
  <c r="BK186" i="27"/>
  <c r="BK43" i="27" s="1"/>
  <c r="BK173" i="27"/>
  <c r="CC164" i="27"/>
  <c r="CC184" i="27"/>
  <c r="BI37" i="25"/>
  <c r="CC182" i="27"/>
  <c r="CD181" i="27"/>
  <c r="CD179" i="27"/>
  <c r="DE189" i="27"/>
  <c r="DE186" i="27"/>
  <c r="DE43" i="27" s="1"/>
  <c r="BJ6" i="25" l="1"/>
  <c r="BJ4" i="25" s="1"/>
  <c r="BJ6" i="32"/>
  <c r="BJ4" i="32" s="1"/>
  <c r="C38" i="32"/>
  <c r="BI37" i="32"/>
  <c r="C35" i="32"/>
  <c r="BI34" i="32"/>
  <c r="BI43" i="32" s="1"/>
  <c r="C35" i="25"/>
  <c r="BI34" i="25"/>
  <c r="BI43" i="25" s="1"/>
  <c r="BJ48" i="24"/>
  <c r="BJ49" i="24" s="1"/>
  <c r="BJ52" i="24" s="1"/>
  <c r="BJ24" i="25"/>
  <c r="BJ9" i="25" s="1"/>
  <c r="CD184" i="27"/>
  <c r="CD164" i="27"/>
  <c r="CD182" i="27"/>
  <c r="CE179" i="27"/>
  <c r="CE181" i="27"/>
  <c r="BL171" i="27"/>
  <c r="BL189" i="27" s="1"/>
  <c r="BK174" i="27"/>
  <c r="BL168" i="27" s="1"/>
  <c r="BL169" i="27" s="1"/>
  <c r="BK42" i="27"/>
  <c r="DF189" i="27"/>
  <c r="DF186" i="27"/>
  <c r="DF43" i="27" s="1"/>
  <c r="BJ40" i="32" l="1"/>
  <c r="BJ36" i="32"/>
  <c r="BJ37" i="32" s="1"/>
  <c r="BJ33" i="32"/>
  <c r="BJ34" i="32" s="1"/>
  <c r="BJ43" i="32" s="1"/>
  <c r="BJ40" i="25"/>
  <c r="BJ33" i="25"/>
  <c r="BJ34" i="25" s="1"/>
  <c r="BJ43" i="25" s="1"/>
  <c r="BJ36" i="25"/>
  <c r="BJ37" i="25" s="1"/>
  <c r="BK30" i="25"/>
  <c r="BL163" i="27"/>
  <c r="BL165" i="27" s="1"/>
  <c r="BL186" i="27"/>
  <c r="BL43" i="27" s="1"/>
  <c r="BL173" i="27"/>
  <c r="CE184" i="27"/>
  <c r="CE164" i="27"/>
  <c r="BL188" i="27"/>
  <c r="BL45" i="27" s="1"/>
  <c r="BL176" i="27"/>
  <c r="BL40" i="27" s="1"/>
  <c r="BK46" i="24" s="1"/>
  <c r="BX172" i="27"/>
  <c r="CJ172" i="27"/>
  <c r="CD172" i="27"/>
  <c r="BP172" i="27"/>
  <c r="CA172" i="27"/>
  <c r="BL172" i="27"/>
  <c r="CE172" i="27"/>
  <c r="CM172" i="27"/>
  <c r="BM172" i="27"/>
  <c r="CF172" i="27"/>
  <c r="BS172" i="27"/>
  <c r="BZ172" i="27"/>
  <c r="CH172" i="27"/>
  <c r="BR172" i="27"/>
  <c r="CG172" i="27"/>
  <c r="CK172" i="27"/>
  <c r="BQ172" i="27"/>
  <c r="CC172" i="27"/>
  <c r="CL172" i="27"/>
  <c r="CB172" i="27"/>
  <c r="BW172" i="27"/>
  <c r="BT172" i="27"/>
  <c r="BV172" i="27"/>
  <c r="BO172" i="27"/>
  <c r="CI172" i="27"/>
  <c r="BU172" i="27"/>
  <c r="BN172" i="27"/>
  <c r="BY172" i="27"/>
  <c r="CE182" i="27"/>
  <c r="CF181" i="27"/>
  <c r="CF179" i="27"/>
  <c r="DG189" i="27"/>
  <c r="DG186" i="27"/>
  <c r="DG43" i="27" s="1"/>
  <c r="BJ53" i="24" l="1"/>
  <c r="BK6" i="25"/>
  <c r="BK4" i="25" s="1"/>
  <c r="BK6" i="32"/>
  <c r="BK4" i="32" s="1"/>
  <c r="BK48" i="24"/>
  <c r="BK49" i="24" s="1"/>
  <c r="BK52" i="24" s="1"/>
  <c r="BK24" i="25"/>
  <c r="BK9" i="25" s="1"/>
  <c r="CD171" i="27"/>
  <c r="CC174" i="27"/>
  <c r="CK171" i="27"/>
  <c r="CJ174" i="27"/>
  <c r="CF182" i="27"/>
  <c r="CG179" i="27"/>
  <c r="CG181" i="27"/>
  <c r="CJ171" i="27"/>
  <c r="CI174" i="27"/>
  <c r="BX171" i="27"/>
  <c r="BW174" i="27"/>
  <c r="BR171" i="27"/>
  <c r="BQ174" i="27"/>
  <c r="CI171" i="27"/>
  <c r="CH174" i="27"/>
  <c r="BN171" i="27"/>
  <c r="BM174" i="27"/>
  <c r="CB171" i="27"/>
  <c r="CA174" i="27"/>
  <c r="BX174" i="27"/>
  <c r="BY171" i="27"/>
  <c r="BM169" i="27"/>
  <c r="CF184" i="27"/>
  <c r="CF164" i="27"/>
  <c r="BU171" i="27"/>
  <c r="BT174" i="27"/>
  <c r="BR174" i="27"/>
  <c r="BS171" i="27"/>
  <c r="BL174" i="27"/>
  <c r="BM171" i="27"/>
  <c r="BZ171" i="27"/>
  <c r="BY174" i="27"/>
  <c r="BO174" i="27"/>
  <c r="BP171" i="27"/>
  <c r="CC171" i="27"/>
  <c r="CB174" i="27"/>
  <c r="CL171" i="27"/>
  <c r="CK174" i="27"/>
  <c r="CA171" i="27"/>
  <c r="BZ174" i="27"/>
  <c r="CM174" i="27"/>
  <c r="CN171" i="27"/>
  <c r="BP174" i="27"/>
  <c r="BQ171" i="27"/>
  <c r="BL42" i="27"/>
  <c r="BU174" i="27"/>
  <c r="BV171" i="27"/>
  <c r="CF174" i="27"/>
  <c r="CG171" i="27"/>
  <c r="BN174" i="27"/>
  <c r="BO171" i="27"/>
  <c r="BW171" i="27"/>
  <c r="BV174" i="27"/>
  <c r="CM171" i="27"/>
  <c r="CL174" i="27"/>
  <c r="CG174" i="27"/>
  <c r="CH171" i="27"/>
  <c r="BT171" i="27"/>
  <c r="BS174" i="27"/>
  <c r="CE174" i="27"/>
  <c r="CF171" i="27"/>
  <c r="CD174" i="27"/>
  <c r="CE171" i="27"/>
  <c r="DH189" i="27"/>
  <c r="DH186" i="27"/>
  <c r="DH43" i="27" s="1"/>
  <c r="BK36" i="32" l="1"/>
  <c r="BK40" i="32"/>
  <c r="BK33" i="32"/>
  <c r="BK33" i="25"/>
  <c r="BK34" i="25" s="1"/>
  <c r="BK43" i="25" s="1"/>
  <c r="BK36" i="25"/>
  <c r="BK37" i="25" s="1"/>
  <c r="BK40" i="25"/>
  <c r="CF176" i="27"/>
  <c r="CF40" i="27" s="1"/>
  <c r="CF42" i="27" s="1"/>
  <c r="CF189" i="27"/>
  <c r="CA176" i="27"/>
  <c r="CA40" i="27" s="1"/>
  <c r="CA42" i="27" s="1"/>
  <c r="CA189" i="27"/>
  <c r="BZ176" i="27"/>
  <c r="BZ40" i="27" s="1"/>
  <c r="BZ42" i="27" s="1"/>
  <c r="BZ189" i="27"/>
  <c r="BT176" i="27"/>
  <c r="BT40" i="27" s="1"/>
  <c r="BS46" i="24" s="1"/>
  <c r="BT189" i="27"/>
  <c r="BO176" i="27"/>
  <c r="BO40" i="27" s="1"/>
  <c r="BN46" i="24" s="1"/>
  <c r="BO189" i="27"/>
  <c r="BV176" i="27"/>
  <c r="BV40" i="27" s="1"/>
  <c r="BV42" i="27" s="1"/>
  <c r="BV189" i="27"/>
  <c r="BQ189" i="27"/>
  <c r="BQ176" i="27"/>
  <c r="BQ40" i="27" s="1"/>
  <c r="BP46" i="24" s="1"/>
  <c r="BS176" i="27"/>
  <c r="BS40" i="27" s="1"/>
  <c r="BR46" i="24" s="1"/>
  <c r="BS189" i="27"/>
  <c r="BN176" i="27"/>
  <c r="BN40" i="27" s="1"/>
  <c r="BM46" i="24" s="1"/>
  <c r="BN189" i="27"/>
  <c r="BR176" i="27"/>
  <c r="BR40" i="27" s="1"/>
  <c r="BQ46" i="24" s="1"/>
  <c r="BR189" i="27"/>
  <c r="CJ176" i="27"/>
  <c r="CJ40" i="27" s="1"/>
  <c r="CJ42" i="27" s="1"/>
  <c r="CJ189" i="27"/>
  <c r="CM189" i="27"/>
  <c r="CL24" i="25" s="1"/>
  <c r="CK176" i="27"/>
  <c r="CK40" i="27" s="1"/>
  <c r="CK42" i="27" s="1"/>
  <c r="CK189" i="27"/>
  <c r="CG176" i="27"/>
  <c r="CG40" i="27" s="1"/>
  <c r="CG42" i="27" s="1"/>
  <c r="CG189" i="27"/>
  <c r="CN176" i="27"/>
  <c r="CN189" i="27"/>
  <c r="BP176" i="27"/>
  <c r="BP40" i="27" s="1"/>
  <c r="BO46" i="24" s="1"/>
  <c r="BP189" i="27"/>
  <c r="BM189" i="27"/>
  <c r="BM176" i="27"/>
  <c r="BM40" i="27" s="1"/>
  <c r="BL46" i="24" s="1"/>
  <c r="BM186" i="27"/>
  <c r="BM43" i="27" s="1"/>
  <c r="BM163" i="27"/>
  <c r="BM165" i="27" s="1"/>
  <c r="BM173" i="27"/>
  <c r="BN169" i="27" s="1"/>
  <c r="CB176" i="27"/>
  <c r="CB40" i="27" s="1"/>
  <c r="CB42" i="27" s="1"/>
  <c r="CB189" i="27"/>
  <c r="CI176" i="27"/>
  <c r="CI40" i="27" s="1"/>
  <c r="CI42" i="27" s="1"/>
  <c r="CI189" i="27"/>
  <c r="BX176" i="27"/>
  <c r="BX40" i="27" s="1"/>
  <c r="BX42" i="27" s="1"/>
  <c r="BX189" i="27"/>
  <c r="CG164" i="27"/>
  <c r="CG184" i="27"/>
  <c r="CH176" i="27"/>
  <c r="CH40" i="27" s="1"/>
  <c r="CH42" i="27" s="1"/>
  <c r="CH189" i="27"/>
  <c r="CC176" i="27"/>
  <c r="CC40" i="27" s="1"/>
  <c r="CC42" i="27" s="1"/>
  <c r="CC189" i="27"/>
  <c r="CH181" i="27"/>
  <c r="CG182" i="27"/>
  <c r="CH179" i="27"/>
  <c r="CE176" i="27"/>
  <c r="CE40" i="27" s="1"/>
  <c r="CE42" i="27" s="1"/>
  <c r="CE189" i="27"/>
  <c r="BW176" i="27"/>
  <c r="BW40" i="27" s="1"/>
  <c r="BW42" i="27" s="1"/>
  <c r="BW189" i="27"/>
  <c r="CL176" i="27"/>
  <c r="CL40" i="27" s="1"/>
  <c r="CL42" i="27" s="1"/>
  <c r="CL189" i="27"/>
  <c r="BU189" i="27"/>
  <c r="BU176" i="27"/>
  <c r="BU40" i="27" s="1"/>
  <c r="BT46" i="24" s="1"/>
  <c r="BY176" i="27"/>
  <c r="BY40" i="27" s="1"/>
  <c r="BY42" i="27" s="1"/>
  <c r="BY189" i="27"/>
  <c r="CD176" i="27"/>
  <c r="CD40" i="27" s="1"/>
  <c r="CD42" i="27" s="1"/>
  <c r="CD189" i="27"/>
  <c r="DI189" i="27"/>
  <c r="DI186" i="27"/>
  <c r="DI43" i="27" s="1"/>
  <c r="BK34" i="32" l="1"/>
  <c r="BK43" i="32" s="1"/>
  <c r="BL34" i="32"/>
  <c r="BL43" i="32" s="1"/>
  <c r="BM34" i="32"/>
  <c r="BM43" i="32" s="1"/>
  <c r="BN34" i="32"/>
  <c r="BN43" i="32" s="1"/>
  <c r="BO34" i="32"/>
  <c r="BO43" i="32" s="1"/>
  <c r="BP34" i="32"/>
  <c r="BP43" i="32" s="1"/>
  <c r="BQ34" i="32"/>
  <c r="BQ43" i="32" s="1"/>
  <c r="BK37" i="32"/>
  <c r="BN37" i="32"/>
  <c r="BL37" i="32"/>
  <c r="BM37" i="32"/>
  <c r="BO37" i="32"/>
  <c r="BP37" i="32"/>
  <c r="BQ37" i="32"/>
  <c r="BK53" i="24"/>
  <c r="BW30" i="25"/>
  <c r="BW24" i="25"/>
  <c r="CA30" i="25"/>
  <c r="CA24" i="25"/>
  <c r="BX30" i="25"/>
  <c r="BX24" i="25"/>
  <c r="CK30" i="25"/>
  <c r="CK24" i="25"/>
  <c r="CD30" i="25"/>
  <c r="CD9" i="25" s="1"/>
  <c r="CD40" i="25" s="1"/>
  <c r="CD24" i="25"/>
  <c r="CM30" i="25"/>
  <c r="CM24" i="25"/>
  <c r="CJ30" i="25"/>
  <c r="CJ24" i="25"/>
  <c r="CI30" i="25"/>
  <c r="CI24" i="25"/>
  <c r="BM30" i="25"/>
  <c r="BN30" i="25"/>
  <c r="BZ30" i="25"/>
  <c r="BZ24" i="25"/>
  <c r="BT30" i="25"/>
  <c r="CG30" i="25"/>
  <c r="CG24" i="25"/>
  <c r="CB30" i="25"/>
  <c r="CB24" i="25"/>
  <c r="CH30" i="25"/>
  <c r="CH24" i="25"/>
  <c r="BL30" i="25"/>
  <c r="BP30" i="25"/>
  <c r="CC30" i="25"/>
  <c r="CC24" i="25"/>
  <c r="BV30" i="25"/>
  <c r="BV24" i="25"/>
  <c r="BO30" i="25"/>
  <c r="CF30" i="25"/>
  <c r="CF24" i="25"/>
  <c r="BQ30" i="25"/>
  <c r="BR30" i="25"/>
  <c r="BU30" i="25"/>
  <c r="BU24" i="25"/>
  <c r="BS30" i="25"/>
  <c r="BY30" i="25"/>
  <c r="BY24" i="25"/>
  <c r="CE30" i="25"/>
  <c r="CE24" i="25"/>
  <c r="CH182" i="27"/>
  <c r="CI179" i="27"/>
  <c r="CI181" i="27"/>
  <c r="BM42" i="27"/>
  <c r="BP42" i="27"/>
  <c r="BO42" i="27"/>
  <c r="BN186" i="27"/>
  <c r="BN43" i="27" s="1"/>
  <c r="BN163" i="27"/>
  <c r="BN165" i="27" s="1"/>
  <c r="BN173" i="27"/>
  <c r="BO169" i="27" s="1"/>
  <c r="BR42" i="27"/>
  <c r="BS42" i="27"/>
  <c r="BT42" i="27"/>
  <c r="BN42" i="27"/>
  <c r="BU42" i="27"/>
  <c r="CH184" i="27"/>
  <c r="CH164" i="27"/>
  <c r="BQ42" i="27"/>
  <c r="DJ189" i="27"/>
  <c r="DJ186" i="27"/>
  <c r="DJ43" i="27" s="1"/>
  <c r="BX9" i="25" l="1"/>
  <c r="BX33" i="25" s="1"/>
  <c r="CJ9" i="25"/>
  <c r="CJ40" i="25" s="1"/>
  <c r="CG9" i="25"/>
  <c r="CG36" i="25" s="1"/>
  <c r="CH9" i="25"/>
  <c r="CH40" i="25" s="1"/>
  <c r="BW9" i="25"/>
  <c r="BW40" i="25" s="1"/>
  <c r="CG40" i="25"/>
  <c r="CE9" i="25"/>
  <c r="CE36" i="25" s="1"/>
  <c r="BV9" i="25"/>
  <c r="BV33" i="25" s="1"/>
  <c r="CD33" i="25"/>
  <c r="CF9" i="25"/>
  <c r="CF40" i="25" s="1"/>
  <c r="BZ9" i="25"/>
  <c r="BZ36" i="25" s="1"/>
  <c r="CG33" i="25"/>
  <c r="CD36" i="25"/>
  <c r="BX40" i="25"/>
  <c r="BQ48" i="24"/>
  <c r="BQ49" i="24" s="1"/>
  <c r="BQ52" i="24" s="1"/>
  <c r="BQ24" i="25"/>
  <c r="BQ9" i="25" s="1"/>
  <c r="BQ36" i="25" s="1"/>
  <c r="BO48" i="24"/>
  <c r="BO49" i="24" s="1"/>
  <c r="BO52" i="24" s="1"/>
  <c r="BO24" i="25"/>
  <c r="BO9" i="25" s="1"/>
  <c r="BL48" i="24"/>
  <c r="BL49" i="24" s="1"/>
  <c r="BL52" i="24" s="1"/>
  <c r="BL24" i="25"/>
  <c r="BT48" i="24"/>
  <c r="BT49" i="24" s="1"/>
  <c r="BT52" i="24" s="1"/>
  <c r="BT24" i="25"/>
  <c r="BT9" i="25" s="1"/>
  <c r="BT33" i="25" s="1"/>
  <c r="BT53" i="24" s="1"/>
  <c r="BN48" i="24"/>
  <c r="BN49" i="24" s="1"/>
  <c r="BN52" i="24" s="1"/>
  <c r="BN24" i="25"/>
  <c r="BN9" i="25" s="1"/>
  <c r="CH33" i="25"/>
  <c r="BX36" i="25"/>
  <c r="BY9" i="25"/>
  <c r="BU9" i="25"/>
  <c r="BU40" i="25" s="1"/>
  <c r="CC9" i="25"/>
  <c r="BL9" i="25"/>
  <c r="BL40" i="25" s="1"/>
  <c r="CB9" i="25"/>
  <c r="CI9" i="25"/>
  <c r="CM9" i="25"/>
  <c r="CK9" i="25"/>
  <c r="CA9" i="25"/>
  <c r="BS48" i="24"/>
  <c r="BS49" i="24" s="1"/>
  <c r="BS52" i="24" s="1"/>
  <c r="BS24" i="25"/>
  <c r="BS9" i="25" s="1"/>
  <c r="BR48" i="24"/>
  <c r="BR49" i="24" s="1"/>
  <c r="BR24" i="25"/>
  <c r="BP48" i="24"/>
  <c r="BP49" i="24" s="1"/>
  <c r="BP52" i="24" s="1"/>
  <c r="BP24" i="25"/>
  <c r="BP9" i="25" s="1"/>
  <c r="BM48" i="24"/>
  <c r="BM49" i="24" s="1"/>
  <c r="BM52" i="24" s="1"/>
  <c r="BM24" i="25"/>
  <c r="BM9" i="25" s="1"/>
  <c r="BO186" i="27"/>
  <c r="BO43" i="27" s="1"/>
  <c r="BO163" i="27"/>
  <c r="BO165" i="27" s="1"/>
  <c r="BO173" i="27"/>
  <c r="BP169" i="27" s="1"/>
  <c r="CJ179" i="27"/>
  <c r="CI182" i="27"/>
  <c r="CJ181" i="27"/>
  <c r="CI184" i="27"/>
  <c r="CI164" i="27"/>
  <c r="DK189" i="27"/>
  <c r="DK186" i="27"/>
  <c r="DK43" i="27" s="1"/>
  <c r="CJ33" i="25" l="1"/>
  <c r="CJ36" i="25"/>
  <c r="BW36" i="25"/>
  <c r="BW33" i="25"/>
  <c r="CH36" i="25"/>
  <c r="BV36" i="25"/>
  <c r="CE40" i="25"/>
  <c r="BV40" i="25"/>
  <c r="CE33" i="25"/>
  <c r="BQ40" i="25"/>
  <c r="BU33" i="25"/>
  <c r="BQ33" i="25"/>
  <c r="BQ53" i="24" s="1"/>
  <c r="BU36" i="25"/>
  <c r="BZ40" i="25"/>
  <c r="BZ33" i="25"/>
  <c r="CF36" i="25"/>
  <c r="CF33" i="25"/>
  <c r="BS40" i="25"/>
  <c r="BS33" i="25"/>
  <c r="BS53" i="24" s="1"/>
  <c r="BS36" i="25"/>
  <c r="BM33" i="25"/>
  <c r="BM53" i="24" s="1"/>
  <c r="BM40" i="25"/>
  <c r="BM36" i="25"/>
  <c r="CC33" i="25"/>
  <c r="CC36" i="25"/>
  <c r="CC40" i="25"/>
  <c r="BY40" i="25"/>
  <c r="BY36" i="25"/>
  <c r="BO36" i="25"/>
  <c r="BO40" i="25"/>
  <c r="BO33" i="25"/>
  <c r="BO53" i="24" s="1"/>
  <c r="CK36" i="25"/>
  <c r="CK40" i="25"/>
  <c r="CK33" i="25"/>
  <c r="CM40" i="25"/>
  <c r="CM33" i="25"/>
  <c r="CM36" i="25"/>
  <c r="CB36" i="25"/>
  <c r="CB40" i="25"/>
  <c r="CB33" i="25"/>
  <c r="CA33" i="25"/>
  <c r="CA36" i="25"/>
  <c r="CA40" i="25"/>
  <c r="BN36" i="25"/>
  <c r="BN33" i="25"/>
  <c r="BN53" i="24" s="1"/>
  <c r="BN40" i="25"/>
  <c r="BY33" i="25"/>
  <c r="BT40" i="25"/>
  <c r="BT36" i="25"/>
  <c r="BP36" i="25"/>
  <c r="BP33" i="25"/>
  <c r="BP53" i="24" s="1"/>
  <c r="BP40" i="25"/>
  <c r="CI36" i="25"/>
  <c r="CI33" i="25"/>
  <c r="CI40" i="25"/>
  <c r="BL36" i="25"/>
  <c r="BL33" i="25"/>
  <c r="CJ182" i="27"/>
  <c r="CK181" i="27"/>
  <c r="CK179" i="27"/>
  <c r="BP163" i="27"/>
  <c r="BP165" i="27" s="1"/>
  <c r="BP186" i="27"/>
  <c r="BP43" i="27" s="1"/>
  <c r="BP173" i="27"/>
  <c r="BQ169" i="27" s="1"/>
  <c r="CJ164" i="27"/>
  <c r="CJ184" i="27"/>
  <c r="DL189" i="27"/>
  <c r="DL186" i="27"/>
  <c r="DL43" i="27" s="1"/>
  <c r="BL34" i="25" l="1"/>
  <c r="BL43" i="25" s="1"/>
  <c r="BQ34" i="25"/>
  <c r="BQ43" i="25" s="1"/>
  <c r="BP34" i="25"/>
  <c r="BP43" i="25" s="1"/>
  <c r="BN34" i="25"/>
  <c r="BN43" i="25" s="1"/>
  <c r="BL53" i="24"/>
  <c r="BM34" i="25"/>
  <c r="BM43" i="25" s="1"/>
  <c r="BO34" i="25"/>
  <c r="BO43" i="25" s="1"/>
  <c r="BM37" i="25"/>
  <c r="BP37" i="25"/>
  <c r="BQ37" i="25"/>
  <c r="BN37" i="25"/>
  <c r="BL37" i="25"/>
  <c r="BO37" i="25"/>
  <c r="BQ186" i="27"/>
  <c r="BQ43" i="27" s="1"/>
  <c r="BQ163" i="27"/>
  <c r="BQ165" i="27" s="1"/>
  <c r="BQ173" i="27"/>
  <c r="BR169" i="27" s="1"/>
  <c r="CL181" i="27"/>
  <c r="CL179" i="27"/>
  <c r="CK182" i="27"/>
  <c r="CK184" i="27"/>
  <c r="CK164" i="27"/>
  <c r="DM189" i="27"/>
  <c r="DM186" i="27"/>
  <c r="DM43" i="27" s="1"/>
  <c r="BR163" i="27" l="1"/>
  <c r="BR165" i="27" s="1"/>
  <c r="BR186" i="27"/>
  <c r="BR43" i="27" s="1"/>
  <c r="BR173" i="27"/>
  <c r="BS169" i="27" s="1"/>
  <c r="CM179" i="27"/>
  <c r="CL182" i="27"/>
  <c r="CL164" i="27"/>
  <c r="CL184" i="27"/>
  <c r="DN189" i="27"/>
  <c r="DN186" i="27"/>
  <c r="DN43" i="27" s="1"/>
  <c r="BS186" i="27" l="1"/>
  <c r="BS43" i="27" s="1"/>
  <c r="BS163" i="27"/>
  <c r="BS165" i="27" s="1"/>
  <c r="BS173" i="27"/>
  <c r="BT169" i="27" s="1"/>
  <c r="CM183" i="27"/>
  <c r="CM181" i="27" s="1"/>
  <c r="CM164" i="27"/>
  <c r="DO189" i="27"/>
  <c r="DO186" i="27"/>
  <c r="DO43" i="27" s="1"/>
  <c r="BT163" i="27" l="1"/>
  <c r="BT165" i="27" s="1"/>
  <c r="BT186" i="27"/>
  <c r="BT43" i="27" s="1"/>
  <c r="BT173" i="27"/>
  <c r="BU169" i="27" s="1"/>
  <c r="CM182" i="27"/>
  <c r="CN179" i="27"/>
  <c r="CN181" i="27"/>
  <c r="CM184" i="27"/>
  <c r="DP189" i="27"/>
  <c r="DP186" i="27"/>
  <c r="DP43" i="27" s="1"/>
  <c r="BU186" i="27" l="1"/>
  <c r="BU43" i="27" s="1"/>
  <c r="BU163" i="27"/>
  <c r="BU165" i="27" s="1"/>
  <c r="BU173" i="27"/>
  <c r="BV169" i="27" s="1"/>
  <c r="CO181" i="27"/>
  <c r="CN182" i="27"/>
  <c r="CO179" i="27"/>
  <c r="CN164" i="27"/>
  <c r="CN184" i="27"/>
  <c r="DQ189" i="27"/>
  <c r="DQ186" i="27"/>
  <c r="DQ43" i="27" s="1"/>
  <c r="BV186" i="27" l="1"/>
  <c r="BV43" i="27" s="1"/>
  <c r="BV163" i="27"/>
  <c r="BV165" i="27" s="1"/>
  <c r="BV173" i="27"/>
  <c r="BW169" i="27" s="1"/>
  <c r="CP181" i="27"/>
  <c r="CO182" i="27"/>
  <c r="CP179" i="27"/>
  <c r="CO164" i="27"/>
  <c r="CO184" i="27"/>
  <c r="DR189" i="27"/>
  <c r="DR186" i="27"/>
  <c r="DR43" i="27" s="1"/>
  <c r="CQ181" i="27" l="1"/>
  <c r="CP182" i="27"/>
  <c r="CQ179" i="27"/>
  <c r="BW186" i="27"/>
  <c r="BW43" i="27" s="1"/>
  <c r="BW163" i="27"/>
  <c r="BW165" i="27" s="1"/>
  <c r="BW173" i="27"/>
  <c r="BX169" i="27" s="1"/>
  <c r="CP164" i="27"/>
  <c r="CP184" i="27"/>
  <c r="DS189" i="27"/>
  <c r="DS186" i="27"/>
  <c r="DS43" i="27" s="1"/>
  <c r="BX163" i="27" l="1"/>
  <c r="BX165" i="27" s="1"/>
  <c r="BX186" i="27"/>
  <c r="BX43" i="27" s="1"/>
  <c r="BX173" i="27"/>
  <c r="BY169" i="27" s="1"/>
  <c r="CQ184" i="27"/>
  <c r="CQ164" i="27"/>
  <c r="CR181" i="27"/>
  <c r="CR179" i="27"/>
  <c r="CQ182" i="27"/>
  <c r="DT189" i="27"/>
  <c r="DT186" i="27"/>
  <c r="DT43" i="27" s="1"/>
  <c r="CR184" i="27" l="1"/>
  <c r="CR164" i="27"/>
  <c r="BY186" i="27"/>
  <c r="BY43" i="27" s="1"/>
  <c r="BY163" i="27"/>
  <c r="BY165" i="27" s="1"/>
  <c r="BY173" i="27"/>
  <c r="BZ169" i="27" s="1"/>
  <c r="CR182" i="27"/>
  <c r="CS181" i="27"/>
  <c r="CS179" i="27"/>
  <c r="DU189" i="27"/>
  <c r="DU186" i="27"/>
  <c r="DU43" i="27" s="1"/>
  <c r="CS182" i="27" l="1"/>
  <c r="CT179" i="27"/>
  <c r="CT181" i="27"/>
  <c r="CS184" i="27"/>
  <c r="CS164" i="27"/>
  <c r="BZ163" i="27"/>
  <c r="BZ165" i="27" s="1"/>
  <c r="BZ186" i="27"/>
  <c r="BZ43" i="27" s="1"/>
  <c r="BZ173" i="27"/>
  <c r="CA169" i="27" s="1"/>
  <c r="DV189" i="27"/>
  <c r="DV186" i="27"/>
  <c r="DV43" i="27" s="1"/>
  <c r="CA163" i="27" l="1"/>
  <c r="CA165" i="27" s="1"/>
  <c r="CA186" i="27"/>
  <c r="CA43" i="27" s="1"/>
  <c r="CA173" i="27"/>
  <c r="CB169" i="27" s="1"/>
  <c r="CU179" i="27"/>
  <c r="CU181" i="27"/>
  <c r="CT182" i="27"/>
  <c r="CT184" i="27"/>
  <c r="CT164" i="27"/>
  <c r="DW189" i="27"/>
  <c r="DW186" i="27"/>
  <c r="DW43" i="27" s="1"/>
  <c r="CV179" i="27" l="1"/>
  <c r="CV181" i="27"/>
  <c r="CU182" i="27"/>
  <c r="CU164" i="27"/>
  <c r="CU184" i="27"/>
  <c r="CB163" i="27"/>
  <c r="CB165" i="27" s="1"/>
  <c r="CB186" i="27"/>
  <c r="CB43" i="27" s="1"/>
  <c r="CB173" i="27"/>
  <c r="CC169" i="27" s="1"/>
  <c r="DX189" i="27"/>
  <c r="DX186" i="27"/>
  <c r="DX43" i="27" s="1"/>
  <c r="CC186" i="27" l="1"/>
  <c r="CC43" i="27" s="1"/>
  <c r="CC163" i="27"/>
  <c r="CC165" i="27" s="1"/>
  <c r="CC173" i="27"/>
  <c r="CD169" i="27" s="1"/>
  <c r="CW181" i="27"/>
  <c r="CW179" i="27"/>
  <c r="CV182" i="27"/>
  <c r="CV184" i="27"/>
  <c r="CV164" i="27"/>
  <c r="DY189" i="27"/>
  <c r="DY186" i="27"/>
  <c r="DY43" i="27" s="1"/>
  <c r="CD186" i="27" l="1"/>
  <c r="CD43" i="27" s="1"/>
  <c r="CD163" i="27"/>
  <c r="CD165" i="27" s="1"/>
  <c r="CD173" i="27"/>
  <c r="CE169" i="27" s="1"/>
  <c r="CX179" i="27"/>
  <c r="CX181" i="27"/>
  <c r="CW182" i="27"/>
  <c r="CW164" i="27"/>
  <c r="CW184" i="27"/>
  <c r="DZ189" i="27"/>
  <c r="DZ186" i="27"/>
  <c r="DZ43" i="27" s="1"/>
  <c r="CE186" i="27" l="1"/>
  <c r="CE43" i="27" s="1"/>
  <c r="CE163" i="27"/>
  <c r="CE165" i="27" s="1"/>
  <c r="CE173" i="27"/>
  <c r="CF169" i="27" s="1"/>
  <c r="CX184" i="27"/>
  <c r="CX164" i="27"/>
  <c r="CX182" i="27"/>
  <c r="CY179" i="27"/>
  <c r="CY181" i="27"/>
  <c r="EA189" i="27"/>
  <c r="EA186" i="27"/>
  <c r="EA43" i="27" s="1"/>
  <c r="CY182" i="27" l="1"/>
  <c r="CZ181" i="27"/>
  <c r="CZ179" i="27"/>
  <c r="CY164" i="27"/>
  <c r="CY184" i="27"/>
  <c r="CF163" i="27"/>
  <c r="CF165" i="27" s="1"/>
  <c r="CF186" i="27"/>
  <c r="CF43" i="27" s="1"/>
  <c r="CF173" i="27"/>
  <c r="CG169" i="27" s="1"/>
  <c r="EB189" i="27"/>
  <c r="EB186" i="27"/>
  <c r="EB43" i="27" s="1"/>
  <c r="CZ164" i="27" l="1"/>
  <c r="CZ184" i="27"/>
  <c r="CG186" i="27"/>
  <c r="CG43" i="27" s="1"/>
  <c r="CG163" i="27"/>
  <c r="CG165" i="27" s="1"/>
  <c r="CG173" i="27"/>
  <c r="CH169" i="27" s="1"/>
  <c r="DA181" i="27"/>
  <c r="CZ182" i="27"/>
  <c r="DA179" i="27"/>
  <c r="EC189" i="27"/>
  <c r="EC186" i="27"/>
  <c r="EC43" i="27" s="1"/>
  <c r="DA164" i="27" l="1"/>
  <c r="DA184" i="27"/>
  <c r="DA182" i="27"/>
  <c r="DB179" i="27"/>
  <c r="DB181" i="27"/>
  <c r="CH163" i="27"/>
  <c r="CH165" i="27" s="1"/>
  <c r="CH186" i="27"/>
  <c r="CH43" i="27" s="1"/>
  <c r="CH173" i="27"/>
  <c r="CI169" i="27" s="1"/>
  <c r="ED189" i="27"/>
  <c r="ED186" i="27"/>
  <c r="ED43" i="27" s="1"/>
  <c r="CI186" i="27" l="1"/>
  <c r="CI43" i="27" s="1"/>
  <c r="CI163" i="27"/>
  <c r="CI165" i="27" s="1"/>
  <c r="CI173" i="27"/>
  <c r="CJ169" i="27" s="1"/>
  <c r="DB184" i="27"/>
  <c r="DB164" i="27"/>
  <c r="DC181" i="27"/>
  <c r="DC179" i="27"/>
  <c r="DB182" i="27"/>
  <c r="EE189" i="27"/>
  <c r="EE186" i="27"/>
  <c r="EE43" i="27" s="1"/>
  <c r="CJ163" i="27" l="1"/>
  <c r="CJ165" i="27" s="1"/>
  <c r="CJ186" i="27"/>
  <c r="CJ43" i="27" s="1"/>
  <c r="CJ173" i="27"/>
  <c r="CK169" i="27" s="1"/>
  <c r="DC182" i="27"/>
  <c r="DD181" i="27"/>
  <c r="DD179" i="27"/>
  <c r="DC164" i="27"/>
  <c r="DC184" i="27"/>
  <c r="EF189" i="27"/>
  <c r="EF186" i="27"/>
  <c r="EF43" i="27" s="1"/>
  <c r="CK186" i="27" l="1"/>
  <c r="CK43" i="27" s="1"/>
  <c r="CK163" i="27"/>
  <c r="CK165" i="27" s="1"/>
  <c r="CK173" i="27"/>
  <c r="CL169" i="27" s="1"/>
  <c r="DD184" i="27"/>
  <c r="DD164" i="27"/>
  <c r="DD182" i="27"/>
  <c r="DE181" i="27"/>
  <c r="DE179" i="27"/>
  <c r="EG189" i="27"/>
  <c r="EG186" i="27"/>
  <c r="EG43" i="27" s="1"/>
  <c r="DE164" i="27" l="1"/>
  <c r="DE184" i="27"/>
  <c r="DF179" i="27"/>
  <c r="DE182" i="27"/>
  <c r="DF181" i="27"/>
  <c r="CL163" i="27"/>
  <c r="CL165" i="27" s="1"/>
  <c r="CL186" i="27"/>
  <c r="CL43" i="27" s="1"/>
  <c r="CL173" i="27"/>
  <c r="CM169" i="27" s="1"/>
  <c r="EH189" i="27"/>
  <c r="EH186" i="27"/>
  <c r="EH43" i="27" s="1"/>
  <c r="DF184" i="27" l="1"/>
  <c r="DF164" i="27"/>
  <c r="CM186" i="27"/>
  <c r="CM43" i="27" s="1"/>
  <c r="CM163" i="27"/>
  <c r="CM165" i="27" s="1"/>
  <c r="CM173" i="27"/>
  <c r="CM175" i="27"/>
  <c r="DG181" i="27"/>
  <c r="DF182" i="27"/>
  <c r="DG179" i="27"/>
  <c r="EI189" i="27"/>
  <c r="EI186" i="27"/>
  <c r="EI43" i="27" s="1"/>
  <c r="CM190" i="27" l="1"/>
  <c r="CM176" i="27"/>
  <c r="CM40" i="27" s="1"/>
  <c r="CM42" i="27" s="1"/>
  <c r="DG184" i="27"/>
  <c r="DG164" i="27"/>
  <c r="DH179" i="27"/>
  <c r="DG182" i="27"/>
  <c r="DH181" i="27"/>
  <c r="EJ189" i="27"/>
  <c r="EJ186" i="27"/>
  <c r="EJ43" i="27" s="1"/>
  <c r="CM46" i="27" l="1"/>
  <c r="DH184" i="27"/>
  <c r="DH164" i="27"/>
  <c r="DH182" i="27"/>
  <c r="DI179" i="27"/>
  <c r="DI181" i="27"/>
  <c r="EK189" i="27"/>
  <c r="EK186" i="27"/>
  <c r="EK43" i="27" s="1"/>
  <c r="CL30" i="25" l="1"/>
  <c r="CL9" i="25" s="1"/>
  <c r="CL36" i="25" s="1"/>
  <c r="CL30" i="32"/>
  <c r="CL9" i="32" s="1"/>
  <c r="DI184" i="27"/>
  <c r="DI164" i="27"/>
  <c r="DI182" i="27"/>
  <c r="DJ179" i="27"/>
  <c r="DJ181" i="27"/>
  <c r="CL33" i="25" l="1"/>
  <c r="CL40" i="25"/>
  <c r="CL33" i="32"/>
  <c r="CL40" i="32"/>
  <c r="CL36" i="32"/>
  <c r="DK181" i="27"/>
  <c r="DJ182" i="27"/>
  <c r="DK179" i="27"/>
  <c r="DJ184" i="27"/>
  <c r="DJ164" i="27"/>
  <c r="DK164" i="27" l="1"/>
  <c r="DK184" i="27"/>
  <c r="DL179" i="27"/>
  <c r="DL181" i="27"/>
  <c r="DK182" i="27"/>
  <c r="DM179" i="27" l="1"/>
  <c r="DM181" i="27"/>
  <c r="DL182" i="27"/>
  <c r="DL184" i="27"/>
  <c r="DL164" i="27"/>
  <c r="DM182" i="27" l="1"/>
  <c r="DN179" i="27"/>
  <c r="DN181" i="27"/>
  <c r="DM164" i="27"/>
  <c r="DM184" i="27"/>
  <c r="DN182" i="27" l="1"/>
  <c r="DO181" i="27"/>
  <c r="DO179" i="27"/>
  <c r="DN164" i="27"/>
  <c r="DN184" i="27"/>
  <c r="DP181" i="27" l="1"/>
  <c r="DO182" i="27"/>
  <c r="DP179" i="27"/>
  <c r="DO164" i="27"/>
  <c r="DO184" i="27"/>
  <c r="DP184" i="27" l="1"/>
  <c r="DP164" i="27"/>
  <c r="DP182" i="27"/>
  <c r="DQ181" i="27"/>
  <c r="DQ179" i="27"/>
  <c r="DQ164" i="27" l="1"/>
  <c r="DQ184" i="27"/>
  <c r="DR179" i="27"/>
  <c r="DQ182" i="27"/>
  <c r="DR181" i="27"/>
  <c r="DR164" i="27" l="1"/>
  <c r="DR184" i="27"/>
  <c r="DS181" i="27"/>
  <c r="DS179" i="27"/>
  <c r="DR182" i="27"/>
  <c r="DS184" i="27" l="1"/>
  <c r="DS164" i="27"/>
  <c r="DT179" i="27"/>
  <c r="DS182" i="27"/>
  <c r="DT181" i="27"/>
  <c r="DT182" i="27" l="1"/>
  <c r="DU179" i="27"/>
  <c r="DU181" i="27"/>
  <c r="DT164" i="27"/>
  <c r="DT184" i="27"/>
  <c r="DU182" i="27" l="1"/>
  <c r="DV179" i="27"/>
  <c r="DV181" i="27"/>
  <c r="DU184" i="27"/>
  <c r="DU164" i="27"/>
  <c r="DV182" i="27" l="1"/>
  <c r="DW181" i="27"/>
  <c r="DW179" i="27"/>
  <c r="DV164" i="27"/>
  <c r="DV184" i="27"/>
  <c r="DW164" i="27" l="1"/>
  <c r="DW184" i="27"/>
  <c r="DX181" i="27"/>
  <c r="DX179" i="27"/>
  <c r="DW182" i="27"/>
  <c r="DY181" i="27" l="1"/>
  <c r="DY179" i="27"/>
  <c r="DX182" i="27"/>
  <c r="DX184" i="27"/>
  <c r="DX164" i="27"/>
  <c r="DY184" i="27" l="1"/>
  <c r="DY164" i="27"/>
  <c r="DY182" i="27"/>
  <c r="DZ179" i="27"/>
  <c r="DZ181" i="27"/>
  <c r="EA181" i="27" l="1"/>
  <c r="DZ182" i="27"/>
  <c r="EA179" i="27"/>
  <c r="DZ164" i="27"/>
  <c r="DZ184" i="27"/>
  <c r="EA184" i="27" l="1"/>
  <c r="EA164" i="27"/>
  <c r="EA182" i="27"/>
  <c r="EB179" i="27"/>
  <c r="EB181" i="27"/>
  <c r="EB184" i="27" l="1"/>
  <c r="EB164" i="27"/>
  <c r="EC181" i="27"/>
  <c r="EB182" i="27"/>
  <c r="EC179" i="27"/>
  <c r="ED179" i="27" l="1"/>
  <c r="EC182" i="27"/>
  <c r="ED181" i="27"/>
  <c r="EC184" i="27"/>
  <c r="EC164" i="27"/>
  <c r="ED164" i="27" l="1"/>
  <c r="ED184" i="27"/>
  <c r="EE181" i="27"/>
  <c r="ED182" i="27"/>
  <c r="EE179" i="27"/>
  <c r="EE184" i="27" l="1"/>
  <c r="EE164" i="27"/>
  <c r="EF179" i="27"/>
  <c r="EE182" i="27"/>
  <c r="EF181" i="27"/>
  <c r="EG179" i="27" l="1"/>
  <c r="EG181" i="27"/>
  <c r="EF182" i="27"/>
  <c r="EF184" i="27"/>
  <c r="EF164" i="27"/>
  <c r="EH181" i="27" l="1"/>
  <c r="EG182" i="27"/>
  <c r="EH179" i="27"/>
  <c r="EG164" i="27"/>
  <c r="EG184" i="27"/>
  <c r="EH164" i="27" l="1"/>
  <c r="EH184" i="27"/>
  <c r="EI179" i="27"/>
  <c r="EI181" i="27"/>
  <c r="EH182" i="27"/>
  <c r="EJ179" i="27" l="1"/>
  <c r="EI182" i="27"/>
  <c r="EJ181" i="27"/>
  <c r="EI184" i="27"/>
  <c r="EI164" i="27"/>
  <c r="EJ164" i="27" l="1"/>
  <c r="EJ184" i="27"/>
  <c r="EK179" i="27"/>
  <c r="EK181" i="27"/>
  <c r="EK182" i="27" s="1"/>
  <c r="EJ182" i="27"/>
  <c r="EK164" i="27" l="1"/>
  <c r="EK184" i="27"/>
  <c r="D20" i="22"/>
  <c r="C20" i="22" s="1"/>
  <c r="F9" i="20" s="1"/>
  <c r="C17" i="22"/>
  <c r="D21" i="22" l="1"/>
  <c r="C21" i="22" s="1"/>
  <c r="BR217" i="29" s="1"/>
  <c r="F9" i="29"/>
  <c r="BR217" i="20" l="1"/>
  <c r="BR51" i="24" s="1"/>
  <c r="BR52" i="24" s="1"/>
  <c r="BR219" i="29"/>
  <c r="BR219" i="20"/>
  <c r="BR29" i="32" s="1"/>
  <c r="D22" i="22"/>
  <c r="BR9" i="32" l="1"/>
  <c r="BR33" i="32" s="1"/>
  <c r="BR29" i="25"/>
  <c r="BR9" i="25" s="1"/>
  <c r="BR33" i="25" s="1"/>
  <c r="BR41" i="24"/>
  <c r="BP44" i="28" s="1"/>
  <c r="X72" i="28" s="1"/>
  <c r="C22" i="22"/>
  <c r="B45" i="28"/>
  <c r="B73" i="28" s="1"/>
  <c r="D23" i="22"/>
  <c r="C23" i="22" s="1"/>
  <c r="C27" i="22" s="1"/>
  <c r="D24" i="22"/>
  <c r="C24" i="22" s="1"/>
  <c r="BR40" i="32" l="1"/>
  <c r="BR36" i="32"/>
  <c r="BT37" i="32" s="1"/>
  <c r="BR34" i="32"/>
  <c r="BR43" i="32" s="1"/>
  <c r="BS34" i="32"/>
  <c r="BS43" i="32" s="1"/>
  <c r="BV34" i="32"/>
  <c r="BV43" i="32" s="1"/>
  <c r="BT34" i="32"/>
  <c r="BT43" i="32" s="1"/>
  <c r="BU34" i="32"/>
  <c r="BU43" i="32" s="1"/>
  <c r="BW34" i="32"/>
  <c r="BW43" i="32" s="1"/>
  <c r="BX34" i="32"/>
  <c r="BX43" i="32" s="1"/>
  <c r="BY34" i="32"/>
  <c r="BY43" i="32" s="1"/>
  <c r="CB34" i="32"/>
  <c r="CB43" i="32" s="1"/>
  <c r="CA34" i="32"/>
  <c r="CA43" i="32" s="1"/>
  <c r="BZ34" i="32"/>
  <c r="BZ43" i="32" s="1"/>
  <c r="CC34" i="32"/>
  <c r="CC43" i="32" s="1"/>
  <c r="CE34" i="32"/>
  <c r="CE43" i="32" s="1"/>
  <c r="CD34" i="32"/>
  <c r="CD43" i="32" s="1"/>
  <c r="CK34" i="32"/>
  <c r="CK43" i="32" s="1"/>
  <c r="CG34" i="32"/>
  <c r="CG43" i="32" s="1"/>
  <c r="CI34" i="32"/>
  <c r="CI43" i="32" s="1"/>
  <c r="CH34" i="32"/>
  <c r="CH43" i="32" s="1"/>
  <c r="CJ34" i="32"/>
  <c r="CJ43" i="32" s="1"/>
  <c r="CF34" i="32"/>
  <c r="CF43" i="32" s="1"/>
  <c r="CL34" i="32"/>
  <c r="CL43" i="32" s="1"/>
  <c r="CP34" i="32"/>
  <c r="CP43" i="32" s="1"/>
  <c r="CO34" i="32"/>
  <c r="CO43" i="32" s="1"/>
  <c r="CN34" i="32"/>
  <c r="CN43" i="32" s="1"/>
  <c r="CM34" i="32"/>
  <c r="CM43" i="32" s="1"/>
  <c r="BR40" i="25"/>
  <c r="BR42" i="24"/>
  <c r="BP35" i="28"/>
  <c r="BP36" i="28" s="1"/>
  <c r="X64" i="28" s="1"/>
  <c r="BR36" i="25"/>
  <c r="CJ37" i="25" s="1"/>
  <c r="F7" i="29"/>
  <c r="G2" i="30" s="1"/>
  <c r="G9" i="30" s="1"/>
  <c r="G8" i="30" s="1"/>
  <c r="C31" i="22"/>
  <c r="F7" i="20"/>
  <c r="BR34" i="25"/>
  <c r="BR43" i="25" s="1"/>
  <c r="CN34" i="25"/>
  <c r="CN43" i="25" s="1"/>
  <c r="CP34" i="25"/>
  <c r="CP43" i="25" s="1"/>
  <c r="CJ34" i="25"/>
  <c r="CJ43" i="25" s="1"/>
  <c r="BW34" i="25"/>
  <c r="BW43" i="25" s="1"/>
  <c r="CK34" i="25"/>
  <c r="CK43" i="25" s="1"/>
  <c r="CG34" i="25"/>
  <c r="CG43" i="25" s="1"/>
  <c r="CD34" i="25"/>
  <c r="CD43" i="25" s="1"/>
  <c r="CI34" i="25"/>
  <c r="CI43" i="25" s="1"/>
  <c r="BT34" i="25"/>
  <c r="BT43" i="25" s="1"/>
  <c r="BY34" i="25"/>
  <c r="BY43" i="25" s="1"/>
  <c r="CA34" i="25"/>
  <c r="CA43" i="25" s="1"/>
  <c r="BR53" i="24"/>
  <c r="CF34" i="25"/>
  <c r="CF43" i="25" s="1"/>
  <c r="BZ34" i="25"/>
  <c r="BZ43" i="25" s="1"/>
  <c r="CH34" i="25"/>
  <c r="CH43" i="25" s="1"/>
  <c r="BS34" i="25"/>
  <c r="BS43" i="25" s="1"/>
  <c r="CB34" i="25"/>
  <c r="CB43" i="25" s="1"/>
  <c r="BU34" i="25"/>
  <c r="BU43" i="25" s="1"/>
  <c r="CC34" i="25"/>
  <c r="CC43" i="25" s="1"/>
  <c r="BV34" i="25"/>
  <c r="BV43" i="25" s="1"/>
  <c r="CE34" i="25"/>
  <c r="CE43" i="25" s="1"/>
  <c r="CO34" i="25"/>
  <c r="CO43" i="25" s="1"/>
  <c r="BX34" i="25"/>
  <c r="BX43" i="25" s="1"/>
  <c r="CL34" i="25"/>
  <c r="CL43" i="25" s="1"/>
  <c r="CM34" i="25"/>
  <c r="CM43" i="25" s="1"/>
  <c r="CO37" i="32" l="1"/>
  <c r="CN37" i="32"/>
  <c r="CL37" i="32"/>
  <c r="CI37" i="32"/>
  <c r="CF37" i="32"/>
  <c r="CP37" i="32"/>
  <c r="CM37" i="32"/>
  <c r="CK37" i="32"/>
  <c r="CG37" i="32"/>
  <c r="BZ37" i="32"/>
  <c r="CB37" i="32"/>
  <c r="CJ37" i="32"/>
  <c r="CE37" i="32"/>
  <c r="CD37" i="32"/>
  <c r="CH37" i="32"/>
  <c r="CA37" i="32"/>
  <c r="CC37" i="32"/>
  <c r="BX37" i="32"/>
  <c r="BW37" i="32"/>
  <c r="BY37" i="32"/>
  <c r="BS37" i="32"/>
  <c r="BV37" i="32"/>
  <c r="BU37" i="32"/>
  <c r="BR37" i="32"/>
  <c r="C44" i="32"/>
  <c r="C44" i="25"/>
  <c r="X63" i="28"/>
  <c r="CK37" i="25"/>
  <c r="BS37" i="25"/>
  <c r="BP37" i="28"/>
  <c r="BX40" i="28" s="1"/>
  <c r="BX41" i="28" s="1"/>
  <c r="CA37" i="25"/>
  <c r="BZ37" i="25"/>
  <c r="BV37" i="25"/>
  <c r="CG37" i="25"/>
  <c r="BX37" i="25"/>
  <c r="CH37" i="25"/>
  <c r="CF37" i="25"/>
  <c r="BY37" i="25"/>
  <c r="BR37" i="25"/>
  <c r="CC37" i="25"/>
  <c r="CL37" i="25"/>
  <c r="BT37" i="25"/>
  <c r="CN37" i="25"/>
  <c r="CI37" i="25"/>
  <c r="CO37" i="25"/>
  <c r="CB37" i="25"/>
  <c r="CM37" i="25"/>
  <c r="CD37" i="25"/>
  <c r="BU37" i="25"/>
  <c r="CE37" i="25"/>
  <c r="BW37" i="25"/>
  <c r="CP37" i="25"/>
  <c r="F8" i="20"/>
  <c r="F8" i="29"/>
  <c r="G17" i="30"/>
  <c r="C9" i="30"/>
  <c r="C25" i="30" s="1"/>
  <c r="AS68" i="28"/>
  <c r="AS69" i="28" s="1"/>
  <c r="AP68" i="28"/>
  <c r="AP69" i="28" s="1"/>
  <c r="X68" i="28"/>
  <c r="X69" i="28" s="1"/>
  <c r="BC68" i="28"/>
  <c r="BC69" i="28" s="1"/>
  <c r="AK68" i="28"/>
  <c r="AK69" i="28" s="1"/>
  <c r="BD68" i="28"/>
  <c r="BD69" i="28" s="1"/>
  <c r="AE68" i="28"/>
  <c r="AE69" i="28" s="1"/>
  <c r="AC68" i="28"/>
  <c r="AC69" i="28" s="1"/>
  <c r="AL68" i="28"/>
  <c r="AL69" i="28" s="1"/>
  <c r="AW68" i="28"/>
  <c r="AW69" i="28" s="1"/>
  <c r="Y68" i="28"/>
  <c r="Y69" i="28" s="1"/>
  <c r="AA68" i="28"/>
  <c r="AA69" i="28" s="1"/>
  <c r="AD68" i="28"/>
  <c r="AD69" i="28" s="1"/>
  <c r="Z68" i="28"/>
  <c r="Z69" i="28" s="1"/>
  <c r="AH68" i="28"/>
  <c r="AH69" i="28" s="1"/>
  <c r="AI68" i="28"/>
  <c r="AI69" i="28" s="1"/>
  <c r="AV68" i="28"/>
  <c r="AV69" i="28" s="1"/>
  <c r="AM68" i="28"/>
  <c r="AM69" i="28" s="1"/>
  <c r="AU68" i="28"/>
  <c r="AU69" i="28" s="1"/>
  <c r="AR68" i="28"/>
  <c r="AR69" i="28" s="1"/>
  <c r="AX68" i="28"/>
  <c r="AX69" i="28" s="1"/>
  <c r="AQ68" i="28"/>
  <c r="AQ69" i="28" s="1"/>
  <c r="AY68" i="28"/>
  <c r="AY69" i="28" s="1"/>
  <c r="AT68" i="28"/>
  <c r="AT69" i="28" s="1"/>
  <c r="BA68" i="28"/>
  <c r="BA69" i="28" s="1"/>
  <c r="AO68" i="28"/>
  <c r="AO69" i="28" s="1"/>
  <c r="AF68" i="28"/>
  <c r="AF69" i="28" s="1"/>
  <c r="AN68" i="28"/>
  <c r="AN69" i="28" s="1"/>
  <c r="BB68" i="28"/>
  <c r="BB69" i="28" s="1"/>
  <c r="AJ68" i="28"/>
  <c r="AJ69" i="28" s="1"/>
  <c r="AG68" i="28"/>
  <c r="AG69" i="28" s="1"/>
  <c r="AB68" i="28"/>
  <c r="AB69" i="28" s="1"/>
  <c r="AZ68" i="28"/>
  <c r="AZ69" i="28" s="1"/>
  <c r="BP40" i="28"/>
  <c r="BP41" i="28" s="1"/>
  <c r="BY40" i="28" l="1"/>
  <c r="BY41" i="28" s="1"/>
  <c r="X65" i="28"/>
  <c r="CA40" i="28"/>
  <c r="CA41" i="28" s="1"/>
  <c r="CB40" i="28"/>
  <c r="CB41" i="28" s="1"/>
  <c r="BU40" i="28"/>
  <c r="BU41" i="28" s="1"/>
  <c r="BT40" i="28"/>
  <c r="BT41" i="28" s="1"/>
  <c r="BQ40" i="28"/>
  <c r="BQ41" i="28" s="1"/>
  <c r="BZ40" i="28"/>
  <c r="BZ41" i="28" s="1"/>
  <c r="BR40" i="28"/>
  <c r="BR41" i="28" s="1"/>
  <c r="BS40" i="28"/>
  <c r="BS41" i="28" s="1"/>
  <c r="CC40" i="28"/>
  <c r="CC41" i="28" s="1"/>
  <c r="BW40" i="28"/>
  <c r="BW41" i="28" s="1"/>
  <c r="BP38" i="28"/>
  <c r="X66" i="28" s="1"/>
  <c r="BV40" i="28"/>
  <c r="BV41" i="28" s="1"/>
  <c r="C8" i="30"/>
  <c r="C28" i="30"/>
  <c r="C28" i="22"/>
  <c r="C17" i="30" l="1"/>
  <c r="G20" i="30"/>
  <c r="AE30" i="22"/>
  <c r="O30" i="22"/>
  <c r="AA30" i="22"/>
  <c r="AK30" i="22"/>
  <c r="AI30" i="22"/>
  <c r="R30" i="22"/>
  <c r="AT30" i="22"/>
  <c r="Q30" i="22"/>
  <c r="AS30" i="22"/>
  <c r="AW30" i="22"/>
  <c r="F30" i="22"/>
  <c r="V30" i="22"/>
  <c r="L30" i="22"/>
  <c r="AF30" i="22"/>
  <c r="AX30" i="22"/>
  <c r="X30" i="22"/>
  <c r="Y30" i="22"/>
  <c r="AD30" i="22"/>
  <c r="N30" i="22"/>
  <c r="AL30" i="22"/>
  <c r="AR30" i="22"/>
  <c r="AM30" i="22"/>
  <c r="AB30" i="22"/>
  <c r="P30" i="22"/>
  <c r="S30" i="22"/>
  <c r="AP30" i="22"/>
  <c r="AH30" i="22"/>
  <c r="H30" i="22"/>
  <c r="AC30" i="22"/>
  <c r="AQ30" i="22"/>
  <c r="E30" i="22"/>
  <c r="G30" i="22"/>
  <c r="AO30" i="22"/>
  <c r="I30" i="22"/>
  <c r="W30" i="22"/>
  <c r="AJ30" i="22"/>
  <c r="M30" i="22"/>
  <c r="U30" i="22"/>
  <c r="T30" i="22"/>
  <c r="AU30" i="22"/>
  <c r="Z30" i="22"/>
  <c r="AV30" i="22"/>
  <c r="AN30" i="22"/>
  <c r="AG30" i="22"/>
  <c r="J30" i="22"/>
  <c r="K30" i="22"/>
  <c r="D30" i="22"/>
  <c r="C29" i="22"/>
  <c r="AB30" i="30"/>
  <c r="K30" i="30"/>
  <c r="J30" i="30"/>
  <c r="S30" i="30"/>
  <c r="I30" i="30"/>
  <c r="W30" i="30"/>
  <c r="P30" i="30"/>
  <c r="AJ30" i="30"/>
  <c r="F30" i="30"/>
  <c r="L30" i="30"/>
  <c r="Q30" i="30"/>
  <c r="AW30" i="30"/>
  <c r="AP30" i="30"/>
  <c r="AR30" i="30"/>
  <c r="AT30" i="30"/>
  <c r="AU30" i="30"/>
  <c r="AD30" i="30"/>
  <c r="AK30" i="30"/>
  <c r="AM30" i="30"/>
  <c r="AI30" i="30"/>
  <c r="AF30" i="30"/>
  <c r="Y30" i="30"/>
  <c r="R30" i="30"/>
  <c r="U30" i="30"/>
  <c r="AG30" i="30"/>
  <c r="AV30" i="30"/>
  <c r="M30" i="30"/>
  <c r="E30" i="30"/>
  <c r="AH30" i="30"/>
  <c r="AO30" i="30"/>
  <c r="AN30" i="30"/>
  <c r="AX30" i="30"/>
  <c r="AS30" i="30"/>
  <c r="AA30" i="30"/>
  <c r="AL30" i="30"/>
  <c r="H30" i="30"/>
  <c r="T30" i="30"/>
  <c r="AQ30" i="30"/>
  <c r="Z30" i="30"/>
  <c r="AC30" i="30"/>
  <c r="D30" i="30"/>
  <c r="N30" i="30"/>
  <c r="AE30" i="30"/>
  <c r="X30" i="30"/>
  <c r="O30" i="30"/>
  <c r="V30" i="30"/>
  <c r="C20" i="30" l="1"/>
  <c r="G21" i="30"/>
  <c r="C21" i="30" s="1"/>
  <c r="F5" i="20"/>
  <c r="F5" i="29"/>
  <c r="C30" i="22"/>
  <c r="G22" i="30" l="1"/>
  <c r="G24" i="30" s="1"/>
  <c r="C24" i="30" s="1"/>
  <c r="F6" i="29"/>
  <c r="F6" i="20"/>
  <c r="G23" i="30" l="1"/>
  <c r="G30" i="30" s="1"/>
  <c r="C22" i="30"/>
  <c r="C31" i="30" s="1"/>
  <c r="C23" i="30" l="1"/>
  <c r="C27" i="30" s="1"/>
  <c r="C29" i="30" s="1"/>
  <c r="C30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00000000-0006-0000-0300-000001000000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00000000-0006-0000-0400-000001000000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00000000-0006-0000-0700-000001000000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00000000-0006-0000-0800-000001000000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00000000-0006-0000-0A00-000001000000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<sst xmlns="http://schemas.openxmlformats.org/spreadsheetml/2006/main" count="1148" uniqueCount="428">
  <si>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</si>
  <si>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</si>
  <si>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</si>
  <si>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</si>
  <si>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</si>
  <si>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</si>
  <si>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</si>
  <si>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</si>
  <si>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</si>
  <si>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</si>
  <si>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</si>
  <si>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</si>
  <si>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</si>
  <si>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</si>
  <si>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</si>
  <si>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</si>
  <si>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</si>
  <si>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</si>
  <si>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</si>
  <si>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</si>
  <si>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</si>
  <si>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</si>
  <si>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</si>
  <si>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</si>
  <si>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</si>
  <si>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</si>
  <si>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</si>
  <si>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</si>
  <si>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</si>
  <si>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</si>
  <si>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</si>
  <si>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</si>
  <si>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</si>
  <si>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</si>
  <si>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</si>
  <si>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</si>
  <si>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</si>
  <si>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</si>
  <si>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</si>
  <si>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</si>
  <si>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</si>
  <si>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</si>
  <si>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</si>
  <si>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</si>
  <si>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</si>
  <si>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</si>
  <si>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</si>
  <si>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</si>
  <si>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</si>
  <si>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</si>
  <si>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</si>
  <si>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</si>
  <si>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</si>
  <si>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</si>
  <si>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</si>
  <si>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</si>
  <si>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</si>
  <si>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</si>
  <si>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</si>
  <si>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</si>
  <si>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</si>
  <si>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</si>
  <si>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</si>
  <si>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</si>
  <si>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</si>
  <si>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</si>
  <si>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</si>
  <si>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</si>
  <si>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</si>
  <si>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</si>
  <si>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</si>
  <si>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</si>
  <si>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</si>
  <si>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</si>
  <si>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</si>
  <si>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</si>
  <si>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</si>
  <si>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</si>
  <si>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</si>
  <si>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</si>
  <si>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</si>
  <si>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</si>
  <si>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</si>
  <si>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</si>
  <si>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</si>
  <si>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</si>
  <si>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</si>
  <si>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</si>
  <si>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</si>
  <si>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</si>
  <si>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</si>
  <si>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</si>
  <si>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</si>
  <si>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</si>
  <si>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</si>
  <si>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</si>
  <si>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</si>
  <si>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</si>
  <si>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</si>
  <si>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</si>
  <si>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</si>
  <si>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</si>
  <si>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</si>
  <si>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</si>
  <si>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</si>
  <si>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</si>
  <si>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</si>
  <si>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</si>
  <si>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</si>
  <si>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</si>
  <si>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</si>
  <si>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</si>
  <si>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</si>
  <si>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</si>
  <si>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</si>
  <si>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</si>
  <si>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</si>
  <si>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</si>
  <si>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</si>
  <si>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</si>
  <si>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</si>
  <si>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</si>
  <si>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</si>
  <si>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</si>
  <si>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</si>
  <si>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</si>
  <si>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</si>
  <si>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</si>
  <si>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</si>
  <si>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</si>
  <si>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</si>
  <si>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</si>
  <si>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</si>
  <si>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</si>
  <si>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</si>
  <si>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</si>
  <si>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</si>
  <si>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</si>
  <si>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</si>
  <si>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</si>
  <si>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</si>
  <si>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</si>
  <si>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</si>
  <si>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</si>
  <si>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</si>
  <si>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</si>
  <si>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</si>
  <si>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</si>
  <si>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</si>
  <si>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</si>
  <si>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</si>
  <si>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</si>
  <si>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</si>
  <si>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</si>
  <si>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</si>
  <si>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</si>
  <si>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</si>
  <si>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</si>
  <si>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</si>
  <si>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</si>
  <si>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</si>
  <si>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</si>
  <si>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</si>
  <si>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</si>
  <si>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</si>
  <si>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</si>
  <si>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</si>
  <si>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</si>
  <si>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</si>
  <si>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</si>
  <si>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</si>
  <si>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</si>
  <si>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</si>
  <si>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</si>
  <si>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</si>
  <si>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</si>
  <si>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</si>
  <si>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</si>
  <si>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</si>
  <si>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</si>
  <si>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</si>
  <si>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</si>
  <si>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</si>
  <si>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</si>
  <si>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</si>
  <si>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</si>
  <si>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</si>
  <si>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</si>
  <si>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</si>
  <si>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</si>
  <si>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</si>
  <si>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</si>
  <si>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</si>
  <si>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</si>
  <si>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</si>
  <si>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</si>
  <si>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</si>
  <si>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</si>
  <si>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</si>
  <si>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</si>
  <si>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</si>
  <si>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</si>
  <si>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</si>
  <si>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</si>
  <si>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</si>
  <si>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</si>
  <si>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</si>
  <si>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</si>
  <si>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</si>
  <si>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</si>
  <si>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</si>
  <si>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</si>
  <si>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</si>
  <si>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</si>
  <si>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</si>
  <si>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</si>
  <si>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</si>
  <si>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</si>
  <si>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</si>
  <si>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</si>
  <si>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</si>
  <si>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</si>
  <si>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</si>
  <si>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</si>
  <si>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</si>
  <si>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</si>
  <si>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</si>
  <si>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</si>
  <si>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</si>
  <si>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</si>
  <si>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</si>
  <si>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</si>
  <si>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</si>
  <si>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</si>
  <si>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</si>
  <si>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</si>
  <si>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</si>
  <si>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</si>
  <si>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</si>
  <si>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</si>
  <si>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</si>
  <si>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</si>
  <si>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</si>
  <si>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</si>
  <si>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</si>
  <si>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</si>
  <si>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</si>
  <si>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</si>
  <si>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</si>
  <si>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</si>
  <si>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</si>
  <si>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</si>
  <si>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</si>
  <si>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</si>
  <si>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</si>
  <si>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</si>
  <si>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</si>
  <si>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</si>
  <si>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</si>
  <si>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</si>
  <si>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</si>
  <si>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</si>
  <si>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</si>
  <si>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</si>
  <si>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</si>
  <si>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</si>
  <si>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</si>
  <si>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</si>
  <si>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</si>
  <si>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</si>
  <si>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</si>
  <si>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</si>
  <si>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</si>
  <si>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</si>
  <si>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</si>
  <si>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</si>
  <si>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</si>
  <si>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</si>
  <si>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</si>
  <si>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</si>
  <si>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</si>
  <si>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</si>
  <si>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</si>
  <si>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</si>
  <si>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</si>
  <si>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</si>
  <si>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</si>
  <si>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</si>
  <si>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</si>
  <si>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</si>
  <si>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</si>
  <si>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</si>
  <si>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</si>
  <si>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</si>
  <si>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</si>
  <si>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</si>
  <si>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</si>
  <si>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</si>
  <si>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</si>
  <si>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</si>
  <si>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</si>
  <si>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</si>
  <si>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</si>
  <si>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</si>
  <si>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</si>
  <si>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</si>
  <si>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</si>
  <si>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</si>
  <si>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</si>
  <si>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</si>
  <si>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</si>
  <si>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</si>
  <si>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</si>
  <si>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</si>
  <si>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</si>
  <si>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</si>
  <si>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</si>
  <si>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</si>
  <si>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</si>
  <si>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</si>
  <si>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</si>
  <si>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</si>
  <si>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</si>
  <si>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</si>
  <si>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</si>
  <si>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</si>
  <si>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</si>
  <si>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</si>
  <si>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</si>
  <si>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</si>
  <si>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</si>
  <si>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</si>
  <si>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</si>
  <si>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</si>
  <si>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</si>
  <si>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</si>
  <si>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</si>
  <si>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</si>
  <si>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</si>
  <si>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</si>
  <si>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</si>
  <si>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</si>
  <si>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</si>
  <si>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</si>
  <si>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</si>
  <si>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</si>
  <si>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</si>
  <si>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</si>
  <si>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</si>
  <si>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</si>
  <si>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</si>
  <si>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</si>
  <si>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</si>
  <si>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</si>
  <si>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</si>
  <si>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</si>
  <si>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</si>
  <si>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</si>
  <si>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</si>
  <si>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</si>
  <si>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</si>
  <si>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</si>
  <si>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</si>
  <si>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</si>
  <si>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</si>
  <si>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</si>
  <si>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</si>
  <si>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</si>
  <si>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</si>
  <si>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</si>
  <si>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</si>
  <si>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</si>
  <si>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</si>
  <si>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</si>
  <si>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</si>
  <si>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</si>
  <si>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</si>
  <si>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</si>
  <si>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</si>
  <si>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</si>
  <si>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</si>
  <si>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</si>
  <si>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</si>
  <si>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</si>
  <si>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</si>
  <si>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</si>
  <si>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</si>
  <si>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</si>
  <si>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</si>
  <si>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</si>
  <si>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</si>
  <si>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</si>
  <si>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</si>
  <si>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</si>
  <si>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</si>
  <si>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</si>
  <si>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</si>
  <si>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</si>
  <si>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</si>
  <si>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</si>
  <si>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</si>
  <si>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</si>
  <si>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</si>
  <si>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</si>
  <si>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</si>
  <si>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</si>
  <si>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</si>
  <si>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</si>
  <si>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</si>
  <si>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</si>
  <si>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</si>
  <si>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</si>
  <si>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</si>
  <si>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</si>
  <si>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</si>
  <si>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</si>
  <si>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</si>
  <si>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</si>
  <si>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</si>
  <si>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</si>
  <si>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</si>
  <si>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</si>
  <si>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</si>
  <si>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</si>
  <si>
    <t>还款</t>
  </si>
  <si>
    <t>当月结转金额（不含税）x 有效增值税率x (附加税率）+土增税；</t>
  </si>
  <si>
    <t>非普通住宅</t>
  </si>
  <si>
    <t>option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</si>
</sst>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  <numFmt numFmtId="179" formatCode="_(* #,##0.0000_);_(* \(#,##0.0000\);_(* &quot;-&quot;??_);_(@_)"/>
    <numFmt numFmtId="180" formatCode="0.00000"/>
    <numFmt numFmtId="181" formatCode="_(* #,##0.0_);_(* \(#,##0.0\);_(* &quot;-&quot;??_);_(@_)"/>
    <numFmt numFmtId="182" formatCode="0.000%"/>
  </numFmts>
  <fonts count="48"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宋体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宋体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宋体"/>
      <family val="2"/>
      <scheme val="minor"/>
    </font>
    <font>
      <sz val="10"/>
      <name val="Times"/>
      <family val="3"/>
      <charset val="134"/>
    </font>
    <font>
      <b/>
      <sz val="12"/>
      <color theme="1"/>
      <name val="宋体"/>
      <family val="2"/>
      <scheme val="minor"/>
    </font>
    <font>
      <sz val="12"/>
      <color theme="0"/>
      <name val="宋体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宋体"/>
      <family val="2"/>
      <scheme val="minor"/>
    </font>
    <font>
      <b/>
      <sz val="12"/>
      <color rgb="FF000000"/>
      <name val="宋体"/>
      <family val="2"/>
      <scheme val="minor"/>
    </font>
    <font>
      <sz val="12"/>
      <color rgb="FFFF0000"/>
      <name val="宋体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25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  <xf numFmtId="0" fontId="28" fillId="5" borderId="0" xfId="0" applyFont="1" applyFill="1" applyAlignment="1" applyProtection="1">
      <alignment horizontal="center"/>
      <protection hidden="1"/>
    </xf>
    <xf numFmtId="173" fontId="5" fillId="0" borderId="0" xfId="0" applyNumberFormat="1" applyFont="1" applyProtection="1">
      <protection hidden="1"/>
    </xf>
    <xf numFmtId="179" fontId="0" fillId="16" borderId="0" xfId="110" applyNumberFormat="1" applyFont="1" applyFill="1"/>
    <xf numFmtId="179" fontId="0" fillId="0" borderId="0" xfId="110" applyNumberFormat="1" applyFont="1" applyFill="1"/>
    <xf numFmtId="9" fontId="5" fillId="0" borderId="0" xfId="111" applyFont="1"/>
    <xf numFmtId="179" fontId="26" fillId="0" borderId="0" xfId="110" applyNumberFormat="1" applyFont="1"/>
    <xf numFmtId="179" fontId="0" fillId="0" borderId="0" xfId="110" applyNumberFormat="1" applyFont="1"/>
    <xf numFmtId="179" fontId="0" fillId="0" borderId="0" xfId="0" applyNumberFormat="1"/>
    <xf numFmtId="179" fontId="5" fillId="0" borderId="0" xfId="110" applyNumberFormat="1" applyFont="1"/>
    <xf numFmtId="180" fontId="5" fillId="5" borderId="0" xfId="0" applyNumberFormat="1" applyFont="1" applyFill="1"/>
    <xf numFmtId="180" fontId="5" fillId="5" borderId="0" xfId="110" applyNumberFormat="1" applyFont="1" applyFill="1"/>
    <xf numFmtId="179" fontId="5" fillId="0" borderId="0" xfId="0" applyNumberFormat="1" applyFont="1"/>
    <xf numFmtId="9" fontId="5" fillId="20" borderId="0" xfId="0" applyNumberFormat="1" applyFont="1" applyFill="1"/>
    <xf numFmtId="168" fontId="0" fillId="9" borderId="0" xfId="111" applyNumberFormat="1" applyFont="1" applyFill="1"/>
    <xf numFmtId="165" fontId="0" fillId="9" borderId="0" xfId="0" applyNumberFormat="1" applyFill="1"/>
    <xf numFmtId="181" fontId="0" fillId="9" borderId="0" xfId="0" applyNumberFormat="1" applyFill="1"/>
    <xf numFmtId="179" fontId="0" fillId="9" borderId="0" xfId="0" applyNumberFormat="1" applyFill="1"/>
    <xf numFmtId="43" fontId="0" fillId="9" borderId="0" xfId="110" applyFont="1" applyFill="1"/>
    <xf numFmtId="0" fontId="0" fillId="17" borderId="0" xfId="0" applyFill="1"/>
    <xf numFmtId="168" fontId="0" fillId="17" borderId="0" xfId="111" applyNumberFormat="1" applyFont="1" applyFill="1"/>
    <xf numFmtId="165" fontId="0" fillId="17" borderId="0" xfId="0" applyNumberFormat="1" applyFill="1"/>
    <xf numFmtId="43" fontId="0" fillId="17" borderId="0" xfId="110" applyFont="1" applyFill="1"/>
    <xf numFmtId="165" fontId="0" fillId="21" borderId="0" xfId="110" applyNumberFormat="1" applyFont="1" applyFill="1"/>
    <xf numFmtId="165" fontId="0" fillId="22" borderId="0" xfId="110" applyNumberFormat="1" applyFont="1" applyFill="1"/>
    <xf numFmtId="182" fontId="0" fillId="0" borderId="0" xfId="111" applyNumberFormat="1" applyFont="1"/>
  </cellXfs>
  <cellStyles count="114">
    <cellStyle name="Comma" xfId="110" builtinId="3"/>
    <cellStyle name="Comma 2" xfId="113" xr:uid="{00000000-0005-0000-0000-000001000000}"/>
    <cellStyle name="Comma 3" xfId="31" xr:uid="{00000000-0005-0000-0000-000002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111" builtinId="5"/>
    <cellStyle name="千位分隔 3" xfId="112" xr:uid="{00000000-0005-0000-0000-000071000000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5836048.5783698075</c:v>
                </c:pt>
                <c:pt idx="5">
                  <c:v>5836048.5783698075</c:v>
                </c:pt>
                <c:pt idx="6">
                  <c:v>5836048.5783698075</c:v>
                </c:pt>
                <c:pt idx="7">
                  <c:v>5836048.5783698075</c:v>
                </c:pt>
                <c:pt idx="8">
                  <c:v>5836048.5783698075</c:v>
                </c:pt>
                <c:pt idx="9">
                  <c:v>5836048.5783698075</c:v>
                </c:pt>
                <c:pt idx="10">
                  <c:v>5836048.5783698075</c:v>
                </c:pt>
                <c:pt idx="11">
                  <c:v>5836048.5783698075</c:v>
                </c:pt>
                <c:pt idx="12">
                  <c:v>5836048.5783698075</c:v>
                </c:pt>
                <c:pt idx="13">
                  <c:v>5836048.5783698075</c:v>
                </c:pt>
                <c:pt idx="14">
                  <c:v>5836112.7749683727</c:v>
                </c:pt>
                <c:pt idx="15">
                  <c:v>17116688.222068112</c:v>
                </c:pt>
                <c:pt idx="16">
                  <c:v>17116688.222068112</c:v>
                </c:pt>
                <c:pt idx="17">
                  <c:v>17116688.222068112</c:v>
                </c:pt>
                <c:pt idx="18">
                  <c:v>17116688.222068112</c:v>
                </c:pt>
                <c:pt idx="19">
                  <c:v>17116688.222068112</c:v>
                </c:pt>
                <c:pt idx="20">
                  <c:v>17116688.222068112</c:v>
                </c:pt>
                <c:pt idx="21">
                  <c:v>17116688.222068112</c:v>
                </c:pt>
                <c:pt idx="22">
                  <c:v>17116688.222068112</c:v>
                </c:pt>
                <c:pt idx="23">
                  <c:v>17116688.222068112</c:v>
                </c:pt>
                <c:pt idx="24">
                  <c:v>17116688.222068112</c:v>
                </c:pt>
                <c:pt idx="25">
                  <c:v>17116688.222068112</c:v>
                </c:pt>
                <c:pt idx="26">
                  <c:v>17117016.863007832</c:v>
                </c:pt>
                <c:pt idx="27">
                  <c:v>21455093.820443124</c:v>
                </c:pt>
                <c:pt idx="28">
                  <c:v>21455093.820443124</c:v>
                </c:pt>
                <c:pt idx="29">
                  <c:v>21455093.820443124</c:v>
                </c:pt>
                <c:pt idx="30">
                  <c:v>21455093.820443124</c:v>
                </c:pt>
                <c:pt idx="31">
                  <c:v>21455093.820443124</c:v>
                </c:pt>
                <c:pt idx="32">
                  <c:v>21455093.820443124</c:v>
                </c:pt>
                <c:pt idx="33">
                  <c:v>21455093.820443124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166896727.89107499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17116688.222068112</c:v>
                </c:pt>
                <c:pt idx="26">
                  <c:v>17116688.222068112</c:v>
                </c:pt>
                <c:pt idx="27">
                  <c:v>17116688.222068112</c:v>
                </c:pt>
                <c:pt idx="28">
                  <c:v>17116688.222068112</c:v>
                </c:pt>
                <c:pt idx="29">
                  <c:v>17116688.222068112</c:v>
                </c:pt>
                <c:pt idx="30">
                  <c:v>17117016.863007832</c:v>
                </c:pt>
                <c:pt idx="31">
                  <c:v>21455093.820443124</c:v>
                </c:pt>
                <c:pt idx="32">
                  <c:v>21455093.820443124</c:v>
                </c:pt>
                <c:pt idx="33">
                  <c:v>21455093.820443124</c:v>
                </c:pt>
                <c:pt idx="34">
                  <c:v>21455093.820443124</c:v>
                </c:pt>
                <c:pt idx="35">
                  <c:v>21455093.820443124</c:v>
                </c:pt>
                <c:pt idx="36">
                  <c:v>21455093.820443124</c:v>
                </c:pt>
                <c:pt idx="37">
                  <c:v>21455093.820443124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156372191.56749159</c:v>
                </c:pt>
                <c:pt idx="2">
                  <c:v>52124063.855830543</c:v>
                </c:pt>
                <c:pt idx="3">
                  <c:v>52124063.855830543</c:v>
                </c:pt>
                <c:pt idx="4">
                  <c:v>52124063.855830543</c:v>
                </c:pt>
                <c:pt idx="5">
                  <c:v>52124063.855830543</c:v>
                </c:pt>
                <c:pt idx="6">
                  <c:v>52124063.855830543</c:v>
                </c:pt>
                <c:pt idx="7">
                  <c:v>52124063.855830543</c:v>
                </c:pt>
                <c:pt idx="8">
                  <c:v>52124063.855830543</c:v>
                </c:pt>
                <c:pt idx="9">
                  <c:v>52124063.855830543</c:v>
                </c:pt>
                <c:pt idx="10">
                  <c:v>52124063.855830543</c:v>
                </c:pt>
                <c:pt idx="11">
                  <c:v>52124063.855830543</c:v>
                </c:pt>
                <c:pt idx="12">
                  <c:v>52124063.855830543</c:v>
                </c:pt>
                <c:pt idx="13">
                  <c:v>52124063.855830543</c:v>
                </c:pt>
                <c:pt idx="14">
                  <c:v>52124063.855830543</c:v>
                </c:pt>
                <c:pt idx="15">
                  <c:v>52124063.855830543</c:v>
                </c:pt>
                <c:pt idx="16">
                  <c:v>52124063.855830543</c:v>
                </c:pt>
                <c:pt idx="17">
                  <c:v>52124063.855830543</c:v>
                </c:pt>
                <c:pt idx="18">
                  <c:v>52124063.855830543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654544.80000000005</c:v>
                </c:pt>
                <c:pt idx="5">
                  <c:v>654544.80000000005</c:v>
                </c:pt>
                <c:pt idx="6">
                  <c:v>654544.80000000005</c:v>
                </c:pt>
                <c:pt idx="7">
                  <c:v>654544.80000000005</c:v>
                </c:pt>
                <c:pt idx="8">
                  <c:v>654544.80000000005</c:v>
                </c:pt>
                <c:pt idx="9">
                  <c:v>654544.80000000005</c:v>
                </c:pt>
                <c:pt idx="10">
                  <c:v>654544.80000000005</c:v>
                </c:pt>
                <c:pt idx="11">
                  <c:v>654544.80000000005</c:v>
                </c:pt>
                <c:pt idx="12">
                  <c:v>654544.80000000005</c:v>
                </c:pt>
                <c:pt idx="13">
                  <c:v>654544.80000000005</c:v>
                </c:pt>
                <c:pt idx="14">
                  <c:v>654552.00000000035</c:v>
                </c:pt>
                <c:pt idx="15">
                  <c:v>1583330.8</c:v>
                </c:pt>
                <c:pt idx="16">
                  <c:v>1583330.8</c:v>
                </c:pt>
                <c:pt idx="17">
                  <c:v>1583330.8</c:v>
                </c:pt>
                <c:pt idx="18">
                  <c:v>1583330.8</c:v>
                </c:pt>
                <c:pt idx="19">
                  <c:v>1583330.8</c:v>
                </c:pt>
                <c:pt idx="20">
                  <c:v>18283315.600000001</c:v>
                </c:pt>
                <c:pt idx="21">
                  <c:v>1583330.8</c:v>
                </c:pt>
                <c:pt idx="22">
                  <c:v>1583330.8</c:v>
                </c:pt>
                <c:pt idx="23">
                  <c:v>1583330.8</c:v>
                </c:pt>
                <c:pt idx="24">
                  <c:v>1583330.8</c:v>
                </c:pt>
                <c:pt idx="25">
                  <c:v>3166661.6</c:v>
                </c:pt>
                <c:pt idx="26">
                  <c:v>3166692.0000000019</c:v>
                </c:pt>
                <c:pt idx="27">
                  <c:v>3297614.8</c:v>
                </c:pt>
                <c:pt idx="28">
                  <c:v>3297614.8</c:v>
                </c:pt>
                <c:pt idx="29">
                  <c:v>3297614.8</c:v>
                </c:pt>
                <c:pt idx="30">
                  <c:v>3297645.200000002</c:v>
                </c:pt>
                <c:pt idx="31">
                  <c:v>3428568</c:v>
                </c:pt>
                <c:pt idx="32">
                  <c:v>3428568</c:v>
                </c:pt>
                <c:pt idx="33">
                  <c:v>3428568</c:v>
                </c:pt>
                <c:pt idx="34">
                  <c:v>1714284</c:v>
                </c:pt>
                <c:pt idx="35">
                  <c:v>1714284</c:v>
                </c:pt>
                <c:pt idx="36">
                  <c:v>1714284</c:v>
                </c:pt>
                <c:pt idx="37">
                  <c:v>1714284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567222.57327272731</c:v>
                </c:pt>
                <c:pt idx="5">
                  <c:v>567222.57327272731</c:v>
                </c:pt>
                <c:pt idx="6">
                  <c:v>1701667.7198181814</c:v>
                </c:pt>
                <c:pt idx="7">
                  <c:v>1701667.7198181814</c:v>
                </c:pt>
                <c:pt idx="8">
                  <c:v>5105003.159454545</c:v>
                </c:pt>
                <c:pt idx="9">
                  <c:v>5105003.159454545</c:v>
                </c:pt>
                <c:pt idx="10">
                  <c:v>5105003.159454545</c:v>
                </c:pt>
                <c:pt idx="11">
                  <c:v>5105003.159454545</c:v>
                </c:pt>
                <c:pt idx="12">
                  <c:v>5105003.159454545</c:v>
                </c:pt>
                <c:pt idx="13">
                  <c:v>5105003.159454545</c:v>
                </c:pt>
                <c:pt idx="14">
                  <c:v>5105009.398909091</c:v>
                </c:pt>
                <c:pt idx="15">
                  <c:v>5909880.6635454539</c:v>
                </c:pt>
                <c:pt idx="16">
                  <c:v>6477115.7157272724</c:v>
                </c:pt>
                <c:pt idx="17">
                  <c:v>8086858.2450000001</c:v>
                </c:pt>
                <c:pt idx="18">
                  <c:v>8086895.6817272734</c:v>
                </c:pt>
                <c:pt idx="19">
                  <c:v>12916123.269545455</c:v>
                </c:pt>
                <c:pt idx="20">
                  <c:v>12916123.269545455</c:v>
                </c:pt>
                <c:pt idx="21">
                  <c:v>12916123.269545455</c:v>
                </c:pt>
                <c:pt idx="22">
                  <c:v>12916123.269545455</c:v>
                </c:pt>
                <c:pt idx="23">
                  <c:v>12916123.269545455</c:v>
                </c:pt>
                <c:pt idx="24">
                  <c:v>12916123.269545455</c:v>
                </c:pt>
                <c:pt idx="25">
                  <c:v>12916123.269545455</c:v>
                </c:pt>
                <c:pt idx="26">
                  <c:v>12916155.853363637</c:v>
                </c:pt>
                <c:pt idx="27">
                  <c:v>13834483.626272727</c:v>
                </c:pt>
                <c:pt idx="28">
                  <c:v>13834536.315000005</c:v>
                </c:pt>
                <c:pt idx="29">
                  <c:v>14061449.331545452</c:v>
                </c:pt>
                <c:pt idx="30">
                  <c:v>14061607.397727285</c:v>
                </c:pt>
                <c:pt idx="31">
                  <c:v>14742346.447363634</c:v>
                </c:pt>
                <c:pt idx="32">
                  <c:v>14742346.447363634</c:v>
                </c:pt>
                <c:pt idx="33">
                  <c:v>14742346.447363634</c:v>
                </c:pt>
                <c:pt idx="34">
                  <c:v>13256763.517363634</c:v>
                </c:pt>
                <c:pt idx="35">
                  <c:v>13256763.517363634</c:v>
                </c:pt>
                <c:pt idx="36">
                  <c:v>10285597.657363636</c:v>
                </c:pt>
                <c:pt idx="37">
                  <c:v>10285597.657363636</c:v>
                </c:pt>
                <c:pt idx="38">
                  <c:v>1372126.4217272745</c:v>
                </c:pt>
                <c:pt idx="39">
                  <c:v>1485582.9299999997</c:v>
                </c:pt>
                <c:pt idx="40">
                  <c:v>1485582.9299999997</c:v>
                </c:pt>
                <c:pt idx="41">
                  <c:v>1485582.9299999997</c:v>
                </c:pt>
                <c:pt idx="42">
                  <c:v>1485582.9299999997</c:v>
                </c:pt>
                <c:pt idx="43">
                  <c:v>1485582.9299999997</c:v>
                </c:pt>
                <c:pt idx="44">
                  <c:v>1485582.9299999997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75948848.871916205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17840786.387705952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222538965.65209356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-156372191.56749159</c:v>
                </c:pt>
                <c:pt idx="2">
                  <c:v>-52124063.855830543</c:v>
                </c:pt>
                <c:pt idx="3">
                  <c:v>-52124063.855830543</c:v>
                </c:pt>
                <c:pt idx="4">
                  <c:v>-53345831.229103267</c:v>
                </c:pt>
                <c:pt idx="5">
                  <c:v>-53345831.229103267</c:v>
                </c:pt>
                <c:pt idx="6">
                  <c:v>-54480276.375648722</c:v>
                </c:pt>
                <c:pt idx="7">
                  <c:v>-54480276.375648722</c:v>
                </c:pt>
                <c:pt idx="8">
                  <c:v>-57883611.815285087</c:v>
                </c:pt>
                <c:pt idx="9">
                  <c:v>-57883611.815285087</c:v>
                </c:pt>
                <c:pt idx="10">
                  <c:v>-57883611.815285087</c:v>
                </c:pt>
                <c:pt idx="11">
                  <c:v>-57883611.815285087</c:v>
                </c:pt>
                <c:pt idx="12">
                  <c:v>-57883611.815285087</c:v>
                </c:pt>
                <c:pt idx="13">
                  <c:v>-57883611.815285087</c:v>
                </c:pt>
                <c:pt idx="14">
                  <c:v>-57883625.254739635</c:v>
                </c:pt>
                <c:pt idx="15">
                  <c:v>-59617275.319375992</c:v>
                </c:pt>
                <c:pt idx="16">
                  <c:v>-60184510.371557809</c:v>
                </c:pt>
                <c:pt idx="17">
                  <c:v>-61794252.900830537</c:v>
                </c:pt>
                <c:pt idx="18">
                  <c:v>-61794290.337557815</c:v>
                </c:pt>
                <c:pt idx="19">
                  <c:v>-14499454.069545455</c:v>
                </c:pt>
                <c:pt idx="20">
                  <c:v>-31199438.869545456</c:v>
                </c:pt>
                <c:pt idx="21">
                  <c:v>-14499454.069545455</c:v>
                </c:pt>
                <c:pt idx="22">
                  <c:v>-14499454.069545455</c:v>
                </c:pt>
                <c:pt idx="23">
                  <c:v>-14499454.069545455</c:v>
                </c:pt>
                <c:pt idx="24">
                  <c:v>-14499454.069545455</c:v>
                </c:pt>
                <c:pt idx="25">
                  <c:v>-16082784.869545454</c:v>
                </c:pt>
                <c:pt idx="26">
                  <c:v>-16082847.853363639</c:v>
                </c:pt>
                <c:pt idx="27">
                  <c:v>-17132098.426272728</c:v>
                </c:pt>
                <c:pt idx="28">
                  <c:v>-17132151.115000006</c:v>
                </c:pt>
                <c:pt idx="29">
                  <c:v>-17359064.131545451</c:v>
                </c:pt>
                <c:pt idx="30">
                  <c:v>-17359252.597727288</c:v>
                </c:pt>
                <c:pt idx="31">
                  <c:v>-18170914.447363634</c:v>
                </c:pt>
                <c:pt idx="32">
                  <c:v>-18170914.447363634</c:v>
                </c:pt>
                <c:pt idx="33">
                  <c:v>-18170914.447363634</c:v>
                </c:pt>
                <c:pt idx="34">
                  <c:v>-14971047.517363634</c:v>
                </c:pt>
                <c:pt idx="35">
                  <c:v>-14971047.517363634</c:v>
                </c:pt>
                <c:pt idx="36">
                  <c:v>-11999881.657363636</c:v>
                </c:pt>
                <c:pt idx="37">
                  <c:v>-11999881.657363636</c:v>
                </c:pt>
                <c:pt idx="38">
                  <c:v>-1372126.4217272745</c:v>
                </c:pt>
                <c:pt idx="39">
                  <c:v>-1485582.9299999997</c:v>
                </c:pt>
                <c:pt idx="40">
                  <c:v>-1485582.9299999997</c:v>
                </c:pt>
                <c:pt idx="41">
                  <c:v>-1485582.9299999997</c:v>
                </c:pt>
                <c:pt idx="42">
                  <c:v>-1485582.9299999997</c:v>
                </c:pt>
                <c:pt idx="43">
                  <c:v>-1485582.9299999997</c:v>
                </c:pt>
                <c:pt idx="44">
                  <c:v>-1485582.9299999997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-75948848.871916205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-17840786.387705952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-222538965.65209356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-156372191.56749159</c:v>
                </c:pt>
                <c:pt idx="2">
                  <c:v>-208496255.42332214</c:v>
                </c:pt>
                <c:pt idx="3">
                  <c:v>-260620319.27915269</c:v>
                </c:pt>
                <c:pt idx="4">
                  <c:v>-310693426.50825596</c:v>
                </c:pt>
                <c:pt idx="5">
                  <c:v>-360766533.73735923</c:v>
                </c:pt>
                <c:pt idx="6">
                  <c:v>-405428638.11300796</c:v>
                </c:pt>
                <c:pt idx="7">
                  <c:v>-450090742.4886567</c:v>
                </c:pt>
                <c:pt idx="8">
                  <c:v>-478519838.30394179</c:v>
                </c:pt>
                <c:pt idx="9">
                  <c:v>-506948934.11922693</c:v>
                </c:pt>
                <c:pt idx="10">
                  <c:v>-535378029.93451202</c:v>
                </c:pt>
                <c:pt idx="11">
                  <c:v>-563807125.74979711</c:v>
                </c:pt>
                <c:pt idx="12">
                  <c:v>-592236221.56508219</c:v>
                </c:pt>
                <c:pt idx="13">
                  <c:v>-620665317.38036728</c:v>
                </c:pt>
                <c:pt idx="14">
                  <c:v>-649094390.63510692</c:v>
                </c:pt>
                <c:pt idx="15">
                  <c:v>-674613219.95448291</c:v>
                </c:pt>
                <c:pt idx="16">
                  <c:v>-697426488.32604074</c:v>
                </c:pt>
                <c:pt idx="17">
                  <c:v>-712561711.22687125</c:v>
                </c:pt>
                <c:pt idx="18">
                  <c:v>-727696755.56442904</c:v>
                </c:pt>
                <c:pt idx="19">
                  <c:v>-667673599.63397455</c:v>
                </c:pt>
                <c:pt idx="20">
                  <c:v>-624350428.50352001</c:v>
                </c:pt>
                <c:pt idx="21">
                  <c:v>-564327272.57306552</c:v>
                </c:pt>
                <c:pt idx="22">
                  <c:v>-504304116.64261103</c:v>
                </c:pt>
                <c:pt idx="23">
                  <c:v>-444280960.71215653</c:v>
                </c:pt>
                <c:pt idx="24">
                  <c:v>-384257804.78170204</c:v>
                </c:pt>
                <c:pt idx="25">
                  <c:v>-325817979.6512475</c:v>
                </c:pt>
                <c:pt idx="26">
                  <c:v>-267378029.50461125</c:v>
                </c:pt>
                <c:pt idx="27">
                  <c:v>-204688821.93088388</c:v>
                </c:pt>
                <c:pt idx="28">
                  <c:v>-141999363.04588389</c:v>
                </c:pt>
                <c:pt idx="29">
                  <c:v>-78227589.177429438</c:v>
                </c:pt>
                <c:pt idx="30">
                  <c:v>-14455091.775156736</c:v>
                </c:pt>
                <c:pt idx="31">
                  <c:v>52433427.777479649</c:v>
                </c:pt>
                <c:pt idx="32">
                  <c:v>119321947.33011603</c:v>
                </c:pt>
                <c:pt idx="33">
                  <c:v>186210466.88275242</c:v>
                </c:pt>
                <c:pt idx="34">
                  <c:v>247727433.36538887</c:v>
                </c:pt>
                <c:pt idx="35">
                  <c:v>309244399.84802532</c:v>
                </c:pt>
                <c:pt idx="36">
                  <c:v>356589692.19066167</c:v>
                </c:pt>
                <c:pt idx="37">
                  <c:v>403934984.53329802</c:v>
                </c:pt>
                <c:pt idx="38">
                  <c:v>410479664.11157084</c:v>
                </c:pt>
                <c:pt idx="39">
                  <c:v>417565501.18157077</c:v>
                </c:pt>
                <c:pt idx="40">
                  <c:v>424651338.2515707</c:v>
                </c:pt>
                <c:pt idx="41">
                  <c:v>431737175.32157063</c:v>
                </c:pt>
                <c:pt idx="42">
                  <c:v>438823012.39157057</c:v>
                </c:pt>
                <c:pt idx="43">
                  <c:v>445908849.4615705</c:v>
                </c:pt>
                <c:pt idx="44">
                  <c:v>452994686.53157043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-490908.60000000003</c:v>
                </c:pt>
                <c:pt idx="5">
                  <c:v>-490908.60000000003</c:v>
                </c:pt>
                <c:pt idx="6">
                  <c:v>-490908.60000000003</c:v>
                </c:pt>
                <c:pt idx="7">
                  <c:v>-490908.60000000003</c:v>
                </c:pt>
                <c:pt idx="8">
                  <c:v>-490908.60000000003</c:v>
                </c:pt>
                <c:pt idx="9">
                  <c:v>-490908.60000000003</c:v>
                </c:pt>
                <c:pt idx="10">
                  <c:v>-490908.60000000003</c:v>
                </c:pt>
                <c:pt idx="11">
                  <c:v>-490908.60000000003</c:v>
                </c:pt>
                <c:pt idx="12">
                  <c:v>-490908.60000000003</c:v>
                </c:pt>
                <c:pt idx="13">
                  <c:v>-490908.60000000003</c:v>
                </c:pt>
                <c:pt idx="14">
                  <c:v>-490914.00000000023</c:v>
                </c:pt>
                <c:pt idx="15">
                  <c:v>-1187498.1000000001</c:v>
                </c:pt>
                <c:pt idx="16">
                  <c:v>-1187498.1000000001</c:v>
                </c:pt>
                <c:pt idx="17">
                  <c:v>-1187498.1000000001</c:v>
                </c:pt>
                <c:pt idx="18">
                  <c:v>-1187498.1000000001</c:v>
                </c:pt>
                <c:pt idx="19">
                  <c:v>-1187498.1000000001</c:v>
                </c:pt>
                <c:pt idx="20">
                  <c:v>236368711.93830913</c:v>
                </c:pt>
                <c:pt idx="21">
                  <c:v>-1187498.1000000001</c:v>
                </c:pt>
                <c:pt idx="22">
                  <c:v>-1187498.1000000001</c:v>
                </c:pt>
                <c:pt idx="23">
                  <c:v>-1187498.1000000001</c:v>
                </c:pt>
                <c:pt idx="24">
                  <c:v>-1187498.1000000001</c:v>
                </c:pt>
                <c:pt idx="25">
                  <c:v>22037550.565183394</c:v>
                </c:pt>
                <c:pt idx="26">
                  <c:v>22037527.765183397</c:v>
                </c:pt>
                <c:pt idx="27">
                  <c:v>21939335.665183395</c:v>
                </c:pt>
                <c:pt idx="28">
                  <c:v>21939335.665183395</c:v>
                </c:pt>
                <c:pt idx="29">
                  <c:v>21939335.665183395</c:v>
                </c:pt>
                <c:pt idx="30">
                  <c:v>21939781.586831279</c:v>
                </c:pt>
                <c:pt idx="31">
                  <c:v>25447454.383063756</c:v>
                </c:pt>
                <c:pt idx="32">
                  <c:v>25447454.383063756</c:v>
                </c:pt>
                <c:pt idx="33">
                  <c:v>25447454.383063756</c:v>
                </c:pt>
                <c:pt idx="34">
                  <c:v>26733167.383063756</c:v>
                </c:pt>
                <c:pt idx="35">
                  <c:v>26733167.383063756</c:v>
                </c:pt>
                <c:pt idx="36">
                  <c:v>26733167.383063756</c:v>
                </c:pt>
                <c:pt idx="37">
                  <c:v>26733167.383063756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angwang\Dropbox\Bridge5Asia\B5A\AMSS\project%20managemnet\Software\Test\Test%20Template\Accurancy%20Test\AMSS1-Mixuse\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ital Structure"/>
      <sheetName val="Sheet2"/>
    </sheetNames>
    <sheetDataSet>
      <sheetData sheetId="0" refreshError="1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How to use"/>
      <sheetName val="Retail-Monthly Cash Flow"/>
      <sheetName val="Cash Flow Monthly"/>
      <sheetName val="Office-Monthly Cash Flow"/>
      <sheetName val="Sales-Monthly Cash Flow"/>
      <sheetName val="Hotel-Monthly Cash Flow"/>
      <sheetName val="Entry"/>
      <sheetName val="Development Cost"/>
      <sheetName val="Income &amp; Expense"/>
      <sheetName val="Capital Structure"/>
      <sheetName val="Cash Flow Yearly"/>
      <sheetName val="Report"/>
    </sheetNames>
    <sheetDataSet>
      <sheetData sheetId="0" refreshError="1">
        <row r="7">
          <cell r="AB7">
            <v>44166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46"/>
  <sheetViews>
    <sheetView showGridLines="0" tabSelected="1" topLeftCell="BI202" workbookViewId="0">
      <selection activeCell="A217" sqref="A217:XFD217"/>
    </sheetView>
  </sheetViews>
  <sheetFormatPr defaultColWidth="11" defaultRowHeight="14.25"/>
  <cols>
    <col min="2" max="2" width="25.625" customWidth="1"/>
    <col min="3" max="3" width="20" customWidth="1"/>
    <col min="4" max="4" width="17" customWidth="1"/>
    <col min="5" max="6" width="15.5" bestFit="1" customWidth="1"/>
    <col min="7" max="7" width="17.625" customWidth="1"/>
    <col min="8" max="8" width="20.25" customWidth="1"/>
    <col min="9" max="9" width="23.875" customWidth="1"/>
    <col min="10" max="10" width="16.75" bestFit="1" customWidth="1"/>
    <col min="11" max="11" width="20.5" customWidth="1"/>
    <col min="12" max="15" width="16.75" bestFit="1" customWidth="1"/>
    <col min="16" max="16" width="21.625" customWidth="1"/>
    <col min="17" max="23" width="16.75" bestFit="1" customWidth="1"/>
    <col min="24" max="24" width="20.125" customWidth="1"/>
    <col min="25" max="25" width="16.75" bestFit="1" customWidth="1"/>
    <col min="26" max="56" width="18.375" bestFit="1" customWidth="1"/>
    <col min="57" max="57" width="23.625" customWidth="1"/>
    <col min="58" max="58" width="22.125" customWidth="1"/>
    <col min="59" max="84" width="18.3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0.8</v>
      </c>
      <c r="E2" t="s">
        <v>420</v>
      </c>
      <c r="F2" s="175" t="e">
        <f ca="1">'现金流表-晤桥'!C54</f>
        <v>#VALUE!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 t="e">
        <f ca="1">'现金流表-晤桥'!C55</f>
        <v>#VALUE!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 t="e">
        <f ca="1">'现金流表-晤桥'!C56</f>
        <v>#VALUE!</v>
      </c>
      <c r="H4" s="89" t="s">
        <v>54</v>
      </c>
      <c r="I4" s="102">
        <v>0</v>
      </c>
      <c r="K4" t="s">
        <v>226</v>
      </c>
      <c r="L4" s="208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0.39837047715457102</v>
      </c>
      <c r="H5" s="89" t="s">
        <v>36</v>
      </c>
      <c r="I5" s="102">
        <v>0</v>
      </c>
      <c r="K5" t="s">
        <v>227</v>
      </c>
      <c r="L5" s="208">
        <v>200</v>
      </c>
      <c r="N5" s="5"/>
    </row>
    <row r="6" spans="1:22">
      <c r="C6" s="8"/>
      <c r="E6" t="s">
        <v>421</v>
      </c>
      <c r="F6" s="7">
        <f ca="1">'利润表-1'!C30</f>
        <v>9.9592619288642756E-2</v>
      </c>
      <c r="H6" s="89" t="s">
        <v>389</v>
      </c>
      <c r="I6" s="102">
        <v>0</v>
      </c>
      <c r="K6" t="s">
        <v>228</v>
      </c>
      <c r="L6" s="211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535389128.63250363</v>
      </c>
      <c r="G7" s="9">
        <v>0.05</v>
      </c>
      <c r="H7" s="89" t="s">
        <v>262</v>
      </c>
      <c r="I7" s="102">
        <v>0</v>
      </c>
      <c r="K7" s="174" t="s">
        <v>38</v>
      </c>
      <c r="L7" s="208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0.30833938560177249</v>
      </c>
      <c r="G8" s="9">
        <v>0.05</v>
      </c>
      <c r="H8" s="89" t="s">
        <v>263</v>
      </c>
      <c r="I8" s="102">
        <v>0</v>
      </c>
      <c r="K8" s="174" t="s">
        <v>39</v>
      </c>
      <c r="L8" s="208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423</v>
      </c>
      <c r="F9" s="3">
        <f ca="1">'利润表-1'!C20</f>
        <v>713852171.51000488</v>
      </c>
      <c r="G9" s="9">
        <v>0.05</v>
      </c>
      <c r="H9" s="89" t="s">
        <v>264</v>
      </c>
      <c r="I9" s="102">
        <v>0</v>
      </c>
      <c r="K9" s="174" t="s">
        <v>40</v>
      </c>
      <c r="L9" s="208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208">
        <v>1000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208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208">
        <v>1000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208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208">
        <v>1000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208">
        <v>1000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208">
        <v>1000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L17" s="207"/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0</v>
      </c>
      <c r="E20" s="204">
        <v>1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0</v>
      </c>
      <c r="E21" s="6">
        <f t="shared" si="10"/>
        <v>100000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 t="shared" si="12"/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E21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30"/>
        <v>0</v>
      </c>
      <c r="E38" s="183">
        <f t="shared" ca="1" si="30"/>
        <v>0</v>
      </c>
      <c r="F38" s="183">
        <f t="shared" ca="1" si="30"/>
        <v>0</v>
      </c>
      <c r="G38" s="202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202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202">
        <f t="shared" ca="1" si="31"/>
        <v>1818.18</v>
      </c>
      <c r="J38" s="202">
        <f t="shared" ca="1" si="31"/>
        <v>1818.18</v>
      </c>
      <c r="K38" s="202">
        <f t="shared" ca="1" si="31"/>
        <v>1818.18</v>
      </c>
      <c r="L38" s="202">
        <f t="shared" ca="1" si="31"/>
        <v>1818.18</v>
      </c>
      <c r="M38" s="202">
        <f t="shared" ca="1" si="31"/>
        <v>1818.18</v>
      </c>
      <c r="N38" s="202">
        <f t="shared" ca="1" si="31"/>
        <v>1818.18</v>
      </c>
      <c r="O38" s="202">
        <f t="shared" ca="1" si="31"/>
        <v>1818.18</v>
      </c>
      <c r="P38" s="202">
        <f t="shared" ca="1" si="31"/>
        <v>1818.18</v>
      </c>
      <c r="Q38" s="202">
        <f t="shared" ca="1" si="31"/>
        <v>1818.2000000000007</v>
      </c>
      <c r="R38" s="202">
        <f t="shared" ca="1" si="31"/>
        <v>4166.66</v>
      </c>
      <c r="S38" s="202">
        <f t="shared" ca="1" si="31"/>
        <v>4166.66</v>
      </c>
      <c r="T38" s="202">
        <f t="shared" ca="1" si="31"/>
        <v>4166.66</v>
      </c>
      <c r="U38" s="202">
        <f t="shared" ca="1" si="31"/>
        <v>4166.66</v>
      </c>
      <c r="V38" s="202">
        <f t="shared" ca="1" si="31"/>
        <v>4166.66</v>
      </c>
      <c r="W38" s="202">
        <f t="shared" ca="1" si="31"/>
        <v>4166.66</v>
      </c>
      <c r="X38" s="202">
        <f t="shared" ca="1" si="31"/>
        <v>4166.66</v>
      </c>
      <c r="Y38" s="202">
        <f t="shared" ca="1" si="31"/>
        <v>4166.66</v>
      </c>
      <c r="Z38" s="202">
        <f t="shared" ca="1" si="31"/>
        <v>4166.66</v>
      </c>
      <c r="AA38" s="202">
        <f t="shared" ca="1" si="31"/>
        <v>4166.66</v>
      </c>
      <c r="AB38" s="202">
        <f t="shared" ca="1" si="31"/>
        <v>4166.66</v>
      </c>
      <c r="AC38" s="202">
        <f t="shared" ca="1" si="31"/>
        <v>4166.7400000000052</v>
      </c>
      <c r="AD38" s="202">
        <f t="shared" ca="1" si="31"/>
        <v>4285.71</v>
      </c>
      <c r="AE38" s="202">
        <f t="shared" ca="1" si="31"/>
        <v>4285.71</v>
      </c>
      <c r="AF38" s="202">
        <f t="shared" ca="1" si="31"/>
        <v>4285.71</v>
      </c>
      <c r="AG38" s="202">
        <f t="shared" ca="1" si="31"/>
        <v>4285.71</v>
      </c>
      <c r="AH38" s="202">
        <f t="shared" ca="1" si="31"/>
        <v>4285.71</v>
      </c>
      <c r="AI38" s="202">
        <f t="shared" ca="1" si="31"/>
        <v>4285.71</v>
      </c>
      <c r="AJ38" s="202">
        <f t="shared" ca="1" si="31"/>
        <v>4285.71</v>
      </c>
      <c r="AK38" s="202">
        <f t="shared" ca="1" si="31"/>
        <v>0</v>
      </c>
      <c r="AL38" s="202">
        <f t="shared" ca="1" si="31"/>
        <v>0</v>
      </c>
      <c r="AM38" s="202">
        <f t="shared" ca="1" si="31"/>
        <v>0</v>
      </c>
      <c r="AN38" s="202">
        <f t="shared" ca="1" si="31"/>
        <v>0</v>
      </c>
      <c r="AO38" s="202">
        <f t="shared" ca="1" si="31"/>
        <v>0</v>
      </c>
      <c r="AP38" s="202">
        <f t="shared" ca="1" si="31"/>
        <v>0</v>
      </c>
      <c r="AQ38" s="202">
        <f t="shared" ca="1" si="31"/>
        <v>0</v>
      </c>
      <c r="AR38" s="202">
        <f t="shared" ca="1" si="31"/>
        <v>0</v>
      </c>
      <c r="AS38" s="202">
        <f t="shared" ca="1" si="31"/>
        <v>0</v>
      </c>
      <c r="AT38" s="202">
        <f t="shared" ca="1" si="31"/>
        <v>0</v>
      </c>
      <c r="AU38" s="202">
        <f t="shared" ca="1" si="31"/>
        <v>0</v>
      </c>
      <c r="AV38" s="202">
        <f t="shared" ca="1" si="31"/>
        <v>0</v>
      </c>
      <c r="AW38" s="202">
        <f t="shared" ca="1" si="31"/>
        <v>0</v>
      </c>
      <c r="AX38" s="202">
        <f t="shared" ca="1" si="31"/>
        <v>0</v>
      </c>
      <c r="AY38" s="202">
        <f t="shared" ca="1" si="31"/>
        <v>0</v>
      </c>
      <c r="AZ38" s="202">
        <f t="shared" ca="1" si="31"/>
        <v>0</v>
      </c>
      <c r="BA38" s="202">
        <f t="shared" ca="1" si="31"/>
        <v>0</v>
      </c>
      <c r="BB38" s="202">
        <f t="shared" ca="1" si="31"/>
        <v>0</v>
      </c>
      <c r="BC38" s="202">
        <f t="shared" ca="1" si="31"/>
        <v>0</v>
      </c>
      <c r="BD38" s="202">
        <f t="shared" ca="1" si="31"/>
        <v>0</v>
      </c>
      <c r="BE38" s="202">
        <f t="shared" ca="1" si="31"/>
        <v>0</v>
      </c>
      <c r="BF38" s="202">
        <f t="shared" ca="1" si="31"/>
        <v>0</v>
      </c>
      <c r="BG38" s="202">
        <f t="shared" ca="1" si="31"/>
        <v>0</v>
      </c>
      <c r="BH38" s="202">
        <f t="shared" ca="1" si="31"/>
        <v>0</v>
      </c>
      <c r="BI38" s="202">
        <f t="shared" ca="1" si="31"/>
        <v>0</v>
      </c>
      <c r="BJ38" s="202">
        <f t="shared" ca="1" si="31"/>
        <v>0</v>
      </c>
      <c r="BK38" s="202">
        <f t="shared" ca="1" si="31"/>
        <v>0</v>
      </c>
      <c r="BL38" s="202">
        <f t="shared" ca="1" si="31"/>
        <v>0</v>
      </c>
      <c r="BM38" s="202">
        <f t="shared" ca="1" si="31"/>
        <v>0</v>
      </c>
      <c r="BN38" s="202">
        <f t="shared" ca="1" si="31"/>
        <v>0</v>
      </c>
      <c r="BO38" s="202">
        <f t="shared" ca="1" si="31"/>
        <v>0</v>
      </c>
      <c r="BP38" s="202">
        <f t="shared" ca="1" si="31"/>
        <v>0</v>
      </c>
      <c r="BQ38" s="202">
        <f t="shared" ca="1" si="31"/>
        <v>0</v>
      </c>
      <c r="BR38" s="202">
        <f t="shared" ca="1" si="31"/>
        <v>0</v>
      </c>
      <c r="BS38" s="202">
        <f t="shared" ca="1" si="31"/>
        <v>0</v>
      </c>
      <c r="BT38" s="202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202">
        <f t="shared" ca="1" si="32"/>
        <v>0</v>
      </c>
      <c r="BV38" s="202">
        <f t="shared" ca="1" si="32"/>
        <v>0</v>
      </c>
      <c r="BW38" s="202">
        <f t="shared" ca="1" si="32"/>
        <v>0</v>
      </c>
      <c r="BX38" s="202">
        <f t="shared" ca="1" si="32"/>
        <v>0</v>
      </c>
      <c r="BY38" s="202">
        <f t="shared" ca="1" si="32"/>
        <v>0</v>
      </c>
      <c r="BZ38" s="202">
        <f t="shared" ca="1" si="32"/>
        <v>0</v>
      </c>
      <c r="CA38" s="202">
        <f t="shared" ca="1" si="32"/>
        <v>0</v>
      </c>
      <c r="CB38" s="202">
        <f t="shared" ca="1" si="32"/>
        <v>0</v>
      </c>
      <c r="CC38" s="202">
        <f t="shared" ca="1" si="32"/>
        <v>0</v>
      </c>
      <c r="CD38" s="202">
        <f t="shared" ca="1" si="32"/>
        <v>0</v>
      </c>
      <c r="CE38" s="202">
        <f t="shared" ca="1" si="32"/>
        <v>0</v>
      </c>
      <c r="CF38" s="202">
        <f t="shared" ca="1" si="32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33">IF(D35&lt;$C$9,0,HLOOKUP(YEAR(D35),$19:$25,7,FALSE))</f>
        <v>0</v>
      </c>
      <c r="E39" s="183">
        <f t="shared" si="33"/>
        <v>0</v>
      </c>
      <c r="F39" s="183">
        <f t="shared" si="33"/>
        <v>0</v>
      </c>
      <c r="G39" s="202">
        <f t="shared" si="33"/>
        <v>18000</v>
      </c>
      <c r="H39" s="202">
        <f t="shared" si="33"/>
        <v>18000</v>
      </c>
      <c r="I39" s="202">
        <f t="shared" si="33"/>
        <v>18000</v>
      </c>
      <c r="J39" s="202">
        <f t="shared" si="33"/>
        <v>18000</v>
      </c>
      <c r="K39" s="202">
        <f t="shared" si="33"/>
        <v>18000</v>
      </c>
      <c r="L39" s="202">
        <f t="shared" si="33"/>
        <v>18000</v>
      </c>
      <c r="M39" s="202">
        <f t="shared" si="33"/>
        <v>18000</v>
      </c>
      <c r="N39" s="202">
        <f t="shared" si="33"/>
        <v>18000</v>
      </c>
      <c r="O39" s="202">
        <f t="shared" si="33"/>
        <v>18000</v>
      </c>
      <c r="P39" s="202">
        <f t="shared" si="33"/>
        <v>18000</v>
      </c>
      <c r="Q39" s="202">
        <f t="shared" si="33"/>
        <v>18000</v>
      </c>
      <c r="R39" s="202">
        <f t="shared" si="33"/>
        <v>19000</v>
      </c>
      <c r="S39" s="202">
        <f t="shared" si="33"/>
        <v>19000</v>
      </c>
      <c r="T39" s="202">
        <f t="shared" si="33"/>
        <v>19000</v>
      </c>
      <c r="U39" s="202">
        <f t="shared" si="33"/>
        <v>19000</v>
      </c>
      <c r="V39" s="202">
        <f>IF(V35&lt;$C$9,0,HLOOKUP(YEAR(V35),$19:$25,7,FALSE))</f>
        <v>19000</v>
      </c>
      <c r="W39" s="202">
        <f t="shared" si="33"/>
        <v>19000</v>
      </c>
      <c r="X39" s="202">
        <f t="shared" si="33"/>
        <v>19000</v>
      </c>
      <c r="Y39" s="202">
        <f t="shared" si="33"/>
        <v>19000</v>
      </c>
      <c r="Z39" s="202">
        <f t="shared" si="33"/>
        <v>19000</v>
      </c>
      <c r="AA39" s="202">
        <f t="shared" si="33"/>
        <v>19000</v>
      </c>
      <c r="AB39" s="202">
        <f t="shared" si="33"/>
        <v>19000</v>
      </c>
      <c r="AC39" s="202">
        <f t="shared" si="33"/>
        <v>19000</v>
      </c>
      <c r="AD39" s="202">
        <f t="shared" si="33"/>
        <v>20000</v>
      </c>
      <c r="AE39" s="202">
        <f t="shared" si="33"/>
        <v>20000</v>
      </c>
      <c r="AF39" s="202">
        <f t="shared" si="33"/>
        <v>20000</v>
      </c>
      <c r="AG39" s="202">
        <f t="shared" si="33"/>
        <v>20000</v>
      </c>
      <c r="AH39" s="202">
        <f t="shared" si="33"/>
        <v>20000</v>
      </c>
      <c r="AI39" s="202">
        <f t="shared" si="33"/>
        <v>20000</v>
      </c>
      <c r="AJ39" s="202">
        <f t="shared" si="33"/>
        <v>20000</v>
      </c>
      <c r="AK39" s="202">
        <f t="shared" si="33"/>
        <v>20000</v>
      </c>
      <c r="AL39" s="202">
        <f t="shared" si="33"/>
        <v>20000</v>
      </c>
      <c r="AM39" s="202">
        <f t="shared" si="33"/>
        <v>20000</v>
      </c>
      <c r="AN39" s="202">
        <f t="shared" si="33"/>
        <v>20000</v>
      </c>
      <c r="AO39" s="202">
        <f t="shared" si="33"/>
        <v>20000</v>
      </c>
      <c r="AP39" s="202">
        <f t="shared" si="33"/>
        <v>0</v>
      </c>
      <c r="AQ39" s="202">
        <f t="shared" si="33"/>
        <v>0</v>
      </c>
      <c r="AR39" s="202">
        <f t="shared" si="33"/>
        <v>0</v>
      </c>
      <c r="AS39" s="202">
        <f t="shared" si="33"/>
        <v>0</v>
      </c>
      <c r="AT39" s="202">
        <f t="shared" si="33"/>
        <v>0</v>
      </c>
      <c r="AU39" s="202">
        <f t="shared" si="33"/>
        <v>0</v>
      </c>
      <c r="AV39" s="202">
        <f t="shared" si="33"/>
        <v>0</v>
      </c>
      <c r="AW39" s="202">
        <f t="shared" si="33"/>
        <v>0</v>
      </c>
      <c r="AX39" s="202">
        <f t="shared" si="33"/>
        <v>0</v>
      </c>
      <c r="AY39" s="202">
        <f t="shared" si="33"/>
        <v>0</v>
      </c>
      <c r="AZ39" s="202">
        <f t="shared" si="33"/>
        <v>0</v>
      </c>
      <c r="BA39" s="202">
        <f t="shared" si="33"/>
        <v>0</v>
      </c>
      <c r="BB39" s="202">
        <f t="shared" si="33"/>
        <v>0</v>
      </c>
      <c r="BC39" s="202">
        <f t="shared" si="33"/>
        <v>0</v>
      </c>
      <c r="BD39" s="202">
        <f t="shared" si="33"/>
        <v>0</v>
      </c>
      <c r="BE39" s="202">
        <f t="shared" si="33"/>
        <v>0</v>
      </c>
      <c r="BF39" s="202">
        <f t="shared" si="33"/>
        <v>0</v>
      </c>
      <c r="BG39" s="202">
        <f t="shared" si="33"/>
        <v>0</v>
      </c>
      <c r="BH39" s="202">
        <f t="shared" si="33"/>
        <v>0</v>
      </c>
      <c r="BI39" s="202">
        <f t="shared" si="33"/>
        <v>0</v>
      </c>
      <c r="BJ39" s="202">
        <f t="shared" si="33"/>
        <v>0</v>
      </c>
      <c r="BK39" s="202">
        <f t="shared" si="33"/>
        <v>0</v>
      </c>
      <c r="BL39" s="202">
        <f t="shared" si="33"/>
        <v>0</v>
      </c>
      <c r="BM39" s="202">
        <f t="shared" si="33"/>
        <v>0</v>
      </c>
      <c r="BN39" s="202">
        <f t="shared" si="33"/>
        <v>0</v>
      </c>
      <c r="BO39" s="202">
        <f t="shared" si="33"/>
        <v>0</v>
      </c>
      <c r="BP39" s="202">
        <f t="shared" ref="BP39:CF39" si="34">IF(BP35&lt;$C$9,0,HLOOKUP(YEAR(BP35),$19:$25,7,FALSE))</f>
        <v>0</v>
      </c>
      <c r="BQ39" s="202">
        <f t="shared" si="34"/>
        <v>0</v>
      </c>
      <c r="BR39" s="202">
        <f t="shared" si="34"/>
        <v>0</v>
      </c>
      <c r="BS39" s="202">
        <f t="shared" si="34"/>
        <v>0</v>
      </c>
      <c r="BT39" s="202">
        <f t="shared" si="34"/>
        <v>0</v>
      </c>
      <c r="BU39" s="202">
        <f t="shared" si="34"/>
        <v>0</v>
      </c>
      <c r="BV39" s="202">
        <f t="shared" si="34"/>
        <v>0</v>
      </c>
      <c r="BW39" s="202">
        <f t="shared" si="34"/>
        <v>0</v>
      </c>
      <c r="BX39" s="202">
        <f t="shared" si="34"/>
        <v>0</v>
      </c>
      <c r="BY39" s="202">
        <f t="shared" si="34"/>
        <v>0</v>
      </c>
      <c r="BZ39" s="202">
        <f t="shared" si="34"/>
        <v>0</v>
      </c>
      <c r="CA39" s="202">
        <f t="shared" si="34"/>
        <v>0</v>
      </c>
      <c r="CB39" s="202">
        <f t="shared" si="34"/>
        <v>0</v>
      </c>
      <c r="CC39" s="202">
        <f t="shared" si="34"/>
        <v>0</v>
      </c>
      <c r="CD39" s="202">
        <f t="shared" si="34"/>
        <v>0</v>
      </c>
      <c r="CE39" s="202">
        <f t="shared" si="34"/>
        <v>0</v>
      </c>
      <c r="CF39" s="202">
        <f t="shared" si="34"/>
        <v>0</v>
      </c>
    </row>
    <row r="40" spans="1:84" s="182" customFormat="1">
      <c r="B40" s="182" t="s">
        <v>17</v>
      </c>
      <c r="C40" s="183">
        <f t="shared" ref="C40:AS40" ca="1" si="35">C39*C38</f>
        <v>0</v>
      </c>
      <c r="D40" s="183">
        <f t="shared" ca="1" si="35"/>
        <v>0</v>
      </c>
      <c r="E40" s="183">
        <f t="shared" ca="1" si="35"/>
        <v>0</v>
      </c>
      <c r="F40" s="183">
        <f t="shared" ca="1" si="35"/>
        <v>0</v>
      </c>
      <c r="G40" s="202">
        <f t="shared" ca="1" si="35"/>
        <v>32727240</v>
      </c>
      <c r="H40" s="202">
        <f t="shared" ca="1" si="35"/>
        <v>32727240</v>
      </c>
      <c r="I40" s="202">
        <f t="shared" ca="1" si="35"/>
        <v>32727240</v>
      </c>
      <c r="J40" s="202">
        <f t="shared" ca="1" si="35"/>
        <v>32727240</v>
      </c>
      <c r="K40" s="202">
        <f t="shared" ca="1" si="35"/>
        <v>32727240</v>
      </c>
      <c r="L40" s="202">
        <f t="shared" ca="1" si="35"/>
        <v>32727240</v>
      </c>
      <c r="M40" s="202">
        <f t="shared" ca="1" si="35"/>
        <v>32727240</v>
      </c>
      <c r="N40" s="202">
        <f t="shared" ca="1" si="35"/>
        <v>32727240</v>
      </c>
      <c r="O40" s="202">
        <f t="shared" ca="1" si="35"/>
        <v>32727240</v>
      </c>
      <c r="P40" s="202">
        <f t="shared" ca="1" si="35"/>
        <v>32727240</v>
      </c>
      <c r="Q40" s="202">
        <f t="shared" ca="1" si="35"/>
        <v>32727600.000000015</v>
      </c>
      <c r="R40" s="202">
        <f t="shared" ca="1" si="35"/>
        <v>79166540</v>
      </c>
      <c r="S40" s="202">
        <f t="shared" ca="1" si="35"/>
        <v>79166540</v>
      </c>
      <c r="T40" s="202">
        <f t="shared" ca="1" si="35"/>
        <v>79166540</v>
      </c>
      <c r="U40" s="202">
        <f t="shared" ca="1" si="35"/>
        <v>79166540</v>
      </c>
      <c r="V40" s="202">
        <f t="shared" ca="1" si="35"/>
        <v>79166540</v>
      </c>
      <c r="W40" s="202">
        <f t="shared" ca="1" si="35"/>
        <v>79166540</v>
      </c>
      <c r="X40" s="202">
        <f t="shared" ca="1" si="35"/>
        <v>79166540</v>
      </c>
      <c r="Y40" s="202">
        <f t="shared" ca="1" si="35"/>
        <v>79166540</v>
      </c>
      <c r="Z40" s="202">
        <f t="shared" ca="1" si="35"/>
        <v>79166540</v>
      </c>
      <c r="AA40" s="202">
        <f t="shared" ca="1" si="35"/>
        <v>79166540</v>
      </c>
      <c r="AB40" s="202">
        <f t="shared" ca="1" si="35"/>
        <v>79166540</v>
      </c>
      <c r="AC40" s="202">
        <f t="shared" ca="1" si="35"/>
        <v>79168060.000000104</v>
      </c>
      <c r="AD40" s="202">
        <f t="shared" ca="1" si="35"/>
        <v>85714200</v>
      </c>
      <c r="AE40" s="202">
        <f t="shared" ca="1" si="35"/>
        <v>85714200</v>
      </c>
      <c r="AF40" s="202">
        <f t="shared" ca="1" si="35"/>
        <v>85714200</v>
      </c>
      <c r="AG40" s="202">
        <f t="shared" ca="1" si="35"/>
        <v>85714200</v>
      </c>
      <c r="AH40" s="202">
        <f t="shared" ca="1" si="35"/>
        <v>85714200</v>
      </c>
      <c r="AI40" s="202">
        <f t="shared" ca="1" si="35"/>
        <v>85714200</v>
      </c>
      <c r="AJ40" s="202">
        <f t="shared" ca="1" si="35"/>
        <v>85714200</v>
      </c>
      <c r="AK40" s="202">
        <f t="shared" ca="1" si="35"/>
        <v>0</v>
      </c>
      <c r="AL40" s="202">
        <f t="shared" ca="1" si="35"/>
        <v>0</v>
      </c>
      <c r="AM40" s="202">
        <f t="shared" ca="1" si="35"/>
        <v>0</v>
      </c>
      <c r="AN40" s="202">
        <f t="shared" ca="1" si="35"/>
        <v>0</v>
      </c>
      <c r="AO40" s="202">
        <f t="shared" ca="1" si="35"/>
        <v>0</v>
      </c>
      <c r="AP40" s="202">
        <f t="shared" ca="1" si="35"/>
        <v>0</v>
      </c>
      <c r="AQ40" s="202">
        <f t="shared" ca="1" si="35"/>
        <v>0</v>
      </c>
      <c r="AR40" s="202">
        <f t="shared" ca="1" si="35"/>
        <v>0</v>
      </c>
      <c r="AS40" s="202">
        <f t="shared" ca="1" si="35"/>
        <v>0</v>
      </c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</row>
    <row r="41" spans="1:84" s="182" customFormat="1">
      <c r="B41" s="182" t="s">
        <v>18</v>
      </c>
      <c r="C41" s="183">
        <f t="shared" ref="C41:F41" ca="1" si="36">IFERROR(C40*$C$32,0)+IFERROR(OFFSET(C40,0,-$D$31)*$D$32,0)+IFERROR(OFFSET(C40,0,-$E$31)*$E$32,0)+IFERROR(OFFSET(C40,0,-$F$31)*$F$32,0)</f>
        <v>0</v>
      </c>
      <c r="D41" s="183">
        <f t="shared" ca="1" si="36"/>
        <v>0</v>
      </c>
      <c r="E41" s="183">
        <f t="shared" ca="1" si="36"/>
        <v>0</v>
      </c>
      <c r="F41" s="183">
        <f t="shared" ca="1" si="36"/>
        <v>0</v>
      </c>
      <c r="G41" s="202">
        <f ca="1">IFERROR(G40*$C$32,0)+IFERROR(OFFSET(G40,0,-$D$31)*$D$32,0)+IFERROR(OFFSET(G40,0,-$E$31)*$E$32,0)+IFERROR(OFFSET(G40,0,-$F$31)*$F$32,0)</f>
        <v>3272724</v>
      </c>
      <c r="H41" s="202">
        <f t="shared" ref="H41:BS41" ca="1" si="37">IFERROR(H40*$C$32,0)+IFERROR(OFFSET(H40,0,-$D$31)*$D$32,0)+IFERROR(OFFSET(H40,0,-$E$31)*$E$32,0)+IFERROR(OFFSET(H40,0,-$F$31)*$F$32,0)</f>
        <v>3272724</v>
      </c>
      <c r="I41" s="202">
        <f t="shared" ca="1" si="37"/>
        <v>9818172</v>
      </c>
      <c r="J41" s="202">
        <f t="shared" ca="1" si="37"/>
        <v>9818172</v>
      </c>
      <c r="K41" s="202">
        <f t="shared" ca="1" si="37"/>
        <v>29454516</v>
      </c>
      <c r="L41" s="202">
        <f t="shared" ca="1" si="37"/>
        <v>29454516</v>
      </c>
      <c r="M41" s="202">
        <f t="shared" ca="1" si="37"/>
        <v>29454516</v>
      </c>
      <c r="N41" s="202">
        <f t="shared" ca="1" si="37"/>
        <v>29454516</v>
      </c>
      <c r="O41" s="202">
        <f t="shared" ca="1" si="37"/>
        <v>29454516</v>
      </c>
      <c r="P41" s="202">
        <f t="shared" ca="1" si="37"/>
        <v>29454516</v>
      </c>
      <c r="Q41" s="202">
        <f t="shared" ca="1" si="37"/>
        <v>29454552</v>
      </c>
      <c r="R41" s="202">
        <f t="shared" ca="1" si="37"/>
        <v>34098446</v>
      </c>
      <c r="S41" s="202">
        <f t="shared" ca="1" si="37"/>
        <v>37371242</v>
      </c>
      <c r="T41" s="202">
        <f t="shared" ca="1" si="37"/>
        <v>46659030</v>
      </c>
      <c r="U41" s="202">
        <f t="shared" ca="1" si="37"/>
        <v>46659246.000000007</v>
      </c>
      <c r="V41" s="202">
        <f t="shared" ca="1" si="37"/>
        <v>74522610</v>
      </c>
      <c r="W41" s="202">
        <f t="shared" ca="1" si="37"/>
        <v>74522610</v>
      </c>
      <c r="X41" s="202">
        <f t="shared" ca="1" si="37"/>
        <v>74522610</v>
      </c>
      <c r="Y41" s="202">
        <f t="shared" ca="1" si="37"/>
        <v>74522610</v>
      </c>
      <c r="Z41" s="202">
        <f t="shared" ca="1" si="37"/>
        <v>74522610</v>
      </c>
      <c r="AA41" s="202">
        <f t="shared" ca="1" si="37"/>
        <v>74522610</v>
      </c>
      <c r="AB41" s="202">
        <f t="shared" ca="1" si="37"/>
        <v>74522610</v>
      </c>
      <c r="AC41" s="202">
        <f t="shared" ca="1" si="37"/>
        <v>74522798.000000015</v>
      </c>
      <c r="AD41" s="202">
        <f t="shared" ca="1" si="37"/>
        <v>79821306</v>
      </c>
      <c r="AE41" s="202">
        <f t="shared" ca="1" si="37"/>
        <v>79821610.00000003</v>
      </c>
      <c r="AF41" s="202">
        <f t="shared" ca="1" si="37"/>
        <v>81130838</v>
      </c>
      <c r="AG41" s="202">
        <f t="shared" ca="1" si="37"/>
        <v>81131750.00000006</v>
      </c>
      <c r="AH41" s="202">
        <f t="shared" ca="1" si="37"/>
        <v>85059434</v>
      </c>
      <c r="AI41" s="202">
        <f t="shared" ca="1" si="37"/>
        <v>85059434</v>
      </c>
      <c r="AJ41" s="202">
        <f t="shared" ca="1" si="37"/>
        <v>85059434</v>
      </c>
      <c r="AK41" s="202">
        <f t="shared" ca="1" si="37"/>
        <v>76488014</v>
      </c>
      <c r="AL41" s="202">
        <f t="shared" ca="1" si="37"/>
        <v>76488014</v>
      </c>
      <c r="AM41" s="202">
        <f t="shared" ca="1" si="37"/>
        <v>59345174</v>
      </c>
      <c r="AN41" s="202">
        <f t="shared" ca="1" si="37"/>
        <v>59345174</v>
      </c>
      <c r="AO41" s="202">
        <f t="shared" ca="1" si="37"/>
        <v>7916806.0000000112</v>
      </c>
      <c r="AP41" s="202">
        <f t="shared" ca="1" si="37"/>
        <v>8571420</v>
      </c>
      <c r="AQ41" s="202">
        <f t="shared" ca="1" si="37"/>
        <v>8571420</v>
      </c>
      <c r="AR41" s="202">
        <f t="shared" ca="1" si="37"/>
        <v>8571420</v>
      </c>
      <c r="AS41" s="202">
        <f t="shared" ca="1" si="37"/>
        <v>8571420</v>
      </c>
      <c r="AT41" s="202">
        <f t="shared" ca="1" si="37"/>
        <v>8571420</v>
      </c>
      <c r="AU41" s="202">
        <f t="shared" ca="1" si="37"/>
        <v>8571420</v>
      </c>
      <c r="AV41" s="202">
        <f t="shared" ca="1" si="37"/>
        <v>8571420</v>
      </c>
      <c r="AW41" s="202">
        <f t="shared" ca="1" si="37"/>
        <v>0</v>
      </c>
      <c r="AX41" s="202">
        <f t="shared" ca="1" si="37"/>
        <v>0</v>
      </c>
      <c r="AY41" s="202">
        <f t="shared" ca="1" si="37"/>
        <v>0</v>
      </c>
      <c r="AZ41" s="202">
        <f t="shared" ca="1" si="37"/>
        <v>0</v>
      </c>
      <c r="BA41" s="202">
        <f t="shared" ca="1" si="37"/>
        <v>0</v>
      </c>
      <c r="BB41" s="202">
        <f t="shared" ca="1" si="37"/>
        <v>0</v>
      </c>
      <c r="BC41" s="202">
        <f t="shared" ca="1" si="37"/>
        <v>0</v>
      </c>
      <c r="BD41" s="202">
        <f t="shared" ca="1" si="37"/>
        <v>0</v>
      </c>
      <c r="BE41" s="202">
        <f t="shared" ca="1" si="37"/>
        <v>0</v>
      </c>
      <c r="BF41" s="202">
        <f t="shared" ca="1" si="37"/>
        <v>0</v>
      </c>
      <c r="BG41" s="202">
        <f t="shared" ca="1" si="37"/>
        <v>0</v>
      </c>
      <c r="BH41" s="202">
        <f t="shared" ca="1" si="37"/>
        <v>0</v>
      </c>
      <c r="BI41" s="202">
        <f t="shared" ca="1" si="37"/>
        <v>0</v>
      </c>
      <c r="BJ41" s="202">
        <f t="shared" ca="1" si="37"/>
        <v>0</v>
      </c>
      <c r="BK41" s="202">
        <f t="shared" ca="1" si="37"/>
        <v>0</v>
      </c>
      <c r="BL41" s="202">
        <f t="shared" ca="1" si="37"/>
        <v>0</v>
      </c>
      <c r="BM41" s="202">
        <f t="shared" ca="1" si="37"/>
        <v>0</v>
      </c>
      <c r="BN41" s="202">
        <f t="shared" ca="1" si="37"/>
        <v>0</v>
      </c>
      <c r="BO41" s="202">
        <f t="shared" ca="1" si="37"/>
        <v>0</v>
      </c>
      <c r="BP41" s="202">
        <f t="shared" ca="1" si="37"/>
        <v>0</v>
      </c>
      <c r="BQ41" s="202">
        <f t="shared" ca="1" si="37"/>
        <v>0</v>
      </c>
      <c r="BR41" s="202">
        <f t="shared" ca="1" si="37"/>
        <v>0</v>
      </c>
      <c r="BS41" s="202">
        <f t="shared" ca="1" si="37"/>
        <v>0</v>
      </c>
      <c r="BT41" s="202">
        <f t="shared" ref="BT41:CF41" ca="1" si="38">IFERROR(BT40*$C$32,0)+IFERROR(OFFSET(BT40,0,-$D$31)*$D$32,0)+IFERROR(OFFSET(BT40,0,-$E$31)*$E$32,0)+IFERROR(OFFSET(BT40,0,-$F$31)*$F$32,0)</f>
        <v>0</v>
      </c>
      <c r="BU41" s="202">
        <f t="shared" ca="1" si="38"/>
        <v>0</v>
      </c>
      <c r="BV41" s="202">
        <f t="shared" ca="1" si="38"/>
        <v>0</v>
      </c>
      <c r="BW41" s="202">
        <f t="shared" ca="1" si="38"/>
        <v>0</v>
      </c>
      <c r="BX41" s="202">
        <f t="shared" ca="1" si="38"/>
        <v>0</v>
      </c>
      <c r="BY41" s="202">
        <f t="shared" ca="1" si="38"/>
        <v>0</v>
      </c>
      <c r="BZ41" s="202">
        <f t="shared" ca="1" si="38"/>
        <v>0</v>
      </c>
      <c r="CA41" s="202">
        <f t="shared" ca="1" si="38"/>
        <v>0</v>
      </c>
      <c r="CB41" s="202">
        <f t="shared" ca="1" si="38"/>
        <v>0</v>
      </c>
      <c r="CC41" s="202">
        <f t="shared" ca="1" si="38"/>
        <v>0</v>
      </c>
      <c r="CD41" s="202">
        <f t="shared" ca="1" si="38"/>
        <v>0</v>
      </c>
      <c r="CE41" s="202">
        <f t="shared" ca="1" si="38"/>
        <v>0</v>
      </c>
      <c r="CF41" s="202">
        <f t="shared" ca="1" si="38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203">
        <f ca="1">SUM($C38:G$38)</f>
        <v>1818.18</v>
      </c>
      <c r="H42" s="203">
        <f ca="1">SUM($C38:H$38)</f>
        <v>3636.36</v>
      </c>
      <c r="I42" s="203">
        <f ca="1">SUM($C38:I$38)</f>
        <v>5454.54</v>
      </c>
      <c r="J42" s="203">
        <f ca="1">SUM($C38:J$38)</f>
        <v>7272.72</v>
      </c>
      <c r="K42" s="203">
        <f ca="1">SUM($C38:K$38)</f>
        <v>9090.9</v>
      </c>
      <c r="L42" s="203">
        <f ca="1">SUM($C38:L$38)</f>
        <v>10909.08</v>
      </c>
      <c r="M42" s="203">
        <f ca="1">SUM($C38:M$38)</f>
        <v>12727.26</v>
      </c>
      <c r="N42" s="203">
        <f ca="1">SUM($C38:N$38)</f>
        <v>14545.44</v>
      </c>
      <c r="O42" s="203">
        <f ca="1">SUM($C38:O$38)</f>
        <v>16363.62</v>
      </c>
      <c r="P42" s="203">
        <f ca="1">SUM($C38:P$38)</f>
        <v>18181.8</v>
      </c>
      <c r="Q42" s="203">
        <f ca="1">SUM($C38:Q$38)</f>
        <v>20000</v>
      </c>
      <c r="R42" s="203">
        <f ca="1">SUM($C38:R$38)</f>
        <v>24166.66</v>
      </c>
      <c r="S42" s="203">
        <f ca="1">SUM($C38:S$38)</f>
        <v>28333.32</v>
      </c>
      <c r="T42" s="203">
        <f ca="1">SUM($C38:T$38)</f>
        <v>32499.98</v>
      </c>
      <c r="U42" s="203">
        <f ca="1">SUM($C38:U$38)</f>
        <v>36666.639999999999</v>
      </c>
      <c r="V42" s="203">
        <f ca="1">SUM($C38:V$38)</f>
        <v>40833.300000000003</v>
      </c>
      <c r="W42" s="203">
        <f ca="1">SUM($C38:W$38)</f>
        <v>44999.960000000006</v>
      </c>
      <c r="X42" s="203">
        <f ca="1">SUM($C38:X$38)</f>
        <v>49166.62000000001</v>
      </c>
      <c r="Y42" s="203">
        <f ca="1">SUM($C38:Y$38)</f>
        <v>53333.280000000013</v>
      </c>
      <c r="Z42" s="203">
        <f ca="1">SUM($C38:Z$38)</f>
        <v>57499.940000000017</v>
      </c>
      <c r="AA42" s="203">
        <f ca="1">SUM($C38:AA$38)</f>
        <v>61666.60000000002</v>
      </c>
      <c r="AB42" s="203">
        <f ca="1">SUM($C38:AB$38)</f>
        <v>65833.260000000024</v>
      </c>
      <c r="AC42" s="203">
        <f ca="1">SUM($C38:AC$38)</f>
        <v>70000.000000000029</v>
      </c>
      <c r="AD42" s="203">
        <f ca="1">SUM($C38:AD$38)</f>
        <v>74285.710000000036</v>
      </c>
      <c r="AE42" s="203">
        <f ca="1">SUM($C38:AE$38)</f>
        <v>78571.420000000042</v>
      </c>
      <c r="AF42" s="203">
        <f ca="1">SUM($C38:AF$38)</f>
        <v>82857.130000000048</v>
      </c>
      <c r="AG42" s="203">
        <f ca="1">SUM($C38:AG$38)</f>
        <v>87142.840000000055</v>
      </c>
      <c r="AH42" s="203">
        <f ca="1">SUM($C38:AH$38)</f>
        <v>91428.550000000061</v>
      </c>
      <c r="AI42" s="203">
        <f ca="1">SUM($C38:AI$38)</f>
        <v>95714.260000000068</v>
      </c>
      <c r="AJ42" s="203">
        <f ca="1">SUM($C38:AJ$38)</f>
        <v>99999.970000000074</v>
      </c>
      <c r="AK42" s="203">
        <f ca="1">SUM($C38:AK$38)</f>
        <v>99999.970000000074</v>
      </c>
      <c r="AL42" s="203">
        <f ca="1">SUM($C38:AL$38)</f>
        <v>99999.970000000074</v>
      </c>
      <c r="AM42" s="203">
        <f ca="1">SUM($C38:AM$38)</f>
        <v>99999.970000000074</v>
      </c>
      <c r="AN42" s="203">
        <f ca="1">SUM($C38:AN$38)</f>
        <v>99999.970000000074</v>
      </c>
      <c r="AO42" s="203">
        <f ca="1">SUM($C38:AO$38)</f>
        <v>99999.970000000074</v>
      </c>
      <c r="AP42" s="203">
        <f ca="1">SUM($C38:AP$38)</f>
        <v>99999.970000000074</v>
      </c>
      <c r="AQ42" s="203">
        <f ca="1">SUM($C38:AQ$38)</f>
        <v>99999.970000000074</v>
      </c>
      <c r="AR42" s="203">
        <f ca="1">SUM($C38:AR$38)</f>
        <v>99999.970000000074</v>
      </c>
      <c r="AS42" s="203">
        <f ca="1">SUM($C38:AS$38)</f>
        <v>99999.970000000074</v>
      </c>
      <c r="AT42" s="203">
        <f ca="1">SUM($C38:AT$38)</f>
        <v>99999.970000000074</v>
      </c>
      <c r="AU42" s="203">
        <f ca="1">SUM($C38:AU$38)</f>
        <v>99999.970000000074</v>
      </c>
      <c r="AV42" s="203">
        <f ca="1">SUM($C38:AV$38)</f>
        <v>99999.970000000074</v>
      </c>
      <c r="AW42" s="203">
        <f ca="1">SUM($C38:AW$38)</f>
        <v>99999.970000000074</v>
      </c>
      <c r="AX42" s="203">
        <f ca="1">SUM($C38:AX$38)</f>
        <v>99999.970000000074</v>
      </c>
      <c r="AY42" s="203">
        <f ca="1">SUM($C38:AY$38)</f>
        <v>99999.970000000074</v>
      </c>
      <c r="AZ42" s="203">
        <f ca="1">SUM($C38:AZ$38)</f>
        <v>99999.970000000074</v>
      </c>
      <c r="BA42" s="203">
        <f ca="1">SUM($C38:BA$38)</f>
        <v>99999.970000000074</v>
      </c>
      <c r="BB42" s="203">
        <f ca="1">SUM($C38:BB$38)</f>
        <v>99999.970000000074</v>
      </c>
      <c r="BC42" s="203">
        <f ca="1">SUM($C38:BC$38)</f>
        <v>99999.970000000074</v>
      </c>
      <c r="BD42" s="203">
        <f ca="1">SUM($C38:BD$38)</f>
        <v>99999.970000000074</v>
      </c>
      <c r="BE42" s="203">
        <f ca="1">SUM($C38:BE$38)</f>
        <v>99999.970000000074</v>
      </c>
      <c r="BF42" s="203">
        <f ca="1">SUM($C38:BF$38)</f>
        <v>99999.970000000074</v>
      </c>
      <c r="BG42" s="203">
        <f ca="1">SUM($C38:BG$38)</f>
        <v>99999.970000000074</v>
      </c>
      <c r="BH42" s="203">
        <f ca="1">SUM($C38:BH$38)</f>
        <v>99999.970000000074</v>
      </c>
      <c r="BI42" s="203">
        <f ca="1">SUM($C38:BI$38)</f>
        <v>99999.970000000074</v>
      </c>
      <c r="BJ42" s="203">
        <f ca="1">SUM($C38:BJ$38)</f>
        <v>99999.970000000074</v>
      </c>
      <c r="BK42" s="203">
        <f ca="1">SUM($C38:BK$38)</f>
        <v>99999.970000000074</v>
      </c>
      <c r="BL42" s="203">
        <f ca="1">SUM($C38:BL$38)</f>
        <v>99999.970000000074</v>
      </c>
      <c r="BM42" s="203">
        <f ca="1">SUM($C38:BM$38)</f>
        <v>99999.970000000074</v>
      </c>
      <c r="BN42" s="203">
        <f ca="1">SUM($C38:BN$38)</f>
        <v>99999.970000000074</v>
      </c>
      <c r="BO42" s="203">
        <f ca="1">SUM($C38:BO$38)</f>
        <v>99999.970000000074</v>
      </c>
      <c r="BP42" s="203">
        <f ca="1">SUM($C38:BP$38)</f>
        <v>99999.970000000074</v>
      </c>
      <c r="BQ42" s="203">
        <f ca="1">SUM($C38:BQ$38)</f>
        <v>99999.970000000074</v>
      </c>
      <c r="BR42" s="203">
        <f ca="1">SUM($C38:BR$38)</f>
        <v>99999.970000000074</v>
      </c>
      <c r="BS42" s="203">
        <f ca="1">SUM($C38:BS$38)</f>
        <v>99999.970000000074</v>
      </c>
      <c r="BT42" s="203">
        <f ca="1">SUM($C38:BT$38)</f>
        <v>99999.970000000074</v>
      </c>
      <c r="BU42" s="203">
        <f ca="1">SUM($C38:BU$38)</f>
        <v>99999.970000000074</v>
      </c>
      <c r="BV42" s="203">
        <f ca="1">SUM($C38:BV$38)</f>
        <v>99999.970000000074</v>
      </c>
      <c r="BW42" s="203">
        <f ca="1">SUM($C38:BW$38)</f>
        <v>99999.970000000074</v>
      </c>
      <c r="BX42" s="203">
        <f ca="1">SUM($C38:BX$38)</f>
        <v>99999.970000000074</v>
      </c>
      <c r="BY42" s="203">
        <f ca="1">SUM($C38:BY$38)</f>
        <v>99999.970000000074</v>
      </c>
      <c r="BZ42" s="203">
        <f ca="1">SUM($C38:BZ$38)</f>
        <v>99999.970000000074</v>
      </c>
      <c r="CA42" s="203">
        <f ca="1">SUM($C38:CA$38)</f>
        <v>99999.970000000074</v>
      </c>
      <c r="CB42" s="203">
        <f ca="1">SUM($C38:CB$38)</f>
        <v>99999.970000000074</v>
      </c>
      <c r="CC42" s="203">
        <f ca="1">SUM($C38:CC$38)</f>
        <v>99999.970000000074</v>
      </c>
      <c r="CD42" s="203">
        <f ca="1">SUM($C38:CD$38)</f>
        <v>99999.970000000074</v>
      </c>
      <c r="CE42" s="203">
        <f ca="1">SUM($C38:CE$38)</f>
        <v>99999.970000000074</v>
      </c>
      <c r="CF42" s="203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203">
        <f ca="1">SUM($C40:G$40)</f>
        <v>32727240</v>
      </c>
      <c r="H43" s="203">
        <f ca="1">SUM($C40:H$40)</f>
        <v>65454480</v>
      </c>
      <c r="I43" s="203">
        <f ca="1">SUM($C40:I$40)</f>
        <v>98181720</v>
      </c>
      <c r="J43" s="203">
        <f ca="1">SUM($C40:J$40)</f>
        <v>130908960</v>
      </c>
      <c r="K43" s="203">
        <f ca="1">SUM($C40:K$40)</f>
        <v>163636200</v>
      </c>
      <c r="L43" s="203">
        <f ca="1">SUM($C40:L$40)</f>
        <v>196363440</v>
      </c>
      <c r="M43" s="203">
        <f ca="1">SUM($C40:M$40)</f>
        <v>229090680</v>
      </c>
      <c r="N43" s="203">
        <f ca="1">SUM($C40:N$40)</f>
        <v>261817920</v>
      </c>
      <c r="O43" s="203">
        <f ca="1">SUM($C40:O$40)</f>
        <v>294545160</v>
      </c>
      <c r="P43" s="203">
        <f ca="1">SUM($C40:P$40)</f>
        <v>327272400</v>
      </c>
      <c r="Q43" s="203">
        <f ca="1">SUM($C40:Q$40)</f>
        <v>360000000</v>
      </c>
      <c r="R43" s="203">
        <f ca="1">SUM($C40:R$40)</f>
        <v>439166540</v>
      </c>
      <c r="S43" s="203">
        <f ca="1">SUM($C40:S$40)</f>
        <v>518333080</v>
      </c>
      <c r="T43" s="203">
        <f ca="1">SUM($C40:T$40)</f>
        <v>597499620</v>
      </c>
      <c r="U43" s="203">
        <f ca="1">SUM($C40:U$40)</f>
        <v>676666160</v>
      </c>
      <c r="V43" s="203">
        <f ca="1">SUM($C40:V$40)</f>
        <v>755832700</v>
      </c>
      <c r="W43" s="203">
        <f ca="1">SUM($C40:W$40)</f>
        <v>834999240</v>
      </c>
      <c r="X43" s="203">
        <f ca="1">SUM($C40:X$40)</f>
        <v>914165780</v>
      </c>
      <c r="Y43" s="203">
        <f ca="1">SUM($C40:Y$40)</f>
        <v>993332320</v>
      </c>
      <c r="Z43" s="203">
        <f ca="1">SUM($C40:Z$40)</f>
        <v>1072498860</v>
      </c>
      <c r="AA43" s="203">
        <f ca="1">SUM($C40:AA$40)</f>
        <v>1151665400</v>
      </c>
      <c r="AB43" s="203">
        <f ca="1">SUM($C40:AB$40)</f>
        <v>1230831940</v>
      </c>
      <c r="AC43" s="203">
        <f ca="1">SUM($C40:AC$40)</f>
        <v>1310000000</v>
      </c>
      <c r="AD43" s="203">
        <f ca="1">SUM($C40:AD$40)</f>
        <v>1395714200</v>
      </c>
      <c r="AE43" s="203">
        <f ca="1">SUM($C40:AE$40)</f>
        <v>1481428400</v>
      </c>
      <c r="AF43" s="203">
        <f ca="1">SUM($C40:AF$40)</f>
        <v>1567142600</v>
      </c>
      <c r="AG43" s="203">
        <f ca="1">SUM($C40:AG$40)</f>
        <v>1652856800</v>
      </c>
      <c r="AH43" s="203">
        <f ca="1">SUM($C40:AH$40)</f>
        <v>1738571000</v>
      </c>
      <c r="AI43" s="203">
        <f ca="1">SUM($C40:AI$40)</f>
        <v>1824285200</v>
      </c>
      <c r="AJ43" s="203">
        <f ca="1">SUM($C40:AJ$40)</f>
        <v>1909999400</v>
      </c>
      <c r="AK43" s="203">
        <f ca="1">SUM($C40:AK$40)</f>
        <v>1909999400</v>
      </c>
      <c r="AL43" s="203">
        <f ca="1">SUM($C40:AL$40)</f>
        <v>1909999400</v>
      </c>
      <c r="AM43" s="203">
        <f ca="1">SUM($C40:AM$40)</f>
        <v>1909999400</v>
      </c>
      <c r="AN43" s="203">
        <f ca="1">SUM($C40:AN$40)</f>
        <v>1909999400</v>
      </c>
      <c r="AO43" s="203">
        <f ca="1">SUM($C40:AO$40)</f>
        <v>1909999400</v>
      </c>
      <c r="AP43" s="203">
        <f ca="1">SUM($C40:AP$40)</f>
        <v>1909999400</v>
      </c>
      <c r="AQ43" s="203">
        <f ca="1">SUM($C40:AQ$40)</f>
        <v>1909999400</v>
      </c>
      <c r="AR43" s="203">
        <f ca="1">SUM($C40:AR$40)</f>
        <v>1909999400</v>
      </c>
      <c r="AS43" s="203">
        <f ca="1">SUM($C40:AS$40)</f>
        <v>1909999400</v>
      </c>
      <c r="AT43" s="203">
        <f ca="1">SUM($C40:AT$40)</f>
        <v>1909999400</v>
      </c>
      <c r="AU43" s="203">
        <f ca="1">SUM($C40:AU$40)</f>
        <v>1909999400</v>
      </c>
      <c r="AV43" s="203">
        <f ca="1">SUM($C40:AV$40)</f>
        <v>1909999400</v>
      </c>
      <c r="AW43" s="203">
        <f ca="1">SUM($C40:AW$40)</f>
        <v>1909999400</v>
      </c>
      <c r="AX43" s="203">
        <f ca="1">SUM($C40:AX$40)</f>
        <v>1909999400</v>
      </c>
      <c r="AY43" s="203">
        <f ca="1">SUM($C40:AY$40)</f>
        <v>1909999400</v>
      </c>
      <c r="AZ43" s="203">
        <f ca="1">SUM($C40:AZ$40)</f>
        <v>1909999400</v>
      </c>
      <c r="BA43" s="203">
        <f ca="1">SUM($C40:BA$40)</f>
        <v>1909999400</v>
      </c>
      <c r="BB43" s="203">
        <f ca="1">SUM($C40:BB$40)</f>
        <v>1909999400</v>
      </c>
      <c r="BC43" s="203">
        <f ca="1">SUM($C40:BC$40)</f>
        <v>1909999400</v>
      </c>
      <c r="BD43" s="203">
        <f ca="1">SUM($C40:BD$40)</f>
        <v>1909999400</v>
      </c>
      <c r="BE43" s="203">
        <f ca="1">SUM($C40:BE$40)</f>
        <v>1909999400</v>
      </c>
      <c r="BF43" s="203">
        <f ca="1">SUM($C40:BF$40)</f>
        <v>1909999400</v>
      </c>
      <c r="BG43" s="203">
        <f ca="1">SUM($C40:BG$40)</f>
        <v>1909999400</v>
      </c>
      <c r="BH43" s="203">
        <f ca="1">SUM($C40:BH$40)</f>
        <v>1909999400</v>
      </c>
      <c r="BI43" s="203">
        <f ca="1">SUM($C40:BI$40)</f>
        <v>1909999400</v>
      </c>
      <c r="BJ43" s="203">
        <f ca="1">SUM($C40:BJ$40)</f>
        <v>1909999400</v>
      </c>
      <c r="BK43" s="203">
        <f ca="1">SUM($C40:BK$40)</f>
        <v>1909999400</v>
      </c>
      <c r="BL43" s="203">
        <f ca="1">SUM($C40:BL$40)</f>
        <v>1909999400</v>
      </c>
      <c r="BM43" s="203">
        <f ca="1">SUM($C40:BM$40)</f>
        <v>1909999400</v>
      </c>
      <c r="BN43" s="203">
        <f ca="1">SUM($C40:BN$40)</f>
        <v>1909999400</v>
      </c>
      <c r="BO43" s="203">
        <f ca="1">SUM($C40:BO$40)</f>
        <v>1909999400</v>
      </c>
      <c r="BP43" s="203">
        <f ca="1">SUM($C40:BP$40)</f>
        <v>1909999400</v>
      </c>
      <c r="BQ43" s="203">
        <f ca="1">SUM($C40:BQ$40)</f>
        <v>1909999400</v>
      </c>
      <c r="BR43" s="203">
        <f ca="1">SUM($C40:BR$40)</f>
        <v>1909999400</v>
      </c>
      <c r="BS43" s="203">
        <f ca="1">SUM($C40:BS$40)</f>
        <v>1909999400</v>
      </c>
      <c r="BT43" s="203">
        <f ca="1">SUM($C40:BT$40)</f>
        <v>1909999400</v>
      </c>
      <c r="BU43" s="203">
        <f ca="1">SUM($C40:BU$40)</f>
        <v>1909999400</v>
      </c>
      <c r="BV43" s="203">
        <f ca="1">SUM($C40:BV$40)</f>
        <v>1909999400</v>
      </c>
      <c r="BW43" s="203">
        <f ca="1">SUM($C40:BW$40)</f>
        <v>1909999400</v>
      </c>
      <c r="BX43" s="203">
        <f ca="1">SUM($C40:BX$40)</f>
        <v>1909999400</v>
      </c>
      <c r="BY43" s="203">
        <f ca="1">SUM($C40:BY$40)</f>
        <v>1909999400</v>
      </c>
      <c r="BZ43" s="203">
        <f ca="1">SUM($C40:BZ$40)</f>
        <v>1909999400</v>
      </c>
      <c r="CA43" s="203">
        <f ca="1">SUM($C40:CA$40)</f>
        <v>1909999400</v>
      </c>
      <c r="CB43" s="203">
        <f ca="1">SUM($C40:CB$40)</f>
        <v>1909999400</v>
      </c>
      <c r="CC43" s="203">
        <f ca="1">SUM($C40:CC$40)</f>
        <v>1909999400</v>
      </c>
      <c r="CD43" s="203">
        <f ca="1">SUM($C40:CD$40)</f>
        <v>1909999400</v>
      </c>
      <c r="CE43" s="203">
        <f ca="1">SUM($C40:CE$40)</f>
        <v>1909999400</v>
      </c>
      <c r="CF43" s="203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203">
        <f ca="1">SUM($C$41:G41)</f>
        <v>3272724</v>
      </c>
      <c r="H44" s="203">
        <f ca="1">SUM($C$41:H41)</f>
        <v>6545448</v>
      </c>
      <c r="I44" s="203">
        <f ca="1">SUM($C$41:I41)</f>
        <v>16363620</v>
      </c>
      <c r="J44" s="203">
        <f ca="1">SUM($C$41:J41)</f>
        <v>26181792</v>
      </c>
      <c r="K44" s="203">
        <f ca="1">SUM($C$41:K41)</f>
        <v>55636308</v>
      </c>
      <c r="L44" s="203">
        <f ca="1">SUM($C$41:L41)</f>
        <v>85090824</v>
      </c>
      <c r="M44" s="203">
        <f ca="1">SUM($C$41:M41)</f>
        <v>114545340</v>
      </c>
      <c r="N44" s="203">
        <f ca="1">SUM($C$41:N41)</f>
        <v>143999856</v>
      </c>
      <c r="O44" s="203">
        <f ca="1">SUM($C$41:O41)</f>
        <v>173454372</v>
      </c>
      <c r="P44" s="203">
        <f ca="1">SUM($C$41:P41)</f>
        <v>202908888</v>
      </c>
      <c r="Q44" s="203">
        <f ca="1">SUM($C$41:Q41)</f>
        <v>232363440</v>
      </c>
      <c r="R44" s="203">
        <f ca="1">SUM($C$41:R41)</f>
        <v>266461886</v>
      </c>
      <c r="S44" s="203">
        <f ca="1">SUM($C$41:S41)</f>
        <v>303833128</v>
      </c>
      <c r="T44" s="203">
        <f ca="1">SUM($C$41:T41)</f>
        <v>350492158</v>
      </c>
      <c r="U44" s="203">
        <f ca="1">SUM($C$41:U41)</f>
        <v>397151404</v>
      </c>
      <c r="V44" s="203">
        <f ca="1">SUM($C$41:V41)</f>
        <v>471674014</v>
      </c>
      <c r="W44" s="203">
        <f ca="1">SUM($C$41:W41)</f>
        <v>546196624</v>
      </c>
      <c r="X44" s="203">
        <f ca="1">SUM($C$41:X41)</f>
        <v>620719234</v>
      </c>
      <c r="Y44" s="203">
        <f ca="1">SUM($C$41:Y41)</f>
        <v>695241844</v>
      </c>
      <c r="Z44" s="203">
        <f ca="1">SUM($C$41:Z41)</f>
        <v>769764454</v>
      </c>
      <c r="AA44" s="203">
        <f ca="1">SUM($C$41:AA41)</f>
        <v>844287064</v>
      </c>
      <c r="AB44" s="203">
        <f ca="1">SUM($C$41:AB41)</f>
        <v>918809674</v>
      </c>
      <c r="AC44" s="203">
        <f ca="1">SUM($C$41:AC41)</f>
        <v>993332472</v>
      </c>
      <c r="AD44" s="203">
        <f ca="1">SUM($C$41:AD41)</f>
        <v>1073153778</v>
      </c>
      <c r="AE44" s="203">
        <f ca="1">SUM($C$41:AE41)</f>
        <v>1152975388</v>
      </c>
      <c r="AF44" s="203">
        <f ca="1">SUM($C$41:AF41)</f>
        <v>1234106226</v>
      </c>
      <c r="AG44" s="203">
        <f ca="1">SUM($C$41:AG41)</f>
        <v>1315237976</v>
      </c>
      <c r="AH44" s="203">
        <f ca="1">SUM($C$41:AH41)</f>
        <v>1400297410</v>
      </c>
      <c r="AI44" s="203">
        <f ca="1">SUM($C$41:AI41)</f>
        <v>1485356844</v>
      </c>
      <c r="AJ44" s="203">
        <f ca="1">SUM($C$41:AJ41)</f>
        <v>1570416278</v>
      </c>
      <c r="AK44" s="203">
        <f ca="1">SUM($C$41:AK41)</f>
        <v>1646904292</v>
      </c>
      <c r="AL44" s="203">
        <f ca="1">SUM($C$41:AL41)</f>
        <v>1723392306</v>
      </c>
      <c r="AM44" s="203">
        <f ca="1">SUM($C$41:AM41)</f>
        <v>1782737480</v>
      </c>
      <c r="AN44" s="203">
        <f ca="1">SUM($C$41:AN41)</f>
        <v>1842082654</v>
      </c>
      <c r="AO44" s="203">
        <f ca="1">SUM($C$41:AO41)</f>
        <v>1849999460</v>
      </c>
      <c r="AP44" s="203">
        <f ca="1">SUM($C$41:AP41)</f>
        <v>1858570880</v>
      </c>
      <c r="AQ44" s="203">
        <f ca="1">SUM($C$41:AQ41)</f>
        <v>1867142300</v>
      </c>
      <c r="AR44" s="203">
        <f ca="1">SUM($C$41:AR41)</f>
        <v>1875713720</v>
      </c>
      <c r="AS44" s="203">
        <f ca="1">SUM($C$41:AS41)</f>
        <v>1884285140</v>
      </c>
      <c r="AT44" s="203">
        <f ca="1">SUM($C$41:AT41)</f>
        <v>1892856560</v>
      </c>
      <c r="AU44" s="203">
        <f ca="1">SUM($C$41:AU41)</f>
        <v>1901427980</v>
      </c>
      <c r="AV44" s="203">
        <f ca="1">SUM($C$41:AV41)</f>
        <v>1909999400</v>
      </c>
      <c r="AW44" s="203">
        <f ca="1">SUM($C$41:AW41)</f>
        <v>1909999400</v>
      </c>
      <c r="AX44" s="203">
        <f ca="1">SUM($C$41:AX41)</f>
        <v>1909999400</v>
      </c>
      <c r="AY44" s="203">
        <f ca="1">SUM($C$41:AY41)</f>
        <v>1909999400</v>
      </c>
      <c r="AZ44" s="203">
        <f ca="1">SUM($C$41:AZ41)</f>
        <v>1909999400</v>
      </c>
      <c r="BA44" s="203">
        <f ca="1">SUM($C$41:BA41)</f>
        <v>1909999400</v>
      </c>
      <c r="BB44" s="203">
        <f ca="1">SUM($C$41:BB41)</f>
        <v>1909999400</v>
      </c>
      <c r="BC44" s="203">
        <f ca="1">SUM($C$41:BC41)</f>
        <v>1909999400</v>
      </c>
      <c r="BD44" s="203">
        <f ca="1">SUM($C$41:BD41)</f>
        <v>1909999400</v>
      </c>
      <c r="BE44" s="203">
        <f ca="1">SUM($C$41:BE41)</f>
        <v>1909999400</v>
      </c>
      <c r="BF44" s="203">
        <f ca="1">SUM($C$41:BF41)</f>
        <v>1909999400</v>
      </c>
      <c r="BG44" s="203">
        <f ca="1">SUM($C$41:BG41)</f>
        <v>1909999400</v>
      </c>
      <c r="BH44" s="203">
        <f ca="1">SUM($C$41:BH41)</f>
        <v>1909999400</v>
      </c>
      <c r="BI44" s="203">
        <f ca="1">SUM($C$41:BI41)</f>
        <v>1909999400</v>
      </c>
      <c r="BJ44" s="203">
        <f ca="1">SUM($C$41:BJ41)</f>
        <v>1909999400</v>
      </c>
      <c r="BK44" s="203">
        <f ca="1">SUM($C$41:BK41)</f>
        <v>1909999400</v>
      </c>
      <c r="BL44" s="203">
        <f ca="1">SUM($C$41:BL41)</f>
        <v>1909999400</v>
      </c>
      <c r="BM44" s="203">
        <f ca="1">SUM($C$41:BM41)</f>
        <v>1909999400</v>
      </c>
      <c r="BN44" s="203">
        <f ca="1">SUM($C$41:BN41)</f>
        <v>1909999400</v>
      </c>
      <c r="BO44" s="203">
        <f ca="1">SUM($C$41:BO41)</f>
        <v>1909999400</v>
      </c>
      <c r="BP44" s="203">
        <f ca="1">SUM($C$41:BP41)</f>
        <v>1909999400</v>
      </c>
      <c r="BQ44" s="203">
        <f ca="1">SUM($C$41:BQ41)</f>
        <v>1909999400</v>
      </c>
      <c r="BR44" s="203">
        <f ca="1">SUM($C$41:BR41)</f>
        <v>1909999400</v>
      </c>
      <c r="BS44" s="203">
        <f ca="1">SUM($C$41:BS41)</f>
        <v>1909999400</v>
      </c>
      <c r="BT44" s="203">
        <f ca="1">SUM($C$41:BT41)</f>
        <v>1909999400</v>
      </c>
      <c r="BU44" s="203">
        <f ca="1">SUM($C$41:BU41)</f>
        <v>1909999400</v>
      </c>
      <c r="BV44" s="203">
        <f ca="1">SUM($C$41:BV41)</f>
        <v>1909999400</v>
      </c>
      <c r="BW44" s="203">
        <f ca="1">SUM($C$41:BW41)</f>
        <v>1909999400</v>
      </c>
      <c r="BX44" s="203">
        <f ca="1">SUM($C$41:BX41)</f>
        <v>1909999400</v>
      </c>
      <c r="BY44" s="203">
        <f ca="1">SUM($C$41:BY41)</f>
        <v>1909999400</v>
      </c>
      <c r="BZ44" s="203">
        <f ca="1">SUM($C$41:BZ41)</f>
        <v>1909999400</v>
      </c>
      <c r="CA44" s="203">
        <f ca="1">SUM($C$41:CA41)</f>
        <v>1909999400</v>
      </c>
      <c r="CB44" s="203">
        <f ca="1">SUM($C$41:CB41)</f>
        <v>1909999400</v>
      </c>
      <c r="CC44" s="203">
        <f ca="1">SUM($C$41:CC41)</f>
        <v>1909999400</v>
      </c>
      <c r="CD44" s="203">
        <f ca="1">SUM($C$41:CD41)</f>
        <v>1909999400</v>
      </c>
      <c r="CE44" s="203">
        <f ca="1">SUM($C$41:CE41)</f>
        <v>1909999400</v>
      </c>
      <c r="CF44" s="203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 ca="1">IF(C46&gt;=$C$52,$C$52,0)</f>
        <v>0</v>
      </c>
      <c r="D47" s="1">
        <f t="shared" ref="D47:BO47" ca="1" si="43">IF(D46&gt;=$C$52,$C$52,0)</f>
        <v>0</v>
      </c>
      <c r="E47" s="1">
        <f t="shared" ca="1" si="43"/>
        <v>0</v>
      </c>
      <c r="F47" s="1">
        <f t="shared" ca="1" si="43"/>
        <v>0</v>
      </c>
      <c r="G47" s="1">
        <f t="shared" ca="1" si="43"/>
        <v>0</v>
      </c>
      <c r="H47" s="1">
        <f t="shared" ca="1" si="43"/>
        <v>0</v>
      </c>
      <c r="I47" s="1">
        <f t="shared" ca="1" si="43"/>
        <v>0</v>
      </c>
      <c r="J47" s="1">
        <f t="shared" ca="1" si="43"/>
        <v>0</v>
      </c>
      <c r="K47" s="1">
        <f t="shared" ca="1" si="43"/>
        <v>0</v>
      </c>
      <c r="L47" s="1">
        <f t="shared" ca="1" si="43"/>
        <v>0</v>
      </c>
      <c r="M47" s="1">
        <f t="shared" ca="1" si="43"/>
        <v>0.5</v>
      </c>
      <c r="N47" s="1">
        <f t="shared" ca="1" si="43"/>
        <v>0.5</v>
      </c>
      <c r="O47" s="1">
        <f t="shared" ca="1" si="43"/>
        <v>0.5</v>
      </c>
      <c r="P47" s="1">
        <f t="shared" ca="1" si="43"/>
        <v>0.5</v>
      </c>
      <c r="Q47" s="1">
        <f t="shared" ca="1" si="43"/>
        <v>0.5</v>
      </c>
      <c r="R47" s="1">
        <f t="shared" ca="1" si="43"/>
        <v>0.5</v>
      </c>
      <c r="S47" s="1">
        <f t="shared" ca="1" si="43"/>
        <v>0.5</v>
      </c>
      <c r="T47" s="1">
        <f t="shared" ca="1" si="43"/>
        <v>0.5</v>
      </c>
      <c r="U47" s="1">
        <f t="shared" ca="1" si="43"/>
        <v>0.5</v>
      </c>
      <c r="V47" s="1">
        <f t="shared" ca="1" si="43"/>
        <v>0.5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ca="1" si="43"/>
        <v>0.5</v>
      </c>
      <c r="AG47" s="1">
        <f t="shared" ca="1" si="43"/>
        <v>0.5</v>
      </c>
      <c r="AH47" s="1">
        <f t="shared" ca="1" si="43"/>
        <v>0.5</v>
      </c>
      <c r="AI47" s="1">
        <f t="shared" ca="1" si="43"/>
        <v>0.5</v>
      </c>
      <c r="AJ47" s="1">
        <f t="shared" ca="1" si="43"/>
        <v>0.5</v>
      </c>
      <c r="AK47" s="1">
        <f t="shared" ca="1" si="43"/>
        <v>0.5</v>
      </c>
      <c r="AL47" s="1">
        <f t="shared" ca="1" si="43"/>
        <v>0.5</v>
      </c>
      <c r="AM47" s="1">
        <f t="shared" ca="1" si="43"/>
        <v>0.5</v>
      </c>
      <c r="AN47" s="1">
        <f t="shared" ca="1" si="43"/>
        <v>0.5</v>
      </c>
      <c r="AO47" s="1">
        <f t="shared" ca="1" si="43"/>
        <v>0.5</v>
      </c>
      <c r="AP47" s="1">
        <f t="shared" ca="1" si="43"/>
        <v>0.5</v>
      </c>
      <c r="AQ47" s="1">
        <f t="shared" ca="1" si="43"/>
        <v>0.5</v>
      </c>
      <c r="AR47" s="1">
        <f t="shared" ca="1" si="43"/>
        <v>0.5</v>
      </c>
      <c r="AS47" s="1">
        <f t="shared" ca="1" si="43"/>
        <v>0.5</v>
      </c>
      <c r="AT47" s="1">
        <f t="shared" ca="1" si="43"/>
        <v>0.5</v>
      </c>
      <c r="AU47" s="1">
        <f t="shared" ca="1" si="43"/>
        <v>0.5</v>
      </c>
      <c r="AV47" s="1">
        <f t="shared" ca="1" si="43"/>
        <v>0.5</v>
      </c>
      <c r="AW47" s="1">
        <f t="shared" ca="1" si="43"/>
        <v>0.5</v>
      </c>
      <c r="AX47" s="1">
        <f t="shared" ca="1" si="43"/>
        <v>0.5</v>
      </c>
      <c r="AY47" s="1">
        <f t="shared" ca="1" si="43"/>
        <v>0.5</v>
      </c>
      <c r="AZ47" s="1">
        <f t="shared" ca="1" si="43"/>
        <v>0.5</v>
      </c>
      <c r="BA47" s="1">
        <f t="shared" ca="1" si="43"/>
        <v>0.5</v>
      </c>
      <c r="BB47" s="1">
        <f t="shared" ca="1" si="43"/>
        <v>0.5</v>
      </c>
      <c r="BC47" s="1">
        <f t="shared" ca="1" si="43"/>
        <v>0.5</v>
      </c>
      <c r="BD47" s="1">
        <f t="shared" ca="1" si="43"/>
        <v>0.5</v>
      </c>
      <c r="BE47" s="1">
        <f t="shared" ca="1" si="43"/>
        <v>0.5</v>
      </c>
      <c r="BF47" s="1">
        <f t="shared" ca="1" si="43"/>
        <v>0.5</v>
      </c>
      <c r="BG47" s="1">
        <f t="shared" ca="1" si="43"/>
        <v>0.5</v>
      </c>
      <c r="BH47" s="1">
        <f t="shared" ca="1" si="43"/>
        <v>0.5</v>
      </c>
      <c r="BI47" s="1">
        <f t="shared" ca="1" si="43"/>
        <v>0.5</v>
      </c>
      <c r="BJ47" s="1">
        <f t="shared" ca="1" si="43"/>
        <v>0.5</v>
      </c>
      <c r="BK47" s="1">
        <f t="shared" ca="1" si="43"/>
        <v>0.5</v>
      </c>
      <c r="BL47" s="1">
        <f t="shared" ca="1" si="43"/>
        <v>0.5</v>
      </c>
      <c r="BM47" s="1">
        <f t="shared" ca="1" si="43"/>
        <v>0.5</v>
      </c>
      <c r="BN47" s="1">
        <f t="shared" ca="1" si="43"/>
        <v>0.5</v>
      </c>
      <c r="BO47" s="1">
        <f t="shared" ca="1" si="43"/>
        <v>0.5</v>
      </c>
      <c r="BP47" s="1">
        <f t="shared" ref="BP47:CF47" ca="1" si="44">IF(BP46&gt;=$C$52,$C$52,0)</f>
        <v>0.5</v>
      </c>
      <c r="BQ47" s="1">
        <f t="shared" ca="1" si="44"/>
        <v>0.5</v>
      </c>
      <c r="BR47" s="1">
        <f t="shared" ca="1" si="44"/>
        <v>0.5</v>
      </c>
      <c r="BS47" s="1">
        <f t="shared" ca="1" si="44"/>
        <v>0.5</v>
      </c>
      <c r="BT47" s="1">
        <f t="shared" ca="1" si="44"/>
        <v>0.5</v>
      </c>
      <c r="BU47" s="1">
        <f t="shared" ca="1" si="44"/>
        <v>0.5</v>
      </c>
      <c r="BV47" s="1">
        <f t="shared" ca="1" si="44"/>
        <v>0.5</v>
      </c>
      <c r="BW47" s="1">
        <f t="shared" ca="1" si="44"/>
        <v>0.5</v>
      </c>
      <c r="BX47" s="1">
        <f t="shared" ca="1" si="44"/>
        <v>0.5</v>
      </c>
      <c r="BY47" s="1">
        <f t="shared" ca="1" si="44"/>
        <v>0.5</v>
      </c>
      <c r="BZ47" s="1">
        <f t="shared" ca="1" si="44"/>
        <v>0.5</v>
      </c>
      <c r="CA47" s="1">
        <f t="shared" ca="1" si="44"/>
        <v>0.5</v>
      </c>
      <c r="CB47" s="1">
        <f t="shared" ca="1" si="44"/>
        <v>0.5</v>
      </c>
      <c r="CC47" s="1">
        <f t="shared" ca="1" si="44"/>
        <v>0.5</v>
      </c>
      <c r="CD47" s="1">
        <f t="shared" ca="1" si="44"/>
        <v>0.5</v>
      </c>
      <c r="CE47" s="1">
        <f t="shared" ca="1" si="44"/>
        <v>0.5</v>
      </c>
      <c r="CF47" s="1">
        <f t="shared" ca="1" si="44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45">EDATE(D48,1)</f>
        <v>42339</v>
      </c>
      <c r="F48" s="12">
        <f t="shared" ref="F48" si="46">EDATE(E48,1)</f>
        <v>42370</v>
      </c>
      <c r="G48" s="12">
        <f t="shared" ref="G48" si="47">EDATE(F48,1)</f>
        <v>42401</v>
      </c>
      <c r="H48" s="12">
        <f t="shared" ref="H48" si="48">EDATE(G48,1)</f>
        <v>42430</v>
      </c>
      <c r="I48" s="12">
        <f t="shared" ref="I48" si="49">EDATE(H48,1)</f>
        <v>42461</v>
      </c>
      <c r="J48" s="12">
        <f t="shared" ref="J48" si="50">EDATE(I48,1)</f>
        <v>42491</v>
      </c>
      <c r="K48" s="12">
        <f t="shared" ref="K48" si="51">EDATE(J48,1)</f>
        <v>42522</v>
      </c>
      <c r="L48" s="12">
        <f t="shared" ref="L48" si="52">EDATE(K48,1)</f>
        <v>42552</v>
      </c>
      <c r="M48" s="12">
        <f t="shared" ref="M48" si="53">EDATE(L48,1)</f>
        <v>42583</v>
      </c>
      <c r="N48" s="12">
        <f t="shared" ref="N48" si="54">EDATE(M48,1)</f>
        <v>42614</v>
      </c>
      <c r="O48" s="12">
        <f t="shared" ref="O48" si="55">EDATE(N48,1)</f>
        <v>42644</v>
      </c>
      <c r="P48" s="12">
        <f t="shared" ref="P48" si="56">EDATE(O48,1)</f>
        <v>42675</v>
      </c>
      <c r="Q48" s="12">
        <f t="shared" ref="Q48" si="57">EDATE(P48,1)</f>
        <v>42705</v>
      </c>
      <c r="R48" s="12">
        <f t="shared" ref="R48" si="58">EDATE(Q48,1)</f>
        <v>42736</v>
      </c>
      <c r="S48" s="12">
        <f t="shared" ref="S48" si="59">EDATE(R48,1)</f>
        <v>42767</v>
      </c>
      <c r="T48" s="12">
        <f t="shared" ref="T48" si="60">EDATE(S48,1)</f>
        <v>42795</v>
      </c>
      <c r="U48" s="12">
        <f t="shared" ref="U48" si="61">EDATE(T48,1)</f>
        <v>42826</v>
      </c>
      <c r="V48" s="12">
        <f t="shared" ref="V48" si="62">EDATE(U48,1)</f>
        <v>42856</v>
      </c>
      <c r="W48" s="12">
        <f t="shared" ref="W48" si="63">EDATE(V48,1)</f>
        <v>42887</v>
      </c>
      <c r="X48" s="12">
        <f t="shared" ref="X48" si="64">EDATE(W48,1)</f>
        <v>42917</v>
      </c>
      <c r="Y48" s="12">
        <f t="shared" ref="Y48" si="65">EDATE(X48,1)</f>
        <v>42948</v>
      </c>
      <c r="Z48" s="12">
        <f t="shared" ref="Z48" si="66">EDATE(Y48,1)</f>
        <v>42979</v>
      </c>
      <c r="AA48" s="12">
        <f t="shared" ref="AA48" si="67">EDATE(Z48,1)</f>
        <v>43009</v>
      </c>
      <c r="AB48" s="12">
        <f t="shared" ref="AB48" si="68">EDATE(AA48,1)</f>
        <v>43040</v>
      </c>
      <c r="AC48" s="12">
        <f t="shared" ref="AC48" si="69">EDATE(AB48,1)</f>
        <v>43070</v>
      </c>
      <c r="AD48" s="12">
        <f t="shared" ref="AD48" si="70">EDATE(AC48,1)</f>
        <v>43101</v>
      </c>
      <c r="AE48" s="12">
        <f t="shared" ref="AE48" si="71">EDATE(AD48,1)</f>
        <v>43132</v>
      </c>
      <c r="AF48" s="12">
        <f t="shared" ref="AF48" si="72">EDATE(AE48,1)</f>
        <v>43160</v>
      </c>
      <c r="AG48" s="12">
        <f t="shared" ref="AG48" si="73">EDATE(AF48,1)</f>
        <v>43191</v>
      </c>
      <c r="AH48" s="12">
        <f t="shared" ref="AH48" si="74">EDATE(AG48,1)</f>
        <v>43221</v>
      </c>
      <c r="AI48" s="12">
        <f t="shared" ref="AI48" si="75">EDATE(AH48,1)</f>
        <v>43252</v>
      </c>
      <c r="AJ48" s="12">
        <f t="shared" ref="AJ48" si="76">EDATE(AI48,1)</f>
        <v>43282</v>
      </c>
      <c r="AK48" s="12">
        <f t="shared" ref="AK48" si="77">EDATE(AJ48,1)</f>
        <v>43313</v>
      </c>
      <c r="AL48" s="12">
        <f t="shared" ref="AL48" si="78">EDATE(AK48,1)</f>
        <v>43344</v>
      </c>
      <c r="AM48" s="12">
        <f t="shared" ref="AM48" si="79">EDATE(AL48,1)</f>
        <v>43374</v>
      </c>
      <c r="AN48" s="12">
        <f t="shared" ref="AN48" si="80">EDATE(AM48,1)</f>
        <v>43405</v>
      </c>
      <c r="AO48" s="12">
        <f t="shared" ref="AO48" si="81">EDATE(AN48,1)</f>
        <v>43435</v>
      </c>
      <c r="AP48" s="12">
        <f t="shared" ref="AP48" si="82">EDATE(AO48,1)</f>
        <v>43466</v>
      </c>
      <c r="AQ48" s="12">
        <f t="shared" ref="AQ48" si="83">EDATE(AP48,1)</f>
        <v>43497</v>
      </c>
      <c r="AR48" s="12">
        <f t="shared" ref="AR48" si="84">EDATE(AQ48,1)</f>
        <v>43525</v>
      </c>
      <c r="AS48" s="12">
        <f t="shared" ref="AS48" si="85">EDATE(AR48,1)</f>
        <v>43556</v>
      </c>
      <c r="AT48" s="12">
        <f t="shared" ref="AT48" si="86">EDATE(AS48,1)</f>
        <v>43586</v>
      </c>
      <c r="AU48" s="12">
        <f t="shared" ref="AU48" si="87">EDATE(AT48,1)</f>
        <v>43617</v>
      </c>
      <c r="AV48" s="12">
        <f t="shared" ref="AV48" si="88">EDATE(AU48,1)</f>
        <v>43647</v>
      </c>
      <c r="AW48" s="12">
        <f t="shared" ref="AW48" si="89">EDATE(AV48,1)</f>
        <v>43678</v>
      </c>
      <c r="AX48" s="12">
        <f t="shared" ref="AX48" si="90">EDATE(AW48,1)</f>
        <v>43709</v>
      </c>
      <c r="AY48" s="12">
        <f t="shared" ref="AY48" si="91">EDATE(AX48,1)</f>
        <v>43739</v>
      </c>
      <c r="AZ48" s="12">
        <f t="shared" ref="AZ48" si="92">EDATE(AY48,1)</f>
        <v>43770</v>
      </c>
      <c r="BA48" s="12">
        <f t="shared" ref="BA48" si="93">EDATE(AZ48,1)</f>
        <v>43800</v>
      </c>
      <c r="BB48" s="12">
        <f t="shared" ref="BB48" si="94">EDATE(BA48,1)</f>
        <v>43831</v>
      </c>
      <c r="BC48" s="12">
        <f t="shared" ref="BC48" si="95">EDATE(BB48,1)</f>
        <v>43862</v>
      </c>
      <c r="BD48" s="12">
        <f t="shared" ref="BD48" si="96">EDATE(BC48,1)</f>
        <v>43891</v>
      </c>
      <c r="BE48" s="12">
        <f t="shared" ref="BE48" si="97">EDATE(BD48,1)</f>
        <v>43922</v>
      </c>
      <c r="BF48" s="12">
        <f t="shared" ref="BF48" si="98">EDATE(BE48,1)</f>
        <v>43952</v>
      </c>
      <c r="BG48" s="12">
        <f>EDATE(BF48,1)</f>
        <v>43983</v>
      </c>
      <c r="BH48" s="12">
        <f t="shared" ref="BH48" si="99">EDATE(BG48,1)</f>
        <v>44013</v>
      </c>
      <c r="BI48" s="12">
        <f t="shared" ref="BI48" si="100">EDATE(BH48,1)</f>
        <v>44044</v>
      </c>
      <c r="BJ48" s="12">
        <f t="shared" ref="BJ48" si="101">EDATE(BI48,1)</f>
        <v>44075</v>
      </c>
      <c r="BK48" s="12">
        <f t="shared" ref="BK48" si="102">EDATE(BJ48,1)</f>
        <v>44105</v>
      </c>
      <c r="BL48" s="12">
        <f t="shared" ref="BL48" si="103">EDATE(BK48,1)</f>
        <v>44136</v>
      </c>
      <c r="BM48" s="12">
        <f t="shared" ref="BM48" si="104">EDATE(BL48,1)</f>
        <v>44166</v>
      </c>
      <c r="BN48" s="12">
        <f t="shared" ref="BN48" si="105">EDATE(BM48,1)</f>
        <v>44197</v>
      </c>
      <c r="BO48" s="12">
        <f t="shared" ref="BO48" si="106">EDATE(BN48,1)</f>
        <v>44228</v>
      </c>
      <c r="BP48" s="12">
        <f t="shared" ref="BP48" si="107">EDATE(BO48,1)</f>
        <v>44256</v>
      </c>
      <c r="BQ48" s="12">
        <f t="shared" ref="BQ48" si="108">EDATE(BP48,1)</f>
        <v>44287</v>
      </c>
      <c r="BR48" s="12">
        <f t="shared" ref="BR48" si="109">EDATE(BQ48,1)</f>
        <v>44317</v>
      </c>
      <c r="BS48" s="12">
        <f t="shared" ref="BS48" si="110">EDATE(BR48,1)</f>
        <v>44348</v>
      </c>
      <c r="BT48" s="12">
        <f t="shared" ref="BT48" si="111">EDATE(BS48,1)</f>
        <v>44378</v>
      </c>
      <c r="BU48" s="12">
        <f t="shared" ref="BU48" si="112">EDATE(BT48,1)</f>
        <v>44409</v>
      </c>
      <c r="BV48" s="12">
        <f t="shared" ref="BV48" si="113">EDATE(BU48,1)</f>
        <v>44440</v>
      </c>
      <c r="BW48" s="12">
        <f t="shared" ref="BW48" si="114">EDATE(BV48,1)</f>
        <v>44470</v>
      </c>
      <c r="BX48" s="12">
        <f t="shared" ref="BX48" si="115">EDATE(BW48,1)</f>
        <v>44501</v>
      </c>
      <c r="BY48" s="12">
        <f t="shared" ref="BY48" si="116">EDATE(BX48,1)</f>
        <v>44531</v>
      </c>
      <c r="BZ48" s="12">
        <f t="shared" ref="BZ48" si="117">EDATE(BY48,1)</f>
        <v>44562</v>
      </c>
      <c r="CA48" s="12">
        <f t="shared" ref="CA48" si="118">EDATE(BZ48,1)</f>
        <v>44593</v>
      </c>
      <c r="CB48" s="12">
        <f t="shared" ref="CB48" si="119">EDATE(CA48,1)</f>
        <v>44621</v>
      </c>
      <c r="CC48" s="12">
        <f t="shared" ref="CC48" si="120">EDATE(CB48,1)</f>
        <v>44652</v>
      </c>
      <c r="CD48" s="12">
        <f t="shared" ref="CD48" si="121">EDATE(CC48,1)</f>
        <v>44682</v>
      </c>
      <c r="CE48" s="12">
        <f t="shared" ref="CE48" si="122">EDATE(CD48,1)</f>
        <v>44713</v>
      </c>
      <c r="CF48" s="12">
        <f t="shared" ref="CF48" si="123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24">AT40</f>
        <v>0</v>
      </c>
      <c r="AY52" s="6">
        <f t="shared" si="124"/>
        <v>0</v>
      </c>
      <c r="AZ52" s="6">
        <f t="shared" si="124"/>
        <v>0</v>
      </c>
      <c r="BA52" s="6">
        <f t="shared" si="124"/>
        <v>0</v>
      </c>
      <c r="BB52" s="6">
        <f t="shared" si="124"/>
        <v>0</v>
      </c>
      <c r="BC52" s="6">
        <f t="shared" si="124"/>
        <v>0</v>
      </c>
      <c r="BD52" s="6">
        <f t="shared" si="124"/>
        <v>0</v>
      </c>
      <c r="BE52" s="6">
        <f t="shared" si="124"/>
        <v>0</v>
      </c>
      <c r="BF52" s="6">
        <f t="shared" si="124"/>
        <v>0</v>
      </c>
      <c r="BG52" s="6">
        <f t="shared" si="124"/>
        <v>0</v>
      </c>
      <c r="BH52" s="6">
        <f t="shared" si="124"/>
        <v>0</v>
      </c>
      <c r="BI52" s="6">
        <f t="shared" si="124"/>
        <v>0</v>
      </c>
      <c r="BJ52" s="6">
        <f t="shared" si="124"/>
        <v>0</v>
      </c>
      <c r="BK52" s="6">
        <f t="shared" si="124"/>
        <v>0</v>
      </c>
      <c r="BL52" s="6">
        <f t="shared" si="124"/>
        <v>0</v>
      </c>
      <c r="BM52" s="6">
        <f t="shared" si="124"/>
        <v>0</v>
      </c>
      <c r="BN52" s="6">
        <f t="shared" si="124"/>
        <v>0</v>
      </c>
      <c r="BO52" s="6">
        <f t="shared" si="124"/>
        <v>0</v>
      </c>
      <c r="BP52" s="6">
        <f t="shared" si="124"/>
        <v>0</v>
      </c>
      <c r="BQ52" s="6">
        <f t="shared" si="1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25">D35</f>
        <v>42309</v>
      </c>
      <c r="E56" s="12">
        <f t="shared" si="125"/>
        <v>42339</v>
      </c>
      <c r="F56" s="12">
        <f t="shared" si="125"/>
        <v>42370</v>
      </c>
      <c r="G56" s="12">
        <f t="shared" si="125"/>
        <v>42401</v>
      </c>
      <c r="H56" s="12">
        <f t="shared" si="125"/>
        <v>42430</v>
      </c>
      <c r="I56" s="12">
        <f t="shared" si="125"/>
        <v>42461</v>
      </c>
      <c r="J56" s="12">
        <f t="shared" si="125"/>
        <v>42491</v>
      </c>
      <c r="K56" s="12">
        <f t="shared" si="125"/>
        <v>42522</v>
      </c>
      <c r="L56" s="12">
        <f t="shared" si="125"/>
        <v>42552</v>
      </c>
      <c r="M56" s="12">
        <f t="shared" si="125"/>
        <v>42583</v>
      </c>
      <c r="N56" s="12">
        <f t="shared" si="125"/>
        <v>42614</v>
      </c>
      <c r="O56" s="12">
        <f t="shared" si="125"/>
        <v>42644</v>
      </c>
      <c r="P56" s="12">
        <f t="shared" si="125"/>
        <v>42675</v>
      </c>
      <c r="Q56" s="12">
        <f t="shared" si="125"/>
        <v>42705</v>
      </c>
      <c r="R56" s="12">
        <f t="shared" si="125"/>
        <v>42736</v>
      </c>
      <c r="S56" s="12">
        <f t="shared" si="125"/>
        <v>42767</v>
      </c>
      <c r="T56" s="12">
        <f t="shared" si="125"/>
        <v>42795</v>
      </c>
      <c r="U56" s="12">
        <f t="shared" si="125"/>
        <v>42826</v>
      </c>
      <c r="V56" s="12">
        <f t="shared" si="125"/>
        <v>42856</v>
      </c>
      <c r="W56" s="12">
        <f t="shared" si="125"/>
        <v>42887</v>
      </c>
      <c r="X56" s="12">
        <f t="shared" si="125"/>
        <v>42917</v>
      </c>
      <c r="Y56" s="12">
        <f t="shared" si="125"/>
        <v>42948</v>
      </c>
      <c r="Z56" s="12">
        <f t="shared" si="125"/>
        <v>42979</v>
      </c>
      <c r="AA56" s="12">
        <f t="shared" si="125"/>
        <v>43009</v>
      </c>
      <c r="AB56" s="12">
        <f t="shared" si="125"/>
        <v>43040</v>
      </c>
      <c r="AC56" s="12">
        <f t="shared" si="125"/>
        <v>43070</v>
      </c>
      <c r="AD56" s="12">
        <f t="shared" si="125"/>
        <v>43101</v>
      </c>
      <c r="AE56" s="12">
        <f t="shared" si="125"/>
        <v>43132</v>
      </c>
      <c r="AF56" s="12">
        <f t="shared" si="125"/>
        <v>43160</v>
      </c>
      <c r="AG56" s="12">
        <f t="shared" si="125"/>
        <v>43191</v>
      </c>
      <c r="AH56" s="12">
        <f t="shared" si="125"/>
        <v>43221</v>
      </c>
      <c r="AI56" s="12">
        <f t="shared" si="125"/>
        <v>43252</v>
      </c>
      <c r="AJ56" s="12">
        <f t="shared" si="125"/>
        <v>43282</v>
      </c>
      <c r="AK56" s="12">
        <f t="shared" si="125"/>
        <v>43313</v>
      </c>
      <c r="AL56" s="12">
        <f t="shared" si="125"/>
        <v>43344</v>
      </c>
      <c r="AM56" s="12">
        <f t="shared" si="125"/>
        <v>43374</v>
      </c>
      <c r="AN56" s="12">
        <f t="shared" si="125"/>
        <v>43405</v>
      </c>
      <c r="AO56" s="12">
        <f t="shared" si="125"/>
        <v>43435</v>
      </c>
      <c r="AP56" s="12">
        <f t="shared" si="125"/>
        <v>43466</v>
      </c>
      <c r="AQ56" s="12">
        <f t="shared" si="125"/>
        <v>43497</v>
      </c>
      <c r="AR56" s="12">
        <f t="shared" si="125"/>
        <v>43525</v>
      </c>
      <c r="AS56" s="12">
        <f t="shared" si="125"/>
        <v>43556</v>
      </c>
      <c r="AT56" s="12">
        <f t="shared" si="125"/>
        <v>43586</v>
      </c>
      <c r="AU56" s="12">
        <f t="shared" si="125"/>
        <v>43617</v>
      </c>
      <c r="AV56" s="12">
        <f t="shared" si="125"/>
        <v>43647</v>
      </c>
      <c r="AW56" s="12">
        <f t="shared" si="125"/>
        <v>43678</v>
      </c>
      <c r="AX56" s="12">
        <f t="shared" si="125"/>
        <v>43709</v>
      </c>
      <c r="AY56" s="12">
        <f t="shared" si="125"/>
        <v>43739</v>
      </c>
      <c r="AZ56" s="12">
        <f t="shared" si="125"/>
        <v>43770</v>
      </c>
      <c r="BA56" s="12">
        <f t="shared" si="125"/>
        <v>43800</v>
      </c>
      <c r="BB56" s="12">
        <f t="shared" si="125"/>
        <v>43831</v>
      </c>
      <c r="BC56" s="12">
        <f t="shared" si="125"/>
        <v>43862</v>
      </c>
      <c r="BD56" s="12">
        <f t="shared" si="125"/>
        <v>43891</v>
      </c>
      <c r="BE56" s="12">
        <f t="shared" si="125"/>
        <v>43922</v>
      </c>
      <c r="BF56" s="12">
        <f t="shared" si="125"/>
        <v>43952</v>
      </c>
      <c r="BG56" s="12">
        <f t="shared" si="125"/>
        <v>43983</v>
      </c>
      <c r="BH56" s="12">
        <f t="shared" si="125"/>
        <v>44013</v>
      </c>
      <c r="BI56" s="12">
        <f t="shared" si="125"/>
        <v>44044</v>
      </c>
      <c r="BJ56" s="12">
        <f t="shared" si="125"/>
        <v>44075</v>
      </c>
      <c r="BK56" s="12">
        <f t="shared" si="125"/>
        <v>44105</v>
      </c>
      <c r="BL56" s="12">
        <f t="shared" si="125"/>
        <v>44136</v>
      </c>
      <c r="BM56" s="12">
        <f t="shared" si="125"/>
        <v>44166</v>
      </c>
      <c r="BN56" s="12">
        <f t="shared" si="125"/>
        <v>44197</v>
      </c>
      <c r="BO56" s="12">
        <f t="shared" si="125"/>
        <v>44228</v>
      </c>
      <c r="BP56" s="12">
        <f t="shared" ref="BP56:BQ56" si="126">BP35</f>
        <v>44256</v>
      </c>
      <c r="BQ56" s="12">
        <f t="shared" si="1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27">IF(D56&lt;$C$53,0,IF(D56=$C$53,D42,IF(D56&lt;=EDATE($C$53,$C$54),0,OFFSET(D38,0,-$C$54))))</f>
        <v>0</v>
      </c>
      <c r="E57" s="2">
        <f t="shared" ca="1" si="127"/>
        <v>0</v>
      </c>
      <c r="F57" s="2">
        <f t="shared" ca="1" si="127"/>
        <v>0</v>
      </c>
      <c r="G57" s="2">
        <f t="shared" ca="1" si="127"/>
        <v>0</v>
      </c>
      <c r="H57" s="2">
        <f t="shared" ca="1" si="127"/>
        <v>0</v>
      </c>
      <c r="I57" s="2">
        <f t="shared" ca="1" si="127"/>
        <v>0</v>
      </c>
      <c r="J57" s="2">
        <f t="shared" ca="1" si="127"/>
        <v>0</v>
      </c>
      <c r="K57" s="2">
        <f t="shared" ca="1" si="127"/>
        <v>0</v>
      </c>
      <c r="L57" s="2">
        <f t="shared" ca="1" si="127"/>
        <v>0</v>
      </c>
      <c r="M57" s="2">
        <f t="shared" ca="1" si="127"/>
        <v>0</v>
      </c>
      <c r="N57" s="2">
        <f t="shared" ca="1" si="127"/>
        <v>0</v>
      </c>
      <c r="O57" s="2">
        <f t="shared" ca="1" si="127"/>
        <v>0</v>
      </c>
      <c r="P57" s="2">
        <f t="shared" ca="1" si="127"/>
        <v>0</v>
      </c>
      <c r="Q57" s="2">
        <f t="shared" ca="1" si="127"/>
        <v>0</v>
      </c>
      <c r="R57" s="2">
        <f t="shared" ca="1" si="127"/>
        <v>0</v>
      </c>
      <c r="S57" s="2">
        <f t="shared" ca="1" si="127"/>
        <v>0</v>
      </c>
      <c r="T57" s="2">
        <f t="shared" ca="1" si="127"/>
        <v>0</v>
      </c>
      <c r="U57" s="2">
        <f t="shared" ca="1" si="127"/>
        <v>0</v>
      </c>
      <c r="V57" s="2">
        <f t="shared" ca="1" si="127"/>
        <v>0</v>
      </c>
      <c r="W57" s="2">
        <f t="shared" ca="1" si="127"/>
        <v>44999.960000000006</v>
      </c>
      <c r="X57" s="2">
        <f t="shared" ca="1" si="127"/>
        <v>0</v>
      </c>
      <c r="Y57" s="2">
        <f t="shared" ca="1" si="127"/>
        <v>0</v>
      </c>
      <c r="Z57" s="2">
        <f t="shared" ca="1" si="127"/>
        <v>0</v>
      </c>
      <c r="AA57" s="2">
        <f t="shared" ca="1" si="127"/>
        <v>0</v>
      </c>
      <c r="AB57" s="2">
        <f t="shared" ca="1" si="127"/>
        <v>4166.66</v>
      </c>
      <c r="AC57" s="2">
        <f t="shared" ca="1" si="127"/>
        <v>4166.66</v>
      </c>
      <c r="AD57" s="2">
        <f t="shared" ca="1" si="127"/>
        <v>4166.66</v>
      </c>
      <c r="AE57" s="2">
        <f t="shared" ca="1" si="1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28">IF(AG56&lt;$C$53,0,IF(AG56=$C$53,AG42,IF(AG56&lt;=EDATE($C$53,$C$54),0,OFFSET(AG38,0,-$C$54))))</f>
        <v>4166.7400000000052</v>
      </c>
      <c r="AH57" s="2">
        <f t="shared" ca="1" si="128"/>
        <v>4285.71</v>
      </c>
      <c r="AI57" s="2">
        <f t="shared" ca="1" si="128"/>
        <v>4285.71</v>
      </c>
      <c r="AJ57" s="2">
        <f t="shared" ca="1" si="128"/>
        <v>4285.71</v>
      </c>
      <c r="AK57" s="2">
        <f t="shared" ca="1" si="128"/>
        <v>4285.71</v>
      </c>
      <c r="AL57" s="2">
        <f t="shared" ca="1" si="128"/>
        <v>4285.71</v>
      </c>
      <c r="AM57" s="2">
        <f t="shared" ca="1" si="128"/>
        <v>4285.71</v>
      </c>
      <c r="AN57" s="2">
        <f t="shared" ca="1" si="128"/>
        <v>4285.71</v>
      </c>
      <c r="AO57" s="2">
        <f t="shared" ca="1" si="128"/>
        <v>0</v>
      </c>
      <c r="AP57" s="2">
        <f t="shared" ca="1" si="128"/>
        <v>0</v>
      </c>
      <c r="AQ57" s="2">
        <f t="shared" ca="1" si="128"/>
        <v>0</v>
      </c>
      <c r="AR57" s="2">
        <f t="shared" ca="1" si="128"/>
        <v>0</v>
      </c>
      <c r="AS57" s="2">
        <f t="shared" ca="1" si="128"/>
        <v>0</v>
      </c>
      <c r="AT57" s="2">
        <f t="shared" ca="1" si="128"/>
        <v>0</v>
      </c>
      <c r="AU57" s="2">
        <f t="shared" ca="1" si="128"/>
        <v>0</v>
      </c>
      <c r="AV57" s="2">
        <f t="shared" ca="1" si="128"/>
        <v>0</v>
      </c>
      <c r="AW57" s="2">
        <f t="shared" ca="1" si="128"/>
        <v>0</v>
      </c>
      <c r="AX57" s="2">
        <f t="shared" ca="1" si="128"/>
        <v>0</v>
      </c>
      <c r="AY57" s="2">
        <f t="shared" ca="1" si="128"/>
        <v>0</v>
      </c>
      <c r="AZ57" s="2">
        <f t="shared" ca="1" si="128"/>
        <v>0</v>
      </c>
      <c r="BA57" s="2">
        <f t="shared" ca="1" si="128"/>
        <v>0</v>
      </c>
      <c r="BB57" s="2">
        <f t="shared" ca="1" si="128"/>
        <v>0</v>
      </c>
      <c r="BC57" s="2">
        <f t="shared" ca="1" si="128"/>
        <v>0</v>
      </c>
      <c r="BD57" s="2">
        <f t="shared" ca="1" si="128"/>
        <v>0</v>
      </c>
      <c r="BE57" s="2">
        <f t="shared" ca="1" si="128"/>
        <v>0</v>
      </c>
      <c r="BF57" s="2">
        <f t="shared" ca="1" si="128"/>
        <v>0</v>
      </c>
      <c r="BG57" s="2">
        <f t="shared" ca="1" si="128"/>
        <v>0</v>
      </c>
      <c r="BH57" s="2">
        <f t="shared" ca="1" si="128"/>
        <v>0</v>
      </c>
      <c r="BI57" s="2">
        <f t="shared" ca="1" si="128"/>
        <v>0</v>
      </c>
      <c r="BJ57" s="2">
        <f t="shared" ca="1" si="128"/>
        <v>0</v>
      </c>
      <c r="BK57" s="2">
        <f t="shared" ca="1" si="128"/>
        <v>0</v>
      </c>
      <c r="BL57" s="2">
        <f t="shared" ca="1" si="128"/>
        <v>0</v>
      </c>
      <c r="BM57" s="2">
        <f t="shared" ca="1" si="128"/>
        <v>0</v>
      </c>
      <c r="BN57" s="2">
        <f t="shared" ca="1" si="128"/>
        <v>0</v>
      </c>
      <c r="BO57" s="2">
        <f t="shared" ca="1" si="128"/>
        <v>0</v>
      </c>
      <c r="BP57" s="2">
        <f t="shared" ca="1" si="128"/>
        <v>0</v>
      </c>
      <c r="BQ57" s="2">
        <f t="shared" ca="1" si="128"/>
        <v>0</v>
      </c>
    </row>
    <row r="58" spans="1:69" s="48" customFormat="1">
      <c r="B58" s="48" t="s">
        <v>27</v>
      </c>
      <c r="C58" s="188">
        <f t="shared" ref="C58:AI58" ca="1" si="129">IF(C56&lt;$C$53,0,IF(C56=$C$53,C43,IF(C56&lt;=EDATE($C$53,$C$54),0,OFFSET(C40,0,-$C$54))))</f>
        <v>0</v>
      </c>
      <c r="D58" s="188">
        <f t="shared" ca="1" si="129"/>
        <v>0</v>
      </c>
      <c r="E58" s="188">
        <f t="shared" ca="1" si="129"/>
        <v>0</v>
      </c>
      <c r="F58" s="188">
        <f t="shared" ca="1" si="129"/>
        <v>0</v>
      </c>
      <c r="G58" s="188">
        <f t="shared" ca="1" si="129"/>
        <v>0</v>
      </c>
      <c r="H58" s="188">
        <f t="shared" ca="1" si="129"/>
        <v>0</v>
      </c>
      <c r="I58" s="188">
        <f t="shared" ca="1" si="129"/>
        <v>0</v>
      </c>
      <c r="J58" s="188">
        <f t="shared" ca="1" si="129"/>
        <v>0</v>
      </c>
      <c r="K58" s="188">
        <f t="shared" ca="1" si="129"/>
        <v>0</v>
      </c>
      <c r="L58" s="188">
        <f t="shared" ca="1" si="129"/>
        <v>0</v>
      </c>
      <c r="M58" s="188">
        <f t="shared" ca="1" si="129"/>
        <v>0</v>
      </c>
      <c r="N58" s="188">
        <f t="shared" ca="1" si="129"/>
        <v>0</v>
      </c>
      <c r="O58" s="188">
        <f t="shared" ca="1" si="129"/>
        <v>0</v>
      </c>
      <c r="P58" s="188">
        <f t="shared" ca="1" si="129"/>
        <v>0</v>
      </c>
      <c r="Q58" s="188">
        <f t="shared" ca="1" si="129"/>
        <v>0</v>
      </c>
      <c r="R58" s="188">
        <f t="shared" ca="1" si="129"/>
        <v>0</v>
      </c>
      <c r="S58" s="188">
        <f t="shared" ca="1" si="129"/>
        <v>0</v>
      </c>
      <c r="T58" s="188">
        <f t="shared" ca="1" si="129"/>
        <v>0</v>
      </c>
      <c r="U58" s="188">
        <f t="shared" ca="1" si="129"/>
        <v>0</v>
      </c>
      <c r="V58" s="188">
        <f t="shared" ca="1" si="129"/>
        <v>0</v>
      </c>
      <c r="W58" s="188">
        <f t="shared" ca="1" si="129"/>
        <v>834999240</v>
      </c>
      <c r="X58" s="188">
        <f t="shared" ca="1" si="129"/>
        <v>0</v>
      </c>
      <c r="Y58" s="188">
        <f t="shared" ca="1" si="129"/>
        <v>0</v>
      </c>
      <c r="Z58" s="188">
        <f t="shared" ca="1" si="129"/>
        <v>0</v>
      </c>
      <c r="AA58" s="188">
        <f t="shared" ca="1" si="129"/>
        <v>0</v>
      </c>
      <c r="AB58" s="188">
        <f t="shared" ca="1" si="129"/>
        <v>79166540</v>
      </c>
      <c r="AC58" s="188">
        <f t="shared" ca="1" si="129"/>
        <v>79166540</v>
      </c>
      <c r="AD58" s="188">
        <f t="shared" ca="1" si="129"/>
        <v>79166540</v>
      </c>
      <c r="AE58" s="188">
        <f t="shared" ca="1" si="129"/>
        <v>79166540</v>
      </c>
      <c r="AF58" s="188">
        <f t="shared" ca="1" si="129"/>
        <v>79166540</v>
      </c>
      <c r="AG58" s="188">
        <f t="shared" ca="1" si="129"/>
        <v>79168060.000000104</v>
      </c>
      <c r="AH58" s="188">
        <f t="shared" ca="1" si="129"/>
        <v>85714200</v>
      </c>
      <c r="AI58" s="188">
        <f t="shared" ca="1" si="1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30">IF(AK56&lt;$C$53,0,IF(AK56=$C$53,AK43,IF(AK56&lt;=EDATE($C$53,$C$54),0,OFFSET(AK40,0,-$C$54))))</f>
        <v>85714200</v>
      </c>
      <c r="AL58" s="188">
        <f t="shared" ca="1" si="130"/>
        <v>85714200</v>
      </c>
      <c r="AM58" s="188">
        <f t="shared" ca="1" si="130"/>
        <v>85714200</v>
      </c>
      <c r="AN58" s="188">
        <f t="shared" ca="1" si="130"/>
        <v>85714200</v>
      </c>
      <c r="AO58" s="188">
        <f t="shared" ca="1" si="130"/>
        <v>0</v>
      </c>
      <c r="AP58" s="188">
        <f t="shared" ca="1" si="130"/>
        <v>0</v>
      </c>
      <c r="AQ58" s="188">
        <f t="shared" ca="1" si="130"/>
        <v>0</v>
      </c>
      <c r="AR58" s="188">
        <f t="shared" ca="1" si="130"/>
        <v>0</v>
      </c>
      <c r="AS58" s="188">
        <f t="shared" ca="1" si="130"/>
        <v>0</v>
      </c>
      <c r="AT58" s="188">
        <f t="shared" ca="1" si="130"/>
        <v>0</v>
      </c>
      <c r="AU58" s="188">
        <f t="shared" ca="1" si="130"/>
        <v>0</v>
      </c>
      <c r="AV58" s="188">
        <f t="shared" ca="1" si="130"/>
        <v>0</v>
      </c>
      <c r="AW58" s="188">
        <f t="shared" ca="1" si="130"/>
        <v>0</v>
      </c>
      <c r="AX58" s="188">
        <f t="shared" ca="1" si="130"/>
        <v>0</v>
      </c>
      <c r="AY58" s="188">
        <f t="shared" ca="1" si="130"/>
        <v>0</v>
      </c>
      <c r="AZ58" s="188">
        <f t="shared" ca="1" si="130"/>
        <v>0</v>
      </c>
      <c r="BA58" s="188">
        <f ca="1">IF(BA56&lt;$C$53,0,IF(BA56=$C$53,BA43,IF(BA56&lt;=EDATE($C$53,$C$54),0,OFFSET(BA40,0,-$C$54))))</f>
        <v>0</v>
      </c>
      <c r="BB58" s="188">
        <f t="shared" ca="1" si="130"/>
        <v>0</v>
      </c>
      <c r="BC58" s="188">
        <f t="shared" ca="1" si="130"/>
        <v>0</v>
      </c>
      <c r="BD58" s="188">
        <f t="shared" ca="1" si="130"/>
        <v>0</v>
      </c>
      <c r="BE58" s="188">
        <f t="shared" ca="1" si="130"/>
        <v>0</v>
      </c>
      <c r="BF58" s="188">
        <f t="shared" ca="1" si="130"/>
        <v>0</v>
      </c>
      <c r="BG58" s="188">
        <f t="shared" ca="1" si="130"/>
        <v>0</v>
      </c>
      <c r="BH58" s="188">
        <f t="shared" ca="1" si="130"/>
        <v>0</v>
      </c>
      <c r="BI58" s="188">
        <f t="shared" ca="1" si="130"/>
        <v>0</v>
      </c>
      <c r="BJ58" s="188">
        <f t="shared" ca="1" si="130"/>
        <v>0</v>
      </c>
      <c r="BK58" s="188">
        <f t="shared" ca="1" si="130"/>
        <v>0</v>
      </c>
      <c r="BL58" s="188">
        <f t="shared" ca="1" si="130"/>
        <v>0</v>
      </c>
      <c r="BM58" s="188">
        <f t="shared" ca="1" si="130"/>
        <v>0</v>
      </c>
      <c r="BN58" s="188">
        <f t="shared" ca="1" si="130"/>
        <v>0</v>
      </c>
      <c r="BO58" s="188">
        <f t="shared" ca="1" si="130"/>
        <v>0</v>
      </c>
      <c r="BP58" s="188">
        <f t="shared" ca="1" si="130"/>
        <v>0</v>
      </c>
      <c r="BQ58" s="188">
        <f t="shared" ca="1" si="1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1" ca="1" si="131">D42-D59</f>
        <v>0</v>
      </c>
      <c r="E61" s="3">
        <f t="shared" ca="1" si="131"/>
        <v>0</v>
      </c>
      <c r="F61" s="3">
        <f t="shared" ca="1" si="131"/>
        <v>0</v>
      </c>
      <c r="G61" s="3">
        <f t="shared" ca="1" si="131"/>
        <v>1818.18</v>
      </c>
      <c r="H61" s="3">
        <f t="shared" ca="1" si="131"/>
        <v>3636.36</v>
      </c>
      <c r="I61" s="3">
        <f t="shared" ca="1" si="131"/>
        <v>5454.54</v>
      </c>
      <c r="J61" s="3">
        <f t="shared" ca="1" si="131"/>
        <v>7272.72</v>
      </c>
      <c r="K61" s="3">
        <f t="shared" ca="1" si="131"/>
        <v>9090.9</v>
      </c>
      <c r="L61" s="3">
        <f t="shared" ca="1" si="131"/>
        <v>10909.08</v>
      </c>
      <c r="M61" s="3">
        <f t="shared" ca="1" si="131"/>
        <v>12727.26</v>
      </c>
      <c r="N61" s="3">
        <f t="shared" ca="1" si="131"/>
        <v>14545.44</v>
      </c>
      <c r="O61" s="3">
        <f t="shared" ca="1" si="131"/>
        <v>16363.62</v>
      </c>
      <c r="P61" s="3">
        <f t="shared" ca="1" si="131"/>
        <v>18181.8</v>
      </c>
      <c r="Q61" s="3">
        <f t="shared" ca="1" si="131"/>
        <v>20000</v>
      </c>
      <c r="R61" s="3">
        <f t="shared" ca="1" si="131"/>
        <v>24166.66</v>
      </c>
      <c r="S61" s="3">
        <f t="shared" ca="1" si="131"/>
        <v>28333.32</v>
      </c>
      <c r="T61" s="3">
        <f t="shared" ca="1" si="131"/>
        <v>32499.98</v>
      </c>
      <c r="U61" s="3">
        <f t="shared" ca="1" si="131"/>
        <v>36666.639999999999</v>
      </c>
      <c r="V61" s="3">
        <f t="shared" ca="1" si="131"/>
        <v>40833.300000000003</v>
      </c>
      <c r="W61" s="3">
        <f t="shared" ca="1" si="131"/>
        <v>0</v>
      </c>
      <c r="X61" s="3">
        <f t="shared" ca="1" si="131"/>
        <v>4166.6600000000035</v>
      </c>
      <c r="Y61" s="3">
        <f t="shared" ca="1" si="131"/>
        <v>8333.320000000007</v>
      </c>
      <c r="Z61" s="3">
        <f t="shared" ca="1" si="131"/>
        <v>12499.98000000001</v>
      </c>
      <c r="AA61" s="3">
        <f t="shared" ca="1" si="131"/>
        <v>16666.640000000014</v>
      </c>
      <c r="AB61" s="3">
        <f t="shared" ca="1" si="131"/>
        <v>16666.640000000014</v>
      </c>
      <c r="AC61" s="3">
        <f t="shared" ca="1" si="131"/>
        <v>16666.720000000016</v>
      </c>
      <c r="AD61" s="3">
        <f t="shared" ca="1" si="131"/>
        <v>16785.770000000019</v>
      </c>
      <c r="AE61" s="3">
        <f t="shared" ca="1" si="131"/>
        <v>16904.820000000022</v>
      </c>
      <c r="AF61" s="3">
        <f t="shared" ca="1" si="131"/>
        <v>17023.870000000024</v>
      </c>
      <c r="AG61" s="3">
        <f t="shared" ca="1" si="131"/>
        <v>17142.840000000026</v>
      </c>
      <c r="AH61" s="3">
        <f t="shared" ca="1" si="131"/>
        <v>17142.840000000026</v>
      </c>
      <c r="AI61" s="3">
        <f t="shared" ca="1" si="131"/>
        <v>17142.840000000026</v>
      </c>
      <c r="AJ61" s="3">
        <f t="shared" ca="1" si="131"/>
        <v>17142.840000000026</v>
      </c>
      <c r="AK61" s="3">
        <f t="shared" ca="1" si="131"/>
        <v>12857.130000000019</v>
      </c>
      <c r="AL61" s="3">
        <f t="shared" ca="1" si="131"/>
        <v>8571.4200000000128</v>
      </c>
      <c r="AM61" s="3">
        <f t="shared" ca="1" si="131"/>
        <v>4285.7100000000064</v>
      </c>
      <c r="AN61" s="3">
        <f t="shared" ca="1" si="131"/>
        <v>0</v>
      </c>
      <c r="AO61" s="3">
        <f t="shared" ca="1" si="131"/>
        <v>0</v>
      </c>
      <c r="AP61" s="3">
        <f t="shared" ca="1" si="131"/>
        <v>0</v>
      </c>
      <c r="AQ61" s="3">
        <f t="shared" ca="1" si="131"/>
        <v>0</v>
      </c>
      <c r="AR61" s="3">
        <f t="shared" ca="1" si="131"/>
        <v>0</v>
      </c>
      <c r="AS61" s="3">
        <f t="shared" ca="1" si="131"/>
        <v>0</v>
      </c>
      <c r="AT61" s="3">
        <f t="shared" ca="1" si="131"/>
        <v>0</v>
      </c>
      <c r="AU61" s="3">
        <f t="shared" ca="1" si="131"/>
        <v>0</v>
      </c>
      <c r="AV61" s="3">
        <f t="shared" ca="1" si="131"/>
        <v>0</v>
      </c>
      <c r="AW61" s="3">
        <f t="shared" ca="1" si="131"/>
        <v>0</v>
      </c>
      <c r="AX61" s="3">
        <f t="shared" ca="1" si="131"/>
        <v>0</v>
      </c>
      <c r="AY61" s="3">
        <f t="shared" ca="1" si="131"/>
        <v>0</v>
      </c>
      <c r="AZ61" s="3">
        <f t="shared" ca="1" si="131"/>
        <v>0</v>
      </c>
      <c r="BA61" s="3">
        <f t="shared" ca="1" si="131"/>
        <v>0</v>
      </c>
      <c r="BB61" s="3">
        <f t="shared" ca="1" si="131"/>
        <v>0</v>
      </c>
      <c r="BC61" s="3">
        <f t="shared" ca="1" si="131"/>
        <v>0</v>
      </c>
      <c r="BD61" s="3">
        <f t="shared" ca="1" si="131"/>
        <v>0</v>
      </c>
      <c r="BE61" s="3">
        <f t="shared" ca="1" si="131"/>
        <v>0</v>
      </c>
      <c r="BF61" s="3">
        <f t="shared" ca="1" si="131"/>
        <v>0</v>
      </c>
      <c r="BG61" s="3">
        <f t="shared" ca="1" si="131"/>
        <v>0</v>
      </c>
      <c r="BH61" s="3">
        <f t="shared" ca="1" si="131"/>
        <v>0</v>
      </c>
      <c r="BI61" s="3">
        <f t="shared" ca="1" si="131"/>
        <v>0</v>
      </c>
      <c r="BJ61" s="3">
        <f t="shared" ca="1" si="131"/>
        <v>0</v>
      </c>
      <c r="BK61" s="3">
        <f t="shared" ca="1" si="131"/>
        <v>0</v>
      </c>
      <c r="BL61" s="3">
        <f t="shared" ca="1" si="131"/>
        <v>0</v>
      </c>
      <c r="BM61" s="3">
        <f t="shared" ca="1" si="131"/>
        <v>0</v>
      </c>
      <c r="BN61" s="3">
        <f t="shared" ca="1" si="131"/>
        <v>0</v>
      </c>
      <c r="BO61" s="3">
        <f t="shared" ca="1" si="131"/>
        <v>0</v>
      </c>
      <c r="BP61" s="3">
        <f t="shared" ref="BP61:BQ61" ca="1" si="132">BP42-BP59</f>
        <v>0</v>
      </c>
      <c r="BQ61" s="3">
        <f t="shared" ca="1" si="1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ref="D62:BO62" ca="1" si="133">D43-D60</f>
        <v>0</v>
      </c>
      <c r="E62" s="3">
        <f t="shared" ca="1" si="133"/>
        <v>0</v>
      </c>
      <c r="F62" s="3">
        <f t="shared" ca="1" si="133"/>
        <v>0</v>
      </c>
      <c r="G62" s="3">
        <f t="shared" ca="1" si="133"/>
        <v>32727240</v>
      </c>
      <c r="H62" s="3">
        <f t="shared" ca="1" si="133"/>
        <v>65454480</v>
      </c>
      <c r="I62" s="3">
        <f t="shared" ca="1" si="133"/>
        <v>98181720</v>
      </c>
      <c r="J62" s="3">
        <f t="shared" ca="1" si="133"/>
        <v>130908960</v>
      </c>
      <c r="K62" s="3">
        <f t="shared" ca="1" si="133"/>
        <v>163636200</v>
      </c>
      <c r="L62" s="3">
        <f t="shared" ca="1" si="133"/>
        <v>196363440</v>
      </c>
      <c r="M62" s="3">
        <f t="shared" ca="1" si="133"/>
        <v>229090680</v>
      </c>
      <c r="N62" s="3">
        <f t="shared" ca="1" si="133"/>
        <v>261817920</v>
      </c>
      <c r="O62" s="3">
        <f t="shared" ca="1" si="133"/>
        <v>294545160</v>
      </c>
      <c r="P62" s="3">
        <f t="shared" ca="1" si="133"/>
        <v>327272400</v>
      </c>
      <c r="Q62" s="3">
        <f t="shared" ca="1" si="133"/>
        <v>360000000</v>
      </c>
      <c r="R62" s="3">
        <f t="shared" ca="1" si="133"/>
        <v>439166540</v>
      </c>
      <c r="S62" s="3">
        <f t="shared" ca="1" si="133"/>
        <v>518333080</v>
      </c>
      <c r="T62" s="3">
        <f t="shared" ca="1" si="133"/>
        <v>597499620</v>
      </c>
      <c r="U62" s="3">
        <f t="shared" ca="1" si="133"/>
        <v>676666160</v>
      </c>
      <c r="V62" s="3">
        <f t="shared" ca="1" si="133"/>
        <v>755832700</v>
      </c>
      <c r="W62" s="3">
        <f t="shared" ca="1" si="133"/>
        <v>0</v>
      </c>
      <c r="X62" s="3">
        <f t="shared" ca="1" si="133"/>
        <v>79166540</v>
      </c>
      <c r="Y62" s="3">
        <f t="shared" ca="1" si="133"/>
        <v>158333080</v>
      </c>
      <c r="Z62" s="3">
        <f t="shared" ca="1" si="133"/>
        <v>237499620</v>
      </c>
      <c r="AA62" s="3">
        <f t="shared" ca="1" si="133"/>
        <v>316666160</v>
      </c>
      <c r="AB62" s="3">
        <f t="shared" ca="1" si="133"/>
        <v>316666160</v>
      </c>
      <c r="AC62" s="3">
        <f t="shared" ca="1" si="133"/>
        <v>316667680</v>
      </c>
      <c r="AD62" s="3">
        <f t="shared" ca="1" si="133"/>
        <v>323215340</v>
      </c>
      <c r="AE62" s="3">
        <f t="shared" ca="1" si="133"/>
        <v>329763000</v>
      </c>
      <c r="AF62" s="3">
        <f t="shared" ca="1" si="133"/>
        <v>336310660</v>
      </c>
      <c r="AG62" s="3">
        <f t="shared" ca="1" si="133"/>
        <v>342856800</v>
      </c>
      <c r="AH62" s="3">
        <f t="shared" ca="1" si="133"/>
        <v>342856800</v>
      </c>
      <c r="AI62" s="3">
        <f t="shared" ca="1" si="133"/>
        <v>342856800</v>
      </c>
      <c r="AJ62" s="3">
        <f t="shared" ca="1" si="133"/>
        <v>342856800</v>
      </c>
      <c r="AK62" s="3">
        <f t="shared" ca="1" si="133"/>
        <v>257142600</v>
      </c>
      <c r="AL62" s="3">
        <f t="shared" ca="1" si="133"/>
        <v>171428400</v>
      </c>
      <c r="AM62" s="3">
        <f t="shared" ca="1" si="133"/>
        <v>85714200</v>
      </c>
      <c r="AN62" s="3">
        <f t="shared" ca="1" si="133"/>
        <v>0</v>
      </c>
      <c r="AO62" s="3">
        <f t="shared" ca="1" si="133"/>
        <v>0</v>
      </c>
      <c r="AP62" s="3">
        <f t="shared" ca="1" si="133"/>
        <v>0</v>
      </c>
      <c r="AQ62" s="3">
        <f t="shared" ca="1" si="133"/>
        <v>0</v>
      </c>
      <c r="AR62" s="3">
        <f t="shared" ca="1" si="133"/>
        <v>0</v>
      </c>
      <c r="AS62" s="3">
        <f t="shared" ca="1" si="133"/>
        <v>0</v>
      </c>
      <c r="AT62" s="3">
        <f t="shared" ca="1" si="133"/>
        <v>0</v>
      </c>
      <c r="AU62" s="3">
        <f t="shared" ca="1" si="133"/>
        <v>0</v>
      </c>
      <c r="AV62" s="3">
        <f t="shared" ca="1" si="133"/>
        <v>0</v>
      </c>
      <c r="AW62" s="3">
        <f t="shared" ca="1" si="133"/>
        <v>0</v>
      </c>
      <c r="AX62" s="3">
        <f t="shared" ca="1" si="133"/>
        <v>0</v>
      </c>
      <c r="AY62" s="3">
        <f t="shared" ca="1" si="133"/>
        <v>0</v>
      </c>
      <c r="AZ62" s="3">
        <f t="shared" ca="1" si="133"/>
        <v>0</v>
      </c>
      <c r="BA62" s="3">
        <f t="shared" ca="1" si="133"/>
        <v>0</v>
      </c>
      <c r="BB62" s="3">
        <f t="shared" ca="1" si="133"/>
        <v>0</v>
      </c>
      <c r="BC62" s="3">
        <f t="shared" ca="1" si="133"/>
        <v>0</v>
      </c>
      <c r="BD62" s="3">
        <f t="shared" ca="1" si="133"/>
        <v>0</v>
      </c>
      <c r="BE62" s="3">
        <f t="shared" ca="1" si="133"/>
        <v>0</v>
      </c>
      <c r="BF62" s="3">
        <f t="shared" ca="1" si="133"/>
        <v>0</v>
      </c>
      <c r="BG62" s="3">
        <f t="shared" ca="1" si="133"/>
        <v>0</v>
      </c>
      <c r="BH62" s="3">
        <f t="shared" ca="1" si="133"/>
        <v>0</v>
      </c>
      <c r="BI62" s="3">
        <f t="shared" ca="1" si="133"/>
        <v>0</v>
      </c>
      <c r="BJ62" s="3">
        <f t="shared" ca="1" si="133"/>
        <v>0</v>
      </c>
      <c r="BK62" s="3">
        <f t="shared" ca="1" si="133"/>
        <v>0</v>
      </c>
      <c r="BL62" s="3">
        <f t="shared" ca="1" si="133"/>
        <v>0</v>
      </c>
      <c r="BM62" s="3">
        <f t="shared" ca="1" si="133"/>
        <v>0</v>
      </c>
      <c r="BN62" s="3">
        <f t="shared" ca="1" si="133"/>
        <v>0</v>
      </c>
      <c r="BO62" s="3">
        <f t="shared" ca="1" si="133"/>
        <v>0</v>
      </c>
      <c r="BP62" s="3">
        <f t="shared" ref="BP62:BQ62" ca="1" si="134">BP43-BP60</f>
        <v>0</v>
      </c>
      <c r="BQ62" s="3">
        <f t="shared" ca="1" si="134"/>
        <v>0</v>
      </c>
    </row>
    <row r="65" spans="1:6">
      <c r="A65" s="52"/>
      <c r="B65" t="s">
        <v>36</v>
      </c>
      <c r="C65" s="11"/>
      <c r="E65" t="s">
        <v>427</v>
      </c>
    </row>
    <row r="66" spans="1:6">
      <c r="A66" s="52"/>
      <c r="B66" t="s">
        <v>226</v>
      </c>
      <c r="C66" s="205">
        <f t="shared" ref="C66:C68" si="135">L4*(1+$I$4)</f>
        <v>3896.3433983821101</v>
      </c>
      <c r="D66" t="s">
        <v>229</v>
      </c>
      <c r="E66">
        <v>38963434</v>
      </c>
      <c r="F66" s="13">
        <f>E66/$C$4</f>
        <v>389.63434000000001</v>
      </c>
    </row>
    <row r="67" spans="1:6">
      <c r="A67" s="52"/>
      <c r="B67" t="s">
        <v>227</v>
      </c>
      <c r="C67" s="205">
        <f t="shared" si="135"/>
        <v>200</v>
      </c>
      <c r="D67" t="s">
        <v>229</v>
      </c>
      <c r="F67" s="13">
        <f t="shared" ref="F67:F81" si="136">E67/$C$4</f>
        <v>0</v>
      </c>
    </row>
    <row r="68" spans="1:6">
      <c r="A68" s="52"/>
      <c r="B68" t="s">
        <v>228</v>
      </c>
      <c r="C68" s="205">
        <f t="shared" si="135"/>
        <v>15</v>
      </c>
      <c r="D68" t="s">
        <v>229</v>
      </c>
      <c r="F68" s="13">
        <f t="shared" si="136"/>
        <v>0</v>
      </c>
    </row>
    <row r="69" spans="1:6">
      <c r="A69" s="52"/>
      <c r="B69" t="s">
        <v>37</v>
      </c>
      <c r="C69" s="206">
        <f>C66+C67+C68</f>
        <v>4111.3433983821105</v>
      </c>
      <c r="F69" s="13">
        <f t="shared" si="136"/>
        <v>0</v>
      </c>
    </row>
    <row r="70" spans="1:6">
      <c r="A70" s="52"/>
      <c r="B70" s="14" t="s">
        <v>38</v>
      </c>
      <c r="C70" s="205">
        <f>L7*(1+$I$5)</f>
        <v>383.51396025445445</v>
      </c>
      <c r="D70" t="s">
        <v>229</v>
      </c>
      <c r="F70" s="13">
        <f t="shared" si="136"/>
        <v>0</v>
      </c>
    </row>
    <row r="71" spans="1:6">
      <c r="A71" s="52"/>
      <c r="B71" s="14" t="s">
        <v>39</v>
      </c>
      <c r="C71" s="205">
        <f t="shared" ref="C71:C79" si="137">L8*(1+$I$5)</f>
        <v>508.39389603301584</v>
      </c>
      <c r="D71" t="s">
        <v>229</v>
      </c>
      <c r="F71" s="13">
        <f t="shared" si="136"/>
        <v>0</v>
      </c>
    </row>
    <row r="72" spans="1:6">
      <c r="A72" s="52"/>
      <c r="B72" s="15" t="s">
        <v>40</v>
      </c>
      <c r="C72" s="205">
        <f t="shared" si="137"/>
        <v>3332.7966070370999</v>
      </c>
      <c r="D72" t="s">
        <v>229</v>
      </c>
      <c r="F72" s="13">
        <f t="shared" si="136"/>
        <v>0</v>
      </c>
    </row>
    <row r="73" spans="1:6">
      <c r="A73" s="52"/>
      <c r="B73" s="15" t="s">
        <v>41</v>
      </c>
      <c r="C73" s="205">
        <f t="shared" si="137"/>
        <v>1000</v>
      </c>
      <c r="D73" t="s">
        <v>229</v>
      </c>
      <c r="F73" s="13">
        <f t="shared" si="136"/>
        <v>0</v>
      </c>
    </row>
    <row r="74" spans="1:6">
      <c r="A74" s="52"/>
      <c r="B74" s="15" t="s">
        <v>42</v>
      </c>
      <c r="C74" s="205">
        <f t="shared" si="137"/>
        <v>975.18594262531951</v>
      </c>
      <c r="D74" t="s">
        <v>229</v>
      </c>
      <c r="F74" s="13">
        <f t="shared" si="136"/>
        <v>0</v>
      </c>
    </row>
    <row r="75" spans="1:6">
      <c r="A75" s="52"/>
      <c r="B75" s="15" t="s">
        <v>43</v>
      </c>
      <c r="C75" s="205">
        <f t="shared" si="137"/>
        <v>1000</v>
      </c>
      <c r="D75" t="s">
        <v>229</v>
      </c>
      <c r="F75" s="13">
        <f t="shared" si="136"/>
        <v>0</v>
      </c>
    </row>
    <row r="76" spans="1:6">
      <c r="A76" s="52"/>
      <c r="B76" s="14" t="s">
        <v>44</v>
      </c>
      <c r="C76" s="205">
        <f t="shared" si="137"/>
        <v>224.92236521621808</v>
      </c>
      <c r="D76" t="s">
        <v>229</v>
      </c>
      <c r="F76" s="13">
        <f t="shared" si="136"/>
        <v>0</v>
      </c>
    </row>
    <row r="77" spans="1:6">
      <c r="A77" s="52"/>
      <c r="B77" s="16" t="s">
        <v>171</v>
      </c>
      <c r="C77" s="205">
        <f t="shared" si="137"/>
        <v>1000</v>
      </c>
      <c r="D77" t="s">
        <v>229</v>
      </c>
      <c r="F77" s="13">
        <f t="shared" si="136"/>
        <v>0</v>
      </c>
    </row>
    <row r="78" spans="1:6">
      <c r="A78" s="52"/>
      <c r="B78" s="16" t="s">
        <v>172</v>
      </c>
      <c r="C78" s="205">
        <f t="shared" si="137"/>
        <v>1000</v>
      </c>
      <c r="D78" t="s">
        <v>229</v>
      </c>
      <c r="F78" s="13">
        <f t="shared" si="136"/>
        <v>0</v>
      </c>
    </row>
    <row r="79" spans="1:6">
      <c r="A79" s="52"/>
      <c r="B79" s="14" t="s">
        <v>46</v>
      </c>
      <c r="C79" s="205">
        <f t="shared" si="137"/>
        <v>1000</v>
      </c>
      <c r="D79" t="s">
        <v>229</v>
      </c>
      <c r="F79" s="13">
        <f t="shared" si="136"/>
        <v>0</v>
      </c>
    </row>
    <row r="80" spans="1:6">
      <c r="A80" s="52"/>
      <c r="C80" s="207">
        <f>SUM(C70:C79)</f>
        <v>10424.812771166107</v>
      </c>
      <c r="D80" t="s">
        <v>229</v>
      </c>
      <c r="F80" s="13">
        <f t="shared" si="136"/>
        <v>0</v>
      </c>
    </row>
    <row r="81" spans="1:43">
      <c r="A81" s="52"/>
      <c r="B81" s="14" t="s">
        <v>45</v>
      </c>
      <c r="C81" s="208">
        <v>0</v>
      </c>
      <c r="D81" t="s">
        <v>229</v>
      </c>
      <c r="F81" s="13">
        <f t="shared" si="136"/>
        <v>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38">EDATE(D84,1)</f>
        <v>42339</v>
      </c>
      <c r="F84" s="4">
        <f t="shared" si="138"/>
        <v>42370</v>
      </c>
      <c r="G84" s="4">
        <f t="shared" si="138"/>
        <v>42401</v>
      </c>
      <c r="H84" s="4">
        <f t="shared" si="138"/>
        <v>42430</v>
      </c>
      <c r="I84" s="4">
        <f t="shared" si="138"/>
        <v>42461</v>
      </c>
      <c r="J84" s="4">
        <f t="shared" si="138"/>
        <v>42491</v>
      </c>
      <c r="K84" s="4">
        <f t="shared" si="138"/>
        <v>42522</v>
      </c>
      <c r="L84" s="4">
        <f t="shared" si="138"/>
        <v>42552</v>
      </c>
      <c r="M84" s="4">
        <f t="shared" si="138"/>
        <v>42583</v>
      </c>
      <c r="N84" s="4">
        <f t="shared" si="138"/>
        <v>42614</v>
      </c>
      <c r="O84" s="4">
        <f t="shared" si="138"/>
        <v>42644</v>
      </c>
      <c r="P84" s="4">
        <f t="shared" si="138"/>
        <v>42675</v>
      </c>
      <c r="Q84" s="4">
        <f t="shared" si="138"/>
        <v>42705</v>
      </c>
      <c r="R84" s="4">
        <f t="shared" si="138"/>
        <v>42736</v>
      </c>
      <c r="S84" s="4">
        <f t="shared" si="138"/>
        <v>42767</v>
      </c>
      <c r="T84" s="4">
        <f t="shared" si="138"/>
        <v>42795</v>
      </c>
      <c r="U84" s="4">
        <f t="shared" si="138"/>
        <v>42826</v>
      </c>
      <c r="V84" s="4">
        <f t="shared" si="138"/>
        <v>42856</v>
      </c>
      <c r="W84" s="4">
        <f t="shared" si="138"/>
        <v>42887</v>
      </c>
      <c r="X84" s="4">
        <f t="shared" si="138"/>
        <v>42917</v>
      </c>
      <c r="Y84" s="4">
        <f t="shared" si="138"/>
        <v>42948</v>
      </c>
      <c r="Z84" s="4">
        <f t="shared" si="138"/>
        <v>42979</v>
      </c>
      <c r="AA84" s="4">
        <f t="shared" si="138"/>
        <v>43009</v>
      </c>
      <c r="AB84" s="4">
        <f t="shared" si="138"/>
        <v>43040</v>
      </c>
      <c r="AC84" s="4">
        <f t="shared" si="138"/>
        <v>43070</v>
      </c>
      <c r="AD84" s="4">
        <f t="shared" si="138"/>
        <v>43101</v>
      </c>
      <c r="AE84" s="4">
        <f t="shared" si="138"/>
        <v>43132</v>
      </c>
      <c r="AF84" s="4">
        <f t="shared" si="138"/>
        <v>43160</v>
      </c>
      <c r="AG84" s="4">
        <f t="shared" si="138"/>
        <v>43191</v>
      </c>
      <c r="AH84" s="4">
        <f t="shared" si="138"/>
        <v>43221</v>
      </c>
      <c r="AI84" s="4">
        <f t="shared" si="138"/>
        <v>43252</v>
      </c>
      <c r="AJ84" s="4">
        <f t="shared" si="138"/>
        <v>43282</v>
      </c>
      <c r="AK84" s="4">
        <f t="shared" si="138"/>
        <v>43313</v>
      </c>
      <c r="AL84" s="4">
        <f t="shared" si="138"/>
        <v>43344</v>
      </c>
      <c r="AM84" s="4">
        <f t="shared" si="138"/>
        <v>43374</v>
      </c>
      <c r="AN84" s="4">
        <f t="shared" si="138"/>
        <v>43405</v>
      </c>
      <c r="AO84" s="4">
        <f t="shared" si="138"/>
        <v>43435</v>
      </c>
      <c r="AP84" s="4">
        <f t="shared" si="138"/>
        <v>43466</v>
      </c>
      <c r="AQ84" s="4">
        <f t="shared" si="138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</v>
      </c>
      <c r="D86" s="9">
        <v>0.15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139">SUM(D90:D92)</f>
        <v>0</v>
      </c>
      <c r="E89" s="6">
        <f t="shared" si="139"/>
        <v>0</v>
      </c>
      <c r="F89" s="6">
        <f t="shared" si="139"/>
        <v>0</v>
      </c>
      <c r="G89" s="6">
        <f t="shared" si="139"/>
        <v>0</v>
      </c>
      <c r="H89" s="6">
        <f t="shared" si="139"/>
        <v>0</v>
      </c>
      <c r="I89" s="6">
        <f t="shared" si="139"/>
        <v>0</v>
      </c>
      <c r="J89" s="6">
        <f t="shared" si="139"/>
        <v>0</v>
      </c>
      <c r="K89" s="6">
        <f t="shared" si="139"/>
        <v>0</v>
      </c>
      <c r="L89" s="6">
        <f t="shared" si="139"/>
        <v>0</v>
      </c>
      <c r="M89" s="6">
        <f t="shared" si="139"/>
        <v>0</v>
      </c>
      <c r="N89" s="6">
        <f t="shared" si="139"/>
        <v>0</v>
      </c>
      <c r="O89" s="6">
        <f t="shared" si="139"/>
        <v>0</v>
      </c>
      <c r="P89" s="6">
        <f t="shared" si="139"/>
        <v>0</v>
      </c>
      <c r="Q89" s="6">
        <f t="shared" si="139"/>
        <v>0</v>
      </c>
      <c r="R89" s="6">
        <f t="shared" si="139"/>
        <v>0</v>
      </c>
      <c r="S89" s="6">
        <f t="shared" si="139"/>
        <v>0</v>
      </c>
      <c r="T89" s="6">
        <f t="shared" si="139"/>
        <v>0</v>
      </c>
      <c r="U89" s="6">
        <f t="shared" si="139"/>
        <v>0</v>
      </c>
      <c r="V89" s="6">
        <f t="shared" si="139"/>
        <v>0</v>
      </c>
      <c r="W89" s="6">
        <f t="shared" si="139"/>
        <v>0</v>
      </c>
      <c r="X89" s="6">
        <f t="shared" si="139"/>
        <v>0</v>
      </c>
      <c r="Y89" s="6">
        <f t="shared" si="139"/>
        <v>0</v>
      </c>
      <c r="Z89" s="6">
        <f t="shared" si="139"/>
        <v>0</v>
      </c>
      <c r="AA89" s="6">
        <f t="shared" si="139"/>
        <v>0</v>
      </c>
      <c r="AB89" s="6">
        <f t="shared" si="139"/>
        <v>0</v>
      </c>
      <c r="AC89" s="6">
        <f t="shared" si="139"/>
        <v>0</v>
      </c>
      <c r="AD89" s="6">
        <f t="shared" si="139"/>
        <v>0</v>
      </c>
      <c r="AE89" s="6">
        <f t="shared" si="139"/>
        <v>0</v>
      </c>
      <c r="AF89" s="6">
        <f t="shared" si="139"/>
        <v>0</v>
      </c>
      <c r="AG89" s="6">
        <f t="shared" si="139"/>
        <v>0</v>
      </c>
      <c r="AH89" s="6">
        <f t="shared" si="139"/>
        <v>0</v>
      </c>
      <c r="AI89" s="6">
        <f t="shared" si="139"/>
        <v>0</v>
      </c>
      <c r="AJ89" s="6">
        <f t="shared" si="139"/>
        <v>0</v>
      </c>
      <c r="AK89" s="6">
        <f t="shared" si="139"/>
        <v>0</v>
      </c>
      <c r="AL89" s="6">
        <f t="shared" si="139"/>
        <v>0</v>
      </c>
      <c r="AM89" s="6">
        <f t="shared" si="139"/>
        <v>0</v>
      </c>
      <c r="AN89" s="6">
        <f t="shared" si="139"/>
        <v>0</v>
      </c>
      <c r="AO89" s="6">
        <f t="shared" si="139"/>
        <v>0</v>
      </c>
      <c r="AP89" s="6">
        <f t="shared" si="139"/>
        <v>0</v>
      </c>
      <c r="AQ89" s="6">
        <f t="shared" si="139"/>
        <v>0</v>
      </c>
    </row>
    <row r="90" spans="1:43">
      <c r="B90" t="s">
        <v>226</v>
      </c>
      <c r="C90" s="3">
        <f>C$85*$C66*$C$4</f>
        <v>389634339.838211</v>
      </c>
      <c r="D90" s="3">
        <f t="shared" ref="D90:J90" si="140">D$85*$C66*$C$4</f>
        <v>0</v>
      </c>
      <c r="E90" s="3">
        <f t="shared" si="140"/>
        <v>0</v>
      </c>
      <c r="F90" s="3">
        <f t="shared" si="140"/>
        <v>0</v>
      </c>
      <c r="G90" s="3">
        <f t="shared" si="140"/>
        <v>0</v>
      </c>
      <c r="H90" s="3">
        <f t="shared" si="140"/>
        <v>0</v>
      </c>
      <c r="I90" s="3">
        <f t="shared" si="140"/>
        <v>0</v>
      </c>
      <c r="J90" s="3">
        <f t="shared" si="140"/>
        <v>0</v>
      </c>
      <c r="K90" s="3">
        <f t="shared" ref="K90:AQ90" si="141">K$85*$C66*$C$4</f>
        <v>0</v>
      </c>
      <c r="L90" s="3">
        <f t="shared" si="141"/>
        <v>0</v>
      </c>
      <c r="M90" s="3">
        <f t="shared" si="141"/>
        <v>0</v>
      </c>
      <c r="N90" s="3">
        <f t="shared" si="141"/>
        <v>0</v>
      </c>
      <c r="O90" s="3">
        <f t="shared" si="141"/>
        <v>0</v>
      </c>
      <c r="P90" s="3">
        <f t="shared" si="141"/>
        <v>0</v>
      </c>
      <c r="Q90" s="3">
        <f t="shared" si="141"/>
        <v>0</v>
      </c>
      <c r="R90" s="3">
        <f t="shared" si="141"/>
        <v>0</v>
      </c>
      <c r="S90" s="3">
        <f t="shared" si="141"/>
        <v>0</v>
      </c>
      <c r="T90" s="3">
        <f t="shared" si="141"/>
        <v>0</v>
      </c>
      <c r="U90" s="3">
        <f t="shared" si="141"/>
        <v>0</v>
      </c>
      <c r="V90" s="3">
        <f t="shared" si="141"/>
        <v>0</v>
      </c>
      <c r="W90" s="3">
        <f t="shared" si="141"/>
        <v>0</v>
      </c>
      <c r="X90" s="3">
        <f t="shared" si="141"/>
        <v>0</v>
      </c>
      <c r="Y90" s="3">
        <f t="shared" si="141"/>
        <v>0</v>
      </c>
      <c r="Z90" s="3">
        <f t="shared" si="141"/>
        <v>0</v>
      </c>
      <c r="AA90" s="3">
        <f t="shared" si="141"/>
        <v>0</v>
      </c>
      <c r="AB90" s="3">
        <f t="shared" si="141"/>
        <v>0</v>
      </c>
      <c r="AC90" s="3">
        <f t="shared" si="141"/>
        <v>0</v>
      </c>
      <c r="AD90" s="3">
        <f t="shared" si="141"/>
        <v>0</v>
      </c>
      <c r="AE90" s="3">
        <f t="shared" si="141"/>
        <v>0</v>
      </c>
      <c r="AF90" s="3">
        <f t="shared" si="141"/>
        <v>0</v>
      </c>
      <c r="AG90" s="3">
        <f t="shared" si="141"/>
        <v>0</v>
      </c>
      <c r="AH90" s="3">
        <f t="shared" si="141"/>
        <v>0</v>
      </c>
      <c r="AI90" s="3">
        <f t="shared" si="141"/>
        <v>0</v>
      </c>
      <c r="AJ90" s="3">
        <f t="shared" si="141"/>
        <v>0</v>
      </c>
      <c r="AK90" s="3">
        <f t="shared" si="141"/>
        <v>0</v>
      </c>
      <c r="AL90" s="3">
        <f t="shared" si="141"/>
        <v>0</v>
      </c>
      <c r="AM90" s="3">
        <f t="shared" si="141"/>
        <v>0</v>
      </c>
      <c r="AN90" s="3">
        <f t="shared" si="141"/>
        <v>0</v>
      </c>
      <c r="AO90" s="3">
        <f t="shared" si="141"/>
        <v>0</v>
      </c>
      <c r="AP90" s="3">
        <f t="shared" si="141"/>
        <v>0</v>
      </c>
      <c r="AQ90" s="3">
        <f t="shared" si="141"/>
        <v>0</v>
      </c>
    </row>
    <row r="91" spans="1:43">
      <c r="B91" t="s">
        <v>227</v>
      </c>
      <c r="C91" s="3">
        <f>C$85*$C67*$C$4</f>
        <v>20000000</v>
      </c>
      <c r="D91" s="3">
        <f t="shared" ref="D91:I92" si="142">D$85*$C67*$C$4</f>
        <v>0</v>
      </c>
      <c r="E91" s="3">
        <f t="shared" si="142"/>
        <v>0</v>
      </c>
      <c r="F91" s="3">
        <f t="shared" si="142"/>
        <v>0</v>
      </c>
      <c r="G91" s="3">
        <f t="shared" si="142"/>
        <v>0</v>
      </c>
      <c r="H91" s="3">
        <f t="shared" si="142"/>
        <v>0</v>
      </c>
      <c r="I91" s="3">
        <f t="shared" si="142"/>
        <v>0</v>
      </c>
      <c r="J91" s="3">
        <f t="shared" ref="J91:AQ91" si="143">J$85*$C67*$C$4</f>
        <v>0</v>
      </c>
      <c r="K91" s="3">
        <f t="shared" si="143"/>
        <v>0</v>
      </c>
      <c r="L91" s="3">
        <f t="shared" si="143"/>
        <v>0</v>
      </c>
      <c r="M91" s="3">
        <f t="shared" si="143"/>
        <v>0</v>
      </c>
      <c r="N91" s="3">
        <f t="shared" si="143"/>
        <v>0</v>
      </c>
      <c r="O91" s="3">
        <f t="shared" si="143"/>
        <v>0</v>
      </c>
      <c r="P91" s="3">
        <f t="shared" si="143"/>
        <v>0</v>
      </c>
      <c r="Q91" s="3">
        <f t="shared" si="143"/>
        <v>0</v>
      </c>
      <c r="R91" s="3">
        <f t="shared" si="143"/>
        <v>0</v>
      </c>
      <c r="S91" s="3">
        <f t="shared" si="143"/>
        <v>0</v>
      </c>
      <c r="T91" s="3">
        <f t="shared" si="143"/>
        <v>0</v>
      </c>
      <c r="U91" s="3">
        <f t="shared" si="143"/>
        <v>0</v>
      </c>
      <c r="V91" s="3">
        <f t="shared" si="143"/>
        <v>0</v>
      </c>
      <c r="W91" s="3">
        <f t="shared" si="143"/>
        <v>0</v>
      </c>
      <c r="X91" s="3">
        <f t="shared" si="143"/>
        <v>0</v>
      </c>
      <c r="Y91" s="3">
        <f t="shared" si="143"/>
        <v>0</v>
      </c>
      <c r="Z91" s="3">
        <f t="shared" si="143"/>
        <v>0</v>
      </c>
      <c r="AA91" s="3">
        <f t="shared" si="143"/>
        <v>0</v>
      </c>
      <c r="AB91" s="3">
        <f t="shared" si="143"/>
        <v>0</v>
      </c>
      <c r="AC91" s="3">
        <f t="shared" si="143"/>
        <v>0</v>
      </c>
      <c r="AD91" s="3">
        <f t="shared" si="143"/>
        <v>0</v>
      </c>
      <c r="AE91" s="3">
        <f t="shared" si="143"/>
        <v>0</v>
      </c>
      <c r="AF91" s="3">
        <f t="shared" si="143"/>
        <v>0</v>
      </c>
      <c r="AG91" s="3">
        <f t="shared" si="143"/>
        <v>0</v>
      </c>
      <c r="AH91" s="3">
        <f t="shared" si="143"/>
        <v>0</v>
      </c>
      <c r="AI91" s="3">
        <f t="shared" si="143"/>
        <v>0</v>
      </c>
      <c r="AJ91" s="3">
        <f t="shared" si="143"/>
        <v>0</v>
      </c>
      <c r="AK91" s="3">
        <f t="shared" si="143"/>
        <v>0</v>
      </c>
      <c r="AL91" s="3">
        <f t="shared" si="143"/>
        <v>0</v>
      </c>
      <c r="AM91" s="3">
        <f t="shared" si="143"/>
        <v>0</v>
      </c>
      <c r="AN91" s="3">
        <f t="shared" si="143"/>
        <v>0</v>
      </c>
      <c r="AO91" s="3">
        <f t="shared" si="143"/>
        <v>0</v>
      </c>
      <c r="AP91" s="3">
        <f t="shared" si="143"/>
        <v>0</v>
      </c>
      <c r="AQ91" s="3">
        <f t="shared" si="143"/>
        <v>0</v>
      </c>
    </row>
    <row r="92" spans="1:43">
      <c r="B92" t="s">
        <v>228</v>
      </c>
      <c r="C92" s="3">
        <f>C$85*$C68*$C$4</f>
        <v>1500000</v>
      </c>
      <c r="D92" s="3">
        <f t="shared" si="142"/>
        <v>0</v>
      </c>
      <c r="E92" s="3">
        <f t="shared" si="142"/>
        <v>0</v>
      </c>
      <c r="F92" s="3">
        <f t="shared" si="142"/>
        <v>0</v>
      </c>
      <c r="G92" s="3">
        <f t="shared" si="142"/>
        <v>0</v>
      </c>
      <c r="H92" s="3">
        <f t="shared" si="142"/>
        <v>0</v>
      </c>
      <c r="I92" s="3">
        <f t="shared" si="142"/>
        <v>0</v>
      </c>
      <c r="J92" s="3">
        <f t="shared" ref="J92:AQ92" si="144">J$85*$C68*$C$4</f>
        <v>0</v>
      </c>
      <c r="K92" s="3">
        <f t="shared" si="144"/>
        <v>0</v>
      </c>
      <c r="L92" s="3">
        <f t="shared" si="144"/>
        <v>0</v>
      </c>
      <c r="M92" s="3">
        <f t="shared" si="144"/>
        <v>0</v>
      </c>
      <c r="N92" s="3">
        <f t="shared" si="144"/>
        <v>0</v>
      </c>
      <c r="O92" s="3">
        <f t="shared" si="144"/>
        <v>0</v>
      </c>
      <c r="P92" s="3">
        <f t="shared" si="144"/>
        <v>0</v>
      </c>
      <c r="Q92" s="3">
        <f t="shared" si="144"/>
        <v>0</v>
      </c>
      <c r="R92" s="3">
        <f t="shared" si="144"/>
        <v>0</v>
      </c>
      <c r="S92" s="3">
        <f t="shared" si="144"/>
        <v>0</v>
      </c>
      <c r="T92" s="3">
        <f t="shared" si="144"/>
        <v>0</v>
      </c>
      <c r="U92" s="3">
        <f t="shared" si="144"/>
        <v>0</v>
      </c>
      <c r="V92" s="3">
        <f t="shared" si="144"/>
        <v>0</v>
      </c>
      <c r="W92" s="3">
        <f t="shared" si="144"/>
        <v>0</v>
      </c>
      <c r="X92" s="3">
        <f t="shared" si="144"/>
        <v>0</v>
      </c>
      <c r="Y92" s="3">
        <f t="shared" si="144"/>
        <v>0</v>
      </c>
      <c r="Z92" s="3">
        <f t="shared" si="144"/>
        <v>0</v>
      </c>
      <c r="AA92" s="3">
        <f t="shared" si="144"/>
        <v>0</v>
      </c>
      <c r="AB92" s="3">
        <f t="shared" si="144"/>
        <v>0</v>
      </c>
      <c r="AC92" s="3">
        <f t="shared" si="144"/>
        <v>0</v>
      </c>
      <c r="AD92" s="3">
        <f t="shared" si="144"/>
        <v>0</v>
      </c>
      <c r="AE92" s="3">
        <f t="shared" si="144"/>
        <v>0</v>
      </c>
      <c r="AF92" s="3">
        <f t="shared" si="144"/>
        <v>0</v>
      </c>
      <c r="AG92" s="3">
        <f t="shared" si="144"/>
        <v>0</v>
      </c>
      <c r="AH92" s="3">
        <f t="shared" si="144"/>
        <v>0</v>
      </c>
      <c r="AI92" s="3">
        <f t="shared" si="144"/>
        <v>0</v>
      </c>
      <c r="AJ92" s="3">
        <f t="shared" si="144"/>
        <v>0</v>
      </c>
      <c r="AK92" s="3">
        <f t="shared" si="144"/>
        <v>0</v>
      </c>
      <c r="AL92" s="3">
        <f t="shared" si="144"/>
        <v>0</v>
      </c>
      <c r="AM92" s="3">
        <f t="shared" si="144"/>
        <v>0</v>
      </c>
      <c r="AN92" s="3">
        <f t="shared" si="144"/>
        <v>0</v>
      </c>
      <c r="AO92" s="3">
        <f t="shared" si="144"/>
        <v>0</v>
      </c>
      <c r="AP92" s="3">
        <f t="shared" si="144"/>
        <v>0</v>
      </c>
      <c r="AQ92" s="3">
        <f t="shared" si="144"/>
        <v>0</v>
      </c>
    </row>
    <row r="94" spans="1:43" s="48" customFormat="1">
      <c r="B94" s="48" t="s">
        <v>36</v>
      </c>
      <c r="C94" s="190">
        <f>SUM(C95:C104)+C106</f>
        <v>0</v>
      </c>
      <c r="D94" s="190">
        <f t="shared" ref="D94:AQ94" si="145">SUM(D95:D104)+D106</f>
        <v>156372191.56749159</v>
      </c>
      <c r="E94" s="190">
        <f t="shared" si="145"/>
        <v>52124063.855830543</v>
      </c>
      <c r="F94" s="190">
        <f t="shared" si="145"/>
        <v>52124063.855830543</v>
      </c>
      <c r="G94" s="190">
        <f t="shared" si="145"/>
        <v>52124063.855830543</v>
      </c>
      <c r="H94" s="190">
        <f t="shared" si="145"/>
        <v>52124063.855830543</v>
      </c>
      <c r="I94" s="190">
        <f t="shared" si="145"/>
        <v>52124063.855830543</v>
      </c>
      <c r="J94" s="190">
        <f t="shared" si="145"/>
        <v>52124063.855830543</v>
      </c>
      <c r="K94" s="190">
        <f t="shared" si="145"/>
        <v>52124063.855830543</v>
      </c>
      <c r="L94" s="190">
        <f t="shared" si="145"/>
        <v>52124063.855830543</v>
      </c>
      <c r="M94" s="190">
        <f t="shared" si="145"/>
        <v>52124063.855830543</v>
      </c>
      <c r="N94" s="190">
        <f t="shared" si="145"/>
        <v>52124063.855830543</v>
      </c>
      <c r="O94" s="190">
        <f t="shared" si="145"/>
        <v>52124063.855830543</v>
      </c>
      <c r="P94" s="190">
        <f t="shared" si="145"/>
        <v>52124063.855830543</v>
      </c>
      <c r="Q94" s="190">
        <f t="shared" si="145"/>
        <v>52124063.855830543</v>
      </c>
      <c r="R94" s="190">
        <f t="shared" si="145"/>
        <v>52124063.855830543</v>
      </c>
      <c r="S94" s="190">
        <f t="shared" si="145"/>
        <v>52124063.855830543</v>
      </c>
      <c r="T94" s="190">
        <f t="shared" si="145"/>
        <v>52124063.855830543</v>
      </c>
      <c r="U94" s="190">
        <f t="shared" si="145"/>
        <v>52124063.855830543</v>
      </c>
      <c r="V94" s="190">
        <f t="shared" si="145"/>
        <v>0</v>
      </c>
      <c r="W94" s="190">
        <f t="shared" si="145"/>
        <v>0</v>
      </c>
      <c r="X94" s="190">
        <f t="shared" si="145"/>
        <v>0</v>
      </c>
      <c r="Y94" s="190">
        <f t="shared" si="145"/>
        <v>0</v>
      </c>
      <c r="Z94" s="190">
        <f t="shared" si="145"/>
        <v>0</v>
      </c>
      <c r="AA94" s="190">
        <f t="shared" si="145"/>
        <v>0</v>
      </c>
      <c r="AB94" s="190">
        <f t="shared" si="145"/>
        <v>0</v>
      </c>
      <c r="AC94" s="190">
        <f t="shared" si="145"/>
        <v>0</v>
      </c>
      <c r="AD94" s="190">
        <f t="shared" si="145"/>
        <v>0</v>
      </c>
      <c r="AE94" s="190">
        <f t="shared" si="145"/>
        <v>0</v>
      </c>
      <c r="AF94" s="190">
        <f t="shared" si="145"/>
        <v>0</v>
      </c>
      <c r="AG94" s="190">
        <f t="shared" si="145"/>
        <v>0</v>
      </c>
      <c r="AH94" s="190">
        <f t="shared" si="145"/>
        <v>0</v>
      </c>
      <c r="AI94" s="190">
        <f t="shared" si="145"/>
        <v>0</v>
      </c>
      <c r="AJ94" s="190">
        <f t="shared" si="145"/>
        <v>0</v>
      </c>
      <c r="AK94" s="190">
        <f t="shared" si="145"/>
        <v>0</v>
      </c>
      <c r="AL94" s="190">
        <f t="shared" si="145"/>
        <v>0</v>
      </c>
      <c r="AM94" s="190">
        <f t="shared" si="145"/>
        <v>0</v>
      </c>
      <c r="AN94" s="190">
        <f t="shared" si="145"/>
        <v>0</v>
      </c>
      <c r="AO94" s="190">
        <f t="shared" si="145"/>
        <v>0</v>
      </c>
      <c r="AP94" s="190">
        <f t="shared" si="145"/>
        <v>0</v>
      </c>
      <c r="AQ94" s="190">
        <f t="shared" si="145"/>
        <v>0</v>
      </c>
    </row>
    <row r="95" spans="1:43" s="48" customFormat="1">
      <c r="B95" s="191" t="s">
        <v>249</v>
      </c>
      <c r="C95" s="188">
        <f t="shared" ref="C95:AQ95" si="146">C$86*$C70*$C$4</f>
        <v>0</v>
      </c>
      <c r="D95" s="188">
        <f t="shared" si="146"/>
        <v>5752709.4038168164</v>
      </c>
      <c r="E95" s="188">
        <f t="shared" si="146"/>
        <v>1917569.8012722724</v>
      </c>
      <c r="F95" s="188">
        <f t="shared" si="146"/>
        <v>1917569.8012722724</v>
      </c>
      <c r="G95" s="188">
        <f t="shared" si="146"/>
        <v>1917569.8012722724</v>
      </c>
      <c r="H95" s="188">
        <f t="shared" si="146"/>
        <v>1917569.8012722724</v>
      </c>
      <c r="I95" s="188">
        <f t="shared" si="146"/>
        <v>1917569.8012722724</v>
      </c>
      <c r="J95" s="188">
        <f t="shared" si="146"/>
        <v>1917569.8012722724</v>
      </c>
      <c r="K95" s="188">
        <f t="shared" si="146"/>
        <v>1917569.8012722724</v>
      </c>
      <c r="L95" s="188">
        <f t="shared" si="146"/>
        <v>1917569.8012722724</v>
      </c>
      <c r="M95" s="188">
        <f t="shared" si="146"/>
        <v>1917569.8012722724</v>
      </c>
      <c r="N95" s="188">
        <f t="shared" si="146"/>
        <v>1917569.8012722724</v>
      </c>
      <c r="O95" s="188">
        <f t="shared" si="146"/>
        <v>1917569.8012722724</v>
      </c>
      <c r="P95" s="188">
        <f t="shared" si="146"/>
        <v>1917569.8012722724</v>
      </c>
      <c r="Q95" s="188">
        <f t="shared" si="146"/>
        <v>1917569.8012722724</v>
      </c>
      <c r="R95" s="188">
        <f t="shared" si="146"/>
        <v>1917569.8012722724</v>
      </c>
      <c r="S95" s="188">
        <f t="shared" si="146"/>
        <v>1917569.8012722724</v>
      </c>
      <c r="T95" s="188">
        <f t="shared" si="146"/>
        <v>1917569.8012722724</v>
      </c>
      <c r="U95" s="188">
        <f t="shared" si="146"/>
        <v>1917569.8012722724</v>
      </c>
      <c r="V95" s="188">
        <f t="shared" si="146"/>
        <v>0</v>
      </c>
      <c r="W95" s="188">
        <f t="shared" si="146"/>
        <v>0</v>
      </c>
      <c r="X95" s="188">
        <f t="shared" si="146"/>
        <v>0</v>
      </c>
      <c r="Y95" s="188">
        <f t="shared" si="146"/>
        <v>0</v>
      </c>
      <c r="Z95" s="188">
        <f t="shared" si="146"/>
        <v>0</v>
      </c>
      <c r="AA95" s="188">
        <f t="shared" si="146"/>
        <v>0</v>
      </c>
      <c r="AB95" s="188">
        <f t="shared" si="146"/>
        <v>0</v>
      </c>
      <c r="AC95" s="188">
        <f t="shared" si="146"/>
        <v>0</v>
      </c>
      <c r="AD95" s="188">
        <f t="shared" si="146"/>
        <v>0</v>
      </c>
      <c r="AE95" s="188">
        <f t="shared" si="146"/>
        <v>0</v>
      </c>
      <c r="AF95" s="188">
        <f t="shared" si="146"/>
        <v>0</v>
      </c>
      <c r="AG95" s="188">
        <f t="shared" si="146"/>
        <v>0</v>
      </c>
      <c r="AH95" s="188">
        <f t="shared" si="146"/>
        <v>0</v>
      </c>
      <c r="AI95" s="188">
        <f t="shared" si="146"/>
        <v>0</v>
      </c>
      <c r="AJ95" s="188">
        <f t="shared" si="146"/>
        <v>0</v>
      </c>
      <c r="AK95" s="188">
        <f t="shared" si="146"/>
        <v>0</v>
      </c>
      <c r="AL95" s="188">
        <f t="shared" si="146"/>
        <v>0</v>
      </c>
      <c r="AM95" s="188">
        <f t="shared" si="146"/>
        <v>0</v>
      </c>
      <c r="AN95" s="188">
        <f t="shared" si="146"/>
        <v>0</v>
      </c>
      <c r="AO95" s="188">
        <f t="shared" si="146"/>
        <v>0</v>
      </c>
      <c r="AP95" s="188">
        <f t="shared" si="146"/>
        <v>0</v>
      </c>
      <c r="AQ95" s="188">
        <f t="shared" si="146"/>
        <v>0</v>
      </c>
    </row>
    <row r="96" spans="1:43" s="48" customFormat="1">
      <c r="B96" s="191" t="s">
        <v>250</v>
      </c>
      <c r="C96" s="188">
        <f t="shared" ref="C96:AQ96" si="147">C$86*$C71*$C$4</f>
        <v>0</v>
      </c>
      <c r="D96" s="188">
        <f t="shared" si="147"/>
        <v>7625908.4404952377</v>
      </c>
      <c r="E96" s="188">
        <f t="shared" si="147"/>
        <v>2541969.4801650792</v>
      </c>
      <c r="F96" s="188">
        <f t="shared" si="147"/>
        <v>2541969.4801650792</v>
      </c>
      <c r="G96" s="188">
        <f t="shared" si="147"/>
        <v>2541969.4801650792</v>
      </c>
      <c r="H96" s="188">
        <f t="shared" si="147"/>
        <v>2541969.4801650792</v>
      </c>
      <c r="I96" s="188">
        <f t="shared" si="147"/>
        <v>2541969.4801650792</v>
      </c>
      <c r="J96" s="188">
        <f t="shared" si="147"/>
        <v>2541969.4801650792</v>
      </c>
      <c r="K96" s="188">
        <f t="shared" si="147"/>
        <v>2541969.4801650792</v>
      </c>
      <c r="L96" s="188">
        <f t="shared" si="147"/>
        <v>2541969.4801650792</v>
      </c>
      <c r="M96" s="188">
        <f t="shared" si="147"/>
        <v>2541969.4801650792</v>
      </c>
      <c r="N96" s="188">
        <f t="shared" si="147"/>
        <v>2541969.4801650792</v>
      </c>
      <c r="O96" s="188">
        <f t="shared" si="147"/>
        <v>2541969.4801650792</v>
      </c>
      <c r="P96" s="188">
        <f t="shared" si="147"/>
        <v>2541969.4801650792</v>
      </c>
      <c r="Q96" s="188">
        <f t="shared" si="147"/>
        <v>2541969.4801650792</v>
      </c>
      <c r="R96" s="188">
        <f t="shared" si="147"/>
        <v>2541969.4801650792</v>
      </c>
      <c r="S96" s="188">
        <f t="shared" si="147"/>
        <v>2541969.4801650792</v>
      </c>
      <c r="T96" s="188">
        <f t="shared" si="147"/>
        <v>2541969.4801650792</v>
      </c>
      <c r="U96" s="188">
        <f t="shared" si="147"/>
        <v>2541969.4801650792</v>
      </c>
      <c r="V96" s="188">
        <f t="shared" si="147"/>
        <v>0</v>
      </c>
      <c r="W96" s="188">
        <f t="shared" si="147"/>
        <v>0</v>
      </c>
      <c r="X96" s="188">
        <f t="shared" si="147"/>
        <v>0</v>
      </c>
      <c r="Y96" s="188">
        <f t="shared" si="147"/>
        <v>0</v>
      </c>
      <c r="Z96" s="188">
        <f t="shared" si="147"/>
        <v>0</v>
      </c>
      <c r="AA96" s="188">
        <f t="shared" si="147"/>
        <v>0</v>
      </c>
      <c r="AB96" s="188">
        <f t="shared" si="147"/>
        <v>0</v>
      </c>
      <c r="AC96" s="188">
        <f t="shared" si="147"/>
        <v>0</v>
      </c>
      <c r="AD96" s="188">
        <f t="shared" si="147"/>
        <v>0</v>
      </c>
      <c r="AE96" s="188">
        <f t="shared" si="147"/>
        <v>0</v>
      </c>
      <c r="AF96" s="188">
        <f t="shared" si="147"/>
        <v>0</v>
      </c>
      <c r="AG96" s="188">
        <f t="shared" si="147"/>
        <v>0</v>
      </c>
      <c r="AH96" s="188">
        <f t="shared" si="147"/>
        <v>0</v>
      </c>
      <c r="AI96" s="188">
        <f t="shared" si="147"/>
        <v>0</v>
      </c>
      <c r="AJ96" s="188">
        <f t="shared" si="147"/>
        <v>0</v>
      </c>
      <c r="AK96" s="188">
        <f t="shared" si="147"/>
        <v>0</v>
      </c>
      <c r="AL96" s="188">
        <f t="shared" si="147"/>
        <v>0</v>
      </c>
      <c r="AM96" s="188">
        <f t="shared" si="147"/>
        <v>0</v>
      </c>
      <c r="AN96" s="188">
        <f t="shared" si="147"/>
        <v>0</v>
      </c>
      <c r="AO96" s="188">
        <f t="shared" si="147"/>
        <v>0</v>
      </c>
      <c r="AP96" s="188">
        <f t="shared" si="147"/>
        <v>0</v>
      </c>
      <c r="AQ96" s="188">
        <f t="shared" si="147"/>
        <v>0</v>
      </c>
    </row>
    <row r="97" spans="2:43" s="48" customFormat="1">
      <c r="B97" s="191" t="s">
        <v>251</v>
      </c>
      <c r="C97" s="188">
        <f t="shared" ref="C97:AQ97" si="148">C$86*$C72*$C$4</f>
        <v>0</v>
      </c>
      <c r="D97" s="188">
        <f t="shared" si="148"/>
        <v>49991949.105556495</v>
      </c>
      <c r="E97" s="188">
        <f t="shared" si="148"/>
        <v>16663983.035185501</v>
      </c>
      <c r="F97" s="188">
        <f t="shared" si="148"/>
        <v>16663983.035185501</v>
      </c>
      <c r="G97" s="188">
        <f t="shared" si="148"/>
        <v>16663983.035185501</v>
      </c>
      <c r="H97" s="188">
        <f t="shared" si="148"/>
        <v>16663983.035185501</v>
      </c>
      <c r="I97" s="188">
        <f t="shared" si="148"/>
        <v>16663983.035185501</v>
      </c>
      <c r="J97" s="188">
        <f t="shared" si="148"/>
        <v>16663983.035185501</v>
      </c>
      <c r="K97" s="188">
        <f t="shared" si="148"/>
        <v>16663983.035185501</v>
      </c>
      <c r="L97" s="188">
        <f t="shared" si="148"/>
        <v>16663983.035185501</v>
      </c>
      <c r="M97" s="188">
        <f t="shared" si="148"/>
        <v>16663983.035185501</v>
      </c>
      <c r="N97" s="188">
        <f t="shared" si="148"/>
        <v>16663983.035185501</v>
      </c>
      <c r="O97" s="188">
        <f t="shared" si="148"/>
        <v>16663983.035185501</v>
      </c>
      <c r="P97" s="188">
        <f t="shared" si="148"/>
        <v>16663983.035185501</v>
      </c>
      <c r="Q97" s="188">
        <f t="shared" si="148"/>
        <v>16663983.035185501</v>
      </c>
      <c r="R97" s="188">
        <f t="shared" si="148"/>
        <v>16663983.035185501</v>
      </c>
      <c r="S97" s="188">
        <f t="shared" si="148"/>
        <v>16663983.035185501</v>
      </c>
      <c r="T97" s="188">
        <f t="shared" si="148"/>
        <v>16663983.035185501</v>
      </c>
      <c r="U97" s="188">
        <f t="shared" si="148"/>
        <v>16663983.035185501</v>
      </c>
      <c r="V97" s="188">
        <f t="shared" si="148"/>
        <v>0</v>
      </c>
      <c r="W97" s="188">
        <f t="shared" si="148"/>
        <v>0</v>
      </c>
      <c r="X97" s="188">
        <f t="shared" si="148"/>
        <v>0</v>
      </c>
      <c r="Y97" s="188">
        <f t="shared" si="148"/>
        <v>0</v>
      </c>
      <c r="Z97" s="188">
        <f t="shared" si="148"/>
        <v>0</v>
      </c>
      <c r="AA97" s="188">
        <f t="shared" si="148"/>
        <v>0</v>
      </c>
      <c r="AB97" s="188">
        <f t="shared" si="148"/>
        <v>0</v>
      </c>
      <c r="AC97" s="188">
        <f t="shared" si="148"/>
        <v>0</v>
      </c>
      <c r="AD97" s="188">
        <f t="shared" si="148"/>
        <v>0</v>
      </c>
      <c r="AE97" s="188">
        <f t="shared" si="148"/>
        <v>0</v>
      </c>
      <c r="AF97" s="188">
        <f t="shared" si="148"/>
        <v>0</v>
      </c>
      <c r="AG97" s="188">
        <f t="shared" si="148"/>
        <v>0</v>
      </c>
      <c r="AH97" s="188">
        <f t="shared" si="148"/>
        <v>0</v>
      </c>
      <c r="AI97" s="188">
        <f t="shared" si="148"/>
        <v>0</v>
      </c>
      <c r="AJ97" s="188">
        <f t="shared" si="148"/>
        <v>0</v>
      </c>
      <c r="AK97" s="188">
        <f t="shared" si="148"/>
        <v>0</v>
      </c>
      <c r="AL97" s="188">
        <f t="shared" si="148"/>
        <v>0</v>
      </c>
      <c r="AM97" s="188">
        <f t="shared" si="148"/>
        <v>0</v>
      </c>
      <c r="AN97" s="188">
        <f t="shared" si="148"/>
        <v>0</v>
      </c>
      <c r="AO97" s="188">
        <f t="shared" si="148"/>
        <v>0</v>
      </c>
      <c r="AP97" s="188">
        <f t="shared" si="148"/>
        <v>0</v>
      </c>
      <c r="AQ97" s="188">
        <f t="shared" si="148"/>
        <v>0</v>
      </c>
    </row>
    <row r="98" spans="2:43" s="48" customFormat="1">
      <c r="B98" s="191" t="s">
        <v>252</v>
      </c>
      <c r="C98" s="188">
        <f t="shared" ref="C98:AQ98" si="149">C$86*$C73*$C$4</f>
        <v>0</v>
      </c>
      <c r="D98" s="188">
        <f t="shared" si="149"/>
        <v>15000000</v>
      </c>
      <c r="E98" s="188">
        <f t="shared" si="149"/>
        <v>5000000</v>
      </c>
      <c r="F98" s="188">
        <f t="shared" si="149"/>
        <v>5000000</v>
      </c>
      <c r="G98" s="188">
        <f t="shared" si="149"/>
        <v>5000000</v>
      </c>
      <c r="H98" s="188">
        <f t="shared" si="149"/>
        <v>5000000</v>
      </c>
      <c r="I98" s="188">
        <f t="shared" si="149"/>
        <v>5000000</v>
      </c>
      <c r="J98" s="188">
        <f t="shared" si="149"/>
        <v>5000000</v>
      </c>
      <c r="K98" s="188">
        <f t="shared" si="149"/>
        <v>5000000</v>
      </c>
      <c r="L98" s="188">
        <f t="shared" si="149"/>
        <v>5000000</v>
      </c>
      <c r="M98" s="188">
        <f t="shared" si="149"/>
        <v>5000000</v>
      </c>
      <c r="N98" s="188">
        <f t="shared" si="149"/>
        <v>5000000</v>
      </c>
      <c r="O98" s="188">
        <f t="shared" si="149"/>
        <v>5000000</v>
      </c>
      <c r="P98" s="188">
        <f t="shared" si="149"/>
        <v>5000000</v>
      </c>
      <c r="Q98" s="188">
        <f t="shared" si="149"/>
        <v>5000000</v>
      </c>
      <c r="R98" s="188">
        <f t="shared" si="149"/>
        <v>5000000</v>
      </c>
      <c r="S98" s="188">
        <f t="shared" si="149"/>
        <v>5000000</v>
      </c>
      <c r="T98" s="188">
        <f t="shared" si="149"/>
        <v>5000000</v>
      </c>
      <c r="U98" s="188">
        <f t="shared" si="149"/>
        <v>5000000</v>
      </c>
      <c r="V98" s="188">
        <f t="shared" si="149"/>
        <v>0</v>
      </c>
      <c r="W98" s="188">
        <f t="shared" si="149"/>
        <v>0</v>
      </c>
      <c r="X98" s="188">
        <f t="shared" si="149"/>
        <v>0</v>
      </c>
      <c r="Y98" s="188">
        <f t="shared" si="149"/>
        <v>0</v>
      </c>
      <c r="Z98" s="188">
        <f t="shared" si="149"/>
        <v>0</v>
      </c>
      <c r="AA98" s="188">
        <f t="shared" si="149"/>
        <v>0</v>
      </c>
      <c r="AB98" s="188">
        <f t="shared" si="149"/>
        <v>0</v>
      </c>
      <c r="AC98" s="188">
        <f t="shared" si="149"/>
        <v>0</v>
      </c>
      <c r="AD98" s="188">
        <f t="shared" si="149"/>
        <v>0</v>
      </c>
      <c r="AE98" s="188">
        <f t="shared" si="149"/>
        <v>0</v>
      </c>
      <c r="AF98" s="188">
        <f t="shared" si="149"/>
        <v>0</v>
      </c>
      <c r="AG98" s="188">
        <f t="shared" si="149"/>
        <v>0</v>
      </c>
      <c r="AH98" s="188">
        <f t="shared" si="149"/>
        <v>0</v>
      </c>
      <c r="AI98" s="188">
        <f t="shared" si="149"/>
        <v>0</v>
      </c>
      <c r="AJ98" s="188">
        <f t="shared" si="149"/>
        <v>0</v>
      </c>
      <c r="AK98" s="188">
        <f t="shared" si="149"/>
        <v>0</v>
      </c>
      <c r="AL98" s="188">
        <f t="shared" si="149"/>
        <v>0</v>
      </c>
      <c r="AM98" s="188">
        <f t="shared" si="149"/>
        <v>0</v>
      </c>
      <c r="AN98" s="188">
        <f t="shared" si="149"/>
        <v>0</v>
      </c>
      <c r="AO98" s="188">
        <f t="shared" si="149"/>
        <v>0</v>
      </c>
      <c r="AP98" s="188">
        <f t="shared" si="149"/>
        <v>0</v>
      </c>
      <c r="AQ98" s="188">
        <f t="shared" si="149"/>
        <v>0</v>
      </c>
    </row>
    <row r="99" spans="2:43" s="48" customFormat="1">
      <c r="B99" s="191" t="s">
        <v>253</v>
      </c>
      <c r="C99" s="188">
        <f t="shared" ref="C99:AQ99" si="150">C$86*$C74*$C$4</f>
        <v>0</v>
      </c>
      <c r="D99" s="188">
        <f t="shared" si="150"/>
        <v>14627789.139379792</v>
      </c>
      <c r="E99" s="188">
        <f t="shared" si="150"/>
        <v>4875929.7131265979</v>
      </c>
      <c r="F99" s="188">
        <f t="shared" si="150"/>
        <v>4875929.7131265979</v>
      </c>
      <c r="G99" s="188">
        <f t="shared" si="150"/>
        <v>4875929.7131265979</v>
      </c>
      <c r="H99" s="188">
        <f t="shared" si="150"/>
        <v>4875929.7131265979</v>
      </c>
      <c r="I99" s="188">
        <f t="shared" si="150"/>
        <v>4875929.7131265979</v>
      </c>
      <c r="J99" s="188">
        <f t="shared" si="150"/>
        <v>4875929.7131265979</v>
      </c>
      <c r="K99" s="188">
        <f t="shared" si="150"/>
        <v>4875929.7131265979</v>
      </c>
      <c r="L99" s="188">
        <f t="shared" si="150"/>
        <v>4875929.7131265979</v>
      </c>
      <c r="M99" s="188">
        <f t="shared" si="150"/>
        <v>4875929.7131265979</v>
      </c>
      <c r="N99" s="188">
        <f t="shared" si="150"/>
        <v>4875929.7131265979</v>
      </c>
      <c r="O99" s="188">
        <f t="shared" si="150"/>
        <v>4875929.7131265979</v>
      </c>
      <c r="P99" s="188">
        <f t="shared" si="150"/>
        <v>4875929.7131265979</v>
      </c>
      <c r="Q99" s="188">
        <f t="shared" si="150"/>
        <v>4875929.7131265979</v>
      </c>
      <c r="R99" s="188">
        <f t="shared" si="150"/>
        <v>4875929.7131265979</v>
      </c>
      <c r="S99" s="188">
        <f t="shared" si="150"/>
        <v>4875929.7131265979</v>
      </c>
      <c r="T99" s="188">
        <f t="shared" si="150"/>
        <v>4875929.7131265979</v>
      </c>
      <c r="U99" s="188">
        <f t="shared" si="150"/>
        <v>4875929.7131265979</v>
      </c>
      <c r="V99" s="188">
        <f t="shared" si="150"/>
        <v>0</v>
      </c>
      <c r="W99" s="188">
        <f t="shared" si="150"/>
        <v>0</v>
      </c>
      <c r="X99" s="188">
        <f t="shared" si="150"/>
        <v>0</v>
      </c>
      <c r="Y99" s="188">
        <f t="shared" si="150"/>
        <v>0</v>
      </c>
      <c r="Z99" s="188">
        <f t="shared" si="150"/>
        <v>0</v>
      </c>
      <c r="AA99" s="188">
        <f t="shared" si="150"/>
        <v>0</v>
      </c>
      <c r="AB99" s="188">
        <f t="shared" si="150"/>
        <v>0</v>
      </c>
      <c r="AC99" s="188">
        <f t="shared" si="150"/>
        <v>0</v>
      </c>
      <c r="AD99" s="188">
        <f t="shared" si="150"/>
        <v>0</v>
      </c>
      <c r="AE99" s="188">
        <f t="shared" si="150"/>
        <v>0</v>
      </c>
      <c r="AF99" s="188">
        <f t="shared" si="150"/>
        <v>0</v>
      </c>
      <c r="AG99" s="188">
        <f t="shared" si="150"/>
        <v>0</v>
      </c>
      <c r="AH99" s="188">
        <f t="shared" si="150"/>
        <v>0</v>
      </c>
      <c r="AI99" s="188">
        <f t="shared" si="150"/>
        <v>0</v>
      </c>
      <c r="AJ99" s="188">
        <f t="shared" si="150"/>
        <v>0</v>
      </c>
      <c r="AK99" s="188">
        <f t="shared" si="150"/>
        <v>0</v>
      </c>
      <c r="AL99" s="188">
        <f t="shared" si="150"/>
        <v>0</v>
      </c>
      <c r="AM99" s="188">
        <f t="shared" si="150"/>
        <v>0</v>
      </c>
      <c r="AN99" s="188">
        <f t="shared" si="150"/>
        <v>0</v>
      </c>
      <c r="AO99" s="188">
        <f t="shared" si="150"/>
        <v>0</v>
      </c>
      <c r="AP99" s="188">
        <f t="shared" si="150"/>
        <v>0</v>
      </c>
      <c r="AQ99" s="188">
        <f t="shared" si="150"/>
        <v>0</v>
      </c>
    </row>
    <row r="100" spans="2:43" s="48" customFormat="1">
      <c r="B100" s="191" t="s">
        <v>254</v>
      </c>
      <c r="C100" s="188">
        <f t="shared" ref="C100:AQ100" si="151">C$86*$C75*$C$4</f>
        <v>0</v>
      </c>
      <c r="D100" s="188">
        <f t="shared" si="151"/>
        <v>15000000</v>
      </c>
      <c r="E100" s="188">
        <f t="shared" si="151"/>
        <v>5000000</v>
      </c>
      <c r="F100" s="188">
        <f t="shared" si="151"/>
        <v>5000000</v>
      </c>
      <c r="G100" s="188">
        <f t="shared" si="151"/>
        <v>5000000</v>
      </c>
      <c r="H100" s="188">
        <f t="shared" si="151"/>
        <v>5000000</v>
      </c>
      <c r="I100" s="188">
        <f t="shared" si="151"/>
        <v>5000000</v>
      </c>
      <c r="J100" s="188">
        <f t="shared" si="151"/>
        <v>5000000</v>
      </c>
      <c r="K100" s="188">
        <f t="shared" si="151"/>
        <v>5000000</v>
      </c>
      <c r="L100" s="188">
        <f t="shared" si="151"/>
        <v>5000000</v>
      </c>
      <c r="M100" s="188">
        <f t="shared" si="151"/>
        <v>5000000</v>
      </c>
      <c r="N100" s="188">
        <f t="shared" si="151"/>
        <v>5000000</v>
      </c>
      <c r="O100" s="188">
        <f t="shared" si="151"/>
        <v>5000000</v>
      </c>
      <c r="P100" s="188">
        <f t="shared" si="151"/>
        <v>5000000</v>
      </c>
      <c r="Q100" s="188">
        <f t="shared" si="151"/>
        <v>5000000</v>
      </c>
      <c r="R100" s="188">
        <f t="shared" si="151"/>
        <v>5000000</v>
      </c>
      <c r="S100" s="188">
        <f t="shared" si="151"/>
        <v>5000000</v>
      </c>
      <c r="T100" s="188">
        <f t="shared" si="151"/>
        <v>5000000</v>
      </c>
      <c r="U100" s="188">
        <f t="shared" si="151"/>
        <v>5000000</v>
      </c>
      <c r="V100" s="188">
        <f t="shared" si="151"/>
        <v>0</v>
      </c>
      <c r="W100" s="188">
        <f t="shared" si="151"/>
        <v>0</v>
      </c>
      <c r="X100" s="188">
        <f t="shared" si="151"/>
        <v>0</v>
      </c>
      <c r="Y100" s="188">
        <f t="shared" si="151"/>
        <v>0</v>
      </c>
      <c r="Z100" s="188">
        <f t="shared" si="151"/>
        <v>0</v>
      </c>
      <c r="AA100" s="188">
        <f t="shared" si="151"/>
        <v>0</v>
      </c>
      <c r="AB100" s="188">
        <f t="shared" si="151"/>
        <v>0</v>
      </c>
      <c r="AC100" s="188">
        <f t="shared" si="151"/>
        <v>0</v>
      </c>
      <c r="AD100" s="188">
        <f t="shared" si="151"/>
        <v>0</v>
      </c>
      <c r="AE100" s="188">
        <f t="shared" si="151"/>
        <v>0</v>
      </c>
      <c r="AF100" s="188">
        <f t="shared" si="151"/>
        <v>0</v>
      </c>
      <c r="AG100" s="188">
        <f t="shared" si="151"/>
        <v>0</v>
      </c>
      <c r="AH100" s="188">
        <f t="shared" si="151"/>
        <v>0</v>
      </c>
      <c r="AI100" s="188">
        <f t="shared" si="151"/>
        <v>0</v>
      </c>
      <c r="AJ100" s="188">
        <f t="shared" si="151"/>
        <v>0</v>
      </c>
      <c r="AK100" s="188">
        <f t="shared" si="151"/>
        <v>0</v>
      </c>
      <c r="AL100" s="188">
        <f t="shared" si="151"/>
        <v>0</v>
      </c>
      <c r="AM100" s="188">
        <f t="shared" si="151"/>
        <v>0</v>
      </c>
      <c r="AN100" s="188">
        <f t="shared" si="151"/>
        <v>0</v>
      </c>
      <c r="AO100" s="188">
        <f t="shared" si="151"/>
        <v>0</v>
      </c>
      <c r="AP100" s="188">
        <f t="shared" si="151"/>
        <v>0</v>
      </c>
      <c r="AQ100" s="188">
        <f t="shared" si="151"/>
        <v>0</v>
      </c>
    </row>
    <row r="101" spans="2:43" s="48" customFormat="1">
      <c r="B101" s="191" t="s">
        <v>255</v>
      </c>
      <c r="C101" s="188">
        <f t="shared" ref="C101:AQ101" si="152">C$86*$C76*$C$4</f>
        <v>0</v>
      </c>
      <c r="D101" s="188">
        <f t="shared" si="152"/>
        <v>3373835.4782432709</v>
      </c>
      <c r="E101" s="188">
        <f t="shared" si="152"/>
        <v>1124611.8260810904</v>
      </c>
      <c r="F101" s="188">
        <f t="shared" si="152"/>
        <v>1124611.8260810904</v>
      </c>
      <c r="G101" s="188">
        <f t="shared" si="152"/>
        <v>1124611.8260810904</v>
      </c>
      <c r="H101" s="188">
        <f t="shared" si="152"/>
        <v>1124611.8260810904</v>
      </c>
      <c r="I101" s="188">
        <f t="shared" si="152"/>
        <v>1124611.8260810904</v>
      </c>
      <c r="J101" s="188">
        <f t="shared" si="152"/>
        <v>1124611.8260810904</v>
      </c>
      <c r="K101" s="188">
        <f t="shared" si="152"/>
        <v>1124611.8260810904</v>
      </c>
      <c r="L101" s="188">
        <f t="shared" si="152"/>
        <v>1124611.8260810904</v>
      </c>
      <c r="M101" s="188">
        <f t="shared" si="152"/>
        <v>1124611.8260810904</v>
      </c>
      <c r="N101" s="188">
        <f t="shared" si="152"/>
        <v>1124611.8260810904</v>
      </c>
      <c r="O101" s="188">
        <f t="shared" si="152"/>
        <v>1124611.8260810904</v>
      </c>
      <c r="P101" s="188">
        <f t="shared" si="152"/>
        <v>1124611.8260810904</v>
      </c>
      <c r="Q101" s="188">
        <f t="shared" si="152"/>
        <v>1124611.8260810904</v>
      </c>
      <c r="R101" s="188">
        <f t="shared" si="152"/>
        <v>1124611.8260810904</v>
      </c>
      <c r="S101" s="188">
        <f t="shared" si="152"/>
        <v>1124611.8260810904</v>
      </c>
      <c r="T101" s="188">
        <f t="shared" si="152"/>
        <v>1124611.8260810904</v>
      </c>
      <c r="U101" s="188">
        <f t="shared" si="152"/>
        <v>1124611.8260810904</v>
      </c>
      <c r="V101" s="188">
        <f t="shared" si="152"/>
        <v>0</v>
      </c>
      <c r="W101" s="188">
        <f t="shared" si="152"/>
        <v>0</v>
      </c>
      <c r="X101" s="188">
        <f t="shared" si="152"/>
        <v>0</v>
      </c>
      <c r="Y101" s="188">
        <f t="shared" si="152"/>
        <v>0</v>
      </c>
      <c r="Z101" s="188">
        <f t="shared" si="152"/>
        <v>0</v>
      </c>
      <c r="AA101" s="188">
        <f t="shared" si="152"/>
        <v>0</v>
      </c>
      <c r="AB101" s="188">
        <f t="shared" si="152"/>
        <v>0</v>
      </c>
      <c r="AC101" s="188">
        <f t="shared" si="152"/>
        <v>0</v>
      </c>
      <c r="AD101" s="188">
        <f t="shared" si="152"/>
        <v>0</v>
      </c>
      <c r="AE101" s="188">
        <f t="shared" si="152"/>
        <v>0</v>
      </c>
      <c r="AF101" s="188">
        <f t="shared" si="152"/>
        <v>0</v>
      </c>
      <c r="AG101" s="188">
        <f t="shared" si="152"/>
        <v>0</v>
      </c>
      <c r="AH101" s="188">
        <f t="shared" si="152"/>
        <v>0</v>
      </c>
      <c r="AI101" s="188">
        <f t="shared" si="152"/>
        <v>0</v>
      </c>
      <c r="AJ101" s="188">
        <f t="shared" si="152"/>
        <v>0</v>
      </c>
      <c r="AK101" s="188">
        <f t="shared" si="152"/>
        <v>0</v>
      </c>
      <c r="AL101" s="188">
        <f t="shared" si="152"/>
        <v>0</v>
      </c>
      <c r="AM101" s="188">
        <f t="shared" si="152"/>
        <v>0</v>
      </c>
      <c r="AN101" s="188">
        <f t="shared" si="152"/>
        <v>0</v>
      </c>
      <c r="AO101" s="188">
        <f t="shared" si="152"/>
        <v>0</v>
      </c>
      <c r="AP101" s="188">
        <f t="shared" si="152"/>
        <v>0</v>
      </c>
      <c r="AQ101" s="188">
        <f t="shared" si="152"/>
        <v>0</v>
      </c>
    </row>
    <row r="102" spans="2:43" s="48" customFormat="1">
      <c r="B102" s="192" t="s">
        <v>47</v>
      </c>
      <c r="C102" s="188">
        <f t="shared" ref="C102:AQ102" si="153">C$86*$C77*$C$4</f>
        <v>0</v>
      </c>
      <c r="D102" s="188">
        <f t="shared" si="153"/>
        <v>15000000</v>
      </c>
      <c r="E102" s="188">
        <f t="shared" si="153"/>
        <v>5000000</v>
      </c>
      <c r="F102" s="188">
        <f t="shared" si="153"/>
        <v>5000000</v>
      </c>
      <c r="G102" s="188">
        <f t="shared" si="153"/>
        <v>5000000</v>
      </c>
      <c r="H102" s="188">
        <f t="shared" si="153"/>
        <v>5000000</v>
      </c>
      <c r="I102" s="188">
        <f t="shared" si="153"/>
        <v>5000000</v>
      </c>
      <c r="J102" s="188">
        <f t="shared" si="153"/>
        <v>5000000</v>
      </c>
      <c r="K102" s="188">
        <f t="shared" si="153"/>
        <v>5000000</v>
      </c>
      <c r="L102" s="188">
        <f t="shared" si="153"/>
        <v>5000000</v>
      </c>
      <c r="M102" s="188">
        <f t="shared" si="153"/>
        <v>5000000</v>
      </c>
      <c r="N102" s="188">
        <f t="shared" si="153"/>
        <v>5000000</v>
      </c>
      <c r="O102" s="188">
        <f t="shared" si="153"/>
        <v>5000000</v>
      </c>
      <c r="P102" s="188">
        <f t="shared" si="153"/>
        <v>5000000</v>
      </c>
      <c r="Q102" s="188">
        <f t="shared" si="153"/>
        <v>5000000</v>
      </c>
      <c r="R102" s="188">
        <f t="shared" si="153"/>
        <v>5000000</v>
      </c>
      <c r="S102" s="188">
        <f t="shared" si="153"/>
        <v>5000000</v>
      </c>
      <c r="T102" s="188">
        <f t="shared" si="153"/>
        <v>5000000</v>
      </c>
      <c r="U102" s="188">
        <f t="shared" si="153"/>
        <v>5000000</v>
      </c>
      <c r="V102" s="188">
        <f t="shared" si="153"/>
        <v>0</v>
      </c>
      <c r="W102" s="188">
        <f t="shared" si="153"/>
        <v>0</v>
      </c>
      <c r="X102" s="188">
        <f t="shared" si="153"/>
        <v>0</v>
      </c>
      <c r="Y102" s="188">
        <f t="shared" si="153"/>
        <v>0</v>
      </c>
      <c r="Z102" s="188">
        <f t="shared" si="153"/>
        <v>0</v>
      </c>
      <c r="AA102" s="188">
        <f t="shared" si="153"/>
        <v>0</v>
      </c>
      <c r="AB102" s="188">
        <f t="shared" si="153"/>
        <v>0</v>
      </c>
      <c r="AC102" s="188">
        <f t="shared" si="153"/>
        <v>0</v>
      </c>
      <c r="AD102" s="188">
        <f t="shared" si="153"/>
        <v>0</v>
      </c>
      <c r="AE102" s="188">
        <f t="shared" si="153"/>
        <v>0</v>
      </c>
      <c r="AF102" s="188">
        <f t="shared" si="153"/>
        <v>0</v>
      </c>
      <c r="AG102" s="188">
        <f t="shared" si="153"/>
        <v>0</v>
      </c>
      <c r="AH102" s="188">
        <f t="shared" si="153"/>
        <v>0</v>
      </c>
      <c r="AI102" s="188">
        <f t="shared" si="153"/>
        <v>0</v>
      </c>
      <c r="AJ102" s="188">
        <f t="shared" si="153"/>
        <v>0</v>
      </c>
      <c r="AK102" s="188">
        <f t="shared" si="153"/>
        <v>0</v>
      </c>
      <c r="AL102" s="188">
        <f t="shared" si="153"/>
        <v>0</v>
      </c>
      <c r="AM102" s="188">
        <f t="shared" si="153"/>
        <v>0</v>
      </c>
      <c r="AN102" s="188">
        <f t="shared" si="153"/>
        <v>0</v>
      </c>
      <c r="AO102" s="188">
        <f t="shared" si="153"/>
        <v>0</v>
      </c>
      <c r="AP102" s="188">
        <f t="shared" si="153"/>
        <v>0</v>
      </c>
      <c r="AQ102" s="188">
        <f t="shared" si="153"/>
        <v>0</v>
      </c>
    </row>
    <row r="103" spans="2:43" s="48" customFormat="1">
      <c r="B103" s="192" t="s">
        <v>48</v>
      </c>
      <c r="C103" s="188">
        <f t="shared" ref="C103:AQ103" si="154">C$86*$C78*$C$4</f>
        <v>0</v>
      </c>
      <c r="D103" s="188">
        <f t="shared" si="154"/>
        <v>15000000</v>
      </c>
      <c r="E103" s="188">
        <f t="shared" si="154"/>
        <v>5000000</v>
      </c>
      <c r="F103" s="188">
        <f t="shared" si="154"/>
        <v>5000000</v>
      </c>
      <c r="G103" s="188">
        <f t="shared" si="154"/>
        <v>5000000</v>
      </c>
      <c r="H103" s="188">
        <f t="shared" si="154"/>
        <v>5000000</v>
      </c>
      <c r="I103" s="188">
        <f t="shared" si="154"/>
        <v>5000000</v>
      </c>
      <c r="J103" s="188">
        <f t="shared" si="154"/>
        <v>5000000</v>
      </c>
      <c r="K103" s="188">
        <f t="shared" si="154"/>
        <v>5000000</v>
      </c>
      <c r="L103" s="188">
        <f t="shared" si="154"/>
        <v>5000000</v>
      </c>
      <c r="M103" s="188">
        <f t="shared" si="154"/>
        <v>5000000</v>
      </c>
      <c r="N103" s="188">
        <f t="shared" si="154"/>
        <v>5000000</v>
      </c>
      <c r="O103" s="188">
        <f t="shared" si="154"/>
        <v>5000000</v>
      </c>
      <c r="P103" s="188">
        <f t="shared" si="154"/>
        <v>5000000</v>
      </c>
      <c r="Q103" s="188">
        <f t="shared" si="154"/>
        <v>5000000</v>
      </c>
      <c r="R103" s="188">
        <f t="shared" si="154"/>
        <v>5000000</v>
      </c>
      <c r="S103" s="188">
        <f t="shared" si="154"/>
        <v>5000000</v>
      </c>
      <c r="T103" s="188">
        <f t="shared" si="154"/>
        <v>5000000</v>
      </c>
      <c r="U103" s="188">
        <f t="shared" si="154"/>
        <v>5000000</v>
      </c>
      <c r="V103" s="188">
        <f t="shared" si="154"/>
        <v>0</v>
      </c>
      <c r="W103" s="188">
        <f t="shared" si="154"/>
        <v>0</v>
      </c>
      <c r="X103" s="188">
        <f t="shared" si="154"/>
        <v>0</v>
      </c>
      <c r="Y103" s="188">
        <f t="shared" si="154"/>
        <v>0</v>
      </c>
      <c r="Z103" s="188">
        <f t="shared" si="154"/>
        <v>0</v>
      </c>
      <c r="AA103" s="188">
        <f t="shared" si="154"/>
        <v>0</v>
      </c>
      <c r="AB103" s="188">
        <f t="shared" si="154"/>
        <v>0</v>
      </c>
      <c r="AC103" s="188">
        <f t="shared" si="154"/>
        <v>0</v>
      </c>
      <c r="AD103" s="188">
        <f t="shared" si="154"/>
        <v>0</v>
      </c>
      <c r="AE103" s="188">
        <f t="shared" si="154"/>
        <v>0</v>
      </c>
      <c r="AF103" s="188">
        <f t="shared" si="154"/>
        <v>0</v>
      </c>
      <c r="AG103" s="188">
        <f t="shared" si="154"/>
        <v>0</v>
      </c>
      <c r="AH103" s="188">
        <f t="shared" si="154"/>
        <v>0</v>
      </c>
      <c r="AI103" s="188">
        <f t="shared" si="154"/>
        <v>0</v>
      </c>
      <c r="AJ103" s="188">
        <f t="shared" si="154"/>
        <v>0</v>
      </c>
      <c r="AK103" s="188">
        <f t="shared" si="154"/>
        <v>0</v>
      </c>
      <c r="AL103" s="188">
        <f t="shared" si="154"/>
        <v>0</v>
      </c>
      <c r="AM103" s="188">
        <f t="shared" si="154"/>
        <v>0</v>
      </c>
      <c r="AN103" s="188">
        <f t="shared" si="154"/>
        <v>0</v>
      </c>
      <c r="AO103" s="188">
        <f t="shared" si="154"/>
        <v>0</v>
      </c>
      <c r="AP103" s="188">
        <f t="shared" si="154"/>
        <v>0</v>
      </c>
      <c r="AQ103" s="188">
        <f t="shared" si="154"/>
        <v>0</v>
      </c>
    </row>
    <row r="104" spans="2:43" s="48" customFormat="1">
      <c r="B104" s="191" t="s">
        <v>256</v>
      </c>
      <c r="C104" s="188">
        <f t="shared" ref="C104:AQ104" si="155">C$86*$C79*$C$4</f>
        <v>0</v>
      </c>
      <c r="D104" s="188">
        <f t="shared" si="155"/>
        <v>15000000</v>
      </c>
      <c r="E104" s="188">
        <f t="shared" si="155"/>
        <v>5000000</v>
      </c>
      <c r="F104" s="188">
        <f t="shared" si="155"/>
        <v>5000000</v>
      </c>
      <c r="G104" s="188">
        <f t="shared" si="155"/>
        <v>5000000</v>
      </c>
      <c r="H104" s="188">
        <f t="shared" si="155"/>
        <v>5000000</v>
      </c>
      <c r="I104" s="188">
        <f t="shared" si="155"/>
        <v>5000000</v>
      </c>
      <c r="J104" s="188">
        <f t="shared" si="155"/>
        <v>5000000</v>
      </c>
      <c r="K104" s="188">
        <f t="shared" si="155"/>
        <v>5000000</v>
      </c>
      <c r="L104" s="188">
        <f t="shared" si="155"/>
        <v>5000000</v>
      </c>
      <c r="M104" s="188">
        <f t="shared" si="155"/>
        <v>5000000</v>
      </c>
      <c r="N104" s="188">
        <f t="shared" si="155"/>
        <v>5000000</v>
      </c>
      <c r="O104" s="188">
        <f t="shared" si="155"/>
        <v>5000000</v>
      </c>
      <c r="P104" s="188">
        <f t="shared" si="155"/>
        <v>5000000</v>
      </c>
      <c r="Q104" s="188">
        <f t="shared" si="155"/>
        <v>5000000</v>
      </c>
      <c r="R104" s="188">
        <f t="shared" si="155"/>
        <v>5000000</v>
      </c>
      <c r="S104" s="188">
        <f t="shared" si="155"/>
        <v>5000000</v>
      </c>
      <c r="T104" s="188">
        <f t="shared" si="155"/>
        <v>5000000</v>
      </c>
      <c r="U104" s="188">
        <f t="shared" si="155"/>
        <v>5000000</v>
      </c>
      <c r="V104" s="188">
        <f t="shared" si="155"/>
        <v>0</v>
      </c>
      <c r="W104" s="188">
        <f t="shared" si="155"/>
        <v>0</v>
      </c>
      <c r="X104" s="188">
        <f t="shared" si="155"/>
        <v>0</v>
      </c>
      <c r="Y104" s="188">
        <f t="shared" si="155"/>
        <v>0</v>
      </c>
      <c r="Z104" s="188">
        <f t="shared" si="155"/>
        <v>0</v>
      </c>
      <c r="AA104" s="188">
        <f t="shared" si="155"/>
        <v>0</v>
      </c>
      <c r="AB104" s="188">
        <f t="shared" si="155"/>
        <v>0</v>
      </c>
      <c r="AC104" s="188">
        <f t="shared" si="155"/>
        <v>0</v>
      </c>
      <c r="AD104" s="188">
        <f t="shared" si="155"/>
        <v>0</v>
      </c>
      <c r="AE104" s="188">
        <f t="shared" si="155"/>
        <v>0</v>
      </c>
      <c r="AF104" s="188">
        <f t="shared" si="155"/>
        <v>0</v>
      </c>
      <c r="AG104" s="188">
        <f t="shared" si="155"/>
        <v>0</v>
      </c>
      <c r="AH104" s="188">
        <f t="shared" si="155"/>
        <v>0</v>
      </c>
      <c r="AI104" s="188">
        <f t="shared" si="155"/>
        <v>0</v>
      </c>
      <c r="AJ104" s="188">
        <f t="shared" si="155"/>
        <v>0</v>
      </c>
      <c r="AK104" s="188">
        <f t="shared" si="155"/>
        <v>0</v>
      </c>
      <c r="AL104" s="188">
        <f t="shared" si="155"/>
        <v>0</v>
      </c>
      <c r="AM104" s="188">
        <f t="shared" si="155"/>
        <v>0</v>
      </c>
      <c r="AN104" s="188">
        <f t="shared" si="155"/>
        <v>0</v>
      </c>
      <c r="AO104" s="188">
        <f t="shared" si="155"/>
        <v>0</v>
      </c>
      <c r="AP104" s="188">
        <f t="shared" si="155"/>
        <v>0</v>
      </c>
      <c r="AQ104" s="188">
        <f t="shared" si="155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0</v>
      </c>
      <c r="D106" s="188">
        <f t="shared" ref="D106:AQ106" si="156">D$86*$C81*$C$4</f>
        <v>0</v>
      </c>
      <c r="E106" s="188">
        <f t="shared" si="156"/>
        <v>0</v>
      </c>
      <c r="F106" s="188">
        <f t="shared" si="156"/>
        <v>0</v>
      </c>
      <c r="G106" s="188">
        <f t="shared" si="156"/>
        <v>0</v>
      </c>
      <c r="H106" s="188">
        <f t="shared" si="156"/>
        <v>0</v>
      </c>
      <c r="I106" s="188">
        <f t="shared" si="156"/>
        <v>0</v>
      </c>
      <c r="J106" s="188">
        <f t="shared" si="156"/>
        <v>0</v>
      </c>
      <c r="K106" s="188">
        <f t="shared" si="156"/>
        <v>0</v>
      </c>
      <c r="L106" s="188">
        <f t="shared" si="156"/>
        <v>0</v>
      </c>
      <c r="M106" s="188">
        <f t="shared" si="156"/>
        <v>0</v>
      </c>
      <c r="N106" s="188">
        <f t="shared" si="156"/>
        <v>0</v>
      </c>
      <c r="O106" s="188">
        <f t="shared" si="156"/>
        <v>0</v>
      </c>
      <c r="P106" s="188">
        <f t="shared" si="156"/>
        <v>0</v>
      </c>
      <c r="Q106" s="188">
        <f t="shared" si="156"/>
        <v>0</v>
      </c>
      <c r="R106" s="188">
        <f t="shared" si="156"/>
        <v>0</v>
      </c>
      <c r="S106" s="188">
        <f t="shared" si="156"/>
        <v>0</v>
      </c>
      <c r="T106" s="188">
        <f t="shared" si="156"/>
        <v>0</v>
      </c>
      <c r="U106" s="188">
        <f t="shared" si="156"/>
        <v>0</v>
      </c>
      <c r="V106" s="188">
        <f t="shared" si="156"/>
        <v>0</v>
      </c>
      <c r="W106" s="188">
        <f t="shared" si="156"/>
        <v>0</v>
      </c>
      <c r="X106" s="188">
        <f t="shared" si="156"/>
        <v>0</v>
      </c>
      <c r="Y106" s="188">
        <f t="shared" si="156"/>
        <v>0</v>
      </c>
      <c r="Z106" s="188">
        <f t="shared" si="156"/>
        <v>0</v>
      </c>
      <c r="AA106" s="188">
        <f t="shared" si="156"/>
        <v>0</v>
      </c>
      <c r="AB106" s="188">
        <f t="shared" si="156"/>
        <v>0</v>
      </c>
      <c r="AC106" s="188">
        <f t="shared" si="156"/>
        <v>0</v>
      </c>
      <c r="AD106" s="188">
        <f t="shared" si="156"/>
        <v>0</v>
      </c>
      <c r="AE106" s="188">
        <f t="shared" si="156"/>
        <v>0</v>
      </c>
      <c r="AF106" s="188">
        <f t="shared" si="156"/>
        <v>0</v>
      </c>
      <c r="AG106" s="188">
        <f t="shared" si="156"/>
        <v>0</v>
      </c>
      <c r="AH106" s="188">
        <f t="shared" si="156"/>
        <v>0</v>
      </c>
      <c r="AI106" s="188">
        <f t="shared" si="156"/>
        <v>0</v>
      </c>
      <c r="AJ106" s="188">
        <f t="shared" si="156"/>
        <v>0</v>
      </c>
      <c r="AK106" s="188">
        <f t="shared" si="156"/>
        <v>0</v>
      </c>
      <c r="AL106" s="188">
        <f t="shared" si="156"/>
        <v>0</v>
      </c>
      <c r="AM106" s="188">
        <f t="shared" si="156"/>
        <v>0</v>
      </c>
      <c r="AN106" s="188">
        <f t="shared" si="156"/>
        <v>0</v>
      </c>
      <c r="AO106" s="188">
        <f t="shared" si="156"/>
        <v>0</v>
      </c>
      <c r="AP106" s="188">
        <f t="shared" si="156"/>
        <v>0</v>
      </c>
      <c r="AQ106" s="188">
        <f t="shared" si="156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56725.815671869197</v>
      </c>
      <c r="D108" s="3">
        <f ca="1">'Capital Structure'!F43</f>
        <v>439463.38800797868</v>
      </c>
      <c r="E108" s="3">
        <f ca="1">'Capital Structure'!G43</f>
        <v>606612.10082952806</v>
      </c>
      <c r="F108" s="3">
        <f ca="1">'Capital Structure'!H43</f>
        <v>774294.25464200042</v>
      </c>
      <c r="G108" s="3">
        <f ca="1">'Capital Structure'!I43</f>
        <v>932965.40331250627</v>
      </c>
      <c r="H108" s="3">
        <f ca="1">'Capital Structure'!J43</f>
        <v>1092297.6817691394</v>
      </c>
      <c r="I108" s="3">
        <f ca="1">'Capital Structure'!K43</f>
        <v>1226598.0026466146</v>
      </c>
      <c r="J108" s="3">
        <f ca="1">'Capital Structure'!L43</f>
        <v>1361457.9081944122</v>
      </c>
      <c r="K108" s="3">
        <f ca="1">'Capital Structure'!M43</f>
        <v>1419792.2037971439</v>
      </c>
      <c r="L108" s="3">
        <f ca="1">'Capital Structure'!N43</f>
        <v>1478369.5589648874</v>
      </c>
      <c r="M108" s="3">
        <f ca="1">'Capital Structure'!O43</f>
        <v>1537190.9864458295</v>
      </c>
      <c r="N108" s="3">
        <f ca="1">'Capital Structure'!P43</f>
        <v>1596257.5032079422</v>
      </c>
      <c r="O108" s="3">
        <f ca="1">'Capital Structure'!Q43</f>
        <v>1655570.130456564</v>
      </c>
      <c r="P108" s="3">
        <f ca="1">'Capital Structure'!R43</f>
        <v>1715129.8936520547</v>
      </c>
      <c r="Q108" s="3">
        <f ca="1">'Capital Structure'!S43</f>
        <v>1774937.7157209311</v>
      </c>
      <c r="R108" s="3">
        <f ca="1">'Capital Structure'!T43</f>
        <v>1821164.6781552702</v>
      </c>
      <c r="S108" s="3">
        <f ca="1">'Capital Structure'!U43</f>
        <v>1854736.0492421761</v>
      </c>
      <c r="T108" s="3">
        <f ca="1">'Capital Structure'!V43</f>
        <v>1862464.1161140187</v>
      </c>
      <c r="U108" s="3">
        <f ca="1">'Capital Structure'!W43</f>
        <v>1849267.544914285</v>
      </c>
      <c r="V108" s="3">
        <f ca="1">'Capital Structure'!X43</f>
        <v>1836014.2920739464</v>
      </c>
      <c r="W108" s="3">
        <f ca="1">'Capital Structure'!Y43</f>
        <v>1386752.5933292971</v>
      </c>
      <c r="X108" s="3">
        <f ca="1">'Capital Structure'!Z43</f>
        <v>996560.21310725145</v>
      </c>
      <c r="Y108" s="3">
        <f ca="1">'Capital Structure'!AA43</f>
        <v>430783.85630094697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212">
        <v>0.1</v>
      </c>
    </row>
    <row r="115" spans="1:4">
      <c r="A115" s="53"/>
      <c r="B115" t="s">
        <v>52</v>
      </c>
      <c r="C115" s="212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157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157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157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157"/>
        <v>100</v>
      </c>
    </row>
    <row r="129" spans="1:84">
      <c r="A129" s="53"/>
      <c r="B129" s="15" t="s">
        <v>42</v>
      </c>
      <c r="C129" s="9">
        <v>0.1</v>
      </c>
      <c r="D129" s="13">
        <f t="shared" si="157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157"/>
        <v>100</v>
      </c>
    </row>
    <row r="131" spans="1:84">
      <c r="A131" s="53"/>
      <c r="B131" s="14" t="s">
        <v>44</v>
      </c>
      <c r="C131" s="9">
        <v>0.1</v>
      </c>
      <c r="D131" s="13">
        <f t="shared" si="157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157"/>
        <v>100</v>
      </c>
    </row>
    <row r="133" spans="1:84">
      <c r="A133" s="53"/>
      <c r="B133" s="16" t="s">
        <v>172</v>
      </c>
      <c r="C133" s="9">
        <v>0.1</v>
      </c>
      <c r="D133" s="13">
        <f t="shared" si="157"/>
        <v>100</v>
      </c>
    </row>
    <row r="134" spans="1:84">
      <c r="A134" s="53"/>
      <c r="B134" s="14" t="s">
        <v>46</v>
      </c>
      <c r="C134" s="9">
        <v>0.1</v>
      </c>
      <c r="D134" s="13">
        <f t="shared" si="157"/>
        <v>100</v>
      </c>
    </row>
    <row r="135" spans="1:84">
      <c r="A135" s="53"/>
      <c r="B135" s="54"/>
      <c r="C135" s="9"/>
      <c r="D135" s="13">
        <f>SUM(D125:D134)</f>
        <v>1042.481277116611</v>
      </c>
    </row>
    <row r="136" spans="1:84">
      <c r="A136" s="53"/>
      <c r="B136" s="16" t="s">
        <v>48</v>
      </c>
      <c r="C136" s="9">
        <v>0</v>
      </c>
      <c r="D136" s="13">
        <f>C136*C81</f>
        <v>0</v>
      </c>
    </row>
    <row r="137" spans="1:84">
      <c r="A137" s="53"/>
      <c r="B137" s="17"/>
      <c r="C137" s="7"/>
      <c r="D137" s="13">
        <f>SUM(D135:D136)</f>
        <v>1042.481277116611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158">C35</f>
        <v>42278</v>
      </c>
      <c r="E139" s="12">
        <f t="shared" si="158"/>
        <v>42309</v>
      </c>
      <c r="F139" s="12">
        <f t="shared" si="158"/>
        <v>42339</v>
      </c>
      <c r="G139" s="12">
        <f t="shared" si="158"/>
        <v>42370</v>
      </c>
      <c r="H139" s="12">
        <f t="shared" si="158"/>
        <v>42401</v>
      </c>
      <c r="I139" s="12">
        <f t="shared" si="158"/>
        <v>42430</v>
      </c>
      <c r="J139" s="12">
        <f t="shared" si="158"/>
        <v>42461</v>
      </c>
      <c r="K139" s="12">
        <f t="shared" si="158"/>
        <v>42491</v>
      </c>
      <c r="L139" s="12">
        <f t="shared" si="158"/>
        <v>42522</v>
      </c>
      <c r="M139" s="12">
        <f t="shared" si="158"/>
        <v>42552</v>
      </c>
      <c r="N139" s="12">
        <f t="shared" si="158"/>
        <v>42583</v>
      </c>
      <c r="O139" s="12">
        <f t="shared" si="158"/>
        <v>42614</v>
      </c>
      <c r="P139" s="12">
        <f t="shared" si="158"/>
        <v>42644</v>
      </c>
      <c r="Q139" s="12">
        <f t="shared" si="158"/>
        <v>42675</v>
      </c>
      <c r="R139" s="12">
        <f t="shared" si="158"/>
        <v>42705</v>
      </c>
      <c r="S139" s="12">
        <f t="shared" si="158"/>
        <v>42736</v>
      </c>
      <c r="T139" s="12">
        <f t="shared" si="158"/>
        <v>42767</v>
      </c>
      <c r="U139" s="12">
        <f t="shared" si="158"/>
        <v>42795</v>
      </c>
      <c r="V139" s="12">
        <f t="shared" si="158"/>
        <v>42826</v>
      </c>
      <c r="W139" s="12">
        <f t="shared" si="158"/>
        <v>42856</v>
      </c>
      <c r="X139" s="12">
        <f t="shared" si="158"/>
        <v>42887</v>
      </c>
      <c r="Y139" s="12">
        <f t="shared" si="158"/>
        <v>42917</v>
      </c>
      <c r="Z139" s="12">
        <f t="shared" si="158"/>
        <v>42948</v>
      </c>
      <c r="AA139" s="12">
        <f t="shared" si="158"/>
        <v>42979</v>
      </c>
      <c r="AB139" s="12">
        <f t="shared" si="158"/>
        <v>43009</v>
      </c>
      <c r="AC139" s="12">
        <f t="shared" si="158"/>
        <v>43040</v>
      </c>
      <c r="AD139" s="12">
        <f t="shared" si="158"/>
        <v>43070</v>
      </c>
      <c r="AE139" s="12">
        <f t="shared" si="158"/>
        <v>43101</v>
      </c>
      <c r="AF139" s="12">
        <f t="shared" si="158"/>
        <v>43132</v>
      </c>
      <c r="AG139" s="12">
        <f t="shared" si="158"/>
        <v>43160</v>
      </c>
      <c r="AH139" s="12">
        <f t="shared" si="158"/>
        <v>43191</v>
      </c>
      <c r="AI139" s="12">
        <f t="shared" si="158"/>
        <v>43221</v>
      </c>
      <c r="AJ139" s="12">
        <f t="shared" ref="AJ139:BQ139" si="159">AI35</f>
        <v>43252</v>
      </c>
      <c r="AK139" s="12">
        <f t="shared" si="159"/>
        <v>43282</v>
      </c>
      <c r="AL139" s="12">
        <f t="shared" si="159"/>
        <v>43313</v>
      </c>
      <c r="AM139" s="12">
        <f t="shared" si="159"/>
        <v>43344</v>
      </c>
      <c r="AN139" s="12">
        <f t="shared" si="159"/>
        <v>43374</v>
      </c>
      <c r="AO139" s="12">
        <f t="shared" si="159"/>
        <v>43405</v>
      </c>
      <c r="AP139" s="12">
        <f t="shared" si="159"/>
        <v>43435</v>
      </c>
      <c r="AQ139" s="12">
        <f t="shared" si="159"/>
        <v>43466</v>
      </c>
      <c r="AR139" s="12">
        <f t="shared" si="159"/>
        <v>43497</v>
      </c>
      <c r="AS139" s="12">
        <f t="shared" si="159"/>
        <v>43525</v>
      </c>
      <c r="AT139" s="12">
        <f t="shared" si="159"/>
        <v>43556</v>
      </c>
      <c r="AU139" s="12">
        <f t="shared" si="159"/>
        <v>43586</v>
      </c>
      <c r="AV139" s="12">
        <f t="shared" si="159"/>
        <v>43617</v>
      </c>
      <c r="AW139" s="12">
        <f t="shared" si="159"/>
        <v>43647</v>
      </c>
      <c r="AX139" s="12">
        <f t="shared" si="159"/>
        <v>43678</v>
      </c>
      <c r="AY139" s="12">
        <f t="shared" si="159"/>
        <v>43709</v>
      </c>
      <c r="AZ139" s="12">
        <f t="shared" si="159"/>
        <v>43739</v>
      </c>
      <c r="BA139" s="12">
        <f t="shared" si="159"/>
        <v>43770</v>
      </c>
      <c r="BB139" s="12">
        <f t="shared" si="159"/>
        <v>43800</v>
      </c>
      <c r="BC139" s="12">
        <f t="shared" si="159"/>
        <v>43831</v>
      </c>
      <c r="BD139" s="12">
        <f t="shared" si="159"/>
        <v>43862</v>
      </c>
      <c r="BE139" s="12">
        <f t="shared" si="159"/>
        <v>43891</v>
      </c>
      <c r="BF139" s="12">
        <f t="shared" si="159"/>
        <v>43922</v>
      </c>
      <c r="BG139" s="12">
        <f t="shared" si="159"/>
        <v>43952</v>
      </c>
      <c r="BH139" s="12">
        <f t="shared" si="159"/>
        <v>43983</v>
      </c>
      <c r="BI139" s="12">
        <f t="shared" si="159"/>
        <v>44013</v>
      </c>
      <c r="BJ139" s="12">
        <f t="shared" si="159"/>
        <v>44044</v>
      </c>
      <c r="BK139" s="12">
        <f t="shared" si="159"/>
        <v>44075</v>
      </c>
      <c r="BL139" s="12">
        <f t="shared" si="159"/>
        <v>44105</v>
      </c>
      <c r="BM139" s="12">
        <f t="shared" si="159"/>
        <v>44136</v>
      </c>
      <c r="BN139" s="12">
        <f t="shared" si="159"/>
        <v>44166</v>
      </c>
      <c r="BO139" s="12">
        <f t="shared" si="159"/>
        <v>44197</v>
      </c>
      <c r="BP139" s="12">
        <f t="shared" si="159"/>
        <v>44228</v>
      </c>
      <c r="BQ139" s="12">
        <f t="shared" si="159"/>
        <v>44256</v>
      </c>
      <c r="BR139" s="12">
        <f t="shared" ref="BR139" si="160">BQ35</f>
        <v>44287</v>
      </c>
      <c r="BS139" s="12">
        <f t="shared" ref="BS139" si="161">BR35</f>
        <v>44317</v>
      </c>
      <c r="BT139" s="12">
        <f t="shared" ref="BT139" si="162">BS35</f>
        <v>44348</v>
      </c>
      <c r="BU139" s="12">
        <f t="shared" ref="BU139" si="163">BT35</f>
        <v>44378</v>
      </c>
      <c r="BV139" s="12">
        <f t="shared" ref="BV139" si="164">BU35</f>
        <v>44409</v>
      </c>
      <c r="BW139" s="12">
        <f t="shared" ref="BW139" si="165">BV35</f>
        <v>44440</v>
      </c>
      <c r="BX139" s="12">
        <f t="shared" ref="BX139" si="166">BW35</f>
        <v>44470</v>
      </c>
      <c r="BY139" s="12">
        <f t="shared" ref="BY139" si="167">BX35</f>
        <v>44501</v>
      </c>
      <c r="BZ139" s="12">
        <f t="shared" ref="BZ139" si="168">BY35</f>
        <v>44531</v>
      </c>
      <c r="CA139" s="12">
        <f t="shared" ref="CA139" si="169">BZ35</f>
        <v>44562</v>
      </c>
      <c r="CB139" s="12">
        <f t="shared" ref="CB139" si="170">CA35</f>
        <v>44593</v>
      </c>
      <c r="CC139" s="12">
        <f t="shared" ref="CC139" si="171">CB35</f>
        <v>44621</v>
      </c>
      <c r="CD139" s="12">
        <f t="shared" ref="CD139" si="172">CC35</f>
        <v>44652</v>
      </c>
      <c r="CE139" s="12">
        <f t="shared" ref="CE139" si="173">CD35</f>
        <v>44682</v>
      </c>
      <c r="CF139" s="12">
        <f t="shared" ref="CF139" si="174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175">D40</f>
        <v>0</v>
      </c>
      <c r="F140" s="6">
        <f t="shared" ca="1" si="175"/>
        <v>0</v>
      </c>
      <c r="G140" s="6">
        <f t="shared" ca="1" si="175"/>
        <v>0</v>
      </c>
      <c r="H140" s="6">
        <f t="shared" ca="1" si="175"/>
        <v>32727240</v>
      </c>
      <c r="I140" s="6">
        <f t="shared" ca="1" si="175"/>
        <v>32727240</v>
      </c>
      <c r="J140" s="6">
        <f t="shared" ca="1" si="175"/>
        <v>32727240</v>
      </c>
      <c r="K140" s="6">
        <f t="shared" ca="1" si="175"/>
        <v>32727240</v>
      </c>
      <c r="L140" s="6">
        <f t="shared" ca="1" si="175"/>
        <v>32727240</v>
      </c>
      <c r="M140" s="6">
        <f t="shared" ca="1" si="175"/>
        <v>32727240</v>
      </c>
      <c r="N140" s="6">
        <f t="shared" ca="1" si="175"/>
        <v>32727240</v>
      </c>
      <c r="O140" s="6">
        <f t="shared" ca="1" si="175"/>
        <v>32727240</v>
      </c>
      <c r="P140" s="6">
        <f t="shared" ca="1" si="175"/>
        <v>32727240</v>
      </c>
      <c r="Q140" s="6">
        <f t="shared" ca="1" si="175"/>
        <v>32727240</v>
      </c>
      <c r="R140" s="6">
        <f t="shared" ca="1" si="175"/>
        <v>32727600.000000015</v>
      </c>
      <c r="S140" s="6">
        <f t="shared" ca="1" si="175"/>
        <v>79166540</v>
      </c>
      <c r="T140" s="6">
        <f t="shared" ca="1" si="175"/>
        <v>79166540</v>
      </c>
      <c r="U140" s="6">
        <f t="shared" ca="1" si="175"/>
        <v>79166540</v>
      </c>
      <c r="V140" s="6">
        <f t="shared" ca="1" si="175"/>
        <v>79166540</v>
      </c>
      <c r="W140" s="6">
        <f t="shared" ca="1" si="175"/>
        <v>79166540</v>
      </c>
      <c r="X140" s="6">
        <f t="shared" ca="1" si="175"/>
        <v>79166540</v>
      </c>
      <c r="Y140" s="6">
        <f t="shared" ca="1" si="175"/>
        <v>79166540</v>
      </c>
      <c r="Z140" s="6">
        <f t="shared" ca="1" si="175"/>
        <v>79166540</v>
      </c>
      <c r="AA140" s="6">
        <f t="shared" ca="1" si="175"/>
        <v>79166540</v>
      </c>
      <c r="AB140" s="6">
        <f t="shared" ca="1" si="175"/>
        <v>79166540</v>
      </c>
      <c r="AC140" s="6">
        <f t="shared" ca="1" si="175"/>
        <v>79166540</v>
      </c>
      <c r="AD140" s="6">
        <f t="shared" ca="1" si="175"/>
        <v>79168060.000000104</v>
      </c>
      <c r="AE140" s="6">
        <f t="shared" ca="1" si="175"/>
        <v>85714200</v>
      </c>
      <c r="AF140" s="6">
        <f t="shared" ca="1" si="175"/>
        <v>85714200</v>
      </c>
      <c r="AG140" s="6">
        <f t="shared" ca="1" si="175"/>
        <v>85714200</v>
      </c>
      <c r="AH140" s="6">
        <f t="shared" ca="1" si="175"/>
        <v>85714200</v>
      </c>
      <c r="AI140" s="6">
        <f t="shared" ca="1" si="175"/>
        <v>85714200</v>
      </c>
      <c r="AJ140" s="6">
        <f t="shared" ca="1" si="175"/>
        <v>85714200</v>
      </c>
      <c r="AK140" s="6">
        <f t="shared" ca="1" si="175"/>
        <v>85714200</v>
      </c>
      <c r="AL140" s="6">
        <f t="shared" ca="1" si="175"/>
        <v>0</v>
      </c>
      <c r="AM140" s="6">
        <f t="shared" ca="1" si="175"/>
        <v>0</v>
      </c>
      <c r="AN140" s="6">
        <f t="shared" ca="1" si="175"/>
        <v>0</v>
      </c>
      <c r="AO140" s="6">
        <f t="shared" ca="1" si="175"/>
        <v>0</v>
      </c>
      <c r="AP140" s="6">
        <f t="shared" ca="1" si="175"/>
        <v>0</v>
      </c>
      <c r="AQ140" s="6">
        <f t="shared" ca="1" si="175"/>
        <v>0</v>
      </c>
      <c r="AR140" s="6">
        <f t="shared" ca="1" si="175"/>
        <v>0</v>
      </c>
      <c r="AS140" s="6">
        <f t="shared" ca="1" si="175"/>
        <v>0</v>
      </c>
      <c r="AT140" s="6">
        <f t="shared" ca="1" si="175"/>
        <v>0</v>
      </c>
      <c r="AU140" s="6">
        <f t="shared" si="175"/>
        <v>0</v>
      </c>
      <c r="AV140" s="6">
        <f t="shared" si="175"/>
        <v>0</v>
      </c>
      <c r="AW140" s="6">
        <f t="shared" si="175"/>
        <v>0</v>
      </c>
      <c r="AX140" s="6">
        <f t="shared" si="175"/>
        <v>0</v>
      </c>
      <c r="AY140" s="6">
        <f t="shared" si="175"/>
        <v>0</v>
      </c>
      <c r="AZ140" s="6">
        <f t="shared" si="175"/>
        <v>0</v>
      </c>
      <c r="BA140" s="6">
        <f t="shared" si="175"/>
        <v>0</v>
      </c>
      <c r="BB140" s="6">
        <f t="shared" si="175"/>
        <v>0</v>
      </c>
      <c r="BC140" s="6">
        <f t="shared" si="175"/>
        <v>0</v>
      </c>
      <c r="BD140" s="6">
        <f t="shared" si="175"/>
        <v>0</v>
      </c>
      <c r="BE140" s="6">
        <f t="shared" si="175"/>
        <v>0</v>
      </c>
      <c r="BF140" s="6">
        <f t="shared" si="175"/>
        <v>0</v>
      </c>
      <c r="BG140" s="6">
        <f t="shared" si="175"/>
        <v>0</v>
      </c>
      <c r="BH140" s="6">
        <f t="shared" si="175"/>
        <v>0</v>
      </c>
      <c r="BI140" s="6">
        <f t="shared" si="175"/>
        <v>0</v>
      </c>
      <c r="BJ140" s="6">
        <f t="shared" si="175"/>
        <v>0</v>
      </c>
      <c r="BK140" s="6">
        <f t="shared" si="175"/>
        <v>0</v>
      </c>
      <c r="BL140" s="6">
        <f t="shared" si="175"/>
        <v>0</v>
      </c>
      <c r="BM140" s="6">
        <f t="shared" si="175"/>
        <v>0</v>
      </c>
      <c r="BN140" s="6">
        <f t="shared" si="175"/>
        <v>0</v>
      </c>
      <c r="BO140" s="6">
        <f t="shared" si="175"/>
        <v>0</v>
      </c>
      <c r="BP140" s="6">
        <f t="shared" si="175"/>
        <v>0</v>
      </c>
      <c r="BQ140" s="6">
        <f t="shared" ref="BQ140:CF140" si="176">BP40</f>
        <v>0</v>
      </c>
      <c r="BR140" s="6">
        <f t="shared" si="176"/>
        <v>0</v>
      </c>
      <c r="BS140" s="6">
        <f t="shared" si="176"/>
        <v>0</v>
      </c>
      <c r="BT140" s="6">
        <f t="shared" si="176"/>
        <v>0</v>
      </c>
      <c r="BU140" s="6">
        <f t="shared" si="176"/>
        <v>0</v>
      </c>
      <c r="BV140" s="6">
        <f t="shared" si="176"/>
        <v>0</v>
      </c>
      <c r="BW140" s="6">
        <f t="shared" si="176"/>
        <v>0</v>
      </c>
      <c r="BX140" s="6">
        <f t="shared" si="176"/>
        <v>0</v>
      </c>
      <c r="BY140" s="6">
        <f t="shared" si="176"/>
        <v>0</v>
      </c>
      <c r="BZ140" s="6">
        <f t="shared" si="176"/>
        <v>0</v>
      </c>
      <c r="CA140" s="6">
        <f t="shared" si="176"/>
        <v>0</v>
      </c>
      <c r="CB140" s="6">
        <f t="shared" si="176"/>
        <v>0</v>
      </c>
      <c r="CC140" s="6">
        <f t="shared" si="176"/>
        <v>0</v>
      </c>
      <c r="CD140" s="6">
        <f t="shared" si="176"/>
        <v>0</v>
      </c>
      <c r="CE140" s="6">
        <f t="shared" si="176"/>
        <v>0</v>
      </c>
      <c r="CF140" s="6">
        <f t="shared" si="176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177">E140/(1+$C$114)</f>
        <v>0</v>
      </c>
      <c r="F141" s="2">
        <f t="shared" ca="1" si="177"/>
        <v>0</v>
      </c>
      <c r="G141" s="2">
        <f t="shared" ca="1" si="177"/>
        <v>0</v>
      </c>
      <c r="H141" s="2">
        <f t="shared" ca="1" si="177"/>
        <v>29752036.36363636</v>
      </c>
      <c r="I141" s="2">
        <f t="shared" ca="1" si="177"/>
        <v>29752036.36363636</v>
      </c>
      <c r="J141" s="2">
        <f t="shared" ca="1" si="177"/>
        <v>29752036.36363636</v>
      </c>
      <c r="K141" s="2">
        <f t="shared" ca="1" si="177"/>
        <v>29752036.36363636</v>
      </c>
      <c r="L141" s="2">
        <f t="shared" ca="1" si="177"/>
        <v>29752036.36363636</v>
      </c>
      <c r="M141" s="2">
        <f t="shared" ca="1" si="177"/>
        <v>29752036.36363636</v>
      </c>
      <c r="N141" s="2">
        <f t="shared" ca="1" si="177"/>
        <v>29752036.36363636</v>
      </c>
      <c r="O141" s="2">
        <f t="shared" ca="1" si="177"/>
        <v>29752036.36363636</v>
      </c>
      <c r="P141" s="2">
        <f t="shared" ca="1" si="177"/>
        <v>29752036.36363636</v>
      </c>
      <c r="Q141" s="2">
        <f t="shared" ca="1" si="177"/>
        <v>29752036.36363636</v>
      </c>
      <c r="R141" s="2">
        <f t="shared" ca="1" si="177"/>
        <v>29752363.636363648</v>
      </c>
      <c r="S141" s="2">
        <f t="shared" ca="1" si="177"/>
        <v>71969581.818181813</v>
      </c>
      <c r="T141" s="2">
        <f t="shared" ca="1" si="177"/>
        <v>71969581.818181813</v>
      </c>
      <c r="U141" s="2">
        <f t="shared" ca="1" si="177"/>
        <v>71969581.818181813</v>
      </c>
      <c r="V141" s="2">
        <f t="shared" ca="1" si="177"/>
        <v>71969581.818181813</v>
      </c>
      <c r="W141" s="2">
        <f t="shared" ca="1" si="177"/>
        <v>71969581.818181813</v>
      </c>
      <c r="X141" s="2">
        <f t="shared" ca="1" si="177"/>
        <v>71969581.818181813</v>
      </c>
      <c r="Y141" s="2">
        <f t="shared" ca="1" si="177"/>
        <v>71969581.818181813</v>
      </c>
      <c r="Z141" s="2">
        <f t="shared" ca="1" si="177"/>
        <v>71969581.818181813</v>
      </c>
      <c r="AA141" s="2">
        <f t="shared" ca="1" si="177"/>
        <v>71969581.818181813</v>
      </c>
      <c r="AB141" s="2">
        <f t="shared" ca="1" si="177"/>
        <v>71969581.818181813</v>
      </c>
      <c r="AC141" s="2">
        <f t="shared" ca="1" si="177"/>
        <v>71969581.818181813</v>
      </c>
      <c r="AD141" s="2">
        <f t="shared" ca="1" si="177"/>
        <v>71970963.63636373</v>
      </c>
      <c r="AE141" s="2">
        <f t="shared" ca="1" si="177"/>
        <v>77922000</v>
      </c>
      <c r="AF141" s="2">
        <f t="shared" ca="1" si="177"/>
        <v>77922000</v>
      </c>
      <c r="AG141" s="2">
        <f t="shared" ca="1" si="177"/>
        <v>77922000</v>
      </c>
      <c r="AH141" s="2">
        <f t="shared" ca="1" si="177"/>
        <v>77922000</v>
      </c>
      <c r="AI141" s="2">
        <f t="shared" ca="1" si="177"/>
        <v>77922000</v>
      </c>
      <c r="AJ141" s="2">
        <f t="shared" ca="1" si="177"/>
        <v>77922000</v>
      </c>
      <c r="AK141" s="2">
        <f t="shared" ca="1" si="177"/>
        <v>77922000</v>
      </c>
      <c r="AL141" s="2">
        <f t="shared" ca="1" si="177"/>
        <v>0</v>
      </c>
      <c r="AM141" s="2">
        <f t="shared" ca="1" si="177"/>
        <v>0</v>
      </c>
      <c r="AN141" s="2">
        <f t="shared" ca="1" si="177"/>
        <v>0</v>
      </c>
      <c r="AO141" s="2">
        <f t="shared" ca="1" si="177"/>
        <v>0</v>
      </c>
      <c r="AP141" s="2">
        <f t="shared" ca="1" si="177"/>
        <v>0</v>
      </c>
      <c r="AQ141" s="2">
        <f t="shared" ca="1" si="177"/>
        <v>0</v>
      </c>
      <c r="AR141" s="2">
        <f t="shared" ca="1" si="177"/>
        <v>0</v>
      </c>
      <c r="AS141" s="2">
        <f t="shared" ca="1" si="177"/>
        <v>0</v>
      </c>
      <c r="AT141" s="2">
        <f t="shared" ca="1" si="177"/>
        <v>0</v>
      </c>
      <c r="AU141" s="2">
        <f t="shared" si="177"/>
        <v>0</v>
      </c>
      <c r="AV141" s="2">
        <f t="shared" si="177"/>
        <v>0</v>
      </c>
      <c r="AW141" s="2">
        <f t="shared" si="177"/>
        <v>0</v>
      </c>
      <c r="AX141" s="2">
        <f t="shared" si="177"/>
        <v>0</v>
      </c>
      <c r="AY141" s="2">
        <f t="shared" si="177"/>
        <v>0</v>
      </c>
      <c r="AZ141" s="2">
        <f t="shared" si="177"/>
        <v>0</v>
      </c>
      <c r="BA141" s="2">
        <f t="shared" si="177"/>
        <v>0</v>
      </c>
      <c r="BB141" s="2">
        <f t="shared" si="177"/>
        <v>0</v>
      </c>
      <c r="BC141" s="2">
        <f t="shared" si="177"/>
        <v>0</v>
      </c>
      <c r="BD141" s="2">
        <f t="shared" si="177"/>
        <v>0</v>
      </c>
      <c r="BE141" s="2">
        <f t="shared" si="177"/>
        <v>0</v>
      </c>
      <c r="BF141" s="2">
        <f t="shared" si="177"/>
        <v>0</v>
      </c>
      <c r="BG141" s="2">
        <f t="shared" si="177"/>
        <v>0</v>
      </c>
      <c r="BH141" s="2">
        <f t="shared" si="177"/>
        <v>0</v>
      </c>
      <c r="BI141" s="2">
        <f t="shared" si="177"/>
        <v>0</v>
      </c>
      <c r="BJ141" s="2">
        <f t="shared" si="177"/>
        <v>0</v>
      </c>
      <c r="BK141" s="2">
        <f t="shared" si="177"/>
        <v>0</v>
      </c>
      <c r="BL141" s="2">
        <f t="shared" si="177"/>
        <v>0</v>
      </c>
      <c r="BM141" s="2">
        <f t="shared" si="177"/>
        <v>0</v>
      </c>
      <c r="BN141" s="2">
        <f t="shared" si="177"/>
        <v>0</v>
      </c>
      <c r="BO141" s="2">
        <f t="shared" si="177"/>
        <v>0</v>
      </c>
      <c r="BP141" s="2">
        <f t="shared" si="177"/>
        <v>0</v>
      </c>
      <c r="BQ141" s="2">
        <f t="shared" ref="BQ141:CF141" si="178">BQ140/(1+$C$114)</f>
        <v>0</v>
      </c>
      <c r="BR141" s="2">
        <f t="shared" si="178"/>
        <v>0</v>
      </c>
      <c r="BS141" s="2">
        <f t="shared" si="178"/>
        <v>0</v>
      </c>
      <c r="BT141" s="2">
        <f t="shared" si="178"/>
        <v>0</v>
      </c>
      <c r="BU141" s="2">
        <f t="shared" si="178"/>
        <v>0</v>
      </c>
      <c r="BV141" s="2">
        <f t="shared" si="178"/>
        <v>0</v>
      </c>
      <c r="BW141" s="2">
        <f t="shared" si="178"/>
        <v>0</v>
      </c>
      <c r="BX141" s="2">
        <f t="shared" si="178"/>
        <v>0</v>
      </c>
      <c r="BY141" s="2">
        <f t="shared" si="178"/>
        <v>0</v>
      </c>
      <c r="BZ141" s="2">
        <f t="shared" si="178"/>
        <v>0</v>
      </c>
      <c r="CA141" s="2">
        <f t="shared" si="178"/>
        <v>0</v>
      </c>
      <c r="CB141" s="2">
        <f t="shared" si="178"/>
        <v>0</v>
      </c>
      <c r="CC141" s="2">
        <f t="shared" si="178"/>
        <v>0</v>
      </c>
      <c r="CD141" s="2">
        <f t="shared" si="178"/>
        <v>0</v>
      </c>
      <c r="CE141" s="2">
        <f t="shared" si="178"/>
        <v>0</v>
      </c>
      <c r="CF141" s="2">
        <f t="shared" si="178"/>
        <v>0</v>
      </c>
    </row>
    <row r="142" spans="1:84">
      <c r="A142" s="53"/>
      <c r="B142" t="s">
        <v>230</v>
      </c>
      <c r="C142" s="3">
        <f t="shared" ref="C142:C145" ca="1" si="179">SUM(D142:BP142)</f>
        <v>1909999400</v>
      </c>
      <c r="D142" s="2">
        <f ca="1">C41</f>
        <v>0</v>
      </c>
      <c r="E142" s="2">
        <f t="shared" ref="E142:BP142" ca="1" si="180">D41</f>
        <v>0</v>
      </c>
      <c r="F142" s="2">
        <f t="shared" ca="1" si="180"/>
        <v>0</v>
      </c>
      <c r="G142" s="2">
        <f t="shared" ca="1" si="180"/>
        <v>0</v>
      </c>
      <c r="H142" s="2">
        <f t="shared" ca="1" si="180"/>
        <v>3272724</v>
      </c>
      <c r="I142" s="2">
        <f t="shared" ca="1" si="180"/>
        <v>3272724</v>
      </c>
      <c r="J142" s="2">
        <f t="shared" ca="1" si="180"/>
        <v>9818172</v>
      </c>
      <c r="K142" s="2">
        <f t="shared" ca="1" si="180"/>
        <v>9818172</v>
      </c>
      <c r="L142" s="2">
        <f t="shared" ca="1" si="180"/>
        <v>29454516</v>
      </c>
      <c r="M142" s="2">
        <f t="shared" ca="1" si="180"/>
        <v>29454516</v>
      </c>
      <c r="N142" s="2">
        <f t="shared" ca="1" si="180"/>
        <v>29454516</v>
      </c>
      <c r="O142" s="2">
        <f t="shared" ca="1" si="180"/>
        <v>29454516</v>
      </c>
      <c r="P142" s="2">
        <f t="shared" ca="1" si="180"/>
        <v>29454516</v>
      </c>
      <c r="Q142" s="2">
        <f t="shared" ca="1" si="180"/>
        <v>29454516</v>
      </c>
      <c r="R142" s="2">
        <f t="shared" ca="1" si="180"/>
        <v>29454552</v>
      </c>
      <c r="S142" s="2">
        <f t="shared" ca="1" si="180"/>
        <v>34098446</v>
      </c>
      <c r="T142" s="2">
        <f t="shared" ca="1" si="180"/>
        <v>37371242</v>
      </c>
      <c r="U142" s="2">
        <f t="shared" ca="1" si="180"/>
        <v>46659030</v>
      </c>
      <c r="V142" s="2">
        <f t="shared" ca="1" si="180"/>
        <v>46659246.000000007</v>
      </c>
      <c r="W142" s="2">
        <f t="shared" ca="1" si="180"/>
        <v>74522610</v>
      </c>
      <c r="X142" s="2">
        <f t="shared" ca="1" si="180"/>
        <v>74522610</v>
      </c>
      <c r="Y142" s="2">
        <f t="shared" ca="1" si="180"/>
        <v>74522610</v>
      </c>
      <c r="Z142" s="2">
        <f t="shared" ca="1" si="180"/>
        <v>74522610</v>
      </c>
      <c r="AA142" s="2">
        <f t="shared" ca="1" si="180"/>
        <v>74522610</v>
      </c>
      <c r="AB142" s="2">
        <f t="shared" ca="1" si="180"/>
        <v>74522610</v>
      </c>
      <c r="AC142" s="2">
        <f t="shared" ca="1" si="180"/>
        <v>74522610</v>
      </c>
      <c r="AD142" s="2">
        <f t="shared" ca="1" si="180"/>
        <v>74522798.000000015</v>
      </c>
      <c r="AE142" s="2">
        <f t="shared" ca="1" si="180"/>
        <v>79821306</v>
      </c>
      <c r="AF142" s="2">
        <f t="shared" ca="1" si="180"/>
        <v>79821610.00000003</v>
      </c>
      <c r="AG142" s="2">
        <f t="shared" ca="1" si="180"/>
        <v>81130838</v>
      </c>
      <c r="AH142" s="2">
        <f t="shared" ca="1" si="180"/>
        <v>81131750.00000006</v>
      </c>
      <c r="AI142" s="2">
        <f t="shared" ca="1" si="180"/>
        <v>85059434</v>
      </c>
      <c r="AJ142" s="2">
        <f t="shared" ca="1" si="180"/>
        <v>85059434</v>
      </c>
      <c r="AK142" s="2">
        <f t="shared" ca="1" si="180"/>
        <v>85059434</v>
      </c>
      <c r="AL142" s="2">
        <f t="shared" ca="1" si="180"/>
        <v>76488014</v>
      </c>
      <c r="AM142" s="2">
        <f t="shared" ca="1" si="180"/>
        <v>76488014</v>
      </c>
      <c r="AN142" s="2">
        <f t="shared" ca="1" si="180"/>
        <v>59345174</v>
      </c>
      <c r="AO142" s="2">
        <f t="shared" ca="1" si="180"/>
        <v>59345174</v>
      </c>
      <c r="AP142" s="2">
        <f t="shared" ca="1" si="180"/>
        <v>7916806.0000000112</v>
      </c>
      <c r="AQ142" s="2">
        <f t="shared" ca="1" si="180"/>
        <v>8571420</v>
      </c>
      <c r="AR142" s="2">
        <f t="shared" ca="1" si="180"/>
        <v>8571420</v>
      </c>
      <c r="AS142" s="2">
        <f t="shared" ca="1" si="180"/>
        <v>8571420</v>
      </c>
      <c r="AT142" s="2">
        <f t="shared" ca="1" si="180"/>
        <v>8571420</v>
      </c>
      <c r="AU142" s="2">
        <f t="shared" ca="1" si="180"/>
        <v>8571420</v>
      </c>
      <c r="AV142" s="2">
        <f t="shared" ca="1" si="180"/>
        <v>8571420</v>
      </c>
      <c r="AW142" s="2">
        <f t="shared" ca="1" si="180"/>
        <v>8571420</v>
      </c>
      <c r="AX142" s="2">
        <f t="shared" ca="1" si="180"/>
        <v>0</v>
      </c>
      <c r="AY142" s="2">
        <f t="shared" ca="1" si="180"/>
        <v>0</v>
      </c>
      <c r="AZ142" s="2">
        <f t="shared" ca="1" si="180"/>
        <v>0</v>
      </c>
      <c r="BA142" s="2">
        <f t="shared" ca="1" si="180"/>
        <v>0</v>
      </c>
      <c r="BB142" s="2">
        <f t="shared" ca="1" si="180"/>
        <v>0</v>
      </c>
      <c r="BC142" s="2">
        <f t="shared" ca="1" si="180"/>
        <v>0</v>
      </c>
      <c r="BD142" s="2">
        <f t="shared" ca="1" si="180"/>
        <v>0</v>
      </c>
      <c r="BE142" s="2">
        <f t="shared" ca="1" si="180"/>
        <v>0</v>
      </c>
      <c r="BF142" s="2">
        <f t="shared" ca="1" si="180"/>
        <v>0</v>
      </c>
      <c r="BG142" s="2">
        <f t="shared" ca="1" si="180"/>
        <v>0</v>
      </c>
      <c r="BH142" s="2">
        <f t="shared" ca="1" si="180"/>
        <v>0</v>
      </c>
      <c r="BI142" s="2">
        <f t="shared" ca="1" si="180"/>
        <v>0</v>
      </c>
      <c r="BJ142" s="2">
        <f t="shared" ca="1" si="180"/>
        <v>0</v>
      </c>
      <c r="BK142" s="2">
        <f t="shared" ca="1" si="180"/>
        <v>0</v>
      </c>
      <c r="BL142" s="2">
        <f t="shared" ca="1" si="180"/>
        <v>0</v>
      </c>
      <c r="BM142" s="2">
        <f t="shared" ca="1" si="180"/>
        <v>0</v>
      </c>
      <c r="BN142" s="2">
        <f t="shared" ca="1" si="180"/>
        <v>0</v>
      </c>
      <c r="BO142" s="2">
        <f t="shared" ca="1" si="180"/>
        <v>0</v>
      </c>
      <c r="BP142" s="2">
        <f t="shared" ca="1" si="180"/>
        <v>0</v>
      </c>
      <c r="BQ142" s="2">
        <f t="shared" ref="BQ142:CF142" ca="1" si="181">BP41</f>
        <v>0</v>
      </c>
      <c r="BR142" s="2">
        <f t="shared" ca="1" si="181"/>
        <v>0</v>
      </c>
      <c r="BS142" s="2">
        <f t="shared" ca="1" si="181"/>
        <v>0</v>
      </c>
      <c r="BT142" s="2">
        <f t="shared" ca="1" si="181"/>
        <v>0</v>
      </c>
      <c r="BU142" s="2">
        <f t="shared" ca="1" si="181"/>
        <v>0</v>
      </c>
      <c r="BV142" s="2">
        <f t="shared" ca="1" si="181"/>
        <v>0</v>
      </c>
      <c r="BW142" s="2">
        <f t="shared" ca="1" si="181"/>
        <v>0</v>
      </c>
      <c r="BX142" s="2">
        <f t="shared" ca="1" si="181"/>
        <v>0</v>
      </c>
      <c r="BY142" s="2">
        <f t="shared" ca="1" si="181"/>
        <v>0</v>
      </c>
      <c r="BZ142" s="2">
        <f t="shared" ca="1" si="181"/>
        <v>0</v>
      </c>
      <c r="CA142" s="2">
        <f t="shared" ca="1" si="181"/>
        <v>0</v>
      </c>
      <c r="CB142" s="2">
        <f t="shared" ca="1" si="181"/>
        <v>0</v>
      </c>
      <c r="CC142" s="2">
        <f t="shared" ca="1" si="181"/>
        <v>0</v>
      </c>
      <c r="CD142" s="2">
        <f t="shared" ca="1" si="181"/>
        <v>0</v>
      </c>
      <c r="CE142" s="2">
        <f t="shared" ca="1" si="181"/>
        <v>0</v>
      </c>
      <c r="CF142" s="2">
        <f t="shared" ca="1" si="181"/>
        <v>0</v>
      </c>
    </row>
    <row r="143" spans="1:84">
      <c r="A143" s="53"/>
      <c r="B143" t="s">
        <v>231</v>
      </c>
      <c r="C143" s="3">
        <f t="shared" ca="1" si="179"/>
        <v>1736363090.9090912</v>
      </c>
      <c r="D143" s="2">
        <f ca="1">D142/(1+$C$114)</f>
        <v>0</v>
      </c>
      <c r="E143" s="2">
        <f t="shared" ref="E143:BP143" ca="1" si="182">E142/(1+$C$114)</f>
        <v>0</v>
      </c>
      <c r="F143" s="2">
        <f t="shared" ca="1" si="182"/>
        <v>0</v>
      </c>
      <c r="G143" s="2">
        <f t="shared" ca="1" si="182"/>
        <v>0</v>
      </c>
      <c r="H143" s="2">
        <f t="shared" ca="1" si="182"/>
        <v>2975203.6363636362</v>
      </c>
      <c r="I143" s="2">
        <f t="shared" ca="1" si="182"/>
        <v>2975203.6363636362</v>
      </c>
      <c r="J143" s="2">
        <f t="shared" ca="1" si="182"/>
        <v>8925610.9090909082</v>
      </c>
      <c r="K143" s="2">
        <f t="shared" ca="1" si="182"/>
        <v>8925610.9090909082</v>
      </c>
      <c r="L143" s="2">
        <f t="shared" ca="1" si="182"/>
        <v>26776832.727272727</v>
      </c>
      <c r="M143" s="2">
        <f t="shared" ca="1" si="182"/>
        <v>26776832.727272727</v>
      </c>
      <c r="N143" s="2">
        <f t="shared" ca="1" si="182"/>
        <v>26776832.727272727</v>
      </c>
      <c r="O143" s="2">
        <f t="shared" ca="1" si="182"/>
        <v>26776832.727272727</v>
      </c>
      <c r="P143" s="2">
        <f t="shared" ca="1" si="182"/>
        <v>26776832.727272727</v>
      </c>
      <c r="Q143" s="2">
        <f t="shared" ca="1" si="182"/>
        <v>26776832.727272727</v>
      </c>
      <c r="R143" s="2">
        <f t="shared" ca="1" si="182"/>
        <v>26776865.454545453</v>
      </c>
      <c r="S143" s="2">
        <f t="shared" ca="1" si="182"/>
        <v>30998587.27272727</v>
      </c>
      <c r="T143" s="2">
        <f t="shared" ca="1" si="182"/>
        <v>33973856.36363636</v>
      </c>
      <c r="U143" s="2">
        <f t="shared" ca="1" si="182"/>
        <v>42417300</v>
      </c>
      <c r="V143" s="2">
        <f t="shared" ca="1" si="182"/>
        <v>42417496.363636367</v>
      </c>
      <c r="W143" s="2">
        <f t="shared" ca="1" si="182"/>
        <v>67747827.272727266</v>
      </c>
      <c r="X143" s="2">
        <f t="shared" ca="1" si="182"/>
        <v>67747827.272727266</v>
      </c>
      <c r="Y143" s="2">
        <f t="shared" ca="1" si="182"/>
        <v>67747827.272727266</v>
      </c>
      <c r="Z143" s="2">
        <f t="shared" ca="1" si="182"/>
        <v>67747827.272727266</v>
      </c>
      <c r="AA143" s="2">
        <f t="shared" ca="1" si="182"/>
        <v>67747827.272727266</v>
      </c>
      <c r="AB143" s="2">
        <f t="shared" ca="1" si="182"/>
        <v>67747827.272727266</v>
      </c>
      <c r="AC143" s="2">
        <f t="shared" ca="1" si="182"/>
        <v>67747827.272727266</v>
      </c>
      <c r="AD143" s="2">
        <f t="shared" ca="1" si="182"/>
        <v>67747998.181818187</v>
      </c>
      <c r="AE143" s="2">
        <f t="shared" ca="1" si="182"/>
        <v>72564823.636363626</v>
      </c>
      <c r="AF143" s="2">
        <f t="shared" ca="1" si="182"/>
        <v>72565100.000000015</v>
      </c>
      <c r="AG143" s="2">
        <f t="shared" ca="1" si="182"/>
        <v>73755307.272727266</v>
      </c>
      <c r="AH143" s="2">
        <f t="shared" ca="1" si="182"/>
        <v>73756136.363636419</v>
      </c>
      <c r="AI143" s="2">
        <f t="shared" ca="1" si="182"/>
        <v>77326758.181818172</v>
      </c>
      <c r="AJ143" s="2">
        <f t="shared" ca="1" si="182"/>
        <v>77326758.181818172</v>
      </c>
      <c r="AK143" s="2">
        <f t="shared" ca="1" si="182"/>
        <v>77326758.181818172</v>
      </c>
      <c r="AL143" s="2">
        <f t="shared" ca="1" si="182"/>
        <v>69534558.181818172</v>
      </c>
      <c r="AM143" s="2">
        <f t="shared" ca="1" si="182"/>
        <v>69534558.181818172</v>
      </c>
      <c r="AN143" s="2">
        <f t="shared" ca="1" si="182"/>
        <v>53950158.18181818</v>
      </c>
      <c r="AO143" s="2">
        <f t="shared" ca="1" si="182"/>
        <v>53950158.18181818</v>
      </c>
      <c r="AP143" s="2">
        <f t="shared" ca="1" si="182"/>
        <v>7197096.3636363735</v>
      </c>
      <c r="AQ143" s="2">
        <f t="shared" ca="1" si="182"/>
        <v>7792199.9999999991</v>
      </c>
      <c r="AR143" s="2">
        <f t="shared" ca="1" si="182"/>
        <v>7792199.9999999991</v>
      </c>
      <c r="AS143" s="2">
        <f t="shared" ca="1" si="182"/>
        <v>7792199.9999999991</v>
      </c>
      <c r="AT143" s="2">
        <f t="shared" ca="1" si="182"/>
        <v>7792199.9999999991</v>
      </c>
      <c r="AU143" s="2">
        <f t="shared" ca="1" si="182"/>
        <v>7792199.9999999991</v>
      </c>
      <c r="AV143" s="2">
        <f t="shared" ca="1" si="182"/>
        <v>7792199.9999999991</v>
      </c>
      <c r="AW143" s="2">
        <f t="shared" ca="1" si="182"/>
        <v>7792199.9999999991</v>
      </c>
      <c r="AX143" s="2">
        <f t="shared" ca="1" si="182"/>
        <v>0</v>
      </c>
      <c r="AY143" s="2">
        <f t="shared" ca="1" si="182"/>
        <v>0</v>
      </c>
      <c r="AZ143" s="2">
        <f t="shared" ca="1" si="182"/>
        <v>0</v>
      </c>
      <c r="BA143" s="2">
        <f t="shared" ca="1" si="182"/>
        <v>0</v>
      </c>
      <c r="BB143" s="2">
        <f t="shared" ca="1" si="182"/>
        <v>0</v>
      </c>
      <c r="BC143" s="2">
        <f t="shared" ca="1" si="182"/>
        <v>0</v>
      </c>
      <c r="BD143" s="2">
        <f t="shared" ca="1" si="182"/>
        <v>0</v>
      </c>
      <c r="BE143" s="2">
        <f t="shared" ca="1" si="182"/>
        <v>0</v>
      </c>
      <c r="BF143" s="2">
        <f t="shared" ca="1" si="182"/>
        <v>0</v>
      </c>
      <c r="BG143" s="2">
        <f t="shared" ca="1" si="182"/>
        <v>0</v>
      </c>
      <c r="BH143" s="2">
        <f t="shared" ca="1" si="182"/>
        <v>0</v>
      </c>
      <c r="BI143" s="2">
        <f t="shared" ca="1" si="182"/>
        <v>0</v>
      </c>
      <c r="BJ143" s="2">
        <f t="shared" ca="1" si="182"/>
        <v>0</v>
      </c>
      <c r="BK143" s="2">
        <f t="shared" ca="1" si="182"/>
        <v>0</v>
      </c>
      <c r="BL143" s="2">
        <f t="shared" ca="1" si="182"/>
        <v>0</v>
      </c>
      <c r="BM143" s="2">
        <f t="shared" ca="1" si="182"/>
        <v>0</v>
      </c>
      <c r="BN143" s="2">
        <f t="shared" ca="1" si="182"/>
        <v>0</v>
      </c>
      <c r="BO143" s="2">
        <f t="shared" ca="1" si="182"/>
        <v>0</v>
      </c>
      <c r="BP143" s="2">
        <f t="shared" ca="1" si="182"/>
        <v>0</v>
      </c>
      <c r="BQ143" s="2">
        <f t="shared" ref="BQ143:CF143" ca="1" si="183">BQ142/(1+$C$114)</f>
        <v>0</v>
      </c>
      <c r="BR143" s="2">
        <f t="shared" ca="1" si="183"/>
        <v>0</v>
      </c>
      <c r="BS143" s="2">
        <f t="shared" ca="1" si="183"/>
        <v>0</v>
      </c>
      <c r="BT143" s="2">
        <f t="shared" ca="1" si="183"/>
        <v>0</v>
      </c>
      <c r="BU143" s="2">
        <f t="shared" ca="1" si="183"/>
        <v>0</v>
      </c>
      <c r="BV143" s="2">
        <f t="shared" ca="1" si="183"/>
        <v>0</v>
      </c>
      <c r="BW143" s="2">
        <f t="shared" ca="1" si="183"/>
        <v>0</v>
      </c>
      <c r="BX143" s="2">
        <f t="shared" ca="1" si="183"/>
        <v>0</v>
      </c>
      <c r="BY143" s="2">
        <f t="shared" ca="1" si="183"/>
        <v>0</v>
      </c>
      <c r="BZ143" s="2">
        <f t="shared" ca="1" si="183"/>
        <v>0</v>
      </c>
      <c r="CA143" s="2">
        <f t="shared" ca="1" si="183"/>
        <v>0</v>
      </c>
      <c r="CB143" s="2">
        <f t="shared" ca="1" si="183"/>
        <v>0</v>
      </c>
      <c r="CC143" s="2">
        <f t="shared" ca="1" si="183"/>
        <v>0</v>
      </c>
      <c r="CD143" s="2">
        <f t="shared" ca="1" si="183"/>
        <v>0</v>
      </c>
      <c r="CE143" s="2">
        <f t="shared" ca="1" si="183"/>
        <v>0</v>
      </c>
      <c r="CF143" s="2">
        <f t="shared" ca="1" si="183"/>
        <v>0</v>
      </c>
    </row>
    <row r="144" spans="1:84">
      <c r="B144" t="s">
        <v>63</v>
      </c>
      <c r="C144" s="3">
        <f t="shared" ca="1" si="179"/>
        <v>1909999400</v>
      </c>
      <c r="D144" s="6">
        <f ca="1">C58</f>
        <v>0</v>
      </c>
      <c r="E144" s="6">
        <f t="shared" ref="E144:BP144" ca="1" si="184">D58</f>
        <v>0</v>
      </c>
      <c r="F144" s="6">
        <f t="shared" ca="1" si="184"/>
        <v>0</v>
      </c>
      <c r="G144" s="6">
        <f t="shared" ca="1" si="184"/>
        <v>0</v>
      </c>
      <c r="H144" s="6">
        <f t="shared" ca="1" si="184"/>
        <v>0</v>
      </c>
      <c r="I144" s="6">
        <f t="shared" ca="1" si="184"/>
        <v>0</v>
      </c>
      <c r="J144" s="6">
        <f t="shared" ca="1" si="184"/>
        <v>0</v>
      </c>
      <c r="K144" s="6">
        <f t="shared" ca="1" si="184"/>
        <v>0</v>
      </c>
      <c r="L144" s="6">
        <f t="shared" ca="1" si="184"/>
        <v>0</v>
      </c>
      <c r="M144" s="6">
        <f t="shared" ca="1" si="184"/>
        <v>0</v>
      </c>
      <c r="N144" s="6">
        <f t="shared" ca="1" si="184"/>
        <v>0</v>
      </c>
      <c r="O144" s="6">
        <f t="shared" ca="1" si="184"/>
        <v>0</v>
      </c>
      <c r="P144" s="6">
        <f t="shared" ca="1" si="184"/>
        <v>0</v>
      </c>
      <c r="Q144" s="6">
        <f t="shared" ca="1" si="184"/>
        <v>0</v>
      </c>
      <c r="R144" s="6">
        <f t="shared" ca="1" si="184"/>
        <v>0</v>
      </c>
      <c r="S144" s="6">
        <f t="shared" ca="1" si="184"/>
        <v>0</v>
      </c>
      <c r="T144" s="6">
        <f t="shared" ca="1" si="184"/>
        <v>0</v>
      </c>
      <c r="U144" s="6">
        <f t="shared" ca="1" si="184"/>
        <v>0</v>
      </c>
      <c r="V144" s="6">
        <f t="shared" ca="1" si="184"/>
        <v>0</v>
      </c>
      <c r="W144" s="6">
        <f t="shared" ca="1" si="184"/>
        <v>0</v>
      </c>
      <c r="X144" s="6">
        <f t="shared" ca="1" si="184"/>
        <v>834999240</v>
      </c>
      <c r="Y144" s="6">
        <f t="shared" ca="1" si="184"/>
        <v>0</v>
      </c>
      <c r="Z144" s="6">
        <f t="shared" ca="1" si="184"/>
        <v>0</v>
      </c>
      <c r="AA144" s="6">
        <f t="shared" ca="1" si="184"/>
        <v>0</v>
      </c>
      <c r="AB144" s="6">
        <f t="shared" ca="1" si="184"/>
        <v>0</v>
      </c>
      <c r="AC144" s="6">
        <f t="shared" ca="1" si="184"/>
        <v>79166540</v>
      </c>
      <c r="AD144" s="6">
        <f t="shared" ca="1" si="184"/>
        <v>79166540</v>
      </c>
      <c r="AE144" s="6">
        <f t="shared" ca="1" si="184"/>
        <v>79166540</v>
      </c>
      <c r="AF144" s="6">
        <f t="shared" ca="1" si="184"/>
        <v>79166540</v>
      </c>
      <c r="AG144" s="6">
        <f t="shared" ca="1" si="184"/>
        <v>79166540</v>
      </c>
      <c r="AH144" s="6">
        <f t="shared" ca="1" si="184"/>
        <v>79168060.000000104</v>
      </c>
      <c r="AI144" s="6">
        <f t="shared" ca="1" si="184"/>
        <v>85714200</v>
      </c>
      <c r="AJ144" s="6">
        <f t="shared" ca="1" si="184"/>
        <v>85714200</v>
      </c>
      <c r="AK144" s="6">
        <f t="shared" ca="1" si="184"/>
        <v>85714200</v>
      </c>
      <c r="AL144" s="6">
        <f t="shared" ca="1" si="184"/>
        <v>85714200</v>
      </c>
      <c r="AM144" s="6">
        <f t="shared" ca="1" si="184"/>
        <v>85714200</v>
      </c>
      <c r="AN144" s="6">
        <f t="shared" ca="1" si="184"/>
        <v>85714200</v>
      </c>
      <c r="AO144" s="6">
        <f t="shared" ca="1" si="184"/>
        <v>85714200</v>
      </c>
      <c r="AP144" s="6">
        <f t="shared" ca="1" si="184"/>
        <v>0</v>
      </c>
      <c r="AQ144" s="6">
        <f t="shared" ca="1" si="184"/>
        <v>0</v>
      </c>
      <c r="AR144" s="6">
        <f t="shared" ca="1" si="184"/>
        <v>0</v>
      </c>
      <c r="AS144" s="6">
        <f t="shared" ca="1" si="184"/>
        <v>0</v>
      </c>
      <c r="AT144" s="6">
        <f t="shared" ca="1" si="184"/>
        <v>0</v>
      </c>
      <c r="AU144" s="6">
        <f t="shared" ca="1" si="184"/>
        <v>0</v>
      </c>
      <c r="AV144" s="6">
        <f t="shared" ca="1" si="184"/>
        <v>0</v>
      </c>
      <c r="AW144" s="6">
        <f t="shared" ca="1" si="184"/>
        <v>0</v>
      </c>
      <c r="AX144" s="6">
        <f t="shared" ca="1" si="184"/>
        <v>0</v>
      </c>
      <c r="AY144" s="6">
        <f t="shared" ca="1" si="184"/>
        <v>0</v>
      </c>
      <c r="AZ144" s="6">
        <f t="shared" ca="1" si="184"/>
        <v>0</v>
      </c>
      <c r="BA144" s="6">
        <f t="shared" ca="1" si="184"/>
        <v>0</v>
      </c>
      <c r="BB144" s="6">
        <f t="shared" ca="1" si="184"/>
        <v>0</v>
      </c>
      <c r="BC144" s="6">
        <f t="shared" ca="1" si="184"/>
        <v>0</v>
      </c>
      <c r="BD144" s="6">
        <f t="shared" ca="1" si="184"/>
        <v>0</v>
      </c>
      <c r="BE144" s="6">
        <f t="shared" ca="1" si="184"/>
        <v>0</v>
      </c>
      <c r="BF144" s="6">
        <f t="shared" ca="1" si="184"/>
        <v>0</v>
      </c>
      <c r="BG144" s="6">
        <f t="shared" ca="1" si="184"/>
        <v>0</v>
      </c>
      <c r="BH144" s="6">
        <f t="shared" ca="1" si="184"/>
        <v>0</v>
      </c>
      <c r="BI144" s="6">
        <f t="shared" ca="1" si="184"/>
        <v>0</v>
      </c>
      <c r="BJ144" s="6">
        <f t="shared" ca="1" si="184"/>
        <v>0</v>
      </c>
      <c r="BK144" s="6">
        <f t="shared" ca="1" si="184"/>
        <v>0</v>
      </c>
      <c r="BL144" s="6">
        <f t="shared" ca="1" si="184"/>
        <v>0</v>
      </c>
      <c r="BM144" s="6">
        <f t="shared" ca="1" si="184"/>
        <v>0</v>
      </c>
      <c r="BN144" s="6">
        <f t="shared" ca="1" si="184"/>
        <v>0</v>
      </c>
      <c r="BO144" s="6">
        <f t="shared" ca="1" si="184"/>
        <v>0</v>
      </c>
      <c r="BP144" s="6">
        <f t="shared" ca="1" si="184"/>
        <v>0</v>
      </c>
      <c r="BQ144" s="6">
        <f t="shared" ref="BQ144:CF144" ca="1" si="185">BP58</f>
        <v>0</v>
      </c>
      <c r="BR144" s="6">
        <f t="shared" ca="1" si="185"/>
        <v>0</v>
      </c>
      <c r="BS144" s="6">
        <f t="shared" si="185"/>
        <v>0</v>
      </c>
      <c r="BT144" s="6">
        <f t="shared" si="185"/>
        <v>0</v>
      </c>
      <c r="BU144" s="6">
        <f t="shared" si="185"/>
        <v>0</v>
      </c>
      <c r="BV144" s="6">
        <f t="shared" si="185"/>
        <v>0</v>
      </c>
      <c r="BW144" s="6">
        <f t="shared" si="185"/>
        <v>0</v>
      </c>
      <c r="BX144" s="6">
        <f t="shared" si="185"/>
        <v>0</v>
      </c>
      <c r="BY144" s="6">
        <f t="shared" si="185"/>
        <v>0</v>
      </c>
      <c r="BZ144" s="6">
        <f t="shared" si="185"/>
        <v>0</v>
      </c>
      <c r="CA144" s="6">
        <f t="shared" si="185"/>
        <v>0</v>
      </c>
      <c r="CB144" s="6">
        <f t="shared" si="185"/>
        <v>0</v>
      </c>
      <c r="CC144" s="6">
        <f t="shared" si="185"/>
        <v>0</v>
      </c>
      <c r="CD144" s="6">
        <f t="shared" si="185"/>
        <v>0</v>
      </c>
      <c r="CE144" s="6">
        <f t="shared" si="185"/>
        <v>0</v>
      </c>
      <c r="CF144" s="6">
        <f t="shared" si="185"/>
        <v>0</v>
      </c>
    </row>
    <row r="145" spans="2:89">
      <c r="B145" t="s">
        <v>110</v>
      </c>
      <c r="C145" s="3">
        <f t="shared" ca="1" si="179"/>
        <v>1736363090.9090908</v>
      </c>
      <c r="D145" s="6">
        <f ca="1">D144/(1+$C$114)</f>
        <v>0</v>
      </c>
      <c r="E145" s="6">
        <f t="shared" ref="E145:BP145" ca="1" si="186">E144/(1+$C$114)</f>
        <v>0</v>
      </c>
      <c r="F145" s="6">
        <f t="shared" ca="1" si="186"/>
        <v>0</v>
      </c>
      <c r="G145" s="6">
        <f t="shared" ca="1" si="186"/>
        <v>0</v>
      </c>
      <c r="H145" s="6">
        <f t="shared" ca="1" si="186"/>
        <v>0</v>
      </c>
      <c r="I145" s="6">
        <f t="shared" ca="1" si="186"/>
        <v>0</v>
      </c>
      <c r="J145" s="6">
        <f t="shared" ca="1" si="186"/>
        <v>0</v>
      </c>
      <c r="K145" s="6">
        <f t="shared" ca="1" si="186"/>
        <v>0</v>
      </c>
      <c r="L145" s="6">
        <f t="shared" ca="1" si="186"/>
        <v>0</v>
      </c>
      <c r="M145" s="6">
        <f t="shared" ca="1" si="186"/>
        <v>0</v>
      </c>
      <c r="N145" s="6">
        <f t="shared" ca="1" si="186"/>
        <v>0</v>
      </c>
      <c r="O145" s="6">
        <f t="shared" ca="1" si="186"/>
        <v>0</v>
      </c>
      <c r="P145" s="6">
        <f t="shared" ca="1" si="186"/>
        <v>0</v>
      </c>
      <c r="Q145" s="6">
        <f t="shared" ca="1" si="186"/>
        <v>0</v>
      </c>
      <c r="R145" s="6">
        <f t="shared" ca="1" si="186"/>
        <v>0</v>
      </c>
      <c r="S145" s="6">
        <f t="shared" ca="1" si="186"/>
        <v>0</v>
      </c>
      <c r="T145" s="6">
        <f t="shared" ca="1" si="186"/>
        <v>0</v>
      </c>
      <c r="U145" s="6">
        <f t="shared" ca="1" si="186"/>
        <v>0</v>
      </c>
      <c r="V145" s="6">
        <f t="shared" ca="1" si="186"/>
        <v>0</v>
      </c>
      <c r="W145" s="6">
        <f t="shared" ca="1" si="186"/>
        <v>0</v>
      </c>
      <c r="X145" s="6">
        <f t="shared" ca="1" si="186"/>
        <v>759090218.18181813</v>
      </c>
      <c r="Y145" s="6">
        <f t="shared" ca="1" si="186"/>
        <v>0</v>
      </c>
      <c r="Z145" s="6">
        <f t="shared" ca="1" si="186"/>
        <v>0</v>
      </c>
      <c r="AA145" s="6">
        <f t="shared" ca="1" si="186"/>
        <v>0</v>
      </c>
      <c r="AB145" s="6">
        <f t="shared" ca="1" si="186"/>
        <v>0</v>
      </c>
      <c r="AC145" s="6">
        <f t="shared" ca="1" si="186"/>
        <v>71969581.818181813</v>
      </c>
      <c r="AD145" s="6">
        <f t="shared" ca="1" si="186"/>
        <v>71969581.818181813</v>
      </c>
      <c r="AE145" s="6">
        <f t="shared" ca="1" si="186"/>
        <v>71969581.818181813</v>
      </c>
      <c r="AF145" s="6">
        <f t="shared" ca="1" si="186"/>
        <v>71969581.818181813</v>
      </c>
      <c r="AG145" s="6">
        <f t="shared" ca="1" si="186"/>
        <v>71969581.818181813</v>
      </c>
      <c r="AH145" s="6">
        <f t="shared" ca="1" si="186"/>
        <v>71970963.63636373</v>
      </c>
      <c r="AI145" s="6">
        <f t="shared" ca="1" si="186"/>
        <v>77922000</v>
      </c>
      <c r="AJ145" s="6">
        <f t="shared" ca="1" si="186"/>
        <v>77922000</v>
      </c>
      <c r="AK145" s="6">
        <f t="shared" ca="1" si="186"/>
        <v>77922000</v>
      </c>
      <c r="AL145" s="6">
        <f t="shared" ca="1" si="186"/>
        <v>77922000</v>
      </c>
      <c r="AM145" s="6">
        <f t="shared" ca="1" si="186"/>
        <v>77922000</v>
      </c>
      <c r="AN145" s="6">
        <f t="shared" ca="1" si="186"/>
        <v>77922000</v>
      </c>
      <c r="AO145" s="6">
        <f t="shared" ca="1" si="186"/>
        <v>77922000</v>
      </c>
      <c r="AP145" s="6">
        <f t="shared" ca="1" si="186"/>
        <v>0</v>
      </c>
      <c r="AQ145" s="6">
        <f t="shared" ca="1" si="186"/>
        <v>0</v>
      </c>
      <c r="AR145" s="6">
        <f t="shared" ca="1" si="186"/>
        <v>0</v>
      </c>
      <c r="AS145" s="6">
        <f t="shared" ca="1" si="186"/>
        <v>0</v>
      </c>
      <c r="AT145" s="6">
        <f t="shared" ca="1" si="186"/>
        <v>0</v>
      </c>
      <c r="AU145" s="6">
        <f t="shared" ca="1" si="186"/>
        <v>0</v>
      </c>
      <c r="AV145" s="6">
        <f t="shared" ca="1" si="186"/>
        <v>0</v>
      </c>
      <c r="AW145" s="6">
        <f t="shared" ca="1" si="186"/>
        <v>0</v>
      </c>
      <c r="AX145" s="6">
        <f t="shared" ca="1" si="186"/>
        <v>0</v>
      </c>
      <c r="AY145" s="6">
        <f t="shared" ca="1" si="186"/>
        <v>0</v>
      </c>
      <c r="AZ145" s="6">
        <f t="shared" ca="1" si="186"/>
        <v>0</v>
      </c>
      <c r="BA145" s="6">
        <f t="shared" ca="1" si="186"/>
        <v>0</v>
      </c>
      <c r="BB145" s="6">
        <f t="shared" ca="1" si="186"/>
        <v>0</v>
      </c>
      <c r="BC145" s="6">
        <f t="shared" ca="1" si="186"/>
        <v>0</v>
      </c>
      <c r="BD145" s="6">
        <f t="shared" ca="1" si="186"/>
        <v>0</v>
      </c>
      <c r="BE145" s="6">
        <f t="shared" ca="1" si="186"/>
        <v>0</v>
      </c>
      <c r="BF145" s="6">
        <f t="shared" ca="1" si="186"/>
        <v>0</v>
      </c>
      <c r="BG145" s="6">
        <f t="shared" ca="1" si="186"/>
        <v>0</v>
      </c>
      <c r="BH145" s="6">
        <f t="shared" ca="1" si="186"/>
        <v>0</v>
      </c>
      <c r="BI145" s="6">
        <f t="shared" ca="1" si="186"/>
        <v>0</v>
      </c>
      <c r="BJ145" s="6">
        <f t="shared" ca="1" si="186"/>
        <v>0</v>
      </c>
      <c r="BK145" s="6">
        <f t="shared" ca="1" si="186"/>
        <v>0</v>
      </c>
      <c r="BL145" s="6">
        <f t="shared" ca="1" si="186"/>
        <v>0</v>
      </c>
      <c r="BM145" s="6">
        <f t="shared" ca="1" si="186"/>
        <v>0</v>
      </c>
      <c r="BN145" s="6">
        <f t="shared" ca="1" si="186"/>
        <v>0</v>
      </c>
      <c r="BO145" s="6">
        <f t="shared" ca="1" si="186"/>
        <v>0</v>
      </c>
      <c r="BP145" s="6">
        <f t="shared" ca="1" si="186"/>
        <v>0</v>
      </c>
      <c r="BQ145" s="6">
        <f t="shared" ref="BQ145:CF145" ca="1" si="187">BQ144/(1+$C$114)</f>
        <v>0</v>
      </c>
      <c r="BR145" s="6">
        <f t="shared" ca="1" si="187"/>
        <v>0</v>
      </c>
      <c r="BS145" s="6">
        <f t="shared" si="187"/>
        <v>0</v>
      </c>
      <c r="BT145" s="6">
        <f t="shared" si="187"/>
        <v>0</v>
      </c>
      <c r="BU145" s="6">
        <f t="shared" si="187"/>
        <v>0</v>
      </c>
      <c r="BV145" s="6">
        <f t="shared" si="187"/>
        <v>0</v>
      </c>
      <c r="BW145" s="6">
        <f t="shared" si="187"/>
        <v>0</v>
      </c>
      <c r="BX145" s="6">
        <f t="shared" si="187"/>
        <v>0</v>
      </c>
      <c r="BY145" s="6">
        <f t="shared" si="187"/>
        <v>0</v>
      </c>
      <c r="BZ145" s="6">
        <f t="shared" si="187"/>
        <v>0</v>
      </c>
      <c r="CA145" s="6">
        <f t="shared" si="187"/>
        <v>0</v>
      </c>
      <c r="CB145" s="6">
        <f t="shared" si="187"/>
        <v>0</v>
      </c>
      <c r="CC145" s="6">
        <f t="shared" si="187"/>
        <v>0</v>
      </c>
      <c r="CD145" s="6">
        <f t="shared" si="187"/>
        <v>0</v>
      </c>
      <c r="CE145" s="6">
        <f t="shared" si="187"/>
        <v>0</v>
      </c>
      <c r="CF145" s="6">
        <f t="shared" si="187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188">E139</f>
        <v>42309</v>
      </c>
      <c r="F149" s="12">
        <f t="shared" si="188"/>
        <v>42339</v>
      </c>
      <c r="G149" s="12">
        <f t="shared" si="188"/>
        <v>42370</v>
      </c>
      <c r="H149" s="12">
        <f t="shared" si="188"/>
        <v>42401</v>
      </c>
      <c r="I149" s="12">
        <f t="shared" si="188"/>
        <v>42430</v>
      </c>
      <c r="J149" s="12">
        <f t="shared" si="188"/>
        <v>42461</v>
      </c>
      <c r="K149" s="12">
        <f t="shared" si="188"/>
        <v>42491</v>
      </c>
      <c r="L149" s="12">
        <f t="shared" si="188"/>
        <v>42522</v>
      </c>
      <c r="M149" s="12">
        <f t="shared" si="188"/>
        <v>42552</v>
      </c>
      <c r="N149" s="12">
        <f t="shared" si="188"/>
        <v>42583</v>
      </c>
      <c r="O149" s="12">
        <f t="shared" si="188"/>
        <v>42614</v>
      </c>
      <c r="P149" s="12">
        <f t="shared" si="188"/>
        <v>42644</v>
      </c>
      <c r="Q149" s="12">
        <f t="shared" si="188"/>
        <v>42675</v>
      </c>
      <c r="R149" s="12">
        <f t="shared" si="188"/>
        <v>42705</v>
      </c>
      <c r="S149" s="12">
        <f t="shared" si="188"/>
        <v>42736</v>
      </c>
      <c r="T149" s="12">
        <f t="shared" si="188"/>
        <v>42767</v>
      </c>
      <c r="U149" s="12">
        <f t="shared" si="188"/>
        <v>42795</v>
      </c>
      <c r="V149" s="12">
        <f t="shared" si="188"/>
        <v>42826</v>
      </c>
      <c r="W149" s="12">
        <f t="shared" si="188"/>
        <v>42856</v>
      </c>
      <c r="X149" s="12">
        <f t="shared" si="188"/>
        <v>42887</v>
      </c>
      <c r="Y149" s="12">
        <f t="shared" si="188"/>
        <v>42917</v>
      </c>
      <c r="Z149" s="12">
        <f t="shared" si="188"/>
        <v>42948</v>
      </c>
      <c r="AA149" s="12">
        <f t="shared" si="188"/>
        <v>42979</v>
      </c>
      <c r="AB149" s="12">
        <f t="shared" si="188"/>
        <v>43009</v>
      </c>
      <c r="AC149" s="12">
        <f t="shared" si="188"/>
        <v>43040</v>
      </c>
      <c r="AD149" s="12">
        <f t="shared" si="188"/>
        <v>43070</v>
      </c>
      <c r="AE149" s="12">
        <f t="shared" si="188"/>
        <v>43101</v>
      </c>
      <c r="AF149" s="12">
        <f t="shared" si="188"/>
        <v>43132</v>
      </c>
      <c r="AG149" s="12">
        <f t="shared" si="188"/>
        <v>43160</v>
      </c>
      <c r="AH149" s="12">
        <f t="shared" si="188"/>
        <v>43191</v>
      </c>
      <c r="AI149" s="12">
        <f t="shared" si="188"/>
        <v>43221</v>
      </c>
      <c r="AJ149" s="12">
        <f t="shared" si="188"/>
        <v>43252</v>
      </c>
      <c r="AK149" s="12">
        <f t="shared" si="188"/>
        <v>43282</v>
      </c>
      <c r="AL149" s="12">
        <f t="shared" si="188"/>
        <v>43313</v>
      </c>
      <c r="AM149" s="12">
        <f t="shared" si="188"/>
        <v>43344</v>
      </c>
      <c r="AN149" s="12">
        <f t="shared" si="188"/>
        <v>43374</v>
      </c>
      <c r="AO149" s="12">
        <f t="shared" si="188"/>
        <v>43405</v>
      </c>
      <c r="AP149" s="12">
        <f t="shared" si="188"/>
        <v>43435</v>
      </c>
      <c r="AQ149" s="12">
        <f t="shared" si="188"/>
        <v>43466</v>
      </c>
      <c r="AR149" s="12">
        <f t="shared" si="188"/>
        <v>43497</v>
      </c>
      <c r="AS149" s="12">
        <f t="shared" si="188"/>
        <v>43525</v>
      </c>
      <c r="AT149" s="12">
        <f t="shared" si="188"/>
        <v>43556</v>
      </c>
      <c r="AU149" s="12">
        <f t="shared" si="188"/>
        <v>43586</v>
      </c>
      <c r="AV149" s="12">
        <f t="shared" si="188"/>
        <v>43617</v>
      </c>
      <c r="AW149" s="12">
        <f t="shared" si="188"/>
        <v>43647</v>
      </c>
      <c r="AX149" s="12">
        <f t="shared" si="188"/>
        <v>43678</v>
      </c>
      <c r="AY149" s="12">
        <f t="shared" si="188"/>
        <v>43709</v>
      </c>
      <c r="AZ149" s="12">
        <f t="shared" si="188"/>
        <v>43739</v>
      </c>
      <c r="BA149" s="12">
        <f t="shared" si="188"/>
        <v>43770</v>
      </c>
      <c r="BB149" s="12">
        <f t="shared" si="188"/>
        <v>43800</v>
      </c>
      <c r="BC149" s="12">
        <f t="shared" si="188"/>
        <v>43831</v>
      </c>
      <c r="BD149" s="12">
        <f t="shared" si="188"/>
        <v>43862</v>
      </c>
      <c r="BE149" s="12">
        <f t="shared" si="188"/>
        <v>43891</v>
      </c>
      <c r="BF149" s="12">
        <f t="shared" si="188"/>
        <v>43922</v>
      </c>
      <c r="BG149" s="12">
        <f t="shared" si="188"/>
        <v>43952</v>
      </c>
      <c r="BH149" s="12">
        <f t="shared" si="188"/>
        <v>43983</v>
      </c>
      <c r="BI149" s="12">
        <f t="shared" si="188"/>
        <v>44013</v>
      </c>
      <c r="BJ149" s="12">
        <f t="shared" si="188"/>
        <v>44044</v>
      </c>
      <c r="BK149" s="12">
        <f t="shared" si="188"/>
        <v>44075</v>
      </c>
      <c r="BL149" s="12">
        <f t="shared" si="188"/>
        <v>44105</v>
      </c>
      <c r="BM149" s="12">
        <f t="shared" si="188"/>
        <v>44136</v>
      </c>
      <c r="BN149" s="12">
        <f t="shared" si="188"/>
        <v>44166</v>
      </c>
      <c r="BO149" s="12">
        <f t="shared" si="188"/>
        <v>44197</v>
      </c>
      <c r="BP149" s="12">
        <f t="shared" si="188"/>
        <v>44228</v>
      </c>
      <c r="BQ149" s="12">
        <f t="shared" ref="BQ149:CF149" si="189">BQ139</f>
        <v>44256</v>
      </c>
      <c r="BR149" s="12">
        <f t="shared" si="189"/>
        <v>44287</v>
      </c>
      <c r="BS149" s="12">
        <f t="shared" si="189"/>
        <v>44317</v>
      </c>
      <c r="BT149" s="12">
        <f t="shared" si="189"/>
        <v>44348</v>
      </c>
      <c r="BU149" s="12">
        <f t="shared" si="189"/>
        <v>44378</v>
      </c>
      <c r="BV149" s="12">
        <f t="shared" si="189"/>
        <v>44409</v>
      </c>
      <c r="BW149" s="12">
        <f t="shared" si="189"/>
        <v>44440</v>
      </c>
      <c r="BX149" s="12">
        <f t="shared" si="189"/>
        <v>44470</v>
      </c>
      <c r="BY149" s="12">
        <f t="shared" si="189"/>
        <v>44501</v>
      </c>
      <c r="BZ149" s="12">
        <f t="shared" si="189"/>
        <v>44531</v>
      </c>
      <c r="CA149" s="12">
        <f t="shared" si="189"/>
        <v>44562</v>
      </c>
      <c r="CB149" s="12">
        <f t="shared" si="189"/>
        <v>44593</v>
      </c>
      <c r="CC149" s="12">
        <f t="shared" si="189"/>
        <v>44621</v>
      </c>
      <c r="CD149" s="12">
        <f t="shared" si="189"/>
        <v>44652</v>
      </c>
      <c r="CE149" s="12">
        <f t="shared" si="189"/>
        <v>44682</v>
      </c>
      <c r="CF149" s="12">
        <f t="shared" si="189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190">E141</f>
        <v>0</v>
      </c>
      <c r="F150" s="6">
        <f t="shared" ca="1" si="190"/>
        <v>0</v>
      </c>
      <c r="G150" s="6">
        <f t="shared" ca="1" si="190"/>
        <v>0</v>
      </c>
      <c r="H150" s="6">
        <f t="shared" ca="1" si="190"/>
        <v>29752036.36363636</v>
      </c>
      <c r="I150" s="6">
        <f t="shared" ca="1" si="190"/>
        <v>29752036.36363636</v>
      </c>
      <c r="J150" s="6">
        <f t="shared" ca="1" si="190"/>
        <v>29752036.36363636</v>
      </c>
      <c r="K150" s="6">
        <f t="shared" ca="1" si="190"/>
        <v>29752036.36363636</v>
      </c>
      <c r="L150" s="6">
        <f t="shared" ca="1" si="190"/>
        <v>29752036.36363636</v>
      </c>
      <c r="M150" s="6">
        <f t="shared" ca="1" si="190"/>
        <v>29752036.36363636</v>
      </c>
      <c r="N150" s="6">
        <f t="shared" ca="1" si="190"/>
        <v>29752036.36363636</v>
      </c>
      <c r="O150" s="6">
        <f t="shared" ca="1" si="190"/>
        <v>29752036.36363636</v>
      </c>
      <c r="P150" s="6">
        <f t="shared" ca="1" si="190"/>
        <v>29752036.36363636</v>
      </c>
      <c r="Q150" s="6">
        <f t="shared" ca="1" si="190"/>
        <v>29752036.36363636</v>
      </c>
      <c r="R150" s="6">
        <f t="shared" ca="1" si="190"/>
        <v>29752363.636363648</v>
      </c>
      <c r="S150" s="6">
        <f t="shared" ca="1" si="190"/>
        <v>71969581.818181813</v>
      </c>
      <c r="T150" s="6">
        <f t="shared" ca="1" si="190"/>
        <v>71969581.818181813</v>
      </c>
      <c r="U150" s="6">
        <f t="shared" ca="1" si="190"/>
        <v>71969581.818181813</v>
      </c>
      <c r="V150" s="6">
        <f t="shared" ca="1" si="190"/>
        <v>71969581.818181813</v>
      </c>
      <c r="W150" s="6">
        <f t="shared" ca="1" si="190"/>
        <v>71969581.818181813</v>
      </c>
      <c r="X150" s="6">
        <f t="shared" ca="1" si="190"/>
        <v>71969581.818181813</v>
      </c>
      <c r="Y150" s="6">
        <f t="shared" ca="1" si="190"/>
        <v>71969581.818181813</v>
      </c>
      <c r="Z150" s="6">
        <f t="shared" ca="1" si="190"/>
        <v>71969581.818181813</v>
      </c>
      <c r="AA150" s="6">
        <f t="shared" ca="1" si="190"/>
        <v>71969581.818181813</v>
      </c>
      <c r="AB150" s="6">
        <f t="shared" ca="1" si="190"/>
        <v>71969581.818181813</v>
      </c>
      <c r="AC150" s="6">
        <f t="shared" ca="1" si="190"/>
        <v>71969581.818181813</v>
      </c>
      <c r="AD150" s="6">
        <f t="shared" ca="1" si="190"/>
        <v>71970963.63636373</v>
      </c>
      <c r="AE150" s="6">
        <f t="shared" ca="1" si="190"/>
        <v>77922000</v>
      </c>
      <c r="AF150" s="6">
        <f t="shared" ca="1" si="190"/>
        <v>77922000</v>
      </c>
      <c r="AG150" s="6">
        <f t="shared" ca="1" si="190"/>
        <v>77922000</v>
      </c>
      <c r="AH150" s="6">
        <f t="shared" ca="1" si="190"/>
        <v>77922000</v>
      </c>
      <c r="AI150" s="6">
        <f t="shared" ca="1" si="190"/>
        <v>77922000</v>
      </c>
      <c r="AJ150" s="6">
        <f t="shared" ca="1" si="190"/>
        <v>77922000</v>
      </c>
      <c r="AK150" s="6">
        <f t="shared" ca="1" si="190"/>
        <v>77922000</v>
      </c>
      <c r="AL150" s="6">
        <f t="shared" ca="1" si="190"/>
        <v>0</v>
      </c>
      <c r="AM150" s="6">
        <f t="shared" ca="1" si="190"/>
        <v>0</v>
      </c>
      <c r="AN150" s="6">
        <f t="shared" ca="1" si="190"/>
        <v>0</v>
      </c>
      <c r="AO150" s="6">
        <f t="shared" ca="1" si="190"/>
        <v>0</v>
      </c>
      <c r="AP150" s="6">
        <f t="shared" ca="1" si="190"/>
        <v>0</v>
      </c>
      <c r="AQ150" s="6">
        <f t="shared" ca="1" si="190"/>
        <v>0</v>
      </c>
      <c r="AR150" s="6">
        <f t="shared" ca="1" si="190"/>
        <v>0</v>
      </c>
      <c r="AS150" s="6">
        <f t="shared" ca="1" si="190"/>
        <v>0</v>
      </c>
      <c r="AT150" s="6">
        <f t="shared" ca="1" si="190"/>
        <v>0</v>
      </c>
      <c r="AU150" s="6">
        <f t="shared" si="190"/>
        <v>0</v>
      </c>
      <c r="AV150" s="6">
        <f t="shared" si="190"/>
        <v>0</v>
      </c>
      <c r="AW150" s="6">
        <f t="shared" si="190"/>
        <v>0</v>
      </c>
      <c r="AX150" s="6">
        <f t="shared" si="190"/>
        <v>0</v>
      </c>
      <c r="AY150" s="6">
        <f t="shared" si="190"/>
        <v>0</v>
      </c>
      <c r="AZ150" s="6">
        <f t="shared" si="190"/>
        <v>0</v>
      </c>
      <c r="BA150" s="6">
        <f t="shared" si="190"/>
        <v>0</v>
      </c>
      <c r="BB150" s="6">
        <f t="shared" si="190"/>
        <v>0</v>
      </c>
      <c r="BC150" s="6">
        <f t="shared" si="190"/>
        <v>0</v>
      </c>
      <c r="BD150" s="6">
        <f t="shared" si="190"/>
        <v>0</v>
      </c>
      <c r="BE150" s="6">
        <f t="shared" si="190"/>
        <v>0</v>
      </c>
      <c r="BF150" s="6">
        <f t="shared" si="190"/>
        <v>0</v>
      </c>
      <c r="BG150" s="6">
        <f t="shared" si="190"/>
        <v>0</v>
      </c>
      <c r="BH150" s="6">
        <f t="shared" si="190"/>
        <v>0</v>
      </c>
      <c r="BI150" s="6">
        <f t="shared" si="190"/>
        <v>0</v>
      </c>
      <c r="BJ150" s="6">
        <f t="shared" si="190"/>
        <v>0</v>
      </c>
      <c r="BK150" s="6">
        <f t="shared" si="190"/>
        <v>0</v>
      </c>
      <c r="BL150" s="6">
        <f t="shared" si="190"/>
        <v>0</v>
      </c>
      <c r="BM150" s="6">
        <f t="shared" si="190"/>
        <v>0</v>
      </c>
      <c r="BN150" s="6">
        <f t="shared" si="190"/>
        <v>0</v>
      </c>
      <c r="BO150" s="6">
        <f t="shared" si="190"/>
        <v>0</v>
      </c>
      <c r="BP150" s="6">
        <f t="shared" si="190"/>
        <v>0</v>
      </c>
      <c r="BQ150" s="6">
        <f t="shared" ref="BQ150:CF150" si="191">BQ141</f>
        <v>0</v>
      </c>
      <c r="BR150" s="6">
        <f t="shared" si="191"/>
        <v>0</v>
      </c>
      <c r="BS150" s="6">
        <f t="shared" si="191"/>
        <v>0</v>
      </c>
      <c r="BT150" s="6">
        <f t="shared" si="191"/>
        <v>0</v>
      </c>
      <c r="BU150" s="6">
        <f t="shared" si="191"/>
        <v>0</v>
      </c>
      <c r="BV150" s="6">
        <f t="shared" si="191"/>
        <v>0</v>
      </c>
      <c r="BW150" s="6">
        <f t="shared" si="191"/>
        <v>0</v>
      </c>
      <c r="BX150" s="6">
        <f t="shared" si="191"/>
        <v>0</v>
      </c>
      <c r="BY150" s="6">
        <f t="shared" si="191"/>
        <v>0</v>
      </c>
      <c r="BZ150" s="6">
        <f t="shared" si="191"/>
        <v>0</v>
      </c>
      <c r="CA150" s="6">
        <f t="shared" si="191"/>
        <v>0</v>
      </c>
      <c r="CB150" s="6">
        <f t="shared" si="191"/>
        <v>0</v>
      </c>
      <c r="CC150" s="6">
        <f t="shared" si="191"/>
        <v>0</v>
      </c>
      <c r="CD150" s="6">
        <f t="shared" si="191"/>
        <v>0</v>
      </c>
      <c r="CE150" s="6">
        <f t="shared" si="191"/>
        <v>0</v>
      </c>
      <c r="CF150" s="6">
        <f t="shared" si="191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192">($C$69+$C$81+$C$80-SUM($D$121:$D$123)-SUM($D$125:$D$134)-$D$136)*D38</f>
        <v>0</v>
      </c>
      <c r="F151" s="2">
        <f t="shared" ca="1" si="192"/>
        <v>0</v>
      </c>
      <c r="G151" s="2">
        <f t="shared" ca="1" si="192"/>
        <v>0</v>
      </c>
      <c r="H151" s="2">
        <f t="shared" ca="1" si="192"/>
        <v>23786413.581914261</v>
      </c>
      <c r="I151" s="2">
        <f t="shared" ca="1" si="192"/>
        <v>23786413.581914261</v>
      </c>
      <c r="J151" s="2">
        <f t="shared" ca="1" si="192"/>
        <v>23786413.581914261</v>
      </c>
      <c r="K151" s="2">
        <f t="shared" ca="1" si="192"/>
        <v>23786413.581914261</v>
      </c>
      <c r="L151" s="2">
        <f t="shared" ca="1" si="192"/>
        <v>23786413.581914261</v>
      </c>
      <c r="M151" s="2">
        <f t="shared" ca="1" si="192"/>
        <v>23786413.581914261</v>
      </c>
      <c r="N151" s="2">
        <f t="shared" ca="1" si="192"/>
        <v>23786413.581914261</v>
      </c>
      <c r="O151" s="2">
        <f t="shared" ca="1" si="192"/>
        <v>23786413.581914261</v>
      </c>
      <c r="P151" s="2">
        <f t="shared" ca="1" si="192"/>
        <v>23786413.581914261</v>
      </c>
      <c r="Q151" s="2">
        <f t="shared" ca="1" si="192"/>
        <v>23786413.581914261</v>
      </c>
      <c r="R151" s="2">
        <f t="shared" ca="1" si="192"/>
        <v>23786675.232725322</v>
      </c>
      <c r="S151" s="2">
        <f t="shared" ca="1" si="192"/>
        <v>54510498.418868802</v>
      </c>
      <c r="T151" s="2">
        <f t="shared" ca="1" si="192"/>
        <v>54510498.418868802</v>
      </c>
      <c r="U151" s="2">
        <f t="shared" ca="1" si="192"/>
        <v>54510498.418868802</v>
      </c>
      <c r="V151" s="2">
        <f t="shared" ca="1" si="192"/>
        <v>54510498.418868802</v>
      </c>
      <c r="W151" s="2">
        <f t="shared" ca="1" si="192"/>
        <v>54510498.418868802</v>
      </c>
      <c r="X151" s="2">
        <f t="shared" ca="1" si="192"/>
        <v>54510498.418868802</v>
      </c>
      <c r="Y151" s="2">
        <f t="shared" ca="1" si="192"/>
        <v>54510498.418868802</v>
      </c>
      <c r="Z151" s="2">
        <f t="shared" ca="1" si="192"/>
        <v>54510498.418868802</v>
      </c>
      <c r="AA151" s="2">
        <f t="shared" ca="1" si="192"/>
        <v>54510498.418868802</v>
      </c>
      <c r="AB151" s="2">
        <f t="shared" ca="1" si="192"/>
        <v>54510498.418868802</v>
      </c>
      <c r="AC151" s="2">
        <f t="shared" ca="1" si="192"/>
        <v>54510498.418868802</v>
      </c>
      <c r="AD151" s="2">
        <f t="shared" ca="1" si="192"/>
        <v>54511545.022113077</v>
      </c>
      <c r="AE151" s="2">
        <f t="shared" ca="1" si="192"/>
        <v>56067974.871655047</v>
      </c>
      <c r="AF151" s="2">
        <f t="shared" ca="1" si="192"/>
        <v>56067974.871655047</v>
      </c>
      <c r="AG151" s="2">
        <f t="shared" ca="1" si="192"/>
        <v>56067974.871655047</v>
      </c>
      <c r="AH151" s="2">
        <f t="shared" ca="1" si="192"/>
        <v>56067974.871655047</v>
      </c>
      <c r="AI151" s="2">
        <f t="shared" ca="1" si="192"/>
        <v>56067974.871655047</v>
      </c>
      <c r="AJ151" s="2">
        <f t="shared" ca="1" si="192"/>
        <v>56067974.871655047</v>
      </c>
      <c r="AK151" s="2">
        <f t="shared" ca="1" si="192"/>
        <v>56067974.871655047</v>
      </c>
      <c r="AL151" s="2">
        <f t="shared" ca="1" si="192"/>
        <v>0</v>
      </c>
      <c r="AM151" s="2">
        <f t="shared" ca="1" si="192"/>
        <v>0</v>
      </c>
      <c r="AN151" s="2">
        <f t="shared" ca="1" si="192"/>
        <v>0</v>
      </c>
      <c r="AO151" s="2">
        <f t="shared" ca="1" si="192"/>
        <v>0</v>
      </c>
      <c r="AP151" s="2">
        <f t="shared" ca="1" si="192"/>
        <v>0</v>
      </c>
      <c r="AQ151" s="2">
        <f t="shared" ca="1" si="192"/>
        <v>0</v>
      </c>
      <c r="AR151" s="2">
        <f t="shared" ca="1" si="192"/>
        <v>0</v>
      </c>
      <c r="AS151" s="2">
        <f t="shared" ca="1" si="192"/>
        <v>0</v>
      </c>
      <c r="AT151" s="2">
        <f t="shared" ca="1" si="192"/>
        <v>0</v>
      </c>
      <c r="AU151" s="2">
        <f t="shared" ca="1" si="192"/>
        <v>0</v>
      </c>
      <c r="AV151" s="2">
        <f t="shared" ca="1" si="192"/>
        <v>0</v>
      </c>
      <c r="AW151" s="2">
        <f t="shared" ca="1" si="192"/>
        <v>0</v>
      </c>
      <c r="AX151" s="2">
        <f t="shared" ca="1" si="192"/>
        <v>0</v>
      </c>
      <c r="AY151" s="2">
        <f t="shared" ca="1" si="192"/>
        <v>0</v>
      </c>
      <c r="AZ151" s="2">
        <f t="shared" ca="1" si="192"/>
        <v>0</v>
      </c>
      <c r="BA151" s="2">
        <f t="shared" ca="1" si="192"/>
        <v>0</v>
      </c>
      <c r="BB151" s="2">
        <f t="shared" ca="1" si="192"/>
        <v>0</v>
      </c>
      <c r="BC151" s="2">
        <f t="shared" ca="1" si="192"/>
        <v>0</v>
      </c>
      <c r="BD151" s="2">
        <f t="shared" ca="1" si="192"/>
        <v>0</v>
      </c>
      <c r="BE151" s="2">
        <f t="shared" ca="1" si="192"/>
        <v>0</v>
      </c>
      <c r="BF151" s="2">
        <f t="shared" ca="1" si="192"/>
        <v>0</v>
      </c>
      <c r="BG151" s="2">
        <f t="shared" ca="1" si="192"/>
        <v>0</v>
      </c>
      <c r="BH151" s="2">
        <f t="shared" ca="1" si="192"/>
        <v>0</v>
      </c>
      <c r="BI151" s="2">
        <f t="shared" ca="1" si="192"/>
        <v>0</v>
      </c>
      <c r="BJ151" s="2">
        <f t="shared" ca="1" si="192"/>
        <v>0</v>
      </c>
      <c r="BK151" s="2">
        <f t="shared" ca="1" si="192"/>
        <v>0</v>
      </c>
      <c r="BL151" s="2">
        <f t="shared" ca="1" si="192"/>
        <v>0</v>
      </c>
      <c r="BM151" s="2">
        <f t="shared" ca="1" si="192"/>
        <v>0</v>
      </c>
      <c r="BN151" s="2">
        <f t="shared" ca="1" si="192"/>
        <v>0</v>
      </c>
      <c r="BO151" s="2">
        <f t="shared" ca="1" si="192"/>
        <v>0</v>
      </c>
      <c r="BP151" s="2">
        <f t="shared" ca="1" si="192"/>
        <v>0</v>
      </c>
      <c r="BQ151" s="2">
        <f t="shared" ref="BQ151:CF151" ca="1" si="193">($C$69+$C$81+$C$80-SUM($D$121:$D$123)-SUM($D$125:$D$134)-$D$136)*BP38</f>
        <v>0</v>
      </c>
      <c r="BR151" s="2">
        <f t="shared" ca="1" si="193"/>
        <v>0</v>
      </c>
      <c r="BS151" s="2">
        <f t="shared" ca="1" si="193"/>
        <v>0</v>
      </c>
      <c r="BT151" s="2">
        <f t="shared" ca="1" si="193"/>
        <v>0</v>
      </c>
      <c r="BU151" s="2">
        <f t="shared" ca="1" si="193"/>
        <v>0</v>
      </c>
      <c r="BV151" s="2">
        <f t="shared" ca="1" si="193"/>
        <v>0</v>
      </c>
      <c r="BW151" s="2">
        <f t="shared" ca="1" si="193"/>
        <v>0</v>
      </c>
      <c r="BX151" s="2">
        <f t="shared" ca="1" si="193"/>
        <v>0</v>
      </c>
      <c r="BY151" s="2">
        <f t="shared" ca="1" si="193"/>
        <v>0</v>
      </c>
      <c r="BZ151" s="2">
        <f t="shared" ca="1" si="193"/>
        <v>0</v>
      </c>
      <c r="CA151" s="2">
        <f t="shared" ca="1" si="193"/>
        <v>0</v>
      </c>
      <c r="CB151" s="2">
        <f t="shared" ca="1" si="193"/>
        <v>0</v>
      </c>
      <c r="CC151" s="2">
        <f t="shared" ca="1" si="193"/>
        <v>0</v>
      </c>
      <c r="CD151" s="2">
        <f t="shared" ca="1" si="193"/>
        <v>0</v>
      </c>
      <c r="CE151" s="2">
        <f t="shared" ca="1" si="193"/>
        <v>0</v>
      </c>
      <c r="CF151" s="2">
        <f t="shared" ca="1" si="193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194">E150-E151-(E150*$C$114-D38*$D$137)*$C$116</f>
        <v>0</v>
      </c>
      <c r="F152" s="6">
        <f t="shared" ca="1" si="194"/>
        <v>0</v>
      </c>
      <c r="G152" s="6">
        <f t="shared" ca="1" si="194"/>
        <v>0</v>
      </c>
      <c r="H152" s="6">
        <f ca="1">H150-H151-(H150*$C$114-G38*$D$137)*$C$116</f>
        <v>5836048.5783698075</v>
      </c>
      <c r="I152" s="6">
        <f t="shared" ca="1" si="194"/>
        <v>5836048.5783698075</v>
      </c>
      <c r="J152" s="6">
        <f t="shared" ca="1" si="194"/>
        <v>5836048.5783698075</v>
      </c>
      <c r="K152" s="6">
        <f t="shared" ca="1" si="194"/>
        <v>5836048.5783698075</v>
      </c>
      <c r="L152" s="6">
        <f t="shared" ca="1" si="194"/>
        <v>5836048.5783698075</v>
      </c>
      <c r="M152" s="6">
        <f t="shared" ca="1" si="194"/>
        <v>5836048.5783698075</v>
      </c>
      <c r="N152" s="6">
        <f t="shared" ca="1" si="194"/>
        <v>5836048.5783698075</v>
      </c>
      <c r="O152" s="6">
        <f t="shared" ca="1" si="194"/>
        <v>5836048.5783698075</v>
      </c>
      <c r="P152" s="6">
        <f t="shared" ca="1" si="194"/>
        <v>5836048.5783698075</v>
      </c>
      <c r="Q152" s="6">
        <f t="shared" ca="1" si="194"/>
        <v>5836048.5783698075</v>
      </c>
      <c r="R152" s="6">
        <f t="shared" ca="1" si="194"/>
        <v>5836112.7749683727</v>
      </c>
      <c r="S152" s="6">
        <f t="shared" ca="1" si="194"/>
        <v>17116688.222068112</v>
      </c>
      <c r="T152" s="6">
        <f t="shared" ca="1" si="194"/>
        <v>17116688.222068112</v>
      </c>
      <c r="U152" s="6">
        <f t="shared" ca="1" si="194"/>
        <v>17116688.222068112</v>
      </c>
      <c r="V152" s="6">
        <f t="shared" ca="1" si="194"/>
        <v>17116688.222068112</v>
      </c>
      <c r="W152" s="6">
        <f t="shared" ca="1" si="194"/>
        <v>17116688.222068112</v>
      </c>
      <c r="X152" s="6">
        <f t="shared" ca="1" si="194"/>
        <v>17116688.222068112</v>
      </c>
      <c r="Y152" s="6">
        <f t="shared" ca="1" si="194"/>
        <v>17116688.222068112</v>
      </c>
      <c r="Z152" s="6">
        <f t="shared" ca="1" si="194"/>
        <v>17116688.222068112</v>
      </c>
      <c r="AA152" s="6">
        <f t="shared" ca="1" si="194"/>
        <v>17116688.222068112</v>
      </c>
      <c r="AB152" s="6">
        <f t="shared" ca="1" si="194"/>
        <v>17116688.222068112</v>
      </c>
      <c r="AC152" s="6">
        <f t="shared" ca="1" si="194"/>
        <v>17116688.222068112</v>
      </c>
      <c r="AD152" s="6">
        <f t="shared" ca="1" si="194"/>
        <v>17117016.863007832</v>
      </c>
      <c r="AE152" s="6">
        <f t="shared" ca="1" si="194"/>
        <v>21455093.820443124</v>
      </c>
      <c r="AF152" s="6">
        <f t="shared" ca="1" si="194"/>
        <v>21455093.820443124</v>
      </c>
      <c r="AG152" s="6">
        <f t="shared" ca="1" si="194"/>
        <v>21455093.820443124</v>
      </c>
      <c r="AH152" s="6">
        <f t="shared" ca="1" si="194"/>
        <v>21455093.820443124</v>
      </c>
      <c r="AI152" s="6">
        <f t="shared" ca="1" si="194"/>
        <v>21455093.820443124</v>
      </c>
      <c r="AJ152" s="6">
        <f t="shared" ca="1" si="194"/>
        <v>21455093.820443124</v>
      </c>
      <c r="AK152" s="6">
        <f t="shared" ca="1" si="194"/>
        <v>21455093.820443124</v>
      </c>
      <c r="AL152" s="6">
        <f t="shared" ca="1" si="194"/>
        <v>0</v>
      </c>
      <c r="AM152" s="6">
        <f t="shared" ca="1" si="194"/>
        <v>0</v>
      </c>
      <c r="AN152" s="6">
        <f t="shared" ca="1" si="194"/>
        <v>0</v>
      </c>
      <c r="AO152" s="6">
        <f t="shared" ca="1" si="194"/>
        <v>0</v>
      </c>
      <c r="AP152" s="6">
        <f t="shared" ca="1" si="194"/>
        <v>0</v>
      </c>
      <c r="AQ152" s="6">
        <f t="shared" ca="1" si="194"/>
        <v>0</v>
      </c>
      <c r="AR152" s="6">
        <f t="shared" ca="1" si="194"/>
        <v>0</v>
      </c>
      <c r="AS152" s="6">
        <f t="shared" ca="1" si="194"/>
        <v>0</v>
      </c>
      <c r="AT152" s="6">
        <f t="shared" ca="1" si="194"/>
        <v>0</v>
      </c>
      <c r="AU152" s="6">
        <f t="shared" ca="1" si="194"/>
        <v>0</v>
      </c>
      <c r="AV152" s="6">
        <f t="shared" ca="1" si="194"/>
        <v>0</v>
      </c>
      <c r="AW152" s="6">
        <f t="shared" ca="1" si="194"/>
        <v>0</v>
      </c>
      <c r="AX152" s="6">
        <f t="shared" ca="1" si="194"/>
        <v>0</v>
      </c>
      <c r="AY152" s="6">
        <f t="shared" ca="1" si="194"/>
        <v>0</v>
      </c>
      <c r="AZ152" s="6">
        <f t="shared" ca="1" si="194"/>
        <v>0</v>
      </c>
      <c r="BA152" s="6">
        <f t="shared" ca="1" si="194"/>
        <v>0</v>
      </c>
      <c r="BB152" s="6">
        <f t="shared" ca="1" si="194"/>
        <v>0</v>
      </c>
      <c r="BC152" s="6">
        <f t="shared" ca="1" si="194"/>
        <v>0</v>
      </c>
      <c r="BD152" s="6">
        <f t="shared" ca="1" si="194"/>
        <v>0</v>
      </c>
      <c r="BE152" s="6">
        <f t="shared" ca="1" si="194"/>
        <v>0</v>
      </c>
      <c r="BF152" s="6">
        <f t="shared" ca="1" si="194"/>
        <v>0</v>
      </c>
      <c r="BG152" s="6">
        <f t="shared" ca="1" si="194"/>
        <v>0</v>
      </c>
      <c r="BH152" s="6">
        <f t="shared" ca="1" si="194"/>
        <v>0</v>
      </c>
      <c r="BI152" s="6">
        <f t="shared" ca="1" si="194"/>
        <v>0</v>
      </c>
      <c r="BJ152" s="6">
        <f t="shared" ca="1" si="194"/>
        <v>0</v>
      </c>
      <c r="BK152" s="6">
        <f t="shared" ca="1" si="194"/>
        <v>0</v>
      </c>
      <c r="BL152" s="6">
        <f t="shared" ca="1" si="194"/>
        <v>0</v>
      </c>
      <c r="BM152" s="6">
        <f t="shared" ca="1" si="194"/>
        <v>0</v>
      </c>
      <c r="BN152" s="6">
        <f t="shared" ca="1" si="194"/>
        <v>0</v>
      </c>
      <c r="BO152" s="6">
        <f t="shared" ca="1" si="194"/>
        <v>0</v>
      </c>
      <c r="BP152" s="6">
        <f t="shared" ca="1" si="194"/>
        <v>0</v>
      </c>
      <c r="BQ152" s="6">
        <f t="shared" ref="BQ152:CF152" ca="1" si="195">BQ150-BQ151-(BQ150*$C$114-BP38*$D$137)*$C$116</f>
        <v>0</v>
      </c>
      <c r="BR152" s="6">
        <f t="shared" ca="1" si="195"/>
        <v>0</v>
      </c>
      <c r="BS152" s="6">
        <f t="shared" ca="1" si="195"/>
        <v>0</v>
      </c>
      <c r="BT152" s="6">
        <f t="shared" ca="1" si="195"/>
        <v>0</v>
      </c>
      <c r="BU152" s="6">
        <f t="shared" ca="1" si="195"/>
        <v>0</v>
      </c>
      <c r="BV152" s="6">
        <f t="shared" ca="1" si="195"/>
        <v>0</v>
      </c>
      <c r="BW152" s="6">
        <f t="shared" ca="1" si="195"/>
        <v>0</v>
      </c>
      <c r="BX152" s="6">
        <f t="shared" ca="1" si="195"/>
        <v>0</v>
      </c>
      <c r="BY152" s="6">
        <f t="shared" ca="1" si="195"/>
        <v>0</v>
      </c>
      <c r="BZ152" s="6">
        <f t="shared" ca="1" si="195"/>
        <v>0</v>
      </c>
      <c r="CA152" s="6">
        <f t="shared" ca="1" si="195"/>
        <v>0</v>
      </c>
      <c r="CB152" s="6">
        <f t="shared" ca="1" si="195"/>
        <v>0</v>
      </c>
      <c r="CC152" s="6">
        <f t="shared" ca="1" si="195"/>
        <v>0</v>
      </c>
      <c r="CD152" s="6">
        <f t="shared" ca="1" si="195"/>
        <v>0</v>
      </c>
      <c r="CE152" s="6">
        <f t="shared" ca="1" si="195"/>
        <v>0</v>
      </c>
      <c r="CF152" s="6">
        <f t="shared" ca="1" si="195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196">IFERROR(E152/E150,0)</f>
        <v>0</v>
      </c>
      <c r="F153" s="1">
        <f t="shared" ca="1" si="196"/>
        <v>0</v>
      </c>
      <c r="G153" s="1">
        <f t="shared" ca="1" si="196"/>
        <v>0</v>
      </c>
      <c r="H153" s="1">
        <f t="shared" ca="1" si="196"/>
        <v>0.19615627337370303</v>
      </c>
      <c r="I153" s="1">
        <f t="shared" ca="1" si="196"/>
        <v>0.19615627337370303</v>
      </c>
      <c r="J153" s="1">
        <f t="shared" ca="1" si="196"/>
        <v>0.19615627337370303</v>
      </c>
      <c r="K153" s="1">
        <f t="shared" ca="1" si="196"/>
        <v>0.19615627337370303</v>
      </c>
      <c r="L153" s="1">
        <f t="shared" ca="1" si="196"/>
        <v>0.19615627337370303</v>
      </c>
      <c r="M153" s="1">
        <f t="shared" ca="1" si="196"/>
        <v>0.19615627337370303</v>
      </c>
      <c r="N153" s="1">
        <f t="shared" ca="1" si="196"/>
        <v>0.19615627337370303</v>
      </c>
      <c r="O153" s="1">
        <f t="shared" ca="1" si="196"/>
        <v>0.19615627337370303</v>
      </c>
      <c r="P153" s="1">
        <f t="shared" ca="1" si="196"/>
        <v>0.19615627337370303</v>
      </c>
      <c r="Q153" s="1">
        <f t="shared" ca="1" si="196"/>
        <v>0.19615627337370303</v>
      </c>
      <c r="R153" s="1">
        <f t="shared" ca="1" si="196"/>
        <v>0.19615627337370314</v>
      </c>
      <c r="S153" s="1">
        <f t="shared" ca="1" si="196"/>
        <v>0.23783225898561344</v>
      </c>
      <c r="T153" s="1">
        <f t="shared" ca="1" si="196"/>
        <v>0.23783225898561344</v>
      </c>
      <c r="U153" s="1">
        <f t="shared" ca="1" si="196"/>
        <v>0.23783225898561344</v>
      </c>
      <c r="V153" s="1">
        <f t="shared" ca="1" si="196"/>
        <v>0.23783225898561344</v>
      </c>
      <c r="W153" s="1">
        <f t="shared" ca="1" si="196"/>
        <v>0.23783225898561344</v>
      </c>
      <c r="X153" s="1">
        <f t="shared" ca="1" si="196"/>
        <v>0.23783225898561344</v>
      </c>
      <c r="Y153" s="1">
        <f t="shared" ca="1" si="196"/>
        <v>0.23783225898561344</v>
      </c>
      <c r="Z153" s="1">
        <f t="shared" ca="1" si="196"/>
        <v>0.23783225898561344</v>
      </c>
      <c r="AA153" s="1">
        <f t="shared" ca="1" si="196"/>
        <v>0.23783225898561344</v>
      </c>
      <c r="AB153" s="1">
        <f t="shared" ca="1" si="196"/>
        <v>0.23783225898561344</v>
      </c>
      <c r="AC153" s="1">
        <f t="shared" ca="1" si="196"/>
        <v>0.23783225898561344</v>
      </c>
      <c r="AD153" s="1">
        <f t="shared" ca="1" si="196"/>
        <v>0.23783225898561353</v>
      </c>
      <c r="AE153" s="1">
        <f t="shared" ca="1" si="196"/>
        <v>0.27534064603633279</v>
      </c>
      <c r="AF153" s="1">
        <f t="shared" ca="1" si="196"/>
        <v>0.27534064603633279</v>
      </c>
      <c r="AG153" s="1">
        <f t="shared" ca="1" si="196"/>
        <v>0.27534064603633279</v>
      </c>
      <c r="AH153" s="1">
        <f t="shared" ca="1" si="196"/>
        <v>0.27534064603633279</v>
      </c>
      <c r="AI153" s="1">
        <f t="shared" ca="1" si="196"/>
        <v>0.27534064603633279</v>
      </c>
      <c r="AJ153" s="1">
        <f t="shared" ca="1" si="196"/>
        <v>0.27534064603633279</v>
      </c>
      <c r="AK153" s="1">
        <f t="shared" ca="1" si="196"/>
        <v>0.27534064603633279</v>
      </c>
      <c r="AL153" s="1">
        <f t="shared" ca="1" si="196"/>
        <v>0</v>
      </c>
      <c r="AM153" s="1">
        <f t="shared" ca="1" si="196"/>
        <v>0</v>
      </c>
      <c r="AN153" s="1">
        <f t="shared" ca="1" si="196"/>
        <v>0</v>
      </c>
      <c r="AO153" s="1">
        <f t="shared" ca="1" si="196"/>
        <v>0</v>
      </c>
      <c r="AP153" s="1">
        <f t="shared" ca="1" si="196"/>
        <v>0</v>
      </c>
      <c r="AQ153" s="1">
        <f t="shared" ca="1" si="196"/>
        <v>0</v>
      </c>
      <c r="AR153" s="1">
        <f t="shared" ca="1" si="196"/>
        <v>0</v>
      </c>
      <c r="AS153" s="1">
        <f t="shared" ca="1" si="196"/>
        <v>0</v>
      </c>
      <c r="AT153" s="1">
        <f t="shared" ca="1" si="196"/>
        <v>0</v>
      </c>
      <c r="AU153" s="1">
        <f t="shared" ca="1" si="196"/>
        <v>0</v>
      </c>
      <c r="AV153" s="1">
        <f t="shared" ca="1" si="196"/>
        <v>0</v>
      </c>
      <c r="AW153" s="1">
        <f t="shared" ca="1" si="196"/>
        <v>0</v>
      </c>
      <c r="AX153" s="1">
        <f t="shared" ca="1" si="196"/>
        <v>0</v>
      </c>
      <c r="AY153" s="1">
        <f t="shared" ca="1" si="196"/>
        <v>0</v>
      </c>
      <c r="AZ153" s="1">
        <f t="shared" ca="1" si="196"/>
        <v>0</v>
      </c>
      <c r="BA153" s="1">
        <f t="shared" ca="1" si="196"/>
        <v>0</v>
      </c>
      <c r="BB153" s="1">
        <f t="shared" ca="1" si="196"/>
        <v>0</v>
      </c>
      <c r="BC153" s="1">
        <f t="shared" ca="1" si="196"/>
        <v>0</v>
      </c>
      <c r="BD153" s="1">
        <f t="shared" ca="1" si="196"/>
        <v>0</v>
      </c>
      <c r="BE153" s="1">
        <f t="shared" ca="1" si="196"/>
        <v>0</v>
      </c>
      <c r="BF153" s="1">
        <f t="shared" ca="1" si="196"/>
        <v>0</v>
      </c>
      <c r="BG153" s="1">
        <f t="shared" ca="1" si="196"/>
        <v>0</v>
      </c>
      <c r="BH153" s="1">
        <f t="shared" ca="1" si="196"/>
        <v>0</v>
      </c>
      <c r="BI153" s="1">
        <f t="shared" ca="1" si="196"/>
        <v>0</v>
      </c>
      <c r="BJ153" s="1">
        <f t="shared" ca="1" si="196"/>
        <v>0</v>
      </c>
      <c r="BK153" s="1">
        <f t="shared" ca="1" si="196"/>
        <v>0</v>
      </c>
      <c r="BL153" s="1">
        <f t="shared" ca="1" si="196"/>
        <v>0</v>
      </c>
      <c r="BM153" s="1">
        <f t="shared" ca="1" si="196"/>
        <v>0</v>
      </c>
      <c r="BN153" s="1">
        <f t="shared" ca="1" si="196"/>
        <v>0</v>
      </c>
      <c r="BO153" s="1">
        <f t="shared" ca="1" si="196"/>
        <v>0</v>
      </c>
      <c r="BP153" s="1">
        <f t="shared" ca="1" si="196"/>
        <v>0</v>
      </c>
      <c r="BQ153" s="1">
        <f t="shared" ref="BQ153:CF153" ca="1" si="197">IFERROR(BQ152/BQ150,0)</f>
        <v>0</v>
      </c>
      <c r="BR153" s="1">
        <f t="shared" ca="1" si="197"/>
        <v>0</v>
      </c>
      <c r="BS153" s="1">
        <f t="shared" ca="1" si="197"/>
        <v>0</v>
      </c>
      <c r="BT153" s="1">
        <f t="shared" ca="1" si="197"/>
        <v>0</v>
      </c>
      <c r="BU153" s="1">
        <f t="shared" ca="1" si="197"/>
        <v>0</v>
      </c>
      <c r="BV153" s="1">
        <f t="shared" ca="1" si="197"/>
        <v>0</v>
      </c>
      <c r="BW153" s="1">
        <f t="shared" ca="1" si="197"/>
        <v>0</v>
      </c>
      <c r="BX153" s="1">
        <f t="shared" ca="1" si="197"/>
        <v>0</v>
      </c>
      <c r="BY153" s="1">
        <f t="shared" ca="1" si="197"/>
        <v>0</v>
      </c>
      <c r="BZ153" s="1">
        <f t="shared" ca="1" si="197"/>
        <v>0</v>
      </c>
      <c r="CA153" s="1">
        <f t="shared" ca="1" si="197"/>
        <v>0</v>
      </c>
      <c r="CB153" s="1">
        <f t="shared" ca="1" si="197"/>
        <v>0</v>
      </c>
      <c r="CC153" s="1">
        <f t="shared" ca="1" si="197"/>
        <v>0</v>
      </c>
      <c r="CD153" s="1">
        <f t="shared" ca="1" si="197"/>
        <v>0</v>
      </c>
      <c r="CE153" s="1">
        <f t="shared" ca="1" si="197"/>
        <v>0</v>
      </c>
      <c r="CF153" s="1">
        <f t="shared" ca="1" si="197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198">E149</f>
        <v>42309</v>
      </c>
      <c r="F156" s="12">
        <f t="shared" si="198"/>
        <v>42339</v>
      </c>
      <c r="G156" s="12">
        <f t="shared" si="198"/>
        <v>42370</v>
      </c>
      <c r="H156" s="12">
        <f t="shared" si="198"/>
        <v>42401</v>
      </c>
      <c r="I156" s="12">
        <f t="shared" si="198"/>
        <v>42430</v>
      </c>
      <c r="J156" s="12">
        <f t="shared" si="198"/>
        <v>42461</v>
      </c>
      <c r="K156" s="12">
        <f t="shared" si="198"/>
        <v>42491</v>
      </c>
      <c r="L156" s="12">
        <f t="shared" si="198"/>
        <v>42522</v>
      </c>
      <c r="M156" s="12">
        <f t="shared" si="198"/>
        <v>42552</v>
      </c>
      <c r="N156" s="12">
        <f t="shared" si="198"/>
        <v>42583</v>
      </c>
      <c r="O156" s="12">
        <f t="shared" si="198"/>
        <v>42614</v>
      </c>
      <c r="P156" s="12">
        <f t="shared" si="198"/>
        <v>42644</v>
      </c>
      <c r="Q156" s="12">
        <f t="shared" si="198"/>
        <v>42675</v>
      </c>
      <c r="R156" s="12">
        <f t="shared" si="198"/>
        <v>42705</v>
      </c>
      <c r="S156" s="12">
        <f t="shared" si="198"/>
        <v>42736</v>
      </c>
      <c r="T156" s="12">
        <f t="shared" si="198"/>
        <v>42767</v>
      </c>
      <c r="U156" s="12">
        <f t="shared" si="198"/>
        <v>42795</v>
      </c>
      <c r="V156" s="12">
        <f t="shared" si="198"/>
        <v>42826</v>
      </c>
      <c r="W156" s="12">
        <f t="shared" si="198"/>
        <v>42856</v>
      </c>
      <c r="X156" s="12">
        <f t="shared" si="198"/>
        <v>42887</v>
      </c>
      <c r="Y156" s="12">
        <f t="shared" si="198"/>
        <v>42917</v>
      </c>
      <c r="Z156" s="12">
        <f t="shared" si="198"/>
        <v>42948</v>
      </c>
      <c r="AA156" s="12">
        <f t="shared" si="198"/>
        <v>42979</v>
      </c>
      <c r="AB156" s="12">
        <f t="shared" si="198"/>
        <v>43009</v>
      </c>
      <c r="AC156" s="12">
        <f t="shared" si="198"/>
        <v>43040</v>
      </c>
      <c r="AD156" s="12">
        <f t="shared" si="198"/>
        <v>43070</v>
      </c>
      <c r="AE156" s="12">
        <f t="shared" si="198"/>
        <v>43101</v>
      </c>
      <c r="AF156" s="12">
        <f t="shared" si="198"/>
        <v>43132</v>
      </c>
      <c r="AG156" s="12">
        <f t="shared" si="198"/>
        <v>43160</v>
      </c>
      <c r="AH156" s="12">
        <f t="shared" si="198"/>
        <v>43191</v>
      </c>
      <c r="AI156" s="12">
        <f t="shared" si="198"/>
        <v>43221</v>
      </c>
      <c r="AJ156" s="12">
        <f t="shared" si="198"/>
        <v>43252</v>
      </c>
      <c r="AK156" s="12">
        <f t="shared" si="198"/>
        <v>43282</v>
      </c>
      <c r="AL156" s="12">
        <f t="shared" si="198"/>
        <v>43313</v>
      </c>
      <c r="AM156" s="12">
        <f t="shared" si="198"/>
        <v>43344</v>
      </c>
      <c r="AN156" s="12">
        <f t="shared" si="198"/>
        <v>43374</v>
      </c>
      <c r="AO156" s="12">
        <f t="shared" si="198"/>
        <v>43405</v>
      </c>
      <c r="AP156" s="12">
        <f t="shared" si="198"/>
        <v>43435</v>
      </c>
      <c r="AQ156" s="12">
        <f t="shared" si="198"/>
        <v>43466</v>
      </c>
      <c r="AR156" s="12">
        <f t="shared" si="198"/>
        <v>43497</v>
      </c>
      <c r="AS156" s="12">
        <f t="shared" si="198"/>
        <v>43525</v>
      </c>
      <c r="AT156" s="12">
        <f t="shared" si="198"/>
        <v>43556</v>
      </c>
      <c r="AU156" s="12">
        <f t="shared" si="198"/>
        <v>43586</v>
      </c>
      <c r="AV156" s="12">
        <f t="shared" si="198"/>
        <v>43617</v>
      </c>
      <c r="AW156" s="12">
        <f t="shared" si="198"/>
        <v>43647</v>
      </c>
      <c r="AX156" s="12">
        <f t="shared" si="198"/>
        <v>43678</v>
      </c>
      <c r="AY156" s="12">
        <f t="shared" si="198"/>
        <v>43709</v>
      </c>
      <c r="AZ156" s="12">
        <f t="shared" si="198"/>
        <v>43739</v>
      </c>
      <c r="BA156" s="12">
        <f t="shared" si="198"/>
        <v>43770</v>
      </c>
      <c r="BB156" s="12">
        <f t="shared" si="198"/>
        <v>43800</v>
      </c>
      <c r="BC156" s="12">
        <f t="shared" si="198"/>
        <v>43831</v>
      </c>
      <c r="BD156" s="12">
        <f t="shared" si="198"/>
        <v>43862</v>
      </c>
      <c r="BE156" s="12">
        <f t="shared" si="198"/>
        <v>43891</v>
      </c>
      <c r="BF156" s="12">
        <f t="shared" si="198"/>
        <v>43922</v>
      </c>
      <c r="BG156" s="12">
        <f t="shared" si="198"/>
        <v>43952</v>
      </c>
      <c r="BH156" s="12">
        <f t="shared" si="198"/>
        <v>43983</v>
      </c>
      <c r="BI156" s="12">
        <f t="shared" si="198"/>
        <v>44013</v>
      </c>
      <c r="BJ156" s="12">
        <f t="shared" si="198"/>
        <v>44044</v>
      </c>
      <c r="BK156" s="12">
        <f t="shared" si="198"/>
        <v>44075</v>
      </c>
      <c r="BL156" s="12">
        <f t="shared" si="198"/>
        <v>44105</v>
      </c>
      <c r="BM156" s="12">
        <f t="shared" si="198"/>
        <v>44136</v>
      </c>
      <c r="BN156" s="12">
        <f t="shared" si="198"/>
        <v>44166</v>
      </c>
      <c r="BO156" s="12">
        <f t="shared" si="198"/>
        <v>44197</v>
      </c>
      <c r="BP156" s="12">
        <f t="shared" si="198"/>
        <v>44228</v>
      </c>
      <c r="BQ156" s="12">
        <f t="shared" ref="BQ156:CF156" si="199">BQ149</f>
        <v>44256</v>
      </c>
      <c r="BR156" s="12">
        <f t="shared" si="199"/>
        <v>44287</v>
      </c>
      <c r="BS156" s="12">
        <f t="shared" si="199"/>
        <v>44317</v>
      </c>
      <c r="BT156" s="12">
        <f t="shared" si="199"/>
        <v>44348</v>
      </c>
      <c r="BU156" s="12">
        <f t="shared" si="199"/>
        <v>44378</v>
      </c>
      <c r="BV156" s="12">
        <f t="shared" si="199"/>
        <v>44409</v>
      </c>
      <c r="BW156" s="12">
        <f t="shared" si="199"/>
        <v>44440</v>
      </c>
      <c r="BX156" s="12">
        <f t="shared" si="199"/>
        <v>44470</v>
      </c>
      <c r="BY156" s="12">
        <f t="shared" si="199"/>
        <v>44501</v>
      </c>
      <c r="BZ156" s="12">
        <f t="shared" si="199"/>
        <v>44531</v>
      </c>
      <c r="CA156" s="12">
        <f t="shared" si="199"/>
        <v>44562</v>
      </c>
      <c r="CB156" s="12">
        <f t="shared" si="199"/>
        <v>44593</v>
      </c>
      <c r="CC156" s="12">
        <f t="shared" si="199"/>
        <v>44621</v>
      </c>
      <c r="CD156" s="12">
        <f t="shared" si="199"/>
        <v>44652</v>
      </c>
      <c r="CE156" s="12">
        <f t="shared" si="199"/>
        <v>44682</v>
      </c>
      <c r="CF156" s="12">
        <f t="shared" si="199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200">E145</f>
        <v>0</v>
      </c>
      <c r="F157" s="6">
        <f t="shared" ca="1" si="200"/>
        <v>0</v>
      </c>
      <c r="G157" s="6">
        <f t="shared" ca="1" si="200"/>
        <v>0</v>
      </c>
      <c r="H157" s="6">
        <f t="shared" ca="1" si="200"/>
        <v>0</v>
      </c>
      <c r="I157" s="6">
        <f t="shared" ca="1" si="200"/>
        <v>0</v>
      </c>
      <c r="J157" s="6">
        <f t="shared" ca="1" si="200"/>
        <v>0</v>
      </c>
      <c r="K157" s="6">
        <f t="shared" ca="1" si="200"/>
        <v>0</v>
      </c>
      <c r="L157" s="6">
        <f t="shared" ca="1" si="200"/>
        <v>0</v>
      </c>
      <c r="M157" s="6">
        <f t="shared" ca="1" si="200"/>
        <v>0</v>
      </c>
      <c r="N157" s="6">
        <f t="shared" ca="1" si="200"/>
        <v>0</v>
      </c>
      <c r="O157" s="6">
        <f t="shared" ca="1" si="200"/>
        <v>0</v>
      </c>
      <c r="P157" s="6">
        <f t="shared" ca="1" si="200"/>
        <v>0</v>
      </c>
      <c r="Q157" s="6">
        <f t="shared" ca="1" si="200"/>
        <v>0</v>
      </c>
      <c r="R157" s="6">
        <f t="shared" ca="1" si="200"/>
        <v>0</v>
      </c>
      <c r="S157" s="6">
        <f t="shared" ca="1" si="200"/>
        <v>0</v>
      </c>
      <c r="T157" s="6">
        <f t="shared" ca="1" si="200"/>
        <v>0</v>
      </c>
      <c r="U157" s="6">
        <f t="shared" ca="1" si="200"/>
        <v>0</v>
      </c>
      <c r="V157" s="6">
        <f t="shared" ca="1" si="200"/>
        <v>0</v>
      </c>
      <c r="W157" s="6">
        <f t="shared" ca="1" si="200"/>
        <v>0</v>
      </c>
      <c r="X157" s="6">
        <f t="shared" ca="1" si="200"/>
        <v>759090218.18181813</v>
      </c>
      <c r="Y157" s="6">
        <f t="shared" ca="1" si="200"/>
        <v>0</v>
      </c>
      <c r="Z157" s="6">
        <f t="shared" ca="1" si="200"/>
        <v>0</v>
      </c>
      <c r="AA157" s="6">
        <f t="shared" ca="1" si="200"/>
        <v>0</v>
      </c>
      <c r="AB157" s="6">
        <f t="shared" ca="1" si="200"/>
        <v>0</v>
      </c>
      <c r="AC157" s="6">
        <f t="shared" ca="1" si="200"/>
        <v>71969581.818181813</v>
      </c>
      <c r="AD157" s="6">
        <f t="shared" ca="1" si="200"/>
        <v>71969581.818181813</v>
      </c>
      <c r="AE157" s="6">
        <f t="shared" ref="AE157:CF157" ca="1" si="201">AE145</f>
        <v>71969581.818181813</v>
      </c>
      <c r="AF157" s="6">
        <f t="shared" ca="1" si="201"/>
        <v>71969581.818181813</v>
      </c>
      <c r="AG157" s="6">
        <f t="shared" ca="1" si="201"/>
        <v>71969581.818181813</v>
      </c>
      <c r="AH157" s="6">
        <f t="shared" ca="1" si="201"/>
        <v>71970963.63636373</v>
      </c>
      <c r="AI157" s="6">
        <f t="shared" ca="1" si="201"/>
        <v>77922000</v>
      </c>
      <c r="AJ157" s="6">
        <f t="shared" ca="1" si="201"/>
        <v>77922000</v>
      </c>
      <c r="AK157" s="6">
        <f t="shared" ca="1" si="201"/>
        <v>77922000</v>
      </c>
      <c r="AL157" s="6">
        <f t="shared" ca="1" si="201"/>
        <v>77922000</v>
      </c>
      <c r="AM157" s="6">
        <f t="shared" ca="1" si="201"/>
        <v>77922000</v>
      </c>
      <c r="AN157" s="6">
        <f t="shared" ca="1" si="201"/>
        <v>77922000</v>
      </c>
      <c r="AO157" s="6">
        <f t="shared" ca="1" si="201"/>
        <v>77922000</v>
      </c>
      <c r="AP157" s="6">
        <f t="shared" ca="1" si="201"/>
        <v>0</v>
      </c>
      <c r="AQ157" s="6">
        <f t="shared" ca="1" si="201"/>
        <v>0</v>
      </c>
      <c r="AR157" s="6">
        <f t="shared" ca="1" si="201"/>
        <v>0</v>
      </c>
      <c r="AS157" s="6">
        <f t="shared" ca="1" si="201"/>
        <v>0</v>
      </c>
      <c r="AT157" s="6">
        <f t="shared" ca="1" si="201"/>
        <v>0</v>
      </c>
      <c r="AU157" s="6">
        <f t="shared" ca="1" si="201"/>
        <v>0</v>
      </c>
      <c r="AV157" s="6">
        <f t="shared" ca="1" si="201"/>
        <v>0</v>
      </c>
      <c r="AW157" s="6">
        <f t="shared" ca="1" si="201"/>
        <v>0</v>
      </c>
      <c r="AX157" s="6">
        <f t="shared" ca="1" si="201"/>
        <v>0</v>
      </c>
      <c r="AY157" s="6">
        <f t="shared" ca="1" si="201"/>
        <v>0</v>
      </c>
      <c r="AZ157" s="6">
        <f t="shared" ca="1" si="201"/>
        <v>0</v>
      </c>
      <c r="BA157" s="6">
        <f t="shared" ca="1" si="201"/>
        <v>0</v>
      </c>
      <c r="BB157" s="6">
        <f t="shared" ca="1" si="201"/>
        <v>0</v>
      </c>
      <c r="BC157" s="6">
        <f t="shared" ca="1" si="201"/>
        <v>0</v>
      </c>
      <c r="BD157" s="6">
        <f t="shared" ca="1" si="201"/>
        <v>0</v>
      </c>
      <c r="BE157" s="6">
        <f t="shared" ca="1" si="201"/>
        <v>0</v>
      </c>
      <c r="BF157" s="6">
        <f t="shared" ca="1" si="201"/>
        <v>0</v>
      </c>
      <c r="BG157" s="6">
        <f t="shared" ca="1" si="201"/>
        <v>0</v>
      </c>
      <c r="BH157" s="6">
        <f t="shared" ca="1" si="201"/>
        <v>0</v>
      </c>
      <c r="BI157" s="6">
        <f t="shared" ca="1" si="201"/>
        <v>0</v>
      </c>
      <c r="BJ157" s="6">
        <f t="shared" ca="1" si="201"/>
        <v>0</v>
      </c>
      <c r="BK157" s="6">
        <f t="shared" ca="1" si="201"/>
        <v>0</v>
      </c>
      <c r="BL157" s="6">
        <f t="shared" ca="1" si="201"/>
        <v>0</v>
      </c>
      <c r="BM157" s="6">
        <f t="shared" ca="1" si="201"/>
        <v>0</v>
      </c>
      <c r="BN157" s="6">
        <f t="shared" ca="1" si="201"/>
        <v>0</v>
      </c>
      <c r="BO157" s="6">
        <f t="shared" ca="1" si="201"/>
        <v>0</v>
      </c>
      <c r="BP157" s="6">
        <f t="shared" ca="1" si="201"/>
        <v>0</v>
      </c>
      <c r="BQ157" s="6">
        <f t="shared" ca="1" si="201"/>
        <v>0</v>
      </c>
      <c r="BR157" s="6">
        <f t="shared" ca="1" si="201"/>
        <v>0</v>
      </c>
      <c r="BS157" s="6">
        <f t="shared" si="201"/>
        <v>0</v>
      </c>
      <c r="BT157" s="6">
        <f t="shared" si="201"/>
        <v>0</v>
      </c>
      <c r="BU157" s="6">
        <f t="shared" si="201"/>
        <v>0</v>
      </c>
      <c r="BV157" s="6">
        <f t="shared" si="201"/>
        <v>0</v>
      </c>
      <c r="BW157" s="6">
        <f t="shared" si="201"/>
        <v>0</v>
      </c>
      <c r="BX157" s="6">
        <f t="shared" si="201"/>
        <v>0</v>
      </c>
      <c r="BY157" s="6">
        <f t="shared" si="201"/>
        <v>0</v>
      </c>
      <c r="BZ157" s="6">
        <f t="shared" si="201"/>
        <v>0</v>
      </c>
      <c r="CA157" s="6">
        <f t="shared" si="201"/>
        <v>0</v>
      </c>
      <c r="CB157" s="6">
        <f t="shared" si="201"/>
        <v>0</v>
      </c>
      <c r="CC157" s="6">
        <f t="shared" si="201"/>
        <v>0</v>
      </c>
      <c r="CD157" s="6">
        <f t="shared" si="201"/>
        <v>0</v>
      </c>
      <c r="CE157" s="6">
        <f t="shared" si="201"/>
        <v>0</v>
      </c>
      <c r="CF157" s="6">
        <f t="shared" si="201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02">($C$69+$C$80+$C$81-SUM($D$121:$D$134)-$D$136)*D57</f>
        <v>0</v>
      </c>
      <c r="F158" s="11">
        <f t="shared" ca="1" si="202"/>
        <v>0</v>
      </c>
      <c r="G158" s="11">
        <f t="shared" ca="1" si="202"/>
        <v>0</v>
      </c>
      <c r="H158" s="11">
        <f t="shared" ca="1" si="202"/>
        <v>0</v>
      </c>
      <c r="I158" s="11">
        <f t="shared" ca="1" si="202"/>
        <v>0</v>
      </c>
      <c r="J158" s="11">
        <f t="shared" ca="1" si="202"/>
        <v>0</v>
      </c>
      <c r="K158" s="11">
        <f t="shared" ca="1" si="202"/>
        <v>0</v>
      </c>
      <c r="L158" s="11">
        <f t="shared" ca="1" si="202"/>
        <v>0</v>
      </c>
      <c r="M158" s="11">
        <f t="shared" ca="1" si="202"/>
        <v>0</v>
      </c>
      <c r="N158" s="11">
        <f t="shared" ca="1" si="202"/>
        <v>0</v>
      </c>
      <c r="O158" s="11">
        <f t="shared" ca="1" si="202"/>
        <v>0</v>
      </c>
      <c r="P158" s="11">
        <f t="shared" ca="1" si="202"/>
        <v>0</v>
      </c>
      <c r="Q158" s="11">
        <f t="shared" ca="1" si="202"/>
        <v>0</v>
      </c>
      <c r="R158" s="11">
        <f t="shared" ca="1" si="202"/>
        <v>0</v>
      </c>
      <c r="S158" s="11">
        <f t="shared" ca="1" si="202"/>
        <v>0</v>
      </c>
      <c r="T158" s="11">
        <f t="shared" ca="1" si="202"/>
        <v>0</v>
      </c>
      <c r="U158" s="11">
        <f t="shared" ca="1" si="202"/>
        <v>0</v>
      </c>
      <c r="V158" s="11">
        <f t="shared" ca="1" si="202"/>
        <v>0</v>
      </c>
      <c r="W158" s="11">
        <f t="shared" ca="1" si="202"/>
        <v>0</v>
      </c>
      <c r="X158" s="11">
        <f t="shared" ca="1" si="202"/>
        <v>588713801.56508088</v>
      </c>
      <c r="Y158" s="11">
        <f t="shared" ca="1" si="202"/>
        <v>0</v>
      </c>
      <c r="Z158" s="11">
        <f t="shared" ca="1" si="202"/>
        <v>0</v>
      </c>
      <c r="AA158" s="11">
        <f t="shared" ca="1" si="202"/>
        <v>0</v>
      </c>
      <c r="AB158" s="11">
        <f t="shared" ca="1" si="202"/>
        <v>0</v>
      </c>
      <c r="AC158" s="11">
        <f t="shared" ca="1" si="202"/>
        <v>54510498.418868802</v>
      </c>
      <c r="AD158" s="11">
        <f t="shared" ca="1" si="202"/>
        <v>54510498.418868802</v>
      </c>
      <c r="AE158" s="11">
        <f t="shared" ref="AE158:CF158" ca="1" si="203">($C$69+$C$80+$C$81-SUM($D$121:$D$134)-$D$136)*AD57</f>
        <v>54510498.418868802</v>
      </c>
      <c r="AF158" s="11">
        <f t="shared" ca="1" si="203"/>
        <v>54510498.418868802</v>
      </c>
      <c r="AG158" s="11">
        <f t="shared" ca="1" si="203"/>
        <v>54510498.418868802</v>
      </c>
      <c r="AH158" s="11">
        <f t="shared" ca="1" si="203"/>
        <v>54511545.022113077</v>
      </c>
      <c r="AI158" s="11">
        <f t="shared" ca="1" si="203"/>
        <v>56067974.871655047</v>
      </c>
      <c r="AJ158" s="11">
        <f t="shared" ca="1" si="203"/>
        <v>56067974.871655047</v>
      </c>
      <c r="AK158" s="11">
        <f t="shared" ca="1" si="203"/>
        <v>56067974.871655047</v>
      </c>
      <c r="AL158" s="11">
        <f t="shared" ca="1" si="203"/>
        <v>56067974.871655047</v>
      </c>
      <c r="AM158" s="11">
        <f t="shared" ca="1" si="203"/>
        <v>56067974.871655047</v>
      </c>
      <c r="AN158" s="11">
        <f t="shared" ca="1" si="203"/>
        <v>56067974.871655047</v>
      </c>
      <c r="AO158" s="11">
        <f t="shared" ca="1" si="203"/>
        <v>56067974.871655047</v>
      </c>
      <c r="AP158" s="11">
        <f t="shared" ca="1" si="203"/>
        <v>0</v>
      </c>
      <c r="AQ158" s="11">
        <f t="shared" ca="1" si="203"/>
        <v>0</v>
      </c>
      <c r="AR158" s="11">
        <f t="shared" ca="1" si="203"/>
        <v>0</v>
      </c>
      <c r="AS158" s="11">
        <f t="shared" ca="1" si="203"/>
        <v>0</v>
      </c>
      <c r="AT158" s="11">
        <f t="shared" ca="1" si="203"/>
        <v>0</v>
      </c>
      <c r="AU158" s="11">
        <f t="shared" ca="1" si="203"/>
        <v>0</v>
      </c>
      <c r="AV158" s="11">
        <f t="shared" ca="1" si="203"/>
        <v>0</v>
      </c>
      <c r="AW158" s="11">
        <f t="shared" ca="1" si="203"/>
        <v>0</v>
      </c>
      <c r="AX158" s="11">
        <f t="shared" ca="1" si="203"/>
        <v>0</v>
      </c>
      <c r="AY158" s="11">
        <f t="shared" ca="1" si="203"/>
        <v>0</v>
      </c>
      <c r="AZ158" s="11">
        <f t="shared" ca="1" si="203"/>
        <v>0</v>
      </c>
      <c r="BA158" s="11">
        <f t="shared" ca="1" si="203"/>
        <v>0</v>
      </c>
      <c r="BB158" s="11">
        <f t="shared" ca="1" si="203"/>
        <v>0</v>
      </c>
      <c r="BC158" s="11">
        <f t="shared" ca="1" si="203"/>
        <v>0</v>
      </c>
      <c r="BD158" s="11">
        <f t="shared" ca="1" si="203"/>
        <v>0</v>
      </c>
      <c r="BE158" s="11">
        <f t="shared" ca="1" si="203"/>
        <v>0</v>
      </c>
      <c r="BF158" s="11">
        <f t="shared" ca="1" si="203"/>
        <v>0</v>
      </c>
      <c r="BG158" s="11">
        <f t="shared" ca="1" si="203"/>
        <v>0</v>
      </c>
      <c r="BH158" s="11">
        <f t="shared" ca="1" si="203"/>
        <v>0</v>
      </c>
      <c r="BI158" s="11">
        <f t="shared" ca="1" si="203"/>
        <v>0</v>
      </c>
      <c r="BJ158" s="11">
        <f t="shared" ca="1" si="203"/>
        <v>0</v>
      </c>
      <c r="BK158" s="11">
        <f t="shared" ca="1" si="203"/>
        <v>0</v>
      </c>
      <c r="BL158" s="11">
        <f t="shared" ca="1" si="203"/>
        <v>0</v>
      </c>
      <c r="BM158" s="11">
        <f t="shared" ca="1" si="203"/>
        <v>0</v>
      </c>
      <c r="BN158" s="11">
        <f t="shared" ca="1" si="203"/>
        <v>0</v>
      </c>
      <c r="BO158" s="11">
        <f t="shared" ca="1" si="203"/>
        <v>0</v>
      </c>
      <c r="BP158" s="11">
        <f t="shared" ca="1" si="203"/>
        <v>0</v>
      </c>
      <c r="BQ158" s="11">
        <f t="shared" ca="1" si="203"/>
        <v>0</v>
      </c>
      <c r="BR158" s="11">
        <f t="shared" ca="1" si="203"/>
        <v>0</v>
      </c>
      <c r="BS158" s="11">
        <f t="shared" si="203"/>
        <v>0</v>
      </c>
      <c r="BT158" s="11">
        <f t="shared" si="203"/>
        <v>0</v>
      </c>
      <c r="BU158" s="11">
        <f t="shared" si="203"/>
        <v>0</v>
      </c>
      <c r="BV158" s="11">
        <f t="shared" si="203"/>
        <v>0</v>
      </c>
      <c r="BW158" s="11">
        <f t="shared" si="203"/>
        <v>0</v>
      </c>
      <c r="BX158" s="11">
        <f t="shared" si="203"/>
        <v>0</v>
      </c>
      <c r="BY158" s="11">
        <f t="shared" si="203"/>
        <v>0</v>
      </c>
      <c r="BZ158" s="11">
        <f t="shared" si="203"/>
        <v>0</v>
      </c>
      <c r="CA158" s="11">
        <f t="shared" si="203"/>
        <v>0</v>
      </c>
      <c r="CB158" s="11">
        <f t="shared" si="203"/>
        <v>0</v>
      </c>
      <c r="CC158" s="11">
        <f t="shared" si="203"/>
        <v>0</v>
      </c>
      <c r="CD158" s="11">
        <f t="shared" si="203"/>
        <v>0</v>
      </c>
      <c r="CE158" s="11">
        <f t="shared" si="203"/>
        <v>0</v>
      </c>
      <c r="CF158" s="11">
        <f t="shared" si="203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04">E144/(1+$C$114)-E158-(E144/(1+$C$114)*$C$114-D57*$D$137)*$C$116</f>
        <v>0</v>
      </c>
      <c r="F159" s="13">
        <f t="shared" ca="1" si="204"/>
        <v>0</v>
      </c>
      <c r="G159" s="13">
        <f t="shared" ca="1" si="204"/>
        <v>0</v>
      </c>
      <c r="H159" s="13">
        <f t="shared" ca="1" si="204"/>
        <v>0</v>
      </c>
      <c r="I159" s="13">
        <f t="shared" ca="1" si="204"/>
        <v>0</v>
      </c>
      <c r="J159" s="13">
        <f t="shared" ca="1" si="204"/>
        <v>0</v>
      </c>
      <c r="K159" s="13">
        <f t="shared" ca="1" si="204"/>
        <v>0</v>
      </c>
      <c r="L159" s="13">
        <f t="shared" ca="1" si="204"/>
        <v>0</v>
      </c>
      <c r="M159" s="13">
        <f t="shared" ca="1" si="204"/>
        <v>0</v>
      </c>
      <c r="N159" s="13">
        <f t="shared" ca="1" si="204"/>
        <v>0</v>
      </c>
      <c r="O159" s="13">
        <f t="shared" ca="1" si="204"/>
        <v>0</v>
      </c>
      <c r="P159" s="13">
        <f t="shared" ca="1" si="204"/>
        <v>0</v>
      </c>
      <c r="Q159" s="13">
        <f t="shared" ca="1" si="204"/>
        <v>0</v>
      </c>
      <c r="R159" s="13">
        <f t="shared" ca="1" si="204"/>
        <v>0</v>
      </c>
      <c r="S159" s="13">
        <f t="shared" ca="1" si="204"/>
        <v>0</v>
      </c>
      <c r="T159" s="13">
        <f t="shared" ca="1" si="204"/>
        <v>0</v>
      </c>
      <c r="U159" s="13">
        <f t="shared" ca="1" si="204"/>
        <v>0</v>
      </c>
      <c r="V159" s="13">
        <f t="shared" ca="1" si="204"/>
        <v>0</v>
      </c>
      <c r="W159" s="13">
        <f t="shared" ca="1" si="204"/>
        <v>0</v>
      </c>
      <c r="X159" s="13">
        <f t="shared" ca="1" si="204"/>
        <v>166896727.89107499</v>
      </c>
      <c r="Y159" s="13">
        <f t="shared" ca="1" si="204"/>
        <v>0</v>
      </c>
      <c r="Z159" s="13">
        <f t="shared" ca="1" si="204"/>
        <v>0</v>
      </c>
      <c r="AA159" s="13">
        <f t="shared" ca="1" si="204"/>
        <v>0</v>
      </c>
      <c r="AB159" s="13">
        <f t="shared" ca="1" si="204"/>
        <v>0</v>
      </c>
      <c r="AC159" s="13">
        <f t="shared" ca="1" si="204"/>
        <v>17116688.222068112</v>
      </c>
      <c r="AD159" s="13">
        <f t="shared" ca="1" si="204"/>
        <v>17116688.222068112</v>
      </c>
      <c r="AE159" s="13">
        <f t="shared" ref="AE159" ca="1" si="205">AE144/(1+$C$114)-AE158-(AE144/(1+$C$114)*$C$114-AD57*$D$137)*$C$116</f>
        <v>17116688.222068112</v>
      </c>
      <c r="AF159" s="13">
        <f t="shared" ref="AF159" ca="1" si="206">AF144/(1+$C$114)-AF158-(AF144/(1+$C$114)*$C$114-AE57*$D$137)*$C$116</f>
        <v>17116688.222068112</v>
      </c>
      <c r="AG159" s="13">
        <f t="shared" ref="AG159" ca="1" si="207">AG144/(1+$C$114)-AG158-(AG144/(1+$C$114)*$C$114-AF57*$D$137)*$C$116</f>
        <v>17116688.222068112</v>
      </c>
      <c r="AH159" s="13">
        <f t="shared" ref="AH159" ca="1" si="208">AH144/(1+$C$114)-AH158-(AH144/(1+$C$114)*$C$114-AG57*$D$137)*$C$116</f>
        <v>17117016.863007832</v>
      </c>
      <c r="AI159" s="13">
        <f t="shared" ref="AI159" ca="1" si="209">AI144/(1+$C$114)-AI158-(AI144/(1+$C$114)*$C$114-AH57*$D$137)*$C$116</f>
        <v>21455093.820443124</v>
      </c>
      <c r="AJ159" s="13">
        <f t="shared" ref="AJ159" ca="1" si="210">AJ144/(1+$C$114)-AJ158-(AJ144/(1+$C$114)*$C$114-AI57*$D$137)*$C$116</f>
        <v>21455093.820443124</v>
      </c>
      <c r="AK159" s="13">
        <f t="shared" ref="AK159" ca="1" si="211">AK144/(1+$C$114)-AK158-(AK144/(1+$C$114)*$C$114-AJ57*$D$137)*$C$116</f>
        <v>21455093.820443124</v>
      </c>
      <c r="AL159" s="13">
        <f t="shared" ref="AL159" ca="1" si="212">AL144/(1+$C$114)-AL158-(AL144/(1+$C$114)*$C$114-AK57*$D$137)*$C$116</f>
        <v>21455093.820443124</v>
      </c>
      <c r="AM159" s="13">
        <f t="shared" ref="AM159" ca="1" si="213">AM144/(1+$C$114)-AM158-(AM144/(1+$C$114)*$C$114-AL57*$D$137)*$C$116</f>
        <v>21455093.820443124</v>
      </c>
      <c r="AN159" s="13">
        <f t="shared" ref="AN159" ca="1" si="214">AN144/(1+$C$114)-AN158-(AN144/(1+$C$114)*$C$114-AM57*$D$137)*$C$116</f>
        <v>21455093.820443124</v>
      </c>
      <c r="AO159" s="13">
        <f t="shared" ref="AO159" ca="1" si="215">AO144/(1+$C$114)-AO158-(AO144/(1+$C$114)*$C$114-AN57*$D$137)*$C$116</f>
        <v>21455093.820443124</v>
      </c>
      <c r="AP159" s="13">
        <f t="shared" ref="AP159" ca="1" si="216">AP144/(1+$C$114)-AP158-(AP144/(1+$C$114)*$C$114-AO57*$D$137)*$C$116</f>
        <v>0</v>
      </c>
      <c r="AQ159" s="13">
        <f t="shared" ref="AQ159" ca="1" si="217">AQ144/(1+$C$114)-AQ158-(AQ144/(1+$C$114)*$C$114-AP57*$D$137)*$C$116</f>
        <v>0</v>
      </c>
      <c r="AR159" s="13">
        <f t="shared" ref="AR159" ca="1" si="218">AR144/(1+$C$114)-AR158-(AR144/(1+$C$114)*$C$114-AQ57*$D$137)*$C$116</f>
        <v>0</v>
      </c>
      <c r="AS159" s="13">
        <f t="shared" ref="AS159" ca="1" si="219">AS144/(1+$C$114)-AS158-(AS144/(1+$C$114)*$C$114-AR57*$D$137)*$C$116</f>
        <v>0</v>
      </c>
      <c r="AT159" s="13">
        <f t="shared" ref="AT159" ca="1" si="220">AT144/(1+$C$114)-AT158-(AT144/(1+$C$114)*$C$114-AS57*$D$137)*$C$116</f>
        <v>0</v>
      </c>
      <c r="AU159" s="13">
        <f t="shared" ref="AU159" ca="1" si="221">AU144/(1+$C$114)-AU158-(AU144/(1+$C$114)*$C$114-AT57*$D$137)*$C$116</f>
        <v>0</v>
      </c>
      <c r="AV159" s="13">
        <f t="shared" ref="AV159" ca="1" si="222">AV144/(1+$C$114)-AV158-(AV144/(1+$C$114)*$C$114-AU57*$D$137)*$C$116</f>
        <v>0</v>
      </c>
      <c r="AW159" s="13">
        <f t="shared" ref="AW159" ca="1" si="223">AW144/(1+$C$114)-AW158-(AW144/(1+$C$114)*$C$114-AV57*$D$137)*$C$116</f>
        <v>0</v>
      </c>
      <c r="AX159" s="13">
        <f t="shared" ref="AX159" ca="1" si="224">AX144/(1+$C$114)-AX158-(AX144/(1+$C$114)*$C$114-AW57*$D$137)*$C$116</f>
        <v>0</v>
      </c>
      <c r="AY159" s="13">
        <f t="shared" ref="AY159" ca="1" si="225">AY144/(1+$C$114)-AY158-(AY144/(1+$C$114)*$C$114-AX57*$D$137)*$C$116</f>
        <v>0</v>
      </c>
      <c r="AZ159" s="13">
        <f t="shared" ref="AZ159" ca="1" si="226">AZ144/(1+$C$114)-AZ158-(AZ144/(1+$C$114)*$C$114-AY57*$D$137)*$C$116</f>
        <v>0</v>
      </c>
      <c r="BA159" s="13">
        <f t="shared" ref="BA159" ca="1" si="227">BA144/(1+$C$114)-BA158-(BA144/(1+$C$114)*$C$114-AZ57*$D$137)*$C$116</f>
        <v>0</v>
      </c>
      <c r="BB159" s="13">
        <f t="shared" ref="BB159" ca="1" si="228">BB144/(1+$C$114)-BB158-(BB144/(1+$C$114)*$C$114-BA57*$D$137)*$C$116</f>
        <v>0</v>
      </c>
      <c r="BC159" s="13">
        <f t="shared" ref="BC159:BD159" ca="1" si="229">BC144/(1+$C$114)-BC158-(BC144/(1+$C$114)*$C$114-BB57*$D$137)*$C$116</f>
        <v>0</v>
      </c>
      <c r="BD159" s="13">
        <f t="shared" ca="1" si="229"/>
        <v>0</v>
      </c>
      <c r="BE159" s="13">
        <f t="shared" ref="BE159" ca="1" si="230">BE144/(1+$C$114)-BE158-(BE144/(1+$C$114)*$C$114-BD57*$D$137)*$C$116</f>
        <v>0</v>
      </c>
      <c r="BF159" s="13">
        <f t="shared" ref="BF159" ca="1" si="231">BF144/(1+$C$114)-BF158-(BF144/(1+$C$114)*$C$114-BE57*$D$137)*$C$116</f>
        <v>0</v>
      </c>
      <c r="BG159" s="13">
        <f t="shared" ref="BG159" ca="1" si="232">BG144/(1+$C$114)-BG158-(BG144/(1+$C$114)*$C$114-BF57*$D$137)*$C$116</f>
        <v>0</v>
      </c>
      <c r="BH159" s="13">
        <f t="shared" ref="BH159" ca="1" si="233">BH144/(1+$C$114)-BH158-(BH144/(1+$C$114)*$C$114-BG57*$D$137)*$C$116</f>
        <v>0</v>
      </c>
      <c r="BI159" s="13">
        <f t="shared" ref="BI159" ca="1" si="234">BI144/(1+$C$114)-BI158-(BI144/(1+$C$114)*$C$114-BH57*$D$137)*$C$116</f>
        <v>0</v>
      </c>
      <c r="BJ159" s="13">
        <f t="shared" ref="BJ159" ca="1" si="235">BJ144/(1+$C$114)-BJ158-(BJ144/(1+$C$114)*$C$114-BI57*$D$137)*$C$116</f>
        <v>0</v>
      </c>
      <c r="BK159" s="13">
        <f t="shared" ref="BK159" ca="1" si="236">BK144/(1+$C$114)-BK158-(BK144/(1+$C$114)*$C$114-BJ57*$D$137)*$C$116</f>
        <v>0</v>
      </c>
      <c r="BL159" s="13">
        <f t="shared" ref="BL159" ca="1" si="237">BL144/(1+$C$114)-BL158-(BL144/(1+$C$114)*$C$114-BK57*$D$137)*$C$116</f>
        <v>0</v>
      </c>
      <c r="BM159" s="13">
        <f t="shared" ref="BM159" ca="1" si="238">BM144/(1+$C$114)-BM158-(BM144/(1+$C$114)*$C$114-BL57*$D$137)*$C$116</f>
        <v>0</v>
      </c>
      <c r="BN159" s="13">
        <f t="shared" ref="BN159" ca="1" si="239">BN144/(1+$C$114)-BN158-(BN144/(1+$C$114)*$C$114-BM57*$D$137)*$C$116</f>
        <v>0</v>
      </c>
      <c r="BO159" s="13">
        <f t="shared" ref="BO159" ca="1" si="240">BO144/(1+$C$114)-BO158-(BO144/(1+$C$114)*$C$114-BN57*$D$137)*$C$116</f>
        <v>0</v>
      </c>
      <c r="BP159" s="13">
        <f t="shared" ref="BP159" ca="1" si="241">BP144/(1+$C$114)-BP158-(BP144/(1+$C$114)*$C$114-BO57*$D$137)*$C$116</f>
        <v>0</v>
      </c>
      <c r="BQ159" s="13">
        <f t="shared" ref="BQ159" ca="1" si="242">BQ144/(1+$C$114)-BQ158-(BQ144/(1+$C$114)*$C$114-BP57*$D$137)*$C$116</f>
        <v>0</v>
      </c>
      <c r="BR159" s="13">
        <f t="shared" ref="BR159" ca="1" si="243">BR144/(1+$C$114)-BR158-(BR144/(1+$C$114)*$C$114-BQ57*$D$137)*$C$116</f>
        <v>0</v>
      </c>
      <c r="BS159" s="13">
        <f t="shared" ref="BS159" si="244">BS144/(1+$C$114)-BS158-(BS144/(1+$C$114)*$C$114-BR57*$D$137)*$C$116</f>
        <v>0</v>
      </c>
      <c r="BT159" s="13">
        <f t="shared" ref="BT159" si="245">BT144/(1+$C$114)-BT158-(BT144/(1+$C$114)*$C$114-BS57*$D$137)*$C$116</f>
        <v>0</v>
      </c>
      <c r="BU159" s="13">
        <f t="shared" ref="BU159" si="246">BU144/(1+$C$114)-BU158-(BU144/(1+$C$114)*$C$114-BT57*$D$137)*$C$116</f>
        <v>0</v>
      </c>
      <c r="BV159" s="13">
        <f t="shared" ref="BV159" si="247">BV144/(1+$C$114)-BV158-(BV144/(1+$C$114)*$C$114-BU57*$D$137)*$C$116</f>
        <v>0</v>
      </c>
      <c r="BW159" s="13">
        <f t="shared" ref="BW159" si="248">BW144/(1+$C$114)-BW158-(BW144/(1+$C$114)*$C$114-BV57*$D$137)*$C$116</f>
        <v>0</v>
      </c>
      <c r="BX159" s="13">
        <f t="shared" ref="BX159" si="249">BX144/(1+$C$114)-BX158-(BX144/(1+$C$114)*$C$114-BW57*$D$137)*$C$116</f>
        <v>0</v>
      </c>
      <c r="BY159" s="13">
        <f t="shared" ref="BY159" si="250">BY144/(1+$C$114)-BY158-(BY144/(1+$C$114)*$C$114-BX57*$D$137)*$C$116</f>
        <v>0</v>
      </c>
      <c r="BZ159" s="13">
        <f t="shared" ref="BZ159" si="251">BZ144/(1+$C$114)-BZ158-(BZ144/(1+$C$114)*$C$114-BY57*$D$137)*$C$116</f>
        <v>0</v>
      </c>
      <c r="CA159" s="13">
        <f t="shared" ref="CA159" si="252">CA144/(1+$C$114)-CA158-(CA144/(1+$C$114)*$C$114-BZ57*$D$137)*$C$116</f>
        <v>0</v>
      </c>
      <c r="CB159" s="13">
        <f t="shared" ref="CB159" si="253">CB144/(1+$C$114)-CB158-(CB144/(1+$C$114)*$C$114-CA57*$D$137)*$C$116</f>
        <v>0</v>
      </c>
      <c r="CC159" s="13">
        <f t="shared" ref="CC159:CD159" si="254">CC144/(1+$C$114)-CC158-(CC144/(1+$C$114)*$C$114-CB57*$D$137)*$C$116</f>
        <v>0</v>
      </c>
      <c r="CD159" s="13">
        <f t="shared" si="254"/>
        <v>0</v>
      </c>
      <c r="CE159" s="13">
        <f t="shared" ref="CE159" si="255">CE144/(1+$C$114)-CE158-(CE144/(1+$C$114)*$C$114-CD57*$D$137)*$C$116</f>
        <v>0</v>
      </c>
      <c r="CF159" s="13">
        <f t="shared" ref="CF159" si="256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257">IFERROR(E159/E157,0)</f>
        <v>0</v>
      </c>
      <c r="F160" s="1">
        <f t="shared" ca="1" si="257"/>
        <v>0</v>
      </c>
      <c r="G160" s="1">
        <f t="shared" ca="1" si="257"/>
        <v>0</v>
      </c>
      <c r="H160" s="1">
        <f t="shared" ca="1" si="257"/>
        <v>0</v>
      </c>
      <c r="I160" s="1">
        <f t="shared" ca="1" si="257"/>
        <v>0</v>
      </c>
      <c r="J160" s="1">
        <f t="shared" ca="1" si="257"/>
        <v>0</v>
      </c>
      <c r="K160" s="1">
        <f t="shared" ca="1" si="257"/>
        <v>0</v>
      </c>
      <c r="L160" s="1">
        <f t="shared" ca="1" si="257"/>
        <v>0</v>
      </c>
      <c r="M160" s="1">
        <f t="shared" ca="1" si="257"/>
        <v>0</v>
      </c>
      <c r="N160" s="1">
        <f t="shared" ca="1" si="257"/>
        <v>0</v>
      </c>
      <c r="O160" s="1">
        <f t="shared" ca="1" si="257"/>
        <v>0</v>
      </c>
      <c r="P160" s="1">
        <f t="shared" ca="1" si="257"/>
        <v>0</v>
      </c>
      <c r="Q160" s="1">
        <f t="shared" ca="1" si="257"/>
        <v>0</v>
      </c>
      <c r="R160" s="1">
        <f t="shared" ca="1" si="257"/>
        <v>0</v>
      </c>
      <c r="S160" s="1">
        <f t="shared" ca="1" si="257"/>
        <v>0</v>
      </c>
      <c r="T160" s="1">
        <f t="shared" ca="1" si="257"/>
        <v>0</v>
      </c>
      <c r="U160" s="1">
        <f t="shared" ca="1" si="257"/>
        <v>0</v>
      </c>
      <c r="V160" s="1">
        <f t="shared" ca="1" si="257"/>
        <v>0</v>
      </c>
      <c r="W160" s="1">
        <f t="shared" ca="1" si="257"/>
        <v>0</v>
      </c>
      <c r="X160" s="1">
        <f t="shared" ca="1" si="257"/>
        <v>0.21986415302627402</v>
      </c>
      <c r="Y160" s="1">
        <f t="shared" ca="1" si="257"/>
        <v>0</v>
      </c>
      <c r="Z160" s="1">
        <f t="shared" ca="1" si="257"/>
        <v>0</v>
      </c>
      <c r="AA160" s="1">
        <f t="shared" ca="1" si="257"/>
        <v>0</v>
      </c>
      <c r="AB160" s="1">
        <f t="shared" ca="1" si="257"/>
        <v>0</v>
      </c>
      <c r="AC160" s="1">
        <f t="shared" ca="1" si="257"/>
        <v>0.23783225898561344</v>
      </c>
      <c r="AD160" s="1">
        <f t="shared" ca="1" si="257"/>
        <v>0.23783225898561344</v>
      </c>
      <c r="AE160" s="1">
        <f t="shared" ref="AE160" ca="1" si="258">IFERROR(AE159/AE157,0)</f>
        <v>0.23783225898561344</v>
      </c>
      <c r="AF160" s="1">
        <f t="shared" ref="AF160" ca="1" si="259">IFERROR(AF159/AF157,0)</f>
        <v>0.23783225898561344</v>
      </c>
      <c r="AG160" s="1">
        <f t="shared" ref="AG160" ca="1" si="260">IFERROR(AG159/AG157,0)</f>
        <v>0.23783225898561344</v>
      </c>
      <c r="AH160" s="1">
        <f t="shared" ref="AH160" ca="1" si="261">IFERROR(AH159/AH157,0)</f>
        <v>0.23783225898561353</v>
      </c>
      <c r="AI160" s="1">
        <f t="shared" ref="AI160" ca="1" si="262">IFERROR(AI159/AI157,0)</f>
        <v>0.27534064603633279</v>
      </c>
      <c r="AJ160" s="1">
        <f t="shared" ref="AJ160" ca="1" si="263">IFERROR(AJ159/AJ157,0)</f>
        <v>0.27534064603633279</v>
      </c>
      <c r="AK160" s="1">
        <f t="shared" ref="AK160" ca="1" si="264">IFERROR(AK159/AK157,0)</f>
        <v>0.27534064603633279</v>
      </c>
      <c r="AL160" s="1">
        <f t="shared" ref="AL160" ca="1" si="265">IFERROR(AL159/AL157,0)</f>
        <v>0.27534064603633279</v>
      </c>
      <c r="AM160" s="1">
        <f t="shared" ref="AM160" ca="1" si="266">IFERROR(AM159/AM157,0)</f>
        <v>0.27534064603633279</v>
      </c>
      <c r="AN160" s="1">
        <f t="shared" ref="AN160" ca="1" si="267">IFERROR(AN159/AN157,0)</f>
        <v>0.27534064603633279</v>
      </c>
      <c r="AO160" s="1">
        <f t="shared" ref="AO160" ca="1" si="268">IFERROR(AO159/AO157,0)</f>
        <v>0.27534064603633279</v>
      </c>
      <c r="AP160" s="1">
        <f t="shared" ref="AP160" ca="1" si="269">IFERROR(AP159/AP157,0)</f>
        <v>0</v>
      </c>
      <c r="AQ160" s="1">
        <f t="shared" ref="AQ160" ca="1" si="270">IFERROR(AQ159/AQ157,0)</f>
        <v>0</v>
      </c>
      <c r="AR160" s="1">
        <f t="shared" ref="AR160" ca="1" si="271">IFERROR(AR159/AR157,0)</f>
        <v>0</v>
      </c>
      <c r="AS160" s="1">
        <f t="shared" ref="AS160" ca="1" si="272">IFERROR(AS159/AS157,0)</f>
        <v>0</v>
      </c>
      <c r="AT160" s="1">
        <f t="shared" ref="AT160" ca="1" si="273">IFERROR(AT159/AT157,0)</f>
        <v>0</v>
      </c>
      <c r="AU160" s="1">
        <f t="shared" ref="AU160" ca="1" si="274">IFERROR(AU159/AU157,0)</f>
        <v>0</v>
      </c>
      <c r="AV160" s="1">
        <f t="shared" ref="AV160" ca="1" si="275">IFERROR(AV159/AV157,0)</f>
        <v>0</v>
      </c>
      <c r="AW160" s="1">
        <f t="shared" ref="AW160" ca="1" si="276">IFERROR(AW159/AW157,0)</f>
        <v>0</v>
      </c>
      <c r="AX160" s="1">
        <f t="shared" ref="AX160" ca="1" si="277">IFERROR(AX159/AX157,0)</f>
        <v>0</v>
      </c>
      <c r="AY160" s="1">
        <f t="shared" ref="AY160" ca="1" si="278">IFERROR(AY159/AY157,0)</f>
        <v>0</v>
      </c>
      <c r="AZ160" s="1">
        <f t="shared" ref="AZ160" ca="1" si="279">IFERROR(AZ159/AZ157,0)</f>
        <v>0</v>
      </c>
      <c r="BA160" s="1">
        <f t="shared" ref="BA160" ca="1" si="280">IFERROR(BA159/BA157,0)</f>
        <v>0</v>
      </c>
      <c r="BB160" s="1">
        <f t="shared" ref="BB160" ca="1" si="281">IFERROR(BB159/BB157,0)</f>
        <v>0</v>
      </c>
      <c r="BC160" s="1">
        <f t="shared" ref="BC160:BD160" ca="1" si="282">IFERROR(BC159/BC157,0)</f>
        <v>0</v>
      </c>
      <c r="BD160" s="1">
        <f t="shared" ca="1" si="282"/>
        <v>0</v>
      </c>
      <c r="BE160" s="1">
        <f t="shared" ref="BE160" ca="1" si="283">IFERROR(BE159/BE157,0)</f>
        <v>0</v>
      </c>
      <c r="BF160" s="1">
        <f t="shared" ref="BF160" ca="1" si="284">IFERROR(BF159/BF157,0)</f>
        <v>0</v>
      </c>
      <c r="BG160" s="1">
        <f t="shared" ref="BG160" ca="1" si="285">IFERROR(BG159/BG157,0)</f>
        <v>0</v>
      </c>
      <c r="BH160" s="1">
        <f t="shared" ref="BH160" ca="1" si="286">IFERROR(BH159/BH157,0)</f>
        <v>0</v>
      </c>
      <c r="BI160" s="1">
        <f t="shared" ref="BI160" ca="1" si="287">IFERROR(BI159/BI157,0)</f>
        <v>0</v>
      </c>
      <c r="BJ160" s="1">
        <f t="shared" ref="BJ160" ca="1" si="288">IFERROR(BJ159/BJ157,0)</f>
        <v>0</v>
      </c>
      <c r="BK160" s="1">
        <f t="shared" ref="BK160" ca="1" si="289">IFERROR(BK159/BK157,0)</f>
        <v>0</v>
      </c>
      <c r="BL160" s="1">
        <f t="shared" ref="BL160" ca="1" si="290">IFERROR(BL159/BL157,0)</f>
        <v>0</v>
      </c>
      <c r="BM160" s="1">
        <f t="shared" ref="BM160" ca="1" si="291">IFERROR(BM159/BM157,0)</f>
        <v>0</v>
      </c>
      <c r="BN160" s="1">
        <f t="shared" ref="BN160" ca="1" si="292">IFERROR(BN159/BN157,0)</f>
        <v>0</v>
      </c>
      <c r="BO160" s="1">
        <f t="shared" ref="BO160" ca="1" si="293">IFERROR(BO159/BO157,0)</f>
        <v>0</v>
      </c>
      <c r="BP160" s="1">
        <f t="shared" ref="BP160" ca="1" si="294">IFERROR(BP159/BP157,0)</f>
        <v>0</v>
      </c>
      <c r="BQ160" s="1">
        <f t="shared" ref="BQ160" ca="1" si="295">IFERROR(BQ159/BQ157,0)</f>
        <v>0</v>
      </c>
      <c r="BR160" s="1">
        <f t="shared" ref="BR160" ca="1" si="296">IFERROR(BR159/BR157,0)</f>
        <v>0</v>
      </c>
      <c r="BS160" s="1">
        <f t="shared" ref="BS160" si="297">IFERROR(BS159/BS157,0)</f>
        <v>0</v>
      </c>
      <c r="BT160" s="1">
        <f t="shared" ref="BT160" si="298">IFERROR(BT159/BT157,0)</f>
        <v>0</v>
      </c>
      <c r="BU160" s="1">
        <f t="shared" ref="BU160" si="299">IFERROR(BU159/BU157,0)</f>
        <v>0</v>
      </c>
      <c r="BV160" s="1">
        <f t="shared" ref="BV160" si="300">IFERROR(BV159/BV157,0)</f>
        <v>0</v>
      </c>
      <c r="BW160" s="1">
        <f t="shared" ref="BW160" si="301">IFERROR(BW159/BW157,0)</f>
        <v>0</v>
      </c>
      <c r="BX160" s="1">
        <f t="shared" ref="BX160" si="302">IFERROR(BX159/BX157,0)</f>
        <v>0</v>
      </c>
      <c r="BY160" s="1">
        <f t="shared" ref="BY160" si="303">IFERROR(BY159/BY157,0)</f>
        <v>0</v>
      </c>
      <c r="BZ160" s="1">
        <f t="shared" ref="BZ160" si="304">IFERROR(BZ159/BZ157,0)</f>
        <v>0</v>
      </c>
      <c r="CA160" s="1">
        <f t="shared" ref="CA160" si="305">IFERROR(CA159/CA157,0)</f>
        <v>0</v>
      </c>
      <c r="CB160" s="1">
        <f t="shared" ref="CB160" si="306">IFERROR(CB159/CB157,0)</f>
        <v>0</v>
      </c>
      <c r="CC160" s="1">
        <f t="shared" ref="CC160:CD160" si="307">IFERROR(CC159/CC157,0)</f>
        <v>0</v>
      </c>
      <c r="CD160" s="1">
        <f t="shared" si="307"/>
        <v>0</v>
      </c>
      <c r="CE160" s="1">
        <f t="shared" ref="CE160" si="308">IFERROR(CE159/CE157,0)</f>
        <v>0</v>
      </c>
      <c r="CF160" s="1">
        <f t="shared" ref="CF160" si="309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310">E156</f>
        <v>42309</v>
      </c>
      <c r="F163" s="12">
        <f t="shared" si="310"/>
        <v>42339</v>
      </c>
      <c r="G163" s="12">
        <f t="shared" si="310"/>
        <v>42370</v>
      </c>
      <c r="H163" s="12">
        <f t="shared" si="310"/>
        <v>42401</v>
      </c>
      <c r="I163" s="12">
        <f t="shared" si="310"/>
        <v>42430</v>
      </c>
      <c r="J163" s="12">
        <f t="shared" si="310"/>
        <v>42461</v>
      </c>
      <c r="K163" s="12">
        <f t="shared" si="310"/>
        <v>42491</v>
      </c>
      <c r="L163" s="12">
        <f t="shared" si="310"/>
        <v>42522</v>
      </c>
      <c r="M163" s="12">
        <f t="shared" si="310"/>
        <v>42552</v>
      </c>
      <c r="N163" s="12">
        <f t="shared" si="310"/>
        <v>42583</v>
      </c>
      <c r="O163" s="12">
        <f t="shared" si="310"/>
        <v>42614</v>
      </c>
      <c r="P163" s="12">
        <f t="shared" si="310"/>
        <v>42644</v>
      </c>
      <c r="Q163" s="12">
        <f t="shared" si="310"/>
        <v>42675</v>
      </c>
      <c r="R163" s="12">
        <f t="shared" si="310"/>
        <v>42705</v>
      </c>
      <c r="S163" s="12">
        <f t="shared" si="310"/>
        <v>42736</v>
      </c>
      <c r="T163" s="12">
        <f t="shared" si="310"/>
        <v>42767</v>
      </c>
      <c r="U163" s="12">
        <f t="shared" si="310"/>
        <v>42795</v>
      </c>
      <c r="V163" s="12">
        <f t="shared" si="310"/>
        <v>42826</v>
      </c>
      <c r="W163" s="12">
        <f t="shared" si="310"/>
        <v>42856</v>
      </c>
      <c r="X163" s="12">
        <f t="shared" si="310"/>
        <v>42887</v>
      </c>
      <c r="Y163" s="12">
        <f t="shared" si="310"/>
        <v>42917</v>
      </c>
      <c r="Z163" s="12">
        <f t="shared" si="310"/>
        <v>42948</v>
      </c>
      <c r="AA163" s="12">
        <f t="shared" si="310"/>
        <v>42979</v>
      </c>
      <c r="AB163" s="12">
        <f t="shared" si="310"/>
        <v>43009</v>
      </c>
      <c r="AC163" s="12">
        <f t="shared" si="310"/>
        <v>43040</v>
      </c>
      <c r="AD163" s="12">
        <f t="shared" si="310"/>
        <v>43070</v>
      </c>
      <c r="AE163" s="12">
        <f t="shared" si="310"/>
        <v>43101</v>
      </c>
      <c r="AF163" s="12">
        <f t="shared" si="310"/>
        <v>43132</v>
      </c>
      <c r="AG163" s="12">
        <f t="shared" si="310"/>
        <v>43160</v>
      </c>
      <c r="AH163" s="12">
        <f t="shared" si="310"/>
        <v>43191</v>
      </c>
      <c r="AI163" s="12">
        <f t="shared" si="310"/>
        <v>43221</v>
      </c>
      <c r="AJ163" s="12">
        <f t="shared" si="310"/>
        <v>43252</v>
      </c>
      <c r="AK163" s="12">
        <f t="shared" si="310"/>
        <v>43282</v>
      </c>
      <c r="AL163" s="12">
        <f t="shared" si="310"/>
        <v>43313</v>
      </c>
      <c r="AM163" s="12">
        <f t="shared" si="310"/>
        <v>43344</v>
      </c>
      <c r="AN163" s="12">
        <f t="shared" si="310"/>
        <v>43374</v>
      </c>
      <c r="AO163" s="12">
        <f t="shared" si="310"/>
        <v>43405</v>
      </c>
      <c r="AP163" s="12">
        <f t="shared" si="310"/>
        <v>43435</v>
      </c>
      <c r="AQ163" s="12">
        <f t="shared" si="310"/>
        <v>43466</v>
      </c>
      <c r="AR163" s="12">
        <f t="shared" si="310"/>
        <v>43497</v>
      </c>
      <c r="AS163" s="12">
        <f t="shared" si="310"/>
        <v>43525</v>
      </c>
      <c r="AT163" s="12">
        <f t="shared" si="310"/>
        <v>43556</v>
      </c>
      <c r="AU163" s="12">
        <f t="shared" si="310"/>
        <v>43586</v>
      </c>
      <c r="AV163" s="12">
        <f t="shared" si="310"/>
        <v>43617</v>
      </c>
      <c r="AW163" s="12">
        <f t="shared" si="310"/>
        <v>43647</v>
      </c>
      <c r="AX163" s="12">
        <f t="shared" si="310"/>
        <v>43678</v>
      </c>
      <c r="AY163" s="12">
        <f t="shared" si="310"/>
        <v>43709</v>
      </c>
      <c r="AZ163" s="12">
        <f t="shared" si="310"/>
        <v>43739</v>
      </c>
      <c r="BA163" s="12">
        <f t="shared" si="310"/>
        <v>43770</v>
      </c>
      <c r="BB163" s="12">
        <f t="shared" si="310"/>
        <v>43800</v>
      </c>
      <c r="BC163" s="12">
        <f t="shared" si="310"/>
        <v>43831</v>
      </c>
      <c r="BD163" s="12">
        <f t="shared" si="310"/>
        <v>43862</v>
      </c>
      <c r="BE163" s="12">
        <f t="shared" si="310"/>
        <v>43891</v>
      </c>
      <c r="BF163" s="12">
        <f t="shared" si="310"/>
        <v>43922</v>
      </c>
      <c r="BG163" s="12">
        <f t="shared" si="310"/>
        <v>43952</v>
      </c>
      <c r="BH163" s="12">
        <f t="shared" si="310"/>
        <v>43983</v>
      </c>
      <c r="BI163" s="12">
        <f t="shared" si="310"/>
        <v>44013</v>
      </c>
      <c r="BJ163" s="12">
        <f t="shared" si="310"/>
        <v>44044</v>
      </c>
      <c r="BK163" s="12">
        <f t="shared" si="310"/>
        <v>44075</v>
      </c>
      <c r="BL163" s="12">
        <f t="shared" si="310"/>
        <v>44105</v>
      </c>
      <c r="BM163" s="12">
        <f t="shared" si="310"/>
        <v>44136</v>
      </c>
      <c r="BN163" s="12">
        <f t="shared" si="310"/>
        <v>44166</v>
      </c>
      <c r="BO163" s="12">
        <f t="shared" si="310"/>
        <v>44197</v>
      </c>
      <c r="BP163" s="12">
        <f t="shared" si="310"/>
        <v>44228</v>
      </c>
      <c r="BQ163" s="12">
        <f t="shared" ref="BQ163:CF163" si="311">BQ156</f>
        <v>44256</v>
      </c>
      <c r="BR163" s="12">
        <f t="shared" si="311"/>
        <v>44287</v>
      </c>
      <c r="BS163" s="12">
        <f t="shared" si="311"/>
        <v>44317</v>
      </c>
      <c r="BT163" s="12">
        <f t="shared" si="311"/>
        <v>44348</v>
      </c>
      <c r="BU163" s="12">
        <f t="shared" si="311"/>
        <v>44378</v>
      </c>
      <c r="BV163" s="12">
        <f t="shared" si="311"/>
        <v>44409</v>
      </c>
      <c r="BW163" s="12">
        <f t="shared" si="311"/>
        <v>44440</v>
      </c>
      <c r="BX163" s="12">
        <f t="shared" si="311"/>
        <v>44470</v>
      </c>
      <c r="BY163" s="12">
        <f t="shared" si="311"/>
        <v>44501</v>
      </c>
      <c r="BZ163" s="12">
        <f t="shared" si="311"/>
        <v>44531</v>
      </c>
      <c r="CA163" s="12">
        <f t="shared" si="311"/>
        <v>44562</v>
      </c>
      <c r="CB163" s="12">
        <f t="shared" si="311"/>
        <v>44593</v>
      </c>
      <c r="CC163" s="12">
        <f t="shared" si="311"/>
        <v>44621</v>
      </c>
      <c r="CD163" s="12">
        <f t="shared" si="311"/>
        <v>44652</v>
      </c>
      <c r="CE163" s="12">
        <f t="shared" si="311"/>
        <v>44682</v>
      </c>
      <c r="CF163" s="12">
        <f t="shared" si="311"/>
        <v>44713</v>
      </c>
    </row>
    <row r="164" spans="1:84">
      <c r="B164" t="s">
        <v>230</v>
      </c>
      <c r="C164" s="3">
        <f t="shared" ref="C164:C168" ca="1" si="312">SUM(D164:BP164)</f>
        <v>1909999400</v>
      </c>
      <c r="D164" s="2">
        <f ca="1">C41</f>
        <v>0</v>
      </c>
      <c r="E164" s="2">
        <f t="shared" ref="E164:BP164" ca="1" si="313">D41</f>
        <v>0</v>
      </c>
      <c r="F164" s="2">
        <f t="shared" ca="1" si="313"/>
        <v>0</v>
      </c>
      <c r="G164" s="2">
        <f t="shared" ca="1" si="313"/>
        <v>0</v>
      </c>
      <c r="H164" s="2">
        <f t="shared" ca="1" si="313"/>
        <v>3272724</v>
      </c>
      <c r="I164" s="2">
        <f t="shared" ca="1" si="313"/>
        <v>3272724</v>
      </c>
      <c r="J164" s="2">
        <f t="shared" ca="1" si="313"/>
        <v>9818172</v>
      </c>
      <c r="K164" s="2">
        <f t="shared" ca="1" si="313"/>
        <v>9818172</v>
      </c>
      <c r="L164" s="2">
        <f t="shared" ca="1" si="313"/>
        <v>29454516</v>
      </c>
      <c r="M164" s="2">
        <f t="shared" ca="1" si="313"/>
        <v>29454516</v>
      </c>
      <c r="N164" s="2">
        <f t="shared" ca="1" si="313"/>
        <v>29454516</v>
      </c>
      <c r="O164" s="2">
        <f t="shared" ca="1" si="313"/>
        <v>29454516</v>
      </c>
      <c r="P164" s="2">
        <f t="shared" ca="1" si="313"/>
        <v>29454516</v>
      </c>
      <c r="Q164" s="2">
        <f t="shared" ca="1" si="313"/>
        <v>29454516</v>
      </c>
      <c r="R164" s="2">
        <f t="shared" ca="1" si="313"/>
        <v>29454552</v>
      </c>
      <c r="S164" s="2">
        <f t="shared" ca="1" si="313"/>
        <v>34098446</v>
      </c>
      <c r="T164" s="2">
        <f t="shared" ca="1" si="313"/>
        <v>37371242</v>
      </c>
      <c r="U164" s="2">
        <f t="shared" ca="1" si="313"/>
        <v>46659030</v>
      </c>
      <c r="V164" s="2">
        <f t="shared" ca="1" si="313"/>
        <v>46659246.000000007</v>
      </c>
      <c r="W164" s="2">
        <f t="shared" ca="1" si="313"/>
        <v>74522610</v>
      </c>
      <c r="X164" s="2">
        <f t="shared" ca="1" si="313"/>
        <v>74522610</v>
      </c>
      <c r="Y164" s="2">
        <f t="shared" ca="1" si="313"/>
        <v>74522610</v>
      </c>
      <c r="Z164" s="2">
        <f t="shared" ca="1" si="313"/>
        <v>74522610</v>
      </c>
      <c r="AA164" s="2">
        <f t="shared" ca="1" si="313"/>
        <v>74522610</v>
      </c>
      <c r="AB164" s="2">
        <f t="shared" ca="1" si="313"/>
        <v>74522610</v>
      </c>
      <c r="AC164" s="2">
        <f t="shared" ca="1" si="313"/>
        <v>74522610</v>
      </c>
      <c r="AD164" s="2">
        <f t="shared" ca="1" si="313"/>
        <v>74522798.000000015</v>
      </c>
      <c r="AE164" s="2">
        <f t="shared" ca="1" si="313"/>
        <v>79821306</v>
      </c>
      <c r="AF164" s="2">
        <f t="shared" ca="1" si="313"/>
        <v>79821610.00000003</v>
      </c>
      <c r="AG164" s="2">
        <f t="shared" ca="1" si="313"/>
        <v>81130838</v>
      </c>
      <c r="AH164" s="2">
        <f t="shared" ca="1" si="313"/>
        <v>81131750.00000006</v>
      </c>
      <c r="AI164" s="2">
        <f t="shared" ca="1" si="313"/>
        <v>85059434</v>
      </c>
      <c r="AJ164" s="2">
        <f t="shared" ca="1" si="313"/>
        <v>85059434</v>
      </c>
      <c r="AK164" s="2">
        <f t="shared" ca="1" si="313"/>
        <v>85059434</v>
      </c>
      <c r="AL164" s="2">
        <f t="shared" ca="1" si="313"/>
        <v>76488014</v>
      </c>
      <c r="AM164" s="2">
        <f t="shared" ca="1" si="313"/>
        <v>76488014</v>
      </c>
      <c r="AN164" s="2">
        <f t="shared" ca="1" si="313"/>
        <v>59345174</v>
      </c>
      <c r="AO164" s="2">
        <f t="shared" ca="1" si="313"/>
        <v>59345174</v>
      </c>
      <c r="AP164" s="2">
        <f t="shared" ca="1" si="313"/>
        <v>7916806.0000000112</v>
      </c>
      <c r="AQ164" s="2">
        <f t="shared" ca="1" si="313"/>
        <v>8571420</v>
      </c>
      <c r="AR164" s="2">
        <f t="shared" ca="1" si="313"/>
        <v>8571420</v>
      </c>
      <c r="AS164" s="2">
        <f t="shared" ca="1" si="313"/>
        <v>8571420</v>
      </c>
      <c r="AT164" s="2">
        <f t="shared" ca="1" si="313"/>
        <v>8571420</v>
      </c>
      <c r="AU164" s="2">
        <f t="shared" ca="1" si="313"/>
        <v>8571420</v>
      </c>
      <c r="AV164" s="2">
        <f t="shared" ca="1" si="313"/>
        <v>8571420</v>
      </c>
      <c r="AW164" s="2">
        <f t="shared" ca="1" si="313"/>
        <v>8571420</v>
      </c>
      <c r="AX164" s="2">
        <f t="shared" ca="1" si="313"/>
        <v>0</v>
      </c>
      <c r="AY164" s="2">
        <f t="shared" ca="1" si="313"/>
        <v>0</v>
      </c>
      <c r="AZ164" s="2">
        <f t="shared" ca="1" si="313"/>
        <v>0</v>
      </c>
      <c r="BA164" s="2">
        <f t="shared" ca="1" si="313"/>
        <v>0</v>
      </c>
      <c r="BB164" s="2">
        <f t="shared" ca="1" si="313"/>
        <v>0</v>
      </c>
      <c r="BC164" s="2">
        <f t="shared" ca="1" si="313"/>
        <v>0</v>
      </c>
      <c r="BD164" s="2">
        <f t="shared" ca="1" si="313"/>
        <v>0</v>
      </c>
      <c r="BE164" s="2">
        <f t="shared" ca="1" si="313"/>
        <v>0</v>
      </c>
      <c r="BF164" s="2">
        <f t="shared" ca="1" si="313"/>
        <v>0</v>
      </c>
      <c r="BG164" s="2">
        <f t="shared" ca="1" si="313"/>
        <v>0</v>
      </c>
      <c r="BH164" s="2">
        <f t="shared" ca="1" si="313"/>
        <v>0</v>
      </c>
      <c r="BI164" s="2">
        <f t="shared" ca="1" si="313"/>
        <v>0</v>
      </c>
      <c r="BJ164" s="2">
        <f t="shared" ca="1" si="313"/>
        <v>0</v>
      </c>
      <c r="BK164" s="2">
        <f t="shared" ca="1" si="313"/>
        <v>0</v>
      </c>
      <c r="BL164" s="2">
        <f t="shared" ca="1" si="313"/>
        <v>0</v>
      </c>
      <c r="BM164" s="2">
        <f t="shared" ca="1" si="313"/>
        <v>0</v>
      </c>
      <c r="BN164" s="2">
        <f t="shared" ca="1" si="313"/>
        <v>0</v>
      </c>
      <c r="BO164" s="2">
        <f t="shared" ca="1" si="313"/>
        <v>0</v>
      </c>
      <c r="BP164" s="2">
        <f t="shared" ca="1" si="313"/>
        <v>0</v>
      </c>
      <c r="BQ164" s="2">
        <f t="shared" ref="BQ164:CF164" ca="1" si="314">BP41</f>
        <v>0</v>
      </c>
      <c r="BR164" s="2">
        <f t="shared" ca="1" si="314"/>
        <v>0</v>
      </c>
      <c r="BS164" s="2">
        <f t="shared" ca="1" si="314"/>
        <v>0</v>
      </c>
      <c r="BT164" s="2">
        <f t="shared" ca="1" si="314"/>
        <v>0</v>
      </c>
      <c r="BU164" s="2">
        <f t="shared" ca="1" si="314"/>
        <v>0</v>
      </c>
      <c r="BV164" s="2">
        <f t="shared" ca="1" si="314"/>
        <v>0</v>
      </c>
      <c r="BW164" s="2">
        <f t="shared" ca="1" si="314"/>
        <v>0</v>
      </c>
      <c r="BX164" s="2">
        <f t="shared" ca="1" si="314"/>
        <v>0</v>
      </c>
      <c r="BY164" s="2">
        <f t="shared" ca="1" si="314"/>
        <v>0</v>
      </c>
      <c r="BZ164" s="2">
        <f t="shared" ca="1" si="314"/>
        <v>0</v>
      </c>
      <c r="CA164" s="2">
        <f t="shared" ca="1" si="314"/>
        <v>0</v>
      </c>
      <c r="CB164" s="2">
        <f t="shared" ca="1" si="314"/>
        <v>0</v>
      </c>
      <c r="CC164" s="2">
        <f t="shared" ca="1" si="314"/>
        <v>0</v>
      </c>
      <c r="CD164" s="2">
        <f t="shared" ca="1" si="314"/>
        <v>0</v>
      </c>
      <c r="CE164" s="2">
        <f t="shared" ca="1" si="314"/>
        <v>0</v>
      </c>
      <c r="CF164" s="2">
        <f t="shared" ca="1" si="314"/>
        <v>0</v>
      </c>
    </row>
    <row r="165" spans="1:84" ht="15.75">
      <c r="A165" s="53"/>
      <c r="B165" s="18" t="s">
        <v>234</v>
      </c>
      <c r="C165" s="3">
        <f t="shared" ca="1" si="312"/>
        <v>52090892.727272697</v>
      </c>
      <c r="D165" s="2">
        <f ca="1">D164/(1+$C$114)*$C$115</f>
        <v>0</v>
      </c>
      <c r="E165" s="2">
        <f t="shared" ref="E165:BP165" ca="1" si="315">E164/(1+$C$114)*$C$115</f>
        <v>0</v>
      </c>
      <c r="F165" s="2">
        <f t="shared" ca="1" si="315"/>
        <v>0</v>
      </c>
      <c r="G165" s="2">
        <f t="shared" ca="1" si="315"/>
        <v>0</v>
      </c>
      <c r="H165" s="2">
        <f t="shared" ca="1" si="315"/>
        <v>89256.109090909085</v>
      </c>
      <c r="I165" s="2">
        <f t="shared" ca="1" si="315"/>
        <v>89256.109090909085</v>
      </c>
      <c r="J165" s="2">
        <f t="shared" ca="1" si="315"/>
        <v>267768.32727272721</v>
      </c>
      <c r="K165" s="2">
        <f t="shared" ca="1" si="315"/>
        <v>267768.32727272721</v>
      </c>
      <c r="L165" s="2">
        <f t="shared" ca="1" si="315"/>
        <v>803304.98181818181</v>
      </c>
      <c r="M165" s="2">
        <f t="shared" ca="1" si="315"/>
        <v>803304.98181818181</v>
      </c>
      <c r="N165" s="2">
        <f t="shared" ca="1" si="315"/>
        <v>803304.98181818181</v>
      </c>
      <c r="O165" s="2">
        <f t="shared" ca="1" si="315"/>
        <v>803304.98181818181</v>
      </c>
      <c r="P165" s="2">
        <f t="shared" ca="1" si="315"/>
        <v>803304.98181818181</v>
      </c>
      <c r="Q165" s="2">
        <f t="shared" ca="1" si="315"/>
        <v>803304.98181818181</v>
      </c>
      <c r="R165" s="2">
        <f t="shared" ca="1" si="315"/>
        <v>803305.96363636362</v>
      </c>
      <c r="S165" s="2">
        <f t="shared" ca="1" si="315"/>
        <v>929957.61818181805</v>
      </c>
      <c r="T165" s="2">
        <f t="shared" ca="1" si="315"/>
        <v>1019215.6909090908</v>
      </c>
      <c r="U165" s="2">
        <f t="shared" ca="1" si="315"/>
        <v>1272519</v>
      </c>
      <c r="V165" s="2">
        <f t="shared" ca="1" si="315"/>
        <v>1272524.8909090909</v>
      </c>
      <c r="W165" s="2">
        <f t="shared" ca="1" si="315"/>
        <v>2032434.8181818179</v>
      </c>
      <c r="X165" s="2">
        <f t="shared" ca="1" si="315"/>
        <v>2032434.8181818179</v>
      </c>
      <c r="Y165" s="2">
        <f t="shared" ca="1" si="315"/>
        <v>2032434.8181818179</v>
      </c>
      <c r="Z165" s="2">
        <f t="shared" ca="1" si="315"/>
        <v>2032434.8181818179</v>
      </c>
      <c r="AA165" s="2">
        <f t="shared" ca="1" si="315"/>
        <v>2032434.8181818179</v>
      </c>
      <c r="AB165" s="2">
        <f t="shared" ca="1" si="315"/>
        <v>2032434.8181818179</v>
      </c>
      <c r="AC165" s="2">
        <f t="shared" ca="1" si="315"/>
        <v>2032434.8181818179</v>
      </c>
      <c r="AD165" s="2">
        <f t="shared" ca="1" si="315"/>
        <v>2032439.9454545456</v>
      </c>
      <c r="AE165" s="2">
        <f t="shared" ca="1" si="315"/>
        <v>2176944.7090909085</v>
      </c>
      <c r="AF165" s="2">
        <f t="shared" ca="1" si="315"/>
        <v>2176953.0000000005</v>
      </c>
      <c r="AG165" s="2">
        <f t="shared" ca="1" si="315"/>
        <v>2212659.2181818178</v>
      </c>
      <c r="AH165" s="2">
        <f t="shared" ca="1" si="315"/>
        <v>2212684.0909090927</v>
      </c>
      <c r="AI165" s="2">
        <f t="shared" ca="1" si="315"/>
        <v>2319802.7454545451</v>
      </c>
      <c r="AJ165" s="2">
        <f t="shared" ca="1" si="315"/>
        <v>2319802.7454545451</v>
      </c>
      <c r="AK165" s="2">
        <f t="shared" ca="1" si="315"/>
        <v>2319802.7454545451</v>
      </c>
      <c r="AL165" s="2">
        <f t="shared" ca="1" si="315"/>
        <v>2086036.7454545451</v>
      </c>
      <c r="AM165" s="2">
        <f t="shared" ca="1" si="315"/>
        <v>2086036.7454545451</v>
      </c>
      <c r="AN165" s="2">
        <f t="shared" ca="1" si="315"/>
        <v>1618504.7454545454</v>
      </c>
      <c r="AO165" s="2">
        <f t="shared" ca="1" si="315"/>
        <v>1618504.7454545454</v>
      </c>
      <c r="AP165" s="2">
        <f t="shared" ca="1" si="315"/>
        <v>215912.89090909119</v>
      </c>
      <c r="AQ165" s="2">
        <f t="shared" ca="1" si="315"/>
        <v>233765.99999999997</v>
      </c>
      <c r="AR165" s="2">
        <f t="shared" ca="1" si="315"/>
        <v>233765.99999999997</v>
      </c>
      <c r="AS165" s="2">
        <f t="shared" ca="1" si="315"/>
        <v>233765.99999999997</v>
      </c>
      <c r="AT165" s="2">
        <f t="shared" ca="1" si="315"/>
        <v>233765.99999999997</v>
      </c>
      <c r="AU165" s="2">
        <f t="shared" ca="1" si="315"/>
        <v>233765.99999999997</v>
      </c>
      <c r="AV165" s="2">
        <f t="shared" ca="1" si="315"/>
        <v>233765.99999999997</v>
      </c>
      <c r="AW165" s="2">
        <f t="shared" ca="1" si="315"/>
        <v>233765.99999999997</v>
      </c>
      <c r="AX165" s="2">
        <f t="shared" ca="1" si="315"/>
        <v>0</v>
      </c>
      <c r="AY165" s="2">
        <f t="shared" ca="1" si="315"/>
        <v>0</v>
      </c>
      <c r="AZ165" s="2">
        <f t="shared" ca="1" si="315"/>
        <v>0</v>
      </c>
      <c r="BA165" s="2">
        <f t="shared" ca="1" si="315"/>
        <v>0</v>
      </c>
      <c r="BB165" s="2">
        <f t="shared" ca="1" si="315"/>
        <v>0</v>
      </c>
      <c r="BC165" s="2">
        <f t="shared" ca="1" si="315"/>
        <v>0</v>
      </c>
      <c r="BD165" s="2">
        <f t="shared" ca="1" si="315"/>
        <v>0</v>
      </c>
      <c r="BE165" s="2">
        <f t="shared" ca="1" si="315"/>
        <v>0</v>
      </c>
      <c r="BF165" s="2">
        <f t="shared" ca="1" si="315"/>
        <v>0</v>
      </c>
      <c r="BG165" s="2">
        <f t="shared" ca="1" si="315"/>
        <v>0</v>
      </c>
      <c r="BH165" s="2">
        <f t="shared" ca="1" si="315"/>
        <v>0</v>
      </c>
      <c r="BI165" s="2">
        <f t="shared" ca="1" si="315"/>
        <v>0</v>
      </c>
      <c r="BJ165" s="2">
        <f t="shared" ca="1" si="315"/>
        <v>0</v>
      </c>
      <c r="BK165" s="2">
        <f t="shared" ca="1" si="315"/>
        <v>0</v>
      </c>
      <c r="BL165" s="2">
        <f t="shared" ca="1" si="315"/>
        <v>0</v>
      </c>
      <c r="BM165" s="2">
        <f t="shared" ca="1" si="315"/>
        <v>0</v>
      </c>
      <c r="BN165" s="2">
        <f t="shared" ca="1" si="315"/>
        <v>0</v>
      </c>
      <c r="BO165" s="2">
        <f t="shared" ca="1" si="315"/>
        <v>0</v>
      </c>
      <c r="BP165" s="2">
        <f t="shared" ca="1" si="315"/>
        <v>0</v>
      </c>
      <c r="BQ165" s="2">
        <f t="shared" ref="BQ165:CF165" ca="1" si="316">BQ164/(1+$C$114)*$C$115</f>
        <v>0</v>
      </c>
      <c r="BR165" s="2">
        <f t="shared" ca="1" si="316"/>
        <v>0</v>
      </c>
      <c r="BS165" s="2">
        <f t="shared" ca="1" si="316"/>
        <v>0</v>
      </c>
      <c r="BT165" s="2">
        <f t="shared" ca="1" si="316"/>
        <v>0</v>
      </c>
      <c r="BU165" s="2">
        <f t="shared" ca="1" si="316"/>
        <v>0</v>
      </c>
      <c r="BV165" s="2">
        <f t="shared" ca="1" si="316"/>
        <v>0</v>
      </c>
      <c r="BW165" s="2">
        <f t="shared" ca="1" si="316"/>
        <v>0</v>
      </c>
      <c r="BX165" s="2">
        <f t="shared" ca="1" si="316"/>
        <v>0</v>
      </c>
      <c r="BY165" s="2">
        <f t="shared" ca="1" si="316"/>
        <v>0</v>
      </c>
      <c r="BZ165" s="2">
        <f t="shared" ca="1" si="316"/>
        <v>0</v>
      </c>
      <c r="CA165" s="2">
        <f t="shared" ca="1" si="316"/>
        <v>0</v>
      </c>
      <c r="CB165" s="2">
        <f t="shared" ca="1" si="316"/>
        <v>0</v>
      </c>
      <c r="CC165" s="2">
        <f t="shared" ca="1" si="316"/>
        <v>0</v>
      </c>
      <c r="CD165" s="2">
        <f t="shared" ca="1" si="316"/>
        <v>0</v>
      </c>
      <c r="CE165" s="2">
        <f t="shared" ca="1" si="316"/>
        <v>0</v>
      </c>
      <c r="CF165" s="2">
        <f t="shared" ca="1" si="316"/>
        <v>0</v>
      </c>
    </row>
    <row r="166" spans="1:84">
      <c r="A166" s="53"/>
      <c r="B166" t="s">
        <v>55</v>
      </c>
      <c r="C166" s="3">
        <f t="shared" ca="1" si="312"/>
        <v>169898725.30456445</v>
      </c>
      <c r="D166" s="2">
        <f ca="1">(C40-C38*$C$69*$C$124)/(1+$C$114)*$C$114</f>
        <v>0</v>
      </c>
      <c r="E166" s="2">
        <f t="shared" ref="E166:BP166" ca="1" si="317">(D40-D38*$C$69*$C$124)/(1+$C$114)*$C$114</f>
        <v>0</v>
      </c>
      <c r="F166" s="2">
        <f t="shared" ca="1" si="317"/>
        <v>0</v>
      </c>
      <c r="G166" s="2">
        <f t="shared" ca="1" si="317"/>
        <v>0</v>
      </c>
      <c r="H166" s="2">
        <f t="shared" ca="1" si="317"/>
        <v>2907247.6150902691</v>
      </c>
      <c r="I166" s="2">
        <f t="shared" ca="1" si="317"/>
        <v>2907247.6150902691</v>
      </c>
      <c r="J166" s="2">
        <f t="shared" ca="1" si="317"/>
        <v>2907247.6150902691</v>
      </c>
      <c r="K166" s="2">
        <f t="shared" ca="1" si="317"/>
        <v>2907247.6150902691</v>
      </c>
      <c r="L166" s="2">
        <f t="shared" ca="1" si="317"/>
        <v>2907247.6150902691</v>
      </c>
      <c r="M166" s="2">
        <f t="shared" ca="1" si="317"/>
        <v>2907247.6150902691</v>
      </c>
      <c r="N166" s="2">
        <f t="shared" ca="1" si="317"/>
        <v>2907247.6150902691</v>
      </c>
      <c r="O166" s="2">
        <f t="shared" ca="1" si="317"/>
        <v>2907247.6150902691</v>
      </c>
      <c r="P166" s="2">
        <f t="shared" ca="1" si="317"/>
        <v>2907247.6150902691</v>
      </c>
      <c r="Q166" s="2">
        <f t="shared" ca="1" si="317"/>
        <v>2907247.6150902691</v>
      </c>
      <c r="R166" s="2">
        <f t="shared" ca="1" si="317"/>
        <v>2907279.5948460163</v>
      </c>
      <c r="S166" s="2">
        <f t="shared" ca="1" si="317"/>
        <v>7041225.7265063375</v>
      </c>
      <c r="T166" s="2">
        <f t="shared" ca="1" si="317"/>
        <v>7041225.7265063375</v>
      </c>
      <c r="U166" s="2">
        <f t="shared" ca="1" si="317"/>
        <v>7041225.7265063375</v>
      </c>
      <c r="V166" s="2">
        <f t="shared" ca="1" si="317"/>
        <v>7041225.7265063375</v>
      </c>
      <c r="W166" s="2">
        <f t="shared" ca="1" si="317"/>
        <v>7041225.7265063375</v>
      </c>
      <c r="X166" s="2">
        <f t="shared" ca="1" si="317"/>
        <v>7041225.7265063375</v>
      </c>
      <c r="Y166" s="2">
        <f t="shared" ca="1" si="317"/>
        <v>7041225.7265063375</v>
      </c>
      <c r="Z166" s="2">
        <f t="shared" ca="1" si="317"/>
        <v>7041225.7265063375</v>
      </c>
      <c r="AA166" s="2">
        <f t="shared" ca="1" si="317"/>
        <v>7041225.7265063375</v>
      </c>
      <c r="AB166" s="2">
        <f t="shared" ca="1" si="317"/>
        <v>7041225.7265063375</v>
      </c>
      <c r="AC166" s="2">
        <f t="shared" ca="1" si="317"/>
        <v>7041225.7265063375</v>
      </c>
      <c r="AD166" s="2">
        <f t="shared" ca="1" si="317"/>
        <v>7041360.9182566023</v>
      </c>
      <c r="AE166" s="2">
        <f t="shared" ca="1" si="317"/>
        <v>7632017.9498556349</v>
      </c>
      <c r="AF166" s="2">
        <f t="shared" ca="1" si="317"/>
        <v>7632017.9498556349</v>
      </c>
      <c r="AG166" s="2">
        <f t="shared" ca="1" si="317"/>
        <v>7632017.9498556349</v>
      </c>
      <c r="AH166" s="2">
        <f t="shared" ca="1" si="317"/>
        <v>7632017.9498556349</v>
      </c>
      <c r="AI166" s="2">
        <f t="shared" ca="1" si="317"/>
        <v>7632017.9498556349</v>
      </c>
      <c r="AJ166" s="2">
        <f t="shared" ca="1" si="317"/>
        <v>7632017.9498556349</v>
      </c>
      <c r="AK166" s="2">
        <f t="shared" ca="1" si="317"/>
        <v>7632017.9498556349</v>
      </c>
      <c r="AL166" s="2">
        <f t="shared" ca="1" si="317"/>
        <v>0</v>
      </c>
      <c r="AM166" s="2">
        <f t="shared" ca="1" si="317"/>
        <v>0</v>
      </c>
      <c r="AN166" s="2">
        <f t="shared" ca="1" si="317"/>
        <v>0</v>
      </c>
      <c r="AO166" s="2">
        <f t="shared" ca="1" si="317"/>
        <v>0</v>
      </c>
      <c r="AP166" s="2">
        <f t="shared" ca="1" si="317"/>
        <v>0</v>
      </c>
      <c r="AQ166" s="2">
        <f t="shared" ca="1" si="317"/>
        <v>0</v>
      </c>
      <c r="AR166" s="2">
        <f t="shared" ca="1" si="317"/>
        <v>0</v>
      </c>
      <c r="AS166" s="2">
        <f t="shared" ca="1" si="317"/>
        <v>0</v>
      </c>
      <c r="AT166" s="2">
        <f t="shared" ca="1" si="317"/>
        <v>0</v>
      </c>
      <c r="AU166" s="2">
        <f t="shared" ca="1" si="317"/>
        <v>0</v>
      </c>
      <c r="AV166" s="2">
        <f t="shared" ca="1" si="317"/>
        <v>0</v>
      </c>
      <c r="AW166" s="2">
        <f t="shared" ca="1" si="317"/>
        <v>0</v>
      </c>
      <c r="AX166" s="2">
        <f t="shared" ca="1" si="317"/>
        <v>0</v>
      </c>
      <c r="AY166" s="2">
        <f t="shared" ca="1" si="317"/>
        <v>0</v>
      </c>
      <c r="AZ166" s="2">
        <f t="shared" ca="1" si="317"/>
        <v>0</v>
      </c>
      <c r="BA166" s="2">
        <f t="shared" ca="1" si="317"/>
        <v>0</v>
      </c>
      <c r="BB166" s="2">
        <f t="shared" ca="1" si="317"/>
        <v>0</v>
      </c>
      <c r="BC166" s="2">
        <f t="shared" ca="1" si="317"/>
        <v>0</v>
      </c>
      <c r="BD166" s="2">
        <f t="shared" ca="1" si="317"/>
        <v>0</v>
      </c>
      <c r="BE166" s="2">
        <f t="shared" ca="1" si="317"/>
        <v>0</v>
      </c>
      <c r="BF166" s="2">
        <f t="shared" ca="1" si="317"/>
        <v>0</v>
      </c>
      <c r="BG166" s="2">
        <f t="shared" ca="1" si="317"/>
        <v>0</v>
      </c>
      <c r="BH166" s="2">
        <f t="shared" ca="1" si="317"/>
        <v>0</v>
      </c>
      <c r="BI166" s="2">
        <f t="shared" ca="1" si="317"/>
        <v>0</v>
      </c>
      <c r="BJ166" s="2">
        <f t="shared" ca="1" si="317"/>
        <v>0</v>
      </c>
      <c r="BK166" s="2">
        <f t="shared" ca="1" si="317"/>
        <v>0</v>
      </c>
      <c r="BL166" s="2">
        <f t="shared" ca="1" si="317"/>
        <v>0</v>
      </c>
      <c r="BM166" s="2">
        <f t="shared" ca="1" si="317"/>
        <v>0</v>
      </c>
      <c r="BN166" s="2">
        <f t="shared" ca="1" si="317"/>
        <v>0</v>
      </c>
      <c r="BO166" s="2">
        <f t="shared" ca="1" si="317"/>
        <v>0</v>
      </c>
      <c r="BP166" s="2">
        <f t="shared" ca="1" si="317"/>
        <v>0</v>
      </c>
      <c r="BQ166" s="2">
        <f t="shared" ref="BQ166:CF166" ca="1" si="318">(BP40-BP38*$C$69*$C$124)/(1+$C$114)*$C$114</f>
        <v>0</v>
      </c>
      <c r="BR166" s="2">
        <f t="shared" ca="1" si="318"/>
        <v>0</v>
      </c>
      <c r="BS166" s="2">
        <f t="shared" ca="1" si="318"/>
        <v>0</v>
      </c>
      <c r="BT166" s="2">
        <f t="shared" ca="1" si="318"/>
        <v>0</v>
      </c>
      <c r="BU166" s="2">
        <f t="shared" ca="1" si="318"/>
        <v>0</v>
      </c>
      <c r="BV166" s="2">
        <f t="shared" ca="1" si="318"/>
        <v>0</v>
      </c>
      <c r="BW166" s="2">
        <f t="shared" ca="1" si="318"/>
        <v>0</v>
      </c>
      <c r="BX166" s="2">
        <f t="shared" ca="1" si="318"/>
        <v>0</v>
      </c>
      <c r="BY166" s="2">
        <f t="shared" ca="1" si="318"/>
        <v>0</v>
      </c>
      <c r="BZ166" s="2">
        <f t="shared" ca="1" si="318"/>
        <v>0</v>
      </c>
      <c r="CA166" s="2">
        <f t="shared" ca="1" si="318"/>
        <v>0</v>
      </c>
      <c r="CB166" s="2">
        <f t="shared" ca="1" si="318"/>
        <v>0</v>
      </c>
      <c r="CC166" s="2">
        <f t="shared" ca="1" si="318"/>
        <v>0</v>
      </c>
      <c r="CD166" s="2">
        <f t="shared" ca="1" si="318"/>
        <v>0</v>
      </c>
      <c r="CE166" s="2">
        <f t="shared" ca="1" si="318"/>
        <v>0</v>
      </c>
      <c r="CF166" s="2">
        <f t="shared" ca="1" si="318"/>
        <v>0</v>
      </c>
    </row>
    <row r="167" spans="1:84">
      <c r="A167" s="53"/>
      <c r="B167" t="s">
        <v>56</v>
      </c>
      <c r="C167" s="3">
        <f t="shared" ca="1" si="312"/>
        <v>104248096.43722273</v>
      </c>
      <c r="D167" s="2">
        <f ca="1">C38*$D$137</f>
        <v>0</v>
      </c>
      <c r="E167" s="2">
        <f t="shared" ref="E167:BP167" ca="1" si="319">D38*$D$137</f>
        <v>0</v>
      </c>
      <c r="F167" s="2">
        <f t="shared" ca="1" si="319"/>
        <v>0</v>
      </c>
      <c r="G167" s="2">
        <f t="shared" ca="1" si="319"/>
        <v>0</v>
      </c>
      <c r="H167" s="2">
        <f t="shared" ca="1" si="319"/>
        <v>1895418.6084278799</v>
      </c>
      <c r="I167" s="2">
        <f t="shared" ca="1" si="319"/>
        <v>1895418.6084278799</v>
      </c>
      <c r="J167" s="2">
        <f t="shared" ca="1" si="319"/>
        <v>1895418.6084278799</v>
      </c>
      <c r="K167" s="2">
        <f t="shared" ca="1" si="319"/>
        <v>1895418.6084278799</v>
      </c>
      <c r="L167" s="2">
        <f t="shared" ca="1" si="319"/>
        <v>1895418.6084278799</v>
      </c>
      <c r="M167" s="2">
        <f t="shared" ca="1" si="319"/>
        <v>1895418.6084278799</v>
      </c>
      <c r="N167" s="2">
        <f t="shared" ca="1" si="319"/>
        <v>1895418.6084278799</v>
      </c>
      <c r="O167" s="2">
        <f t="shared" ca="1" si="319"/>
        <v>1895418.6084278799</v>
      </c>
      <c r="P167" s="2">
        <f t="shared" ca="1" si="319"/>
        <v>1895418.6084278799</v>
      </c>
      <c r="Q167" s="2">
        <f t="shared" ca="1" si="319"/>
        <v>1895418.6084278799</v>
      </c>
      <c r="R167" s="2">
        <f t="shared" ca="1" si="319"/>
        <v>1895439.4580534229</v>
      </c>
      <c r="S167" s="2">
        <f t="shared" ca="1" si="319"/>
        <v>4343665.0381106976</v>
      </c>
      <c r="T167" s="2">
        <f t="shared" ca="1" si="319"/>
        <v>4343665.0381106976</v>
      </c>
      <c r="U167" s="2">
        <f t="shared" ca="1" si="319"/>
        <v>4343665.0381106976</v>
      </c>
      <c r="V167" s="2">
        <f t="shared" ca="1" si="319"/>
        <v>4343665.0381106976</v>
      </c>
      <c r="W167" s="2">
        <f t="shared" ca="1" si="319"/>
        <v>4343665.0381106976</v>
      </c>
      <c r="X167" s="2">
        <f t="shared" ca="1" si="319"/>
        <v>4343665.0381106976</v>
      </c>
      <c r="Y167" s="2">
        <f t="shared" ca="1" si="319"/>
        <v>4343665.0381106976</v>
      </c>
      <c r="Z167" s="2">
        <f t="shared" ca="1" si="319"/>
        <v>4343665.0381106976</v>
      </c>
      <c r="AA167" s="2">
        <f t="shared" ca="1" si="319"/>
        <v>4343665.0381106976</v>
      </c>
      <c r="AB167" s="2">
        <f t="shared" ca="1" si="319"/>
        <v>4343665.0381106976</v>
      </c>
      <c r="AC167" s="2">
        <f t="shared" ca="1" si="319"/>
        <v>4343665.0381106976</v>
      </c>
      <c r="AD167" s="2">
        <f t="shared" ca="1" si="319"/>
        <v>4343748.4366128733</v>
      </c>
      <c r="AE167" s="2">
        <f t="shared" ca="1" si="319"/>
        <v>4467772.4341514306</v>
      </c>
      <c r="AF167" s="2">
        <f t="shared" ca="1" si="319"/>
        <v>4467772.4341514306</v>
      </c>
      <c r="AG167" s="2">
        <f t="shared" ca="1" si="319"/>
        <v>4467772.4341514306</v>
      </c>
      <c r="AH167" s="2">
        <f t="shared" ca="1" si="319"/>
        <v>4467772.4341514306</v>
      </c>
      <c r="AI167" s="2">
        <f t="shared" ca="1" si="319"/>
        <v>4467772.4341514306</v>
      </c>
      <c r="AJ167" s="2">
        <f t="shared" ca="1" si="319"/>
        <v>4467772.4341514306</v>
      </c>
      <c r="AK167" s="2">
        <f t="shared" ca="1" si="319"/>
        <v>4467772.4341514306</v>
      </c>
      <c r="AL167" s="2">
        <f t="shared" ca="1" si="319"/>
        <v>0</v>
      </c>
      <c r="AM167" s="2">
        <f t="shared" ca="1" si="319"/>
        <v>0</v>
      </c>
      <c r="AN167" s="2">
        <f t="shared" ca="1" si="319"/>
        <v>0</v>
      </c>
      <c r="AO167" s="2">
        <f t="shared" ca="1" si="319"/>
        <v>0</v>
      </c>
      <c r="AP167" s="2">
        <f t="shared" ca="1" si="319"/>
        <v>0</v>
      </c>
      <c r="AQ167" s="2">
        <f t="shared" ca="1" si="319"/>
        <v>0</v>
      </c>
      <c r="AR167" s="2">
        <f t="shared" ca="1" si="319"/>
        <v>0</v>
      </c>
      <c r="AS167" s="2">
        <f t="shared" ca="1" si="319"/>
        <v>0</v>
      </c>
      <c r="AT167" s="2">
        <f t="shared" ca="1" si="319"/>
        <v>0</v>
      </c>
      <c r="AU167" s="2">
        <f t="shared" ca="1" si="319"/>
        <v>0</v>
      </c>
      <c r="AV167" s="2">
        <f t="shared" ca="1" si="319"/>
        <v>0</v>
      </c>
      <c r="AW167" s="2">
        <f t="shared" ca="1" si="319"/>
        <v>0</v>
      </c>
      <c r="AX167" s="2">
        <f t="shared" ca="1" si="319"/>
        <v>0</v>
      </c>
      <c r="AY167" s="2">
        <f t="shared" ca="1" si="319"/>
        <v>0</v>
      </c>
      <c r="AZ167" s="2">
        <f t="shared" ca="1" si="319"/>
        <v>0</v>
      </c>
      <c r="BA167" s="2">
        <f t="shared" ca="1" si="319"/>
        <v>0</v>
      </c>
      <c r="BB167" s="2">
        <f t="shared" ca="1" si="319"/>
        <v>0</v>
      </c>
      <c r="BC167" s="2">
        <f t="shared" ca="1" si="319"/>
        <v>0</v>
      </c>
      <c r="BD167" s="2">
        <f t="shared" ca="1" si="319"/>
        <v>0</v>
      </c>
      <c r="BE167" s="2">
        <f t="shared" ca="1" si="319"/>
        <v>0</v>
      </c>
      <c r="BF167" s="2">
        <f t="shared" ca="1" si="319"/>
        <v>0</v>
      </c>
      <c r="BG167" s="2">
        <f t="shared" ca="1" si="319"/>
        <v>0</v>
      </c>
      <c r="BH167" s="2">
        <f t="shared" ca="1" si="319"/>
        <v>0</v>
      </c>
      <c r="BI167" s="2">
        <f t="shared" ca="1" si="319"/>
        <v>0</v>
      </c>
      <c r="BJ167" s="2">
        <f t="shared" ca="1" si="319"/>
        <v>0</v>
      </c>
      <c r="BK167" s="2">
        <f t="shared" ca="1" si="319"/>
        <v>0</v>
      </c>
      <c r="BL167" s="2">
        <f t="shared" ca="1" si="319"/>
        <v>0</v>
      </c>
      <c r="BM167" s="2">
        <f t="shared" ca="1" si="319"/>
        <v>0</v>
      </c>
      <c r="BN167" s="2">
        <f t="shared" ca="1" si="319"/>
        <v>0</v>
      </c>
      <c r="BO167" s="2">
        <f t="shared" ca="1" si="319"/>
        <v>0</v>
      </c>
      <c r="BP167" s="2">
        <f t="shared" ca="1" si="319"/>
        <v>0</v>
      </c>
      <c r="BQ167" s="2">
        <f t="shared" ref="BQ167:CF167" ca="1" si="320">BP38*$D$137</f>
        <v>0</v>
      </c>
      <c r="BR167" s="2">
        <f t="shared" ca="1" si="320"/>
        <v>0</v>
      </c>
      <c r="BS167" s="2">
        <f t="shared" ca="1" si="320"/>
        <v>0</v>
      </c>
      <c r="BT167" s="2">
        <f t="shared" ca="1" si="320"/>
        <v>0</v>
      </c>
      <c r="BU167" s="2">
        <f t="shared" ca="1" si="320"/>
        <v>0</v>
      </c>
      <c r="BV167" s="2">
        <f t="shared" ca="1" si="320"/>
        <v>0</v>
      </c>
      <c r="BW167" s="2">
        <f t="shared" ca="1" si="320"/>
        <v>0</v>
      </c>
      <c r="BX167" s="2">
        <f t="shared" ca="1" si="320"/>
        <v>0</v>
      </c>
      <c r="BY167" s="2">
        <f t="shared" ca="1" si="320"/>
        <v>0</v>
      </c>
      <c r="BZ167" s="2">
        <f t="shared" ca="1" si="320"/>
        <v>0</v>
      </c>
      <c r="CA167" s="2">
        <f t="shared" ca="1" si="320"/>
        <v>0</v>
      </c>
      <c r="CB167" s="2">
        <f t="shared" ca="1" si="320"/>
        <v>0</v>
      </c>
      <c r="CC167" s="2">
        <f t="shared" ca="1" si="320"/>
        <v>0</v>
      </c>
      <c r="CD167" s="2">
        <f t="shared" ca="1" si="320"/>
        <v>0</v>
      </c>
      <c r="CE167" s="2">
        <f t="shared" ca="1" si="320"/>
        <v>0</v>
      </c>
      <c r="CF167" s="2">
        <f t="shared" ca="1" si="320"/>
        <v>0</v>
      </c>
    </row>
    <row r="168" spans="1:84">
      <c r="A168" s="53"/>
      <c r="B168" t="s">
        <v>57</v>
      </c>
      <c r="C168" s="3">
        <f t="shared" ca="1" si="312"/>
        <v>13559736.140069015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13559736.140069015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321">E168+E165</f>
        <v>0</v>
      </c>
      <c r="F169" s="198">
        <f t="shared" ca="1" si="321"/>
        <v>0</v>
      </c>
      <c r="G169" s="198">
        <f t="shared" ca="1" si="321"/>
        <v>0</v>
      </c>
      <c r="H169" s="198">
        <f t="shared" ca="1" si="321"/>
        <v>89256.109090909085</v>
      </c>
      <c r="I169" s="198">
        <f t="shared" ca="1" si="321"/>
        <v>89256.109090909085</v>
      </c>
      <c r="J169" s="198">
        <f t="shared" ca="1" si="321"/>
        <v>267768.32727272721</v>
      </c>
      <c r="K169" s="198">
        <f t="shared" ca="1" si="321"/>
        <v>267768.32727272721</v>
      </c>
      <c r="L169" s="198">
        <f t="shared" ca="1" si="321"/>
        <v>803304.98181818181</v>
      </c>
      <c r="M169" s="198">
        <f t="shared" ca="1" si="321"/>
        <v>803304.98181818181</v>
      </c>
      <c r="N169" s="198">
        <f t="shared" ca="1" si="321"/>
        <v>803304.98181818181</v>
      </c>
      <c r="O169" s="198">
        <f t="shared" ca="1" si="321"/>
        <v>803304.98181818181</v>
      </c>
      <c r="P169" s="198">
        <f t="shared" ca="1" si="321"/>
        <v>803304.98181818181</v>
      </c>
      <c r="Q169" s="198">
        <f t="shared" ca="1" si="321"/>
        <v>803304.98181818181</v>
      </c>
      <c r="R169" s="198">
        <f t="shared" ca="1" si="321"/>
        <v>803305.96363636362</v>
      </c>
      <c r="S169" s="198">
        <f t="shared" ca="1" si="321"/>
        <v>929957.61818181805</v>
      </c>
      <c r="T169" s="198">
        <f t="shared" ca="1" si="321"/>
        <v>1019215.6909090908</v>
      </c>
      <c r="U169" s="198">
        <f t="shared" ca="1" si="321"/>
        <v>1272519</v>
      </c>
      <c r="V169" s="198">
        <f t="shared" ca="1" si="321"/>
        <v>1272524.8909090909</v>
      </c>
      <c r="W169" s="198">
        <f t="shared" ca="1" si="321"/>
        <v>2032434.8181818179</v>
      </c>
      <c r="X169" s="198">
        <f t="shared" ca="1" si="321"/>
        <v>2032434.8181818179</v>
      </c>
      <c r="Y169" s="198">
        <f t="shared" ca="1" si="321"/>
        <v>2032434.8181818179</v>
      </c>
      <c r="Z169" s="198">
        <f t="shared" ca="1" si="321"/>
        <v>2032434.8181818179</v>
      </c>
      <c r="AA169" s="198">
        <f t="shared" ca="1" si="321"/>
        <v>2032434.8181818179</v>
      </c>
      <c r="AB169" s="198">
        <f t="shared" ca="1" si="321"/>
        <v>2032434.8181818179</v>
      </c>
      <c r="AC169" s="198">
        <f t="shared" ca="1" si="321"/>
        <v>2032434.8181818179</v>
      </c>
      <c r="AD169" s="198">
        <f t="shared" ca="1" si="321"/>
        <v>2032439.9454545456</v>
      </c>
      <c r="AE169" s="198">
        <f t="shared" ca="1" si="321"/>
        <v>2176944.7090909085</v>
      </c>
      <c r="AF169" s="198">
        <f t="shared" ca="1" si="321"/>
        <v>2176953.0000000005</v>
      </c>
      <c r="AG169" s="198">
        <f t="shared" ca="1" si="321"/>
        <v>2212659.2181818178</v>
      </c>
      <c r="AH169" s="198">
        <f t="shared" ca="1" si="321"/>
        <v>2212684.0909090927</v>
      </c>
      <c r="AI169" s="198">
        <f t="shared" ca="1" si="321"/>
        <v>2319802.7454545451</v>
      </c>
      <c r="AJ169" s="198">
        <f t="shared" ca="1" si="321"/>
        <v>2319802.7454545451</v>
      </c>
      <c r="AK169" s="198">
        <f t="shared" ca="1" si="321"/>
        <v>2319802.7454545451</v>
      </c>
      <c r="AL169" s="198">
        <f t="shared" ca="1" si="321"/>
        <v>2086036.7454545451</v>
      </c>
      <c r="AM169" s="198">
        <f t="shared" ca="1" si="321"/>
        <v>2086036.7454545451</v>
      </c>
      <c r="AN169" s="198">
        <f t="shared" ca="1" si="321"/>
        <v>1618504.7454545454</v>
      </c>
      <c r="AO169" s="198">
        <f t="shared" ca="1" si="321"/>
        <v>1618504.7454545454</v>
      </c>
      <c r="AP169" s="198">
        <f t="shared" ca="1" si="321"/>
        <v>215912.89090909119</v>
      </c>
      <c r="AQ169" s="198">
        <f t="shared" ca="1" si="321"/>
        <v>233765.99999999997</v>
      </c>
      <c r="AR169" s="198">
        <f t="shared" ca="1" si="321"/>
        <v>233765.99999999997</v>
      </c>
      <c r="AS169" s="198">
        <f t="shared" ca="1" si="321"/>
        <v>233765.99999999997</v>
      </c>
      <c r="AT169" s="198">
        <f t="shared" ca="1" si="321"/>
        <v>233765.99999999997</v>
      </c>
      <c r="AU169" s="198">
        <f t="shared" ca="1" si="321"/>
        <v>233765.99999999997</v>
      </c>
      <c r="AV169" s="198">
        <f t="shared" ca="1" si="321"/>
        <v>233765.99999999997</v>
      </c>
      <c r="AW169" s="198">
        <f t="shared" ca="1" si="321"/>
        <v>233765.99999999997</v>
      </c>
      <c r="AX169" s="198">
        <f t="shared" ca="1" si="321"/>
        <v>0</v>
      </c>
      <c r="AY169" s="198">
        <f t="shared" ca="1" si="321"/>
        <v>0</v>
      </c>
      <c r="AZ169" s="198">
        <f t="shared" ca="1" si="321"/>
        <v>0</v>
      </c>
      <c r="BA169" s="198">
        <f t="shared" ca="1" si="321"/>
        <v>0</v>
      </c>
      <c r="BB169" s="198">
        <f t="shared" ca="1" si="321"/>
        <v>13559736.140069015</v>
      </c>
      <c r="BC169" s="198">
        <f t="shared" ca="1" si="321"/>
        <v>0</v>
      </c>
      <c r="BD169" s="198">
        <f t="shared" ca="1" si="321"/>
        <v>0</v>
      </c>
      <c r="BE169" s="198">
        <f t="shared" ca="1" si="321"/>
        <v>0</v>
      </c>
      <c r="BF169" s="198">
        <f t="shared" ca="1" si="321"/>
        <v>0</v>
      </c>
      <c r="BG169" s="198">
        <f t="shared" ca="1" si="321"/>
        <v>0</v>
      </c>
      <c r="BH169" s="198">
        <f t="shared" ca="1" si="321"/>
        <v>0</v>
      </c>
      <c r="BI169" s="198">
        <f t="shared" ca="1" si="321"/>
        <v>0</v>
      </c>
      <c r="BJ169" s="198">
        <f t="shared" ca="1" si="321"/>
        <v>0</v>
      </c>
      <c r="BK169" s="198">
        <f t="shared" ca="1" si="321"/>
        <v>0</v>
      </c>
      <c r="BL169" s="198">
        <f t="shared" ca="1" si="321"/>
        <v>0</v>
      </c>
      <c r="BM169" s="198">
        <f t="shared" ca="1" si="321"/>
        <v>0</v>
      </c>
      <c r="BN169" s="198">
        <f t="shared" ca="1" si="321"/>
        <v>0</v>
      </c>
      <c r="BO169" s="198">
        <f t="shared" ca="1" si="321"/>
        <v>0</v>
      </c>
      <c r="BP169" s="198">
        <f t="shared" ca="1" si="321"/>
        <v>0</v>
      </c>
      <c r="BQ169" s="198">
        <f t="shared" ref="BQ169:CF169" ca="1" si="322">BQ168+BQ165</f>
        <v>0</v>
      </c>
      <c r="BR169" s="198">
        <f t="shared" ca="1" si="322"/>
        <v>0</v>
      </c>
      <c r="BS169" s="198">
        <f t="shared" ca="1" si="322"/>
        <v>0</v>
      </c>
      <c r="BT169" s="198">
        <f t="shared" ca="1" si="322"/>
        <v>0</v>
      </c>
      <c r="BU169" s="198">
        <f t="shared" ca="1" si="322"/>
        <v>0</v>
      </c>
      <c r="BV169" s="198">
        <f t="shared" ca="1" si="322"/>
        <v>0</v>
      </c>
      <c r="BW169" s="198">
        <f t="shared" ca="1" si="322"/>
        <v>0</v>
      </c>
      <c r="BX169" s="198">
        <f t="shared" ca="1" si="322"/>
        <v>0</v>
      </c>
      <c r="BY169" s="198">
        <f t="shared" ca="1" si="322"/>
        <v>0</v>
      </c>
      <c r="BZ169" s="198">
        <f t="shared" ca="1" si="322"/>
        <v>0</v>
      </c>
      <c r="CA169" s="198">
        <f t="shared" ca="1" si="322"/>
        <v>0</v>
      </c>
      <c r="CB169" s="198">
        <f t="shared" ca="1" si="322"/>
        <v>0</v>
      </c>
      <c r="CC169" s="198">
        <f t="shared" ca="1" si="322"/>
        <v>0</v>
      </c>
      <c r="CD169" s="198">
        <f t="shared" ca="1" si="322"/>
        <v>0</v>
      </c>
      <c r="CE169" s="198">
        <f t="shared" ca="1" si="322"/>
        <v>0</v>
      </c>
      <c r="CF169" s="198">
        <f t="shared" ca="1" si="322"/>
        <v>0</v>
      </c>
    </row>
    <row r="170" spans="1:84">
      <c r="A170" s="53"/>
      <c r="B170" t="s">
        <v>109</v>
      </c>
      <c r="C170" s="21">
        <f ca="1">(C166-C167)/C141</f>
        <v>3.7809274575728087E-2</v>
      </c>
    </row>
    <row r="171" spans="1:84">
      <c r="A171" s="53"/>
      <c r="B171" t="s">
        <v>175</v>
      </c>
      <c r="C171" s="21"/>
      <c r="D171" s="3">
        <f t="shared" ref="D171:AI171" ca="1" si="323">(D165+D168)*$C$116</f>
        <v>0</v>
      </c>
      <c r="E171" s="3">
        <f t="shared" ca="1" si="323"/>
        <v>0</v>
      </c>
      <c r="F171" s="3">
        <f t="shared" ca="1" si="323"/>
        <v>0</v>
      </c>
      <c r="G171" s="3">
        <f t="shared" ca="1" si="323"/>
        <v>0</v>
      </c>
      <c r="H171" s="3">
        <f t="shared" ca="1" si="323"/>
        <v>10710.733090909091</v>
      </c>
      <c r="I171" s="3">
        <f t="shared" ca="1" si="323"/>
        <v>10710.733090909091</v>
      </c>
      <c r="J171" s="3">
        <f t="shared" ca="1" si="323"/>
        <v>32132.199272727263</v>
      </c>
      <c r="K171" s="3">
        <f t="shared" ca="1" si="323"/>
        <v>32132.199272727263</v>
      </c>
      <c r="L171" s="3">
        <f t="shared" ca="1" si="323"/>
        <v>96396.597818181821</v>
      </c>
      <c r="M171" s="3">
        <f t="shared" ca="1" si="323"/>
        <v>96396.597818181821</v>
      </c>
      <c r="N171" s="3">
        <f t="shared" ca="1" si="323"/>
        <v>96396.597818181821</v>
      </c>
      <c r="O171" s="3">
        <f t="shared" ca="1" si="323"/>
        <v>96396.597818181821</v>
      </c>
      <c r="P171" s="3">
        <f t="shared" ca="1" si="323"/>
        <v>96396.597818181821</v>
      </c>
      <c r="Q171" s="3">
        <f t="shared" ca="1" si="323"/>
        <v>96396.597818181821</v>
      </c>
      <c r="R171" s="3">
        <f t="shared" ca="1" si="323"/>
        <v>96396.715636363631</v>
      </c>
      <c r="S171" s="3">
        <f t="shared" ca="1" si="323"/>
        <v>111594.91418181817</v>
      </c>
      <c r="T171" s="3">
        <f t="shared" ca="1" si="323"/>
        <v>122305.8829090909</v>
      </c>
      <c r="U171" s="3">
        <f t="shared" ca="1" si="323"/>
        <v>152702.28</v>
      </c>
      <c r="V171" s="3">
        <f t="shared" ca="1" si="323"/>
        <v>152702.98690909089</v>
      </c>
      <c r="W171" s="3">
        <f t="shared" ca="1" si="323"/>
        <v>243892.17818181813</v>
      </c>
      <c r="X171" s="3">
        <f t="shared" ca="1" si="323"/>
        <v>243892.17818181813</v>
      </c>
      <c r="Y171" s="3">
        <f t="shared" ca="1" si="323"/>
        <v>243892.17818181813</v>
      </c>
      <c r="Z171" s="3">
        <f t="shared" ca="1" si="323"/>
        <v>243892.17818181813</v>
      </c>
      <c r="AA171" s="3">
        <f t="shared" ca="1" si="323"/>
        <v>243892.17818181813</v>
      </c>
      <c r="AB171" s="3">
        <f t="shared" ca="1" si="323"/>
        <v>243892.17818181813</v>
      </c>
      <c r="AC171" s="3">
        <f t="shared" ca="1" si="323"/>
        <v>243892.17818181813</v>
      </c>
      <c r="AD171" s="3">
        <f t="shared" ca="1" si="323"/>
        <v>243892.79345454546</v>
      </c>
      <c r="AE171" s="3">
        <f t="shared" ca="1" si="323"/>
        <v>261233.36509090901</v>
      </c>
      <c r="AF171" s="3">
        <f t="shared" ca="1" si="323"/>
        <v>261234.36000000004</v>
      </c>
      <c r="AG171" s="3">
        <f t="shared" ca="1" si="323"/>
        <v>265519.10618181812</v>
      </c>
      <c r="AH171" s="3">
        <f t="shared" ca="1" si="323"/>
        <v>265522.09090909112</v>
      </c>
      <c r="AI171" s="3">
        <f t="shared" ca="1" si="323"/>
        <v>278376.3294545454</v>
      </c>
      <c r="AJ171" s="3">
        <f t="shared" ref="AJ171:BO171" ca="1" si="324">(AJ165+AJ168)*$C$116</f>
        <v>278376.3294545454</v>
      </c>
      <c r="AK171" s="3">
        <f t="shared" ca="1" si="324"/>
        <v>278376.3294545454</v>
      </c>
      <c r="AL171" s="3">
        <f t="shared" ca="1" si="324"/>
        <v>250324.40945454541</v>
      </c>
      <c r="AM171" s="3">
        <f t="shared" ca="1" si="324"/>
        <v>250324.40945454541</v>
      </c>
      <c r="AN171" s="3">
        <f t="shared" ca="1" si="324"/>
        <v>194220.56945454545</v>
      </c>
      <c r="AO171" s="3">
        <f t="shared" ca="1" si="324"/>
        <v>194220.56945454545</v>
      </c>
      <c r="AP171" s="3">
        <f t="shared" ca="1" si="324"/>
        <v>25909.546909090943</v>
      </c>
      <c r="AQ171" s="3">
        <f t="shared" ca="1" si="324"/>
        <v>28051.919999999995</v>
      </c>
      <c r="AR171" s="3">
        <f t="shared" ca="1" si="324"/>
        <v>28051.919999999995</v>
      </c>
      <c r="AS171" s="3">
        <f t="shared" ca="1" si="324"/>
        <v>28051.919999999995</v>
      </c>
      <c r="AT171" s="3">
        <f t="shared" ca="1" si="324"/>
        <v>28051.919999999995</v>
      </c>
      <c r="AU171" s="3">
        <f t="shared" ca="1" si="324"/>
        <v>28051.919999999995</v>
      </c>
      <c r="AV171" s="3">
        <f t="shared" ca="1" si="324"/>
        <v>28051.919999999995</v>
      </c>
      <c r="AW171" s="3">
        <f t="shared" ca="1" si="324"/>
        <v>28051.919999999995</v>
      </c>
      <c r="AX171" s="3">
        <f t="shared" ca="1" si="324"/>
        <v>0</v>
      </c>
      <c r="AY171" s="3">
        <f t="shared" ca="1" si="324"/>
        <v>0</v>
      </c>
      <c r="AZ171" s="3">
        <f t="shared" ca="1" si="324"/>
        <v>0</v>
      </c>
      <c r="BA171" s="3">
        <f t="shared" ca="1" si="324"/>
        <v>0</v>
      </c>
      <c r="BB171" s="3">
        <f t="shared" ca="1" si="324"/>
        <v>1627168.3368082817</v>
      </c>
      <c r="BC171" s="3">
        <f t="shared" ca="1" si="324"/>
        <v>0</v>
      </c>
      <c r="BD171" s="3">
        <f t="shared" ca="1" si="324"/>
        <v>0</v>
      </c>
      <c r="BE171" s="3">
        <f t="shared" ca="1" si="324"/>
        <v>0</v>
      </c>
      <c r="BF171" s="3">
        <f t="shared" ca="1" si="324"/>
        <v>0</v>
      </c>
      <c r="BG171" s="3">
        <f t="shared" ca="1" si="324"/>
        <v>0</v>
      </c>
      <c r="BH171" s="3">
        <f t="shared" ca="1" si="324"/>
        <v>0</v>
      </c>
      <c r="BI171" s="3">
        <f t="shared" ca="1" si="324"/>
        <v>0</v>
      </c>
      <c r="BJ171" s="3">
        <f t="shared" ca="1" si="324"/>
        <v>0</v>
      </c>
      <c r="BK171" s="3">
        <f t="shared" ca="1" si="324"/>
        <v>0</v>
      </c>
      <c r="BL171" s="3">
        <f t="shared" ca="1" si="324"/>
        <v>0</v>
      </c>
      <c r="BM171" s="3">
        <f t="shared" ca="1" si="324"/>
        <v>0</v>
      </c>
      <c r="BN171" s="3">
        <f t="shared" ca="1" si="324"/>
        <v>0</v>
      </c>
      <c r="BO171" s="3">
        <f t="shared" ca="1" si="324"/>
        <v>0</v>
      </c>
      <c r="BP171" s="3">
        <f t="shared" ref="BP171:CF171" ca="1" si="325">(BP165+BP168)*$C$116</f>
        <v>0</v>
      </c>
      <c r="BQ171" s="3">
        <f t="shared" ca="1" si="325"/>
        <v>0</v>
      </c>
      <c r="BR171" s="3">
        <f t="shared" ca="1" si="325"/>
        <v>0</v>
      </c>
      <c r="BS171" s="3">
        <f t="shared" ca="1" si="325"/>
        <v>0</v>
      </c>
      <c r="BT171" s="3">
        <f t="shared" ca="1" si="325"/>
        <v>0</v>
      </c>
      <c r="BU171" s="3">
        <f t="shared" ca="1" si="325"/>
        <v>0</v>
      </c>
      <c r="BV171" s="3">
        <f t="shared" ca="1" si="325"/>
        <v>0</v>
      </c>
      <c r="BW171" s="3">
        <f t="shared" ca="1" si="325"/>
        <v>0</v>
      </c>
      <c r="BX171" s="3">
        <f t="shared" ca="1" si="325"/>
        <v>0</v>
      </c>
      <c r="BY171" s="3">
        <f t="shared" ca="1" si="325"/>
        <v>0</v>
      </c>
      <c r="BZ171" s="3">
        <f t="shared" ca="1" si="325"/>
        <v>0</v>
      </c>
      <c r="CA171" s="3">
        <f t="shared" ca="1" si="325"/>
        <v>0</v>
      </c>
      <c r="CB171" s="3">
        <f t="shared" ca="1" si="325"/>
        <v>0</v>
      </c>
      <c r="CC171" s="3">
        <f t="shared" ca="1" si="325"/>
        <v>0</v>
      </c>
      <c r="CD171" s="3">
        <f t="shared" ca="1" si="325"/>
        <v>0</v>
      </c>
      <c r="CE171" s="3">
        <f t="shared" ca="1" si="325"/>
        <v>0</v>
      </c>
      <c r="CF171" s="3">
        <f t="shared" ca="1" si="325"/>
        <v>0</v>
      </c>
    </row>
    <row r="172" spans="1:84">
      <c r="C172" s="21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</row>
    <row r="173" spans="1:84" s="49" customFormat="1">
      <c r="B173" s="49" t="s">
        <v>173</v>
      </c>
      <c r="C173" s="213"/>
      <c r="D173" s="214">
        <f ca="1">D164*$C$118</f>
        <v>0</v>
      </c>
      <c r="E173" s="214">
        <f t="shared" ref="E173:BP173" ca="1" si="326">E164*$C$118</f>
        <v>0</v>
      </c>
      <c r="F173" s="214">
        <f t="shared" ca="1" si="326"/>
        <v>0</v>
      </c>
      <c r="G173" s="214">
        <f t="shared" ca="1" si="326"/>
        <v>0</v>
      </c>
      <c r="H173" s="216">
        <f t="shared" ca="1" si="326"/>
        <v>163636.20000000001</v>
      </c>
      <c r="I173" s="216">
        <f t="shared" ca="1" si="326"/>
        <v>163636.20000000001</v>
      </c>
      <c r="J173" s="216">
        <f t="shared" ca="1" si="326"/>
        <v>490908.60000000003</v>
      </c>
      <c r="K173" s="216">
        <f t="shared" ca="1" si="326"/>
        <v>490908.60000000003</v>
      </c>
      <c r="L173" s="216">
        <f t="shared" ca="1" si="326"/>
        <v>1472725.8</v>
      </c>
      <c r="M173" s="216">
        <f t="shared" ca="1" si="326"/>
        <v>1472725.8</v>
      </c>
      <c r="N173" s="216">
        <f t="shared" ca="1" si="326"/>
        <v>1472725.8</v>
      </c>
      <c r="O173" s="216">
        <f t="shared" ca="1" si="326"/>
        <v>1472725.8</v>
      </c>
      <c r="P173" s="216">
        <f t="shared" ca="1" si="326"/>
        <v>1472725.8</v>
      </c>
      <c r="Q173" s="216">
        <f t="shared" ca="1" si="326"/>
        <v>1472725.8</v>
      </c>
      <c r="R173" s="216">
        <f t="shared" ca="1" si="326"/>
        <v>1472727.6</v>
      </c>
      <c r="S173" s="214">
        <f t="shared" ca="1" si="326"/>
        <v>1704922.3</v>
      </c>
      <c r="T173" s="214">
        <f t="shared" ca="1" si="326"/>
        <v>1868562.1</v>
      </c>
      <c r="U173" s="214">
        <f t="shared" ca="1" si="326"/>
        <v>2332951.5</v>
      </c>
      <c r="V173" s="214">
        <f t="shared" ca="1" si="326"/>
        <v>2332962.3000000003</v>
      </c>
      <c r="W173" s="214">
        <f t="shared" ca="1" si="326"/>
        <v>3726130.5</v>
      </c>
      <c r="X173" s="214">
        <f t="shared" ca="1" si="326"/>
        <v>3726130.5</v>
      </c>
      <c r="Y173" s="214">
        <f t="shared" ca="1" si="326"/>
        <v>3726130.5</v>
      </c>
      <c r="Z173" s="214">
        <f t="shared" ca="1" si="326"/>
        <v>3726130.5</v>
      </c>
      <c r="AA173" s="214">
        <f t="shared" ca="1" si="326"/>
        <v>3726130.5</v>
      </c>
      <c r="AB173" s="214">
        <f t="shared" ca="1" si="326"/>
        <v>3726130.5</v>
      </c>
      <c r="AC173" s="214">
        <f t="shared" ca="1" si="326"/>
        <v>3726130.5</v>
      </c>
      <c r="AD173" s="215">
        <f t="shared" ca="1" si="326"/>
        <v>3726139.9000000008</v>
      </c>
      <c r="AE173" s="214">
        <f t="shared" ca="1" si="326"/>
        <v>3991065.3000000003</v>
      </c>
      <c r="AF173" s="214">
        <f t="shared" ca="1" si="326"/>
        <v>3991080.5000000019</v>
      </c>
      <c r="AG173" s="214">
        <f t="shared" ca="1" si="326"/>
        <v>4056541.9000000004</v>
      </c>
      <c r="AH173" s="214">
        <f t="shared" ca="1" si="326"/>
        <v>4056587.5000000033</v>
      </c>
      <c r="AI173" s="214">
        <f t="shared" ca="1" si="326"/>
        <v>4252971.7</v>
      </c>
      <c r="AJ173" s="214">
        <f t="shared" ca="1" si="326"/>
        <v>4252971.7</v>
      </c>
      <c r="AK173" s="214">
        <f t="shared" ca="1" si="326"/>
        <v>4252971.7</v>
      </c>
      <c r="AL173" s="214">
        <f t="shared" ca="1" si="326"/>
        <v>3824400.7</v>
      </c>
      <c r="AM173" s="214">
        <f t="shared" ca="1" si="326"/>
        <v>3824400.7</v>
      </c>
      <c r="AN173" s="214">
        <f t="shared" ca="1" si="326"/>
        <v>2967258.7</v>
      </c>
      <c r="AO173" s="214">
        <f t="shared" ca="1" si="326"/>
        <v>2967258.7</v>
      </c>
      <c r="AP173" s="214">
        <f t="shared" ca="1" si="326"/>
        <v>395840.30000000057</v>
      </c>
      <c r="AQ173" s="214">
        <f t="shared" ca="1" si="326"/>
        <v>428571</v>
      </c>
      <c r="AR173" s="214">
        <f t="shared" ca="1" si="326"/>
        <v>428571</v>
      </c>
      <c r="AS173" s="214">
        <f t="shared" ca="1" si="326"/>
        <v>428571</v>
      </c>
      <c r="AT173" s="214">
        <f t="shared" ca="1" si="326"/>
        <v>428571</v>
      </c>
      <c r="AU173" s="214">
        <f t="shared" ca="1" si="326"/>
        <v>428571</v>
      </c>
      <c r="AV173" s="214">
        <f t="shared" ca="1" si="326"/>
        <v>428571</v>
      </c>
      <c r="AW173" s="214">
        <f t="shared" ca="1" si="326"/>
        <v>428571</v>
      </c>
      <c r="AX173" s="214">
        <f t="shared" ca="1" si="326"/>
        <v>0</v>
      </c>
      <c r="AY173" s="214">
        <f t="shared" ca="1" si="326"/>
        <v>0</v>
      </c>
      <c r="AZ173" s="214">
        <f t="shared" ca="1" si="326"/>
        <v>0</v>
      </c>
      <c r="BA173" s="214">
        <f t="shared" ca="1" si="326"/>
        <v>0</v>
      </c>
      <c r="BB173" s="214">
        <f t="shared" ca="1" si="326"/>
        <v>0</v>
      </c>
      <c r="BC173" s="214">
        <f t="shared" ca="1" si="326"/>
        <v>0</v>
      </c>
      <c r="BD173" s="214">
        <f t="shared" ca="1" si="326"/>
        <v>0</v>
      </c>
      <c r="BE173" s="214">
        <f t="shared" ca="1" si="326"/>
        <v>0</v>
      </c>
      <c r="BF173" s="214">
        <f t="shared" ca="1" si="326"/>
        <v>0</v>
      </c>
      <c r="BG173" s="214">
        <f t="shared" ca="1" si="326"/>
        <v>0</v>
      </c>
      <c r="BH173" s="214">
        <f t="shared" ca="1" si="326"/>
        <v>0</v>
      </c>
      <c r="BI173" s="214">
        <f t="shared" ca="1" si="326"/>
        <v>0</v>
      </c>
      <c r="BJ173" s="214">
        <f t="shared" ca="1" si="326"/>
        <v>0</v>
      </c>
      <c r="BK173" s="214">
        <f t="shared" ca="1" si="326"/>
        <v>0</v>
      </c>
      <c r="BL173" s="214">
        <f t="shared" ca="1" si="326"/>
        <v>0</v>
      </c>
      <c r="BM173" s="214">
        <f t="shared" ca="1" si="326"/>
        <v>0</v>
      </c>
      <c r="BN173" s="214">
        <f t="shared" ca="1" si="326"/>
        <v>0</v>
      </c>
      <c r="BO173" s="214">
        <f t="shared" ca="1" si="326"/>
        <v>0</v>
      </c>
      <c r="BP173" s="214">
        <f t="shared" ca="1" si="326"/>
        <v>0</v>
      </c>
      <c r="BQ173" s="214">
        <f t="shared" ref="BQ173:CF173" ca="1" si="327">BQ164*$C$118</f>
        <v>0</v>
      </c>
      <c r="BR173" s="214">
        <f t="shared" ca="1" si="327"/>
        <v>0</v>
      </c>
      <c r="BS173" s="214">
        <f t="shared" ca="1" si="327"/>
        <v>0</v>
      </c>
      <c r="BT173" s="214">
        <f t="shared" ca="1" si="327"/>
        <v>0</v>
      </c>
      <c r="BU173" s="214">
        <f t="shared" ca="1" si="327"/>
        <v>0</v>
      </c>
      <c r="BV173" s="214">
        <f t="shared" ca="1" si="327"/>
        <v>0</v>
      </c>
      <c r="BW173" s="214">
        <f t="shared" ca="1" si="327"/>
        <v>0</v>
      </c>
      <c r="BX173" s="214">
        <f t="shared" ca="1" si="327"/>
        <v>0</v>
      </c>
      <c r="BY173" s="214">
        <f t="shared" ca="1" si="327"/>
        <v>0</v>
      </c>
      <c r="BZ173" s="214">
        <f t="shared" ca="1" si="327"/>
        <v>0</v>
      </c>
      <c r="CA173" s="214">
        <f t="shared" ca="1" si="327"/>
        <v>0</v>
      </c>
      <c r="CB173" s="214">
        <f t="shared" ca="1" si="327"/>
        <v>0</v>
      </c>
      <c r="CC173" s="214">
        <f t="shared" ca="1" si="327"/>
        <v>0</v>
      </c>
      <c r="CD173" s="214">
        <f t="shared" ca="1" si="327"/>
        <v>0</v>
      </c>
      <c r="CE173" s="214">
        <f t="shared" ca="1" si="327"/>
        <v>0</v>
      </c>
      <c r="CF173" s="214">
        <f t="shared" ca="1" si="327"/>
        <v>0</v>
      </c>
    </row>
    <row r="174" spans="1:84" s="218" customFormat="1">
      <c r="B174" s="218" t="s">
        <v>175</v>
      </c>
      <c r="C174" s="219"/>
      <c r="D174" s="220">
        <f ca="1">D173*$C$116</f>
        <v>0</v>
      </c>
      <c r="E174" s="220">
        <f t="shared" ref="E174:BP174" ca="1" si="328">E173*$C$116</f>
        <v>0</v>
      </c>
      <c r="F174" s="220">
        <f t="shared" ca="1" si="328"/>
        <v>0</v>
      </c>
      <c r="G174" s="220">
        <f t="shared" ca="1" si="328"/>
        <v>0</v>
      </c>
      <c r="H174" s="220">
        <f ca="1">H173*$C$116</f>
        <v>19636.344000000001</v>
      </c>
      <c r="I174" s="220">
        <f t="shared" ca="1" si="328"/>
        <v>19636.344000000001</v>
      </c>
      <c r="J174" s="220">
        <f t="shared" ca="1" si="328"/>
        <v>58909.031999999999</v>
      </c>
      <c r="K174" s="220">
        <f t="shared" ca="1" si="328"/>
        <v>58909.031999999999</v>
      </c>
      <c r="L174" s="220">
        <f t="shared" ca="1" si="328"/>
        <v>176727.09599999999</v>
      </c>
      <c r="M174" s="220">
        <f t="shared" ca="1" si="328"/>
        <v>176727.09599999999</v>
      </c>
      <c r="N174" s="220">
        <f t="shared" ca="1" si="328"/>
        <v>176727.09599999999</v>
      </c>
      <c r="O174" s="220">
        <f t="shared" ca="1" si="328"/>
        <v>176727.09599999999</v>
      </c>
      <c r="P174" s="220">
        <f t="shared" ca="1" si="328"/>
        <v>176727.09599999999</v>
      </c>
      <c r="Q174" s="220">
        <f t="shared" ca="1" si="328"/>
        <v>176727.09599999999</v>
      </c>
      <c r="R174" s="220">
        <f t="shared" ca="1" si="328"/>
        <v>176727.31200000001</v>
      </c>
      <c r="S174" s="220">
        <f t="shared" ca="1" si="328"/>
        <v>204590.67600000001</v>
      </c>
      <c r="T174" s="220">
        <f t="shared" ca="1" si="328"/>
        <v>224227.45199999999</v>
      </c>
      <c r="U174" s="220">
        <f t="shared" ca="1" si="328"/>
        <v>279954.18</v>
      </c>
      <c r="V174" s="220">
        <f t="shared" ca="1" si="328"/>
        <v>279955.47600000002</v>
      </c>
      <c r="W174" s="220">
        <f t="shared" ca="1" si="328"/>
        <v>447135.66</v>
      </c>
      <c r="X174" s="220">
        <f t="shared" ca="1" si="328"/>
        <v>447135.66</v>
      </c>
      <c r="Y174" s="220">
        <f t="shared" ca="1" si="328"/>
        <v>447135.66</v>
      </c>
      <c r="Z174" s="220">
        <f t="shared" ca="1" si="328"/>
        <v>447135.66</v>
      </c>
      <c r="AA174" s="220">
        <f t="shared" ca="1" si="328"/>
        <v>447135.66</v>
      </c>
      <c r="AB174" s="220">
        <f t="shared" ca="1" si="328"/>
        <v>447135.66</v>
      </c>
      <c r="AC174" s="220">
        <f t="shared" ca="1" si="328"/>
        <v>447135.66</v>
      </c>
      <c r="AD174" s="220">
        <f t="shared" ca="1" si="328"/>
        <v>447136.78800000006</v>
      </c>
      <c r="AE174" s="220">
        <f t="shared" ca="1" si="328"/>
        <v>478927.83600000001</v>
      </c>
      <c r="AF174" s="220">
        <f t="shared" ca="1" si="328"/>
        <v>478929.66000000021</v>
      </c>
      <c r="AG174" s="220">
        <f t="shared" ca="1" si="328"/>
        <v>486785.02800000005</v>
      </c>
      <c r="AH174" s="220">
        <f t="shared" ca="1" si="328"/>
        <v>486790.50000000035</v>
      </c>
      <c r="AI174" s="220">
        <f t="shared" ca="1" si="328"/>
        <v>510356.60399999999</v>
      </c>
      <c r="AJ174" s="220">
        <f t="shared" ca="1" si="328"/>
        <v>510356.60399999999</v>
      </c>
      <c r="AK174" s="220">
        <f t="shared" ca="1" si="328"/>
        <v>510356.60399999999</v>
      </c>
      <c r="AL174" s="220">
        <f t="shared" ca="1" si="328"/>
        <v>458928.08400000003</v>
      </c>
      <c r="AM174" s="220">
        <f t="shared" ca="1" si="328"/>
        <v>458928.08400000003</v>
      </c>
      <c r="AN174" s="220">
        <f t="shared" ca="1" si="328"/>
        <v>356071.04399999999</v>
      </c>
      <c r="AO174" s="220">
        <f t="shared" ca="1" si="328"/>
        <v>356071.04399999999</v>
      </c>
      <c r="AP174" s="220">
        <f t="shared" ca="1" si="328"/>
        <v>47500.836000000068</v>
      </c>
      <c r="AQ174" s="220">
        <f t="shared" ca="1" si="328"/>
        <v>51428.52</v>
      </c>
      <c r="AR174" s="220">
        <f t="shared" ca="1" si="328"/>
        <v>51428.52</v>
      </c>
      <c r="AS174" s="220">
        <f t="shared" ca="1" si="328"/>
        <v>51428.52</v>
      </c>
      <c r="AT174" s="220">
        <f t="shared" ca="1" si="328"/>
        <v>51428.52</v>
      </c>
      <c r="AU174" s="220">
        <f t="shared" ca="1" si="328"/>
        <v>51428.52</v>
      </c>
      <c r="AV174" s="220">
        <f t="shared" ca="1" si="328"/>
        <v>51428.52</v>
      </c>
      <c r="AW174" s="220">
        <f t="shared" ca="1" si="328"/>
        <v>51428.52</v>
      </c>
      <c r="AX174" s="220">
        <f t="shared" ca="1" si="328"/>
        <v>0</v>
      </c>
      <c r="AY174" s="220">
        <f t="shared" ca="1" si="328"/>
        <v>0</v>
      </c>
      <c r="AZ174" s="220">
        <f t="shared" ca="1" si="328"/>
        <v>0</v>
      </c>
      <c r="BA174" s="220">
        <f t="shared" ca="1" si="328"/>
        <v>0</v>
      </c>
      <c r="BB174" s="220">
        <f t="shared" ca="1" si="328"/>
        <v>0</v>
      </c>
      <c r="BC174" s="220">
        <f t="shared" ca="1" si="328"/>
        <v>0</v>
      </c>
      <c r="BD174" s="220">
        <f t="shared" ca="1" si="328"/>
        <v>0</v>
      </c>
      <c r="BE174" s="220">
        <f t="shared" ca="1" si="328"/>
        <v>0</v>
      </c>
      <c r="BF174" s="220">
        <f t="shared" ca="1" si="328"/>
        <v>0</v>
      </c>
      <c r="BG174" s="220">
        <f t="shared" ca="1" si="328"/>
        <v>0</v>
      </c>
      <c r="BH174" s="220">
        <f t="shared" ca="1" si="328"/>
        <v>0</v>
      </c>
      <c r="BI174" s="220">
        <f t="shared" ca="1" si="328"/>
        <v>0</v>
      </c>
      <c r="BJ174" s="220">
        <f t="shared" ca="1" si="328"/>
        <v>0</v>
      </c>
      <c r="BK174" s="220">
        <f t="shared" ca="1" si="328"/>
        <v>0</v>
      </c>
      <c r="BL174" s="220">
        <f t="shared" ca="1" si="328"/>
        <v>0</v>
      </c>
      <c r="BM174" s="220">
        <f t="shared" ca="1" si="328"/>
        <v>0</v>
      </c>
      <c r="BN174" s="220">
        <f t="shared" ca="1" si="328"/>
        <v>0</v>
      </c>
      <c r="BO174" s="220">
        <f t="shared" ca="1" si="328"/>
        <v>0</v>
      </c>
      <c r="BP174" s="220">
        <f t="shared" ca="1" si="328"/>
        <v>0</v>
      </c>
      <c r="BQ174" s="220">
        <f t="shared" ref="BQ174" ca="1" si="329">BQ173*$C$116</f>
        <v>0</v>
      </c>
      <c r="BR174" s="220">
        <f t="shared" ref="BR174" ca="1" si="330">BR173*$C$116</f>
        <v>0</v>
      </c>
      <c r="BS174" s="220">
        <f t="shared" ref="BS174" ca="1" si="331">BS173*$C$116</f>
        <v>0</v>
      </c>
      <c r="BT174" s="220">
        <f t="shared" ref="BT174" ca="1" si="332">BT173*$C$116</f>
        <v>0</v>
      </c>
      <c r="BU174" s="220">
        <f t="shared" ref="BU174" ca="1" si="333">BU173*$C$116</f>
        <v>0</v>
      </c>
      <c r="BV174" s="220">
        <f t="shared" ref="BV174" ca="1" si="334">BV173*$C$116</f>
        <v>0</v>
      </c>
      <c r="BW174" s="220">
        <f t="shared" ref="BW174" ca="1" si="335">BW173*$C$116</f>
        <v>0</v>
      </c>
      <c r="BX174" s="220">
        <f t="shared" ref="BX174" ca="1" si="336">BX173*$C$116</f>
        <v>0</v>
      </c>
      <c r="BY174" s="220">
        <f t="shared" ref="BY174" ca="1" si="337">BY173*$C$116</f>
        <v>0</v>
      </c>
      <c r="BZ174" s="220">
        <f t="shared" ref="BZ174" ca="1" si="338">BZ173*$C$116</f>
        <v>0</v>
      </c>
      <c r="CA174" s="220">
        <f t="shared" ref="CA174" ca="1" si="339">CA173*$C$116</f>
        <v>0</v>
      </c>
      <c r="CB174" s="220">
        <f t="shared" ref="CB174" ca="1" si="340">CB173*$C$116</f>
        <v>0</v>
      </c>
      <c r="CC174" s="220">
        <f t="shared" ref="CC174" ca="1" si="341">CC173*$C$116</f>
        <v>0</v>
      </c>
      <c r="CD174" s="220">
        <f t="shared" ref="CD174" ca="1" si="342">CD173*$C$116</f>
        <v>0</v>
      </c>
      <c r="CE174" s="220">
        <f t="shared" ref="CE174" ca="1" si="343">CE173*$C$116</f>
        <v>0</v>
      </c>
      <c r="CF174" s="220">
        <f t="shared" ref="CF174" ca="1" si="344">CF173*$C$116</f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345">E163</f>
        <v>42309</v>
      </c>
      <c r="F176" s="12">
        <f t="shared" si="345"/>
        <v>42339</v>
      </c>
      <c r="G176" s="12">
        <f t="shared" si="345"/>
        <v>42370</v>
      </c>
      <c r="H176" s="12">
        <f t="shared" si="345"/>
        <v>42401</v>
      </c>
      <c r="I176" s="12">
        <f t="shared" si="345"/>
        <v>42430</v>
      </c>
      <c r="J176" s="12">
        <f t="shared" si="345"/>
        <v>42461</v>
      </c>
      <c r="K176" s="12">
        <f t="shared" si="345"/>
        <v>42491</v>
      </c>
      <c r="L176" s="12">
        <f t="shared" si="345"/>
        <v>42522</v>
      </c>
      <c r="M176" s="12">
        <f t="shared" si="345"/>
        <v>42552</v>
      </c>
      <c r="N176" s="12">
        <f t="shared" si="345"/>
        <v>42583</v>
      </c>
      <c r="O176" s="12">
        <f t="shared" si="345"/>
        <v>42614</v>
      </c>
      <c r="P176" s="12">
        <f t="shared" si="345"/>
        <v>42644</v>
      </c>
      <c r="Q176" s="12">
        <f t="shared" si="345"/>
        <v>42675</v>
      </c>
      <c r="R176" s="12">
        <f t="shared" si="345"/>
        <v>42705</v>
      </c>
      <c r="S176" s="12">
        <f t="shared" si="345"/>
        <v>42736</v>
      </c>
      <c r="T176" s="12">
        <f t="shared" si="345"/>
        <v>42767</v>
      </c>
      <c r="U176" s="12">
        <f t="shared" si="345"/>
        <v>42795</v>
      </c>
      <c r="V176" s="12">
        <f t="shared" si="345"/>
        <v>42826</v>
      </c>
      <c r="W176" s="12">
        <f t="shared" si="345"/>
        <v>42856</v>
      </c>
      <c r="X176" s="12">
        <f t="shared" si="345"/>
        <v>42887</v>
      </c>
      <c r="Y176" s="12">
        <f t="shared" si="345"/>
        <v>42917</v>
      </c>
      <c r="Z176" s="12">
        <f t="shared" si="345"/>
        <v>42948</v>
      </c>
      <c r="AA176" s="12">
        <f t="shared" si="345"/>
        <v>42979</v>
      </c>
      <c r="AB176" s="12">
        <f t="shared" si="345"/>
        <v>43009</v>
      </c>
      <c r="AC176" s="12">
        <f t="shared" si="345"/>
        <v>43040</v>
      </c>
      <c r="AD176" s="12">
        <f t="shared" si="345"/>
        <v>43070</v>
      </c>
      <c r="AE176" s="12">
        <f t="shared" si="345"/>
        <v>43101</v>
      </c>
      <c r="AF176" s="12">
        <f t="shared" si="345"/>
        <v>43132</v>
      </c>
      <c r="AG176" s="12">
        <f t="shared" si="345"/>
        <v>43160</v>
      </c>
      <c r="AH176" s="12">
        <f t="shared" si="345"/>
        <v>43191</v>
      </c>
      <c r="AI176" s="12">
        <f t="shared" si="345"/>
        <v>43221</v>
      </c>
      <c r="AJ176" s="12">
        <f t="shared" si="345"/>
        <v>43252</v>
      </c>
      <c r="AK176" s="12">
        <f t="shared" si="345"/>
        <v>43282</v>
      </c>
      <c r="AL176" s="12">
        <f t="shared" si="345"/>
        <v>43313</v>
      </c>
      <c r="AM176" s="12">
        <f t="shared" si="345"/>
        <v>43344</v>
      </c>
      <c r="AN176" s="12">
        <f t="shared" si="345"/>
        <v>43374</v>
      </c>
      <c r="AO176" s="12">
        <f t="shared" si="345"/>
        <v>43405</v>
      </c>
      <c r="AP176" s="12">
        <f t="shared" si="345"/>
        <v>43435</v>
      </c>
      <c r="AQ176" s="12">
        <f t="shared" si="345"/>
        <v>43466</v>
      </c>
      <c r="AR176" s="12">
        <f t="shared" si="345"/>
        <v>43497</v>
      </c>
      <c r="AS176" s="12">
        <f t="shared" si="345"/>
        <v>43525</v>
      </c>
      <c r="AT176" s="12">
        <f t="shared" si="345"/>
        <v>43556</v>
      </c>
      <c r="AU176" s="12">
        <f t="shared" si="345"/>
        <v>43586</v>
      </c>
      <c r="AV176" s="12">
        <f t="shared" si="345"/>
        <v>43617</v>
      </c>
      <c r="AW176" s="12">
        <f t="shared" si="345"/>
        <v>43647</v>
      </c>
      <c r="AX176" s="12">
        <f t="shared" si="345"/>
        <v>43678</v>
      </c>
      <c r="AY176" s="12">
        <f t="shared" si="345"/>
        <v>43709</v>
      </c>
      <c r="AZ176" s="12">
        <f t="shared" si="345"/>
        <v>43739</v>
      </c>
      <c r="BA176" s="12">
        <f t="shared" si="345"/>
        <v>43770</v>
      </c>
      <c r="BB176" s="12">
        <f t="shared" si="345"/>
        <v>43800</v>
      </c>
      <c r="BC176" s="12">
        <f t="shared" si="345"/>
        <v>43831</v>
      </c>
      <c r="BD176" s="12">
        <f t="shared" si="345"/>
        <v>43862</v>
      </c>
      <c r="BE176" s="12">
        <f t="shared" si="345"/>
        <v>43891</v>
      </c>
      <c r="BF176" s="12">
        <f t="shared" si="345"/>
        <v>43922</v>
      </c>
      <c r="BG176" s="12">
        <f t="shared" si="345"/>
        <v>43952</v>
      </c>
      <c r="BH176" s="12">
        <f t="shared" si="345"/>
        <v>43983</v>
      </c>
      <c r="BI176" s="12">
        <f t="shared" si="345"/>
        <v>44013</v>
      </c>
      <c r="BJ176" s="12">
        <f t="shared" si="345"/>
        <v>44044</v>
      </c>
      <c r="BK176" s="12">
        <f t="shared" si="345"/>
        <v>44075</v>
      </c>
      <c r="BL176" s="12">
        <f t="shared" si="345"/>
        <v>44105</v>
      </c>
      <c r="BM176" s="12">
        <f t="shared" si="345"/>
        <v>44136</v>
      </c>
      <c r="BN176" s="12">
        <f t="shared" si="345"/>
        <v>44166</v>
      </c>
      <c r="BO176" s="12">
        <f t="shared" si="345"/>
        <v>44197</v>
      </c>
      <c r="BP176" s="12">
        <f t="shared" si="345"/>
        <v>44228</v>
      </c>
      <c r="BQ176" s="12">
        <f t="shared" ref="BQ176:CF176" si="346">BQ163</f>
        <v>44256</v>
      </c>
      <c r="BR176" s="12">
        <f t="shared" si="346"/>
        <v>44287</v>
      </c>
      <c r="BS176" s="12">
        <f t="shared" si="346"/>
        <v>44317</v>
      </c>
      <c r="BT176" s="12">
        <f t="shared" si="346"/>
        <v>44348</v>
      </c>
      <c r="BU176" s="12">
        <f t="shared" si="346"/>
        <v>44378</v>
      </c>
      <c r="BV176" s="12">
        <f t="shared" si="346"/>
        <v>44409</v>
      </c>
      <c r="BW176" s="12">
        <f t="shared" si="346"/>
        <v>44440</v>
      </c>
      <c r="BX176" s="12">
        <f t="shared" si="346"/>
        <v>44470</v>
      </c>
      <c r="BY176" s="12">
        <f t="shared" si="346"/>
        <v>44501</v>
      </c>
      <c r="BZ176" s="12">
        <f t="shared" si="346"/>
        <v>44531</v>
      </c>
      <c r="CA176" s="12">
        <f t="shared" si="346"/>
        <v>44562</v>
      </c>
      <c r="CB176" s="12">
        <f t="shared" si="346"/>
        <v>44593</v>
      </c>
      <c r="CC176" s="12">
        <f t="shared" si="346"/>
        <v>44621</v>
      </c>
      <c r="CD176" s="12">
        <f t="shared" si="346"/>
        <v>44652</v>
      </c>
      <c r="CE176" s="12">
        <f t="shared" si="346"/>
        <v>44682</v>
      </c>
      <c r="CF176" s="12">
        <f t="shared" si="346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47">E144</f>
        <v>0</v>
      </c>
      <c r="F177" s="2">
        <f t="shared" ca="1" si="347"/>
        <v>0</v>
      </c>
      <c r="G177" s="2">
        <f t="shared" ca="1" si="347"/>
        <v>0</v>
      </c>
      <c r="H177" s="2">
        <f t="shared" ca="1" si="347"/>
        <v>0</v>
      </c>
      <c r="I177" s="2">
        <f t="shared" ca="1" si="347"/>
        <v>0</v>
      </c>
      <c r="J177" s="2">
        <f t="shared" ca="1" si="347"/>
        <v>0</v>
      </c>
      <c r="K177" s="2">
        <f t="shared" ca="1" si="347"/>
        <v>0</v>
      </c>
      <c r="L177" s="2">
        <f t="shared" ca="1" si="347"/>
        <v>0</v>
      </c>
      <c r="M177" s="2">
        <f t="shared" ca="1" si="347"/>
        <v>0</v>
      </c>
      <c r="N177" s="2">
        <f t="shared" ca="1" si="347"/>
        <v>0</v>
      </c>
      <c r="O177" s="2">
        <f t="shared" ca="1" si="347"/>
        <v>0</v>
      </c>
      <c r="P177" s="2">
        <f t="shared" ca="1" si="347"/>
        <v>0</v>
      </c>
      <c r="Q177" s="2">
        <f t="shared" ca="1" si="347"/>
        <v>0</v>
      </c>
      <c r="R177" s="2">
        <f t="shared" ca="1" si="347"/>
        <v>0</v>
      </c>
      <c r="S177" s="2">
        <f t="shared" ca="1" si="347"/>
        <v>0</v>
      </c>
      <c r="T177" s="2">
        <f t="shared" ca="1" si="347"/>
        <v>0</v>
      </c>
      <c r="U177" s="2">
        <f t="shared" ca="1" si="347"/>
        <v>0</v>
      </c>
      <c r="V177" s="2">
        <f t="shared" ca="1" si="347"/>
        <v>0</v>
      </c>
      <c r="W177" s="2">
        <f t="shared" ca="1" si="347"/>
        <v>0</v>
      </c>
      <c r="X177" s="2">
        <f t="shared" ca="1" si="347"/>
        <v>834999240</v>
      </c>
      <c r="Y177" s="2">
        <f t="shared" ca="1" si="347"/>
        <v>0</v>
      </c>
      <c r="Z177" s="2">
        <f t="shared" ca="1" si="347"/>
        <v>0</v>
      </c>
      <c r="AA177" s="2">
        <f t="shared" ca="1" si="347"/>
        <v>0</v>
      </c>
      <c r="AB177" s="2">
        <f t="shared" ca="1" si="347"/>
        <v>0</v>
      </c>
      <c r="AC177" s="2">
        <f t="shared" ca="1" si="347"/>
        <v>79166540</v>
      </c>
      <c r="AD177" s="2">
        <f t="shared" ca="1" si="347"/>
        <v>79166540</v>
      </c>
      <c r="AE177" s="2">
        <f t="shared" ca="1" si="347"/>
        <v>79166540</v>
      </c>
      <c r="AF177" s="2">
        <f t="shared" ca="1" si="347"/>
        <v>79166540</v>
      </c>
      <c r="AG177" s="2">
        <f t="shared" ca="1" si="347"/>
        <v>79166540</v>
      </c>
      <c r="AH177" s="2">
        <f t="shared" ca="1" si="347"/>
        <v>79168060.000000104</v>
      </c>
      <c r="AI177" s="2">
        <f t="shared" ca="1" si="347"/>
        <v>85714200</v>
      </c>
      <c r="AJ177" s="2">
        <f t="shared" ca="1" si="347"/>
        <v>85714200</v>
      </c>
      <c r="AK177" s="2">
        <f t="shared" ca="1" si="347"/>
        <v>85714200</v>
      </c>
      <c r="AL177" s="2">
        <f t="shared" ca="1" si="347"/>
        <v>85714200</v>
      </c>
      <c r="AM177" s="2">
        <f t="shared" ca="1" si="347"/>
        <v>85714200</v>
      </c>
      <c r="AN177" s="2">
        <f t="shared" ca="1" si="347"/>
        <v>85714200</v>
      </c>
      <c r="AO177" s="2">
        <f t="shared" ca="1" si="347"/>
        <v>85714200</v>
      </c>
      <c r="AP177" s="2">
        <f t="shared" ca="1" si="347"/>
        <v>0</v>
      </c>
      <c r="AQ177" s="2">
        <f t="shared" ca="1" si="347"/>
        <v>0</v>
      </c>
      <c r="AR177" s="2">
        <f t="shared" ca="1" si="347"/>
        <v>0</v>
      </c>
      <c r="AS177" s="2">
        <f t="shared" ca="1" si="347"/>
        <v>0</v>
      </c>
      <c r="AT177" s="2">
        <f t="shared" ca="1" si="347"/>
        <v>0</v>
      </c>
      <c r="AU177" s="2">
        <f t="shared" ca="1" si="347"/>
        <v>0</v>
      </c>
      <c r="AV177" s="2">
        <f t="shared" ca="1" si="347"/>
        <v>0</v>
      </c>
      <c r="AW177" s="2">
        <f t="shared" ca="1" si="347"/>
        <v>0</v>
      </c>
      <c r="AX177" s="2">
        <f t="shared" ca="1" si="347"/>
        <v>0</v>
      </c>
      <c r="AY177" s="2">
        <f t="shared" ca="1" si="347"/>
        <v>0</v>
      </c>
      <c r="AZ177" s="2">
        <f t="shared" ca="1" si="347"/>
        <v>0</v>
      </c>
      <c r="BA177" s="2">
        <f t="shared" ca="1" si="347"/>
        <v>0</v>
      </c>
      <c r="BB177" s="2">
        <f t="shared" ca="1" si="347"/>
        <v>0</v>
      </c>
      <c r="BC177" s="2">
        <f t="shared" ca="1" si="347"/>
        <v>0</v>
      </c>
      <c r="BD177" s="2">
        <f t="shared" ca="1" si="347"/>
        <v>0</v>
      </c>
      <c r="BE177" s="2">
        <f t="shared" ca="1" si="347"/>
        <v>0</v>
      </c>
      <c r="BF177" s="2">
        <f t="shared" ca="1" si="347"/>
        <v>0</v>
      </c>
      <c r="BG177" s="2">
        <f t="shared" ca="1" si="347"/>
        <v>0</v>
      </c>
      <c r="BH177" s="2">
        <f t="shared" ca="1" si="347"/>
        <v>0</v>
      </c>
      <c r="BI177" s="2">
        <f t="shared" ca="1" si="347"/>
        <v>0</v>
      </c>
      <c r="BJ177" s="2">
        <f t="shared" ca="1" si="347"/>
        <v>0</v>
      </c>
      <c r="BK177" s="2">
        <f t="shared" ca="1" si="347"/>
        <v>0</v>
      </c>
      <c r="BL177" s="2">
        <f t="shared" ca="1" si="347"/>
        <v>0</v>
      </c>
      <c r="BM177" s="2">
        <f t="shared" ca="1" si="347"/>
        <v>0</v>
      </c>
      <c r="BN177" s="2">
        <f t="shared" ca="1" si="347"/>
        <v>0</v>
      </c>
      <c r="BO177" s="2">
        <f t="shared" ca="1" si="347"/>
        <v>0</v>
      </c>
      <c r="BP177" s="2">
        <f t="shared" ca="1" si="347"/>
        <v>0</v>
      </c>
      <c r="BQ177" s="2">
        <f t="shared" ref="BQ177:CF177" ca="1" si="348">BQ144</f>
        <v>0</v>
      </c>
      <c r="BR177" s="2">
        <f t="shared" ca="1" si="348"/>
        <v>0</v>
      </c>
      <c r="BS177" s="2">
        <f t="shared" si="348"/>
        <v>0</v>
      </c>
      <c r="BT177" s="2">
        <f t="shared" si="348"/>
        <v>0</v>
      </c>
      <c r="BU177" s="2">
        <f t="shared" si="348"/>
        <v>0</v>
      </c>
      <c r="BV177" s="2">
        <f t="shared" si="348"/>
        <v>0</v>
      </c>
      <c r="BW177" s="2">
        <f t="shared" si="348"/>
        <v>0</v>
      </c>
      <c r="BX177" s="2">
        <f t="shared" si="348"/>
        <v>0</v>
      </c>
      <c r="BY177" s="2">
        <f t="shared" si="348"/>
        <v>0</v>
      </c>
      <c r="BZ177" s="2">
        <f t="shared" si="348"/>
        <v>0</v>
      </c>
      <c r="CA177" s="2">
        <f t="shared" si="348"/>
        <v>0</v>
      </c>
      <c r="CB177" s="2">
        <f t="shared" si="348"/>
        <v>0</v>
      </c>
      <c r="CC177" s="2">
        <f t="shared" si="348"/>
        <v>0</v>
      </c>
      <c r="CD177" s="2">
        <f t="shared" si="348"/>
        <v>0</v>
      </c>
      <c r="CE177" s="2">
        <f t="shared" si="348"/>
        <v>0</v>
      </c>
      <c r="CF177" s="2">
        <f t="shared" si="348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49">E145</f>
        <v>0</v>
      </c>
      <c r="F178" s="2">
        <f t="shared" ca="1" si="349"/>
        <v>0</v>
      </c>
      <c r="G178" s="2">
        <f t="shared" ca="1" si="349"/>
        <v>0</v>
      </c>
      <c r="H178" s="2">
        <f t="shared" ca="1" si="349"/>
        <v>0</v>
      </c>
      <c r="I178" s="2">
        <f t="shared" ca="1" si="349"/>
        <v>0</v>
      </c>
      <c r="J178" s="2">
        <f t="shared" ca="1" si="349"/>
        <v>0</v>
      </c>
      <c r="K178" s="2">
        <f t="shared" ca="1" si="349"/>
        <v>0</v>
      </c>
      <c r="L178" s="2">
        <f t="shared" ca="1" si="349"/>
        <v>0</v>
      </c>
      <c r="M178" s="2">
        <f t="shared" ca="1" si="349"/>
        <v>0</v>
      </c>
      <c r="N178" s="2">
        <f t="shared" ca="1" si="349"/>
        <v>0</v>
      </c>
      <c r="O178" s="2">
        <f t="shared" ca="1" si="349"/>
        <v>0</v>
      </c>
      <c r="P178" s="2">
        <f t="shared" ca="1" si="349"/>
        <v>0</v>
      </c>
      <c r="Q178" s="2">
        <f t="shared" ca="1" si="349"/>
        <v>0</v>
      </c>
      <c r="R178" s="2">
        <f t="shared" ca="1" si="349"/>
        <v>0</v>
      </c>
      <c r="S178" s="2">
        <f t="shared" ca="1" si="349"/>
        <v>0</v>
      </c>
      <c r="T178" s="2">
        <f t="shared" ca="1" si="349"/>
        <v>0</v>
      </c>
      <c r="U178" s="2">
        <f t="shared" ca="1" si="349"/>
        <v>0</v>
      </c>
      <c r="V178" s="2">
        <f t="shared" ca="1" si="349"/>
        <v>0</v>
      </c>
      <c r="W178" s="2">
        <f t="shared" ca="1" si="349"/>
        <v>0</v>
      </c>
      <c r="X178" s="2">
        <f t="shared" ca="1" si="349"/>
        <v>759090218.18181813</v>
      </c>
      <c r="Y178" s="2">
        <f t="shared" ca="1" si="349"/>
        <v>0</v>
      </c>
      <c r="Z178" s="2">
        <f t="shared" ca="1" si="349"/>
        <v>0</v>
      </c>
      <c r="AA178" s="2">
        <f t="shared" ca="1" si="349"/>
        <v>0</v>
      </c>
      <c r="AB178" s="2">
        <f t="shared" ca="1" si="349"/>
        <v>0</v>
      </c>
      <c r="AC178" s="2">
        <f t="shared" ca="1" si="349"/>
        <v>71969581.818181813</v>
      </c>
      <c r="AD178" s="2">
        <f t="shared" ca="1" si="349"/>
        <v>71969581.818181813</v>
      </c>
      <c r="AE178" s="2">
        <f t="shared" ca="1" si="349"/>
        <v>71969581.818181813</v>
      </c>
      <c r="AF178" s="2">
        <f t="shared" ca="1" si="349"/>
        <v>71969581.818181813</v>
      </c>
      <c r="AG178" s="2">
        <f t="shared" ca="1" si="349"/>
        <v>71969581.818181813</v>
      </c>
      <c r="AH178" s="2">
        <f t="shared" ca="1" si="349"/>
        <v>71970963.63636373</v>
      </c>
      <c r="AI178" s="2">
        <f t="shared" ca="1" si="349"/>
        <v>77922000</v>
      </c>
      <c r="AJ178" s="2">
        <f t="shared" ca="1" si="349"/>
        <v>77922000</v>
      </c>
      <c r="AK178" s="2">
        <f t="shared" ca="1" si="349"/>
        <v>77922000</v>
      </c>
      <c r="AL178" s="2">
        <f t="shared" ca="1" si="349"/>
        <v>77922000</v>
      </c>
      <c r="AM178" s="2">
        <f t="shared" ca="1" si="349"/>
        <v>77922000</v>
      </c>
      <c r="AN178" s="2">
        <f t="shared" ca="1" si="349"/>
        <v>77922000</v>
      </c>
      <c r="AO178" s="2">
        <f t="shared" ca="1" si="349"/>
        <v>77922000</v>
      </c>
      <c r="AP178" s="2">
        <f t="shared" ca="1" si="349"/>
        <v>0</v>
      </c>
      <c r="AQ178" s="2">
        <f t="shared" ca="1" si="349"/>
        <v>0</v>
      </c>
      <c r="AR178" s="2">
        <f t="shared" ca="1" si="349"/>
        <v>0</v>
      </c>
      <c r="AS178" s="2">
        <f t="shared" ca="1" si="349"/>
        <v>0</v>
      </c>
      <c r="AT178" s="2">
        <f t="shared" ca="1" si="349"/>
        <v>0</v>
      </c>
      <c r="AU178" s="2">
        <f t="shared" ca="1" si="349"/>
        <v>0</v>
      </c>
      <c r="AV178" s="2">
        <f t="shared" ca="1" si="349"/>
        <v>0</v>
      </c>
      <c r="AW178" s="2">
        <f t="shared" ca="1" si="349"/>
        <v>0</v>
      </c>
      <c r="AX178" s="2">
        <f t="shared" ca="1" si="349"/>
        <v>0</v>
      </c>
      <c r="AY178" s="2">
        <f t="shared" ca="1" si="349"/>
        <v>0</v>
      </c>
      <c r="AZ178" s="2">
        <f t="shared" ca="1" si="349"/>
        <v>0</v>
      </c>
      <c r="BA178" s="2">
        <f t="shared" ca="1" si="349"/>
        <v>0</v>
      </c>
      <c r="BB178" s="2">
        <f t="shared" ca="1" si="349"/>
        <v>0</v>
      </c>
      <c r="BC178" s="2">
        <f t="shared" ca="1" si="349"/>
        <v>0</v>
      </c>
      <c r="BD178" s="2">
        <f t="shared" ca="1" si="349"/>
        <v>0</v>
      </c>
      <c r="BE178" s="2">
        <f t="shared" ca="1" si="349"/>
        <v>0</v>
      </c>
      <c r="BF178" s="2">
        <f t="shared" ca="1" si="349"/>
        <v>0</v>
      </c>
      <c r="BG178" s="2">
        <f t="shared" ca="1" si="349"/>
        <v>0</v>
      </c>
      <c r="BH178" s="2">
        <f t="shared" ca="1" si="349"/>
        <v>0</v>
      </c>
      <c r="BI178" s="2">
        <f t="shared" ca="1" si="349"/>
        <v>0</v>
      </c>
      <c r="BJ178" s="2">
        <f t="shared" ca="1" si="349"/>
        <v>0</v>
      </c>
      <c r="BK178" s="2">
        <f t="shared" ca="1" si="349"/>
        <v>0</v>
      </c>
      <c r="BL178" s="2">
        <f t="shared" ca="1" si="349"/>
        <v>0</v>
      </c>
      <c r="BM178" s="2">
        <f t="shared" ca="1" si="349"/>
        <v>0</v>
      </c>
      <c r="BN178" s="2">
        <f t="shared" ca="1" si="349"/>
        <v>0</v>
      </c>
      <c r="BO178" s="2">
        <f t="shared" ca="1" si="349"/>
        <v>0</v>
      </c>
      <c r="BP178" s="2">
        <f t="shared" ca="1" si="349"/>
        <v>0</v>
      </c>
      <c r="BQ178" s="2">
        <f t="shared" ref="BQ178:CF178" ca="1" si="350">BQ145</f>
        <v>0</v>
      </c>
      <c r="BR178" s="2">
        <f t="shared" ca="1" si="350"/>
        <v>0</v>
      </c>
      <c r="BS178" s="2">
        <f t="shared" si="350"/>
        <v>0</v>
      </c>
      <c r="BT178" s="2">
        <f t="shared" si="350"/>
        <v>0</v>
      </c>
      <c r="BU178" s="2">
        <f t="shared" si="350"/>
        <v>0</v>
      </c>
      <c r="BV178" s="2">
        <f t="shared" si="350"/>
        <v>0</v>
      </c>
      <c r="BW178" s="2">
        <f t="shared" si="350"/>
        <v>0</v>
      </c>
      <c r="BX178" s="2">
        <f t="shared" si="350"/>
        <v>0</v>
      </c>
      <c r="BY178" s="2">
        <f t="shared" si="350"/>
        <v>0</v>
      </c>
      <c r="BZ178" s="2">
        <f t="shared" si="350"/>
        <v>0</v>
      </c>
      <c r="CA178" s="2">
        <f t="shared" si="350"/>
        <v>0</v>
      </c>
      <c r="CB178" s="2">
        <f t="shared" si="350"/>
        <v>0</v>
      </c>
      <c r="CC178" s="2">
        <f t="shared" si="350"/>
        <v>0</v>
      </c>
      <c r="CD178" s="2">
        <f t="shared" si="350"/>
        <v>0</v>
      </c>
      <c r="CE178" s="2">
        <f t="shared" si="350"/>
        <v>0</v>
      </c>
      <c r="CF178" s="2">
        <f t="shared" si="350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351">E178*$C$170</f>
        <v>0</v>
      </c>
      <c r="F179" s="198">
        <f t="shared" ca="1" si="351"/>
        <v>0</v>
      </c>
      <c r="G179" s="198">
        <f t="shared" ca="1" si="351"/>
        <v>0</v>
      </c>
      <c r="H179" s="198">
        <f t="shared" ca="1" si="351"/>
        <v>0</v>
      </c>
      <c r="I179" s="198">
        <f t="shared" ca="1" si="351"/>
        <v>0</v>
      </c>
      <c r="J179" s="198">
        <f t="shared" ca="1" si="351"/>
        <v>0</v>
      </c>
      <c r="K179" s="198">
        <f t="shared" ca="1" si="351"/>
        <v>0</v>
      </c>
      <c r="L179" s="198">
        <f t="shared" ca="1" si="351"/>
        <v>0</v>
      </c>
      <c r="M179" s="198">
        <f t="shared" ca="1" si="351"/>
        <v>0</v>
      </c>
      <c r="N179" s="198">
        <f t="shared" ca="1" si="351"/>
        <v>0</v>
      </c>
      <c r="O179" s="198">
        <f t="shared" ca="1" si="351"/>
        <v>0</v>
      </c>
      <c r="P179" s="198">
        <f t="shared" ca="1" si="351"/>
        <v>0</v>
      </c>
      <c r="Q179" s="198">
        <f t="shared" ca="1" si="351"/>
        <v>0</v>
      </c>
      <c r="R179" s="198">
        <f t="shared" ca="1" si="351"/>
        <v>0</v>
      </c>
      <c r="S179" s="198">
        <f t="shared" ca="1" si="351"/>
        <v>0</v>
      </c>
      <c r="T179" s="198">
        <f t="shared" ca="1" si="351"/>
        <v>0</v>
      </c>
      <c r="U179" s="198">
        <f t="shared" ca="1" si="351"/>
        <v>0</v>
      </c>
      <c r="V179" s="198">
        <f t="shared" ca="1" si="351"/>
        <v>0</v>
      </c>
      <c r="W179" s="198">
        <f t="shared" ca="1" si="351"/>
        <v>0</v>
      </c>
      <c r="X179" s="198">
        <f t="shared" ca="1" si="351"/>
        <v>28700650.486985702</v>
      </c>
      <c r="Y179" s="198">
        <f t="shared" ca="1" si="351"/>
        <v>0</v>
      </c>
      <c r="Z179" s="198">
        <f t="shared" ca="1" si="351"/>
        <v>0</v>
      </c>
      <c r="AA179" s="198">
        <f t="shared" ca="1" si="351"/>
        <v>0</v>
      </c>
      <c r="AB179" s="198">
        <f t="shared" ca="1" si="351"/>
        <v>0</v>
      </c>
      <c r="AC179" s="198">
        <f t="shared" ca="1" si="351"/>
        <v>2721117.6800639639</v>
      </c>
      <c r="AD179" s="198">
        <f t="shared" ca="1" si="351"/>
        <v>2721117.6800639639</v>
      </c>
      <c r="AE179" s="198">
        <f t="shared" ca="1" si="351"/>
        <v>2721117.6800639639</v>
      </c>
      <c r="AF179" s="198">
        <f t="shared" ca="1" si="351"/>
        <v>2721117.6800639639</v>
      </c>
      <c r="AG179" s="198">
        <f t="shared" ca="1" si="351"/>
        <v>2721117.6800639639</v>
      </c>
      <c r="AH179" s="198">
        <f t="shared" ca="1" si="351"/>
        <v>2721169.9256070177</v>
      </c>
      <c r="AI179" s="198">
        <f t="shared" ca="1" si="351"/>
        <v>2946174.2934898841</v>
      </c>
      <c r="AJ179" s="198">
        <f t="shared" ca="1" si="351"/>
        <v>2946174.2934898841</v>
      </c>
      <c r="AK179" s="198">
        <f t="shared" ca="1" si="351"/>
        <v>2946174.2934898841</v>
      </c>
      <c r="AL179" s="198">
        <f t="shared" ca="1" si="351"/>
        <v>2946174.2934898841</v>
      </c>
      <c r="AM179" s="198">
        <f t="shared" ca="1" si="351"/>
        <v>2946174.2934898841</v>
      </c>
      <c r="AN179" s="198">
        <f t="shared" ca="1" si="351"/>
        <v>2946174.2934898841</v>
      </c>
      <c r="AO179" s="198">
        <f t="shared" ca="1" si="351"/>
        <v>2946174.2934898841</v>
      </c>
      <c r="AP179" s="198">
        <f t="shared" ca="1" si="351"/>
        <v>0</v>
      </c>
      <c r="AQ179" s="198">
        <f t="shared" ca="1" si="351"/>
        <v>0</v>
      </c>
      <c r="AR179" s="198">
        <f t="shared" ca="1" si="351"/>
        <v>0</v>
      </c>
      <c r="AS179" s="198">
        <f t="shared" ca="1" si="351"/>
        <v>0</v>
      </c>
      <c r="AT179" s="198">
        <f t="shared" ca="1" si="351"/>
        <v>0</v>
      </c>
      <c r="AU179" s="198">
        <f t="shared" ca="1" si="351"/>
        <v>0</v>
      </c>
      <c r="AV179" s="198">
        <f t="shared" ca="1" si="351"/>
        <v>0</v>
      </c>
      <c r="AW179" s="198">
        <f t="shared" ca="1" si="351"/>
        <v>0</v>
      </c>
      <c r="AX179" s="198">
        <f t="shared" ca="1" si="351"/>
        <v>0</v>
      </c>
      <c r="AY179" s="198">
        <f t="shared" ca="1" si="351"/>
        <v>0</v>
      </c>
      <c r="AZ179" s="198">
        <f t="shared" ca="1" si="351"/>
        <v>0</v>
      </c>
      <c r="BA179" s="198">
        <f t="shared" ca="1" si="351"/>
        <v>0</v>
      </c>
      <c r="BB179" s="198">
        <f t="shared" ca="1" si="351"/>
        <v>0</v>
      </c>
      <c r="BC179" s="198">
        <f t="shared" ca="1" si="351"/>
        <v>0</v>
      </c>
      <c r="BD179" s="198">
        <f t="shared" ca="1" si="351"/>
        <v>0</v>
      </c>
      <c r="BE179" s="198">
        <f t="shared" ca="1" si="351"/>
        <v>0</v>
      </c>
      <c r="BF179" s="198">
        <f t="shared" ca="1" si="351"/>
        <v>0</v>
      </c>
      <c r="BG179" s="198">
        <f t="shared" ca="1" si="351"/>
        <v>0</v>
      </c>
      <c r="BH179" s="198">
        <f t="shared" ca="1" si="351"/>
        <v>0</v>
      </c>
      <c r="BI179" s="198">
        <f t="shared" ca="1" si="351"/>
        <v>0</v>
      </c>
      <c r="BJ179" s="198">
        <f t="shared" ca="1" si="351"/>
        <v>0</v>
      </c>
      <c r="BK179" s="198">
        <f t="shared" ca="1" si="351"/>
        <v>0</v>
      </c>
      <c r="BL179" s="198">
        <f t="shared" ca="1" si="351"/>
        <v>0</v>
      </c>
      <c r="BM179" s="198">
        <f t="shared" ca="1" si="351"/>
        <v>0</v>
      </c>
      <c r="BN179" s="198">
        <f t="shared" ca="1" si="351"/>
        <v>0</v>
      </c>
      <c r="BO179" s="198">
        <f t="shared" ca="1" si="351"/>
        <v>0</v>
      </c>
      <c r="BP179" s="198">
        <f t="shared" ca="1" si="351"/>
        <v>0</v>
      </c>
      <c r="BQ179" s="198">
        <f t="shared" ref="BQ179:CF179" ca="1" si="352">BQ178*$C$170</f>
        <v>0</v>
      </c>
      <c r="BR179" s="198">
        <f t="shared" ca="1" si="352"/>
        <v>0</v>
      </c>
      <c r="BS179" s="198">
        <f t="shared" ca="1" si="352"/>
        <v>0</v>
      </c>
      <c r="BT179" s="198">
        <f t="shared" ca="1" si="352"/>
        <v>0</v>
      </c>
      <c r="BU179" s="198">
        <f t="shared" ca="1" si="352"/>
        <v>0</v>
      </c>
      <c r="BV179" s="198">
        <f t="shared" ca="1" si="352"/>
        <v>0</v>
      </c>
      <c r="BW179" s="198">
        <f t="shared" ca="1" si="352"/>
        <v>0</v>
      </c>
      <c r="BX179" s="198">
        <f t="shared" ca="1" si="352"/>
        <v>0</v>
      </c>
      <c r="BY179" s="198">
        <f t="shared" ca="1" si="352"/>
        <v>0</v>
      </c>
      <c r="BZ179" s="198">
        <f t="shared" ca="1" si="352"/>
        <v>0</v>
      </c>
      <c r="CA179" s="198">
        <f t="shared" ca="1" si="352"/>
        <v>0</v>
      </c>
      <c r="CB179" s="198">
        <f t="shared" ca="1" si="352"/>
        <v>0</v>
      </c>
      <c r="CC179" s="198">
        <f t="shared" ca="1" si="352"/>
        <v>0</v>
      </c>
      <c r="CD179" s="198">
        <f t="shared" ca="1" si="352"/>
        <v>0</v>
      </c>
      <c r="CE179" s="198">
        <f t="shared" ca="1" si="352"/>
        <v>0</v>
      </c>
      <c r="CF179" s="198">
        <f t="shared" ca="1" si="352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353">E179*$C$116</f>
        <v>0</v>
      </c>
      <c r="F180" s="2">
        <f t="shared" ca="1" si="353"/>
        <v>0</v>
      </c>
      <c r="G180" s="2">
        <f t="shared" ca="1" si="353"/>
        <v>0</v>
      </c>
      <c r="H180" s="2">
        <f t="shared" ca="1" si="353"/>
        <v>0</v>
      </c>
      <c r="I180" s="2">
        <f t="shared" ca="1" si="353"/>
        <v>0</v>
      </c>
      <c r="J180" s="2">
        <f t="shared" ca="1" si="353"/>
        <v>0</v>
      </c>
      <c r="K180" s="2">
        <f t="shared" ca="1" si="353"/>
        <v>0</v>
      </c>
      <c r="L180" s="2">
        <f t="shared" ca="1" si="353"/>
        <v>0</v>
      </c>
      <c r="M180" s="2">
        <f t="shared" ca="1" si="353"/>
        <v>0</v>
      </c>
      <c r="N180" s="2">
        <f t="shared" ca="1" si="353"/>
        <v>0</v>
      </c>
      <c r="O180" s="2">
        <f t="shared" ca="1" si="353"/>
        <v>0</v>
      </c>
      <c r="P180" s="2">
        <f t="shared" ca="1" si="353"/>
        <v>0</v>
      </c>
      <c r="Q180" s="2">
        <f t="shared" ca="1" si="353"/>
        <v>0</v>
      </c>
      <c r="R180" s="2">
        <f t="shared" ca="1" si="353"/>
        <v>0</v>
      </c>
      <c r="S180" s="2">
        <f t="shared" ca="1" si="353"/>
        <v>0</v>
      </c>
      <c r="T180" s="2">
        <f t="shared" ca="1" si="353"/>
        <v>0</v>
      </c>
      <c r="U180" s="2">
        <f t="shared" ca="1" si="353"/>
        <v>0</v>
      </c>
      <c r="V180" s="2">
        <f t="shared" ca="1" si="353"/>
        <v>0</v>
      </c>
      <c r="W180" s="2">
        <f t="shared" ca="1" si="353"/>
        <v>0</v>
      </c>
      <c r="X180" s="2">
        <f t="shared" ca="1" si="353"/>
        <v>3444078.0584382843</v>
      </c>
      <c r="Y180" s="2">
        <f t="shared" ca="1" si="353"/>
        <v>0</v>
      </c>
      <c r="Z180" s="2">
        <f t="shared" ca="1" si="353"/>
        <v>0</v>
      </c>
      <c r="AA180" s="2">
        <f t="shared" ca="1" si="353"/>
        <v>0</v>
      </c>
      <c r="AB180" s="2">
        <f t="shared" ca="1" si="353"/>
        <v>0</v>
      </c>
      <c r="AC180" s="2">
        <f t="shared" ca="1" si="353"/>
        <v>326534.12160767562</v>
      </c>
      <c r="AD180" s="2">
        <f t="shared" ca="1" si="353"/>
        <v>326534.12160767562</v>
      </c>
      <c r="AE180" s="2">
        <f t="shared" ca="1" si="353"/>
        <v>326534.12160767562</v>
      </c>
      <c r="AF180" s="2">
        <f t="shared" ca="1" si="353"/>
        <v>326534.12160767562</v>
      </c>
      <c r="AG180" s="2">
        <f t="shared" ca="1" si="353"/>
        <v>326534.12160767562</v>
      </c>
      <c r="AH180" s="2">
        <f t="shared" ca="1" si="353"/>
        <v>326540.39107284212</v>
      </c>
      <c r="AI180" s="2">
        <f t="shared" ca="1" si="353"/>
        <v>353540.9152187861</v>
      </c>
      <c r="AJ180" s="2">
        <f t="shared" ca="1" si="353"/>
        <v>353540.9152187861</v>
      </c>
      <c r="AK180" s="2">
        <f t="shared" ca="1" si="353"/>
        <v>353540.9152187861</v>
      </c>
      <c r="AL180" s="2">
        <f t="shared" ca="1" si="353"/>
        <v>353540.9152187861</v>
      </c>
      <c r="AM180" s="2">
        <f t="shared" ca="1" si="353"/>
        <v>353540.9152187861</v>
      </c>
      <c r="AN180" s="2">
        <f t="shared" ca="1" si="353"/>
        <v>353540.9152187861</v>
      </c>
      <c r="AO180" s="2">
        <f t="shared" ca="1" si="353"/>
        <v>353540.9152187861</v>
      </c>
      <c r="AP180" s="2">
        <f t="shared" ca="1" si="353"/>
        <v>0</v>
      </c>
      <c r="AQ180" s="2">
        <f t="shared" ca="1" si="353"/>
        <v>0</v>
      </c>
      <c r="AR180" s="2">
        <f t="shared" ca="1" si="353"/>
        <v>0</v>
      </c>
      <c r="AS180" s="2">
        <f t="shared" ca="1" si="353"/>
        <v>0</v>
      </c>
      <c r="AT180" s="2">
        <f t="shared" ca="1" si="353"/>
        <v>0</v>
      </c>
      <c r="AU180" s="2">
        <f t="shared" ca="1" si="353"/>
        <v>0</v>
      </c>
      <c r="AV180" s="2">
        <f t="shared" ca="1" si="353"/>
        <v>0</v>
      </c>
      <c r="AW180" s="2">
        <f t="shared" ca="1" si="353"/>
        <v>0</v>
      </c>
      <c r="AX180" s="2">
        <f t="shared" ca="1" si="353"/>
        <v>0</v>
      </c>
      <c r="AY180" s="2">
        <f t="shared" ca="1" si="353"/>
        <v>0</v>
      </c>
      <c r="AZ180" s="2">
        <f t="shared" ca="1" si="353"/>
        <v>0</v>
      </c>
      <c r="BA180" s="2">
        <f t="shared" ca="1" si="353"/>
        <v>0</v>
      </c>
      <c r="BB180" s="2">
        <f t="shared" ca="1" si="353"/>
        <v>0</v>
      </c>
      <c r="BC180" s="2">
        <f t="shared" ca="1" si="353"/>
        <v>0</v>
      </c>
      <c r="BD180" s="2">
        <f t="shared" ca="1" si="353"/>
        <v>0</v>
      </c>
      <c r="BE180" s="2">
        <f t="shared" ca="1" si="353"/>
        <v>0</v>
      </c>
      <c r="BF180" s="2">
        <f t="shared" ca="1" si="353"/>
        <v>0</v>
      </c>
      <c r="BG180" s="2">
        <f t="shared" ca="1" si="353"/>
        <v>0</v>
      </c>
      <c r="BH180" s="2">
        <f t="shared" ca="1" si="353"/>
        <v>0</v>
      </c>
      <c r="BI180" s="2">
        <f t="shared" ca="1" si="353"/>
        <v>0</v>
      </c>
      <c r="BJ180" s="2">
        <f t="shared" ca="1" si="353"/>
        <v>0</v>
      </c>
      <c r="BK180" s="2">
        <f t="shared" ca="1" si="353"/>
        <v>0</v>
      </c>
      <c r="BL180" s="2">
        <f t="shared" ca="1" si="353"/>
        <v>0</v>
      </c>
      <c r="BM180" s="2">
        <f t="shared" ca="1" si="353"/>
        <v>0</v>
      </c>
      <c r="BN180" s="2">
        <f t="shared" ca="1" si="353"/>
        <v>0</v>
      </c>
      <c r="BO180" s="2">
        <f t="shared" ca="1" si="353"/>
        <v>0</v>
      </c>
      <c r="BP180" s="2">
        <f t="shared" ca="1" si="353"/>
        <v>0</v>
      </c>
      <c r="BQ180" s="2">
        <f t="shared" ref="BQ180:CF180" ca="1" si="354">BQ179*$C$116</f>
        <v>0</v>
      </c>
      <c r="BR180" s="2">
        <f t="shared" ca="1" si="354"/>
        <v>0</v>
      </c>
      <c r="BS180" s="2">
        <f t="shared" ca="1" si="354"/>
        <v>0</v>
      </c>
      <c r="BT180" s="2">
        <f t="shared" ca="1" si="354"/>
        <v>0</v>
      </c>
      <c r="BU180" s="2">
        <f t="shared" ca="1" si="354"/>
        <v>0</v>
      </c>
      <c r="BV180" s="2">
        <f t="shared" ca="1" si="354"/>
        <v>0</v>
      </c>
      <c r="BW180" s="2">
        <f t="shared" ca="1" si="354"/>
        <v>0</v>
      </c>
      <c r="BX180" s="2">
        <f t="shared" ca="1" si="354"/>
        <v>0</v>
      </c>
      <c r="BY180" s="2">
        <f t="shared" ca="1" si="354"/>
        <v>0</v>
      </c>
      <c r="BZ180" s="2">
        <f t="shared" ca="1" si="354"/>
        <v>0</v>
      </c>
      <c r="CA180" s="2">
        <f t="shared" ca="1" si="354"/>
        <v>0</v>
      </c>
      <c r="CB180" s="2">
        <f t="shared" ca="1" si="354"/>
        <v>0</v>
      </c>
      <c r="CC180" s="2">
        <f t="shared" ca="1" si="354"/>
        <v>0</v>
      </c>
      <c r="CD180" s="2">
        <f t="shared" ca="1" si="354"/>
        <v>0</v>
      </c>
      <c r="CE180" s="2">
        <f t="shared" ca="1" si="354"/>
        <v>0</v>
      </c>
      <c r="CF180" s="2">
        <f t="shared" ca="1" si="354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 s="49" customFormat="1">
      <c r="B182" s="49" t="s">
        <v>173</v>
      </c>
      <c r="D182" s="217">
        <f ca="1">D177*$C$118</f>
        <v>0</v>
      </c>
      <c r="E182" s="217">
        <f t="shared" ref="E182:BP182" ca="1" si="355">E177*$C$118</f>
        <v>0</v>
      </c>
      <c r="F182" s="217">
        <f t="shared" ca="1" si="355"/>
        <v>0</v>
      </c>
      <c r="G182" s="217">
        <f t="shared" ca="1" si="355"/>
        <v>0</v>
      </c>
      <c r="H182" s="217">
        <f t="shared" ca="1" si="355"/>
        <v>0</v>
      </c>
      <c r="I182" s="217">
        <f t="shared" ca="1" si="355"/>
        <v>0</v>
      </c>
      <c r="J182" s="217">
        <f t="shared" ca="1" si="355"/>
        <v>0</v>
      </c>
      <c r="K182" s="217">
        <f t="shared" ca="1" si="355"/>
        <v>0</v>
      </c>
      <c r="L182" s="217">
        <f t="shared" ca="1" si="355"/>
        <v>0</v>
      </c>
      <c r="M182" s="217">
        <f t="shared" ca="1" si="355"/>
        <v>0</v>
      </c>
      <c r="N182" s="217">
        <f t="shared" ca="1" si="355"/>
        <v>0</v>
      </c>
      <c r="O182" s="217">
        <f t="shared" ca="1" si="355"/>
        <v>0</v>
      </c>
      <c r="P182" s="217">
        <f t="shared" ca="1" si="355"/>
        <v>0</v>
      </c>
      <c r="Q182" s="217">
        <f t="shared" ca="1" si="355"/>
        <v>0</v>
      </c>
      <c r="R182" s="217">
        <f t="shared" ca="1" si="355"/>
        <v>0</v>
      </c>
      <c r="S182" s="217">
        <f t="shared" ca="1" si="355"/>
        <v>0</v>
      </c>
      <c r="T182" s="217">
        <f t="shared" ca="1" si="355"/>
        <v>0</v>
      </c>
      <c r="U182" s="217">
        <f t="shared" ca="1" si="355"/>
        <v>0</v>
      </c>
      <c r="V182" s="217">
        <f t="shared" ca="1" si="355"/>
        <v>0</v>
      </c>
      <c r="W182" s="217">
        <f t="shared" ca="1" si="355"/>
        <v>0</v>
      </c>
      <c r="X182" s="217">
        <f t="shared" ca="1" si="355"/>
        <v>41749962</v>
      </c>
      <c r="Y182" s="217">
        <f t="shared" ca="1" si="355"/>
        <v>0</v>
      </c>
      <c r="Z182" s="217">
        <f t="shared" ca="1" si="355"/>
        <v>0</v>
      </c>
      <c r="AA182" s="217">
        <f t="shared" ca="1" si="355"/>
        <v>0</v>
      </c>
      <c r="AB182" s="217">
        <f t="shared" ca="1" si="355"/>
        <v>0</v>
      </c>
      <c r="AC182" s="217">
        <f t="shared" ca="1" si="355"/>
        <v>3958327</v>
      </c>
      <c r="AD182" s="217">
        <f t="shared" ca="1" si="355"/>
        <v>3958327</v>
      </c>
      <c r="AE182" s="217">
        <f t="shared" ca="1" si="355"/>
        <v>3958327</v>
      </c>
      <c r="AF182" s="217">
        <f t="shared" ca="1" si="355"/>
        <v>3958327</v>
      </c>
      <c r="AG182" s="217">
        <f t="shared" ca="1" si="355"/>
        <v>3958327</v>
      </c>
      <c r="AH182" s="217">
        <f t="shared" ca="1" si="355"/>
        <v>3958403.0000000056</v>
      </c>
      <c r="AI182" s="217">
        <f t="shared" ca="1" si="355"/>
        <v>4285710</v>
      </c>
      <c r="AJ182" s="217">
        <f t="shared" ca="1" si="355"/>
        <v>4285710</v>
      </c>
      <c r="AK182" s="217">
        <f t="shared" ca="1" si="355"/>
        <v>4285710</v>
      </c>
      <c r="AL182" s="217">
        <f t="shared" ca="1" si="355"/>
        <v>4285710</v>
      </c>
      <c r="AM182" s="217">
        <f t="shared" ca="1" si="355"/>
        <v>4285710</v>
      </c>
      <c r="AN182" s="217">
        <f t="shared" ca="1" si="355"/>
        <v>4285710</v>
      </c>
      <c r="AO182" s="217">
        <f t="shared" ca="1" si="355"/>
        <v>4285710</v>
      </c>
      <c r="AP182" s="217">
        <f t="shared" ca="1" si="355"/>
        <v>0</v>
      </c>
      <c r="AQ182" s="217">
        <f t="shared" ca="1" si="355"/>
        <v>0</v>
      </c>
      <c r="AR182" s="217">
        <f t="shared" ca="1" si="355"/>
        <v>0</v>
      </c>
      <c r="AS182" s="217">
        <f t="shared" ca="1" si="355"/>
        <v>0</v>
      </c>
      <c r="AT182" s="217">
        <f t="shared" ca="1" si="355"/>
        <v>0</v>
      </c>
      <c r="AU182" s="217">
        <f t="shared" ca="1" si="355"/>
        <v>0</v>
      </c>
      <c r="AV182" s="217">
        <f t="shared" ca="1" si="355"/>
        <v>0</v>
      </c>
      <c r="AW182" s="217">
        <f t="shared" ca="1" si="355"/>
        <v>0</v>
      </c>
      <c r="AX182" s="217">
        <f t="shared" ca="1" si="355"/>
        <v>0</v>
      </c>
      <c r="AY182" s="217">
        <f t="shared" ca="1" si="355"/>
        <v>0</v>
      </c>
      <c r="AZ182" s="217">
        <f t="shared" ca="1" si="355"/>
        <v>0</v>
      </c>
      <c r="BA182" s="217">
        <f t="shared" ca="1" si="355"/>
        <v>0</v>
      </c>
      <c r="BB182" s="217">
        <f t="shared" ca="1" si="355"/>
        <v>0</v>
      </c>
      <c r="BC182" s="217">
        <f t="shared" ca="1" si="355"/>
        <v>0</v>
      </c>
      <c r="BD182" s="217">
        <f t="shared" ca="1" si="355"/>
        <v>0</v>
      </c>
      <c r="BE182" s="217">
        <f t="shared" ca="1" si="355"/>
        <v>0</v>
      </c>
      <c r="BF182" s="217">
        <f t="shared" ca="1" si="355"/>
        <v>0</v>
      </c>
      <c r="BG182" s="217">
        <f t="shared" ca="1" si="355"/>
        <v>0</v>
      </c>
      <c r="BH182" s="217">
        <f t="shared" ca="1" si="355"/>
        <v>0</v>
      </c>
      <c r="BI182" s="217">
        <f t="shared" ca="1" si="355"/>
        <v>0</v>
      </c>
      <c r="BJ182" s="217">
        <f t="shared" ca="1" si="355"/>
        <v>0</v>
      </c>
      <c r="BK182" s="217">
        <f t="shared" ca="1" si="355"/>
        <v>0</v>
      </c>
      <c r="BL182" s="217">
        <f t="shared" ca="1" si="355"/>
        <v>0</v>
      </c>
      <c r="BM182" s="217">
        <f t="shared" ca="1" si="355"/>
        <v>0</v>
      </c>
      <c r="BN182" s="217">
        <f t="shared" ca="1" si="355"/>
        <v>0</v>
      </c>
      <c r="BO182" s="217">
        <f t="shared" ca="1" si="355"/>
        <v>0</v>
      </c>
      <c r="BP182" s="217">
        <f t="shared" ca="1" si="355"/>
        <v>0</v>
      </c>
      <c r="BQ182" s="217">
        <f t="shared" ref="BQ182:CF182" ca="1" si="356">BQ177*$C$118</f>
        <v>0</v>
      </c>
      <c r="BR182" s="217">
        <f t="shared" ca="1" si="356"/>
        <v>0</v>
      </c>
      <c r="BS182" s="217">
        <f t="shared" si="356"/>
        <v>0</v>
      </c>
      <c r="BT182" s="217">
        <f t="shared" si="356"/>
        <v>0</v>
      </c>
      <c r="BU182" s="217">
        <f t="shared" si="356"/>
        <v>0</v>
      </c>
      <c r="BV182" s="217">
        <f t="shared" si="356"/>
        <v>0</v>
      </c>
      <c r="BW182" s="217">
        <f t="shared" si="356"/>
        <v>0</v>
      </c>
      <c r="BX182" s="217">
        <f t="shared" si="356"/>
        <v>0</v>
      </c>
      <c r="BY182" s="217">
        <f t="shared" si="356"/>
        <v>0</v>
      </c>
      <c r="BZ182" s="217">
        <f t="shared" si="356"/>
        <v>0</v>
      </c>
      <c r="CA182" s="217">
        <f t="shared" si="356"/>
        <v>0</v>
      </c>
      <c r="CB182" s="217">
        <f t="shared" si="356"/>
        <v>0</v>
      </c>
      <c r="CC182" s="217">
        <f t="shared" si="356"/>
        <v>0</v>
      </c>
      <c r="CD182" s="217">
        <f t="shared" si="356"/>
        <v>0</v>
      </c>
      <c r="CE182" s="217">
        <f t="shared" si="356"/>
        <v>0</v>
      </c>
      <c r="CF182" s="217">
        <f t="shared" si="356"/>
        <v>0</v>
      </c>
    </row>
    <row r="183" spans="2:88" s="218" customFormat="1">
      <c r="B183" s="218" t="s">
        <v>175</v>
      </c>
      <c r="D183" s="221">
        <f ca="1">D182*$C$116</f>
        <v>0</v>
      </c>
      <c r="E183" s="221">
        <f t="shared" ref="E183:BP183" ca="1" si="357">E182*$C$116</f>
        <v>0</v>
      </c>
      <c r="F183" s="221">
        <f t="shared" ca="1" si="357"/>
        <v>0</v>
      </c>
      <c r="G183" s="221">
        <f t="shared" ca="1" si="357"/>
        <v>0</v>
      </c>
      <c r="H183" s="221">
        <f t="shared" ca="1" si="357"/>
        <v>0</v>
      </c>
      <c r="I183" s="221">
        <f t="shared" ca="1" si="357"/>
        <v>0</v>
      </c>
      <c r="J183" s="221">
        <f t="shared" ca="1" si="357"/>
        <v>0</v>
      </c>
      <c r="K183" s="221">
        <f t="shared" ca="1" si="357"/>
        <v>0</v>
      </c>
      <c r="L183" s="221">
        <f t="shared" ca="1" si="357"/>
        <v>0</v>
      </c>
      <c r="M183" s="221">
        <f t="shared" ca="1" si="357"/>
        <v>0</v>
      </c>
      <c r="N183" s="221">
        <f t="shared" ca="1" si="357"/>
        <v>0</v>
      </c>
      <c r="O183" s="221">
        <f t="shared" ca="1" si="357"/>
        <v>0</v>
      </c>
      <c r="P183" s="221">
        <f t="shared" ca="1" si="357"/>
        <v>0</v>
      </c>
      <c r="Q183" s="221">
        <f t="shared" ca="1" si="357"/>
        <v>0</v>
      </c>
      <c r="R183" s="221">
        <f t="shared" ca="1" si="357"/>
        <v>0</v>
      </c>
      <c r="S183" s="221">
        <f t="shared" ca="1" si="357"/>
        <v>0</v>
      </c>
      <c r="T183" s="221">
        <f t="shared" ca="1" si="357"/>
        <v>0</v>
      </c>
      <c r="U183" s="221">
        <f t="shared" ca="1" si="357"/>
        <v>0</v>
      </c>
      <c r="V183" s="221">
        <f t="shared" ca="1" si="357"/>
        <v>0</v>
      </c>
      <c r="W183" s="221">
        <f t="shared" ca="1" si="357"/>
        <v>0</v>
      </c>
      <c r="X183" s="221">
        <f t="shared" ca="1" si="357"/>
        <v>5009995.4399999995</v>
      </c>
      <c r="Y183" s="221">
        <f t="shared" ca="1" si="357"/>
        <v>0</v>
      </c>
      <c r="Z183" s="221">
        <f t="shared" ca="1" si="357"/>
        <v>0</v>
      </c>
      <c r="AA183" s="221">
        <f t="shared" ca="1" si="357"/>
        <v>0</v>
      </c>
      <c r="AB183" s="221">
        <f t="shared" ca="1" si="357"/>
        <v>0</v>
      </c>
      <c r="AC183" s="221">
        <f t="shared" ca="1" si="357"/>
        <v>474999.24</v>
      </c>
      <c r="AD183" s="221">
        <f t="shared" ca="1" si="357"/>
        <v>474999.24</v>
      </c>
      <c r="AE183" s="221">
        <f t="shared" ca="1" si="357"/>
        <v>474999.24</v>
      </c>
      <c r="AF183" s="221">
        <f t="shared" ca="1" si="357"/>
        <v>474999.24</v>
      </c>
      <c r="AG183" s="221">
        <f t="shared" ca="1" si="357"/>
        <v>474999.24</v>
      </c>
      <c r="AH183" s="221">
        <f t="shared" ca="1" si="357"/>
        <v>475008.36000000063</v>
      </c>
      <c r="AI183" s="221">
        <f t="shared" ca="1" si="357"/>
        <v>514285.19999999995</v>
      </c>
      <c r="AJ183" s="221">
        <f t="shared" ca="1" si="357"/>
        <v>514285.19999999995</v>
      </c>
      <c r="AK183" s="221">
        <f t="shared" ca="1" si="357"/>
        <v>514285.19999999995</v>
      </c>
      <c r="AL183" s="221">
        <f t="shared" ca="1" si="357"/>
        <v>514285.19999999995</v>
      </c>
      <c r="AM183" s="221">
        <f t="shared" ca="1" si="357"/>
        <v>514285.19999999995</v>
      </c>
      <c r="AN183" s="221">
        <f t="shared" ca="1" si="357"/>
        <v>514285.19999999995</v>
      </c>
      <c r="AO183" s="221">
        <f t="shared" ca="1" si="357"/>
        <v>514285.19999999995</v>
      </c>
      <c r="AP183" s="221">
        <f t="shared" ca="1" si="357"/>
        <v>0</v>
      </c>
      <c r="AQ183" s="221">
        <f t="shared" ca="1" si="357"/>
        <v>0</v>
      </c>
      <c r="AR183" s="221">
        <f t="shared" ca="1" si="357"/>
        <v>0</v>
      </c>
      <c r="AS183" s="221">
        <f t="shared" ca="1" si="357"/>
        <v>0</v>
      </c>
      <c r="AT183" s="221">
        <f t="shared" ca="1" si="357"/>
        <v>0</v>
      </c>
      <c r="AU183" s="221">
        <f t="shared" ca="1" si="357"/>
        <v>0</v>
      </c>
      <c r="AV183" s="221">
        <f t="shared" ca="1" si="357"/>
        <v>0</v>
      </c>
      <c r="AW183" s="221">
        <f t="shared" ca="1" si="357"/>
        <v>0</v>
      </c>
      <c r="AX183" s="221">
        <f t="shared" ca="1" si="357"/>
        <v>0</v>
      </c>
      <c r="AY183" s="221">
        <f t="shared" ca="1" si="357"/>
        <v>0</v>
      </c>
      <c r="AZ183" s="221">
        <f t="shared" ca="1" si="357"/>
        <v>0</v>
      </c>
      <c r="BA183" s="221">
        <f t="shared" ca="1" si="357"/>
        <v>0</v>
      </c>
      <c r="BB183" s="221">
        <f t="shared" ca="1" si="357"/>
        <v>0</v>
      </c>
      <c r="BC183" s="221">
        <f t="shared" ca="1" si="357"/>
        <v>0</v>
      </c>
      <c r="BD183" s="221">
        <f t="shared" ca="1" si="357"/>
        <v>0</v>
      </c>
      <c r="BE183" s="221">
        <f t="shared" ca="1" si="357"/>
        <v>0</v>
      </c>
      <c r="BF183" s="221">
        <f t="shared" ca="1" si="357"/>
        <v>0</v>
      </c>
      <c r="BG183" s="221">
        <f t="shared" ca="1" si="357"/>
        <v>0</v>
      </c>
      <c r="BH183" s="221">
        <f t="shared" ca="1" si="357"/>
        <v>0</v>
      </c>
      <c r="BI183" s="221">
        <f t="shared" ca="1" si="357"/>
        <v>0</v>
      </c>
      <c r="BJ183" s="221">
        <f t="shared" ca="1" si="357"/>
        <v>0</v>
      </c>
      <c r="BK183" s="221">
        <f t="shared" ca="1" si="357"/>
        <v>0</v>
      </c>
      <c r="BL183" s="221">
        <f t="shared" ca="1" si="357"/>
        <v>0</v>
      </c>
      <c r="BM183" s="221">
        <f t="shared" ca="1" si="357"/>
        <v>0</v>
      </c>
      <c r="BN183" s="221">
        <f t="shared" ca="1" si="357"/>
        <v>0</v>
      </c>
      <c r="BO183" s="221">
        <f t="shared" ca="1" si="357"/>
        <v>0</v>
      </c>
      <c r="BP183" s="221">
        <f t="shared" ca="1" si="357"/>
        <v>0</v>
      </c>
      <c r="BQ183" s="221">
        <f t="shared" ref="BQ183:CF183" ca="1" si="358">BQ182*$C$116</f>
        <v>0</v>
      </c>
      <c r="BR183" s="221">
        <f t="shared" ca="1" si="358"/>
        <v>0</v>
      </c>
      <c r="BS183" s="221">
        <f t="shared" si="358"/>
        <v>0</v>
      </c>
      <c r="BT183" s="221">
        <f t="shared" si="358"/>
        <v>0</v>
      </c>
      <c r="BU183" s="221">
        <f t="shared" si="358"/>
        <v>0</v>
      </c>
      <c r="BV183" s="221">
        <f t="shared" si="358"/>
        <v>0</v>
      </c>
      <c r="BW183" s="221">
        <f t="shared" si="358"/>
        <v>0</v>
      </c>
      <c r="BX183" s="221">
        <f t="shared" si="358"/>
        <v>0</v>
      </c>
      <c r="BY183" s="221">
        <f t="shared" si="358"/>
        <v>0</v>
      </c>
      <c r="BZ183" s="221">
        <f t="shared" si="358"/>
        <v>0</v>
      </c>
      <c r="CA183" s="221">
        <f t="shared" si="358"/>
        <v>0</v>
      </c>
      <c r="CB183" s="221">
        <f t="shared" si="358"/>
        <v>0</v>
      </c>
      <c r="CC183" s="221">
        <f t="shared" si="358"/>
        <v>0</v>
      </c>
      <c r="CD183" s="221">
        <f t="shared" si="358"/>
        <v>0</v>
      </c>
      <c r="CE183" s="221">
        <f t="shared" si="358"/>
        <v>0</v>
      </c>
      <c r="CF183" s="221">
        <f t="shared" si="358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212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66393374.462158039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426</v>
      </c>
    </row>
    <row r="192" spans="2:88">
      <c r="B192" t="s">
        <v>239</v>
      </c>
      <c r="D192" s="12">
        <f t="shared" ref="D192:AI192" si="359">D139</f>
        <v>42278</v>
      </c>
      <c r="E192" s="12">
        <f t="shared" si="359"/>
        <v>42309</v>
      </c>
      <c r="F192" s="12">
        <f t="shared" si="359"/>
        <v>42339</v>
      </c>
      <c r="G192" s="12">
        <f t="shared" si="359"/>
        <v>42370</v>
      </c>
      <c r="H192" s="12">
        <f t="shared" si="359"/>
        <v>42401</v>
      </c>
      <c r="I192" s="12">
        <f t="shared" si="359"/>
        <v>42430</v>
      </c>
      <c r="J192" s="12">
        <f t="shared" si="359"/>
        <v>42461</v>
      </c>
      <c r="K192" s="12">
        <f t="shared" si="359"/>
        <v>42491</v>
      </c>
      <c r="L192" s="12">
        <f t="shared" si="359"/>
        <v>42522</v>
      </c>
      <c r="M192" s="12">
        <f t="shared" si="359"/>
        <v>42552</v>
      </c>
      <c r="N192" s="12">
        <f t="shared" si="359"/>
        <v>42583</v>
      </c>
      <c r="O192" s="12">
        <f t="shared" si="359"/>
        <v>42614</v>
      </c>
      <c r="P192" s="12">
        <f t="shared" si="359"/>
        <v>42644</v>
      </c>
      <c r="Q192" s="12">
        <f t="shared" si="359"/>
        <v>42675</v>
      </c>
      <c r="R192" s="12">
        <f t="shared" si="359"/>
        <v>42705</v>
      </c>
      <c r="S192" s="12">
        <f t="shared" si="359"/>
        <v>42736</v>
      </c>
      <c r="T192" s="12">
        <f t="shared" si="359"/>
        <v>42767</v>
      </c>
      <c r="U192" s="12">
        <f t="shared" si="359"/>
        <v>42795</v>
      </c>
      <c r="V192" s="12">
        <f t="shared" si="359"/>
        <v>42826</v>
      </c>
      <c r="W192" s="12">
        <f t="shared" si="359"/>
        <v>42856</v>
      </c>
      <c r="X192" s="12">
        <f t="shared" si="359"/>
        <v>42887</v>
      </c>
      <c r="Y192" s="12">
        <f t="shared" si="359"/>
        <v>42917</v>
      </c>
      <c r="Z192" s="12">
        <f t="shared" si="359"/>
        <v>42948</v>
      </c>
      <c r="AA192" s="12">
        <f t="shared" si="359"/>
        <v>42979</v>
      </c>
      <c r="AB192" s="12">
        <f t="shared" si="359"/>
        <v>43009</v>
      </c>
      <c r="AC192" s="12">
        <f t="shared" si="359"/>
        <v>43040</v>
      </c>
      <c r="AD192" s="12">
        <f t="shared" si="359"/>
        <v>43070</v>
      </c>
      <c r="AE192" s="12">
        <f t="shared" si="359"/>
        <v>43101</v>
      </c>
      <c r="AF192" s="12">
        <f t="shared" si="359"/>
        <v>43132</v>
      </c>
      <c r="AG192" s="12">
        <f t="shared" si="359"/>
        <v>43160</v>
      </c>
      <c r="AH192" s="12">
        <f t="shared" si="359"/>
        <v>43191</v>
      </c>
      <c r="AI192" s="12">
        <f t="shared" si="359"/>
        <v>43221</v>
      </c>
      <c r="AJ192" s="12">
        <f t="shared" ref="AJ192:BO192" si="360">AJ139</f>
        <v>43252</v>
      </c>
      <c r="AK192" s="12">
        <f t="shared" si="360"/>
        <v>43282</v>
      </c>
      <c r="AL192" s="12">
        <f t="shared" si="360"/>
        <v>43313</v>
      </c>
      <c r="AM192" s="12">
        <f t="shared" si="360"/>
        <v>43344</v>
      </c>
      <c r="AN192" s="12">
        <f t="shared" si="360"/>
        <v>43374</v>
      </c>
      <c r="AO192" s="12">
        <f t="shared" si="360"/>
        <v>43405</v>
      </c>
      <c r="AP192" s="12">
        <f t="shared" si="360"/>
        <v>43435</v>
      </c>
      <c r="AQ192" s="12">
        <f t="shared" si="360"/>
        <v>43466</v>
      </c>
      <c r="AR192" s="12">
        <f t="shared" si="360"/>
        <v>43497</v>
      </c>
      <c r="AS192" s="12">
        <f t="shared" si="360"/>
        <v>43525</v>
      </c>
      <c r="AT192" s="12">
        <f t="shared" si="360"/>
        <v>43556</v>
      </c>
      <c r="AU192" s="12">
        <f t="shared" si="360"/>
        <v>43586</v>
      </c>
      <c r="AV192" s="12">
        <f t="shared" si="360"/>
        <v>43617</v>
      </c>
      <c r="AW192" s="12">
        <f t="shared" si="360"/>
        <v>43647</v>
      </c>
      <c r="AX192" s="12">
        <f t="shared" si="360"/>
        <v>43678</v>
      </c>
      <c r="AY192" s="12">
        <f t="shared" si="360"/>
        <v>43709</v>
      </c>
      <c r="AZ192" s="12">
        <f t="shared" si="360"/>
        <v>43739</v>
      </c>
      <c r="BA192" s="12">
        <f t="shared" si="360"/>
        <v>43770</v>
      </c>
      <c r="BB192" s="12">
        <f t="shared" si="360"/>
        <v>43800</v>
      </c>
      <c r="BC192" s="12">
        <f t="shared" si="360"/>
        <v>43831</v>
      </c>
      <c r="BD192" s="12">
        <f t="shared" si="360"/>
        <v>43862</v>
      </c>
      <c r="BE192" s="12">
        <f t="shared" si="360"/>
        <v>43891</v>
      </c>
      <c r="BF192" s="12">
        <f t="shared" si="360"/>
        <v>43922</v>
      </c>
      <c r="BG192" s="12">
        <f t="shared" si="360"/>
        <v>43952</v>
      </c>
      <c r="BH192" s="12">
        <f t="shared" si="360"/>
        <v>43983</v>
      </c>
      <c r="BI192" s="12">
        <f t="shared" si="360"/>
        <v>44013</v>
      </c>
      <c r="BJ192" s="12">
        <f t="shared" si="360"/>
        <v>44044</v>
      </c>
      <c r="BK192" s="12">
        <f t="shared" si="360"/>
        <v>44075</v>
      </c>
      <c r="BL192" s="12">
        <f t="shared" si="360"/>
        <v>44105</v>
      </c>
      <c r="BM192" s="12">
        <f t="shared" si="360"/>
        <v>44136</v>
      </c>
      <c r="BN192" s="12">
        <f t="shared" si="360"/>
        <v>44166</v>
      </c>
      <c r="BO192" s="12">
        <f t="shared" si="360"/>
        <v>44197</v>
      </c>
      <c r="BP192" s="12">
        <f t="shared" ref="BP192:CJ192" si="361">BP139</f>
        <v>44228</v>
      </c>
      <c r="BQ192" s="12">
        <f t="shared" si="361"/>
        <v>44256</v>
      </c>
      <c r="BR192" s="12">
        <f t="shared" si="361"/>
        <v>44287</v>
      </c>
      <c r="BS192" s="12">
        <f t="shared" si="361"/>
        <v>44317</v>
      </c>
      <c r="BT192" s="12">
        <f t="shared" si="361"/>
        <v>44348</v>
      </c>
      <c r="BU192" s="12">
        <f t="shared" si="361"/>
        <v>44378</v>
      </c>
      <c r="BV192" s="12">
        <f t="shared" si="361"/>
        <v>44409</v>
      </c>
      <c r="BW192" s="12">
        <f t="shared" si="361"/>
        <v>44440</v>
      </c>
      <c r="BX192" s="12">
        <f t="shared" si="361"/>
        <v>44470</v>
      </c>
      <c r="BY192" s="12">
        <f t="shared" si="361"/>
        <v>44501</v>
      </c>
      <c r="BZ192" s="12">
        <f t="shared" si="361"/>
        <v>44531</v>
      </c>
      <c r="CA192" s="12">
        <f t="shared" si="361"/>
        <v>44562</v>
      </c>
      <c r="CB192" s="12">
        <f t="shared" si="361"/>
        <v>44593</v>
      </c>
      <c r="CC192" s="12">
        <f t="shared" si="361"/>
        <v>44621</v>
      </c>
      <c r="CD192" s="12">
        <f t="shared" si="361"/>
        <v>44652</v>
      </c>
      <c r="CE192" s="12">
        <f t="shared" si="361"/>
        <v>44682</v>
      </c>
      <c r="CF192" s="12">
        <f t="shared" si="361"/>
        <v>44713</v>
      </c>
      <c r="CG192" s="12">
        <f t="shared" si="361"/>
        <v>0</v>
      </c>
      <c r="CH192" s="12">
        <f t="shared" si="361"/>
        <v>0</v>
      </c>
      <c r="CI192" s="12">
        <f t="shared" si="361"/>
        <v>0</v>
      </c>
      <c r="CJ192" s="12">
        <f t="shared" si="36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362">E143</f>
        <v>0</v>
      </c>
      <c r="F193" s="2">
        <f t="shared" ca="1" si="362"/>
        <v>0</v>
      </c>
      <c r="G193" s="2">
        <f t="shared" ca="1" si="362"/>
        <v>0</v>
      </c>
      <c r="H193" s="2">
        <f t="shared" ca="1" si="362"/>
        <v>2975203.6363636362</v>
      </c>
      <c r="I193" s="2">
        <f t="shared" ca="1" si="362"/>
        <v>2975203.6363636362</v>
      </c>
      <c r="J193" s="2">
        <f t="shared" ca="1" si="362"/>
        <v>8925610.9090909082</v>
      </c>
      <c r="K193" s="2">
        <f t="shared" ca="1" si="362"/>
        <v>8925610.9090909082</v>
      </c>
      <c r="L193" s="2">
        <f t="shared" ca="1" si="362"/>
        <v>26776832.727272727</v>
      </c>
      <c r="M193" s="2">
        <f t="shared" ca="1" si="362"/>
        <v>26776832.727272727</v>
      </c>
      <c r="N193" s="2">
        <f t="shared" ca="1" si="362"/>
        <v>26776832.727272727</v>
      </c>
      <c r="O193" s="2">
        <f t="shared" ca="1" si="362"/>
        <v>26776832.727272727</v>
      </c>
      <c r="P193" s="2">
        <f t="shared" ca="1" si="362"/>
        <v>26776832.727272727</v>
      </c>
      <c r="Q193" s="2">
        <f t="shared" ca="1" si="362"/>
        <v>26776832.727272727</v>
      </c>
      <c r="R193" s="2">
        <f t="shared" ca="1" si="362"/>
        <v>26776865.454545453</v>
      </c>
      <c r="S193" s="2">
        <f t="shared" ca="1" si="362"/>
        <v>30998587.27272727</v>
      </c>
      <c r="T193" s="2">
        <f t="shared" ca="1" si="362"/>
        <v>33973856.36363636</v>
      </c>
      <c r="U193" s="2">
        <f t="shared" ca="1" si="362"/>
        <v>42417300</v>
      </c>
      <c r="V193" s="2">
        <f t="shared" ca="1" si="362"/>
        <v>42417496.363636367</v>
      </c>
      <c r="W193" s="2">
        <f t="shared" ca="1" si="362"/>
        <v>67747827.272727266</v>
      </c>
      <c r="X193" s="2">
        <f t="shared" ca="1" si="362"/>
        <v>67747827.272727266</v>
      </c>
      <c r="Y193" s="2">
        <f t="shared" ca="1" si="362"/>
        <v>67747827.272727266</v>
      </c>
      <c r="Z193" s="2">
        <f t="shared" ca="1" si="362"/>
        <v>67747827.272727266</v>
      </c>
      <c r="AA193" s="2">
        <f t="shared" ca="1" si="362"/>
        <v>67747827.272727266</v>
      </c>
      <c r="AB193" s="2">
        <f t="shared" ca="1" si="362"/>
        <v>67747827.272727266</v>
      </c>
      <c r="AC193" s="2">
        <f t="shared" ca="1" si="362"/>
        <v>67747827.272727266</v>
      </c>
      <c r="AD193" s="2">
        <f t="shared" ca="1" si="362"/>
        <v>67747998.181818187</v>
      </c>
      <c r="AE193" s="2">
        <f t="shared" ca="1" si="362"/>
        <v>72564823.636363626</v>
      </c>
      <c r="AF193" s="2">
        <f t="shared" ca="1" si="362"/>
        <v>72565100.000000015</v>
      </c>
      <c r="AG193" s="2">
        <f t="shared" ca="1" si="362"/>
        <v>73755307.272727266</v>
      </c>
      <c r="AH193" s="2">
        <f t="shared" ca="1" si="362"/>
        <v>73756136.363636419</v>
      </c>
      <c r="AI193" s="2">
        <f t="shared" ca="1" si="362"/>
        <v>77326758.181818172</v>
      </c>
      <c r="AJ193" s="2">
        <f t="shared" ca="1" si="362"/>
        <v>77326758.181818172</v>
      </c>
      <c r="AK193" s="2">
        <f t="shared" ca="1" si="362"/>
        <v>77326758.181818172</v>
      </c>
      <c r="AL193" s="2">
        <f t="shared" ca="1" si="362"/>
        <v>69534558.181818172</v>
      </c>
      <c r="AM193" s="2">
        <f t="shared" ca="1" si="362"/>
        <v>69534558.181818172</v>
      </c>
      <c r="AN193" s="2">
        <f t="shared" ca="1" si="362"/>
        <v>53950158.18181818</v>
      </c>
      <c r="AO193" s="2">
        <f t="shared" ca="1" si="362"/>
        <v>53950158.18181818</v>
      </c>
      <c r="AP193" s="2">
        <f t="shared" ca="1" si="362"/>
        <v>7197096.3636363735</v>
      </c>
      <c r="AQ193" s="2">
        <f t="shared" ca="1" si="362"/>
        <v>7792199.9999999991</v>
      </c>
      <c r="AR193" s="2">
        <f t="shared" ca="1" si="362"/>
        <v>7792199.9999999991</v>
      </c>
      <c r="AS193" s="2">
        <f t="shared" ca="1" si="362"/>
        <v>7792199.9999999991</v>
      </c>
      <c r="AT193" s="2">
        <f t="shared" ca="1" si="362"/>
        <v>7792199.9999999991</v>
      </c>
      <c r="AU193" s="2">
        <f t="shared" ca="1" si="362"/>
        <v>7792199.9999999991</v>
      </c>
      <c r="AV193" s="2">
        <f t="shared" ca="1" si="362"/>
        <v>7792199.9999999991</v>
      </c>
      <c r="AW193" s="2">
        <f t="shared" ca="1" si="362"/>
        <v>7792199.9999999991</v>
      </c>
      <c r="AX193" s="2">
        <f t="shared" ca="1" si="362"/>
        <v>0</v>
      </c>
      <c r="AY193" s="2">
        <f t="shared" ca="1" si="362"/>
        <v>0</v>
      </c>
      <c r="AZ193" s="2">
        <f t="shared" ca="1" si="362"/>
        <v>0</v>
      </c>
      <c r="BA193" s="2">
        <f t="shared" ca="1" si="362"/>
        <v>0</v>
      </c>
      <c r="BB193" s="2">
        <f t="shared" ca="1" si="362"/>
        <v>0</v>
      </c>
      <c r="BC193" s="2">
        <f t="shared" ca="1" si="362"/>
        <v>0</v>
      </c>
      <c r="BD193" s="2">
        <f t="shared" ca="1" si="362"/>
        <v>0</v>
      </c>
      <c r="BE193" s="2">
        <f t="shared" ca="1" si="362"/>
        <v>0</v>
      </c>
      <c r="BF193" s="2">
        <f t="shared" ca="1" si="362"/>
        <v>0</v>
      </c>
      <c r="BG193" s="2">
        <f t="shared" ca="1" si="362"/>
        <v>0</v>
      </c>
      <c r="BH193" s="2">
        <f t="shared" ca="1" si="362"/>
        <v>0</v>
      </c>
      <c r="BI193" s="2">
        <f t="shared" ca="1" si="362"/>
        <v>0</v>
      </c>
      <c r="BJ193" s="2">
        <f t="shared" ca="1" si="362"/>
        <v>0</v>
      </c>
      <c r="BK193" s="2">
        <f t="shared" ca="1" si="362"/>
        <v>0</v>
      </c>
      <c r="BL193" s="2">
        <f t="shared" ca="1" si="362"/>
        <v>0</v>
      </c>
      <c r="BM193" s="2">
        <f t="shared" ca="1" si="362"/>
        <v>0</v>
      </c>
      <c r="BN193" s="2">
        <f t="shared" ca="1" si="362"/>
        <v>0</v>
      </c>
      <c r="BO193" s="2">
        <f t="shared" ca="1" si="362"/>
        <v>0</v>
      </c>
      <c r="BP193" s="2">
        <f t="shared" ca="1" si="362"/>
        <v>0</v>
      </c>
      <c r="BQ193" s="2">
        <f t="shared" ref="BQ193:CJ193" ca="1" si="363">BQ143</f>
        <v>0</v>
      </c>
      <c r="BR193" s="2">
        <f t="shared" ca="1" si="363"/>
        <v>0</v>
      </c>
      <c r="BS193" s="2">
        <f t="shared" ca="1" si="363"/>
        <v>0</v>
      </c>
      <c r="BT193" s="2">
        <f t="shared" ca="1" si="363"/>
        <v>0</v>
      </c>
      <c r="BU193" s="2">
        <f t="shared" ca="1" si="363"/>
        <v>0</v>
      </c>
      <c r="BV193" s="2">
        <f t="shared" ca="1" si="363"/>
        <v>0</v>
      </c>
      <c r="BW193" s="2">
        <f t="shared" ca="1" si="363"/>
        <v>0</v>
      </c>
      <c r="BX193" s="2">
        <f t="shared" ca="1" si="363"/>
        <v>0</v>
      </c>
      <c r="BY193" s="2">
        <f t="shared" ca="1" si="363"/>
        <v>0</v>
      </c>
      <c r="BZ193" s="2">
        <f t="shared" ca="1" si="363"/>
        <v>0</v>
      </c>
      <c r="CA193" s="2">
        <f t="shared" ca="1" si="363"/>
        <v>0</v>
      </c>
      <c r="CB193" s="2">
        <f t="shared" ca="1" si="363"/>
        <v>0</v>
      </c>
      <c r="CC193" s="2">
        <f t="shared" ca="1" si="363"/>
        <v>0</v>
      </c>
      <c r="CD193" s="2">
        <f t="shared" ca="1" si="363"/>
        <v>0</v>
      </c>
      <c r="CE193" s="2">
        <f t="shared" ca="1" si="363"/>
        <v>0</v>
      </c>
      <c r="CF193" s="2">
        <f t="shared" ca="1" si="363"/>
        <v>0</v>
      </c>
      <c r="CG193" s="2">
        <f t="shared" si="363"/>
        <v>0</v>
      </c>
      <c r="CH193" s="2">
        <f t="shared" si="363"/>
        <v>0</v>
      </c>
      <c r="CI193" s="2">
        <f t="shared" si="363"/>
        <v>0</v>
      </c>
      <c r="CJ193" s="2">
        <f t="shared" si="36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364">E193*$D$186</f>
        <v>0</v>
      </c>
      <c r="F194" s="3">
        <f t="shared" ca="1" si="364"/>
        <v>0</v>
      </c>
      <c r="G194" s="3">
        <f t="shared" ca="1" si="364"/>
        <v>0</v>
      </c>
      <c r="H194" s="3">
        <f t="shared" ca="1" si="364"/>
        <v>89256.109090909085</v>
      </c>
      <c r="I194" s="3">
        <f t="shared" ca="1" si="364"/>
        <v>89256.109090909085</v>
      </c>
      <c r="J194" s="3">
        <f t="shared" ca="1" si="364"/>
        <v>267768.32727272721</v>
      </c>
      <c r="K194" s="3">
        <f t="shared" ca="1" si="364"/>
        <v>267768.32727272721</v>
      </c>
      <c r="L194" s="3">
        <f t="shared" ca="1" si="364"/>
        <v>803304.98181818181</v>
      </c>
      <c r="M194" s="3">
        <f t="shared" ca="1" si="364"/>
        <v>803304.98181818181</v>
      </c>
      <c r="N194" s="3">
        <f t="shared" ca="1" si="364"/>
        <v>803304.98181818181</v>
      </c>
      <c r="O194" s="3">
        <f t="shared" ca="1" si="364"/>
        <v>803304.98181818181</v>
      </c>
      <c r="P194" s="3">
        <f t="shared" ca="1" si="364"/>
        <v>803304.98181818181</v>
      </c>
      <c r="Q194" s="3">
        <f t="shared" ca="1" si="364"/>
        <v>803304.98181818181</v>
      </c>
      <c r="R194" s="3">
        <f t="shared" ca="1" si="364"/>
        <v>803305.96363636362</v>
      </c>
      <c r="S194" s="3">
        <f t="shared" ca="1" si="364"/>
        <v>929957.61818181805</v>
      </c>
      <c r="T194" s="3">
        <f t="shared" ca="1" si="364"/>
        <v>1019215.6909090908</v>
      </c>
      <c r="U194" s="3">
        <f t="shared" ca="1" si="364"/>
        <v>1272519</v>
      </c>
      <c r="V194" s="3">
        <f t="shared" ca="1" si="364"/>
        <v>1272524.8909090909</v>
      </c>
      <c r="W194" s="3">
        <f t="shared" ca="1" si="364"/>
        <v>2032434.8181818179</v>
      </c>
      <c r="X194" s="3">
        <f t="shared" ca="1" si="364"/>
        <v>2032434.8181818179</v>
      </c>
      <c r="Y194" s="3">
        <f t="shared" ca="1" si="364"/>
        <v>2032434.8181818179</v>
      </c>
      <c r="Z194" s="3">
        <f t="shared" ca="1" si="364"/>
        <v>2032434.8181818179</v>
      </c>
      <c r="AA194" s="3">
        <f t="shared" ca="1" si="364"/>
        <v>2032434.8181818179</v>
      </c>
      <c r="AB194" s="3">
        <f t="shared" ca="1" si="364"/>
        <v>2032434.8181818179</v>
      </c>
      <c r="AC194" s="3">
        <f t="shared" ca="1" si="364"/>
        <v>2032434.8181818179</v>
      </c>
      <c r="AD194" s="3">
        <f t="shared" ca="1" si="364"/>
        <v>2032439.9454545456</v>
      </c>
      <c r="AE194" s="3">
        <f t="shared" ca="1" si="364"/>
        <v>2176944.7090909085</v>
      </c>
      <c r="AF194" s="3">
        <f t="shared" ca="1" si="364"/>
        <v>2176953.0000000005</v>
      </c>
      <c r="AG194" s="3">
        <f t="shared" ca="1" si="364"/>
        <v>2212659.2181818178</v>
      </c>
      <c r="AH194" s="3">
        <f t="shared" ca="1" si="364"/>
        <v>2212684.0909090927</v>
      </c>
      <c r="AI194" s="3">
        <f t="shared" ca="1" si="364"/>
        <v>2319802.7454545451</v>
      </c>
      <c r="AJ194" s="3">
        <f t="shared" ca="1" si="364"/>
        <v>2319802.7454545451</v>
      </c>
      <c r="AK194" s="3">
        <f t="shared" ca="1" si="364"/>
        <v>2319802.7454545451</v>
      </c>
      <c r="AL194" s="3">
        <f t="shared" ca="1" si="364"/>
        <v>2086036.7454545451</v>
      </c>
      <c r="AM194" s="3">
        <f t="shared" ca="1" si="364"/>
        <v>2086036.7454545451</v>
      </c>
      <c r="AN194" s="3">
        <f t="shared" ca="1" si="364"/>
        <v>1618504.7454545454</v>
      </c>
      <c r="AO194" s="3">
        <f t="shared" ca="1" si="364"/>
        <v>1618504.7454545454</v>
      </c>
      <c r="AP194" s="3">
        <f t="shared" ca="1" si="364"/>
        <v>215912.89090909119</v>
      </c>
      <c r="AQ194" s="3">
        <f t="shared" ca="1" si="364"/>
        <v>233765.99999999997</v>
      </c>
      <c r="AR194" s="3">
        <f t="shared" ca="1" si="364"/>
        <v>233765.99999999997</v>
      </c>
      <c r="AS194" s="3">
        <f t="shared" ca="1" si="364"/>
        <v>233765.99999999997</v>
      </c>
      <c r="AT194" s="3">
        <f t="shared" ca="1" si="364"/>
        <v>233765.99999999997</v>
      </c>
      <c r="AU194" s="3">
        <f t="shared" ca="1" si="364"/>
        <v>233765.99999999997</v>
      </c>
      <c r="AV194" s="3">
        <f t="shared" ca="1" si="364"/>
        <v>233765.99999999997</v>
      </c>
      <c r="AW194" s="3">
        <f t="shared" ca="1" si="364"/>
        <v>233765.99999999997</v>
      </c>
      <c r="AX194" s="3">
        <f t="shared" ca="1" si="364"/>
        <v>0</v>
      </c>
      <c r="AY194" s="3">
        <f t="shared" ca="1" si="364"/>
        <v>0</v>
      </c>
      <c r="AZ194" s="3">
        <f t="shared" ca="1" si="364"/>
        <v>0</v>
      </c>
      <c r="BA194" s="3">
        <f t="shared" ca="1" si="364"/>
        <v>0</v>
      </c>
      <c r="BB194" s="3">
        <f t="shared" ca="1" si="364"/>
        <v>0</v>
      </c>
      <c r="BC194" s="3">
        <f t="shared" ca="1" si="364"/>
        <v>0</v>
      </c>
      <c r="BD194" s="3">
        <f t="shared" ca="1" si="364"/>
        <v>0</v>
      </c>
      <c r="BE194" s="3">
        <f t="shared" ca="1" si="364"/>
        <v>0</v>
      </c>
      <c r="BF194" s="3">
        <f t="shared" ca="1" si="364"/>
        <v>0</v>
      </c>
      <c r="BG194" s="3">
        <f t="shared" ca="1" si="364"/>
        <v>0</v>
      </c>
      <c r="BH194" s="3">
        <f t="shared" ca="1" si="364"/>
        <v>0</v>
      </c>
      <c r="BI194" s="3">
        <f t="shared" ca="1" si="364"/>
        <v>0</v>
      </c>
      <c r="BJ194" s="3">
        <f t="shared" ca="1" si="364"/>
        <v>0</v>
      </c>
      <c r="BK194" s="3">
        <f t="shared" ca="1" si="364"/>
        <v>0</v>
      </c>
      <c r="BL194" s="3">
        <f t="shared" ca="1" si="364"/>
        <v>0</v>
      </c>
      <c r="BM194" s="3">
        <f t="shared" ca="1" si="364"/>
        <v>0</v>
      </c>
      <c r="BN194" s="3">
        <f t="shared" ca="1" si="364"/>
        <v>0</v>
      </c>
      <c r="BO194" s="3">
        <f t="shared" ca="1" si="364"/>
        <v>0</v>
      </c>
      <c r="BP194" s="3">
        <f t="shared" ca="1" si="364"/>
        <v>0</v>
      </c>
      <c r="BQ194" s="3">
        <f t="shared" ref="BQ194:CJ194" ca="1" si="365">BQ193*$D$186</f>
        <v>0</v>
      </c>
      <c r="BR194" s="3">
        <f t="shared" ca="1" si="365"/>
        <v>0</v>
      </c>
      <c r="BS194" s="3">
        <f t="shared" ca="1" si="365"/>
        <v>0</v>
      </c>
      <c r="BT194" s="3">
        <f t="shared" ca="1" si="365"/>
        <v>0</v>
      </c>
      <c r="BU194" s="3">
        <f t="shared" ca="1" si="365"/>
        <v>0</v>
      </c>
      <c r="BV194" s="3">
        <f t="shared" ca="1" si="365"/>
        <v>0</v>
      </c>
      <c r="BW194" s="3">
        <f t="shared" ca="1" si="365"/>
        <v>0</v>
      </c>
      <c r="BX194" s="3">
        <f t="shared" ca="1" si="365"/>
        <v>0</v>
      </c>
      <c r="BY194" s="3">
        <f t="shared" ca="1" si="365"/>
        <v>0</v>
      </c>
      <c r="BZ194" s="3">
        <f t="shared" ca="1" si="365"/>
        <v>0</v>
      </c>
      <c r="CA194" s="3">
        <f t="shared" ca="1" si="365"/>
        <v>0</v>
      </c>
      <c r="CB194" s="3">
        <f t="shared" ca="1" si="365"/>
        <v>0</v>
      </c>
      <c r="CC194" s="3">
        <f t="shared" ca="1" si="365"/>
        <v>0</v>
      </c>
      <c r="CD194" s="3">
        <f t="shared" ca="1" si="365"/>
        <v>0</v>
      </c>
      <c r="CE194" s="3">
        <f t="shared" ca="1" si="365"/>
        <v>0</v>
      </c>
      <c r="CF194" s="3">
        <f t="shared" ca="1" si="365"/>
        <v>0</v>
      </c>
      <c r="CG194" s="3">
        <f t="shared" si="365"/>
        <v>0</v>
      </c>
      <c r="CH194" s="3">
        <f t="shared" si="365"/>
        <v>0</v>
      </c>
      <c r="CI194" s="3">
        <f t="shared" si="365"/>
        <v>0</v>
      </c>
      <c r="CJ194" s="3">
        <f t="shared" si="365"/>
        <v>0</v>
      </c>
    </row>
    <row r="195" spans="1:88">
      <c r="B195" t="s">
        <v>219</v>
      </c>
      <c r="AW195" s="6">
        <f ca="1">C209-SUM(D194:BF194)</f>
        <v>-52090892.727272697</v>
      </c>
    </row>
    <row r="196" spans="1:88">
      <c r="B196" t="s">
        <v>218</v>
      </c>
      <c r="AW196" s="6">
        <f ca="1">D209-SUM(D194:BF194)</f>
        <v>-52090892.727272697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366">E192</f>
        <v>42309</v>
      </c>
      <c r="F198" s="12">
        <f t="shared" si="366"/>
        <v>42339</v>
      </c>
      <c r="G198" s="12">
        <f t="shared" si="366"/>
        <v>42370</v>
      </c>
      <c r="H198" s="12">
        <f t="shared" si="366"/>
        <v>42401</v>
      </c>
      <c r="I198" s="12">
        <f t="shared" si="366"/>
        <v>42430</v>
      </c>
      <c r="J198" s="12">
        <f t="shared" si="366"/>
        <v>42461</v>
      </c>
      <c r="K198" s="12">
        <f t="shared" si="366"/>
        <v>42491</v>
      </c>
      <c r="L198" s="12">
        <f t="shared" si="366"/>
        <v>42522</v>
      </c>
      <c r="M198" s="12">
        <f t="shared" si="366"/>
        <v>42552</v>
      </c>
      <c r="N198" s="12">
        <f t="shared" si="366"/>
        <v>42583</v>
      </c>
      <c r="O198" s="12">
        <f t="shared" si="366"/>
        <v>42614</v>
      </c>
      <c r="P198" s="12">
        <f t="shared" si="366"/>
        <v>42644</v>
      </c>
      <c r="Q198" s="12">
        <f t="shared" si="366"/>
        <v>42675</v>
      </c>
      <c r="R198" s="12">
        <f t="shared" si="366"/>
        <v>42705</v>
      </c>
      <c r="S198" s="12">
        <f t="shared" si="366"/>
        <v>42736</v>
      </c>
      <c r="T198" s="12">
        <f t="shared" si="366"/>
        <v>42767</v>
      </c>
      <c r="U198" s="12">
        <f t="shared" si="366"/>
        <v>42795</v>
      </c>
      <c r="V198" s="12">
        <f t="shared" si="366"/>
        <v>42826</v>
      </c>
      <c r="W198" s="12">
        <f t="shared" si="366"/>
        <v>42856</v>
      </c>
      <c r="X198" s="12">
        <f t="shared" si="366"/>
        <v>42887</v>
      </c>
      <c r="Y198" s="12">
        <f t="shared" si="366"/>
        <v>42917</v>
      </c>
      <c r="Z198" s="12">
        <f t="shared" si="366"/>
        <v>42948</v>
      </c>
      <c r="AA198" s="12">
        <f t="shared" si="366"/>
        <v>42979</v>
      </c>
      <c r="AB198" s="12">
        <f t="shared" si="366"/>
        <v>43009</v>
      </c>
      <c r="AC198" s="12">
        <f t="shared" si="366"/>
        <v>43040</v>
      </c>
      <c r="AD198" s="12">
        <f t="shared" si="366"/>
        <v>43070</v>
      </c>
      <c r="AE198" s="12">
        <f t="shared" si="366"/>
        <v>43101</v>
      </c>
      <c r="AF198" s="12">
        <f t="shared" si="366"/>
        <v>43132</v>
      </c>
      <c r="AG198" s="12">
        <f t="shared" si="366"/>
        <v>43160</v>
      </c>
      <c r="AH198" s="12">
        <f t="shared" si="366"/>
        <v>43191</v>
      </c>
      <c r="AI198" s="12">
        <f t="shared" si="366"/>
        <v>43221</v>
      </c>
      <c r="AJ198" s="12">
        <f t="shared" si="366"/>
        <v>43252</v>
      </c>
      <c r="AK198" s="12">
        <f t="shared" si="366"/>
        <v>43282</v>
      </c>
      <c r="AL198" s="12">
        <f t="shared" si="366"/>
        <v>43313</v>
      </c>
      <c r="AM198" s="12">
        <f t="shared" si="366"/>
        <v>43344</v>
      </c>
      <c r="AN198" s="12">
        <f t="shared" si="366"/>
        <v>43374</v>
      </c>
      <c r="AO198" s="12">
        <f t="shared" si="366"/>
        <v>43405</v>
      </c>
      <c r="AP198" s="12">
        <f t="shared" si="366"/>
        <v>43435</v>
      </c>
      <c r="AQ198" s="12">
        <f t="shared" si="366"/>
        <v>43466</v>
      </c>
      <c r="AR198" s="12">
        <f t="shared" si="366"/>
        <v>43497</v>
      </c>
      <c r="AS198" s="12">
        <f t="shared" si="366"/>
        <v>43525</v>
      </c>
      <c r="AT198" s="12">
        <f t="shared" si="366"/>
        <v>43556</v>
      </c>
      <c r="AU198" s="12">
        <f t="shared" si="366"/>
        <v>43586</v>
      </c>
      <c r="AV198" s="12">
        <f t="shared" si="366"/>
        <v>43617</v>
      </c>
      <c r="AW198" s="12">
        <f t="shared" si="366"/>
        <v>43647</v>
      </c>
      <c r="AX198" s="12">
        <f t="shared" si="366"/>
        <v>43678</v>
      </c>
      <c r="AY198" s="12">
        <f t="shared" si="366"/>
        <v>43709</v>
      </c>
      <c r="AZ198" s="12">
        <f t="shared" si="366"/>
        <v>43739</v>
      </c>
      <c r="BA198" s="12">
        <f t="shared" si="366"/>
        <v>43770</v>
      </c>
      <c r="BB198" s="12">
        <f t="shared" si="366"/>
        <v>43800</v>
      </c>
      <c r="BC198" s="12">
        <f t="shared" si="366"/>
        <v>43831</v>
      </c>
      <c r="BD198" s="12">
        <f t="shared" si="366"/>
        <v>43862</v>
      </c>
      <c r="BE198" s="12">
        <f t="shared" si="366"/>
        <v>43891</v>
      </c>
      <c r="BF198" s="12">
        <f t="shared" si="366"/>
        <v>43922</v>
      </c>
      <c r="BG198" s="12">
        <f t="shared" si="366"/>
        <v>43952</v>
      </c>
      <c r="BH198" s="12">
        <f t="shared" si="366"/>
        <v>43983</v>
      </c>
      <c r="BI198" s="12">
        <f t="shared" si="366"/>
        <v>44013</v>
      </c>
      <c r="BJ198" s="12">
        <f t="shared" si="366"/>
        <v>44044</v>
      </c>
      <c r="BK198" s="12">
        <f t="shared" si="366"/>
        <v>44075</v>
      </c>
      <c r="BL198" s="12">
        <f t="shared" si="366"/>
        <v>44105</v>
      </c>
      <c r="BM198" s="12">
        <f t="shared" si="366"/>
        <v>44136</v>
      </c>
      <c r="BN198" s="12">
        <f t="shared" si="366"/>
        <v>44166</v>
      </c>
      <c r="BO198" s="12">
        <f t="shared" si="366"/>
        <v>44197</v>
      </c>
      <c r="BP198" s="12">
        <f t="shared" si="366"/>
        <v>44228</v>
      </c>
      <c r="BQ198" s="12">
        <f t="shared" ref="BQ198:CJ198" si="367">BQ192</f>
        <v>44256</v>
      </c>
      <c r="BR198" s="12">
        <f t="shared" si="367"/>
        <v>44287</v>
      </c>
      <c r="BS198" s="12">
        <f t="shared" si="367"/>
        <v>44317</v>
      </c>
      <c r="BT198" s="12">
        <f t="shared" si="367"/>
        <v>44348</v>
      </c>
      <c r="BU198" s="12">
        <f t="shared" si="367"/>
        <v>44378</v>
      </c>
      <c r="BV198" s="12">
        <f t="shared" si="367"/>
        <v>44409</v>
      </c>
      <c r="BW198" s="12">
        <f t="shared" si="367"/>
        <v>44440</v>
      </c>
      <c r="BX198" s="12">
        <f t="shared" si="367"/>
        <v>44470</v>
      </c>
      <c r="BY198" s="12">
        <f t="shared" si="367"/>
        <v>44501</v>
      </c>
      <c r="BZ198" s="12">
        <f t="shared" si="367"/>
        <v>44531</v>
      </c>
      <c r="CA198" s="12">
        <f t="shared" si="367"/>
        <v>44562</v>
      </c>
      <c r="CB198" s="12">
        <f t="shared" si="367"/>
        <v>44593</v>
      </c>
      <c r="CC198" s="12">
        <f t="shared" si="367"/>
        <v>44621</v>
      </c>
      <c r="CD198" s="12">
        <f t="shared" si="367"/>
        <v>44652</v>
      </c>
      <c r="CE198" s="12">
        <f t="shared" si="367"/>
        <v>44682</v>
      </c>
      <c r="CF198" s="12">
        <f t="shared" si="367"/>
        <v>44713</v>
      </c>
      <c r="CG198" s="12">
        <f t="shared" si="367"/>
        <v>0</v>
      </c>
      <c r="CH198" s="12">
        <f t="shared" si="367"/>
        <v>0</v>
      </c>
      <c r="CI198" s="12">
        <f t="shared" si="367"/>
        <v>0</v>
      </c>
      <c r="CJ198" s="12">
        <f t="shared" si="367"/>
        <v>0</v>
      </c>
    </row>
    <row r="199" spans="1:88">
      <c r="B199" t="s">
        <v>244</v>
      </c>
      <c r="D199">
        <f>IF(D198=$C$14,$C$209,0)</f>
        <v>0</v>
      </c>
      <c r="E199">
        <f t="shared" ref="E199:BP199" si="368">IF(E198=$C$14,$C$209,0)</f>
        <v>0</v>
      </c>
      <c r="F199">
        <f t="shared" si="368"/>
        <v>0</v>
      </c>
      <c r="G199">
        <f t="shared" si="368"/>
        <v>0</v>
      </c>
      <c r="H199">
        <f t="shared" si="368"/>
        <v>0</v>
      </c>
      <c r="I199">
        <f t="shared" si="368"/>
        <v>0</v>
      </c>
      <c r="J199">
        <f t="shared" si="368"/>
        <v>0</v>
      </c>
      <c r="K199">
        <f t="shared" si="368"/>
        <v>0</v>
      </c>
      <c r="L199">
        <f t="shared" si="368"/>
        <v>0</v>
      </c>
      <c r="M199">
        <f t="shared" si="368"/>
        <v>0</v>
      </c>
      <c r="N199">
        <f t="shared" si="368"/>
        <v>0</v>
      </c>
      <c r="O199">
        <f t="shared" si="368"/>
        <v>0</v>
      </c>
      <c r="P199">
        <f t="shared" si="368"/>
        <v>0</v>
      </c>
      <c r="Q199">
        <f t="shared" si="368"/>
        <v>0</v>
      </c>
      <c r="R199">
        <f t="shared" si="368"/>
        <v>0</v>
      </c>
      <c r="S199">
        <f t="shared" si="368"/>
        <v>0</v>
      </c>
      <c r="T199">
        <f t="shared" si="368"/>
        <v>0</v>
      </c>
      <c r="U199">
        <f t="shared" si="368"/>
        <v>0</v>
      </c>
      <c r="V199">
        <f t="shared" si="368"/>
        <v>0</v>
      </c>
      <c r="W199">
        <f t="shared" si="368"/>
        <v>0</v>
      </c>
      <c r="X199">
        <f t="shared" si="368"/>
        <v>0</v>
      </c>
      <c r="Y199">
        <f t="shared" si="368"/>
        <v>0</v>
      </c>
      <c r="Z199">
        <f t="shared" si="368"/>
        <v>0</v>
      </c>
      <c r="AA199">
        <f t="shared" si="368"/>
        <v>0</v>
      </c>
      <c r="AB199">
        <f t="shared" si="368"/>
        <v>0</v>
      </c>
      <c r="AC199">
        <f t="shared" si="368"/>
        <v>0</v>
      </c>
      <c r="AD199">
        <f t="shared" si="368"/>
        <v>0</v>
      </c>
      <c r="AE199">
        <f t="shared" si="368"/>
        <v>0</v>
      </c>
      <c r="AF199">
        <f t="shared" si="368"/>
        <v>0</v>
      </c>
      <c r="AG199">
        <f t="shared" si="368"/>
        <v>0</v>
      </c>
      <c r="AH199">
        <f t="shared" si="368"/>
        <v>0</v>
      </c>
      <c r="AI199">
        <f t="shared" si="368"/>
        <v>0</v>
      </c>
      <c r="AJ199">
        <f t="shared" si="368"/>
        <v>0</v>
      </c>
      <c r="AK199">
        <f t="shared" si="368"/>
        <v>0</v>
      </c>
      <c r="AL199">
        <f t="shared" si="368"/>
        <v>0</v>
      </c>
      <c r="AM199">
        <f t="shared" si="368"/>
        <v>0</v>
      </c>
      <c r="AN199">
        <f t="shared" si="368"/>
        <v>0</v>
      </c>
      <c r="AO199">
        <f t="shared" si="368"/>
        <v>0</v>
      </c>
      <c r="AP199">
        <f t="shared" si="368"/>
        <v>0</v>
      </c>
      <c r="AQ199">
        <f t="shared" si="368"/>
        <v>0</v>
      </c>
      <c r="AR199">
        <f t="shared" si="368"/>
        <v>0</v>
      </c>
      <c r="AS199">
        <f t="shared" si="368"/>
        <v>0</v>
      </c>
      <c r="AT199">
        <f t="shared" si="368"/>
        <v>0</v>
      </c>
      <c r="AU199">
        <f t="shared" si="368"/>
        <v>0</v>
      </c>
      <c r="AV199">
        <f t="shared" si="368"/>
        <v>0</v>
      </c>
      <c r="AW199">
        <f t="shared" ca="1" si="368"/>
        <v>0</v>
      </c>
      <c r="AX199">
        <f t="shared" si="368"/>
        <v>0</v>
      </c>
      <c r="AY199">
        <f t="shared" si="368"/>
        <v>0</v>
      </c>
      <c r="AZ199">
        <f t="shared" si="368"/>
        <v>0</v>
      </c>
      <c r="BA199">
        <f t="shared" si="368"/>
        <v>0</v>
      </c>
      <c r="BB199">
        <f t="shared" si="368"/>
        <v>0</v>
      </c>
      <c r="BC199">
        <f t="shared" si="368"/>
        <v>0</v>
      </c>
      <c r="BD199">
        <f t="shared" si="368"/>
        <v>0</v>
      </c>
      <c r="BE199">
        <f t="shared" si="368"/>
        <v>0</v>
      </c>
      <c r="BF199">
        <f t="shared" si="368"/>
        <v>0</v>
      </c>
      <c r="BG199">
        <f t="shared" si="368"/>
        <v>0</v>
      </c>
      <c r="BH199">
        <f t="shared" si="368"/>
        <v>0</v>
      </c>
      <c r="BI199">
        <f t="shared" si="368"/>
        <v>0</v>
      </c>
      <c r="BJ199">
        <f t="shared" si="368"/>
        <v>0</v>
      </c>
      <c r="BK199">
        <f t="shared" si="368"/>
        <v>0</v>
      </c>
      <c r="BL199">
        <f t="shared" si="368"/>
        <v>0</v>
      </c>
      <c r="BM199">
        <f t="shared" si="368"/>
        <v>0</v>
      </c>
      <c r="BN199">
        <f t="shared" si="368"/>
        <v>0</v>
      </c>
      <c r="BO199">
        <f t="shared" si="368"/>
        <v>0</v>
      </c>
      <c r="BP199">
        <f t="shared" si="368"/>
        <v>0</v>
      </c>
      <c r="BQ199">
        <f t="shared" ref="BQ199:CJ199" si="369">IF(BQ198=$C$14,$C$209,0)</f>
        <v>0</v>
      </c>
      <c r="BR199">
        <f t="shared" si="369"/>
        <v>0</v>
      </c>
      <c r="BS199">
        <f t="shared" si="369"/>
        <v>0</v>
      </c>
      <c r="BT199">
        <f t="shared" si="369"/>
        <v>0</v>
      </c>
      <c r="BU199">
        <f t="shared" si="369"/>
        <v>0</v>
      </c>
      <c r="BV199">
        <f t="shared" si="369"/>
        <v>0</v>
      </c>
      <c r="BW199">
        <f t="shared" si="369"/>
        <v>0</v>
      </c>
      <c r="BX199">
        <f t="shared" si="369"/>
        <v>0</v>
      </c>
      <c r="BY199">
        <f t="shared" si="369"/>
        <v>0</v>
      </c>
      <c r="BZ199">
        <f t="shared" si="369"/>
        <v>0</v>
      </c>
      <c r="CA199">
        <f t="shared" si="369"/>
        <v>0</v>
      </c>
      <c r="CB199">
        <f t="shared" si="369"/>
        <v>0</v>
      </c>
      <c r="CC199">
        <f t="shared" si="369"/>
        <v>0</v>
      </c>
      <c r="CD199">
        <f t="shared" si="369"/>
        <v>0</v>
      </c>
      <c r="CE199">
        <f t="shared" si="369"/>
        <v>0</v>
      </c>
      <c r="CF199">
        <f t="shared" si="369"/>
        <v>0</v>
      </c>
      <c r="CG199">
        <f t="shared" si="369"/>
        <v>0</v>
      </c>
      <c r="CH199">
        <f t="shared" si="369"/>
        <v>0</v>
      </c>
      <c r="CI199">
        <f t="shared" si="369"/>
        <v>0</v>
      </c>
      <c r="CJ199">
        <f t="shared" si="36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1791878364.8834507</v>
      </c>
      <c r="D202" s="6">
        <f ca="1">SUM(D203:D206)</f>
        <v>1791878364.8834507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1327867489.2431607</v>
      </c>
      <c r="D203" s="47">
        <f>(C66+C80-(SUM($D$125:$D$134)))*C4</f>
        <v>1327867489.2431607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132786748.92431608</v>
      </c>
      <c r="D204" s="47">
        <f>D203*(D187)+IF(F187=0,E188,F188)</f>
        <v>132786748.92431608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265573497.84863216</v>
      </c>
      <c r="D205" s="3">
        <f>D203*D189</f>
        <v>265573497.84863216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65650628.867341712</v>
      </c>
      <c r="D206" s="47">
        <f ca="1">SUMIF(163:163,"&lt;="&amp;C13,169:169)</f>
        <v>65650628.867341712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-55515273.974359989</v>
      </c>
      <c r="D207" s="13">
        <f ca="1">SUM(C41:BQ41)/(1+C114)-D202</f>
        <v>-55515273.974359989</v>
      </c>
      <c r="K207" s="7"/>
    </row>
    <row r="208" spans="1:88" ht="16.5">
      <c r="A208">
        <v>7</v>
      </c>
      <c r="B208" s="19" t="s">
        <v>72</v>
      </c>
      <c r="C208" s="224">
        <f ca="1">C207/C202</f>
        <v>-3.0981608496607343E-2</v>
      </c>
      <c r="D208" s="1">
        <f ca="1">D207/D202</f>
        <v>-3.0981608496607343E-2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0</v>
      </c>
      <c r="D209" s="3">
        <f ca="1">IF(D208&lt;0,0,IF($D$190=F201,D207*VLOOKUP(D208,F202:H205,2,TRUE)-D202*VLOOKUP(D208,F202:H205,3,TRUE),D207*VLOOKUP(D208,J202:L206,2,TRUE)-D202*VLOOKUP(D208,J202:L206,3,TRUE)))</f>
        <v>0</v>
      </c>
    </row>
    <row r="210" spans="1:89" ht="16.5">
      <c r="A210">
        <v>9</v>
      </c>
      <c r="B210" s="19" t="s">
        <v>74</v>
      </c>
      <c r="C210" s="6">
        <f ca="1">AW195</f>
        <v>-52090892.727272697</v>
      </c>
      <c r="D210" s="6">
        <f ca="1">AW196</f>
        <v>-52090892.727272697</v>
      </c>
    </row>
    <row r="211" spans="1:89" ht="16.5">
      <c r="A211">
        <v>10</v>
      </c>
      <c r="B211" s="19" t="s">
        <v>75</v>
      </c>
      <c r="C211" s="21">
        <f ca="1">C210/SUM(C40:BQ40)/(1+C114)</f>
        <v>-2.4793388429752049E-2</v>
      </c>
      <c r="D211" s="21">
        <f ca="1">D210/SUM(C40:BQ40)/(1+C114)</f>
        <v>-2.4793388429752049E-2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370">D192</f>
        <v>42278</v>
      </c>
      <c r="E215" s="12">
        <f t="shared" si="370"/>
        <v>42309</v>
      </c>
      <c r="F215" s="12">
        <f t="shared" si="370"/>
        <v>42339</v>
      </c>
      <c r="G215" s="12">
        <f t="shared" si="370"/>
        <v>42370</v>
      </c>
      <c r="H215" s="12">
        <f t="shared" si="370"/>
        <v>42401</v>
      </c>
      <c r="I215" s="12">
        <f t="shared" si="370"/>
        <v>42430</v>
      </c>
      <c r="J215" s="12">
        <f t="shared" si="370"/>
        <v>42461</v>
      </c>
      <c r="K215" s="12">
        <f t="shared" si="370"/>
        <v>42491</v>
      </c>
      <c r="L215" s="12">
        <f t="shared" si="370"/>
        <v>42522</v>
      </c>
      <c r="M215" s="12">
        <f t="shared" si="370"/>
        <v>42552</v>
      </c>
      <c r="N215" s="12">
        <f t="shared" si="370"/>
        <v>42583</v>
      </c>
      <c r="O215" s="12">
        <f t="shared" si="370"/>
        <v>42614</v>
      </c>
      <c r="P215" s="12">
        <f t="shared" si="370"/>
        <v>42644</v>
      </c>
      <c r="Q215" s="12">
        <f t="shared" si="370"/>
        <v>42675</v>
      </c>
      <c r="R215" s="12">
        <f t="shared" si="370"/>
        <v>42705</v>
      </c>
      <c r="S215" s="12">
        <f t="shared" si="370"/>
        <v>42736</v>
      </c>
      <c r="T215" s="12">
        <f t="shared" si="370"/>
        <v>42767</v>
      </c>
      <c r="U215" s="12">
        <f t="shared" si="370"/>
        <v>42795</v>
      </c>
      <c r="V215" s="12">
        <f t="shared" si="370"/>
        <v>42826</v>
      </c>
      <c r="W215" s="12">
        <f t="shared" si="370"/>
        <v>42856</v>
      </c>
      <c r="X215" s="12">
        <f t="shared" si="370"/>
        <v>42887</v>
      </c>
      <c r="Y215" s="12">
        <f t="shared" si="370"/>
        <v>42917</v>
      </c>
      <c r="Z215" s="12">
        <f t="shared" si="370"/>
        <v>42948</v>
      </c>
      <c r="AA215" s="12">
        <f t="shared" si="370"/>
        <v>42979</v>
      </c>
      <c r="AB215" s="12">
        <f t="shared" si="370"/>
        <v>43009</v>
      </c>
      <c r="AC215" s="12">
        <f t="shared" si="370"/>
        <v>43040</v>
      </c>
      <c r="AD215" s="12">
        <f t="shared" si="370"/>
        <v>43070</v>
      </c>
      <c r="AE215" s="12">
        <f t="shared" si="370"/>
        <v>43101</v>
      </c>
      <c r="AF215" s="12">
        <f t="shared" si="370"/>
        <v>43132</v>
      </c>
      <c r="AG215" s="12">
        <f t="shared" si="370"/>
        <v>43160</v>
      </c>
      <c r="AH215" s="12">
        <f t="shared" si="370"/>
        <v>43191</v>
      </c>
      <c r="AI215" s="12">
        <f t="shared" si="370"/>
        <v>43221</v>
      </c>
      <c r="AJ215" s="12">
        <f t="shared" ref="AJ215:BO215" si="371">AJ192</f>
        <v>43252</v>
      </c>
      <c r="AK215" s="12">
        <f t="shared" si="371"/>
        <v>43282</v>
      </c>
      <c r="AL215" s="12">
        <f t="shared" si="371"/>
        <v>43313</v>
      </c>
      <c r="AM215" s="12">
        <f t="shared" si="371"/>
        <v>43344</v>
      </c>
      <c r="AN215" s="12">
        <f t="shared" si="371"/>
        <v>43374</v>
      </c>
      <c r="AO215" s="12">
        <f t="shared" si="371"/>
        <v>43405</v>
      </c>
      <c r="AP215" s="12">
        <f t="shared" si="371"/>
        <v>43435</v>
      </c>
      <c r="AQ215" s="12">
        <f t="shared" si="371"/>
        <v>43466</v>
      </c>
      <c r="AR215" s="12">
        <f t="shared" si="371"/>
        <v>43497</v>
      </c>
      <c r="AS215" s="12">
        <f t="shared" si="371"/>
        <v>43525</v>
      </c>
      <c r="AT215" s="12">
        <f t="shared" si="371"/>
        <v>43556</v>
      </c>
      <c r="AU215" s="12">
        <f t="shared" si="371"/>
        <v>43586</v>
      </c>
      <c r="AV215" s="12">
        <f t="shared" si="371"/>
        <v>43617</v>
      </c>
      <c r="AW215" s="12">
        <f t="shared" si="371"/>
        <v>43647</v>
      </c>
      <c r="AX215" s="12">
        <f t="shared" si="371"/>
        <v>43678</v>
      </c>
      <c r="AY215" s="12">
        <f t="shared" si="371"/>
        <v>43709</v>
      </c>
      <c r="AZ215" s="12">
        <f t="shared" si="371"/>
        <v>43739</v>
      </c>
      <c r="BA215" s="12">
        <f t="shared" si="371"/>
        <v>43770</v>
      </c>
      <c r="BB215" s="12">
        <f t="shared" si="371"/>
        <v>43800</v>
      </c>
      <c r="BC215" s="12">
        <f t="shared" si="371"/>
        <v>43831</v>
      </c>
      <c r="BD215" s="12">
        <f t="shared" si="371"/>
        <v>43862</v>
      </c>
      <c r="BE215" s="12">
        <f t="shared" si="371"/>
        <v>43891</v>
      </c>
      <c r="BF215" s="12">
        <f t="shared" si="371"/>
        <v>43922</v>
      </c>
      <c r="BG215" s="12">
        <f t="shared" si="371"/>
        <v>43952</v>
      </c>
      <c r="BH215" s="12">
        <f t="shared" si="371"/>
        <v>43983</v>
      </c>
      <c r="BI215" s="12">
        <f t="shared" si="371"/>
        <v>44013</v>
      </c>
      <c r="BJ215" s="12">
        <f t="shared" si="371"/>
        <v>44044</v>
      </c>
      <c r="BK215" s="12">
        <f t="shared" si="371"/>
        <v>44075</v>
      </c>
      <c r="BL215" s="12">
        <f t="shared" si="371"/>
        <v>44105</v>
      </c>
      <c r="BM215" s="12">
        <f t="shared" si="371"/>
        <v>44136</v>
      </c>
      <c r="BN215" s="12">
        <f t="shared" si="371"/>
        <v>44166</v>
      </c>
      <c r="BO215" s="12">
        <f t="shared" si="371"/>
        <v>44197</v>
      </c>
      <c r="BP215" s="12">
        <f t="shared" ref="BP215:CK215" si="372">BP192</f>
        <v>44228</v>
      </c>
      <c r="BQ215" s="12">
        <f t="shared" si="372"/>
        <v>44256</v>
      </c>
      <c r="BR215" s="12">
        <f t="shared" si="372"/>
        <v>44287</v>
      </c>
      <c r="BS215" s="12">
        <f t="shared" si="372"/>
        <v>44317</v>
      </c>
      <c r="BT215" s="12">
        <f t="shared" si="372"/>
        <v>44348</v>
      </c>
      <c r="BU215" s="12">
        <f t="shared" si="372"/>
        <v>44378</v>
      </c>
      <c r="BV215" s="12">
        <f t="shared" si="372"/>
        <v>44409</v>
      </c>
      <c r="BW215" s="12">
        <f t="shared" si="372"/>
        <v>44440</v>
      </c>
      <c r="BX215" s="12">
        <f t="shared" si="372"/>
        <v>44470</v>
      </c>
      <c r="BY215" s="12">
        <f t="shared" si="372"/>
        <v>44501</v>
      </c>
      <c r="BZ215" s="12">
        <f t="shared" si="372"/>
        <v>44531</v>
      </c>
      <c r="CA215" s="12">
        <f t="shared" si="372"/>
        <v>44562</v>
      </c>
      <c r="CB215" s="12">
        <f t="shared" si="372"/>
        <v>44593</v>
      </c>
      <c r="CC215" s="12">
        <f t="shared" si="372"/>
        <v>44621</v>
      </c>
      <c r="CD215" s="12">
        <f t="shared" si="372"/>
        <v>44652</v>
      </c>
      <c r="CE215" s="12">
        <f t="shared" si="372"/>
        <v>44682</v>
      </c>
      <c r="CF215" s="12">
        <f t="shared" si="372"/>
        <v>44713</v>
      </c>
      <c r="CG215" s="12">
        <f t="shared" si="372"/>
        <v>0</v>
      </c>
      <c r="CH215" s="12">
        <f t="shared" si="372"/>
        <v>0</v>
      </c>
      <c r="CI215" s="12">
        <f t="shared" si="372"/>
        <v>0</v>
      </c>
      <c r="CJ215" s="12">
        <f t="shared" si="372"/>
        <v>0</v>
      </c>
      <c r="CK215" s="12">
        <f t="shared" si="372"/>
        <v>0</v>
      </c>
    </row>
    <row r="216" spans="1:89">
      <c r="B216" t="s">
        <v>222</v>
      </c>
      <c r="C216" t="s">
        <v>215</v>
      </c>
      <c r="D216" s="3">
        <f t="shared" ref="D216:AI216" ca="1" si="373">((C41-D165-D168)*$C$213-D171-D194-D196)*$C$214</f>
        <v>0</v>
      </c>
      <c r="E216" s="3">
        <f t="shared" ca="1" si="373"/>
        <v>0</v>
      </c>
      <c r="F216" s="3">
        <f t="shared" ca="1" si="373"/>
        <v>0</v>
      </c>
      <c r="G216" s="3">
        <f t="shared" ca="1" si="373"/>
        <v>0</v>
      </c>
      <c r="H216" s="3">
        <f t="shared" ca="1" si="373"/>
        <v>94388.335363636375</v>
      </c>
      <c r="I216" s="3">
        <f t="shared" ca="1" si="373"/>
        <v>94388.335363636375</v>
      </c>
      <c r="J216" s="3">
        <f t="shared" ca="1" si="373"/>
        <v>283165.00609090907</v>
      </c>
      <c r="K216" s="3">
        <f t="shared" ca="1" si="373"/>
        <v>283165.00609090907</v>
      </c>
      <c r="L216" s="3">
        <f t="shared" ca="1" si="373"/>
        <v>849495.01827272715</v>
      </c>
      <c r="M216" s="3">
        <f t="shared" ca="1" si="373"/>
        <v>849495.01827272715</v>
      </c>
      <c r="N216" s="3">
        <f t="shared" ca="1" si="373"/>
        <v>849495.01827272715</v>
      </c>
      <c r="O216" s="3">
        <f t="shared" ca="1" si="373"/>
        <v>849495.01827272715</v>
      </c>
      <c r="P216" s="3">
        <f t="shared" ca="1" si="373"/>
        <v>849495.01827272715</v>
      </c>
      <c r="Q216" s="3">
        <f t="shared" ca="1" si="373"/>
        <v>849495.01827272715</v>
      </c>
      <c r="R216" s="3">
        <f t="shared" ca="1" si="373"/>
        <v>849496.05654545454</v>
      </c>
      <c r="S216" s="3">
        <f t="shared" ca="1" si="373"/>
        <v>983430.18122727261</v>
      </c>
      <c r="T216" s="3">
        <f t="shared" ca="1" si="373"/>
        <v>1077820.5931363637</v>
      </c>
      <c r="U216" s="3">
        <f t="shared" ca="1" si="373"/>
        <v>1345688.8424999998</v>
      </c>
      <c r="V216" s="3">
        <f t="shared" ca="1" si="373"/>
        <v>1345695.0721363639</v>
      </c>
      <c r="W216" s="3">
        <f t="shared" ca="1" si="373"/>
        <v>2149299.8202272728</v>
      </c>
      <c r="X216" s="3">
        <f t="shared" ca="1" si="373"/>
        <v>2149299.8202272728</v>
      </c>
      <c r="Y216" s="3">
        <f t="shared" ca="1" si="373"/>
        <v>2149299.8202272728</v>
      </c>
      <c r="Z216" s="3">
        <f t="shared" ca="1" si="373"/>
        <v>2149299.8202272728</v>
      </c>
      <c r="AA216" s="3">
        <f t="shared" ca="1" si="373"/>
        <v>2149299.8202272728</v>
      </c>
      <c r="AB216" s="3">
        <f t="shared" ca="1" si="373"/>
        <v>2149299.8202272728</v>
      </c>
      <c r="AC216" s="3">
        <f t="shared" ca="1" si="373"/>
        <v>2149299.8202272728</v>
      </c>
      <c r="AD216" s="3">
        <f t="shared" ca="1" si="373"/>
        <v>2149305.2423181823</v>
      </c>
      <c r="AE216" s="3">
        <f t="shared" ca="1" si="373"/>
        <v>2302119.0298636365</v>
      </c>
      <c r="AF216" s="3">
        <f t="shared" ca="1" si="373"/>
        <v>2302127.7975000013</v>
      </c>
      <c r="AG216" s="3">
        <f t="shared" ca="1" si="373"/>
        <v>2339887.1232272722</v>
      </c>
      <c r="AH216" s="3">
        <f t="shared" ca="1" si="373"/>
        <v>2339913.4261363652</v>
      </c>
      <c r="AI216" s="3">
        <f t="shared" ca="1" si="373"/>
        <v>2453191.4033181816</v>
      </c>
      <c r="AJ216" s="3">
        <f t="shared" ref="AJ216:BO216" ca="1" si="374">((AI41-AJ165-AJ168)*$C$213-AJ171-AJ194-AJ196)*$C$214</f>
        <v>2453191.4033181816</v>
      </c>
      <c r="AK216" s="3">
        <f t="shared" ca="1" si="374"/>
        <v>2453191.4033181816</v>
      </c>
      <c r="AL216" s="3">
        <f t="shared" ca="1" si="374"/>
        <v>2205983.8583181817</v>
      </c>
      <c r="AM216" s="3">
        <f t="shared" ca="1" si="374"/>
        <v>2205983.8583181817</v>
      </c>
      <c r="AN216" s="3">
        <f t="shared" ca="1" si="374"/>
        <v>1711568.7683181821</v>
      </c>
      <c r="AO216" s="3">
        <f t="shared" ca="1" si="374"/>
        <v>1711568.7683181821</v>
      </c>
      <c r="AP216" s="3">
        <f t="shared" ca="1" si="374"/>
        <v>228327.88213636397</v>
      </c>
      <c r="AQ216" s="3">
        <f t="shared" ca="1" si="374"/>
        <v>247207.54499999998</v>
      </c>
      <c r="AR216" s="3">
        <f t="shared" ca="1" si="374"/>
        <v>247207.54499999998</v>
      </c>
      <c r="AS216" s="3">
        <f t="shared" ca="1" si="374"/>
        <v>247207.54499999998</v>
      </c>
      <c r="AT216" s="3">
        <f t="shared" ca="1" si="374"/>
        <v>247207.54499999998</v>
      </c>
      <c r="AU216" s="3">
        <f t="shared" ca="1" si="374"/>
        <v>247207.54499999998</v>
      </c>
      <c r="AV216" s="3">
        <f t="shared" ca="1" si="374"/>
        <v>247207.54499999998</v>
      </c>
      <c r="AW216" s="3">
        <f t="shared" ca="1" si="374"/>
        <v>13269930.726818174</v>
      </c>
      <c r="AX216" s="2">
        <f t="shared" ca="1" si="374"/>
        <v>0</v>
      </c>
      <c r="AY216" s="2">
        <f t="shared" ca="1" si="374"/>
        <v>0</v>
      </c>
      <c r="AZ216" s="2">
        <f t="shared" ca="1" si="374"/>
        <v>0</v>
      </c>
      <c r="BA216" s="2">
        <f t="shared" ca="1" si="374"/>
        <v>0</v>
      </c>
      <c r="BB216" s="3">
        <f t="shared" ca="1" si="374"/>
        <v>-915282.18945465842</v>
      </c>
      <c r="BC216" s="2">
        <f t="shared" ca="1" si="374"/>
        <v>0</v>
      </c>
      <c r="BD216" s="2">
        <f t="shared" ca="1" si="374"/>
        <v>0</v>
      </c>
      <c r="BE216" s="2">
        <f t="shared" ca="1" si="374"/>
        <v>0</v>
      </c>
      <c r="BF216" s="2">
        <f t="shared" ca="1" si="374"/>
        <v>0</v>
      </c>
      <c r="BG216" s="2">
        <f t="shared" ca="1" si="374"/>
        <v>0</v>
      </c>
      <c r="BH216" s="2">
        <f t="shared" ca="1" si="374"/>
        <v>0</v>
      </c>
      <c r="BI216" s="2">
        <f t="shared" ca="1" si="374"/>
        <v>0</v>
      </c>
      <c r="BJ216" s="2">
        <f t="shared" ca="1" si="374"/>
        <v>0</v>
      </c>
      <c r="BK216" s="2">
        <f t="shared" ca="1" si="374"/>
        <v>0</v>
      </c>
      <c r="BL216" s="2">
        <f t="shared" ca="1" si="374"/>
        <v>0</v>
      </c>
      <c r="BM216" s="2">
        <f t="shared" ca="1" si="374"/>
        <v>0</v>
      </c>
      <c r="BN216" s="2">
        <f t="shared" ca="1" si="374"/>
        <v>0</v>
      </c>
      <c r="BO216" s="2">
        <f t="shared" ca="1" si="374"/>
        <v>0</v>
      </c>
      <c r="BP216" s="2">
        <f t="shared" ref="BP216:CK216" ca="1" si="375">((BO41-BP165-BP168)*$C$213-BP171-BP194-BP196)*$C$214</f>
        <v>0</v>
      </c>
      <c r="BQ216" s="2">
        <f t="shared" ca="1" si="375"/>
        <v>0</v>
      </c>
      <c r="BR216" s="2">
        <f t="shared" ca="1" si="375"/>
        <v>0</v>
      </c>
      <c r="BS216" s="2">
        <f t="shared" ca="1" si="375"/>
        <v>0</v>
      </c>
      <c r="BT216" s="2">
        <f t="shared" ca="1" si="375"/>
        <v>0</v>
      </c>
      <c r="BU216" s="2">
        <f t="shared" ca="1" si="375"/>
        <v>0</v>
      </c>
      <c r="BV216" s="2">
        <f t="shared" ca="1" si="375"/>
        <v>0</v>
      </c>
      <c r="BW216" s="2">
        <f t="shared" ca="1" si="375"/>
        <v>0</v>
      </c>
      <c r="BX216" s="2">
        <f t="shared" ca="1" si="375"/>
        <v>0</v>
      </c>
      <c r="BY216" s="2">
        <f t="shared" ca="1" si="375"/>
        <v>0</v>
      </c>
      <c r="BZ216" s="2">
        <f t="shared" ca="1" si="375"/>
        <v>0</v>
      </c>
      <c r="CA216" s="2">
        <f t="shared" ca="1" si="375"/>
        <v>0</v>
      </c>
      <c r="CB216" s="2">
        <f t="shared" ca="1" si="375"/>
        <v>0</v>
      </c>
      <c r="CC216" s="2">
        <f t="shared" ca="1" si="375"/>
        <v>0</v>
      </c>
      <c r="CD216" s="2">
        <f t="shared" ca="1" si="375"/>
        <v>0</v>
      </c>
      <c r="CE216" s="2">
        <f t="shared" ca="1" si="375"/>
        <v>0</v>
      </c>
      <c r="CF216" s="2">
        <f t="shared" ca="1" si="375"/>
        <v>0</v>
      </c>
      <c r="CG216" s="2">
        <f t="shared" ca="1" si="375"/>
        <v>0</v>
      </c>
      <c r="CH216" s="2">
        <f t="shared" si="375"/>
        <v>0</v>
      </c>
      <c r="CI216" s="2">
        <f t="shared" si="375"/>
        <v>0</v>
      </c>
      <c r="CJ216" s="2">
        <f t="shared" si="375"/>
        <v>0</v>
      </c>
      <c r="CK216" s="2">
        <f t="shared" si="375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111269482.82604678</v>
      </c>
    </row>
    <row r="218" spans="1:89">
      <c r="B218" t="s">
        <v>223</v>
      </c>
      <c r="D218" s="3">
        <f t="shared" ref="D218:AI218" ca="1" si="376">((C41-D165-D168)*$C$213-D171-D194-D195)*$C$214</f>
        <v>0</v>
      </c>
      <c r="E218" s="3">
        <f t="shared" ca="1" si="376"/>
        <v>0</v>
      </c>
      <c r="F218" s="3">
        <f t="shared" ca="1" si="376"/>
        <v>0</v>
      </c>
      <c r="G218" s="3">
        <f t="shared" ca="1" si="376"/>
        <v>0</v>
      </c>
      <c r="H218" s="3">
        <f t="shared" ca="1" si="376"/>
        <v>94388.335363636375</v>
      </c>
      <c r="I218" s="3">
        <f t="shared" ca="1" si="376"/>
        <v>94388.335363636375</v>
      </c>
      <c r="J218" s="3">
        <f t="shared" ca="1" si="376"/>
        <v>283165.00609090907</v>
      </c>
      <c r="K218" s="3">
        <f t="shared" ca="1" si="376"/>
        <v>283165.00609090907</v>
      </c>
      <c r="L218" s="3">
        <f t="shared" ca="1" si="376"/>
        <v>849495.01827272715</v>
      </c>
      <c r="M218" s="3">
        <f t="shared" ca="1" si="376"/>
        <v>849495.01827272715</v>
      </c>
      <c r="N218" s="3">
        <f t="shared" ca="1" si="376"/>
        <v>849495.01827272715</v>
      </c>
      <c r="O218" s="3">
        <f t="shared" ca="1" si="376"/>
        <v>849495.01827272715</v>
      </c>
      <c r="P218" s="3">
        <f t="shared" ca="1" si="376"/>
        <v>849495.01827272715</v>
      </c>
      <c r="Q218" s="3">
        <f t="shared" ca="1" si="376"/>
        <v>849495.01827272715</v>
      </c>
      <c r="R218" s="3">
        <f t="shared" ca="1" si="376"/>
        <v>849496.05654545454</v>
      </c>
      <c r="S218" s="3">
        <f t="shared" ca="1" si="376"/>
        <v>983430.18122727261</v>
      </c>
      <c r="T218" s="3">
        <f t="shared" ca="1" si="376"/>
        <v>1077820.5931363637</v>
      </c>
      <c r="U218" s="3">
        <f t="shared" ca="1" si="376"/>
        <v>1345688.8424999998</v>
      </c>
      <c r="V218" s="3">
        <f t="shared" ca="1" si="376"/>
        <v>1345695.0721363639</v>
      </c>
      <c r="W218" s="3">
        <f t="shared" ca="1" si="376"/>
        <v>2149299.8202272728</v>
      </c>
      <c r="X218" s="3">
        <f t="shared" ca="1" si="376"/>
        <v>2149299.8202272728</v>
      </c>
      <c r="Y218" s="3">
        <f t="shared" ca="1" si="376"/>
        <v>2149299.8202272728</v>
      </c>
      <c r="Z218" s="3">
        <f t="shared" ca="1" si="376"/>
        <v>2149299.8202272728</v>
      </c>
      <c r="AA218" s="3">
        <f t="shared" ca="1" si="376"/>
        <v>2149299.8202272728</v>
      </c>
      <c r="AB218" s="3">
        <f t="shared" ca="1" si="376"/>
        <v>2149299.8202272728</v>
      </c>
      <c r="AC218" s="3">
        <f t="shared" ca="1" si="376"/>
        <v>2149299.8202272728</v>
      </c>
      <c r="AD218" s="3">
        <f t="shared" ca="1" si="376"/>
        <v>2149305.2423181823</v>
      </c>
      <c r="AE218" s="3">
        <f t="shared" ca="1" si="376"/>
        <v>2302119.0298636365</v>
      </c>
      <c r="AF218" s="3">
        <f t="shared" ca="1" si="376"/>
        <v>2302127.7975000013</v>
      </c>
      <c r="AG218" s="3">
        <f t="shared" ca="1" si="376"/>
        <v>2339887.1232272722</v>
      </c>
      <c r="AH218" s="3">
        <f t="shared" ca="1" si="376"/>
        <v>2339913.4261363652</v>
      </c>
      <c r="AI218" s="3">
        <f t="shared" ca="1" si="376"/>
        <v>2453191.4033181816</v>
      </c>
      <c r="AJ218" s="3">
        <f t="shared" ref="AJ218:BO218" ca="1" si="377">((AI41-AJ165-AJ168)*$C$213-AJ171-AJ194-AJ195)*$C$214</f>
        <v>2453191.4033181816</v>
      </c>
      <c r="AK218" s="3">
        <f t="shared" ca="1" si="377"/>
        <v>2453191.4033181816</v>
      </c>
      <c r="AL218" s="3">
        <f t="shared" ca="1" si="377"/>
        <v>2205983.8583181817</v>
      </c>
      <c r="AM218" s="3">
        <f t="shared" ca="1" si="377"/>
        <v>2205983.8583181817</v>
      </c>
      <c r="AN218" s="3">
        <f t="shared" ca="1" si="377"/>
        <v>1711568.7683181821</v>
      </c>
      <c r="AO218" s="3">
        <f t="shared" ca="1" si="377"/>
        <v>1711568.7683181821</v>
      </c>
      <c r="AP218" s="3">
        <f t="shared" ca="1" si="377"/>
        <v>228327.88213636397</v>
      </c>
      <c r="AQ218" s="3">
        <f t="shared" ca="1" si="377"/>
        <v>247207.54499999998</v>
      </c>
      <c r="AR218" s="3">
        <f t="shared" ca="1" si="377"/>
        <v>247207.54499999998</v>
      </c>
      <c r="AS218" s="3">
        <f t="shared" ca="1" si="377"/>
        <v>247207.54499999998</v>
      </c>
      <c r="AT218" s="3">
        <f t="shared" ca="1" si="377"/>
        <v>247207.54499999998</v>
      </c>
      <c r="AU218" s="3">
        <f t="shared" ca="1" si="377"/>
        <v>247207.54499999998</v>
      </c>
      <c r="AV218" s="3">
        <f t="shared" ca="1" si="377"/>
        <v>247207.54499999998</v>
      </c>
      <c r="AW218" s="3">
        <f t="shared" ca="1" si="377"/>
        <v>13269930.726818174</v>
      </c>
      <c r="AX218" s="3">
        <f t="shared" ca="1" si="377"/>
        <v>0</v>
      </c>
      <c r="AY218" s="3">
        <f t="shared" ca="1" si="377"/>
        <v>0</v>
      </c>
      <c r="AZ218" s="3">
        <f t="shared" ca="1" si="377"/>
        <v>0</v>
      </c>
      <c r="BA218" s="3">
        <f t="shared" ca="1" si="377"/>
        <v>0</v>
      </c>
      <c r="BB218" s="3">
        <f t="shared" ca="1" si="377"/>
        <v>-915282.18945465842</v>
      </c>
      <c r="BC218" s="3">
        <f t="shared" ca="1" si="377"/>
        <v>0</v>
      </c>
      <c r="BD218" s="3">
        <f t="shared" ca="1" si="377"/>
        <v>0</v>
      </c>
      <c r="BE218" s="3">
        <f t="shared" ca="1" si="377"/>
        <v>0</v>
      </c>
      <c r="BF218" s="3">
        <f t="shared" ca="1" si="377"/>
        <v>0</v>
      </c>
      <c r="BG218" s="3">
        <f t="shared" ca="1" si="377"/>
        <v>0</v>
      </c>
      <c r="BH218" s="3">
        <f t="shared" ca="1" si="377"/>
        <v>0</v>
      </c>
      <c r="BI218" s="3">
        <f t="shared" ca="1" si="377"/>
        <v>0</v>
      </c>
      <c r="BJ218" s="3">
        <f t="shared" ca="1" si="377"/>
        <v>0</v>
      </c>
      <c r="BK218" s="3">
        <f t="shared" ca="1" si="377"/>
        <v>0</v>
      </c>
      <c r="BL218" s="3">
        <f t="shared" ca="1" si="377"/>
        <v>0</v>
      </c>
      <c r="BM218" s="3">
        <f t="shared" ca="1" si="377"/>
        <v>0</v>
      </c>
      <c r="BN218" s="3">
        <f t="shared" ca="1" si="377"/>
        <v>0</v>
      </c>
      <c r="BO218" s="3">
        <f t="shared" ca="1" si="377"/>
        <v>0</v>
      </c>
      <c r="BP218" s="3">
        <f t="shared" ref="BP218:CK218" ca="1" si="378">((BO41-BP165-BP168)*$C$213-BP171-BP194-BP195)*$C$214</f>
        <v>0</v>
      </c>
      <c r="BQ218" s="3">
        <f t="shared" ca="1" si="378"/>
        <v>0</v>
      </c>
      <c r="BR218" s="3">
        <f t="shared" ca="1" si="378"/>
        <v>0</v>
      </c>
      <c r="BS218" s="3">
        <f t="shared" ca="1" si="378"/>
        <v>0</v>
      </c>
      <c r="BT218" s="3">
        <f t="shared" ca="1" si="378"/>
        <v>0</v>
      </c>
      <c r="BU218" s="3">
        <f t="shared" ca="1" si="378"/>
        <v>0</v>
      </c>
      <c r="BV218" s="3">
        <f t="shared" ca="1" si="378"/>
        <v>0</v>
      </c>
      <c r="BW218" s="3">
        <f t="shared" ca="1" si="378"/>
        <v>0</v>
      </c>
      <c r="BX218" s="3">
        <f t="shared" ca="1" si="378"/>
        <v>0</v>
      </c>
      <c r="BY218" s="3">
        <f t="shared" ca="1" si="378"/>
        <v>0</v>
      </c>
      <c r="BZ218" s="3">
        <f t="shared" ca="1" si="378"/>
        <v>0</v>
      </c>
      <c r="CA218" s="3">
        <f t="shared" ca="1" si="378"/>
        <v>0</v>
      </c>
      <c r="CB218" s="3">
        <f t="shared" ca="1" si="378"/>
        <v>0</v>
      </c>
      <c r="CC218" s="3">
        <f t="shared" ca="1" si="378"/>
        <v>0</v>
      </c>
      <c r="CD218" s="3">
        <f t="shared" ca="1" si="378"/>
        <v>0</v>
      </c>
      <c r="CE218" s="3">
        <f t="shared" ca="1" si="378"/>
        <v>0</v>
      </c>
      <c r="CF218" s="3">
        <f t="shared" ca="1" si="378"/>
        <v>0</v>
      </c>
      <c r="CG218" s="3">
        <f t="shared" ca="1" si="378"/>
        <v>0</v>
      </c>
      <c r="CH218" s="3">
        <f t="shared" si="378"/>
        <v>0</v>
      </c>
      <c r="CI218" s="3">
        <f t="shared" si="378"/>
        <v>0</v>
      </c>
      <c r="CJ218" s="3">
        <f t="shared" si="378"/>
        <v>0</v>
      </c>
      <c r="CK218" s="3">
        <f t="shared" si="378"/>
        <v>0</v>
      </c>
    </row>
    <row r="219" spans="1:89">
      <c r="B219" t="s">
        <v>221</v>
      </c>
      <c r="BR219" s="13">
        <f ca="1">'利润表-1'!C21-SUM(Sheet1!D218:BR218)</f>
        <v>111269482.82604678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0.02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209">
        <v>0</v>
      </c>
      <c r="D227" s="209">
        <v>0</v>
      </c>
      <c r="E227" s="209">
        <v>0</v>
      </c>
      <c r="F227" s="209">
        <v>0</v>
      </c>
      <c r="G227" s="209">
        <v>0</v>
      </c>
      <c r="H227" s="180"/>
      <c r="I227" s="180"/>
      <c r="J227" s="180"/>
    </row>
    <row r="228" spans="1:69" s="38" customFormat="1">
      <c r="B228" s="38" t="s">
        <v>116</v>
      </c>
      <c r="C228" s="210">
        <v>0</v>
      </c>
      <c r="D228" s="210">
        <v>0</v>
      </c>
      <c r="E228" s="210">
        <v>0</v>
      </c>
      <c r="F228" s="210">
        <v>0</v>
      </c>
      <c r="G228" s="210">
        <v>0</v>
      </c>
      <c r="H228" s="196"/>
      <c r="I228" s="196"/>
      <c r="J228" s="196"/>
    </row>
    <row r="229" spans="1:69" s="38" customFormat="1">
      <c r="B229" s="38" t="s">
        <v>117</v>
      </c>
      <c r="C229" s="210">
        <v>0</v>
      </c>
      <c r="D229" s="210">
        <v>0</v>
      </c>
      <c r="E229" s="210">
        <v>0</v>
      </c>
      <c r="F229" s="210">
        <v>0</v>
      </c>
      <c r="G229" s="210">
        <v>0</v>
      </c>
      <c r="H229" s="196"/>
      <c r="I229" s="196"/>
      <c r="J229" s="196"/>
    </row>
    <row r="230" spans="1:69" s="38" customFormat="1">
      <c r="B230" s="38" t="s">
        <v>118</v>
      </c>
      <c r="C230" s="210">
        <v>0</v>
      </c>
      <c r="D230" s="210">
        <v>0</v>
      </c>
      <c r="E230" s="210">
        <v>0</v>
      </c>
      <c r="F230" s="210">
        <v>0</v>
      </c>
      <c r="G230" s="210">
        <v>0</v>
      </c>
      <c r="H230" s="196"/>
      <c r="I230" s="196"/>
      <c r="J230" s="196"/>
    </row>
    <row r="231" spans="1:69" s="38" customFormat="1">
      <c r="B231" s="38" t="s">
        <v>119</v>
      </c>
      <c r="C231" s="210">
        <v>0</v>
      </c>
      <c r="D231" s="210">
        <v>0</v>
      </c>
      <c r="E231" s="210">
        <v>0</v>
      </c>
      <c r="F231" s="210">
        <v>0</v>
      </c>
      <c r="G231" s="210">
        <v>0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379">D139</f>
        <v>42278</v>
      </c>
      <c r="E233" s="12">
        <f t="shared" si="379"/>
        <v>42309</v>
      </c>
      <c r="F233" s="12">
        <f t="shared" si="379"/>
        <v>42339</v>
      </c>
      <c r="G233" s="12">
        <f t="shared" si="379"/>
        <v>42370</v>
      </c>
      <c r="H233" s="12">
        <f t="shared" si="379"/>
        <v>42401</v>
      </c>
      <c r="I233" s="12">
        <f t="shared" si="379"/>
        <v>42430</v>
      </c>
      <c r="J233" s="12">
        <f t="shared" si="379"/>
        <v>42461</v>
      </c>
      <c r="K233" s="12">
        <f t="shared" si="379"/>
        <v>42491</v>
      </c>
      <c r="L233" s="12">
        <f t="shared" si="379"/>
        <v>42522</v>
      </c>
      <c r="M233" s="12">
        <f t="shared" si="379"/>
        <v>42552</v>
      </c>
      <c r="N233" s="12">
        <f t="shared" si="379"/>
        <v>42583</v>
      </c>
      <c r="O233" s="12">
        <f t="shared" si="379"/>
        <v>42614</v>
      </c>
      <c r="P233" s="12">
        <f t="shared" si="379"/>
        <v>42644</v>
      </c>
      <c r="Q233" s="12">
        <f t="shared" si="379"/>
        <v>42675</v>
      </c>
      <c r="R233" s="12">
        <f t="shared" si="379"/>
        <v>42705</v>
      </c>
      <c r="S233" s="12">
        <f t="shared" si="379"/>
        <v>42736</v>
      </c>
      <c r="T233" s="12">
        <f t="shared" si="379"/>
        <v>42767</v>
      </c>
      <c r="U233" s="12">
        <f t="shared" si="379"/>
        <v>42795</v>
      </c>
      <c r="V233" s="12">
        <f t="shared" si="379"/>
        <v>42826</v>
      </c>
      <c r="W233" s="12">
        <f t="shared" si="379"/>
        <v>42856</v>
      </c>
      <c r="X233" s="12">
        <f t="shared" si="379"/>
        <v>42887</v>
      </c>
      <c r="Y233" s="12">
        <f t="shared" si="379"/>
        <v>42917</v>
      </c>
      <c r="Z233" s="12">
        <f t="shared" si="379"/>
        <v>42948</v>
      </c>
      <c r="AA233" s="12">
        <f t="shared" si="379"/>
        <v>42979</v>
      </c>
      <c r="AB233" s="12">
        <f t="shared" si="379"/>
        <v>43009</v>
      </c>
      <c r="AC233" s="12">
        <f t="shared" si="379"/>
        <v>43040</v>
      </c>
      <c r="AD233" s="12">
        <f t="shared" si="379"/>
        <v>43070</v>
      </c>
      <c r="AE233" s="12">
        <f t="shared" si="379"/>
        <v>43101</v>
      </c>
      <c r="AF233" s="12">
        <f t="shared" si="379"/>
        <v>43132</v>
      </c>
      <c r="AG233" s="12">
        <f t="shared" si="379"/>
        <v>43160</v>
      </c>
      <c r="AH233" s="12">
        <f t="shared" si="379"/>
        <v>43191</v>
      </c>
      <c r="AI233" s="12">
        <f t="shared" si="379"/>
        <v>43221</v>
      </c>
      <c r="AJ233" s="12">
        <f t="shared" ref="AJ233:BQ233" si="380">AJ139</f>
        <v>43252</v>
      </c>
      <c r="AK233" s="12">
        <f t="shared" si="380"/>
        <v>43282</v>
      </c>
      <c r="AL233" s="12">
        <f t="shared" si="380"/>
        <v>43313</v>
      </c>
      <c r="AM233" s="12">
        <f t="shared" si="380"/>
        <v>43344</v>
      </c>
      <c r="AN233" s="12">
        <f t="shared" si="380"/>
        <v>43374</v>
      </c>
      <c r="AO233" s="12">
        <f t="shared" si="380"/>
        <v>43405</v>
      </c>
      <c r="AP233" s="12">
        <f t="shared" si="380"/>
        <v>43435</v>
      </c>
      <c r="AQ233" s="12">
        <f t="shared" si="380"/>
        <v>43466</v>
      </c>
      <c r="AR233" s="12">
        <f t="shared" si="380"/>
        <v>43497</v>
      </c>
      <c r="AS233" s="12">
        <f t="shared" si="380"/>
        <v>43525</v>
      </c>
      <c r="AT233" s="12">
        <f t="shared" si="380"/>
        <v>43556</v>
      </c>
      <c r="AU233" s="12">
        <f t="shared" si="380"/>
        <v>43586</v>
      </c>
      <c r="AV233" s="12">
        <f t="shared" si="380"/>
        <v>43617</v>
      </c>
      <c r="AW233" s="12">
        <f t="shared" si="380"/>
        <v>43647</v>
      </c>
      <c r="AX233" s="12">
        <f t="shared" si="380"/>
        <v>43678</v>
      </c>
      <c r="AY233" s="12">
        <f t="shared" si="380"/>
        <v>43709</v>
      </c>
      <c r="AZ233" s="12">
        <f t="shared" si="380"/>
        <v>43739</v>
      </c>
      <c r="BA233" s="12">
        <f t="shared" si="380"/>
        <v>43770</v>
      </c>
      <c r="BB233" s="12">
        <f t="shared" si="380"/>
        <v>43800</v>
      </c>
      <c r="BC233" s="12">
        <f t="shared" si="380"/>
        <v>43831</v>
      </c>
      <c r="BD233" s="12">
        <f t="shared" si="380"/>
        <v>43862</v>
      </c>
      <c r="BE233" s="12">
        <f t="shared" si="380"/>
        <v>43891</v>
      </c>
      <c r="BF233" s="12">
        <f t="shared" si="380"/>
        <v>43922</v>
      </c>
      <c r="BG233" s="12">
        <f t="shared" si="380"/>
        <v>43952</v>
      </c>
      <c r="BH233" s="12">
        <f t="shared" si="380"/>
        <v>43983</v>
      </c>
      <c r="BI233" s="12">
        <f t="shared" si="380"/>
        <v>44013</v>
      </c>
      <c r="BJ233" s="12">
        <f t="shared" si="380"/>
        <v>44044</v>
      </c>
      <c r="BK233" s="12">
        <f t="shared" si="380"/>
        <v>44075</v>
      </c>
      <c r="BL233" s="12">
        <f t="shared" si="380"/>
        <v>44105</v>
      </c>
      <c r="BM233" s="12">
        <f t="shared" si="380"/>
        <v>44136</v>
      </c>
      <c r="BN233" s="12">
        <f t="shared" si="380"/>
        <v>44166</v>
      </c>
      <c r="BO233" s="12">
        <f t="shared" si="380"/>
        <v>44197</v>
      </c>
      <c r="BP233" s="12">
        <f t="shared" si="380"/>
        <v>44228</v>
      </c>
      <c r="BQ233" s="12">
        <f t="shared" si="380"/>
        <v>44256</v>
      </c>
    </row>
    <row r="234" spans="1:69" s="48" customFormat="1">
      <c r="B234" s="48" t="s">
        <v>111</v>
      </c>
      <c r="D234" s="197">
        <f t="shared" ref="D234:AI234" ca="1" si="381">$C$221*D140</f>
        <v>0</v>
      </c>
      <c r="E234" s="197">
        <f t="shared" ca="1" si="381"/>
        <v>0</v>
      </c>
      <c r="F234" s="197">
        <f t="shared" ca="1" si="381"/>
        <v>0</v>
      </c>
      <c r="G234" s="197">
        <f t="shared" ca="1" si="381"/>
        <v>0</v>
      </c>
      <c r="H234" s="197">
        <f t="shared" ca="1" si="381"/>
        <v>654544.80000000005</v>
      </c>
      <c r="I234" s="197">
        <f t="shared" ca="1" si="381"/>
        <v>654544.80000000005</v>
      </c>
      <c r="J234" s="197">
        <f t="shared" ca="1" si="381"/>
        <v>654544.80000000005</v>
      </c>
      <c r="K234" s="197">
        <f t="shared" ca="1" si="381"/>
        <v>654544.80000000005</v>
      </c>
      <c r="L234" s="197">
        <f t="shared" ca="1" si="381"/>
        <v>654544.80000000005</v>
      </c>
      <c r="M234" s="197">
        <f t="shared" ca="1" si="381"/>
        <v>654544.80000000005</v>
      </c>
      <c r="N234" s="197">
        <f t="shared" ca="1" si="381"/>
        <v>654544.80000000005</v>
      </c>
      <c r="O234" s="197">
        <f t="shared" ca="1" si="381"/>
        <v>654544.80000000005</v>
      </c>
      <c r="P234" s="197">
        <f t="shared" ca="1" si="381"/>
        <v>654544.80000000005</v>
      </c>
      <c r="Q234" s="197">
        <f t="shared" ca="1" si="381"/>
        <v>654544.80000000005</v>
      </c>
      <c r="R234" s="197">
        <f t="shared" ca="1" si="381"/>
        <v>654552.00000000035</v>
      </c>
      <c r="S234" s="197">
        <f t="shared" ca="1" si="381"/>
        <v>1583330.8</v>
      </c>
      <c r="T234" s="197">
        <f t="shared" ca="1" si="381"/>
        <v>1583330.8</v>
      </c>
      <c r="U234" s="197">
        <f t="shared" ca="1" si="381"/>
        <v>1583330.8</v>
      </c>
      <c r="V234" s="197">
        <f t="shared" ca="1" si="381"/>
        <v>1583330.8</v>
      </c>
      <c r="W234" s="197">
        <f t="shared" ca="1" si="381"/>
        <v>1583330.8</v>
      </c>
      <c r="X234" s="197">
        <f t="shared" ca="1" si="381"/>
        <v>1583330.8</v>
      </c>
      <c r="Y234" s="197">
        <f t="shared" ca="1" si="381"/>
        <v>1583330.8</v>
      </c>
      <c r="Z234" s="197">
        <f t="shared" ca="1" si="381"/>
        <v>1583330.8</v>
      </c>
      <c r="AA234" s="197">
        <f t="shared" ca="1" si="381"/>
        <v>1583330.8</v>
      </c>
      <c r="AB234" s="197">
        <f t="shared" ca="1" si="381"/>
        <v>1583330.8</v>
      </c>
      <c r="AC234" s="197">
        <f t="shared" ca="1" si="381"/>
        <v>1583330.8</v>
      </c>
      <c r="AD234" s="197">
        <f t="shared" ca="1" si="381"/>
        <v>1583361.200000002</v>
      </c>
      <c r="AE234" s="197">
        <f t="shared" ca="1" si="381"/>
        <v>1714284</v>
      </c>
      <c r="AF234" s="197">
        <f t="shared" ca="1" si="381"/>
        <v>1714284</v>
      </c>
      <c r="AG234" s="197">
        <f t="shared" ca="1" si="381"/>
        <v>1714284</v>
      </c>
      <c r="AH234" s="197">
        <f t="shared" ca="1" si="381"/>
        <v>1714284</v>
      </c>
      <c r="AI234" s="197">
        <f t="shared" ca="1" si="381"/>
        <v>1714284</v>
      </c>
      <c r="AJ234" s="197">
        <f t="shared" ref="AJ234:BQ234" ca="1" si="382">$C$221*AJ140</f>
        <v>1714284</v>
      </c>
      <c r="AK234" s="197">
        <f t="shared" ca="1" si="382"/>
        <v>1714284</v>
      </c>
      <c r="AL234" s="197">
        <f t="shared" ca="1" si="382"/>
        <v>0</v>
      </c>
      <c r="AM234" s="197">
        <f t="shared" ca="1" si="382"/>
        <v>0</v>
      </c>
      <c r="AN234" s="197">
        <f t="shared" ca="1" si="382"/>
        <v>0</v>
      </c>
      <c r="AO234" s="197">
        <f t="shared" ca="1" si="382"/>
        <v>0</v>
      </c>
      <c r="AP234" s="197">
        <f t="shared" ca="1" si="382"/>
        <v>0</v>
      </c>
      <c r="AQ234" s="197">
        <f t="shared" ca="1" si="382"/>
        <v>0</v>
      </c>
      <c r="AR234" s="197">
        <f t="shared" ca="1" si="382"/>
        <v>0</v>
      </c>
      <c r="AS234" s="197">
        <f t="shared" ca="1" si="382"/>
        <v>0</v>
      </c>
      <c r="AT234" s="197">
        <f t="shared" ca="1" si="382"/>
        <v>0</v>
      </c>
      <c r="AU234" s="197">
        <f t="shared" si="382"/>
        <v>0</v>
      </c>
      <c r="AV234" s="197">
        <f t="shared" si="382"/>
        <v>0</v>
      </c>
      <c r="AW234" s="197">
        <f t="shared" si="382"/>
        <v>0</v>
      </c>
      <c r="AX234" s="197">
        <f t="shared" si="382"/>
        <v>0</v>
      </c>
      <c r="AY234" s="197">
        <f t="shared" si="382"/>
        <v>0</v>
      </c>
      <c r="AZ234" s="197">
        <f t="shared" si="382"/>
        <v>0</v>
      </c>
      <c r="BA234" s="197">
        <f t="shared" si="382"/>
        <v>0</v>
      </c>
      <c r="BB234" s="197">
        <f t="shared" si="382"/>
        <v>0</v>
      </c>
      <c r="BC234" s="197">
        <f t="shared" si="382"/>
        <v>0</v>
      </c>
      <c r="BD234" s="197">
        <f t="shared" si="382"/>
        <v>0</v>
      </c>
      <c r="BE234" s="197">
        <f t="shared" si="382"/>
        <v>0</v>
      </c>
      <c r="BF234" s="197">
        <f t="shared" si="382"/>
        <v>0</v>
      </c>
      <c r="BG234" s="197">
        <f t="shared" si="382"/>
        <v>0</v>
      </c>
      <c r="BH234" s="197">
        <f t="shared" si="382"/>
        <v>0</v>
      </c>
      <c r="BI234" s="197">
        <f t="shared" si="382"/>
        <v>0</v>
      </c>
      <c r="BJ234" s="197">
        <f t="shared" si="382"/>
        <v>0</v>
      </c>
      <c r="BK234" s="197">
        <f t="shared" si="382"/>
        <v>0</v>
      </c>
      <c r="BL234" s="197">
        <f t="shared" si="382"/>
        <v>0</v>
      </c>
      <c r="BM234" s="197">
        <f t="shared" si="382"/>
        <v>0</v>
      </c>
      <c r="BN234" s="197">
        <f t="shared" si="382"/>
        <v>0</v>
      </c>
      <c r="BO234" s="197">
        <f t="shared" si="382"/>
        <v>0</v>
      </c>
      <c r="BP234" s="197">
        <f t="shared" si="382"/>
        <v>0</v>
      </c>
      <c r="BQ234" s="197">
        <f t="shared" si="382"/>
        <v>0</v>
      </c>
    </row>
    <row r="235" spans="1:69" s="48" customFormat="1">
      <c r="B235" s="48" t="s">
        <v>112</v>
      </c>
      <c r="D235" s="190">
        <f t="shared" ref="D235:AI235" ca="1" si="383">$C$222*(SUM($C$70:$C$78)*C38)</f>
        <v>0</v>
      </c>
      <c r="E235" s="190">
        <f t="shared" ca="1" si="383"/>
        <v>0</v>
      </c>
      <c r="F235" s="190">
        <f t="shared" ca="1" si="383"/>
        <v>0</v>
      </c>
      <c r="G235" s="190">
        <f t="shared" ca="1" si="383"/>
        <v>0</v>
      </c>
      <c r="H235" s="190">
        <f t="shared" ca="1" si="383"/>
        <v>0</v>
      </c>
      <c r="I235" s="190">
        <f t="shared" ca="1" si="383"/>
        <v>0</v>
      </c>
      <c r="J235" s="190">
        <f t="shared" ca="1" si="383"/>
        <v>0</v>
      </c>
      <c r="K235" s="190">
        <f t="shared" ca="1" si="383"/>
        <v>0</v>
      </c>
      <c r="L235" s="190">
        <f t="shared" ca="1" si="383"/>
        <v>0</v>
      </c>
      <c r="M235" s="190">
        <f t="shared" ca="1" si="383"/>
        <v>0</v>
      </c>
      <c r="N235" s="190">
        <f t="shared" ca="1" si="383"/>
        <v>0</v>
      </c>
      <c r="O235" s="190">
        <f t="shared" ca="1" si="383"/>
        <v>0</v>
      </c>
      <c r="P235" s="190">
        <f t="shared" ca="1" si="383"/>
        <v>0</v>
      </c>
      <c r="Q235" s="190">
        <f t="shared" ca="1" si="383"/>
        <v>0</v>
      </c>
      <c r="R235" s="190">
        <f t="shared" ca="1" si="383"/>
        <v>0</v>
      </c>
      <c r="S235" s="190">
        <f t="shared" ca="1" si="383"/>
        <v>0</v>
      </c>
      <c r="T235" s="190">
        <f t="shared" ca="1" si="383"/>
        <v>0</v>
      </c>
      <c r="U235" s="190">
        <f t="shared" ca="1" si="383"/>
        <v>0</v>
      </c>
      <c r="V235" s="190">
        <f t="shared" ca="1" si="383"/>
        <v>0</v>
      </c>
      <c r="W235" s="190">
        <f t="shared" ca="1" si="383"/>
        <v>0</v>
      </c>
      <c r="X235" s="190">
        <f t="shared" ca="1" si="383"/>
        <v>0</v>
      </c>
      <c r="Y235" s="190">
        <f t="shared" ca="1" si="383"/>
        <v>0</v>
      </c>
      <c r="Z235" s="190">
        <f t="shared" ca="1" si="383"/>
        <v>0</v>
      </c>
      <c r="AA235" s="190">
        <f t="shared" ca="1" si="383"/>
        <v>0</v>
      </c>
      <c r="AB235" s="190">
        <f t="shared" ca="1" si="383"/>
        <v>0</v>
      </c>
      <c r="AC235" s="190">
        <f t="shared" ca="1" si="383"/>
        <v>0</v>
      </c>
      <c r="AD235" s="190">
        <f t="shared" ca="1" si="383"/>
        <v>0</v>
      </c>
      <c r="AE235" s="190">
        <f t="shared" ca="1" si="383"/>
        <v>0</v>
      </c>
      <c r="AF235" s="190">
        <f t="shared" ca="1" si="383"/>
        <v>0</v>
      </c>
      <c r="AG235" s="190">
        <f t="shared" ca="1" si="383"/>
        <v>0</v>
      </c>
      <c r="AH235" s="190">
        <f t="shared" ca="1" si="383"/>
        <v>0</v>
      </c>
      <c r="AI235" s="190">
        <f t="shared" ca="1" si="383"/>
        <v>0</v>
      </c>
      <c r="AJ235" s="190">
        <f t="shared" ref="AJ235:BQ235" ca="1" si="384">$C$222*(SUM($C$70:$C$78)*AI38)</f>
        <v>0</v>
      </c>
      <c r="AK235" s="190">
        <f t="shared" ca="1" si="384"/>
        <v>0</v>
      </c>
      <c r="AL235" s="190">
        <f t="shared" ca="1" si="384"/>
        <v>0</v>
      </c>
      <c r="AM235" s="190">
        <f t="shared" ca="1" si="384"/>
        <v>0</v>
      </c>
      <c r="AN235" s="190">
        <f t="shared" ca="1" si="384"/>
        <v>0</v>
      </c>
      <c r="AO235" s="190">
        <f t="shared" ca="1" si="384"/>
        <v>0</v>
      </c>
      <c r="AP235" s="190">
        <f t="shared" ca="1" si="384"/>
        <v>0</v>
      </c>
      <c r="AQ235" s="190">
        <f t="shared" ca="1" si="384"/>
        <v>0</v>
      </c>
      <c r="AR235" s="190">
        <f t="shared" ca="1" si="384"/>
        <v>0</v>
      </c>
      <c r="AS235" s="190">
        <f t="shared" ca="1" si="384"/>
        <v>0</v>
      </c>
      <c r="AT235" s="190">
        <f t="shared" ca="1" si="384"/>
        <v>0</v>
      </c>
      <c r="AU235" s="190">
        <f t="shared" ca="1" si="384"/>
        <v>0</v>
      </c>
      <c r="AV235" s="190">
        <f t="shared" ca="1" si="384"/>
        <v>0</v>
      </c>
      <c r="AW235" s="190">
        <f t="shared" ca="1" si="384"/>
        <v>0</v>
      </c>
      <c r="AX235" s="190">
        <f t="shared" ca="1" si="384"/>
        <v>0</v>
      </c>
      <c r="AY235" s="190">
        <f t="shared" ca="1" si="384"/>
        <v>0</v>
      </c>
      <c r="AZ235" s="190">
        <f t="shared" ca="1" si="384"/>
        <v>0</v>
      </c>
      <c r="BA235" s="190">
        <f t="shared" ca="1" si="384"/>
        <v>0</v>
      </c>
      <c r="BB235" s="190">
        <f t="shared" ca="1" si="384"/>
        <v>0</v>
      </c>
      <c r="BC235" s="190">
        <f t="shared" ca="1" si="384"/>
        <v>0</v>
      </c>
      <c r="BD235" s="190">
        <f t="shared" ca="1" si="384"/>
        <v>0</v>
      </c>
      <c r="BE235" s="190">
        <f t="shared" ca="1" si="384"/>
        <v>0</v>
      </c>
      <c r="BF235" s="190">
        <f t="shared" ca="1" si="384"/>
        <v>0</v>
      </c>
      <c r="BG235" s="190">
        <f t="shared" ca="1" si="384"/>
        <v>0</v>
      </c>
      <c r="BH235" s="190">
        <f t="shared" ca="1" si="384"/>
        <v>0</v>
      </c>
      <c r="BI235" s="190">
        <f t="shared" ca="1" si="384"/>
        <v>0</v>
      </c>
      <c r="BJ235" s="190">
        <f t="shared" ca="1" si="384"/>
        <v>0</v>
      </c>
      <c r="BK235" s="190">
        <f t="shared" ca="1" si="384"/>
        <v>0</v>
      </c>
      <c r="BL235" s="190">
        <f t="shared" ca="1" si="384"/>
        <v>0</v>
      </c>
      <c r="BM235" s="190">
        <f t="shared" ca="1" si="384"/>
        <v>0</v>
      </c>
      <c r="BN235" s="190">
        <f t="shared" ca="1" si="384"/>
        <v>0</v>
      </c>
      <c r="BO235" s="190">
        <f t="shared" ca="1" si="384"/>
        <v>0</v>
      </c>
      <c r="BP235" s="190">
        <f t="shared" ca="1" si="384"/>
        <v>0</v>
      </c>
      <c r="BQ235" s="190">
        <f t="shared" ca="1" si="384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385">$C$224*D144</f>
        <v>0</v>
      </c>
      <c r="E237" s="190">
        <f t="shared" ca="1" si="385"/>
        <v>0</v>
      </c>
      <c r="F237" s="190">
        <f t="shared" ca="1" si="385"/>
        <v>0</v>
      </c>
      <c r="G237" s="190">
        <f t="shared" ca="1" si="385"/>
        <v>0</v>
      </c>
      <c r="H237" s="190">
        <f t="shared" ca="1" si="385"/>
        <v>0</v>
      </c>
      <c r="I237" s="190">
        <f t="shared" ca="1" si="385"/>
        <v>0</v>
      </c>
      <c r="J237" s="190">
        <f t="shared" ca="1" si="385"/>
        <v>0</v>
      </c>
      <c r="K237" s="190">
        <f t="shared" ca="1" si="385"/>
        <v>0</v>
      </c>
      <c r="L237" s="190">
        <f t="shared" ca="1" si="385"/>
        <v>0</v>
      </c>
      <c r="M237" s="190">
        <f t="shared" ca="1" si="385"/>
        <v>0</v>
      </c>
      <c r="N237" s="190">
        <f t="shared" ca="1" si="385"/>
        <v>0</v>
      </c>
      <c r="O237" s="190">
        <f t="shared" ca="1" si="385"/>
        <v>0</v>
      </c>
      <c r="P237" s="190">
        <f t="shared" ca="1" si="385"/>
        <v>0</v>
      </c>
      <c r="Q237" s="190">
        <f t="shared" ca="1" si="385"/>
        <v>0</v>
      </c>
      <c r="R237" s="190">
        <f t="shared" ca="1" si="385"/>
        <v>0</v>
      </c>
      <c r="S237" s="190">
        <f t="shared" ca="1" si="385"/>
        <v>0</v>
      </c>
      <c r="T237" s="190">
        <f t="shared" ca="1" si="385"/>
        <v>0</v>
      </c>
      <c r="U237" s="190">
        <f t="shared" ca="1" si="385"/>
        <v>0</v>
      </c>
      <c r="V237" s="190">
        <f t="shared" ca="1" si="385"/>
        <v>0</v>
      </c>
      <c r="W237" s="190">
        <f t="shared" ca="1" si="385"/>
        <v>0</v>
      </c>
      <c r="X237" s="190">
        <f t="shared" ca="1" si="385"/>
        <v>16699984.800000001</v>
      </c>
      <c r="Y237" s="190">
        <f t="shared" ca="1" si="385"/>
        <v>0</v>
      </c>
      <c r="Z237" s="190">
        <f t="shared" ca="1" si="385"/>
        <v>0</v>
      </c>
      <c r="AA237" s="190">
        <f t="shared" ca="1" si="385"/>
        <v>0</v>
      </c>
      <c r="AB237" s="190">
        <f t="shared" ca="1" si="385"/>
        <v>0</v>
      </c>
      <c r="AC237" s="190">
        <f t="shared" ca="1" si="385"/>
        <v>1583330.8</v>
      </c>
      <c r="AD237" s="190">
        <f t="shared" ca="1" si="385"/>
        <v>1583330.8</v>
      </c>
      <c r="AE237" s="190">
        <f t="shared" ca="1" si="385"/>
        <v>1583330.8</v>
      </c>
      <c r="AF237" s="190">
        <f t="shared" ca="1" si="385"/>
        <v>1583330.8</v>
      </c>
      <c r="AG237" s="190">
        <f t="shared" ca="1" si="385"/>
        <v>1583330.8</v>
      </c>
      <c r="AH237" s="190">
        <f t="shared" ca="1" si="385"/>
        <v>1583361.200000002</v>
      </c>
      <c r="AI237" s="190">
        <f t="shared" ca="1" si="385"/>
        <v>1714284</v>
      </c>
      <c r="AJ237" s="190">
        <f t="shared" ref="AJ237:BQ237" ca="1" si="386">$C$224*AJ144</f>
        <v>1714284</v>
      </c>
      <c r="AK237" s="190">
        <f t="shared" ca="1" si="386"/>
        <v>1714284</v>
      </c>
      <c r="AL237" s="190">
        <f t="shared" ca="1" si="386"/>
        <v>1714284</v>
      </c>
      <c r="AM237" s="190">
        <f t="shared" ca="1" si="386"/>
        <v>1714284</v>
      </c>
      <c r="AN237" s="190">
        <f t="shared" ca="1" si="386"/>
        <v>1714284</v>
      </c>
      <c r="AO237" s="190">
        <f t="shared" ca="1" si="386"/>
        <v>1714284</v>
      </c>
      <c r="AP237" s="190">
        <f t="shared" ca="1" si="386"/>
        <v>0</v>
      </c>
      <c r="AQ237" s="190">
        <f t="shared" ca="1" si="386"/>
        <v>0</v>
      </c>
      <c r="AR237" s="190">
        <f t="shared" ca="1" si="386"/>
        <v>0</v>
      </c>
      <c r="AS237" s="190">
        <f t="shared" ca="1" si="386"/>
        <v>0</v>
      </c>
      <c r="AT237" s="190">
        <f t="shared" ca="1" si="386"/>
        <v>0</v>
      </c>
      <c r="AU237" s="190">
        <f t="shared" ca="1" si="386"/>
        <v>0</v>
      </c>
      <c r="AV237" s="190">
        <f t="shared" ca="1" si="386"/>
        <v>0</v>
      </c>
      <c r="AW237" s="190">
        <f t="shared" ca="1" si="386"/>
        <v>0</v>
      </c>
      <c r="AX237" s="190">
        <f t="shared" ca="1" si="386"/>
        <v>0</v>
      </c>
      <c r="AY237" s="190">
        <f t="shared" ca="1" si="386"/>
        <v>0</v>
      </c>
      <c r="AZ237" s="190">
        <f t="shared" ca="1" si="386"/>
        <v>0</v>
      </c>
      <c r="BA237" s="190">
        <f t="shared" ca="1" si="386"/>
        <v>0</v>
      </c>
      <c r="BB237" s="190">
        <f t="shared" ca="1" si="386"/>
        <v>0</v>
      </c>
      <c r="BC237" s="190">
        <f t="shared" ca="1" si="386"/>
        <v>0</v>
      </c>
      <c r="BD237" s="190">
        <f t="shared" ca="1" si="386"/>
        <v>0</v>
      </c>
      <c r="BE237" s="190">
        <f t="shared" ca="1" si="386"/>
        <v>0</v>
      </c>
      <c r="BF237" s="190">
        <f t="shared" ca="1" si="386"/>
        <v>0</v>
      </c>
      <c r="BG237" s="190">
        <f t="shared" ca="1" si="386"/>
        <v>0</v>
      </c>
      <c r="BH237" s="190">
        <f t="shared" ca="1" si="386"/>
        <v>0</v>
      </c>
      <c r="BI237" s="190">
        <f t="shared" ca="1" si="386"/>
        <v>0</v>
      </c>
      <c r="BJ237" s="190">
        <f t="shared" ca="1" si="386"/>
        <v>0</v>
      </c>
      <c r="BK237" s="190">
        <f t="shared" ca="1" si="386"/>
        <v>0</v>
      </c>
      <c r="BL237" s="190">
        <f t="shared" ca="1" si="386"/>
        <v>0</v>
      </c>
      <c r="BM237" s="190">
        <f t="shared" ca="1" si="386"/>
        <v>0</v>
      </c>
      <c r="BN237" s="190">
        <f t="shared" ca="1" si="386"/>
        <v>0</v>
      </c>
      <c r="BO237" s="190">
        <f t="shared" ca="1" si="386"/>
        <v>0</v>
      </c>
      <c r="BP237" s="190">
        <f t="shared" ca="1" si="386"/>
        <v>0</v>
      </c>
      <c r="BQ237" s="190">
        <f t="shared" ca="1" si="386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387">IF(D233&lt;$C$7,0,IFERROR(HLOOKUP(YEAR(D$233),$C$226:$J$231,$A238,FALSE)/HLOOKUP(YEAR(D$233),$C$226:$J$232,7,FALSE),0))</f>
        <v>0</v>
      </c>
      <c r="E238" s="188">
        <f t="shared" si="387"/>
        <v>0</v>
      </c>
      <c r="F238" s="188">
        <f t="shared" si="387"/>
        <v>0</v>
      </c>
      <c r="G238" s="188">
        <f t="shared" si="387"/>
        <v>0</v>
      </c>
      <c r="H238" s="188">
        <f t="shared" si="387"/>
        <v>0</v>
      </c>
      <c r="I238" s="188">
        <f t="shared" si="387"/>
        <v>0</v>
      </c>
      <c r="J238" s="188">
        <f t="shared" si="387"/>
        <v>0</v>
      </c>
      <c r="K238" s="188">
        <f t="shared" si="387"/>
        <v>0</v>
      </c>
      <c r="L238" s="188">
        <f t="shared" si="387"/>
        <v>0</v>
      </c>
      <c r="M238" s="188">
        <f t="shared" si="387"/>
        <v>0</v>
      </c>
      <c r="N238" s="188">
        <f t="shared" si="387"/>
        <v>0</v>
      </c>
      <c r="O238" s="188">
        <f t="shared" si="387"/>
        <v>0</v>
      </c>
      <c r="P238" s="188">
        <f t="shared" si="387"/>
        <v>0</v>
      </c>
      <c r="Q238" s="188">
        <f t="shared" si="387"/>
        <v>0</v>
      </c>
      <c r="R238" s="188">
        <f t="shared" si="387"/>
        <v>0</v>
      </c>
      <c r="S238" s="188">
        <f t="shared" si="387"/>
        <v>0</v>
      </c>
      <c r="T238" s="188">
        <f t="shared" si="387"/>
        <v>0</v>
      </c>
      <c r="U238" s="188">
        <f t="shared" si="387"/>
        <v>0</v>
      </c>
      <c r="V238" s="188">
        <f t="shared" si="387"/>
        <v>0</v>
      </c>
      <c r="W238" s="188">
        <f t="shared" si="387"/>
        <v>0</v>
      </c>
      <c r="X238" s="188">
        <f t="shared" si="387"/>
        <v>0</v>
      </c>
      <c r="Y238" s="188">
        <f t="shared" si="387"/>
        <v>0</v>
      </c>
      <c r="Z238" s="188">
        <f t="shared" si="387"/>
        <v>0</v>
      </c>
      <c r="AA238" s="188">
        <f t="shared" si="387"/>
        <v>0</v>
      </c>
      <c r="AB238" s="188">
        <f t="shared" si="387"/>
        <v>0</v>
      </c>
      <c r="AC238" s="188">
        <f t="shared" si="387"/>
        <v>0</v>
      </c>
      <c r="AD238" s="188">
        <f t="shared" si="387"/>
        <v>0</v>
      </c>
      <c r="AE238" s="188">
        <f t="shared" si="387"/>
        <v>0</v>
      </c>
      <c r="AF238" s="188">
        <f t="shared" si="387"/>
        <v>0</v>
      </c>
      <c r="AG238" s="188">
        <f t="shared" si="387"/>
        <v>0</v>
      </c>
      <c r="AH238" s="188">
        <f t="shared" si="387"/>
        <v>0</v>
      </c>
      <c r="AI238" s="188">
        <f t="shared" si="387"/>
        <v>0</v>
      </c>
      <c r="AJ238" s="188">
        <f t="shared" ref="AJ238:BQ238" si="388">IF(AJ233&lt;$C$7,0,IFERROR(HLOOKUP(YEAR(AJ$233),$C$226:$J$231,$A238,FALSE)/HLOOKUP(YEAR(AJ$233),$C$226:$J$232,7,FALSE),0))</f>
        <v>0</v>
      </c>
      <c r="AK238" s="188">
        <f t="shared" si="388"/>
        <v>0</v>
      </c>
      <c r="AL238" s="188">
        <f t="shared" si="388"/>
        <v>0</v>
      </c>
      <c r="AM238" s="188">
        <f t="shared" si="388"/>
        <v>0</v>
      </c>
      <c r="AN238" s="188">
        <f t="shared" si="388"/>
        <v>0</v>
      </c>
      <c r="AO238" s="188">
        <f t="shared" si="388"/>
        <v>0</v>
      </c>
      <c r="AP238" s="188">
        <f t="shared" si="388"/>
        <v>0</v>
      </c>
      <c r="AQ238" s="188">
        <f t="shared" si="388"/>
        <v>0</v>
      </c>
      <c r="AR238" s="188">
        <f t="shared" si="388"/>
        <v>0</v>
      </c>
      <c r="AS238" s="188">
        <f t="shared" si="388"/>
        <v>0</v>
      </c>
      <c r="AT238" s="188">
        <f t="shared" si="388"/>
        <v>0</v>
      </c>
      <c r="AU238" s="188">
        <f t="shared" si="388"/>
        <v>0</v>
      </c>
      <c r="AV238" s="188">
        <f t="shared" si="388"/>
        <v>0</v>
      </c>
      <c r="AW238" s="188">
        <f t="shared" si="388"/>
        <v>0</v>
      </c>
      <c r="AX238" s="188">
        <f t="shared" si="388"/>
        <v>0</v>
      </c>
      <c r="AY238" s="188">
        <f t="shared" si="388"/>
        <v>0</v>
      </c>
      <c r="AZ238" s="188">
        <f t="shared" si="388"/>
        <v>0</v>
      </c>
      <c r="BA238" s="188">
        <f t="shared" si="388"/>
        <v>0</v>
      </c>
      <c r="BB238" s="188">
        <f t="shared" si="388"/>
        <v>0</v>
      </c>
      <c r="BC238" s="188">
        <f t="shared" si="388"/>
        <v>0</v>
      </c>
      <c r="BD238" s="188">
        <f t="shared" si="388"/>
        <v>0</v>
      </c>
      <c r="BE238" s="188">
        <f t="shared" si="388"/>
        <v>0</v>
      </c>
      <c r="BF238" s="188">
        <f t="shared" si="388"/>
        <v>0</v>
      </c>
      <c r="BG238" s="188">
        <f t="shared" si="388"/>
        <v>0</v>
      </c>
      <c r="BH238" s="188">
        <f t="shared" si="388"/>
        <v>0</v>
      </c>
      <c r="BI238" s="188">
        <f t="shared" si="388"/>
        <v>0</v>
      </c>
      <c r="BJ238" s="188">
        <f t="shared" si="388"/>
        <v>0</v>
      </c>
      <c r="BK238" s="188">
        <f t="shared" si="388"/>
        <v>0</v>
      </c>
      <c r="BL238" s="188">
        <f t="shared" si="388"/>
        <v>0</v>
      </c>
      <c r="BM238" s="188">
        <f t="shared" si="388"/>
        <v>0</v>
      </c>
      <c r="BN238" s="188">
        <f t="shared" si="388"/>
        <v>0</v>
      </c>
      <c r="BO238" s="188">
        <f t="shared" si="388"/>
        <v>0</v>
      </c>
      <c r="BP238" s="188">
        <f t="shared" si="388"/>
        <v>0</v>
      </c>
      <c r="BQ238" s="188">
        <f t="shared" si="388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389">IF(D233&lt;$C$7,0,IFERROR(HLOOKUP(YEAR(D$233),$C$226:$J$231,$A239,FALSE)/HLOOKUP(YEAR(D$233),$C$226:$J$232,7,FALSE),0))</f>
        <v>0</v>
      </c>
      <c r="E239" s="188">
        <f t="shared" si="389"/>
        <v>0</v>
      </c>
      <c r="F239" s="188">
        <f t="shared" si="389"/>
        <v>0</v>
      </c>
      <c r="G239" s="188">
        <f t="shared" si="389"/>
        <v>0</v>
      </c>
      <c r="H239" s="188">
        <f t="shared" si="389"/>
        <v>0</v>
      </c>
      <c r="I239" s="188">
        <f t="shared" si="389"/>
        <v>0</v>
      </c>
      <c r="J239" s="188">
        <f t="shared" si="389"/>
        <v>0</v>
      </c>
      <c r="K239" s="188">
        <f t="shared" si="389"/>
        <v>0</v>
      </c>
      <c r="L239" s="188">
        <f t="shared" si="389"/>
        <v>0</v>
      </c>
      <c r="M239" s="188">
        <f t="shared" si="389"/>
        <v>0</v>
      </c>
      <c r="N239" s="188">
        <f t="shared" si="389"/>
        <v>0</v>
      </c>
      <c r="O239" s="188">
        <f t="shared" si="389"/>
        <v>0</v>
      </c>
      <c r="P239" s="188">
        <f t="shared" si="389"/>
        <v>0</v>
      </c>
      <c r="Q239" s="188">
        <f t="shared" si="389"/>
        <v>0</v>
      </c>
      <c r="R239" s="188">
        <f t="shared" si="389"/>
        <v>0</v>
      </c>
      <c r="S239" s="188">
        <f t="shared" si="389"/>
        <v>0</v>
      </c>
      <c r="T239" s="188">
        <f t="shared" si="389"/>
        <v>0</v>
      </c>
      <c r="U239" s="188">
        <f t="shared" si="389"/>
        <v>0</v>
      </c>
      <c r="V239" s="188">
        <f t="shared" si="389"/>
        <v>0</v>
      </c>
      <c r="W239" s="188">
        <f t="shared" si="389"/>
        <v>0</v>
      </c>
      <c r="X239" s="188">
        <f t="shared" si="389"/>
        <v>0</v>
      </c>
      <c r="Y239" s="188">
        <f t="shared" si="389"/>
        <v>0</v>
      </c>
      <c r="Z239" s="188">
        <f t="shared" si="389"/>
        <v>0</v>
      </c>
      <c r="AA239" s="188">
        <f t="shared" si="389"/>
        <v>0</v>
      </c>
      <c r="AB239" s="188">
        <f t="shared" si="389"/>
        <v>0</v>
      </c>
      <c r="AC239" s="188">
        <f t="shared" si="389"/>
        <v>0</v>
      </c>
      <c r="AD239" s="188">
        <f t="shared" si="389"/>
        <v>0</v>
      </c>
      <c r="AE239" s="188">
        <f t="shared" si="389"/>
        <v>0</v>
      </c>
      <c r="AF239" s="188">
        <f t="shared" si="389"/>
        <v>0</v>
      </c>
      <c r="AG239" s="188">
        <f t="shared" si="389"/>
        <v>0</v>
      </c>
      <c r="AH239" s="188">
        <f t="shared" si="389"/>
        <v>0</v>
      </c>
      <c r="AI239" s="188">
        <f t="shared" si="389"/>
        <v>0</v>
      </c>
      <c r="AJ239" s="188">
        <f t="shared" ref="AJ239:BQ239" si="390">IF(AJ233&lt;$C$7,0,IFERROR(HLOOKUP(YEAR(AJ$233),$C$226:$J$231,$A239,FALSE)/HLOOKUP(YEAR(AJ$233),$C$226:$J$232,7,FALSE),0))</f>
        <v>0</v>
      </c>
      <c r="AK239" s="188">
        <f t="shared" si="390"/>
        <v>0</v>
      </c>
      <c r="AL239" s="188">
        <f t="shared" si="390"/>
        <v>0</v>
      </c>
      <c r="AM239" s="188">
        <f t="shared" si="390"/>
        <v>0</v>
      </c>
      <c r="AN239" s="188">
        <f t="shared" si="390"/>
        <v>0</v>
      </c>
      <c r="AO239" s="188">
        <f t="shared" si="390"/>
        <v>0</v>
      </c>
      <c r="AP239" s="188">
        <f t="shared" si="390"/>
        <v>0</v>
      </c>
      <c r="AQ239" s="188">
        <f t="shared" si="390"/>
        <v>0</v>
      </c>
      <c r="AR239" s="188">
        <f t="shared" si="390"/>
        <v>0</v>
      </c>
      <c r="AS239" s="188">
        <f t="shared" si="390"/>
        <v>0</v>
      </c>
      <c r="AT239" s="188">
        <f t="shared" si="390"/>
        <v>0</v>
      </c>
      <c r="AU239" s="188">
        <f t="shared" si="390"/>
        <v>0</v>
      </c>
      <c r="AV239" s="188">
        <f t="shared" si="390"/>
        <v>0</v>
      </c>
      <c r="AW239" s="188">
        <f t="shared" si="390"/>
        <v>0</v>
      </c>
      <c r="AX239" s="188">
        <f t="shared" si="390"/>
        <v>0</v>
      </c>
      <c r="AY239" s="188">
        <f t="shared" si="390"/>
        <v>0</v>
      </c>
      <c r="AZ239" s="188">
        <f t="shared" si="390"/>
        <v>0</v>
      </c>
      <c r="BA239" s="188">
        <f t="shared" si="390"/>
        <v>0</v>
      </c>
      <c r="BB239" s="188">
        <f t="shared" si="390"/>
        <v>0</v>
      </c>
      <c r="BC239" s="188">
        <f t="shared" si="390"/>
        <v>0</v>
      </c>
      <c r="BD239" s="188">
        <f t="shared" si="390"/>
        <v>0</v>
      </c>
      <c r="BE239" s="188">
        <f t="shared" si="390"/>
        <v>0</v>
      </c>
      <c r="BF239" s="188">
        <f t="shared" si="390"/>
        <v>0</v>
      </c>
      <c r="BG239" s="188">
        <f t="shared" si="390"/>
        <v>0</v>
      </c>
      <c r="BH239" s="188">
        <f t="shared" si="390"/>
        <v>0</v>
      </c>
      <c r="BI239" s="188">
        <f t="shared" si="390"/>
        <v>0</v>
      </c>
      <c r="BJ239" s="188">
        <f t="shared" si="390"/>
        <v>0</v>
      </c>
      <c r="BK239" s="188">
        <f t="shared" si="390"/>
        <v>0</v>
      </c>
      <c r="BL239" s="188">
        <f t="shared" si="390"/>
        <v>0</v>
      </c>
      <c r="BM239" s="188">
        <f t="shared" si="390"/>
        <v>0</v>
      </c>
      <c r="BN239" s="188">
        <f t="shared" si="390"/>
        <v>0</v>
      </c>
      <c r="BO239" s="188">
        <f t="shared" si="390"/>
        <v>0</v>
      </c>
      <c r="BP239" s="188">
        <f t="shared" si="390"/>
        <v>0</v>
      </c>
      <c r="BQ239" s="188">
        <f t="shared" si="390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391">IF(D233&lt;$C$7,0,IFERROR(HLOOKUP(YEAR(D$233),$C$226:$J$231,$A240,FALSE)/HLOOKUP(YEAR(D$233),$C$226:$J$232,7,FALSE),0))</f>
        <v>0</v>
      </c>
      <c r="E240" s="188">
        <f t="shared" si="391"/>
        <v>0</v>
      </c>
      <c r="F240" s="188">
        <f t="shared" si="391"/>
        <v>0</v>
      </c>
      <c r="G240" s="188">
        <f t="shared" si="391"/>
        <v>0</v>
      </c>
      <c r="H240" s="188">
        <f t="shared" si="391"/>
        <v>0</v>
      </c>
      <c r="I240" s="188">
        <f t="shared" si="391"/>
        <v>0</v>
      </c>
      <c r="J240" s="188">
        <f t="shared" si="391"/>
        <v>0</v>
      </c>
      <c r="K240" s="188">
        <f t="shared" si="391"/>
        <v>0</v>
      </c>
      <c r="L240" s="188">
        <f t="shared" si="391"/>
        <v>0</v>
      </c>
      <c r="M240" s="188">
        <f t="shared" si="391"/>
        <v>0</v>
      </c>
      <c r="N240" s="188">
        <f t="shared" si="391"/>
        <v>0</v>
      </c>
      <c r="O240" s="188">
        <f t="shared" si="391"/>
        <v>0</v>
      </c>
      <c r="P240" s="188">
        <f t="shared" si="391"/>
        <v>0</v>
      </c>
      <c r="Q240" s="188">
        <f t="shared" si="391"/>
        <v>0</v>
      </c>
      <c r="R240" s="188">
        <f t="shared" si="391"/>
        <v>0</v>
      </c>
      <c r="S240" s="188">
        <f t="shared" si="391"/>
        <v>0</v>
      </c>
      <c r="T240" s="188">
        <f t="shared" si="391"/>
        <v>0</v>
      </c>
      <c r="U240" s="188">
        <f t="shared" si="391"/>
        <v>0</v>
      </c>
      <c r="V240" s="188">
        <f t="shared" si="391"/>
        <v>0</v>
      </c>
      <c r="W240" s="188">
        <f t="shared" si="391"/>
        <v>0</v>
      </c>
      <c r="X240" s="188">
        <f t="shared" si="391"/>
        <v>0</v>
      </c>
      <c r="Y240" s="188">
        <f t="shared" si="391"/>
        <v>0</v>
      </c>
      <c r="Z240" s="188">
        <f t="shared" si="391"/>
        <v>0</v>
      </c>
      <c r="AA240" s="188">
        <f t="shared" si="391"/>
        <v>0</v>
      </c>
      <c r="AB240" s="188">
        <f t="shared" si="391"/>
        <v>0</v>
      </c>
      <c r="AC240" s="188">
        <f t="shared" si="391"/>
        <v>0</v>
      </c>
      <c r="AD240" s="188">
        <f t="shared" si="391"/>
        <v>0</v>
      </c>
      <c r="AE240" s="188">
        <f t="shared" si="391"/>
        <v>0</v>
      </c>
      <c r="AF240" s="188">
        <f t="shared" si="391"/>
        <v>0</v>
      </c>
      <c r="AG240" s="188">
        <f t="shared" si="391"/>
        <v>0</v>
      </c>
      <c r="AH240" s="188">
        <f t="shared" si="391"/>
        <v>0</v>
      </c>
      <c r="AI240" s="188">
        <f t="shared" si="391"/>
        <v>0</v>
      </c>
      <c r="AJ240" s="188">
        <f t="shared" ref="AJ240:BQ240" si="392">IF(AJ233&lt;$C$7,0,IFERROR(HLOOKUP(YEAR(AJ$233),$C$226:$J$231,$A240,FALSE)/HLOOKUP(YEAR(AJ$233),$C$226:$J$232,7,FALSE),0))</f>
        <v>0</v>
      </c>
      <c r="AK240" s="188">
        <f t="shared" si="392"/>
        <v>0</v>
      </c>
      <c r="AL240" s="188">
        <f t="shared" si="392"/>
        <v>0</v>
      </c>
      <c r="AM240" s="188">
        <f t="shared" si="392"/>
        <v>0</v>
      </c>
      <c r="AN240" s="188">
        <f t="shared" si="392"/>
        <v>0</v>
      </c>
      <c r="AO240" s="188">
        <f t="shared" si="392"/>
        <v>0</v>
      </c>
      <c r="AP240" s="188">
        <f t="shared" si="392"/>
        <v>0</v>
      </c>
      <c r="AQ240" s="188">
        <f t="shared" si="392"/>
        <v>0</v>
      </c>
      <c r="AR240" s="188">
        <f t="shared" si="392"/>
        <v>0</v>
      </c>
      <c r="AS240" s="188">
        <f t="shared" si="392"/>
        <v>0</v>
      </c>
      <c r="AT240" s="188">
        <f t="shared" si="392"/>
        <v>0</v>
      </c>
      <c r="AU240" s="188">
        <f t="shared" si="392"/>
        <v>0</v>
      </c>
      <c r="AV240" s="188">
        <f t="shared" si="392"/>
        <v>0</v>
      </c>
      <c r="AW240" s="188">
        <f t="shared" si="392"/>
        <v>0</v>
      </c>
      <c r="AX240" s="188">
        <f t="shared" si="392"/>
        <v>0</v>
      </c>
      <c r="AY240" s="188">
        <f t="shared" si="392"/>
        <v>0</v>
      </c>
      <c r="AZ240" s="188">
        <f t="shared" si="392"/>
        <v>0</v>
      </c>
      <c r="BA240" s="188">
        <f t="shared" si="392"/>
        <v>0</v>
      </c>
      <c r="BB240" s="188">
        <f t="shared" si="392"/>
        <v>0</v>
      </c>
      <c r="BC240" s="188">
        <f t="shared" si="392"/>
        <v>0</v>
      </c>
      <c r="BD240" s="188">
        <f t="shared" si="392"/>
        <v>0</v>
      </c>
      <c r="BE240" s="188">
        <f t="shared" si="392"/>
        <v>0</v>
      </c>
      <c r="BF240" s="188">
        <f t="shared" si="392"/>
        <v>0</v>
      </c>
      <c r="BG240" s="188">
        <f t="shared" si="392"/>
        <v>0</v>
      </c>
      <c r="BH240" s="188">
        <f t="shared" si="392"/>
        <v>0</v>
      </c>
      <c r="BI240" s="188">
        <f t="shared" si="392"/>
        <v>0</v>
      </c>
      <c r="BJ240" s="188">
        <f t="shared" si="392"/>
        <v>0</v>
      </c>
      <c r="BK240" s="188">
        <f t="shared" si="392"/>
        <v>0</v>
      </c>
      <c r="BL240" s="188">
        <f t="shared" si="392"/>
        <v>0</v>
      </c>
      <c r="BM240" s="188">
        <f t="shared" si="392"/>
        <v>0</v>
      </c>
      <c r="BN240" s="188">
        <f t="shared" si="392"/>
        <v>0</v>
      </c>
      <c r="BO240" s="188">
        <f t="shared" si="392"/>
        <v>0</v>
      </c>
      <c r="BP240" s="188">
        <f t="shared" si="392"/>
        <v>0</v>
      </c>
      <c r="BQ240" s="188">
        <f t="shared" si="392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393">IF(D233&lt;$C$7,0,IFERROR(HLOOKUP(YEAR(D$233),$C$226:$J$231,$A241,FALSE)/HLOOKUP(YEAR(D$233),$C$226:$J$232,7,FALSE),0))</f>
        <v>0</v>
      </c>
      <c r="E241" s="188">
        <f t="shared" si="393"/>
        <v>0</v>
      </c>
      <c r="F241" s="188">
        <f t="shared" si="393"/>
        <v>0</v>
      </c>
      <c r="G241" s="188">
        <f t="shared" si="393"/>
        <v>0</v>
      </c>
      <c r="H241" s="188">
        <f t="shared" si="393"/>
        <v>0</v>
      </c>
      <c r="I241" s="188">
        <f t="shared" si="393"/>
        <v>0</v>
      </c>
      <c r="J241" s="188">
        <f t="shared" si="393"/>
        <v>0</v>
      </c>
      <c r="K241" s="188">
        <f t="shared" si="393"/>
        <v>0</v>
      </c>
      <c r="L241" s="188">
        <f t="shared" si="393"/>
        <v>0</v>
      </c>
      <c r="M241" s="188">
        <f t="shared" si="393"/>
        <v>0</v>
      </c>
      <c r="N241" s="188">
        <f t="shared" si="393"/>
        <v>0</v>
      </c>
      <c r="O241" s="188">
        <f t="shared" si="393"/>
        <v>0</v>
      </c>
      <c r="P241" s="188">
        <f t="shared" si="393"/>
        <v>0</v>
      </c>
      <c r="Q241" s="188">
        <f t="shared" si="393"/>
        <v>0</v>
      </c>
      <c r="R241" s="188">
        <f t="shared" si="393"/>
        <v>0</v>
      </c>
      <c r="S241" s="188">
        <f t="shared" si="393"/>
        <v>0</v>
      </c>
      <c r="T241" s="188">
        <f t="shared" si="393"/>
        <v>0</v>
      </c>
      <c r="U241" s="188">
        <f t="shared" si="393"/>
        <v>0</v>
      </c>
      <c r="V241" s="188">
        <f t="shared" si="393"/>
        <v>0</v>
      </c>
      <c r="W241" s="188">
        <f t="shared" si="393"/>
        <v>0</v>
      </c>
      <c r="X241" s="188">
        <f t="shared" si="393"/>
        <v>0</v>
      </c>
      <c r="Y241" s="188">
        <f t="shared" si="393"/>
        <v>0</v>
      </c>
      <c r="Z241" s="188">
        <f t="shared" si="393"/>
        <v>0</v>
      </c>
      <c r="AA241" s="188">
        <f t="shared" si="393"/>
        <v>0</v>
      </c>
      <c r="AB241" s="188">
        <f t="shared" si="393"/>
        <v>0</v>
      </c>
      <c r="AC241" s="188">
        <f t="shared" si="393"/>
        <v>0</v>
      </c>
      <c r="AD241" s="188">
        <f t="shared" si="393"/>
        <v>0</v>
      </c>
      <c r="AE241" s="188">
        <f t="shared" si="393"/>
        <v>0</v>
      </c>
      <c r="AF241" s="188">
        <f t="shared" si="393"/>
        <v>0</v>
      </c>
      <c r="AG241" s="188">
        <f t="shared" si="393"/>
        <v>0</v>
      </c>
      <c r="AH241" s="188">
        <f t="shared" si="393"/>
        <v>0</v>
      </c>
      <c r="AI241" s="188">
        <f t="shared" si="393"/>
        <v>0</v>
      </c>
      <c r="AJ241" s="188">
        <f t="shared" ref="AJ241:BQ241" si="394">IF(AJ233&lt;$C$7,0,IFERROR(HLOOKUP(YEAR(AJ$233),$C$226:$J$231,$A241,FALSE)/HLOOKUP(YEAR(AJ$233),$C$226:$J$232,7,FALSE),0))</f>
        <v>0</v>
      </c>
      <c r="AK241" s="188">
        <f t="shared" si="394"/>
        <v>0</v>
      </c>
      <c r="AL241" s="188">
        <f t="shared" si="394"/>
        <v>0</v>
      </c>
      <c r="AM241" s="188">
        <f t="shared" si="394"/>
        <v>0</v>
      </c>
      <c r="AN241" s="188">
        <f t="shared" si="394"/>
        <v>0</v>
      </c>
      <c r="AO241" s="188">
        <f t="shared" si="394"/>
        <v>0</v>
      </c>
      <c r="AP241" s="188">
        <f t="shared" si="394"/>
        <v>0</v>
      </c>
      <c r="AQ241" s="188">
        <f t="shared" si="394"/>
        <v>0</v>
      </c>
      <c r="AR241" s="188">
        <f t="shared" si="394"/>
        <v>0</v>
      </c>
      <c r="AS241" s="188">
        <f t="shared" si="394"/>
        <v>0</v>
      </c>
      <c r="AT241" s="188">
        <f t="shared" si="394"/>
        <v>0</v>
      </c>
      <c r="AU241" s="188">
        <f t="shared" si="394"/>
        <v>0</v>
      </c>
      <c r="AV241" s="188">
        <f t="shared" si="394"/>
        <v>0</v>
      </c>
      <c r="AW241" s="188">
        <f t="shared" si="394"/>
        <v>0</v>
      </c>
      <c r="AX241" s="188">
        <f t="shared" si="394"/>
        <v>0</v>
      </c>
      <c r="AY241" s="188">
        <f t="shared" si="394"/>
        <v>0</v>
      </c>
      <c r="AZ241" s="188">
        <f t="shared" si="394"/>
        <v>0</v>
      </c>
      <c r="BA241" s="188">
        <f t="shared" si="394"/>
        <v>0</v>
      </c>
      <c r="BB241" s="188">
        <f t="shared" si="394"/>
        <v>0</v>
      </c>
      <c r="BC241" s="188">
        <f t="shared" si="394"/>
        <v>0</v>
      </c>
      <c r="BD241" s="188">
        <f t="shared" si="394"/>
        <v>0</v>
      </c>
      <c r="BE241" s="188">
        <f t="shared" si="394"/>
        <v>0</v>
      </c>
      <c r="BF241" s="188">
        <f t="shared" si="394"/>
        <v>0</v>
      </c>
      <c r="BG241" s="188">
        <f t="shared" si="394"/>
        <v>0</v>
      </c>
      <c r="BH241" s="188">
        <f t="shared" si="394"/>
        <v>0</v>
      </c>
      <c r="BI241" s="188">
        <f t="shared" si="394"/>
        <v>0</v>
      </c>
      <c r="BJ241" s="188">
        <f t="shared" si="394"/>
        <v>0</v>
      </c>
      <c r="BK241" s="188">
        <f t="shared" si="394"/>
        <v>0</v>
      </c>
      <c r="BL241" s="188">
        <f t="shared" si="394"/>
        <v>0</v>
      </c>
      <c r="BM241" s="188">
        <f t="shared" si="394"/>
        <v>0</v>
      </c>
      <c r="BN241" s="188">
        <f t="shared" si="394"/>
        <v>0</v>
      </c>
      <c r="BO241" s="188">
        <f t="shared" si="394"/>
        <v>0</v>
      </c>
      <c r="BP241" s="188">
        <f t="shared" si="394"/>
        <v>0</v>
      </c>
      <c r="BQ241" s="188">
        <f t="shared" si="394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395">IF(D233&lt;$C$7,0,IFERROR(HLOOKUP(YEAR(D$233),$C$226:$J$231,$A242,FALSE)/HLOOKUP(YEAR(D$233),$C$226:$J$232,7,FALSE),0))</f>
        <v>0</v>
      </c>
      <c r="E242" s="188">
        <f t="shared" si="395"/>
        <v>0</v>
      </c>
      <c r="F242" s="188">
        <f t="shared" si="395"/>
        <v>0</v>
      </c>
      <c r="G242" s="188">
        <f t="shared" si="395"/>
        <v>0</v>
      </c>
      <c r="H242" s="188">
        <f t="shared" si="395"/>
        <v>0</v>
      </c>
      <c r="I242" s="188">
        <f t="shared" si="395"/>
        <v>0</v>
      </c>
      <c r="J242" s="188">
        <f t="shared" si="395"/>
        <v>0</v>
      </c>
      <c r="K242" s="188">
        <f t="shared" si="395"/>
        <v>0</v>
      </c>
      <c r="L242" s="188">
        <f t="shared" si="395"/>
        <v>0</v>
      </c>
      <c r="M242" s="188">
        <f t="shared" si="395"/>
        <v>0</v>
      </c>
      <c r="N242" s="188">
        <f t="shared" si="395"/>
        <v>0</v>
      </c>
      <c r="O242" s="188">
        <f t="shared" si="395"/>
        <v>0</v>
      </c>
      <c r="P242" s="188">
        <f t="shared" si="395"/>
        <v>0</v>
      </c>
      <c r="Q242" s="188">
        <f t="shared" si="395"/>
        <v>0</v>
      </c>
      <c r="R242" s="188">
        <f t="shared" si="395"/>
        <v>0</v>
      </c>
      <c r="S242" s="188">
        <f t="shared" si="395"/>
        <v>0</v>
      </c>
      <c r="T242" s="188">
        <f t="shared" si="395"/>
        <v>0</v>
      </c>
      <c r="U242" s="188">
        <f t="shared" si="395"/>
        <v>0</v>
      </c>
      <c r="V242" s="188">
        <f t="shared" si="395"/>
        <v>0</v>
      </c>
      <c r="W242" s="188">
        <f t="shared" si="395"/>
        <v>0</v>
      </c>
      <c r="X242" s="188">
        <f t="shared" si="395"/>
        <v>0</v>
      </c>
      <c r="Y242" s="188">
        <f t="shared" si="395"/>
        <v>0</v>
      </c>
      <c r="Z242" s="188">
        <f t="shared" si="395"/>
        <v>0</v>
      </c>
      <c r="AA242" s="188">
        <f t="shared" si="395"/>
        <v>0</v>
      </c>
      <c r="AB242" s="188">
        <f t="shared" si="395"/>
        <v>0</v>
      </c>
      <c r="AC242" s="188">
        <f t="shared" si="395"/>
        <v>0</v>
      </c>
      <c r="AD242" s="188">
        <f t="shared" si="395"/>
        <v>0</v>
      </c>
      <c r="AE242" s="188">
        <f t="shared" si="395"/>
        <v>0</v>
      </c>
      <c r="AF242" s="188">
        <f t="shared" si="395"/>
        <v>0</v>
      </c>
      <c r="AG242" s="188">
        <f t="shared" si="395"/>
        <v>0</v>
      </c>
      <c r="AH242" s="188">
        <f t="shared" si="395"/>
        <v>0</v>
      </c>
      <c r="AI242" s="188">
        <f t="shared" si="395"/>
        <v>0</v>
      </c>
      <c r="AJ242" s="188">
        <f t="shared" ref="AJ242:BQ242" si="396">IF(AJ233&lt;$C$7,0,IFERROR(HLOOKUP(YEAR(AJ$233),$C$226:$J$231,$A242,FALSE)/HLOOKUP(YEAR(AJ$233),$C$226:$J$232,7,FALSE),0))</f>
        <v>0</v>
      </c>
      <c r="AK242" s="188">
        <f t="shared" si="396"/>
        <v>0</v>
      </c>
      <c r="AL242" s="188">
        <f t="shared" si="396"/>
        <v>0</v>
      </c>
      <c r="AM242" s="188">
        <f t="shared" si="396"/>
        <v>0</v>
      </c>
      <c r="AN242" s="188">
        <f t="shared" si="396"/>
        <v>0</v>
      </c>
      <c r="AO242" s="188">
        <f t="shared" si="396"/>
        <v>0</v>
      </c>
      <c r="AP242" s="188">
        <f t="shared" si="396"/>
        <v>0</v>
      </c>
      <c r="AQ242" s="188">
        <f t="shared" si="396"/>
        <v>0</v>
      </c>
      <c r="AR242" s="188">
        <f t="shared" si="396"/>
        <v>0</v>
      </c>
      <c r="AS242" s="188">
        <f t="shared" si="396"/>
        <v>0</v>
      </c>
      <c r="AT242" s="188">
        <f t="shared" si="396"/>
        <v>0</v>
      </c>
      <c r="AU242" s="188">
        <f t="shared" si="396"/>
        <v>0</v>
      </c>
      <c r="AV242" s="188">
        <f t="shared" si="396"/>
        <v>0</v>
      </c>
      <c r="AW242" s="188">
        <f t="shared" si="396"/>
        <v>0</v>
      </c>
      <c r="AX242" s="188">
        <f t="shared" si="396"/>
        <v>0</v>
      </c>
      <c r="AY242" s="188">
        <f t="shared" si="396"/>
        <v>0</v>
      </c>
      <c r="AZ242" s="188">
        <f t="shared" si="396"/>
        <v>0</v>
      </c>
      <c r="BA242" s="188">
        <f t="shared" si="396"/>
        <v>0</v>
      </c>
      <c r="BB242" s="188">
        <f t="shared" si="396"/>
        <v>0</v>
      </c>
      <c r="BC242" s="188">
        <f t="shared" si="396"/>
        <v>0</v>
      </c>
      <c r="BD242" s="188">
        <f t="shared" si="396"/>
        <v>0</v>
      </c>
      <c r="BE242" s="188">
        <f t="shared" si="396"/>
        <v>0</v>
      </c>
      <c r="BF242" s="188">
        <f t="shared" si="396"/>
        <v>0</v>
      </c>
      <c r="BG242" s="188">
        <f t="shared" si="396"/>
        <v>0</v>
      </c>
      <c r="BH242" s="188">
        <f t="shared" si="396"/>
        <v>0</v>
      </c>
      <c r="BI242" s="188">
        <f t="shared" si="396"/>
        <v>0</v>
      </c>
      <c r="BJ242" s="188">
        <f t="shared" si="396"/>
        <v>0</v>
      </c>
      <c r="BK242" s="188">
        <f t="shared" si="396"/>
        <v>0</v>
      </c>
      <c r="BL242" s="188">
        <f t="shared" si="396"/>
        <v>0</v>
      </c>
      <c r="BM242" s="188">
        <f t="shared" si="396"/>
        <v>0</v>
      </c>
      <c r="BN242" s="188">
        <f t="shared" si="396"/>
        <v>0</v>
      </c>
      <c r="BO242" s="188">
        <f t="shared" si="396"/>
        <v>0</v>
      </c>
      <c r="BP242" s="188">
        <f t="shared" si="396"/>
        <v>0</v>
      </c>
      <c r="BQ242" s="188">
        <f t="shared" si="396"/>
        <v>0</v>
      </c>
    </row>
    <row r="246" spans="1:69">
      <c r="B246" t="s">
        <v>290</v>
      </c>
    </row>
  </sheetData>
  <conditionalFormatting sqref="A35:XFD35">
    <cfRule type="cellIs" dxfId="31" priority="9" operator="equal">
      <formula>$C$11</formula>
    </cfRule>
    <cfRule type="cellIs" dxfId="30" priority="10" operator="equal">
      <formula>$C$10</formula>
    </cfRule>
  </conditionalFormatting>
  <conditionalFormatting sqref="A139:XFD155 A156 C156:XFD156 C165:C169 A158:XFD164">
    <cfRule type="cellIs" dxfId="29" priority="8" operator="equal">
      <formula>$C$13</formula>
    </cfRule>
  </conditionalFormatting>
  <conditionalFormatting sqref="A192:XFD193">
    <cfRule type="cellIs" dxfId="28" priority="7" operator="equal">
      <formula>$C$14</formula>
    </cfRule>
  </conditionalFormatting>
  <conditionalFormatting sqref="A215 D215:XFD215 B214:C214">
    <cfRule type="cellIs" dxfId="27" priority="6" operator="equal">
      <formula>$C$15</formula>
    </cfRule>
  </conditionalFormatting>
  <conditionalFormatting sqref="B156:B157">
    <cfRule type="cellIs" dxfId="26" priority="5" operator="equal">
      <formula>$C$13</formula>
    </cfRule>
  </conditionalFormatting>
  <conditionalFormatting sqref="B177:B180 A177:C177 CG176:XFD177 A176:CF176">
    <cfRule type="cellIs" dxfId="25" priority="4" operator="equal">
      <formula>$C$13</formula>
    </cfRule>
  </conditionalFormatting>
  <conditionalFormatting sqref="A33:B33 G33:XFD33 C29:F29">
    <cfRule type="cellIs" dxfId="24" priority="3" operator="greaterThan">
      <formula>$C$52</formula>
    </cfRule>
  </conditionalFormatting>
  <conditionalFormatting sqref="A48:XFD48">
    <cfRule type="cellIs" dxfId="23" priority="1" operator="equal">
      <formula>$C$11</formula>
    </cfRule>
    <cfRule type="cellIs" dxfId="22" priority="2" operator="equal">
      <formula>$C$10</formula>
    </cfRule>
  </conditionalFormatting>
  <dataValidations count="3">
    <dataValidation type="list" allowBlank="1" showInputMessage="1" showErrorMessage="1" sqref="D190" xr:uid="{00000000-0002-0000-0000-000000000000}">
      <formula1>"普通住宅,非普通住宅"</formula1>
    </dataValidation>
    <dataValidation type="list" allowBlank="1" showInputMessage="1" showErrorMessage="1" sqref="C50:C51" xr:uid="{00000000-0002-0000-0000-000001000000}">
      <formula1>"Yes,No"</formula1>
    </dataValidation>
    <dataValidation type="list" allowBlank="1" showInputMessage="1" showErrorMessage="1" sqref="F187" xr:uid="{00000000-0002-0000-0000-000002000000}">
      <formula1>$H$187:$H$188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246"/>
  <sheetViews>
    <sheetView showGridLines="0" workbookViewId="0">
      <selection activeCell="C14" sqref="C14"/>
    </sheetView>
  </sheetViews>
  <sheetFormatPr defaultColWidth="11" defaultRowHeight="14.25"/>
  <cols>
    <col min="2" max="2" width="25.625" customWidth="1"/>
    <col min="3" max="3" width="16.87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25" bestFit="1" customWidth="1"/>
    <col min="26" max="39" width="16.625" bestFit="1" customWidth="1"/>
    <col min="40" max="69" width="16.875" bestFit="1" customWidth="1"/>
    <col min="70" max="84" width="16.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420</v>
      </c>
      <c r="F2" s="175" t="e">
        <f ca="1">'现金流表-晤桥'!C54</f>
        <v>#VALUE!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 t="e">
        <f ca="1">'现金流表-晤桥'!C55</f>
        <v>#VALUE!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 t="e">
        <f ca="1">'现金流表-晤桥'!C56</f>
        <v>#VALUE!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0.39837047715457102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9.9592619288642756E-2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535389128.63250363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0.30833938560177249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423</v>
      </c>
      <c r="F9" s="3">
        <f ca="1">'利润表-1'!C20</f>
        <v>713852171.51000488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 ca="1">IF(C46&gt;=$C$52,$C$52,0)</f>
        <v>0</v>
      </c>
      <c r="D47" s="1">
        <f t="shared" ref="D47:BO47" ca="1" si="20">IF(D46&gt;=$C$52,$C$52,0)</f>
        <v>0</v>
      </c>
      <c r="E47" s="1">
        <f t="shared" ca="1" si="20"/>
        <v>0</v>
      </c>
      <c r="F47" s="1">
        <f t="shared" ca="1" si="20"/>
        <v>0</v>
      </c>
      <c r="G47" s="1">
        <f t="shared" ca="1" si="20"/>
        <v>0</v>
      </c>
      <c r="H47" s="1">
        <f t="shared" ca="1" si="20"/>
        <v>0</v>
      </c>
      <c r="I47" s="1">
        <f t="shared" ca="1" si="20"/>
        <v>0</v>
      </c>
      <c r="J47" s="1">
        <f t="shared" ca="1" si="20"/>
        <v>0</v>
      </c>
      <c r="K47" s="1">
        <f t="shared" ca="1" si="20"/>
        <v>0</v>
      </c>
      <c r="L47" s="1">
        <f t="shared" ca="1" si="20"/>
        <v>0</v>
      </c>
      <c r="M47" s="1">
        <f t="shared" ca="1" si="20"/>
        <v>0.5</v>
      </c>
      <c r="N47" s="1">
        <f t="shared" ca="1" si="20"/>
        <v>0.5</v>
      </c>
      <c r="O47" s="1">
        <f t="shared" ca="1" si="20"/>
        <v>0.5</v>
      </c>
      <c r="P47" s="1">
        <f t="shared" ca="1" si="20"/>
        <v>0.5</v>
      </c>
      <c r="Q47" s="1">
        <f t="shared" ca="1" si="20"/>
        <v>0.5</v>
      </c>
      <c r="R47" s="1">
        <f t="shared" ca="1" si="20"/>
        <v>0.5</v>
      </c>
      <c r="S47" s="1">
        <f t="shared" ca="1" si="20"/>
        <v>0.5</v>
      </c>
      <c r="T47" s="1">
        <f t="shared" ca="1" si="20"/>
        <v>0.5</v>
      </c>
      <c r="U47" s="1">
        <f t="shared" ca="1" si="20"/>
        <v>0.5</v>
      </c>
      <c r="V47" s="1">
        <f t="shared" ca="1" si="20"/>
        <v>0.5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IF(BP46&gt;=$C$52,$C$52,0)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170">
        <f>L4*(1+$I$4)</f>
        <v>3896.3433983821101</v>
      </c>
      <c r="D66" t="s">
        <v>229</v>
      </c>
    </row>
    <row r="67" spans="1:4">
      <c r="A67" s="52"/>
      <c r="B67" t="s">
        <v>227</v>
      </c>
      <c r="C67" s="170">
        <f t="shared" ref="C67:C68" si="33">L5*(1+$I$4)</f>
        <v>200</v>
      </c>
      <c r="D67" t="s">
        <v>229</v>
      </c>
    </row>
    <row r="68" spans="1:4">
      <c r="A68" s="52"/>
      <c r="B68" t="s">
        <v>228</v>
      </c>
      <c r="C68" s="170">
        <f t="shared" si="33"/>
        <v>15</v>
      </c>
      <c r="D68" t="s">
        <v>229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229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229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229</v>
      </c>
    </row>
    <row r="73" spans="1:4">
      <c r="A73" s="52"/>
      <c r="B73" s="15" t="s">
        <v>41</v>
      </c>
      <c r="C73" s="171">
        <f t="shared" si="34"/>
        <v>0</v>
      </c>
      <c r="D73" t="s">
        <v>229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229</v>
      </c>
    </row>
    <row r="75" spans="1:4">
      <c r="A75" s="52"/>
      <c r="B75" s="15" t="s">
        <v>43</v>
      </c>
      <c r="C75" s="171">
        <f t="shared" si="34"/>
        <v>0</v>
      </c>
      <c r="D75" t="s">
        <v>229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229</v>
      </c>
    </row>
    <row r="77" spans="1:4">
      <c r="A77" s="52"/>
      <c r="B77" s="16" t="s">
        <v>171</v>
      </c>
      <c r="C77" s="171">
        <f t="shared" si="34"/>
        <v>0</v>
      </c>
      <c r="D77" t="s">
        <v>229</v>
      </c>
    </row>
    <row r="78" spans="1:4">
      <c r="A78" s="52"/>
      <c r="B78" s="16" t="s">
        <v>172</v>
      </c>
      <c r="C78" s="171">
        <f t="shared" si="34"/>
        <v>0</v>
      </c>
      <c r="D78" t="s">
        <v>229</v>
      </c>
    </row>
    <row r="79" spans="1:4">
      <c r="A79" s="52"/>
      <c r="B79" s="14" t="s">
        <v>46</v>
      </c>
      <c r="C79" s="171">
        <f t="shared" si="34"/>
        <v>0</v>
      </c>
      <c r="D79" t="s">
        <v>229</v>
      </c>
    </row>
    <row r="80" spans="1:4">
      <c r="A80" s="52"/>
      <c r="C80" s="6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495.90322862170746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226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227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228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249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250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251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252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253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254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255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Q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256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56725.815671869197</v>
      </c>
      <c r="D108" s="3">
        <f ca="1">'Capital Structure'!F43</f>
        <v>439463.38800797868</v>
      </c>
      <c r="E108" s="3">
        <f ca="1">'Capital Structure'!G43</f>
        <v>606612.10082952806</v>
      </c>
      <c r="F108" s="3">
        <f ca="1">'Capital Structure'!H43</f>
        <v>774294.25464200042</v>
      </c>
      <c r="G108" s="3">
        <f ca="1">'Capital Structure'!I43</f>
        <v>932965.40331250627</v>
      </c>
      <c r="H108" s="3">
        <f ca="1">'Capital Structure'!J43</f>
        <v>1092297.6817691394</v>
      </c>
      <c r="I108" s="3">
        <f ca="1">'Capital Structure'!K43</f>
        <v>1226598.0026466146</v>
      </c>
      <c r="J108" s="3">
        <f ca="1">'Capital Structure'!L43</f>
        <v>1361457.9081944122</v>
      </c>
      <c r="K108" s="3">
        <f ca="1">'Capital Structure'!M43</f>
        <v>1419792.2037971439</v>
      </c>
      <c r="L108" s="3">
        <f ca="1">'Capital Structure'!N43</f>
        <v>1478369.5589648874</v>
      </c>
      <c r="M108" s="3">
        <f ca="1">'Capital Structure'!O43</f>
        <v>1537190.9864458295</v>
      </c>
      <c r="N108" s="3">
        <f ca="1">'Capital Structure'!P43</f>
        <v>1596257.5032079422</v>
      </c>
      <c r="O108" s="3">
        <f ca="1">'Capital Structure'!Q43</f>
        <v>1655570.130456564</v>
      </c>
      <c r="P108" s="3">
        <f ca="1">'Capital Structure'!R43</f>
        <v>1715129.8936520547</v>
      </c>
      <c r="Q108" s="3">
        <f ca="1">'Capital Structure'!S43</f>
        <v>1774937.7157209311</v>
      </c>
      <c r="R108" s="3">
        <f ca="1">'Capital Structure'!T43</f>
        <v>1821164.6781552702</v>
      </c>
      <c r="S108" s="3">
        <f ca="1">'Capital Structure'!U43</f>
        <v>1854736.0492421761</v>
      </c>
      <c r="T108" s="3">
        <f ca="1">'Capital Structure'!V43</f>
        <v>1862464.1161140187</v>
      </c>
      <c r="U108" s="3">
        <f ca="1">'Capital Structure'!W43</f>
        <v>1849267.544914285</v>
      </c>
      <c r="V108" s="3">
        <f ca="1">'Capital Structure'!X43</f>
        <v>1836014.2920739464</v>
      </c>
      <c r="W108" s="3">
        <f ca="1">'Capital Structure'!Y43</f>
        <v>1386752.5933292971</v>
      </c>
      <c r="X108" s="3">
        <f ca="1">'Capital Structure'!Z43</f>
        <v>996560.21310725145</v>
      </c>
      <c r="Y108" s="3">
        <f ca="1">'Capital Structure'!AA43</f>
        <v>430783.85630094697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230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231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CF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230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 ht="15.75">
      <c r="A165" s="53"/>
      <c r="B165" s="18" t="s">
        <v>234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59207142.235730171</v>
      </c>
      <c r="D167" s="2">
        <f ca="1">C38*$D$137</f>
        <v>0</v>
      </c>
      <c r="E167" s="2">
        <f t="shared" ref="E167:BP167" ca="1" si="88">D38*$D$137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1076492.7416494214</v>
      </c>
      <c r="I167" s="2">
        <f t="shared" ca="1" si="88"/>
        <v>1076492.7416494214</v>
      </c>
      <c r="J167" s="2">
        <f t="shared" ca="1" si="88"/>
        <v>1076492.7416494214</v>
      </c>
      <c r="K167" s="2">
        <f t="shared" ca="1" si="88"/>
        <v>1076492.7416494214</v>
      </c>
      <c r="L167" s="2">
        <f t="shared" ca="1" si="88"/>
        <v>1076492.7416494214</v>
      </c>
      <c r="M167" s="2">
        <f t="shared" ca="1" si="88"/>
        <v>1076492.7416494214</v>
      </c>
      <c r="N167" s="2">
        <f t="shared" ca="1" si="88"/>
        <v>1076492.7416494214</v>
      </c>
      <c r="O167" s="2">
        <f t="shared" ca="1" si="88"/>
        <v>1076492.7416494214</v>
      </c>
      <c r="P167" s="2">
        <f t="shared" ca="1" si="88"/>
        <v>1076492.7416494214</v>
      </c>
      <c r="Q167" s="2">
        <f t="shared" ca="1" si="88"/>
        <v>1076492.7416494214</v>
      </c>
      <c r="R167" s="2">
        <f t="shared" ca="1" si="88"/>
        <v>1076504.5830814214</v>
      </c>
      <c r="S167" s="2">
        <f t="shared" ca="1" si="88"/>
        <v>2466961.0527675906</v>
      </c>
      <c r="T167" s="2">
        <f t="shared" ca="1" si="88"/>
        <v>2466961.0527675906</v>
      </c>
      <c r="U167" s="2">
        <f t="shared" ca="1" si="88"/>
        <v>2466961.0527675906</v>
      </c>
      <c r="V167" s="2">
        <f t="shared" ca="1" si="88"/>
        <v>2466961.0527675906</v>
      </c>
      <c r="W167" s="2">
        <f t="shared" ca="1" si="88"/>
        <v>2466961.0527675906</v>
      </c>
      <c r="X167" s="2">
        <f t="shared" ca="1" si="88"/>
        <v>2466961.0527675906</v>
      </c>
      <c r="Y167" s="2">
        <f t="shared" ca="1" si="88"/>
        <v>2466961.0527675906</v>
      </c>
      <c r="Z167" s="2">
        <f t="shared" ca="1" si="88"/>
        <v>2466961.0527675906</v>
      </c>
      <c r="AA167" s="2">
        <f t="shared" ca="1" si="88"/>
        <v>2466961.0527675906</v>
      </c>
      <c r="AB167" s="2">
        <f t="shared" ca="1" si="88"/>
        <v>2466961.0527675906</v>
      </c>
      <c r="AC167" s="2">
        <f t="shared" ca="1" si="88"/>
        <v>2466961.0527675906</v>
      </c>
      <c r="AD167" s="2">
        <f t="shared" ca="1" si="88"/>
        <v>2467008.4184955922</v>
      </c>
      <c r="AE167" s="2">
        <f t="shared" ca="1" si="88"/>
        <v>2537447.1767450646</v>
      </c>
      <c r="AF167" s="2">
        <f t="shared" ca="1" si="88"/>
        <v>2537447.1767450646</v>
      </c>
      <c r="AG167" s="2">
        <f t="shared" ca="1" si="88"/>
        <v>2537447.1767450646</v>
      </c>
      <c r="AH167" s="2">
        <f t="shared" ca="1" si="88"/>
        <v>2537447.1767450646</v>
      </c>
      <c r="AI167" s="2">
        <f t="shared" ca="1" si="88"/>
        <v>2537447.1767450646</v>
      </c>
      <c r="AJ167" s="2">
        <f t="shared" ca="1" si="88"/>
        <v>2537447.1767450646</v>
      </c>
      <c r="AK167" s="2">
        <f t="shared" ca="1" si="88"/>
        <v>2537447.1767450646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BP38*$D$137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58600690.341561578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58600690.341561578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58600690.341561578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6.3749099280197535E-2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7032082.840987389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48391317.681499533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4587996.0164815718</v>
      </c>
      <c r="AD179" s="198">
        <f t="shared" ca="1" si="102"/>
        <v>4587996.0164815718</v>
      </c>
      <c r="AE179" s="198">
        <f t="shared" ca="1" si="102"/>
        <v>4587996.0164815718</v>
      </c>
      <c r="AF179" s="198">
        <f t="shared" ca="1" si="102"/>
        <v>4587996.0164815718</v>
      </c>
      <c r="AG179" s="198">
        <f t="shared" ca="1" si="102"/>
        <v>4587996.0164815718</v>
      </c>
      <c r="AH179" s="198">
        <f t="shared" ca="1" si="102"/>
        <v>4588084.1061460376</v>
      </c>
      <c r="AI179" s="198">
        <f t="shared" ca="1" si="102"/>
        <v>4967457.3141115522</v>
      </c>
      <c r="AJ179" s="198">
        <f t="shared" ca="1" si="102"/>
        <v>4967457.3141115522</v>
      </c>
      <c r="AK179" s="198">
        <f t="shared" ca="1" si="102"/>
        <v>4967457.3141115522</v>
      </c>
      <c r="AL179" s="198">
        <f t="shared" ca="1" si="102"/>
        <v>4967457.3141115522</v>
      </c>
      <c r="AM179" s="198">
        <f t="shared" ca="1" si="102"/>
        <v>4967457.3141115522</v>
      </c>
      <c r="AN179" s="198">
        <f t="shared" ca="1" si="102"/>
        <v>4967457.3141115522</v>
      </c>
      <c r="AO179" s="198">
        <f t="shared" ca="1" si="102"/>
        <v>4967457.3141115522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5806958.1217799438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550559.52197778865</v>
      </c>
      <c r="AD180" s="2">
        <f t="shared" ca="1" si="104"/>
        <v>550559.52197778865</v>
      </c>
      <c r="AE180" s="2">
        <f t="shared" ca="1" si="104"/>
        <v>550559.52197778865</v>
      </c>
      <c r="AF180" s="2">
        <f t="shared" ca="1" si="104"/>
        <v>550559.52197778865</v>
      </c>
      <c r="AG180" s="2">
        <f t="shared" ca="1" si="104"/>
        <v>550559.52197778865</v>
      </c>
      <c r="AH180" s="2">
        <f t="shared" ca="1" si="104"/>
        <v>550570.09273752454</v>
      </c>
      <c r="AI180" s="2">
        <f t="shared" ca="1" si="104"/>
        <v>596094.87769338628</v>
      </c>
      <c r="AJ180" s="2">
        <f t="shared" ca="1" si="104"/>
        <v>596094.87769338628</v>
      </c>
      <c r="AK180" s="2">
        <f t="shared" ca="1" si="104"/>
        <v>596094.87769338628</v>
      </c>
      <c r="AL180" s="2">
        <f t="shared" ca="1" si="104"/>
        <v>596094.87769338628</v>
      </c>
      <c r="AM180" s="2">
        <f t="shared" ca="1" si="104"/>
        <v>596094.87769338628</v>
      </c>
      <c r="AN180" s="2">
        <f t="shared" ca="1" si="104"/>
        <v>596094.87769338628</v>
      </c>
      <c r="AO180" s="2">
        <f t="shared" ca="1" si="104"/>
        <v>596094.87769338628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243</v>
      </c>
    </row>
    <row r="192" spans="2:88">
      <c r="B192" t="s">
        <v>239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219</v>
      </c>
      <c r="BF195" s="6">
        <f ca="1">C209-SUM(D194:BF194)</f>
        <v>93242238.819971532</v>
      </c>
    </row>
    <row r="196" spans="1:88">
      <c r="B196" t="s">
        <v>218</v>
      </c>
      <c r="BF196" s="6">
        <f ca="1">D209-SUM(D194:BF194)</f>
        <v>93242238.819971532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244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145333131.54724422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1251919319.0849433</v>
      </c>
      <c r="D202" s="6">
        <f ca="1">SUM(D203:D206)</f>
        <v>1251919319.0849433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110691583.06883428</v>
      </c>
      <c r="D206" s="47">
        <f ca="1">SUMIF(163:163,"&lt;="&amp;C13,169:169)</f>
        <v>110691583.06883428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484443771.82414746</v>
      </c>
      <c r="D207" s="13">
        <f ca="1">SUM(C41:BQ41)/(1+C114)-D202</f>
        <v>484443771.82414746</v>
      </c>
      <c r="K207" s="7"/>
    </row>
    <row r="208" spans="1:88" ht="16.5">
      <c r="A208">
        <v>7</v>
      </c>
      <c r="B208" s="19" t="s">
        <v>72</v>
      </c>
      <c r="C208" s="1">
        <f ca="1">C207/C202</f>
        <v>0.38696085637390643</v>
      </c>
      <c r="D208" s="1">
        <f ca="1">D207/D202</f>
        <v>0.38696085637390643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145333131.54724422</v>
      </c>
      <c r="D209" s="3">
        <f ca="1">IF(D208&lt;0,0,IF($D$190=F201,D207*VLOOKUP(D208,F202:H205,2,TRUE)-D202*VLOOKUP(D208,F202:H205,3,TRUE),D207*VLOOKUP(D208,J202:L206,2,TRUE)-D202*VLOOKUP(D208,J202:L206,3,TRUE)))</f>
        <v>145333131.54724422</v>
      </c>
    </row>
    <row r="210" spans="1:89" ht="16.5">
      <c r="A210">
        <v>9</v>
      </c>
      <c r="B210" s="19" t="s">
        <v>74</v>
      </c>
      <c r="C210" s="6">
        <f ca="1">BF195</f>
        <v>93242238.819971532</v>
      </c>
      <c r="D210" s="6">
        <f ca="1">BF196</f>
        <v>93242238.819971532</v>
      </c>
    </row>
    <row r="211" spans="1:89" ht="16.5">
      <c r="A211">
        <v>10</v>
      </c>
      <c r="B211" s="19" t="s">
        <v>75</v>
      </c>
      <c r="C211" s="21">
        <f ca="1">C210/SUM(C40:BQ40)/(1+C114)</f>
        <v>4.4379946744757912E-2</v>
      </c>
      <c r="D211" s="21">
        <f ca="1">D210/SUM(C40:BQ40)/(1+C114)</f>
        <v>4.4379946744757912E-2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222</v>
      </c>
      <c r="C216" t="s">
        <v>215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-3955546.5980554065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-23310559.704992883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111269482.82604678</v>
      </c>
    </row>
    <row r="218" spans="1:89">
      <c r="B218" t="s">
        <v>223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-3955546.5980554065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-23310559.704992883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221</v>
      </c>
      <c r="BR219" s="13">
        <f ca="1">'利润表-1'!C21-SUM(Sheet1!D218:BR218)</f>
        <v>111269482.82604678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BQ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BQ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BQ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BQ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BQ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BQ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BQ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BQ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290</v>
      </c>
    </row>
  </sheetData>
  <conditionalFormatting sqref="A35:XFD35">
    <cfRule type="cellIs" dxfId="21" priority="9" operator="equal">
      <formula>$C$11</formula>
    </cfRule>
    <cfRule type="cellIs" dxfId="20" priority="10" operator="equal">
      <formula>$C$10</formula>
    </cfRule>
  </conditionalFormatting>
  <conditionalFormatting sqref="A139:XFD155 A156 C156:XFD156 C165:C169 A158:XFD164">
    <cfRule type="cellIs" dxfId="19" priority="8" operator="equal">
      <formula>$C$13</formula>
    </cfRule>
  </conditionalFormatting>
  <conditionalFormatting sqref="A192:XFD193">
    <cfRule type="cellIs" dxfId="18" priority="7" operator="equal">
      <formula>$C$14</formula>
    </cfRule>
  </conditionalFormatting>
  <conditionalFormatting sqref="A215 D215:XFD215 B214:C214">
    <cfRule type="cellIs" dxfId="17" priority="6" operator="equal">
      <formula>$C$15</formula>
    </cfRule>
  </conditionalFormatting>
  <conditionalFormatting sqref="B156:B157">
    <cfRule type="cellIs" dxfId="16" priority="5" operator="equal">
      <formula>$C$13</formula>
    </cfRule>
  </conditionalFormatting>
  <conditionalFormatting sqref="B177:B180 A177 C177 CG176:XFD177 A176:CF176">
    <cfRule type="cellIs" dxfId="15" priority="4" operator="equal">
      <formula>$C$13</formula>
    </cfRule>
  </conditionalFormatting>
  <conditionalFormatting sqref="A33:B33 G33:XFD33 C29:F29">
    <cfRule type="cellIs" dxfId="14" priority="3" operator="greaterThan">
      <formula>$C$52</formula>
    </cfRule>
  </conditionalFormatting>
  <conditionalFormatting sqref="A48:XFD48">
    <cfRule type="cellIs" dxfId="13" priority="1" operator="equal">
      <formula>$C$11</formula>
    </cfRule>
    <cfRule type="cellIs" dxfId="12" priority="2" operator="equal">
      <formula>$C$10</formula>
    </cfRule>
  </conditionalFormatting>
  <dataValidations count="3">
    <dataValidation type="list" allowBlank="1" showInputMessage="1" showErrorMessage="1" sqref="F187" xr:uid="{00000000-0002-0000-0100-000000000000}">
      <formula1>$H$187:$H$188</formula1>
    </dataValidation>
    <dataValidation type="list" allowBlank="1" showInputMessage="1" showErrorMessage="1" sqref="C50:C51" xr:uid="{00000000-0002-0000-0100-000001000000}">
      <formula1>"Yes,No"</formula1>
    </dataValidation>
    <dataValidation type="list" allowBlank="1" showInputMessage="1" showErrorMessage="1" sqref="D190" xr:uid="{00000000-0002-0000-0100-000002000000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XFD219"/>
  <sheetViews>
    <sheetView showGridLines="0" topLeftCell="A79" zoomScaleNormal="125" zoomScalePageLayoutView="125" workbookViewId="0">
      <selection activeCell="B100" sqref="B100"/>
    </sheetView>
  </sheetViews>
  <sheetFormatPr defaultColWidth="11" defaultRowHeight="14.25"/>
  <cols>
    <col min="1" max="1" width="11" style="105"/>
    <col min="2" max="2" width="46.375" style="105" customWidth="1"/>
    <col min="3" max="3" width="13.875" style="105" customWidth="1"/>
    <col min="4" max="4" width="14.5" style="105" bestFit="1" customWidth="1"/>
    <col min="5" max="5" width="17.125" style="105" bestFit="1" customWidth="1"/>
    <col min="6" max="16" width="16.625" style="105" bestFit="1" customWidth="1"/>
    <col min="17" max="17" width="16.5" style="105" bestFit="1" customWidth="1"/>
    <col min="18" max="28" width="16.625" style="105" bestFit="1" customWidth="1"/>
    <col min="29" max="29" width="17" style="105" bestFit="1" customWidth="1"/>
    <col min="30" max="39" width="16.625" style="105" bestFit="1" customWidth="1"/>
    <col min="40" max="40" width="17.5" style="105" bestFit="1" customWidth="1"/>
    <col min="41" max="43" width="16.625" style="105" bestFit="1" customWidth="1"/>
    <col min="44" max="44" width="16" style="105" customWidth="1"/>
    <col min="45" max="67" width="16.625" style="105" bestFit="1" customWidth="1"/>
    <col min="68" max="76" width="15.375" style="105" bestFit="1" customWidth="1"/>
    <col min="77" max="77" width="16.875" style="105" bestFit="1" customWidth="1"/>
    <col min="78" max="78" width="17.875" style="105" bestFit="1" customWidth="1"/>
    <col min="79" max="79" width="14" style="105" customWidth="1"/>
    <col min="80" max="158" width="10.375" style="105" customWidth="1"/>
    <col min="159" max="163" width="15" style="105" bestFit="1" customWidth="1"/>
    <col min="164" max="170" width="11.12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5" thickBot="1">
      <c r="C2" s="88" t="s">
        <v>301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291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292</v>
      </c>
      <c r="E4" s="89">
        <v>1</v>
      </c>
      <c r="F4" s="89"/>
      <c r="G4" s="89" t="s">
        <v>293</v>
      </c>
      <c r="H4" s="89">
        <v>1</v>
      </c>
      <c r="I4" s="89"/>
      <c r="J4" s="89"/>
      <c r="K4" s="89" t="s">
        <v>294</v>
      </c>
      <c r="L4" s="89"/>
      <c r="M4" s="89"/>
      <c r="N4" s="89"/>
      <c r="O4" s="90"/>
      <c r="P4" s="81"/>
      <c r="Q4" s="91" t="s">
        <v>295</v>
      </c>
      <c r="R4" s="91">
        <v>2</v>
      </c>
      <c r="S4" s="91"/>
      <c r="T4" s="91"/>
      <c r="U4" s="89" t="s">
        <v>296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297</v>
      </c>
      <c r="V5" s="92"/>
    </row>
    <row r="6" spans="3:22" customFormat="1">
      <c r="C6" s="88"/>
      <c r="D6" s="89" t="s">
        <v>298</v>
      </c>
      <c r="E6" s="89" t="s">
        <v>299</v>
      </c>
      <c r="F6" s="89" t="s">
        <v>377</v>
      </c>
      <c r="G6" s="89" t="s">
        <v>298</v>
      </c>
      <c r="H6" s="89" t="s">
        <v>299</v>
      </c>
      <c r="I6" s="89"/>
      <c r="J6" s="89" t="s">
        <v>377</v>
      </c>
      <c r="K6" s="89" t="s">
        <v>298</v>
      </c>
      <c r="L6" s="89" t="s">
        <v>299</v>
      </c>
      <c r="M6" s="89" t="s">
        <v>377</v>
      </c>
      <c r="N6" s="89"/>
      <c r="O6" s="90"/>
      <c r="P6" s="81"/>
      <c r="Q6" s="91" t="s">
        <v>298</v>
      </c>
      <c r="R6" s="91" t="s">
        <v>299</v>
      </c>
      <c r="S6" s="91"/>
      <c r="T6" s="89" t="s">
        <v>377</v>
      </c>
      <c r="U6" s="89" t="s">
        <v>300</v>
      </c>
      <c r="V6" s="92"/>
    </row>
    <row r="7" spans="3:22" customFormat="1">
      <c r="C7" s="88" t="s">
        <v>302</v>
      </c>
      <c r="D7" s="95">
        <v>43466</v>
      </c>
      <c r="E7" s="95">
        <v>44470</v>
      </c>
      <c r="F7" s="157" t="s">
        <v>380</v>
      </c>
      <c r="G7" s="95">
        <v>43739</v>
      </c>
      <c r="H7" s="95">
        <v>44531</v>
      </c>
      <c r="I7" s="91">
        <f>DATEDIF(G7,H7,"M")</f>
        <v>26</v>
      </c>
      <c r="J7" s="157" t="s">
        <v>378</v>
      </c>
      <c r="K7" s="95">
        <v>42278</v>
      </c>
      <c r="L7" s="96">
        <v>44896</v>
      </c>
      <c r="M7" s="157" t="s">
        <v>378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378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292</v>
      </c>
      <c r="D10" s="132">
        <f>Sheet1!C69*Sheet1!C4</f>
        <v>411134339.83821106</v>
      </c>
      <c r="E10" s="89"/>
      <c r="F10" s="89"/>
      <c r="G10" s="89" t="s">
        <v>303</v>
      </c>
      <c r="H10" s="159">
        <f>Sheet1!C4*Sheet1!C80</f>
        <v>1042481277.1166108</v>
      </c>
      <c r="I10" s="98"/>
      <c r="J10" s="98"/>
      <c r="K10" s="160" t="s">
        <v>303</v>
      </c>
      <c r="L10" s="161">
        <f>Sheet1!C4*Sheet1!C80</f>
        <v>1042481277.1166108</v>
      </c>
      <c r="M10" s="93"/>
      <c r="N10" s="89"/>
      <c r="O10" s="90" t="s">
        <v>296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297</v>
      </c>
      <c r="P11" s="81"/>
      <c r="Q11" s="99" t="s">
        <v>295</v>
      </c>
      <c r="R11" s="100" t="s">
        <v>304</v>
      </c>
      <c r="S11" s="89" t="s">
        <v>305</v>
      </c>
      <c r="T11" s="89" t="s">
        <v>304</v>
      </c>
      <c r="U11" s="91"/>
      <c r="V11" s="101"/>
    </row>
    <row r="12" spans="3:22" customFormat="1">
      <c r="C12" s="88" t="s">
        <v>306</v>
      </c>
      <c r="D12" s="102">
        <v>0.5</v>
      </c>
      <c r="E12" s="89"/>
      <c r="F12" s="89"/>
      <c r="G12" s="89" t="s">
        <v>306</v>
      </c>
      <c r="H12" s="102">
        <v>0.5</v>
      </c>
      <c r="I12" s="89"/>
      <c r="J12" s="89"/>
      <c r="K12" s="89" t="s">
        <v>307</v>
      </c>
      <c r="L12" s="89"/>
      <c r="M12" s="102">
        <v>0.5</v>
      </c>
      <c r="N12" s="89"/>
      <c r="O12" s="90"/>
      <c r="P12" s="81"/>
      <c r="Q12" s="89" t="s">
        <v>303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308</v>
      </c>
      <c r="D13" s="131">
        <v>61000000</v>
      </c>
      <c r="E13" s="89"/>
      <c r="F13" s="89"/>
      <c r="G13" s="89" t="s">
        <v>308</v>
      </c>
      <c r="H13" s="133">
        <v>88200000</v>
      </c>
      <c r="I13" s="89"/>
      <c r="J13" s="89"/>
      <c r="K13" s="89" t="s">
        <v>309</v>
      </c>
      <c r="L13" s="89"/>
      <c r="M13" s="102">
        <v>0.5</v>
      </c>
      <c r="N13" s="89"/>
      <c r="O13" s="90"/>
      <c r="P13" s="81"/>
      <c r="Q13" s="89" t="s">
        <v>310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308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311</v>
      </c>
      <c r="H15" s="100" t="s">
        <v>312</v>
      </c>
      <c r="I15" s="89"/>
      <c r="J15" s="89"/>
      <c r="K15" s="89" t="s">
        <v>313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314</v>
      </c>
      <c r="D16" s="102">
        <f>Sheet1!G7+Sheet1!I7+Sheet1!I6</f>
        <v>0.05</v>
      </c>
      <c r="E16" s="89"/>
      <c r="F16" s="89"/>
      <c r="G16" s="89" t="s">
        <v>315</v>
      </c>
      <c r="H16" s="89"/>
      <c r="I16" s="89"/>
      <c r="J16" s="89"/>
      <c r="K16" s="89" t="s">
        <v>303</v>
      </c>
      <c r="L16" s="89"/>
      <c r="M16" s="103">
        <f>L10</f>
        <v>1042481277.1166108</v>
      </c>
      <c r="N16" s="89"/>
      <c r="O16" s="90"/>
      <c r="P16" s="81"/>
      <c r="Q16" s="89" t="s">
        <v>314</v>
      </c>
      <c r="R16" s="104">
        <v>0.05</v>
      </c>
      <c r="S16" s="91"/>
      <c r="T16" s="91"/>
      <c r="U16" s="91"/>
      <c r="V16" s="90"/>
    </row>
    <row r="17" spans="3:22" customFormat="1">
      <c r="C17" s="88" t="s">
        <v>316</v>
      </c>
      <c r="D17" s="100" t="s">
        <v>297</v>
      </c>
      <c r="E17" s="89" t="s">
        <v>297</v>
      </c>
      <c r="F17" s="89"/>
      <c r="G17" s="89" t="s">
        <v>317</v>
      </c>
      <c r="H17" s="89"/>
      <c r="I17" s="89"/>
      <c r="J17" s="89"/>
      <c r="K17" s="89" t="s">
        <v>318</v>
      </c>
      <c r="L17" s="89"/>
      <c r="M17" s="132">
        <f>M16*M12</f>
        <v>521240638.55830538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296</v>
      </c>
      <c r="F18" s="89"/>
      <c r="G18" s="89" t="s">
        <v>312</v>
      </c>
      <c r="H18" s="89"/>
      <c r="I18" s="89"/>
      <c r="J18" s="89"/>
      <c r="K18" s="89" t="s">
        <v>319</v>
      </c>
      <c r="L18" s="89"/>
      <c r="M18" s="100" t="s">
        <v>297</v>
      </c>
      <c r="N18" s="89"/>
      <c r="O18" s="90"/>
      <c r="P18" s="81"/>
      <c r="Q18" s="89" t="s">
        <v>316</v>
      </c>
      <c r="R18" s="100" t="s">
        <v>296</v>
      </c>
      <c r="S18" s="91"/>
      <c r="T18" s="91"/>
      <c r="U18" s="91"/>
      <c r="V18" s="90"/>
    </row>
    <row r="19" spans="3:22" customFormat="1">
      <c r="C19" s="88" t="s">
        <v>320</v>
      </c>
      <c r="D19" s="98">
        <v>1</v>
      </c>
      <c r="E19" s="89"/>
      <c r="F19" s="89"/>
      <c r="G19" s="89" t="s">
        <v>321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322</v>
      </c>
      <c r="E20" s="89" t="s">
        <v>323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320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314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322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324</v>
      </c>
      <c r="R22" s="95">
        <v>42736</v>
      </c>
      <c r="S22" s="91"/>
      <c r="T22" s="91"/>
      <c r="U22" s="91"/>
      <c r="V22" s="90"/>
    </row>
    <row r="23" spans="3:22" customFormat="1">
      <c r="C23" s="88" t="s">
        <v>325</v>
      </c>
      <c r="D23" s="94">
        <f>E7</f>
        <v>44470</v>
      </c>
      <c r="E23" s="89"/>
      <c r="F23" s="89"/>
      <c r="G23" s="89" t="s">
        <v>316</v>
      </c>
      <c r="H23" s="100" t="s">
        <v>297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326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320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322</v>
      </c>
      <c r="I26" s="89" t="s">
        <v>327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326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328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329</v>
      </c>
      <c r="D38" s="108"/>
      <c r="E38" s="136">
        <f>IF(OR(E37&lt;'Capital Structure'!$D$7,E37&gt;'Capital Structure'!$E$7),0,E64-E65-E67)</f>
        <v>0</v>
      </c>
      <c r="F38" s="136">
        <f>IF(OR(F37&lt;'Capital Structure'!$D$7,F37&gt;'Capital Structure'!$E$7),0,F64-F65-F67)</f>
        <v>0</v>
      </c>
      <c r="G38" s="136">
        <f>IF(OR(G37&lt;'Capital Structure'!$D$7,G37&gt;'Capital Structure'!$E$7),0,G64-G65-G67)</f>
        <v>0</v>
      </c>
      <c r="H38" s="136">
        <f>IF(OR(H37&lt;'Capital Structure'!$D$7,H37&gt;'Capital Structure'!$E$7),0,H64-H65-H67)</f>
        <v>0</v>
      </c>
      <c r="I38" s="136">
        <f>IF(OR(I37&lt;'Capital Structure'!$D$7,I37&gt;'Capital Structure'!$E$7),0,I64-I65-I67)</f>
        <v>0</v>
      </c>
      <c r="J38" s="136">
        <f>IF(OR(J37&lt;'Capital Structure'!$D$7,J37&gt;'Capital Structure'!$E$7),0,J64-J65-J67)</f>
        <v>0</v>
      </c>
      <c r="K38" s="136">
        <f>IF(OR(K37&lt;'Capital Structure'!$D$7,K37&gt;'Capital Structure'!$E$7),0,K64-K65-K67)</f>
        <v>0</v>
      </c>
      <c r="L38" s="136">
        <f>IF(OR(L37&lt;'Capital Structure'!$D$7,L37&gt;'Capital Structure'!$E$7),0,L64-L65-L67)</f>
        <v>0</v>
      </c>
      <c r="M38" s="136">
        <f>IF(OR(M37&lt;'Capital Structure'!$D$7,M37&gt;'Capital Structure'!$E$7),0,M64-M65-M67)</f>
        <v>0</v>
      </c>
      <c r="N38" s="136">
        <f>IF(OR(N37&lt;'Capital Structure'!$D$7,N37&gt;'Capital Structure'!$E$7),0,N64-N65-N67)</f>
        <v>0</v>
      </c>
      <c r="O38" s="136">
        <f>IF(OR(O37&lt;'Capital Structure'!$D$7,O37&gt;'Capital Structure'!$E$7),0,O64-O65-O67)</f>
        <v>0</v>
      </c>
      <c r="P38" s="136">
        <f>IF(OR(P37&lt;'Capital Structure'!$D$7,P37&gt;'Capital Structure'!$E$7),0,P64-P65-P67)</f>
        <v>0</v>
      </c>
      <c r="Q38" s="136">
        <f>IF(OR(Q37&lt;'Capital Structure'!$D$7,Q37&gt;'Capital Structure'!$E$7),0,Q64-Q65-Q67)</f>
        <v>0</v>
      </c>
      <c r="R38" s="136">
        <f>IF(OR(R37&lt;'Capital Structure'!$D$7,R37&gt;'Capital Structure'!$E$7),0,R64-R65-R67)</f>
        <v>0</v>
      </c>
      <c r="S38" s="136">
        <f>IF(OR(S37&lt;'Capital Structure'!$D$7,S37&gt;'Capital Structure'!$E$7),0,S64-S65-S67)</f>
        <v>0</v>
      </c>
      <c r="T38" s="136">
        <f>IF(OR(T37&lt;'Capital Structure'!$D$7,T37&gt;'Capital Structure'!$E$7),0,T64-T65-T67)</f>
        <v>0</v>
      </c>
      <c r="U38" s="136">
        <f>IF(OR(U37&lt;'Capital Structure'!$D$7,U37&gt;'Capital Structure'!$E$7),0,U64-U65-U67)</f>
        <v>0</v>
      </c>
      <c r="V38" s="136">
        <f>IF(OR(V37&lt;'Capital Structure'!$D$7,V37&gt;'Capital Structure'!$E$7),0,V64-V65-V67)</f>
        <v>0</v>
      </c>
      <c r="W38" s="136">
        <f>IF(OR(W37&lt;'Capital Structure'!$D$7,W37&gt;'Capital Structure'!$E$7),0,W64-W65-W67)</f>
        <v>0</v>
      </c>
      <c r="X38" s="136">
        <f>IF(OR(X37&lt;'Capital Structure'!$D$7,X37&gt;'Capital Structure'!$E$7),0,X64-X65-X67)</f>
        <v>0</v>
      </c>
      <c r="Y38" s="136">
        <f>IF(OR(Y37&lt;'Capital Structure'!$D$7,Y37&gt;'Capital Structure'!$E$7),0,Y64-Y65-Y67)</f>
        <v>0</v>
      </c>
      <c r="Z38" s="136">
        <f>IF(OR(Z37&lt;'Capital Structure'!$D$7,Z37&gt;'Capital Structure'!$E$7),0,Z64-Z65-Z67)</f>
        <v>0</v>
      </c>
      <c r="AA38" s="136">
        <f>IF(OR(AA37&lt;'Capital Structure'!$D$7,AA37&gt;'Capital Structure'!$E$7),0,AA64-AA65-AA67)</f>
        <v>0</v>
      </c>
      <c r="AB38" s="136">
        <f>IF(OR(AB37&lt;'Capital Structure'!$D$7,AB37&gt;'Capital Structure'!$E$7),0,AB64-AB65-AB67)</f>
        <v>0</v>
      </c>
      <c r="AC38" s="136">
        <f>IF(OR(AC37&lt;'Capital Structure'!$D$7,AC37&gt;'Capital Structure'!$E$7),0,AC64-AC65-AC67)</f>
        <v>0</v>
      </c>
      <c r="AD38" s="136">
        <f>IF(OR(AD37&lt;'Capital Structure'!$D$7,AD37&gt;'Capital Structure'!$E$7),0,AD64-AD65-AD67)</f>
        <v>0</v>
      </c>
      <c r="AE38" s="136">
        <f>IF(OR(AE37&lt;'Capital Structure'!$D$7,AE37&gt;'Capital Structure'!$E$7),0,AE64-AE65-AE67)</f>
        <v>0</v>
      </c>
      <c r="AF38" s="136">
        <f>IF(OR(AF37&lt;'Capital Structure'!$D$7,AF37&gt;'Capital Structure'!$E$7),0,AF64-AF65-AF67)</f>
        <v>0</v>
      </c>
      <c r="AG38" s="136">
        <f>IF(OR(AG37&lt;'Capital Structure'!$D$7,AG37&gt;'Capital Structure'!$E$7),0,AG64-AG65-AG67)</f>
        <v>0</v>
      </c>
      <c r="AH38" s="136">
        <f>IF(OR(AH37&lt;'Capital Structure'!$D$7,AH37&gt;'Capital Structure'!$E$7),0,AH64-AH65-AH67)</f>
        <v>0</v>
      </c>
      <c r="AI38" s="136">
        <f>IF(OR(AI37&lt;'Capital Structure'!$D$7,AI37&gt;'Capital Structure'!$E$7),0,AI64-AI65-AI67)</f>
        <v>0</v>
      </c>
      <c r="AJ38" s="136">
        <f>IF(OR(AJ37&lt;'Capital Structure'!$D$7,AJ37&gt;'Capital Structure'!$E$7),0,AJ64-AJ65-AJ67)</f>
        <v>0</v>
      </c>
      <c r="AK38" s="136">
        <f>IF(OR(AK37&lt;'Capital Structure'!$D$7,AK37&gt;'Capital Structure'!$E$7),0,AK64-AK65-AK67)</f>
        <v>0</v>
      </c>
      <c r="AL38" s="136">
        <f>IF(OR(AL37&lt;'Capital Structure'!$D$7,AL37&gt;'Capital Structure'!$E$7),0,AL64-AL65-AL67)</f>
        <v>0</v>
      </c>
      <c r="AM38" s="136">
        <f>IF(OR(AM37&lt;'Capital Structure'!$D$7,AM37&gt;'Capital Structure'!$E$7),0,AM64-AM65-AM67)</f>
        <v>0</v>
      </c>
      <c r="AN38" s="136">
        <f>IF(OR(AN37&lt;'Capital Structure'!$D$7,AN37&gt;'Capital Structure'!$E$7),0,AN64-AN65-AN67)</f>
        <v>0</v>
      </c>
      <c r="AO38" s="136">
        <f>IF(OR(AO37&lt;'Capital Structure'!$D$7,AO37&gt;'Capital Structure'!$E$7),0,AO64-AO65-AO67)</f>
        <v>0</v>
      </c>
      <c r="AP38" s="136">
        <f>IF(OR(AP37&lt;'Capital Structure'!$D$7,AP37&gt;'Capital Structure'!$E$7),0,AP64-AP65-AP67)</f>
        <v>0</v>
      </c>
      <c r="AQ38" s="136">
        <f>IF(OR(AQ37&lt;'Capital Structure'!$D$7,AQ37&gt;'Capital Structure'!$E$7),0,AQ64-AQ65-AQ67)</f>
        <v>0</v>
      </c>
      <c r="AR38" s="136">
        <f>IF(OR(AR37&lt;'Capital Structure'!$D$7,AR37&gt;'Capital Structure'!$E$7),0,AR64-AR65-AR67)</f>
        <v>61000000</v>
      </c>
      <c r="AS38" s="136">
        <f>IF(OR(AS37&lt;'Capital Structure'!$D$7,AS37&gt;'Capital Structure'!$E$7),0,AS64-AS65-AS67)</f>
        <v>0</v>
      </c>
      <c r="AT38" s="136">
        <f>IF(OR(AT37&lt;'Capital Structure'!$D$7,AT37&gt;'Capital Structure'!$E$7),0,AT64-AT65-AT67)</f>
        <v>0</v>
      </c>
      <c r="AU38" s="136">
        <f>IF(OR(AU37&lt;'Capital Structure'!$D$7,AU37&gt;'Capital Structure'!$E$7),0,AU64-AU65-AU67)</f>
        <v>0</v>
      </c>
      <c r="AV38" s="136">
        <f>IF(OR(AV37&lt;'Capital Structure'!$D$7,AV37&gt;'Capital Structure'!$E$7),0,AV64-AV65-AV67)</f>
        <v>0</v>
      </c>
      <c r="AW38" s="136">
        <f>IF(OR(AW37&lt;'Capital Structure'!$D$7,AW37&gt;'Capital Structure'!$E$7),0,AW64-AW65-AW67)</f>
        <v>0</v>
      </c>
      <c r="AX38" s="136">
        <f>IF(OR(AX37&lt;'Capital Structure'!$D$7,AX37&gt;'Capital Structure'!$E$7),0,AX64-AX65-AX67)</f>
        <v>0</v>
      </c>
      <c r="AY38" s="136">
        <f>IF(OR(AY37&lt;'Capital Structure'!$D$7,AY37&gt;'Capital Structure'!$E$7),0,AY64-AY65-AY67)</f>
        <v>0</v>
      </c>
      <c r="AZ38" s="136">
        <f>IF(OR(AZ37&lt;'Capital Structure'!$D$7,AZ37&gt;'Capital Structure'!$E$7),0,AZ64-AZ65-AZ67)</f>
        <v>0</v>
      </c>
      <c r="BA38" s="136">
        <f>IF(OR(BA37&lt;'Capital Structure'!$D$7,BA37&gt;'Capital Structure'!$E$7),0,BA64-BA65-BA67)</f>
        <v>0</v>
      </c>
      <c r="BB38" s="136">
        <f>IF(OR(BB37&lt;'Capital Structure'!$D$7,BB37&gt;'Capital Structure'!$E$7),0,BB64-BB65-BB67)</f>
        <v>0</v>
      </c>
      <c r="BC38" s="136">
        <f>IF(OR(BC37&lt;'Capital Structure'!$D$7,BC37&gt;'Capital Structure'!$E$7),0,BC64-BC65-BC67)</f>
        <v>0</v>
      </c>
      <c r="BD38" s="136">
        <f>IF(OR(BD37&lt;'Capital Structure'!$D$7,BD37&gt;'Capital Structure'!$E$7),0,BD64-BD65-BD67)</f>
        <v>0</v>
      </c>
      <c r="BE38" s="136">
        <f>IF(OR(BE37&lt;'Capital Structure'!$D$7,BE37&gt;'Capital Structure'!$E$7),0,BE64-BE65-BE67)</f>
        <v>0</v>
      </c>
      <c r="BF38" s="136">
        <f>IF(OR(BF37&lt;'Capital Structure'!$D$7,BF37&gt;'Capital Structure'!$E$7),0,BF64-BF65-BF67)</f>
        <v>0</v>
      </c>
      <c r="BG38" s="136">
        <f>IF(OR(BG37&lt;'Capital Structure'!$D$7,BG37&gt;'Capital Structure'!$E$7),0,BG64-BG65-BG67)</f>
        <v>0</v>
      </c>
      <c r="BH38" s="136">
        <f>IF(OR(BH37&lt;'Capital Structure'!$D$7,BH37&gt;'Capital Structure'!$E$7),0,BH64-BH65-BH67)</f>
        <v>0</v>
      </c>
      <c r="BI38" s="136">
        <f>IF(OR(BI37&lt;'Capital Structure'!$D$7,BI37&gt;'Capital Structure'!$E$7),0,BI64-BI65-BI67)</f>
        <v>0</v>
      </c>
      <c r="BJ38" s="136">
        <f>IF(OR(BJ37&lt;'Capital Structure'!$D$7,BJ37&gt;'Capital Structure'!$E$7),0,BJ64-BJ65-BJ67)</f>
        <v>0</v>
      </c>
      <c r="BK38" s="136">
        <f>IF(OR(BK37&lt;'Capital Structure'!$D$7,BK37&gt;'Capital Structure'!$E$7),0,BK64-BK65-BK67)</f>
        <v>0</v>
      </c>
      <c r="BL38" s="136">
        <f>IF(OR(BL37&lt;'Capital Structure'!$D$7,BL37&gt;'Capital Structure'!$E$7),0,BL64-BL65-BL67)</f>
        <v>0</v>
      </c>
      <c r="BM38" s="136">
        <f>IF(OR(BM37&lt;'Capital Structure'!$D$7,BM37&gt;'Capital Structure'!$E$7),0,BM64-BM65-BM67)</f>
        <v>0</v>
      </c>
      <c r="BN38" s="136">
        <f>IF(OR(BN37&lt;'Capital Structure'!$D$7,BN37&gt;'Capital Structure'!$E$7),0,BN64-BN65-BN67)</f>
        <v>0</v>
      </c>
      <c r="BO38" s="136">
        <f>IF(OR(BO37&lt;'Capital Structure'!$D$7,BO37&gt;'Capital Structure'!$E$7),0,BO64-BO65-BO67)</f>
        <v>0</v>
      </c>
      <c r="BP38" s="136">
        <f>IF(OR(BP37&lt;'Capital Structure'!$D$7,BP37&gt;'Capital Structure'!$E$7),0,BP64-BP65-BP67)</f>
        <v>0</v>
      </c>
      <c r="BQ38" s="136">
        <f>IF(OR(BQ37&lt;'Capital Structure'!$D$7,BQ37&gt;'Capital Structure'!$E$7),0,BQ64-BQ65-BQ67)</f>
        <v>0</v>
      </c>
      <c r="BR38" s="136">
        <f>IF(OR(BR37&lt;'Capital Structure'!$D$7,BR37&gt;'Capital Structure'!$E$7),0,BR64-BR65-BR67)</f>
        <v>0</v>
      </c>
      <c r="BS38" s="136">
        <f>IF(OR(BS37&lt;'Capital Structure'!$D$7,BS37&gt;'Capital Structure'!$E$7),0,BS64-BS65-BS67)</f>
        <v>0</v>
      </c>
      <c r="BT38" s="136">
        <f>IF(OR(BT37&lt;'Capital Structure'!$D$7,BT37&gt;'Capital Structure'!$E$7),0,BT64-BT65-BT67)</f>
        <v>0</v>
      </c>
      <c r="BU38" s="136">
        <f>IF(OR(BU37&lt;'Capital Structure'!$D$7,BU37&gt;'Capital Structure'!$E$7),0,BU64-BU65-BU67)</f>
        <v>0</v>
      </c>
      <c r="BV38" s="136">
        <f>IF(OR(BV37&lt;'Capital Structure'!$D$7,BV37&gt;'Capital Structure'!$E$7),0,BV64-BV65-BV67)</f>
        <v>0</v>
      </c>
      <c r="BW38" s="136">
        <f>IF(OR(BW37&lt;'Capital Structure'!$D$7,BW37&gt;'Capital Structure'!$E$7),0,BW64-BW65-BW67)</f>
        <v>0</v>
      </c>
      <c r="BX38" s="136">
        <f>IF(OR(BX37&lt;'Capital Structure'!$D$7,BX37&gt;'Capital Structure'!$E$7),0,BX64-BX65-BX67)</f>
        <v>0</v>
      </c>
      <c r="BY38" s="136">
        <f>IF(OR(BY37&lt;'Capital Structure'!$D$7,BY37&gt;'Capital Structure'!$E$7),0,BY64-BY65-BY67)</f>
        <v>-69971512.790242344</v>
      </c>
      <c r="BZ38" s="136">
        <f>IF(OR(BZ37&lt;'Capital Structure'!$D$7,BZ37&gt;'Capital Structure'!$E$7),0,BZ64-BZ65-BZ67)</f>
        <v>0</v>
      </c>
      <c r="CA38" s="136">
        <f>IF(OR(CA37&lt;'Capital Structure'!$D$7,CA37&gt;'Capital Structure'!$E$7),0,CA64-CA65-CA67)</f>
        <v>0</v>
      </c>
      <c r="CB38" s="136">
        <f>IF(OR(CB37&lt;'Capital Structure'!$D$7,CB37&gt;'Capital Structure'!$E$7),0,CB64-CB65-CB67)</f>
        <v>0</v>
      </c>
      <c r="CC38" s="136">
        <f>IF(OR(CC37&lt;'Capital Structure'!$D$7,CC37&gt;'Capital Structure'!$E$7),0,CC64-CC65-CC67)</f>
        <v>0</v>
      </c>
      <c r="CD38" s="136">
        <f>IF(OR(CD37&lt;'Capital Structure'!$D$7,CD37&gt;'Capital Structure'!$E$7),0,CD64-CD65-CD67)</f>
        <v>0</v>
      </c>
      <c r="CE38" s="136">
        <f>IF(OR(CE37&lt;'Capital Structure'!$D$7,CE37&gt;'Capital Structure'!$E$7),0,CE64-CE65-CE67)</f>
        <v>0</v>
      </c>
      <c r="CF38" s="136">
        <f>IF(OR(CF37&lt;'Capital Structure'!$D$7,CF37&gt;'Capital Structure'!$E$7),0,CF64-CF65-CF67)</f>
        <v>0</v>
      </c>
      <c r="CG38" s="136">
        <f>IF(OR(CG37&lt;'Capital Structure'!$D$7,CG37&gt;'Capital Structure'!$E$7),0,CG64-CG65-CG67)</f>
        <v>0</v>
      </c>
      <c r="CH38" s="136">
        <f>IF(OR(CH37&lt;'Capital Structure'!$D$7,CH37&gt;'Capital Structure'!$E$7),0,CH64-CH65-CH67)</f>
        <v>0</v>
      </c>
      <c r="CI38" s="136">
        <f>IF(OR(CI37&lt;'Capital Structure'!$D$7,CI37&gt;'Capital Structure'!$E$7),0,CI64-CI65-CI67)</f>
        <v>0</v>
      </c>
      <c r="CJ38" s="136">
        <f>IF(OR(CJ37&lt;'Capital Structure'!$D$7,CJ37&gt;'Capital Structure'!$E$7),0,CJ64-CJ65-CJ67)</f>
        <v>0</v>
      </c>
      <c r="CK38" s="136">
        <f>IF(OR(CK37&lt;'Capital Structure'!$D$7,CK37&gt;'Capital Structure'!$E$7),0,CK64-CK65-CK67)</f>
        <v>0</v>
      </c>
      <c r="CL38" s="136">
        <f>IF(OR(CL37&lt;'Capital Structure'!$D$7,CL37&gt;'Capital Structure'!$E$7),0,CL64-CL65-CL67)</f>
        <v>0</v>
      </c>
      <c r="CM38" s="136">
        <f>IF(OR(CM37&lt;'Capital Structure'!$D$7,CM37&gt;'Capital Structure'!$E$7),0,CM64-CM65-CM67)</f>
        <v>0</v>
      </c>
      <c r="CN38" s="136">
        <f>IF(OR(CN37&lt;'Capital Structure'!$D$7,CN37&gt;'Capital Structure'!$E$7),0,CN64-CN65-CN67)</f>
        <v>0</v>
      </c>
      <c r="CO38" s="136">
        <f>IF(OR(CO37&lt;'Capital Structure'!$D$7,CO37&gt;'Capital Structure'!$E$7),0,CO64-CO65-CO67)</f>
        <v>0</v>
      </c>
      <c r="CP38" s="136">
        <f>IF(OR(CP37&lt;'Capital Structure'!$D$7,CP37&gt;'Capital Structure'!$E$7),0,CP64-CP65-CP67)</f>
        <v>0</v>
      </c>
      <c r="CQ38" s="136">
        <f>IF(OR(CQ37&lt;'Capital Structure'!$D$7,CQ37&gt;'Capital Structure'!$E$7),0,CQ64-CQ65-CQ67)</f>
        <v>0</v>
      </c>
      <c r="CR38" s="136">
        <f>IF(OR(CR37&lt;'Capital Structure'!$D$7,CR37&gt;'Capital Structure'!$E$7),0,CR64-CR65-CR67)</f>
        <v>0</v>
      </c>
      <c r="CS38" s="136">
        <f>IF(OR(CS37&lt;'Capital Structure'!$D$7,CS37&gt;'Capital Structure'!$E$7),0,CS64-CS65-CS67)</f>
        <v>0</v>
      </c>
      <c r="CT38" s="136">
        <f>IF(OR(CT37&lt;'Capital Structure'!$D$7,CT37&gt;'Capital Structure'!$E$7),0,CT64-CT65-CT67)</f>
        <v>0</v>
      </c>
      <c r="CU38" s="136">
        <f>IF(OR(CU37&lt;'Capital Structure'!$D$7,CU37&gt;'Capital Structure'!$E$7),0,CU64-CU65-CU67)</f>
        <v>0</v>
      </c>
      <c r="CV38" s="136">
        <f>IF(OR(CV37&lt;'Capital Structure'!$D$7,CV37&gt;'Capital Structure'!$E$7),0,CV64-CV65-CV67)</f>
        <v>0</v>
      </c>
      <c r="CW38" s="136">
        <f>IF(OR(CW37&lt;'Capital Structure'!$D$7,CW37&gt;'Capital Structure'!$E$7),0,CW64-CW65-CW67)</f>
        <v>0</v>
      </c>
      <c r="CX38" s="136">
        <f>IF(OR(CX37&lt;'Capital Structure'!$D$7,CX37&gt;'Capital Structure'!$E$7),0,CX64-CX65-CX67)</f>
        <v>0</v>
      </c>
      <c r="CY38" s="136">
        <f>IF(OR(CY37&lt;'Capital Structure'!$D$7,CY37&gt;'Capital Structure'!$E$7),0,CY64-CY65-CY67)</f>
        <v>0</v>
      </c>
      <c r="CZ38" s="136">
        <f>IF(OR(CZ37&lt;'Capital Structure'!$D$7,CZ37&gt;'Capital Structure'!$E$7),0,CZ64-CZ65-CZ67)</f>
        <v>0</v>
      </c>
      <c r="DA38" s="136">
        <f>IF(OR(DA37&lt;'Capital Structure'!$D$7,DA37&gt;'Capital Structure'!$E$7),0,DA64-DA65-DA67)</f>
        <v>0</v>
      </c>
      <c r="DB38" s="136">
        <f>IF(OR(DB37&lt;'Capital Structure'!$D$7,DB37&gt;'Capital Structure'!$E$7),0,DB64-DB65-DB67)</f>
        <v>0</v>
      </c>
      <c r="DC38" s="136">
        <f>IF(OR(DC37&lt;'Capital Structure'!$D$7,DC37&gt;'Capital Structure'!$E$7),0,DC64-DC65-DC67)</f>
        <v>0</v>
      </c>
      <c r="DD38" s="136">
        <f>IF(OR(DD37&lt;'Capital Structure'!$D$7,DD37&gt;'Capital Structure'!$E$7),0,DD64-DD65-DD67)</f>
        <v>0</v>
      </c>
      <c r="DE38" s="136">
        <f>IF(OR(DE37&lt;'Capital Structure'!$D$7,DE37&gt;'Capital Structure'!$E$7),0,DE64-DE65-DE67)</f>
        <v>0</v>
      </c>
      <c r="DF38" s="136">
        <f>IF(OR(DF37&lt;'Capital Structure'!$D$7,DF37&gt;'Capital Structure'!$E$7),0,DF64-DF65-DF67)</f>
        <v>0</v>
      </c>
      <c r="DG38" s="136">
        <f>IF(OR(DG37&lt;'Capital Structure'!$D$7,DG37&gt;'Capital Structure'!$E$7),0,DG64-DG65-DG67)</f>
        <v>0</v>
      </c>
      <c r="DH38" s="136">
        <f>IF(OR(DH37&lt;'Capital Structure'!$D$7,DH37&gt;'Capital Structure'!$E$7),0,DH64-DH65-DH67)</f>
        <v>0</v>
      </c>
      <c r="DI38" s="136">
        <f>IF(OR(DI37&lt;'Capital Structure'!$D$7,DI37&gt;'Capital Structure'!$E$7),0,DI64-DI65-DI67)</f>
        <v>0</v>
      </c>
      <c r="DJ38" s="136">
        <f>IF(OR(DJ37&lt;'Capital Structure'!$D$7,DJ37&gt;'Capital Structure'!$E$7),0,DJ64-DJ65-DJ67)</f>
        <v>0</v>
      </c>
      <c r="DK38" s="136">
        <f>IF(OR(DK37&lt;'Capital Structure'!$D$7,DK37&gt;'Capital Structure'!$E$7),0,DK64-DK65-DK67)</f>
        <v>0</v>
      </c>
      <c r="DL38" s="136">
        <f>IF(OR(DL37&lt;'Capital Structure'!$D$7,DL37&gt;'Capital Structure'!$E$7),0,DL64-DL65-DL67)</f>
        <v>0</v>
      </c>
      <c r="DM38" s="136">
        <f>IF(OR(DM37&lt;'Capital Structure'!$D$7,DM37&gt;'Capital Structure'!$E$7),0,DM64-DM65-DM67)</f>
        <v>0</v>
      </c>
      <c r="DN38" s="136">
        <f>IF(OR(DN37&lt;'Capital Structure'!$D$7,DN37&gt;'Capital Structure'!$E$7),0,DN64-DN65-DN67)</f>
        <v>0</v>
      </c>
      <c r="DO38" s="136">
        <f>IF(OR(DO37&lt;'Capital Structure'!$D$7,DO37&gt;'Capital Structure'!$E$7),0,DO64-DO65-DO67)</f>
        <v>0</v>
      </c>
      <c r="DP38" s="136">
        <f>IF(OR(DP37&lt;'Capital Structure'!$D$7,DP37&gt;'Capital Structure'!$E$7),0,DP64-DP65-DP67)</f>
        <v>0</v>
      </c>
      <c r="DQ38" s="136">
        <f>IF(OR(DQ37&lt;'Capital Structure'!$D$7,DQ37&gt;'Capital Structure'!$E$7),0,DQ64-DQ65-DQ67)</f>
        <v>0</v>
      </c>
      <c r="DR38" s="136">
        <f>IF(OR(DR37&lt;'Capital Structure'!$D$7,DR37&gt;'Capital Structure'!$E$7),0,DR64-DR65-DR67)</f>
        <v>0</v>
      </c>
      <c r="DS38" s="136">
        <f>IF(OR(DS37&lt;'Capital Structure'!$D$7,DS37&gt;'Capital Structure'!$E$7),0,DS64-DS65-DS67)</f>
        <v>0</v>
      </c>
      <c r="DT38" s="136">
        <f>IF(OR(DT37&lt;'Capital Structure'!$D$7,DT37&gt;'Capital Structure'!$E$7),0,DT64-DT65-DT67)</f>
        <v>0</v>
      </c>
      <c r="DU38" s="136">
        <f>IF(OR(DU37&lt;'Capital Structure'!$D$7,DU37&gt;'Capital Structure'!$E$7),0,DU64-DU65-DU67)</f>
        <v>0</v>
      </c>
      <c r="DV38" s="136">
        <f>IF(OR(DV37&lt;'Capital Structure'!$D$7,DV37&gt;'Capital Structure'!$E$7),0,DV64-DV65-DV67)</f>
        <v>0</v>
      </c>
      <c r="DW38" s="136">
        <f>IF(OR(DW37&lt;'Capital Structure'!$D$7,DW37&gt;'Capital Structure'!$E$7),0,DW64-DW65-DW67)</f>
        <v>0</v>
      </c>
      <c r="DX38" s="136">
        <f>IF(OR(DX37&lt;'Capital Structure'!$D$7,DX37&gt;'Capital Structure'!$E$7),0,DX64-DX65-DX67)</f>
        <v>0</v>
      </c>
      <c r="DY38" s="136">
        <f>IF(OR(DY37&lt;'Capital Structure'!$D$7,DY37&gt;'Capital Structure'!$E$7),0,DY64-DY65-DY67)</f>
        <v>0</v>
      </c>
      <c r="DZ38" s="136">
        <f>IF(OR(DZ37&lt;'Capital Structure'!$D$7,DZ37&gt;'Capital Structure'!$E$7),0,DZ64-DZ65-DZ67)</f>
        <v>0</v>
      </c>
      <c r="EA38" s="136">
        <f>IF(OR(EA37&lt;'Capital Structure'!$D$7,EA37&gt;'Capital Structure'!$E$7),0,EA64-EA65-EA67)</f>
        <v>0</v>
      </c>
      <c r="EB38" s="136">
        <f>IF(OR(EB37&lt;'Capital Structure'!$D$7,EB37&gt;'Capital Structure'!$E$7),0,EB64-EB65-EB67)</f>
        <v>0</v>
      </c>
      <c r="EC38" s="136">
        <f>IF(OR(EC37&lt;'Capital Structure'!$D$7,EC37&gt;'Capital Structure'!$E$7),0,EC64-EC65-EC67)</f>
        <v>0</v>
      </c>
      <c r="ED38" s="136">
        <f>IF(OR(ED37&lt;'Capital Structure'!$D$7,ED37&gt;'Capital Structure'!$E$7),0,ED64-ED65-ED67)</f>
        <v>0</v>
      </c>
      <c r="EE38" s="136">
        <f>IF(OR(EE37&lt;'Capital Structure'!$D$7,EE37&gt;'Capital Structure'!$E$7),0,EE64-EE65-EE67)</f>
        <v>0</v>
      </c>
      <c r="EF38" s="136">
        <f>IF(OR(EF37&lt;'Capital Structure'!$D$7,EF37&gt;'Capital Structure'!$E$7),0,EF64-EF65-EF67)</f>
        <v>0</v>
      </c>
      <c r="EG38" s="136">
        <f>IF(OR(EG37&lt;'Capital Structure'!$D$7,EG37&gt;'Capital Structure'!$E$7),0,EG64-EG65-EG67)</f>
        <v>0</v>
      </c>
      <c r="EH38" s="136">
        <f>IF(OR(EH37&lt;'Capital Structure'!$D$7,EH37&gt;'Capital Structure'!$E$7),0,EH64-EH65-EH67)</f>
        <v>0</v>
      </c>
      <c r="EI38" s="136">
        <f>IF(OR(EI37&lt;'Capital Structure'!$D$7,EI37&gt;'Capital Structure'!$E$7),0,EI64-EI65-EI67)</f>
        <v>0</v>
      </c>
      <c r="EJ38" s="136">
        <f>IF(OR(EJ37&lt;'Capital Structure'!$D$7,EJ37&gt;'Capital Structure'!$E$7),0,EJ64-EJ65-EJ67)</f>
        <v>0</v>
      </c>
      <c r="EK38" s="136">
        <f>IF(OR(EK37&lt;'Capital Structure'!$D$7,EK37&gt;'Capital Structure'!$E$7),0,EK64-EK65-EK67)</f>
        <v>0</v>
      </c>
      <c r="EL38" s="136">
        <f>IF(OR(EL37&lt;'Capital Structure'!$D$7,EL37&gt;'Capital Structure'!$E$7),0,EL64-EL65-EL67)</f>
        <v>0</v>
      </c>
      <c r="EM38" s="136">
        <f>IF(OR(EM37&lt;'Capital Structure'!$D$7,EM37&gt;'Capital Structure'!$E$7),0,EM64-EM65-EM67)</f>
        <v>0</v>
      </c>
      <c r="EN38" s="136">
        <f>IF(OR(EN37&lt;'Capital Structure'!$D$7,EN37&gt;'Capital Structure'!$E$7),0,EN64-EN65-EN67)</f>
        <v>0</v>
      </c>
      <c r="EO38" s="136">
        <f>IF(OR(EO37&lt;'Capital Structure'!$D$7,EO37&gt;'Capital Structure'!$E$7),0,EO64-EO65-EO67)</f>
        <v>0</v>
      </c>
      <c r="EP38" s="136">
        <f>IF(OR(EP37&lt;'Capital Structure'!$D$7,EP37&gt;'Capital Structure'!$E$7),0,EP64-EP65-EP67)</f>
        <v>0</v>
      </c>
      <c r="EQ38" s="136">
        <f>IF(OR(EQ37&lt;'Capital Structure'!$D$7,EQ37&gt;'Capital Structure'!$E$7),0,EQ64-EQ65-EQ67)</f>
        <v>0</v>
      </c>
      <c r="ER38" s="136">
        <f>IF(OR(ER37&lt;'Capital Structure'!$D$7,ER37&gt;'Capital Structure'!$E$7),0,ER64-ER65-ER67)</f>
        <v>0</v>
      </c>
      <c r="ES38" s="136">
        <f>IF(OR(ES37&lt;'Capital Structure'!$D$7,ES37&gt;'Capital Structure'!$E$7),0,ES64-ES65-ES67)</f>
        <v>0</v>
      </c>
      <c r="ET38" s="136">
        <f>IF(OR(ET37&lt;'Capital Structure'!$D$7,ET37&gt;'Capital Structure'!$E$7),0,ET64-ET65-ET67)</f>
        <v>0</v>
      </c>
      <c r="EU38" s="136">
        <f>IF(OR(EU37&lt;'Capital Structure'!$D$7,EU37&gt;'Capital Structure'!$E$7),0,EU64-EU65-EU67)</f>
        <v>0</v>
      </c>
      <c r="EV38" s="136">
        <f>IF(OR(EV37&lt;'Capital Structure'!$D$7,EV37&gt;'Capital Structure'!$E$7),0,EV64-EV65-EV67)</f>
        <v>0</v>
      </c>
      <c r="EW38" s="136">
        <f>IF(OR(EW37&lt;'Capital Structure'!$D$7,EW37&gt;'Capital Structure'!$E$7),0,EW64-EW65-EW67)</f>
        <v>0</v>
      </c>
      <c r="EX38" s="136">
        <f>IF(OR(EX37&lt;'Capital Structure'!$D$7,EX37&gt;'Capital Structure'!$E$7),0,EX64-EX65-EX67)</f>
        <v>0</v>
      </c>
      <c r="EY38" s="136">
        <f>IF(OR(EY37&lt;'Capital Structure'!$D$7,EY37&gt;'Capital Structure'!$E$7),0,EY64-EY65-EY67)</f>
        <v>0</v>
      </c>
      <c r="EZ38" s="136">
        <f>IF(OR(EZ37&lt;'Capital Structure'!$D$7,EZ37&gt;'Capital Structure'!$E$7),0,EZ64-EZ65-EZ67)</f>
        <v>0</v>
      </c>
      <c r="FA38" s="136">
        <f>IF(OR(FA37&lt;'Capital Structure'!$D$7,FA37&gt;'Capital Structure'!$E$7),0,FA64-FA65-FA67)</f>
        <v>0</v>
      </c>
      <c r="FB38" s="136">
        <f>IF(OR(FB37&lt;'Capital Structure'!$D$7,FB37&gt;'Capital Structure'!$E$7),0,FB64-FB65-FB67)</f>
        <v>0</v>
      </c>
      <c r="FC38" s="136">
        <f>IF(OR(FC37&lt;'Capital Structure'!$D$7,FC37&gt;'Capital Structure'!$E$7),0,FC64-FC65-FC67)</f>
        <v>0</v>
      </c>
      <c r="FD38" s="136">
        <f>IF(OR(FD37&lt;'Capital Structure'!$D$7,FD37&gt;'Capital Structure'!$E$7),0,FD64-FD65-FD67)</f>
        <v>0</v>
      </c>
      <c r="FE38" s="136">
        <f>IF(OR(FE37&lt;'Capital Structure'!$D$7,FE37&gt;'Capital Structure'!$E$7),0,FE64-FE65-FE67)</f>
        <v>0</v>
      </c>
      <c r="FF38" s="136">
        <f>IF(OR(FF37&lt;'Capital Structure'!$D$7,FF37&gt;'Capital Structure'!$E$7),0,FF64-FF65-FF67)</f>
        <v>0</v>
      </c>
      <c r="FG38" s="136">
        <f>IF(OR(FG37&lt;'Capital Structure'!$D$7,FG37&gt;'Capital Structure'!$E$7),0,FG64-FG65-FG67)</f>
        <v>0</v>
      </c>
      <c r="FH38" s="136">
        <f>IF(OR(FH37&lt;'Capital Structure'!$D$7,FH37&gt;'Capital Structure'!$E$7),0,FH64-FH65-FH67)</f>
        <v>0</v>
      </c>
      <c r="FI38" s="136">
        <f>IF(OR(FI37&lt;'Capital Structure'!$D$7,FI37&gt;'Capital Structure'!$E$7),0,FI64-FI65-FI67)</f>
        <v>0</v>
      </c>
      <c r="FJ38" s="136">
        <f>IF(OR(FJ37&lt;'Capital Structure'!$D$7,FJ37&gt;'Capital Structure'!$E$7),0,FJ64-FJ65-FJ67)</f>
        <v>0</v>
      </c>
      <c r="FK38" s="136">
        <f>IF(OR(FK37&lt;'Capital Structure'!$D$7,FK37&gt;'Capital Structure'!$E$7),0,FK64-FK65-FK67)</f>
        <v>0</v>
      </c>
      <c r="FL38" s="136">
        <f>IF(OR(FL37&lt;'Capital Structure'!$D$7,FL37&gt;'Capital Structure'!$E$7),0,FL64-FL65-FL67)</f>
        <v>0</v>
      </c>
      <c r="FM38" s="136">
        <f>IF(OR(FM37&lt;'Capital Structure'!$D$7,FM37&gt;'Capital Structure'!$E$7),0,FM64-FM65-FM67)</f>
        <v>0</v>
      </c>
      <c r="FN38" s="136">
        <f>IF(OR(FN37&lt;'Capital Structure'!$D$7,FN37&gt;'Capital Structure'!$E$7),0,FN64-FN65-FN67)</f>
        <v>0</v>
      </c>
      <c r="FO38" s="136">
        <f>IF(OR(FO37&lt;'Capital Structure'!$D$7,FO37&gt;'Capital Structure'!$E$7),0,FO64-FO65-FO67)</f>
        <v>0</v>
      </c>
      <c r="FP38" s="136">
        <f>IF(OR(FP37&lt;'Capital Structure'!$D$7,FP37&gt;'Capital Structure'!$E$7),0,FP64-FP65-FP67)</f>
        <v>0</v>
      </c>
      <c r="FQ38" s="136">
        <f>IF(OR(FQ37&lt;'Capital Structure'!$D$7,FQ37&gt;'Capital Structure'!$E$7),0,FQ64-FQ65-FQ67)</f>
        <v>0</v>
      </c>
      <c r="FR38" s="136">
        <f>IF(OR(FR37&lt;'Capital Structure'!$D$7,FR37&gt;'Capital Structure'!$E$7),0,FR64-FR65-FR67)</f>
        <v>0</v>
      </c>
      <c r="FS38" s="136">
        <f>IF(OR(FS37&lt;'Capital Structure'!$D$7,FS37&gt;'Capital Structure'!$E$7),0,FS64-FS65-FS67)</f>
        <v>0</v>
      </c>
      <c r="FT38" s="136">
        <f>IF(OR(FT37&lt;'Capital Structure'!$D$7,FT37&gt;'Capital Structure'!$E$7),0,FT64-FT65-FT67)</f>
        <v>0</v>
      </c>
      <c r="FU38" s="136">
        <f>IF(OR(FU37&lt;'Capital Structure'!$D$7,FU37&gt;'Capital Structure'!$E$7),0,FU64-FU65-FU67)</f>
        <v>0</v>
      </c>
      <c r="FV38" s="136">
        <f>IF(OR(FV37&lt;'Capital Structure'!$D$7,FV37&gt;'Capital Structure'!$E$7),0,FV64-FV65-FV67)</f>
        <v>0</v>
      </c>
      <c r="FW38" s="136">
        <f>IF(OR(FW37&lt;'Capital Structure'!$D$7,FW37&gt;'Capital Structure'!$E$7),0,FW64-FW65-FW67)</f>
        <v>0</v>
      </c>
      <c r="FX38" s="136">
        <f>IF(OR(FX37&lt;'Capital Structure'!$D$7,FX37&gt;'Capital Structure'!$E$7),0,FX64-FX65-FX67)</f>
        <v>0</v>
      </c>
      <c r="FY38" s="136">
        <f>IF(OR(FY37&lt;'Capital Structure'!$D$7,FY37&gt;'Capital Structure'!$E$7),0,FY64-FY65-FY67)</f>
        <v>0</v>
      </c>
      <c r="FZ38" s="136">
        <f>IF(OR(FZ37&lt;'Capital Structure'!$D$7,FZ37&gt;'Capital Structure'!$E$7),0,FZ64-FZ65-FZ67)</f>
        <v>0</v>
      </c>
      <c r="GA38" s="136">
        <f>IF(OR(GA37&lt;'Capital Structure'!$D$7,GA37&gt;'Capital Structure'!$E$7),0,GA64-GA65-GA67)</f>
        <v>0</v>
      </c>
      <c r="GB38" s="136">
        <f>IF(OR(GB37&lt;'Capital Structure'!$D$7,GB37&gt;'Capital Structure'!$E$7),0,GB64-GB65-GB67)</f>
        <v>0</v>
      </c>
      <c r="GC38" s="136">
        <f>IF(OR(GC37&lt;'Capital Structure'!$D$7,GC37&gt;'Capital Structure'!$E$7),0,GC64-GC65-GC67)</f>
        <v>0</v>
      </c>
      <c r="GD38" s="136">
        <f>IF(OR(GD37&lt;'Capital Structure'!$D$7,GD37&gt;'Capital Structure'!$E$7),0,GD64-GD65-GD67)</f>
        <v>0</v>
      </c>
      <c r="GE38" s="136">
        <f>IF(OR(GE37&lt;'Capital Structure'!$D$7,GE37&gt;'Capital Structure'!$E$7),0,GE64-GE65-GE67)</f>
        <v>0</v>
      </c>
      <c r="GF38" s="136">
        <f>IF(OR(GF37&lt;'Capital Structure'!$D$7,GF37&gt;'Capital Structure'!$E$7),0,GF64-GF65-GF67)</f>
        <v>0</v>
      </c>
    </row>
    <row r="39" spans="2:206">
      <c r="B39" s="135" t="s">
        <v>330</v>
      </c>
      <c r="E39" s="136">
        <f>IF(OR(E37&lt;'Capital Structure'!$G$7,E37&gt;'Capital Structure'!$H$7),0,E146-E147-E149)</f>
        <v>0</v>
      </c>
      <c r="F39" s="136">
        <f>IF(OR(F37&lt;'Capital Structure'!$G$7,F37&gt;'Capital Structure'!$H$7),0,F146-F147-F149)</f>
        <v>0</v>
      </c>
      <c r="G39" s="136">
        <f>IF(OR(G37&lt;'Capital Structure'!$G$7,G37&gt;'Capital Structure'!$H$7),0,G146-G147-G149)</f>
        <v>0</v>
      </c>
      <c r="H39" s="136">
        <f>IF(OR(H37&lt;'Capital Structure'!$G$7,H37&gt;'Capital Structure'!$H$7),0,H146-H147-H149)</f>
        <v>0</v>
      </c>
      <c r="I39" s="136">
        <f>IF(OR(I37&lt;'Capital Structure'!$G$7,I37&gt;'Capital Structure'!$H$7),0,I146-I147-I149)</f>
        <v>0</v>
      </c>
      <c r="J39" s="136">
        <f>IF(OR(J37&lt;'Capital Structure'!$G$7,J37&gt;'Capital Structure'!$H$7),0,J146-J147-J149)</f>
        <v>0</v>
      </c>
      <c r="K39" s="136">
        <f>IF(OR(K37&lt;'Capital Structure'!$G$7,K37&gt;'Capital Structure'!$H$7),0,K146-K147-K149)</f>
        <v>0</v>
      </c>
      <c r="L39" s="136">
        <f>IF(OR(L37&lt;'Capital Structure'!$G$7,L37&gt;'Capital Structure'!$H$7),0,L146-L147-L149)</f>
        <v>0</v>
      </c>
      <c r="M39" s="136">
        <f>IF(OR(M37&lt;'Capital Structure'!$G$7,M37&gt;'Capital Structure'!$H$7),0,M146-M147-M149)</f>
        <v>0</v>
      </c>
      <c r="N39" s="136">
        <f>IF(OR(N37&lt;'Capital Structure'!$G$7,N37&gt;'Capital Structure'!$H$7),0,N146-N147-N149)</f>
        <v>0</v>
      </c>
      <c r="O39" s="136">
        <f>IF(OR(O37&lt;'Capital Structure'!$G$7,O37&gt;'Capital Structure'!$H$7),0,O146-O147-O149)</f>
        <v>0</v>
      </c>
      <c r="P39" s="136">
        <f>IF(OR(P37&lt;'Capital Structure'!$G$7,P37&gt;'Capital Structure'!$H$7),0,P146-P147-P149)</f>
        <v>0</v>
      </c>
      <c r="Q39" s="136">
        <f>IF(OR(Q37&lt;'Capital Structure'!$G$7,Q37&gt;'Capital Structure'!$H$7),0,Q146-Q147-Q149)</f>
        <v>0</v>
      </c>
      <c r="R39" s="136">
        <f>IF(OR(R37&lt;'Capital Structure'!$G$7,R37&gt;'Capital Structure'!$H$7),0,R146-R147-R149)</f>
        <v>0</v>
      </c>
      <c r="S39" s="136">
        <f>IF(OR(S37&lt;'Capital Structure'!$G$7,S37&gt;'Capital Structure'!$H$7),0,S146-S147-S149)</f>
        <v>0</v>
      </c>
      <c r="T39" s="136">
        <f>IF(OR(T37&lt;'Capital Structure'!$G$7,T37&gt;'Capital Structure'!$H$7),0,T146-T147-T149)</f>
        <v>0</v>
      </c>
      <c r="U39" s="136">
        <f>IF(OR(U37&lt;'Capital Structure'!$G$7,U37&gt;'Capital Structure'!$H$7),0,U146-U147-U149)</f>
        <v>0</v>
      </c>
      <c r="V39" s="136">
        <f>IF(OR(V37&lt;'Capital Structure'!$G$7,V37&gt;'Capital Structure'!$H$7),0,V146-V147-V149)</f>
        <v>0</v>
      </c>
      <c r="W39" s="136">
        <f>IF(OR(W37&lt;'Capital Structure'!$G$7,W37&gt;'Capital Structure'!$H$7),0,W146-W147-W149)</f>
        <v>0</v>
      </c>
      <c r="X39" s="136">
        <f>IF(OR(X37&lt;'Capital Structure'!$G$7,X37&gt;'Capital Structure'!$H$7),0,X146-X147-X149)</f>
        <v>0</v>
      </c>
      <c r="Y39" s="136">
        <f>IF(OR(Y37&lt;'Capital Structure'!$G$7,Y37&gt;'Capital Structure'!$H$7),0,Y146-Y147-Y149)</f>
        <v>0</v>
      </c>
      <c r="Z39" s="136">
        <f>IF(OR(Z37&lt;'Capital Structure'!$G$7,Z37&gt;'Capital Structure'!$H$7),0,Z146-Z147-Z149)</f>
        <v>0</v>
      </c>
      <c r="AA39" s="136">
        <f>IF(OR(AA37&lt;'Capital Structure'!$G$7,AA37&gt;'Capital Structure'!$H$7),0,AA146-AA147-AA149)</f>
        <v>0</v>
      </c>
      <c r="AB39" s="136">
        <f>IF(OR(AB37&lt;'Capital Structure'!$G$7,AB37&gt;'Capital Structure'!$H$7),0,AB146-AB147-AB149)</f>
        <v>0</v>
      </c>
      <c r="AC39" s="136">
        <f>IF(OR(AC37&lt;'Capital Structure'!$G$7,AC37&gt;'Capital Structure'!$H$7),0,AC146-AC147-AC149)</f>
        <v>0</v>
      </c>
      <c r="AD39" s="136">
        <f>IF(OR(AD37&lt;'Capital Structure'!$G$7,AD37&gt;'Capital Structure'!$H$7),0,AD146-AD147-AD149)</f>
        <v>0</v>
      </c>
      <c r="AE39" s="136">
        <f>IF(OR(AE37&lt;'Capital Structure'!$G$7,AE37&gt;'Capital Structure'!$H$7),0,AE146-AE147-AE149)</f>
        <v>0</v>
      </c>
      <c r="AF39" s="136">
        <f>IF(OR(AF37&lt;'Capital Structure'!$G$7,AF37&gt;'Capital Structure'!$H$7),0,AF146-AF147-AF149)</f>
        <v>0</v>
      </c>
      <c r="AG39" s="136">
        <f>IF(OR(AG37&lt;'Capital Structure'!$G$7,AG37&gt;'Capital Structure'!$H$7),0,AG146-AG147-AG149)</f>
        <v>0</v>
      </c>
      <c r="AH39" s="136">
        <f>IF(OR(AH37&lt;'Capital Structure'!$G$7,AH37&gt;'Capital Structure'!$H$7),0,AH146-AH147-AH149)</f>
        <v>0</v>
      </c>
      <c r="AI39" s="136">
        <f>IF(OR(AI37&lt;'Capital Structure'!$G$7,AI37&gt;'Capital Structure'!$H$7),0,AI146-AI147-AI149)</f>
        <v>0</v>
      </c>
      <c r="AJ39" s="136">
        <f>IF(OR(AJ37&lt;'Capital Structure'!$G$7,AJ37&gt;'Capital Structure'!$H$7),0,AJ146-AJ147-AJ149)</f>
        <v>0</v>
      </c>
      <c r="AK39" s="136">
        <f>IF(OR(AK37&lt;'Capital Structure'!$G$7,AK37&gt;'Capital Structure'!$H$7),0,AK146-AK147-AK149)</f>
        <v>0</v>
      </c>
      <c r="AL39" s="136">
        <f>IF(OR(AL37&lt;'Capital Structure'!$G$7,AL37&gt;'Capital Structure'!$H$7),0,AL146-AL147-AL149)</f>
        <v>0</v>
      </c>
      <c r="AM39" s="136">
        <f>IF(OR(AM37&lt;'Capital Structure'!$G$7,AM37&gt;'Capital Structure'!$H$7),0,AM146-AM147-AM149)</f>
        <v>0</v>
      </c>
      <c r="AN39" s="136">
        <f>IF(OR(AN37&lt;'Capital Structure'!$G$7,AN37&gt;'Capital Structure'!$H$7),0,AN146-AN147-AN149)</f>
        <v>0</v>
      </c>
      <c r="AO39" s="136">
        <f>IF(OR(AO37&lt;'Capital Structure'!$G$7,AO37&gt;'Capital Structure'!$H$7),0,AO146-AO147-AO149)</f>
        <v>0</v>
      </c>
      <c r="AP39" s="136">
        <f>IF(OR(AP37&lt;'Capital Structure'!$G$7,AP37&gt;'Capital Structure'!$H$7),0,AP146-AP147-AP149)</f>
        <v>0</v>
      </c>
      <c r="AQ39" s="136">
        <f>IF(OR(AQ37&lt;'Capital Structure'!$G$7,AQ37&gt;'Capital Structure'!$H$7),0,AQ146-AQ147-AQ149)</f>
        <v>0</v>
      </c>
      <c r="AR39" s="136">
        <f>IF(OR(AR37&lt;'Capital Structure'!$G$7,AR37&gt;'Capital Structure'!$H$7),0,AR146-AR147-AR149)</f>
        <v>0</v>
      </c>
      <c r="AS39" s="136">
        <f>IF(OR(AS37&lt;'Capital Structure'!$G$7,AS37&gt;'Capital Structure'!$H$7),0,AS146-AS147-AS149)</f>
        <v>0</v>
      </c>
      <c r="AT39" s="136">
        <f>IF(OR(AT37&lt;'Capital Structure'!$G$7,AT37&gt;'Capital Structure'!$H$7),0,AT146-AT147-AT149)</f>
        <v>0</v>
      </c>
      <c r="AU39" s="136">
        <f>IF(OR(AU37&lt;'Capital Structure'!$G$7,AU37&gt;'Capital Structure'!$H$7),0,AU146-AU147-AU149)</f>
        <v>0</v>
      </c>
      <c r="AV39" s="136">
        <f>IF(OR(AV37&lt;'Capital Structure'!$G$7,AV37&gt;'Capital Structure'!$H$7),0,AV146-AV147-AV149)</f>
        <v>0</v>
      </c>
      <c r="AW39" s="136">
        <f>IF(OR(AW37&lt;'Capital Structure'!$G$7,AW37&gt;'Capital Structure'!$H$7),0,AW146-AW147-AW149)</f>
        <v>0</v>
      </c>
      <c r="AX39" s="136">
        <f>IF(OR(AX37&lt;'Capital Structure'!$G$7,AX37&gt;'Capital Structure'!$H$7),0,AX146-AX147-AX149)</f>
        <v>0</v>
      </c>
      <c r="AY39" s="136">
        <f>IF(OR(AY37&lt;'Capital Structure'!$G$7,AY37&gt;'Capital Structure'!$H$7),0,AY146-AY147-AY149)</f>
        <v>0</v>
      </c>
      <c r="AZ39" s="136">
        <f>IF(OR(AZ37&lt;'Capital Structure'!$G$7,AZ37&gt;'Capital Structure'!$H$7),0,AZ146-AZ147-AZ149)</f>
        <v>0</v>
      </c>
      <c r="BA39" s="136">
        <f>IF(OR(BA37&lt;'Capital Structure'!$G$7,BA37&gt;'Capital Structure'!$H$7),0,BA146-BA147-BA149)</f>
        <v>3392307.6923076925</v>
      </c>
      <c r="BB39" s="136">
        <f>IF(OR(BB37&lt;'Capital Structure'!$G$7,BB37&gt;'Capital Structure'!$H$7),0,BB146-BB147-BB149)</f>
        <v>3392307.6923076925</v>
      </c>
      <c r="BC39" s="136">
        <f>IF(OR(BC37&lt;'Capital Structure'!$G$7,BC37&gt;'Capital Structure'!$H$7),0,BC146-BC147-BC149)</f>
        <v>3392307.6923076925</v>
      </c>
      <c r="BD39" s="136">
        <f>IF(OR(BD37&lt;'Capital Structure'!$G$7,BD37&gt;'Capital Structure'!$H$7),0,BD146-BD147-BD149)</f>
        <v>3392307.6923076925</v>
      </c>
      <c r="BE39" s="136">
        <f>IF(OR(BE37&lt;'Capital Structure'!$G$7,BE37&gt;'Capital Structure'!$H$7),0,BE146-BE147-BE149)</f>
        <v>3392307.6923076925</v>
      </c>
      <c r="BF39" s="136">
        <f>IF(OR(BF37&lt;'Capital Structure'!$G$7,BF37&gt;'Capital Structure'!$H$7),0,BF146-BF147-BF149)</f>
        <v>3392307.6923076925</v>
      </c>
      <c r="BG39" s="136">
        <f>IF(OR(BG37&lt;'Capital Structure'!$G$7,BG37&gt;'Capital Structure'!$H$7),0,BG146-BG147-BG149)</f>
        <v>3392307.6923076925</v>
      </c>
      <c r="BH39" s="136">
        <f>IF(OR(BH37&lt;'Capital Structure'!$G$7,BH37&gt;'Capital Structure'!$H$7),0,BH146-BH147-BH149)</f>
        <v>3392307.6923076925</v>
      </c>
      <c r="BI39" s="136">
        <f>IF(OR(BI37&lt;'Capital Structure'!$G$7,BI37&gt;'Capital Structure'!$H$7),0,BI146-BI147-BI149)</f>
        <v>3392307.6923076925</v>
      </c>
      <c r="BJ39" s="136">
        <f>IF(OR(BJ37&lt;'Capital Structure'!$G$7,BJ37&gt;'Capital Structure'!$H$7),0,BJ146-BJ147-BJ149)</f>
        <v>3392307.6923076925</v>
      </c>
      <c r="BK39" s="136">
        <f>IF(OR(BK37&lt;'Capital Structure'!$G$7,BK37&gt;'Capital Structure'!$H$7),0,BK146-BK147-BK149)</f>
        <v>3392307.6923076925</v>
      </c>
      <c r="BL39" s="136">
        <f>IF(OR(BL37&lt;'Capital Structure'!$G$7,BL37&gt;'Capital Structure'!$H$7),0,BL146-BL147-BL149)</f>
        <v>3392307.6923076925</v>
      </c>
      <c r="BM39" s="136">
        <f>IF(OR(BM37&lt;'Capital Structure'!$G$7,BM37&gt;'Capital Structure'!$H$7),0,BM146-BM147-BM149)</f>
        <v>3392307.6923076925</v>
      </c>
      <c r="BN39" s="136">
        <f>IF(OR(BN37&lt;'Capital Structure'!$G$7,BN37&gt;'Capital Structure'!$H$7),0,BN146-BN147-BN149)</f>
        <v>3392307.6923076925</v>
      </c>
      <c r="BO39" s="136">
        <f>IF(OR(BO37&lt;'Capital Structure'!$G$7,BO37&gt;'Capital Structure'!$H$7),0,BO146-BO147-BO149)</f>
        <v>3392307.6923076925</v>
      </c>
      <c r="BP39" s="136">
        <f>IF(OR(BP37&lt;'Capital Structure'!$G$7,BP37&gt;'Capital Structure'!$H$7),0,BP146-BP147-BP149)</f>
        <v>3392307.6923076925</v>
      </c>
      <c r="BQ39" s="136">
        <f>IF(OR(BQ37&lt;'Capital Structure'!$G$7,BQ37&gt;'Capital Structure'!$H$7),0,BQ146-BQ147-BQ149)</f>
        <v>3392307.6923076925</v>
      </c>
      <c r="BR39" s="136">
        <f>IF(OR(BR37&lt;'Capital Structure'!$G$7,BR37&gt;'Capital Structure'!$H$7),0,BR146-BR147-BR149)</f>
        <v>3392307.6923076925</v>
      </c>
      <c r="BS39" s="136">
        <f>IF(OR(BS37&lt;'Capital Structure'!$G$7,BS37&gt;'Capital Structure'!$H$7),0,BS146-BS147-BS149)</f>
        <v>3392307.6923076925</v>
      </c>
      <c r="BT39" s="136">
        <f>IF(OR(BT37&lt;'Capital Structure'!$G$7,BT37&gt;'Capital Structure'!$H$7),0,BT146-BT147-BT149)</f>
        <v>3392307.6923076925</v>
      </c>
      <c r="BU39" s="136">
        <f>IF(OR(BU37&lt;'Capital Structure'!$G$7,BU37&gt;'Capital Structure'!$H$7),0,BU146-BU147-BU149)</f>
        <v>3392307.6923076925</v>
      </c>
      <c r="BV39" s="136">
        <f>IF(OR(BV37&lt;'Capital Structure'!$G$7,BV37&gt;'Capital Structure'!$H$7),0,BV146-BV147-BV149)</f>
        <v>3392307.6923076925</v>
      </c>
      <c r="BW39" s="136">
        <f>IF(OR(BW37&lt;'Capital Structure'!$G$7,BW37&gt;'Capital Structure'!$H$7),0,BW146-BW147-BW149)</f>
        <v>3392307.6923076925</v>
      </c>
      <c r="BX39" s="136">
        <f>IF(OR(BX37&lt;'Capital Structure'!$G$7,BX37&gt;'Capital Structure'!$H$7),0,BX146-BX147-BX149)</f>
        <v>3392307.6923076925</v>
      </c>
      <c r="BY39" s="137">
        <f>IF(OR(BY37&lt;'Capital Structure'!$G$7,BY37&gt;'Capital Structure'!$H$7),0,BY146-BY147-BY149)</f>
        <v>3392307.6923076925</v>
      </c>
      <c r="BZ39" s="136">
        <f>IF(OR(BZ37&lt;'Capital Structure'!$G$7,BZ37&gt;'Capital Structure'!$H$7),0,BZ146-BZ147-BZ149)</f>
        <v>3392307.6923076361</v>
      </c>
      <c r="CA39" s="136">
        <f>IF(OR(CA37&lt;'Capital Structure'!$G$7,CA37&gt;'Capital Structure'!$H$7),0,CA146-CA147-CA149)</f>
        <v>-93337906.086587623</v>
      </c>
      <c r="CB39" s="136">
        <f>IF(OR(CB37&lt;'Capital Structure'!$G$7,CB37&gt;'Capital Structure'!$H$7),0,CB146-CB147-CB149)</f>
        <v>0</v>
      </c>
      <c r="CC39" s="136">
        <f>IF(OR(CC37&lt;'Capital Structure'!$G$7,CC37&gt;'Capital Structure'!$H$7),0,CC146-CC147-CC149)</f>
        <v>0</v>
      </c>
      <c r="CD39" s="136">
        <f>IF(OR(CD37&lt;'Capital Structure'!$G$7,CD37&gt;'Capital Structure'!$H$7),0,CD146-CD147-CD149)</f>
        <v>0</v>
      </c>
      <c r="CE39" s="136">
        <f>IF(OR(CE37&lt;'Capital Structure'!$G$7,CE37&gt;'Capital Structure'!$H$7),0,CE146-CE147-CE149)</f>
        <v>0</v>
      </c>
      <c r="CF39" s="136">
        <f>IF(OR(CF37&lt;'Capital Structure'!$G$7,CF37&gt;'Capital Structure'!$H$7),0,CF146-CF147-CF149)</f>
        <v>0</v>
      </c>
      <c r="CG39" s="136">
        <f>IF(OR(CG37&lt;'Capital Structure'!$G$7,CG37&gt;'Capital Structure'!$H$7),0,CG146-CG147-CG149)</f>
        <v>0</v>
      </c>
      <c r="CH39" s="136">
        <f>IF(OR(CH37&lt;'Capital Structure'!$G$7,CH37&gt;'Capital Structure'!$H$7),0,CH146-CH147-CH149)</f>
        <v>0</v>
      </c>
      <c r="CI39" s="136">
        <f>IF(OR(CI37&lt;'Capital Structure'!$G$7,CI37&gt;'Capital Structure'!$H$7),0,CI146-CI147-CI149)</f>
        <v>0</v>
      </c>
      <c r="CJ39" s="136">
        <f>IF(OR(CJ37&lt;'Capital Structure'!$G$7,CJ37&gt;'Capital Structure'!$H$7),0,CJ146-CJ147-CJ149)</f>
        <v>0</v>
      </c>
      <c r="CK39" s="136">
        <f>IF(OR(CK37&lt;'Capital Structure'!$G$7,CK37&gt;'Capital Structure'!$H$7),0,CK146-CK147-CK149)</f>
        <v>0</v>
      </c>
      <c r="CL39" s="136">
        <f>IF(OR(CL37&lt;'Capital Structure'!$G$7,CL37&gt;'Capital Structure'!$H$7),0,CL146-CL147-CL149)</f>
        <v>0</v>
      </c>
      <c r="CM39" s="136">
        <f>IF(OR(CM37&lt;'Capital Structure'!$G$7,CM37&gt;'Capital Structure'!$H$7),0,CM146-CM147-CM149)</f>
        <v>0</v>
      </c>
      <c r="CN39" s="136">
        <f>IF(OR(CN37&lt;'Capital Structure'!$G$7,CN37&gt;'Capital Structure'!$H$7),0,CN146-CN147-CN149)</f>
        <v>0</v>
      </c>
      <c r="CO39" s="136">
        <f>IF(OR(CO37&lt;'Capital Structure'!$G$7,CO37&gt;'Capital Structure'!$H$7),0,CO146-CO147-CO149)</f>
        <v>0</v>
      </c>
      <c r="CP39" s="136">
        <f>IF(OR(CP37&lt;'Capital Structure'!$G$7,CP37&gt;'Capital Structure'!$H$7),0,CP146-CP147-CP149)</f>
        <v>0</v>
      </c>
      <c r="CQ39" s="136">
        <f>IF(OR(CQ37&lt;'Capital Structure'!$G$7,CQ37&gt;'Capital Structure'!$H$7),0,CQ146-CQ147-CQ149)</f>
        <v>0</v>
      </c>
      <c r="CR39" s="136">
        <f>IF(OR(CR37&lt;'Capital Structure'!$G$7,CR37&gt;'Capital Structure'!$H$7),0,CR146-CR147-CR149)</f>
        <v>0</v>
      </c>
      <c r="CS39" s="136">
        <f>IF(OR(CS37&lt;'Capital Structure'!$G$7,CS37&gt;'Capital Structure'!$H$7),0,CS146-CS147-CS149)</f>
        <v>0</v>
      </c>
      <c r="CT39" s="136">
        <f>IF(OR(CT37&lt;'Capital Structure'!$G$7,CT37&gt;'Capital Structure'!$H$7),0,CT146-CT147-CT149)</f>
        <v>0</v>
      </c>
      <c r="CU39" s="136">
        <f>IF(OR(CU37&lt;'Capital Structure'!$G$7,CU37&gt;'Capital Structure'!$H$7),0,CU146-CU147-CU149)</f>
        <v>0</v>
      </c>
      <c r="CV39" s="136">
        <f>IF(OR(CV37&lt;'Capital Structure'!$G$7,CV37&gt;'Capital Structure'!$H$7),0,CV146-CV147-CV149)</f>
        <v>0</v>
      </c>
      <c r="CW39" s="136">
        <f>IF(OR(CW37&lt;'Capital Structure'!$G$7,CW37&gt;'Capital Structure'!$H$7),0,CW146-CW147-CW149)</f>
        <v>0</v>
      </c>
      <c r="CX39" s="136">
        <f>IF(OR(CX37&lt;'Capital Structure'!$G$7,CX37&gt;'Capital Structure'!$H$7),0,CX146-CX147-CX149)</f>
        <v>0</v>
      </c>
      <c r="CY39" s="136">
        <f>IF(OR(CY37&lt;'Capital Structure'!$G$7,CY37&gt;'Capital Structure'!$H$7),0,CY146-CY147-CY149)</f>
        <v>0</v>
      </c>
      <c r="CZ39" s="136">
        <f>IF(OR(CZ37&lt;'Capital Structure'!$G$7,CZ37&gt;'Capital Structure'!$H$7),0,CZ146-CZ147-CZ149)</f>
        <v>0</v>
      </c>
      <c r="DA39" s="136">
        <f>IF(OR(DA37&lt;'Capital Structure'!$G$7,DA37&gt;'Capital Structure'!$H$7),0,DA146-DA147-DA149)</f>
        <v>0</v>
      </c>
      <c r="DB39" s="136">
        <f>IF(OR(DB37&lt;'Capital Structure'!$G$7,DB37&gt;'Capital Structure'!$H$7),0,DB146-DB147-DB149)</f>
        <v>0</v>
      </c>
      <c r="DC39" s="136">
        <f>IF(OR(DC37&lt;'Capital Structure'!$G$7,DC37&gt;'Capital Structure'!$H$7),0,DC146-DC147-DC149)</f>
        <v>0</v>
      </c>
      <c r="DD39" s="136">
        <f>IF(OR(DD37&lt;'Capital Structure'!$G$7,DD37&gt;'Capital Structure'!$H$7),0,DD146-DD147-DD149)</f>
        <v>0</v>
      </c>
      <c r="DE39" s="136">
        <f>IF(OR(DE37&lt;'Capital Structure'!$G$7,DE37&gt;'Capital Structure'!$H$7),0,DE146-DE147-DE149)</f>
        <v>0</v>
      </c>
      <c r="DF39" s="136">
        <f>IF(OR(DF37&lt;'Capital Structure'!$G$7,DF37&gt;'Capital Structure'!$H$7),0,DF146-DF147-DF149)</f>
        <v>0</v>
      </c>
      <c r="DG39" s="136">
        <f>IF(OR(DG37&lt;'Capital Structure'!$G$7,DG37&gt;'Capital Structure'!$H$7),0,DG146-DG147-DG149)</f>
        <v>0</v>
      </c>
      <c r="DH39" s="136">
        <f>IF(OR(DH37&lt;'Capital Structure'!$G$7,DH37&gt;'Capital Structure'!$H$7),0,DH146-DH147-DH149)</f>
        <v>0</v>
      </c>
      <c r="DI39" s="136">
        <f>IF(OR(DI37&lt;'Capital Structure'!$G$7,DI37&gt;'Capital Structure'!$H$7),0,DI146-DI147-DI149)</f>
        <v>0</v>
      </c>
      <c r="DJ39" s="136">
        <f>IF(OR(DJ37&lt;'Capital Structure'!$G$7,DJ37&gt;'Capital Structure'!$H$7),0,DJ146-DJ147-DJ149)</f>
        <v>0</v>
      </c>
      <c r="DK39" s="136">
        <f>IF(OR(DK37&lt;'Capital Structure'!$G$7,DK37&gt;'Capital Structure'!$H$7),0,DK146-DK147-DK149)</f>
        <v>0</v>
      </c>
      <c r="DL39" s="136">
        <f>IF(OR(DL37&lt;'Capital Structure'!$G$7,DL37&gt;'Capital Structure'!$H$7),0,DL146-DL147-DL149)</f>
        <v>0</v>
      </c>
      <c r="DM39" s="136">
        <f>IF(OR(DM37&lt;'Capital Structure'!$G$7,DM37&gt;'Capital Structure'!$H$7),0,DM146-DM147-DM149)</f>
        <v>0</v>
      </c>
      <c r="DN39" s="136">
        <f>IF(OR(DN37&lt;'Capital Structure'!$G$7,DN37&gt;'Capital Structure'!$H$7),0,DN146-DN147-DN149)</f>
        <v>0</v>
      </c>
      <c r="DO39" s="136">
        <f>IF(OR(DO37&lt;'Capital Structure'!$G$7,DO37&gt;'Capital Structure'!$H$7),0,DO146-DO147-DO149)</f>
        <v>0</v>
      </c>
      <c r="DP39" s="136">
        <f>IF(OR(DP37&lt;'Capital Structure'!$G$7,DP37&gt;'Capital Structure'!$H$7),0,DP146-DP147-DP149)</f>
        <v>0</v>
      </c>
      <c r="DQ39" s="136">
        <f>IF(OR(DQ37&lt;'Capital Structure'!$G$7,DQ37&gt;'Capital Structure'!$H$7),0,DQ146-DQ147-DQ149)</f>
        <v>0</v>
      </c>
      <c r="DR39" s="136">
        <f>IF(OR(DR37&lt;'Capital Structure'!$G$7,DR37&gt;'Capital Structure'!$H$7),0,DR146-DR147-DR149)</f>
        <v>0</v>
      </c>
      <c r="DS39" s="136">
        <f>IF(OR(DS37&lt;'Capital Structure'!$G$7,DS37&gt;'Capital Structure'!$H$7),0,DS146-DS147-DS149)</f>
        <v>0</v>
      </c>
      <c r="DT39" s="136">
        <f>IF(OR(DT37&lt;'Capital Structure'!$G$7,DT37&gt;'Capital Structure'!$H$7),0,DT146-DT147-DT149)</f>
        <v>0</v>
      </c>
      <c r="DU39" s="136">
        <f>IF(OR(DU37&lt;'Capital Structure'!$G$7,DU37&gt;'Capital Structure'!$H$7),0,DU146-DU147-DU149)</f>
        <v>0</v>
      </c>
      <c r="DV39" s="136">
        <f>IF(OR(DV37&lt;'Capital Structure'!$G$7,DV37&gt;'Capital Structure'!$H$7),0,DV146-DV147-DV149)</f>
        <v>0</v>
      </c>
      <c r="DW39" s="136">
        <f>IF(OR(DW37&lt;'Capital Structure'!$G$7,DW37&gt;'Capital Structure'!$H$7),0,DW146-DW147-DW149)</f>
        <v>0</v>
      </c>
      <c r="DX39" s="136">
        <f>IF(OR(DX37&lt;'Capital Structure'!$G$7,DX37&gt;'Capital Structure'!$H$7),0,DX146-DX147-DX149)</f>
        <v>0</v>
      </c>
      <c r="DY39" s="136">
        <f>IF(OR(DY37&lt;'Capital Structure'!$G$7,DY37&gt;'Capital Structure'!$H$7),0,DY146-DY147-DY149)</f>
        <v>0</v>
      </c>
      <c r="DZ39" s="136">
        <f>IF(OR(DZ37&lt;'Capital Structure'!$G$7,DZ37&gt;'Capital Structure'!$H$7),0,DZ146-DZ147-DZ149)</f>
        <v>0</v>
      </c>
      <c r="EA39" s="136">
        <f>IF(OR(EA37&lt;'Capital Structure'!$G$7,EA37&gt;'Capital Structure'!$H$7),0,EA146-EA147-EA149)</f>
        <v>0</v>
      </c>
      <c r="EB39" s="136">
        <f>IF(OR(EB37&lt;'Capital Structure'!$G$7,EB37&gt;'Capital Structure'!$H$7),0,EB146-EB147-EB149)</f>
        <v>0</v>
      </c>
      <c r="EC39" s="136">
        <f>IF(OR(EC37&lt;'Capital Structure'!$G$7,EC37&gt;'Capital Structure'!$H$7),0,EC146-EC147-EC149)</f>
        <v>0</v>
      </c>
      <c r="ED39" s="136">
        <f>IF(OR(ED37&lt;'Capital Structure'!$G$7,ED37&gt;'Capital Structure'!$H$7),0,ED146-ED147-ED149)</f>
        <v>0</v>
      </c>
      <c r="EE39" s="136">
        <f>IF(OR(EE37&lt;'Capital Structure'!$G$7,EE37&gt;'Capital Structure'!$H$7),0,EE146-EE147-EE149)</f>
        <v>0</v>
      </c>
      <c r="EF39" s="136">
        <f>IF(OR(EF37&lt;'Capital Structure'!$G$7,EF37&gt;'Capital Structure'!$H$7),0,EF146-EF147-EF149)</f>
        <v>0</v>
      </c>
      <c r="EG39" s="136">
        <f>IF(OR(EG37&lt;'Capital Structure'!$G$7,EG37&gt;'Capital Structure'!$H$7),0,EG146-EG147-EG149)</f>
        <v>0</v>
      </c>
      <c r="EH39" s="136">
        <f>IF(OR(EH37&lt;'Capital Structure'!$G$7,EH37&gt;'Capital Structure'!$H$7),0,EH146-EH147-EH149)</f>
        <v>0</v>
      </c>
      <c r="EI39" s="136">
        <f>IF(OR(EI37&lt;'Capital Structure'!$G$7,EI37&gt;'Capital Structure'!$H$7),0,EI146-EI147-EI149)</f>
        <v>0</v>
      </c>
      <c r="EJ39" s="136">
        <f>IF(OR(EJ37&lt;'Capital Structure'!$G$7,EJ37&gt;'Capital Structure'!$H$7),0,EJ146-EJ147-EJ149)</f>
        <v>0</v>
      </c>
      <c r="EK39" s="136">
        <f>IF(OR(EK37&lt;'Capital Structure'!$G$7,EK37&gt;'Capital Structure'!$H$7),0,EK146-EK147-EK149)</f>
        <v>0</v>
      </c>
      <c r="EL39" s="136">
        <f>IF(OR(EL37&lt;'Capital Structure'!$G$7,EL37&gt;'Capital Structure'!$H$7),0,EL146-EL147-EL149)</f>
        <v>0</v>
      </c>
      <c r="EM39" s="136">
        <f>IF(OR(EM37&lt;'Capital Structure'!$G$7,EM37&gt;'Capital Structure'!$H$7),0,EM146-EM147-EM149)</f>
        <v>0</v>
      </c>
      <c r="EN39" s="136">
        <f>IF(OR(EN37&lt;'Capital Structure'!$G$7,EN37&gt;'Capital Structure'!$H$7),0,EN146-EN147-EN149)</f>
        <v>0</v>
      </c>
      <c r="EO39" s="136">
        <f>IF(OR(EO37&lt;'Capital Structure'!$G$7,EO37&gt;'Capital Structure'!$H$7),0,EO146-EO147-EO149)</f>
        <v>0</v>
      </c>
      <c r="EP39" s="136">
        <f>IF(OR(EP37&lt;'Capital Structure'!$G$7,EP37&gt;'Capital Structure'!$H$7),0,EP146-EP147-EP149)</f>
        <v>0</v>
      </c>
      <c r="EQ39" s="136">
        <f>IF(OR(EQ37&lt;'Capital Structure'!$G$7,EQ37&gt;'Capital Structure'!$H$7),0,EQ146-EQ147-EQ149)</f>
        <v>0</v>
      </c>
      <c r="ER39" s="136">
        <f>IF(OR(ER37&lt;'Capital Structure'!$G$7,ER37&gt;'Capital Structure'!$H$7),0,ER146-ER147-ER149)</f>
        <v>0</v>
      </c>
      <c r="ES39" s="136">
        <f>IF(OR(ES37&lt;'Capital Structure'!$G$7,ES37&gt;'Capital Structure'!$H$7),0,ES146-ES147-ES149)</f>
        <v>0</v>
      </c>
      <c r="ET39" s="136">
        <f>IF(OR(ET37&lt;'Capital Structure'!$G$7,ET37&gt;'Capital Structure'!$H$7),0,ET146-ET147-ET149)</f>
        <v>0</v>
      </c>
      <c r="EU39" s="136">
        <f>IF(OR(EU37&lt;'Capital Structure'!$G$7,EU37&gt;'Capital Structure'!$H$7),0,EU146-EU147-EU149)</f>
        <v>0</v>
      </c>
      <c r="EV39" s="136">
        <f>IF(OR(EV37&lt;'Capital Structure'!$G$7,EV37&gt;'Capital Structure'!$H$7),0,EV146-EV147-EV149)</f>
        <v>0</v>
      </c>
      <c r="EW39" s="136">
        <f>IF(OR(EW37&lt;'Capital Structure'!$G$7,EW37&gt;'Capital Structure'!$H$7),0,EW146-EW147-EW149)</f>
        <v>0</v>
      </c>
      <c r="EX39" s="136">
        <f>IF(OR(EX37&lt;'Capital Structure'!$G$7,EX37&gt;'Capital Structure'!$H$7),0,EX146-EX147-EX149)</f>
        <v>0</v>
      </c>
      <c r="EY39" s="136">
        <f>IF(OR(EY37&lt;'Capital Structure'!$G$7,EY37&gt;'Capital Structure'!$H$7),0,EY146-EY147-EY149)</f>
        <v>0</v>
      </c>
      <c r="EZ39" s="136">
        <f>IF(OR(EZ37&lt;'Capital Structure'!$G$7,EZ37&gt;'Capital Structure'!$H$7),0,EZ146-EZ147-EZ149)</f>
        <v>0</v>
      </c>
      <c r="FA39" s="136">
        <f>IF(OR(FA37&lt;'Capital Structure'!$G$7,FA37&gt;'Capital Structure'!$H$7),0,FA146-FA147-FA149)</f>
        <v>0</v>
      </c>
      <c r="FB39" s="136">
        <f>IF(OR(FB37&lt;'Capital Structure'!$G$7,FB37&gt;'Capital Structure'!$H$7),0,FB146-FB147-FB149)</f>
        <v>0</v>
      </c>
      <c r="FC39" s="136">
        <f>IF(OR(FC37&lt;'Capital Structure'!$G$7,FC37&gt;'Capital Structure'!$H$7),0,FC146-FC147-FC149)</f>
        <v>0</v>
      </c>
      <c r="FD39" s="136">
        <f>IF(OR(FD37&lt;'Capital Structure'!$G$7,FD37&gt;'Capital Structure'!$H$7),0,FD146-FD147-FD149)</f>
        <v>0</v>
      </c>
      <c r="FE39" s="136">
        <f>IF(OR(FE37&lt;'Capital Structure'!$G$7,FE37&gt;'Capital Structure'!$H$7),0,FE146-FE147-FE149)</f>
        <v>0</v>
      </c>
      <c r="FF39" s="136">
        <f>IF(OR(FF37&lt;'Capital Structure'!$G$7,FF37&gt;'Capital Structure'!$H$7),0,FF146-FF147-FF149)</f>
        <v>0</v>
      </c>
      <c r="FG39" s="136">
        <f>IF(OR(FG37&lt;'Capital Structure'!$G$7,FG37&gt;'Capital Structure'!$H$7),0,FG146-FG147-FG149)</f>
        <v>0</v>
      </c>
      <c r="FH39" s="136">
        <f>IF(OR(FH37&lt;'Capital Structure'!$G$7,FH37&gt;'Capital Structure'!$H$7),0,FH146-FH147-FH149)</f>
        <v>0</v>
      </c>
      <c r="FI39" s="136">
        <f>IF(OR(FI37&lt;'Capital Structure'!$G$7,FI37&gt;'Capital Structure'!$H$7),0,FI146-FI147-FI149)</f>
        <v>0</v>
      </c>
      <c r="FJ39" s="136">
        <f>IF(OR(FJ37&lt;'Capital Structure'!$G$7,FJ37&gt;'Capital Structure'!$H$7),0,FJ146-FJ147-FJ149)</f>
        <v>0</v>
      </c>
      <c r="FK39" s="136">
        <f>IF(OR(FK37&lt;'Capital Structure'!$G$7,FK37&gt;'Capital Structure'!$H$7),0,FK146-FK147-FK149)</f>
        <v>0</v>
      </c>
      <c r="FL39" s="136">
        <f>IF(OR(FL37&lt;'Capital Structure'!$G$7,FL37&gt;'Capital Structure'!$H$7),0,FL146-FL147-FL149)</f>
        <v>0</v>
      </c>
      <c r="FM39" s="136">
        <f>IF(OR(FM37&lt;'Capital Structure'!$G$7,FM37&gt;'Capital Structure'!$H$7),0,FM146-FM147-FM149)</f>
        <v>0</v>
      </c>
      <c r="FN39" s="136">
        <f>IF(OR(FN37&lt;'Capital Structure'!$G$7,FN37&gt;'Capital Structure'!$H$7),0,FN146-FN147-FN149)</f>
        <v>0</v>
      </c>
      <c r="FO39" s="136">
        <f>IF(OR(FO37&lt;'Capital Structure'!$G$7,FO37&gt;'Capital Structure'!$H$7),0,FO146-FO147-FO149)</f>
        <v>0</v>
      </c>
      <c r="FP39" s="136">
        <f>IF(OR(FP37&lt;'Capital Structure'!$G$7,FP37&gt;'Capital Structure'!$H$7),0,FP146-FP147-FP149)</f>
        <v>0</v>
      </c>
      <c r="FQ39" s="136">
        <f>IF(OR(FQ37&lt;'Capital Structure'!$G$7,FQ37&gt;'Capital Structure'!$H$7),0,FQ146-FQ147-FQ149)</f>
        <v>0</v>
      </c>
      <c r="FR39" s="136">
        <f>IF(OR(FR37&lt;'Capital Structure'!$G$7,FR37&gt;'Capital Structure'!$H$7),0,FR146-FR147-FR149)</f>
        <v>0</v>
      </c>
      <c r="FS39" s="136">
        <f>IF(OR(FS37&lt;'Capital Structure'!$G$7,FS37&gt;'Capital Structure'!$H$7),0,FS146-FS147-FS149)</f>
        <v>0</v>
      </c>
      <c r="FT39" s="136">
        <f>IF(OR(FT37&lt;'Capital Structure'!$G$7,FT37&gt;'Capital Structure'!$H$7),0,FT146-FT147-FT149)</f>
        <v>0</v>
      </c>
      <c r="FU39" s="136">
        <f>IF(OR(FU37&lt;'Capital Structure'!$G$7,FU37&gt;'Capital Structure'!$H$7),0,FU146-FU147-FU149)</f>
        <v>0</v>
      </c>
      <c r="FV39" s="136">
        <f>IF(OR(FV37&lt;'Capital Structure'!$G$7,FV37&gt;'Capital Structure'!$H$7),0,FV146-FV147-FV149)</f>
        <v>0</v>
      </c>
      <c r="FW39" s="136">
        <f>IF(OR(FW37&lt;'Capital Structure'!$G$7,FW37&gt;'Capital Structure'!$H$7),0,FW146-FW147-FW149)</f>
        <v>0</v>
      </c>
      <c r="FX39" s="136">
        <f>IF(OR(FX37&lt;'Capital Structure'!$G$7,FX37&gt;'Capital Structure'!$H$7),0,FX146-FX147-FX149)</f>
        <v>0</v>
      </c>
      <c r="FY39" s="136">
        <f>IF(OR(FY37&lt;'Capital Structure'!$G$7,FY37&gt;'Capital Structure'!$H$7),0,FY146-FY147-FY149)</f>
        <v>0</v>
      </c>
      <c r="FZ39" s="136">
        <f>IF(OR(FZ37&lt;'Capital Structure'!$G$7,FZ37&gt;'Capital Structure'!$H$7),0,FZ146-FZ147-FZ149)</f>
        <v>0</v>
      </c>
      <c r="GA39" s="136">
        <f>IF(OR(GA37&lt;'Capital Structure'!$G$7,GA37&gt;'Capital Structure'!$H$7),0,GA146-GA147-GA149)</f>
        <v>0</v>
      </c>
      <c r="GB39" s="136">
        <f>IF(OR(GB37&lt;'Capital Structure'!$G$7,GB37&gt;'Capital Structure'!$H$7),0,GB146-GB147-GB149)</f>
        <v>0</v>
      </c>
      <c r="GC39" s="136">
        <f>IF(OR(GC37&lt;'Capital Structure'!$G$7,GC37&gt;'Capital Structure'!$H$7),0,GC146-GC147-GC149)</f>
        <v>0</v>
      </c>
      <c r="GD39" s="136">
        <f>IF(OR(GD37&lt;'Capital Structure'!$G$7,GD37&gt;'Capital Structure'!$H$7),0,GD146-GD147-GD149)</f>
        <v>0</v>
      </c>
      <c r="GE39" s="136">
        <f>IF(OR(GE37&lt;'Capital Structure'!$G$7,GE37&gt;'Capital Structure'!$H$7),0,GE146-GE147-GE149)</f>
        <v>0</v>
      </c>
      <c r="GF39" s="136">
        <f>IF(OR(GF37&lt;'Capital Structure'!$G$7,GF37&gt;'Capital Structure'!$H$7),0,GF146-GF147-GF149)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331</v>
      </c>
      <c r="E40" s="136">
        <f ca="1">IF(OR(E37&lt;'Capital Structure'!$K$7,E37&gt;'Capital Structure'!$L$7),0,IF('Capital Structure'!$M$18='Capital Structure'!$E$17,E176,E184))</f>
        <v>13614195.761248605</v>
      </c>
      <c r="F40" s="136">
        <f ca="1">IF(OR(F37&lt;'Capital Structure'!$K$7,F37&gt;'Capital Structure'!$L$7),0,IF('Capital Structure'!$M$18='Capital Structure'!$E$17,F176,F184))</f>
        <v>91800291.544994399</v>
      </c>
      <c r="G40" s="136">
        <f ca="1">IF(OR(G37&lt;'Capital Structure'!$K$7,G37&gt;'Capital Structure'!$L$7),0,IF('Capital Structure'!$M$18='Capital Structure'!$E$17,G176,G184))</f>
        <v>39676227.689163879</v>
      </c>
      <c r="H40" s="136">
        <f ca="1">IF(OR(H37&lt;'Capital Structure'!$K$7,H37&gt;'Capital Structure'!$L$7),0,IF('Capital Structure'!$M$18='Capital Structure'!$E$17,H176,H184))</f>
        <v>39637104.814163879</v>
      </c>
      <c r="I40" s="136">
        <f ca="1">IF(OR(I37&lt;'Capital Structure'!$K$7,I37&gt;'Capital Structure'!$L$7),0,IF('Capital Structure'!$M$18='Capital Structure'!$E$17,I176,I184))</f>
        <v>37306781.426279388</v>
      </c>
      <c r="J40" s="136">
        <f ca="1">IF(OR(J37&lt;'Capital Structure'!$K$7,J37&gt;'Capital Structure'!$L$7),0,IF('Capital Structure'!$M$18='Capital Structure'!$E$17,J176,J184))</f>
        <v>37306781.426279388</v>
      </c>
      <c r="K40" s="136">
        <f ca="1">IF(OR(K37&lt;'Capital Structure'!$K$7,K37&gt;'Capital Structure'!$L$7),0,IF('Capital Structure'!$M$18='Capital Structure'!$E$17,K176,K184))</f>
        <v>31139779.328824848</v>
      </c>
      <c r="L40" s="136">
        <f ca="1">IF(OR(L37&lt;'Capital Structure'!$K$7,L37&gt;'Capital Structure'!$L$7),0,IF('Capital Structure'!$M$18='Capital Structure'!$E$17,L176,L184))</f>
        <v>31139779.328824848</v>
      </c>
      <c r="M40" s="136">
        <f ca="1">IF(OR(M37&lt;'Capital Structure'!$K$7,M37&gt;'Capital Structure'!$L$7),0,IF('Capital Structure'!$M$18='Capital Structure'!$E$17,M176,M184))</f>
        <v>12638773.036461208</v>
      </c>
      <c r="N40" s="136">
        <f ca="1">IF(OR(N37&lt;'Capital Structure'!$K$7,N37&gt;'Capital Structure'!$L$7),0,IF('Capital Structure'!$M$18='Capital Structure'!$E$17,N176,N184))</f>
        <v>12638773.036461208</v>
      </c>
      <c r="O40" s="136">
        <f ca="1">IF(OR(O37&lt;'Capital Structure'!$K$7,O37&gt;'Capital Structure'!$L$7),0,IF('Capital Structure'!$M$18='Capital Structure'!$E$17,O176,O184))</f>
        <v>12638773.036461208</v>
      </c>
      <c r="P40" s="136">
        <f ca="1">IF(OR(P37&lt;'Capital Structure'!$K$7,P37&gt;'Capital Structure'!$L$7),0,IF('Capital Structure'!$M$18='Capital Structure'!$E$17,P176,P184))</f>
        <v>12638773.036461208</v>
      </c>
      <c r="Q40" s="136">
        <f ca="1">IF(OR(Q37&lt;'Capital Structure'!$K$7,Q37&gt;'Capital Structure'!$L$7),0,IF('Capital Structure'!$M$18='Capital Structure'!$E$17,Q176,Q184))</f>
        <v>12638773.036461208</v>
      </c>
      <c r="R40" s="136">
        <f ca="1">IF(OR(R37&lt;'Capital Structure'!$K$7,R37&gt;'Capital Structure'!$L$7),0,IF('Capital Structure'!$M$18='Capital Structure'!$E$17,R176,R184))</f>
        <v>12638773.036461208</v>
      </c>
      <c r="S40" s="136">
        <f ca="1">IF(OR(S37&lt;'Capital Structure'!$K$7,S37&gt;'Capital Structure'!$L$7),0,IF('Capital Structure'!$M$18='Capital Structure'!$E$17,S176,S184))</f>
        <v>12638747.402878307</v>
      </c>
      <c r="T40" s="136">
        <f ca="1">IF(OR(T37&lt;'Capital Structure'!$K$7,T37&gt;'Capital Structure'!$L$7),0,IF('Capital Structure'!$M$18='Capital Structure'!$E$17,T176,T184))</f>
        <v>9319533.2685204037</v>
      </c>
      <c r="U40" s="136">
        <f ca="1">IF(OR(U37&lt;'Capital Structure'!$K$7,U37&gt;'Capital Structure'!$L$7),0,IF('Capital Structure'!$M$18='Capital Structure'!$E$17,U176,U184))</f>
        <v>6235964.382702224</v>
      </c>
      <c r="V40" s="136">
        <f ca="1">IF(OR(V37&lt;'Capital Structure'!$K$7,V37&gt;'Capital Structure'!$L$7),0,IF('Capital Structure'!$M$18='Capital Structure'!$E$17,V176,V184))</f>
        <v>-5029641.2040500939</v>
      </c>
      <c r="W40" s="136">
        <f ca="1">IF(OR(W37&lt;'Capital Structure'!$K$7,W37&gt;'Capital Structure'!$L$7),0,IF('Capital Structure'!$M$18='Capital Structure'!$E$17,W176,W184))</f>
        <v>-5030048.2265955657</v>
      </c>
      <c r="X40" s="136">
        <f ca="1">IF(OR(X37&lt;'Capital Structure'!$K$7,X37&gt;'Capital Structure'!$L$7),0,IF('Capital Structure'!$M$18='Capital Structure'!$E$17,X176,X184))</f>
        <v>-109658821.99078974</v>
      </c>
      <c r="Y40" s="136">
        <f ca="1">IF(OR(Y37&lt;'Capital Structure'!$K$7,Y37&gt;'Capital Structure'!$L$7),0,IF('Capital Structure'!$M$18='Capital Structure'!$E$17,Y176,Y184))</f>
        <v>-95032923.846620291</v>
      </c>
      <c r="Z40" s="136">
        <f ca="1">IF(OR(Z37&lt;'Capital Structure'!$K$7,Z37&gt;'Capital Structure'!$L$7),0,IF('Capital Structure'!$M$18='Capital Structure'!$E$17,Z176,Z184))</f>
        <v>-136782885.84662029</v>
      </c>
      <c r="AA40" s="136">
        <f ca="1">IF(OR(AA37&lt;'Capital Structure'!$K$7,AA37&gt;'Capital Structure'!$L$7),0,IF('Capital Structure'!$M$18='Capital Structure'!$E$17,AA176,AA184))</f>
        <v>-103818909.36852822</v>
      </c>
      <c r="AB40" s="136">
        <f ca="1">IF(OR(AB37&lt;'Capital Structure'!$K$7,AB37&gt;'Capital Structure'!$L$7),0,IF('Capital Structure'!$M$18='Capital Structure'!$E$17,AB176,AB184))</f>
        <v>0</v>
      </c>
      <c r="AC40" s="136">
        <f ca="1">IF(OR(AC37&lt;'Capital Structure'!$K$7,AC37&gt;'Capital Structure'!$L$7),0,IF('Capital Structure'!$M$18='Capital Structure'!$E$17,AC176,AC184))</f>
        <v>0</v>
      </c>
      <c r="AD40" s="136">
        <f ca="1">IF(OR(AD37&lt;'Capital Structure'!$K$7,AD37&gt;'Capital Structure'!$L$7),0,IF('Capital Structure'!$M$18='Capital Structure'!$E$17,AD176,AD184))</f>
        <v>0</v>
      </c>
      <c r="AE40" s="136">
        <f ca="1">IF(OR(AE37&lt;'Capital Structure'!$K$7,AE37&gt;'Capital Structure'!$L$7),0,IF('Capital Structure'!$M$18='Capital Structure'!$E$17,AE176,AE184))</f>
        <v>0</v>
      </c>
      <c r="AF40" s="136">
        <f ca="1">IF(OR(AF37&lt;'Capital Structure'!$K$7,AF37&gt;'Capital Structure'!$L$7),0,IF('Capital Structure'!$M$18='Capital Structure'!$E$17,AF176,AF184))</f>
        <v>0</v>
      </c>
      <c r="AG40" s="136">
        <f ca="1">IF(OR(AG37&lt;'Capital Structure'!$K$7,AG37&gt;'Capital Structure'!$L$7),0,IF('Capital Structure'!$M$18='Capital Structure'!$E$17,AG176,AG184))</f>
        <v>0</v>
      </c>
      <c r="AH40" s="136">
        <f ca="1">IF(OR(AH37&lt;'Capital Structure'!$K$7,AH37&gt;'Capital Structure'!$L$7),0,IF('Capital Structure'!$M$18='Capital Structure'!$E$17,AH176,AH184))</f>
        <v>0</v>
      </c>
      <c r="AI40" s="136">
        <f ca="1">IF(OR(AI37&lt;'Capital Structure'!$K$7,AI37&gt;'Capital Structure'!$L$7),0,IF('Capital Structure'!$M$18='Capital Structure'!$E$17,AI176,AI184))</f>
        <v>0</v>
      </c>
      <c r="AJ40" s="136">
        <f ca="1">IF(OR(AJ37&lt;'Capital Structure'!$K$7,AJ37&gt;'Capital Structure'!$L$7),0,IF('Capital Structure'!$M$18='Capital Structure'!$E$17,AJ176,AJ184))</f>
        <v>0</v>
      </c>
      <c r="AK40" s="136">
        <f ca="1">IF(OR(AK37&lt;'Capital Structure'!$K$7,AK37&gt;'Capital Structure'!$L$7),0,IF('Capital Structure'!$M$18='Capital Structure'!$E$17,AK176,AK184))</f>
        <v>0</v>
      </c>
      <c r="AL40" s="136">
        <f ca="1">IF(OR(AL37&lt;'Capital Structure'!$K$7,AL37&gt;'Capital Structure'!$L$7),0,IF('Capital Structure'!$M$18='Capital Structure'!$E$17,AL176,AL184))</f>
        <v>0</v>
      </c>
      <c r="AM40" s="136">
        <f ca="1">IF(OR(AM37&lt;'Capital Structure'!$K$7,AM37&gt;'Capital Structure'!$L$7),0,IF('Capital Structure'!$M$18='Capital Structure'!$E$17,AM176,AM184))</f>
        <v>0</v>
      </c>
      <c r="AN40" s="136">
        <f ca="1">IF(OR(AN37&lt;'Capital Structure'!$K$7,AN37&gt;'Capital Structure'!$L$7),0,IF('Capital Structure'!$M$18='Capital Structure'!$E$17,AN176,AN184))</f>
        <v>0</v>
      </c>
      <c r="AO40" s="136">
        <f ca="1">IF(OR(AO37&lt;'Capital Structure'!$K$7,AO37&gt;'Capital Structure'!$L$7),0,IF('Capital Structure'!$M$18='Capital Structure'!$E$17,AO176,AO184))</f>
        <v>0</v>
      </c>
      <c r="AP40" s="136">
        <f ca="1">IF(OR(AP37&lt;'Capital Structure'!$K$7,AP37&gt;'Capital Structure'!$L$7),0,IF('Capital Structure'!$M$18='Capital Structure'!$E$17,AP176,AP184))</f>
        <v>0</v>
      </c>
      <c r="AQ40" s="136">
        <f ca="1">IF(OR(AQ37&lt;'Capital Structure'!$K$7,AQ37&gt;'Capital Structure'!$L$7),0,IF('Capital Structure'!$M$18='Capital Structure'!$E$17,AQ176,AQ184))</f>
        <v>0</v>
      </c>
      <c r="AR40" s="136">
        <f ca="1">IF(OR(AR37&lt;'Capital Structure'!$K$7,AR37&gt;'Capital Structure'!$L$7),0,IF('Capital Structure'!$M$18='Capital Structure'!$E$17,AR176,AR184))</f>
        <v>0</v>
      </c>
      <c r="AS40" s="136">
        <f ca="1">IF(OR(AS37&lt;'Capital Structure'!$K$7,AS37&gt;'Capital Structure'!$L$7),0,IF('Capital Structure'!$M$18='Capital Structure'!$E$17,AS176,AS184))</f>
        <v>0</v>
      </c>
      <c r="AT40" s="136">
        <f ca="1">IF(OR(AT37&lt;'Capital Structure'!$K$7,AT37&gt;'Capital Structure'!$L$7),0,IF('Capital Structure'!$M$18='Capital Structure'!$E$17,AT176,AT184))</f>
        <v>0</v>
      </c>
      <c r="AU40" s="136">
        <f ca="1">IF(OR(AU37&lt;'Capital Structure'!$K$7,AU37&gt;'Capital Structure'!$L$7),0,IF('Capital Structure'!$M$18='Capital Structure'!$E$17,AU176,AU184))</f>
        <v>0</v>
      </c>
      <c r="AV40" s="136">
        <f ca="1">IF(OR(AV37&lt;'Capital Structure'!$K$7,AV37&gt;'Capital Structure'!$L$7),0,IF('Capital Structure'!$M$18='Capital Structure'!$E$17,AV176,AV184))</f>
        <v>0</v>
      </c>
      <c r="AW40" s="136">
        <f ca="1">IF(OR(AW37&lt;'Capital Structure'!$K$7,AW37&gt;'Capital Structure'!$L$7),0,IF('Capital Structure'!$M$18='Capital Structure'!$E$17,AW176,AW184))</f>
        <v>0</v>
      </c>
      <c r="AX40" s="136" t="e">
        <f ca="1">IF(OR(AX37&lt;'Capital Structure'!$K$7,AX37&gt;'Capital Structure'!$L$7),0,IF('Capital Structure'!$M$18='Capital Structure'!$E$17,AX176,AX184))</f>
        <v>#REF!</v>
      </c>
      <c r="AY40" s="136" t="e">
        <f ca="1">IF(OR(AY37&lt;'Capital Structure'!$K$7,AY37&gt;'Capital Structure'!$L$7),0,IF('Capital Structure'!$M$18='Capital Structure'!$E$17,AY176,AY184))</f>
        <v>#REF!</v>
      </c>
      <c r="AZ40" s="136" t="e">
        <f ca="1">IF(OR(AZ37&lt;'Capital Structure'!$K$7,AZ37&gt;'Capital Structure'!$L$7),0,IF('Capital Structure'!$M$18='Capital Structure'!$E$17,AZ176,AZ184))</f>
        <v>#REF!</v>
      </c>
      <c r="BA40" s="136" t="e">
        <f ca="1">IF(OR(BA37&lt;'Capital Structure'!$K$7,BA37&gt;'Capital Structure'!$L$7),0,IF('Capital Structure'!$M$18='Capital Structure'!$E$17,BA176,BA184))</f>
        <v>#REF!</v>
      </c>
      <c r="BB40" s="136" t="e">
        <f ca="1">IF(OR(BB37&lt;'Capital Structure'!$K$7,BB37&gt;'Capital Structure'!$L$7),0,IF('Capital Structure'!$M$18='Capital Structure'!$E$17,BB176,BB184))</f>
        <v>#REF!</v>
      </c>
      <c r="BC40" s="136" t="e">
        <f ca="1">IF(OR(BC37&lt;'Capital Structure'!$K$7,BC37&gt;'Capital Structure'!$L$7),0,IF('Capital Structure'!$M$18='Capital Structure'!$E$17,BC176,BC184))</f>
        <v>#REF!</v>
      </c>
      <c r="BD40" s="136" t="e">
        <f ca="1">IF(OR(BD37&lt;'Capital Structure'!$K$7,BD37&gt;'Capital Structure'!$L$7),0,IF('Capital Structure'!$M$18='Capital Structure'!$E$17,BD176,BD184))</f>
        <v>#REF!</v>
      </c>
      <c r="BE40" s="136" t="e">
        <f ca="1">IF(OR(BE37&lt;'Capital Structure'!$K$7,BE37&gt;'Capital Structure'!$L$7),0,IF('Capital Structure'!$M$18='Capital Structure'!$E$17,BE176,BE184))</f>
        <v>#REF!</v>
      </c>
      <c r="BF40" s="136" t="e">
        <f ca="1">IF(OR(BF37&lt;'Capital Structure'!$K$7,BF37&gt;'Capital Structure'!$L$7),0,IF('Capital Structure'!$M$18='Capital Structure'!$E$17,BF176,BF184))</f>
        <v>#REF!</v>
      </c>
      <c r="BG40" s="136" t="e">
        <f ca="1">IF(OR(BG37&lt;'Capital Structure'!$K$7,BG37&gt;'Capital Structure'!$L$7),0,IF('Capital Structure'!$M$18='Capital Structure'!$E$17,BG176,BG184))</f>
        <v>#REF!</v>
      </c>
      <c r="BH40" s="136" t="e">
        <f ca="1">IF(OR(BH37&lt;'Capital Structure'!$K$7,BH37&gt;'Capital Structure'!$L$7),0,IF('Capital Structure'!$M$18='Capital Structure'!$E$17,BH176,BH184))</f>
        <v>#REF!</v>
      </c>
      <c r="BI40" s="136" t="e">
        <f ca="1">IF(OR(BI37&lt;'Capital Structure'!$K$7,BI37&gt;'Capital Structure'!$L$7),0,IF('Capital Structure'!$M$18='Capital Structure'!$E$17,BI176,BI184))</f>
        <v>#REF!</v>
      </c>
      <c r="BJ40" s="136" t="e">
        <f ca="1">IF(OR(BJ37&lt;'Capital Structure'!$K$7,BJ37&gt;'Capital Structure'!$L$7),0,IF('Capital Structure'!$M$18='Capital Structure'!$E$17,BJ176,BJ184))</f>
        <v>#REF!</v>
      </c>
      <c r="BK40" s="136" t="e">
        <f ca="1">IF(OR(BK37&lt;'Capital Structure'!$K$7,BK37&gt;'Capital Structure'!$L$7),0,IF('Capital Structure'!$M$18='Capital Structure'!$E$17,BK176,BK184))</f>
        <v>#REF!</v>
      </c>
      <c r="BL40" s="136" t="e">
        <f ca="1">IF(OR(BL37&lt;'Capital Structure'!$K$7,BL37&gt;'Capital Structure'!$L$7),0,IF('Capital Structure'!$M$18='Capital Structure'!$E$17,BL176,BL184))</f>
        <v>#REF!</v>
      </c>
      <c r="BM40" s="136" t="e">
        <f ca="1">IF(OR(BM37&lt;'Capital Structure'!$K$7,BM37&gt;'Capital Structure'!$L$7),0,IF('Capital Structure'!$M$18='Capital Structure'!$E$17,BM176,BM184))</f>
        <v>#REF!</v>
      </c>
      <c r="BN40" s="136" t="e">
        <f ca="1">IF(OR(BN37&lt;'Capital Structure'!$K$7,BN37&gt;'Capital Structure'!$L$7),0,IF('Capital Structure'!$M$18='Capital Structure'!$E$17,BN176,BN184))</f>
        <v>#REF!</v>
      </c>
      <c r="BO40" s="136" t="e">
        <f ca="1">IF(OR(BO37&lt;'Capital Structure'!$K$7,BO37&gt;'Capital Structure'!$L$7),0,IF('Capital Structure'!$M$18='Capital Structure'!$E$17,BO176,BO184))</f>
        <v>#REF!</v>
      </c>
      <c r="BP40" s="136" t="e">
        <f ca="1">IF(OR(BP37&lt;'Capital Structure'!$K$7,BP37&gt;'Capital Structure'!$L$7),0,IF('Capital Structure'!$M$18='Capital Structure'!$E$17,BP176,BP184))</f>
        <v>#REF!</v>
      </c>
      <c r="BQ40" s="136" t="e">
        <f ca="1">IF(OR(BQ37&lt;'Capital Structure'!$K$7,BQ37&gt;'Capital Structure'!$L$7),0,IF('Capital Structure'!$M$18='Capital Structure'!$E$17,BQ176,BQ184))</f>
        <v>#REF!</v>
      </c>
      <c r="BR40" s="136" t="e">
        <f ca="1">IF(OR(BR37&lt;'Capital Structure'!$K$7,BR37&gt;'Capital Structure'!$L$7),0,IF('Capital Structure'!$M$18='Capital Structure'!$E$17,BR176,BR184))</f>
        <v>#REF!</v>
      </c>
      <c r="BS40" s="136" t="e">
        <f ca="1">IF(OR(BS37&lt;'Capital Structure'!$K$7,BS37&gt;'Capital Structure'!$L$7),0,IF('Capital Structure'!$M$18='Capital Structure'!$E$17,BS176,BS184))</f>
        <v>#REF!</v>
      </c>
      <c r="BT40" s="136" t="e">
        <f ca="1">IF(OR(BT37&lt;'Capital Structure'!$K$7,BT37&gt;'Capital Structure'!$L$7),0,IF('Capital Structure'!$M$18='Capital Structure'!$E$17,BT176,BT184))</f>
        <v>#REF!</v>
      </c>
      <c r="BU40" s="136" t="e">
        <f ca="1">IF(OR(BU37&lt;'Capital Structure'!$K$7,BU37&gt;'Capital Structure'!$L$7),0,IF('Capital Structure'!$M$18='Capital Structure'!$E$17,BU176,BU184))</f>
        <v>#REF!</v>
      </c>
      <c r="BV40" s="136" t="e">
        <f ca="1">IF(OR(BV37&lt;'Capital Structure'!$K$7,BV37&gt;'Capital Structure'!$L$7),0,IF('Capital Structure'!$M$18='Capital Structure'!$E$17,BV176,BV184))</f>
        <v>#REF!</v>
      </c>
      <c r="BW40" s="136" t="e">
        <f ca="1">IF(OR(BW37&lt;'Capital Structure'!$K$7,BW37&gt;'Capital Structure'!$L$7),0,IF('Capital Structure'!$M$18='Capital Structure'!$E$17,BW176,BW184))</f>
        <v>#REF!</v>
      </c>
      <c r="BX40" s="136" t="e">
        <f ca="1">IF(OR(BX37&lt;'Capital Structure'!$K$7,BX37&gt;'Capital Structure'!$L$7),0,IF('Capital Structure'!$M$18='Capital Structure'!$E$17,BX176,BX184))</f>
        <v>#REF!</v>
      </c>
      <c r="BY40" s="136" t="e">
        <f ca="1">IF(OR(BY37&lt;'Capital Structure'!$K$7,BY37&gt;'Capital Structure'!$L$7),0,IF('Capital Structure'!$M$18='Capital Structure'!$E$17,BY176,BY184))</f>
        <v>#REF!</v>
      </c>
      <c r="BZ40" s="136" t="e">
        <f ca="1">IF(OR(BZ37&lt;'Capital Structure'!$K$7,BZ37&gt;'Capital Structure'!$L$7),0,IF('Capital Structure'!$M$18='Capital Structure'!$E$17,BZ176,BZ184))</f>
        <v>#REF!</v>
      </c>
      <c r="CA40" s="136" t="e">
        <f ca="1">IF(OR(CA37&lt;'Capital Structure'!$K$7,CA37&gt;'Capital Structure'!$L$7),0,IF('Capital Structure'!$M$18='Capital Structure'!$E$17,CA176,CA184))</f>
        <v>#REF!</v>
      </c>
      <c r="CB40" s="136" t="e">
        <f ca="1">IF(OR(CB37&lt;'Capital Structure'!$K$7,CB37&gt;'Capital Structure'!$L$7),0,IF('Capital Structure'!$M$18='Capital Structure'!$E$17,CB176,CB184))</f>
        <v>#REF!</v>
      </c>
      <c r="CC40" s="136" t="e">
        <f ca="1">IF(OR(CC37&lt;'Capital Structure'!$K$7,CC37&gt;'Capital Structure'!$L$7),0,IF('Capital Structure'!$M$18='Capital Structure'!$E$17,CC176,CC184))</f>
        <v>#REF!</v>
      </c>
      <c r="CD40" s="136" t="e">
        <f ca="1">IF(OR(CD37&lt;'Capital Structure'!$K$7,CD37&gt;'Capital Structure'!$L$7),0,IF('Capital Structure'!$M$18='Capital Structure'!$E$17,CD176,CD184))</f>
        <v>#REF!</v>
      </c>
      <c r="CE40" s="136" t="e">
        <f ca="1">IF(OR(CE37&lt;'Capital Structure'!$K$7,CE37&gt;'Capital Structure'!$L$7),0,IF('Capital Structure'!$M$18='Capital Structure'!$E$17,CE176,CE184))</f>
        <v>#REF!</v>
      </c>
      <c r="CF40" s="136" t="e">
        <f ca="1">IF(OR(CF37&lt;'Capital Structure'!$K$7,CF37&gt;'Capital Structure'!$L$7),0,IF('Capital Structure'!$M$18='Capital Structure'!$E$17,CF176,CF184))</f>
        <v>#REF!</v>
      </c>
      <c r="CG40" s="136" t="e">
        <f ca="1">IF(OR(CG37&lt;'Capital Structure'!$K$7,CG37&gt;'Capital Structure'!$L$7),0,IF('Capital Structure'!$M$18='Capital Structure'!$E$17,CG176,CG184))</f>
        <v>#REF!</v>
      </c>
      <c r="CH40" s="136" t="e">
        <f ca="1">IF(OR(CH37&lt;'Capital Structure'!$K$7,CH37&gt;'Capital Structure'!$L$7),0,IF('Capital Structure'!$M$18='Capital Structure'!$E$17,CH176,CH184))</f>
        <v>#REF!</v>
      </c>
      <c r="CI40" s="136" t="e">
        <f ca="1">IF(OR(CI37&lt;'Capital Structure'!$K$7,CI37&gt;'Capital Structure'!$L$7),0,IF('Capital Structure'!$M$18='Capital Structure'!$E$17,CI176,CI184))</f>
        <v>#REF!</v>
      </c>
      <c r="CJ40" s="136" t="e">
        <f ca="1">IF(OR(CJ37&lt;'Capital Structure'!$K$7,CJ37&gt;'Capital Structure'!$L$7),0,IF('Capital Structure'!$M$18='Capital Structure'!$E$17,CJ176,CJ184))</f>
        <v>#REF!</v>
      </c>
      <c r="CK40" s="136" t="e">
        <f ca="1">IF(OR(CK37&lt;'Capital Structure'!$K$7,CK37&gt;'Capital Structure'!$L$7),0,IF('Capital Structure'!$M$18='Capital Structure'!$E$17,CK176,CK184))</f>
        <v>#REF!</v>
      </c>
      <c r="CL40" s="136" t="e">
        <f ca="1">IF(OR(CL37&lt;'Capital Structure'!$K$7,CL37&gt;'Capital Structure'!$L$7),0,IF('Capital Structure'!$M$18='Capital Structure'!$E$17,CL176,CL184))</f>
        <v>#REF!</v>
      </c>
      <c r="CM40" s="136" t="e">
        <f ca="1">IF(OR(CM37&lt;'Capital Structure'!$K$7,CM37&gt;'Capital Structure'!$L$7),0,IF('Capital Structure'!$M$18='Capital Structure'!$E$17,CM176,CM184))</f>
        <v>#REF!</v>
      </c>
      <c r="CN40" s="136">
        <f>IF(OR(CN37&lt;'Capital Structure'!$K$7,CN37&gt;'Capital Structure'!$L$7),0,IF('Capital Structure'!$M$18='Capital Structure'!$E$17,CN176,CN184))</f>
        <v>0</v>
      </c>
      <c r="CO40" s="136">
        <f>IF(OR(CO37&lt;'Capital Structure'!$K$7,CO37&gt;'Capital Structure'!$L$7),0,IF('Capital Structure'!$M$18='Capital Structure'!$E$17,CO176,CO184))</f>
        <v>0</v>
      </c>
      <c r="CP40" s="136">
        <f>IF(OR(CP37&lt;'Capital Structure'!$K$7,CP37&gt;'Capital Structure'!$L$7),0,IF('Capital Structure'!$M$18='Capital Structure'!$E$17,CP176,CP184))</f>
        <v>0</v>
      </c>
      <c r="CQ40" s="136">
        <f>IF(OR(CQ37&lt;'Capital Structure'!$K$7,CQ37&gt;'Capital Structure'!$L$7),0,IF('Capital Structure'!$M$18='Capital Structure'!$E$17,CQ176,CQ184))</f>
        <v>0</v>
      </c>
      <c r="CR40" s="136">
        <f>IF(OR(CR37&lt;'Capital Structure'!$K$7,CR37&gt;'Capital Structure'!$L$7),0,IF('Capital Structure'!$M$18='Capital Structure'!$E$17,CR176,CR184))</f>
        <v>0</v>
      </c>
      <c r="CS40" s="136">
        <f>IF(OR(CS37&lt;'Capital Structure'!$K$7,CS37&gt;'Capital Structure'!$L$7),0,IF('Capital Structure'!$M$18='Capital Structure'!$E$17,CS176,CS184))</f>
        <v>0</v>
      </c>
      <c r="CT40" s="136">
        <f>IF(OR(CT37&lt;'Capital Structure'!$K$7,CT37&gt;'Capital Structure'!$L$7),0,IF('Capital Structure'!$M$18='Capital Structure'!$E$17,CT176,CT184))</f>
        <v>0</v>
      </c>
      <c r="CU40" s="136">
        <f>IF(OR(CU37&lt;'Capital Structure'!$K$7,CU37&gt;'Capital Structure'!$L$7),0,IF('Capital Structure'!$M$18='Capital Structure'!$E$17,CU176,CU184))</f>
        <v>0</v>
      </c>
      <c r="CV40" s="136">
        <f>IF(OR(CV37&lt;'Capital Structure'!$K$7,CV37&gt;'Capital Structure'!$L$7),0,IF('Capital Structure'!$M$18='Capital Structure'!$E$17,CV176,CV184))</f>
        <v>0</v>
      </c>
      <c r="CW40" s="136">
        <f>IF(OR(CW37&lt;'Capital Structure'!$K$7,CW37&gt;'Capital Structure'!$L$7),0,IF('Capital Structure'!$M$18='Capital Structure'!$E$17,CW176,CW184))</f>
        <v>0</v>
      </c>
      <c r="CX40" s="136">
        <f>IF(OR(CX37&lt;'Capital Structure'!$K$7,CX37&gt;'Capital Structure'!$L$7),0,IF('Capital Structure'!$M$18='Capital Structure'!$E$17,CX176,CX184))</f>
        <v>0</v>
      </c>
      <c r="CY40" s="136">
        <f>IF(OR(CY37&lt;'Capital Structure'!$K$7,CY37&gt;'Capital Structure'!$L$7),0,IF('Capital Structure'!$M$18='Capital Structure'!$E$17,CY176,CY184))</f>
        <v>0</v>
      </c>
      <c r="CZ40" s="136">
        <f>IF(OR(CZ37&lt;'Capital Structure'!$K$7,CZ37&gt;'Capital Structure'!$L$7),0,IF('Capital Structure'!$M$18='Capital Structure'!$E$17,CZ176,CZ184))</f>
        <v>0</v>
      </c>
      <c r="DA40" s="136">
        <f>IF(OR(DA37&lt;'Capital Structure'!$K$7,DA37&gt;'Capital Structure'!$L$7),0,IF('Capital Structure'!$M$18='Capital Structure'!$E$17,DA176,DA184))</f>
        <v>0</v>
      </c>
      <c r="DB40" s="136">
        <f>IF(OR(DB37&lt;'Capital Structure'!$K$7,DB37&gt;'Capital Structure'!$L$7),0,IF('Capital Structure'!$M$18='Capital Structure'!$E$17,DB176,DB184))</f>
        <v>0</v>
      </c>
      <c r="DC40" s="136">
        <f>IF(OR(DC37&lt;'Capital Structure'!$K$7,DC37&gt;'Capital Structure'!$L$7),0,IF('Capital Structure'!$M$18='Capital Structure'!$E$17,DC176,DC184))</f>
        <v>0</v>
      </c>
      <c r="DD40" s="136">
        <f>IF(OR(DD37&lt;'Capital Structure'!$K$7,DD37&gt;'Capital Structure'!$L$7),0,IF('Capital Structure'!$M$18='Capital Structure'!$E$17,DD176,DD184))</f>
        <v>0</v>
      </c>
      <c r="DE40" s="136">
        <f>IF(OR(DE37&lt;'Capital Structure'!$K$7,DE37&gt;'Capital Structure'!$L$7),0,IF('Capital Structure'!$M$18='Capital Structure'!$E$17,DE176,DE184))</f>
        <v>0</v>
      </c>
      <c r="DF40" s="136">
        <f>IF(OR(DF37&lt;'Capital Structure'!$K$7,DF37&gt;'Capital Structure'!$L$7),0,IF('Capital Structure'!$M$18='Capital Structure'!$E$17,DF176,DF184))</f>
        <v>0</v>
      </c>
      <c r="DG40" s="136">
        <f>IF(OR(DG37&lt;'Capital Structure'!$K$7,DG37&gt;'Capital Structure'!$L$7),0,IF('Capital Structure'!$M$18='Capital Structure'!$E$17,DG176,DG184))</f>
        <v>0</v>
      </c>
      <c r="DH40" s="136">
        <f>IF(OR(DH37&lt;'Capital Structure'!$K$7,DH37&gt;'Capital Structure'!$L$7),0,IF('Capital Structure'!$M$18='Capital Structure'!$E$17,DH176,DH184))</f>
        <v>0</v>
      </c>
      <c r="DI40" s="136">
        <f>IF(OR(DI37&lt;'Capital Structure'!$K$7,DI37&gt;'Capital Structure'!$L$7),0,IF('Capital Structure'!$M$18='Capital Structure'!$E$17,DI176,DI184))</f>
        <v>0</v>
      </c>
      <c r="DJ40" s="136">
        <f>IF(OR(DJ37&lt;'Capital Structure'!$K$7,DJ37&gt;'Capital Structure'!$L$7),0,IF('Capital Structure'!$M$18='Capital Structure'!$E$17,DJ176,DJ184))</f>
        <v>0</v>
      </c>
      <c r="DK40" s="136">
        <f>IF(OR(DK37&lt;'Capital Structure'!$K$7,DK37&gt;'Capital Structure'!$L$7),0,IF('Capital Structure'!$M$18='Capital Structure'!$E$17,DK176,DK184))</f>
        <v>0</v>
      </c>
      <c r="DL40" s="136">
        <f>IF(OR(DL37&lt;'Capital Structure'!$K$7,DL37&gt;'Capital Structure'!$L$7),0,IF('Capital Structure'!$M$18='Capital Structure'!$E$17,DL176,DL184))</f>
        <v>0</v>
      </c>
      <c r="DM40" s="136">
        <f>IF(OR(DM37&lt;'Capital Structure'!$K$7,DM37&gt;'Capital Structure'!$L$7),0,IF('Capital Structure'!$M$18='Capital Structure'!$E$17,DM176,DM184))</f>
        <v>0</v>
      </c>
      <c r="DN40" s="136">
        <f>IF(OR(DN37&lt;'Capital Structure'!$K$7,DN37&gt;'Capital Structure'!$L$7),0,IF('Capital Structure'!$M$18='Capital Structure'!$E$17,DN176,DN184))</f>
        <v>0</v>
      </c>
      <c r="DO40" s="136">
        <f>IF(OR(DO37&lt;'Capital Structure'!$K$7,DO37&gt;'Capital Structure'!$L$7),0,IF('Capital Structure'!$M$18='Capital Structure'!$E$17,DO176,DO184))</f>
        <v>0</v>
      </c>
      <c r="DP40" s="136">
        <f>IF(OR(DP37&lt;'Capital Structure'!$K$7,DP37&gt;'Capital Structure'!$L$7),0,IF('Capital Structure'!$M$18='Capital Structure'!$E$17,DP176,DP184))</f>
        <v>0</v>
      </c>
      <c r="DQ40" s="136">
        <f>IF(OR(DQ37&lt;'Capital Structure'!$K$7,DQ37&gt;'Capital Structure'!$L$7),0,IF('Capital Structure'!$M$18='Capital Structure'!$E$17,DQ176,DQ184))</f>
        <v>0</v>
      </c>
      <c r="DR40" s="136">
        <f>IF(OR(DR37&lt;'Capital Structure'!$K$7,DR37&gt;'Capital Structure'!$L$7),0,IF('Capital Structure'!$M$18='Capital Structure'!$E$17,DR176,DR184))</f>
        <v>0</v>
      </c>
      <c r="DS40" s="136">
        <f>IF(OR(DS37&lt;'Capital Structure'!$K$7,DS37&gt;'Capital Structure'!$L$7),0,IF('Capital Structure'!$M$18='Capital Structure'!$E$17,DS176,DS184))</f>
        <v>0</v>
      </c>
      <c r="DT40" s="136">
        <f>IF(OR(DT37&lt;'Capital Structure'!$K$7,DT37&gt;'Capital Structure'!$L$7),0,IF('Capital Structure'!$M$18='Capital Structure'!$E$17,DT176,DT184))</f>
        <v>0</v>
      </c>
      <c r="DU40" s="136">
        <f>IF(OR(DU37&lt;'Capital Structure'!$K$7,DU37&gt;'Capital Structure'!$L$7),0,IF('Capital Structure'!$M$18='Capital Structure'!$E$17,DU176,DU184))</f>
        <v>0</v>
      </c>
      <c r="DV40" s="136">
        <f>IF(OR(DV37&lt;'Capital Structure'!$K$7,DV37&gt;'Capital Structure'!$L$7),0,IF('Capital Structure'!$M$18='Capital Structure'!$E$17,DV176,DV184))</f>
        <v>0</v>
      </c>
      <c r="DW40" s="136">
        <f>IF(OR(DW37&lt;'Capital Structure'!$K$7,DW37&gt;'Capital Structure'!$L$7),0,IF('Capital Structure'!$M$18='Capital Structure'!$E$17,DW176,DW184))</f>
        <v>0</v>
      </c>
      <c r="DX40" s="136">
        <f>IF(OR(DX37&lt;'Capital Structure'!$K$7,DX37&gt;'Capital Structure'!$L$7),0,IF('Capital Structure'!$M$18='Capital Structure'!$E$17,DX176,DX184))</f>
        <v>0</v>
      </c>
      <c r="DY40" s="136">
        <f>IF(OR(DY37&lt;'Capital Structure'!$K$7,DY37&gt;'Capital Structure'!$L$7),0,IF('Capital Structure'!$M$18='Capital Structure'!$E$17,DY176,DY184))</f>
        <v>0</v>
      </c>
      <c r="DZ40" s="136">
        <f>IF(OR(DZ37&lt;'Capital Structure'!$K$7,DZ37&gt;'Capital Structure'!$L$7),0,IF('Capital Structure'!$M$18='Capital Structure'!$E$17,DZ176,DZ184))</f>
        <v>0</v>
      </c>
      <c r="EA40" s="136">
        <f>IF(OR(EA37&lt;'Capital Structure'!$K$7,EA37&gt;'Capital Structure'!$L$7),0,IF('Capital Structure'!$M$18='Capital Structure'!$E$17,EA176,EA184))</f>
        <v>0</v>
      </c>
      <c r="EB40" s="136">
        <f>IF(OR(EB37&lt;'Capital Structure'!$K$7,EB37&gt;'Capital Structure'!$L$7),0,IF('Capital Structure'!$M$18='Capital Structure'!$E$17,EB176,EB184))</f>
        <v>0</v>
      </c>
      <c r="EC40" s="136">
        <f>IF(OR(EC37&lt;'Capital Structure'!$K$7,EC37&gt;'Capital Structure'!$L$7),0,IF('Capital Structure'!$M$18='Capital Structure'!$E$17,EC176,EC184))</f>
        <v>0</v>
      </c>
      <c r="ED40" s="136">
        <f>IF(OR(ED37&lt;'Capital Structure'!$K$7,ED37&gt;'Capital Structure'!$L$7),0,IF('Capital Structure'!$M$18='Capital Structure'!$E$17,ED176,ED184))</f>
        <v>0</v>
      </c>
      <c r="EE40" s="136">
        <f>IF(OR(EE37&lt;'Capital Structure'!$K$7,EE37&gt;'Capital Structure'!$L$7),0,IF('Capital Structure'!$M$18='Capital Structure'!$E$17,EE176,EE184))</f>
        <v>0</v>
      </c>
      <c r="EF40" s="136">
        <f>IF(OR(EF37&lt;'Capital Structure'!$K$7,EF37&gt;'Capital Structure'!$L$7),0,IF('Capital Structure'!$M$18='Capital Structure'!$E$17,EF176,EF184))</f>
        <v>0</v>
      </c>
      <c r="EG40" s="136">
        <f>IF(OR(EG37&lt;'Capital Structure'!$K$7,EG37&gt;'Capital Structure'!$L$7),0,IF('Capital Structure'!$M$18='Capital Structure'!$E$17,EG176,EG184))</f>
        <v>0</v>
      </c>
      <c r="EH40" s="136">
        <f>IF(OR(EH37&lt;'Capital Structure'!$K$7,EH37&gt;'Capital Structure'!$L$7),0,IF('Capital Structure'!$M$18='Capital Structure'!$E$17,EH176,EH184))</f>
        <v>0</v>
      </c>
      <c r="EI40" s="136">
        <f>IF(OR(EI37&lt;'Capital Structure'!$K$7,EI37&gt;'Capital Structure'!$L$7),0,IF('Capital Structure'!$M$18='Capital Structure'!$E$17,EI176,EI184))</f>
        <v>0</v>
      </c>
      <c r="EJ40" s="136">
        <f>IF(OR(EJ37&lt;'Capital Structure'!$K$7,EJ37&gt;'Capital Structure'!$L$7),0,IF('Capital Structure'!$M$18='Capital Structure'!$E$17,EJ176,EJ184))</f>
        <v>0</v>
      </c>
      <c r="EK40" s="136">
        <f>IF(OR(EK37&lt;'Capital Structure'!$K$7,EK37&gt;'Capital Structure'!$L$7),0,IF('Capital Structure'!$M$18='Capital Structure'!$E$17,EK176,EK184))</f>
        <v>0</v>
      </c>
      <c r="EL40" s="136">
        <f>IF(OR(EL37&lt;'Capital Structure'!$K$7,EL37&gt;'Capital Structure'!$L$7),0,IF('Capital Structure'!$M$18='Capital Structure'!$E$17,EL176,EL184))</f>
        <v>0</v>
      </c>
      <c r="EM40" s="136">
        <f>IF(OR(EM37&lt;'Capital Structure'!$K$7,EM37&gt;'Capital Structure'!$L$7),0,IF('Capital Structure'!$M$18='Capital Structure'!$E$17,EM176,EM184))</f>
        <v>0</v>
      </c>
      <c r="EN40" s="136">
        <f>IF(OR(EN37&lt;'Capital Structure'!$K$7,EN37&gt;'Capital Structure'!$L$7),0,IF('Capital Structure'!$M$18='Capital Structure'!$E$17,EN176,EN184))</f>
        <v>0</v>
      </c>
      <c r="EO40" s="136">
        <f>IF(OR(EO37&lt;'Capital Structure'!$K$7,EO37&gt;'Capital Structure'!$L$7),0,IF('Capital Structure'!$M$18='Capital Structure'!$E$17,EO176,EO184))</f>
        <v>0</v>
      </c>
      <c r="EP40" s="136">
        <f>IF(OR(EP37&lt;'Capital Structure'!$K$7,EP37&gt;'Capital Structure'!$L$7),0,IF('Capital Structure'!$M$18='Capital Structure'!$E$17,EP176,EP184))</f>
        <v>0</v>
      </c>
      <c r="EQ40" s="136">
        <f>IF(OR(EQ37&lt;'Capital Structure'!$K$7,EQ37&gt;'Capital Structure'!$L$7),0,IF('Capital Structure'!$M$18='Capital Structure'!$E$17,EQ176,EQ184))</f>
        <v>0</v>
      </c>
      <c r="ER40" s="136">
        <f>IF(OR(ER37&lt;'Capital Structure'!$K$7,ER37&gt;'Capital Structure'!$L$7),0,IF('Capital Structure'!$M$18='Capital Structure'!$E$17,ER176,ER184))</f>
        <v>0</v>
      </c>
      <c r="ES40" s="136">
        <f>IF(OR(ES37&lt;'Capital Structure'!$K$7,ES37&gt;'Capital Structure'!$L$7),0,IF('Capital Structure'!$M$18='Capital Structure'!$E$17,ES176,ES184))</f>
        <v>0</v>
      </c>
      <c r="ET40" s="136">
        <f>IF(OR(ET37&lt;'Capital Structure'!$K$7,ET37&gt;'Capital Structure'!$L$7),0,IF('Capital Structure'!$M$18='Capital Structure'!$E$17,ET176,ET184))</f>
        <v>0</v>
      </c>
      <c r="EU40" s="136">
        <f>IF(OR(EU37&lt;'Capital Structure'!$K$7,EU37&gt;'Capital Structure'!$L$7),0,IF('Capital Structure'!$M$18='Capital Structure'!$E$17,EU176,EU184))</f>
        <v>0</v>
      </c>
      <c r="EV40" s="136">
        <f>IF(OR(EV37&lt;'Capital Structure'!$K$7,EV37&gt;'Capital Structure'!$L$7),0,IF('Capital Structure'!$M$18='Capital Structure'!$E$17,EV176,EV184))</f>
        <v>0</v>
      </c>
      <c r="EW40" s="136">
        <f>IF(OR(EW37&lt;'Capital Structure'!$K$7,EW37&gt;'Capital Structure'!$L$7),0,IF('Capital Structure'!$M$18='Capital Structure'!$E$17,EW176,EW184))</f>
        <v>0</v>
      </c>
      <c r="EX40" s="136">
        <f>IF(OR(EX37&lt;'Capital Structure'!$K$7,EX37&gt;'Capital Structure'!$L$7),0,IF('Capital Structure'!$M$18='Capital Structure'!$E$17,EX176,EX184))</f>
        <v>0</v>
      </c>
      <c r="EY40" s="136">
        <f>IF(OR(EY37&lt;'Capital Structure'!$K$7,EY37&gt;'Capital Structure'!$L$7),0,IF('Capital Structure'!$M$18='Capital Structure'!$E$17,EY176,EY184))</f>
        <v>0</v>
      </c>
      <c r="EZ40" s="136">
        <f>IF(OR(EZ37&lt;'Capital Structure'!$K$7,EZ37&gt;'Capital Structure'!$L$7),0,IF('Capital Structure'!$M$18='Capital Structure'!$E$17,EZ176,EZ184))</f>
        <v>0</v>
      </c>
      <c r="FA40" s="136">
        <f>IF(OR(FA37&lt;'Capital Structure'!$K$7,FA37&gt;'Capital Structure'!$L$7),0,IF('Capital Structure'!$M$18='Capital Structure'!$E$17,FA176,FA184))</f>
        <v>0</v>
      </c>
      <c r="FB40" s="136">
        <f>IF(OR(FB37&lt;'Capital Structure'!$K$7,FB37&gt;'Capital Structure'!$L$7),0,IF('Capital Structure'!$M$18='Capital Structure'!$E$17,FB176,FB184))</f>
        <v>0</v>
      </c>
      <c r="FC40" s="136">
        <f>IF(OR(FC37&lt;'Capital Structure'!$K$7,FC37&gt;'Capital Structure'!$L$7),0,IF('Capital Structure'!$M$18='Capital Structure'!$E$17,FC176,FC184))</f>
        <v>0</v>
      </c>
      <c r="FD40" s="136">
        <f>IF(OR(FD37&lt;'Capital Structure'!$K$7,FD37&gt;'Capital Structure'!$L$7),0,IF('Capital Structure'!$M$18='Capital Structure'!$E$17,FD176,FD184))</f>
        <v>0</v>
      </c>
      <c r="FE40" s="136">
        <f>IF(OR(FE37&lt;'Capital Structure'!$K$7,FE37&gt;'Capital Structure'!$L$7),0,IF('Capital Structure'!$M$18='Capital Structure'!$E$17,FE176,FE184))</f>
        <v>0</v>
      </c>
      <c r="FF40" s="136">
        <f>IF(OR(FF37&lt;'Capital Structure'!$K$7,FF37&gt;'Capital Structure'!$L$7),0,IF('Capital Structure'!$M$18='Capital Structure'!$E$17,FF176,FF184))</f>
        <v>0</v>
      </c>
      <c r="FG40" s="136">
        <f>IF(OR(FG37&lt;'Capital Structure'!$K$7,FG37&gt;'Capital Structure'!$L$7),0,IF('Capital Structure'!$M$18='Capital Structure'!$E$17,FG176,FG184))</f>
        <v>0</v>
      </c>
      <c r="FH40" s="136">
        <f>IF(OR(FH37&lt;'Capital Structure'!$K$7,FH37&gt;'Capital Structure'!$L$7),0,IF('Capital Structure'!$M$18='Capital Structure'!$E$17,FH176,FH184))</f>
        <v>0</v>
      </c>
      <c r="FI40" s="136">
        <f>IF(OR(FI37&lt;'Capital Structure'!$K$7,FI37&gt;'Capital Structure'!$L$7),0,IF('Capital Structure'!$M$18='Capital Structure'!$E$17,FI176,FI184))</f>
        <v>0</v>
      </c>
      <c r="FJ40" s="136">
        <f>IF(OR(FJ37&lt;'Capital Structure'!$K$7,FJ37&gt;'Capital Structure'!$L$7),0,IF('Capital Structure'!$M$18='Capital Structure'!$E$17,FJ176,FJ184))</f>
        <v>0</v>
      </c>
      <c r="FK40" s="136">
        <f>IF(OR(FK37&lt;'Capital Structure'!$K$7,FK37&gt;'Capital Structure'!$L$7),0,IF('Capital Structure'!$M$18='Capital Structure'!$E$17,FK176,FK184))</f>
        <v>0</v>
      </c>
      <c r="FL40" s="136">
        <f>IF(OR(FL37&lt;'Capital Structure'!$K$7,FL37&gt;'Capital Structure'!$L$7),0,IF('Capital Structure'!$M$18='Capital Structure'!$E$17,FL176,FL184))</f>
        <v>0</v>
      </c>
      <c r="FM40" s="136">
        <f>IF(OR(FM37&lt;'Capital Structure'!$K$7,FM37&gt;'Capital Structure'!$L$7),0,IF('Capital Structure'!$M$18='Capital Structure'!$E$17,FM176,FM184))</f>
        <v>0</v>
      </c>
      <c r="FN40" s="136">
        <f>IF(OR(FN37&lt;'Capital Structure'!$K$7,FN37&gt;'Capital Structure'!$L$7),0,IF('Capital Structure'!$M$18='Capital Structure'!$E$17,FN176,FN184))</f>
        <v>0</v>
      </c>
      <c r="FO40" s="136">
        <f>IF(OR(FO37&lt;'Capital Structure'!$K$7,FO37&gt;'Capital Structure'!$L$7),0,IF('Capital Structure'!$M$18='Capital Structure'!$E$17,FO176,FO184))</f>
        <v>0</v>
      </c>
      <c r="FP40" s="136">
        <f>IF(OR(FP37&lt;'Capital Structure'!$K$7,FP37&gt;'Capital Structure'!$L$7),0,IF('Capital Structure'!$M$18='Capital Structure'!$E$17,FP176,FP184))</f>
        <v>0</v>
      </c>
      <c r="FQ40" s="136">
        <f>IF(OR(FQ37&lt;'Capital Structure'!$K$7,FQ37&gt;'Capital Structure'!$L$7),0,IF('Capital Structure'!$M$18='Capital Structure'!$E$17,FQ176,FQ184))</f>
        <v>0</v>
      </c>
      <c r="FR40" s="136">
        <f>IF(OR(FR37&lt;'Capital Structure'!$K$7,FR37&gt;'Capital Structure'!$L$7),0,IF('Capital Structure'!$M$18='Capital Structure'!$E$17,FR176,FR184))</f>
        <v>0</v>
      </c>
      <c r="FS40" s="136">
        <f>IF(OR(FS37&lt;'Capital Structure'!$K$7,FS37&gt;'Capital Structure'!$L$7),0,IF('Capital Structure'!$M$18='Capital Structure'!$E$17,FS176,FS184))</f>
        <v>0</v>
      </c>
      <c r="FT40" s="136">
        <f>IF(OR(FT37&lt;'Capital Structure'!$K$7,FT37&gt;'Capital Structure'!$L$7),0,IF('Capital Structure'!$M$18='Capital Structure'!$E$17,FT176,FT184))</f>
        <v>0</v>
      </c>
      <c r="FU40" s="136">
        <f>IF(OR(FU37&lt;'Capital Structure'!$K$7,FU37&gt;'Capital Structure'!$L$7),0,IF('Capital Structure'!$M$18='Capital Structure'!$E$17,FU176,FU184))</f>
        <v>0</v>
      </c>
      <c r="FV40" s="136">
        <f>IF(OR(FV37&lt;'Capital Structure'!$K$7,FV37&gt;'Capital Structure'!$L$7),0,IF('Capital Structure'!$M$18='Capital Structure'!$E$17,FV176,FV184))</f>
        <v>0</v>
      </c>
      <c r="FW40" s="136">
        <f>IF(OR(FW37&lt;'Capital Structure'!$K$7,FW37&gt;'Capital Structure'!$L$7),0,IF('Capital Structure'!$M$18='Capital Structure'!$E$17,FW176,FW184))</f>
        <v>0</v>
      </c>
      <c r="FX40" s="136">
        <f>IF(OR(FX37&lt;'Capital Structure'!$K$7,FX37&gt;'Capital Structure'!$L$7),0,IF('Capital Structure'!$M$18='Capital Structure'!$E$17,FX176,FX184))</f>
        <v>0</v>
      </c>
      <c r="FY40" s="136">
        <f>IF(OR(FY37&lt;'Capital Structure'!$K$7,FY37&gt;'Capital Structure'!$L$7),0,IF('Capital Structure'!$M$18='Capital Structure'!$E$17,FY176,FY184))</f>
        <v>0</v>
      </c>
      <c r="FZ40" s="136">
        <f>IF(OR(FZ37&lt;'Capital Structure'!$K$7,FZ37&gt;'Capital Structure'!$L$7),0,IF('Capital Structure'!$M$18='Capital Structure'!$E$17,FZ176,FZ184))</f>
        <v>0</v>
      </c>
      <c r="GA40" s="136">
        <f>IF(OR(GA37&lt;'Capital Structure'!$K$7,GA37&gt;'Capital Structure'!$L$7),0,IF('Capital Structure'!$M$18='Capital Structure'!$E$17,GA176,GA184))</f>
        <v>0</v>
      </c>
      <c r="GB40" s="136">
        <f>IF(OR(GB37&lt;'Capital Structure'!$K$7,GB37&gt;'Capital Structure'!$L$7),0,IF('Capital Structure'!$M$18='Capital Structure'!$E$17,GB176,GB184))</f>
        <v>0</v>
      </c>
      <c r="GC40" s="136">
        <f>IF(OR(GC37&lt;'Capital Structure'!$K$7,GC37&gt;'Capital Structure'!$L$7),0,IF('Capital Structure'!$M$18='Capital Structure'!$E$17,GC176,GC184))</f>
        <v>0</v>
      </c>
      <c r="GD40" s="136">
        <f>IF(OR(GD37&lt;'Capital Structure'!$K$7,GD37&gt;'Capital Structure'!$L$7),0,IF('Capital Structure'!$M$18='Capital Structure'!$E$17,GD176,GD184))</f>
        <v>0</v>
      </c>
      <c r="GE40" s="136">
        <f>IF(OR(GE37&lt;'Capital Structure'!$K$7,GE37&gt;'Capital Structure'!$L$7),0,IF('Capital Structure'!$M$18='Capital Structure'!$E$17,GE176,GE184))</f>
        <v>0</v>
      </c>
      <c r="GF40" s="136">
        <f>IF(OR(GF37&lt;'Capital Structure'!$K$7,GF37&gt;'Capital Structure'!$L$7),0,IF('Capital Structure'!$M$18='Capital Structure'!$E$17,GF176,GF184))</f>
        <v>0</v>
      </c>
    </row>
    <row r="41" spans="2:206">
      <c r="B41" s="138" t="s">
        <v>332</v>
      </c>
      <c r="E41" s="136">
        <f>IF(OR(E37&lt;'Capital Structure'!$Q$7,E37&gt;'Capital Structure'!$R$7),0,IF('Capital Structure'!$R$18='Capital Structure'!$U$4,E209,IF('Capital Structure'!$R$18='Capital Structure'!$U$5,E204,E214)))</f>
        <v>0</v>
      </c>
      <c r="F41" s="136">
        <f>IF(OR(F37&lt;'Capital Structure'!$Q$7,F37&gt;'Capital Structure'!$R$7),0,IF('Capital Structure'!$R$18='Capital Structure'!$U$4,F209,IF('Capital Structure'!$R$18='Capital Structure'!$U$5,F204,F214)))</f>
        <v>0</v>
      </c>
      <c r="G41" s="136">
        <f>IF(OR(G37&lt;'Capital Structure'!$Q$7,G37&gt;'Capital Structure'!$R$7),0,IF('Capital Structure'!$R$18='Capital Structure'!$U$4,G209,IF('Capital Structure'!$R$18='Capital Structure'!$U$5,G204,G214)))</f>
        <v>0</v>
      </c>
      <c r="H41" s="136">
        <f>IF(OR(H37&lt;'Capital Structure'!$Q$7,H37&gt;'Capital Structure'!$R$7),0,IF('Capital Structure'!$R$18='Capital Structure'!$U$4,H209,IF('Capital Structure'!$R$18='Capital Structure'!$U$5,H204,H214)))</f>
        <v>0</v>
      </c>
      <c r="I41" s="136">
        <f>IF(OR(I37&lt;'Capital Structure'!$Q$7,I37&gt;'Capital Structure'!$R$7),0,IF('Capital Structure'!$R$18='Capital Structure'!$U$4,I209,IF('Capital Structure'!$R$18='Capital Structure'!$U$5,I204,I214)))</f>
        <v>0</v>
      </c>
      <c r="J41" s="136">
        <f>IF(OR(J37&lt;'Capital Structure'!$Q$7,J37&gt;'Capital Structure'!$R$7),0,IF('Capital Structure'!$R$18='Capital Structure'!$U$4,J209,IF('Capital Structure'!$R$18='Capital Structure'!$U$5,J204,J214)))</f>
        <v>0</v>
      </c>
      <c r="K41" s="136">
        <f>IF(OR(K37&lt;'Capital Structure'!$Q$7,K37&gt;'Capital Structure'!$R$7),0,IF('Capital Structure'!$R$18='Capital Structure'!$U$4,K209,IF('Capital Structure'!$R$18='Capital Structure'!$U$5,K204,K214)))</f>
        <v>0</v>
      </c>
      <c r="L41" s="136">
        <f>IF(OR(L37&lt;'Capital Structure'!$Q$7,L37&gt;'Capital Structure'!$R$7),0,IF('Capital Structure'!$R$18='Capital Structure'!$U$4,L209,IF('Capital Structure'!$R$18='Capital Structure'!$U$5,L204,L214)))</f>
        <v>0</v>
      </c>
      <c r="M41" s="136">
        <f>IF(OR(M37&lt;'Capital Structure'!$Q$7,M37&gt;'Capital Structure'!$R$7),0,IF('Capital Structure'!$R$18='Capital Structure'!$U$4,M209,IF('Capital Structure'!$R$18='Capital Structure'!$U$5,M204,M214)))</f>
        <v>0</v>
      </c>
      <c r="N41" s="136">
        <f>IF(OR(N37&lt;'Capital Structure'!$Q$7,N37&gt;'Capital Structure'!$R$7),0,IF('Capital Structure'!$R$18='Capital Structure'!$U$4,N209,IF('Capital Structure'!$R$18='Capital Structure'!$U$5,N204,N214)))</f>
        <v>0</v>
      </c>
      <c r="O41" s="136">
        <f>IF(OR(O37&lt;'Capital Structure'!$Q$7,O37&gt;'Capital Structure'!$R$7),0,IF('Capital Structure'!$R$18='Capital Structure'!$U$4,O209,IF('Capital Structure'!$R$18='Capital Structure'!$U$5,O204,O214)))</f>
        <v>0</v>
      </c>
      <c r="P41" s="136">
        <f>IF(OR(P37&lt;'Capital Structure'!$Q$7,P37&gt;'Capital Structure'!$R$7),0,IF('Capital Structure'!$R$18='Capital Structure'!$U$4,P209,IF('Capital Structure'!$R$18='Capital Structure'!$U$5,P204,P214)))</f>
        <v>0</v>
      </c>
      <c r="Q41" s="136">
        <f>IF(OR(Q37&lt;'Capital Structure'!$Q$7,Q37&gt;'Capital Structure'!$R$7),0,IF('Capital Structure'!$R$18='Capital Structure'!$U$4,Q209,IF('Capital Structure'!$R$18='Capital Structure'!$U$5,Q204,Q214)))</f>
        <v>0</v>
      </c>
      <c r="R41" s="136">
        <f>IF(OR(R37&lt;'Capital Structure'!$Q$7,R37&gt;'Capital Structure'!$R$7),0,IF('Capital Structure'!$R$18='Capital Structure'!$U$4,R209,IF('Capital Structure'!$R$18='Capital Structure'!$U$5,R204,R214)))</f>
        <v>0</v>
      </c>
      <c r="S41" s="136">
        <f>IF(OR(S37&lt;'Capital Structure'!$Q$7,S37&gt;'Capital Structure'!$R$7),0,IF('Capital Structure'!$R$18='Capital Structure'!$U$4,S209,IF('Capital Structure'!$R$18='Capital Structure'!$U$5,S204,S214)))</f>
        <v>0</v>
      </c>
      <c r="T41" s="136">
        <f>IF(OR(T37&lt;'Capital Structure'!$Q$7,T37&gt;'Capital Structure'!$R$7),0,IF('Capital Structure'!$R$18='Capital Structure'!$U$4,T209,IF('Capital Structure'!$R$18='Capital Structure'!$U$5,T204,T214)))</f>
        <v>0</v>
      </c>
      <c r="U41" s="136">
        <f>IF(OR(U37&lt;'Capital Structure'!$Q$7,U37&gt;'Capital Structure'!$R$7),0,IF('Capital Structure'!$R$18='Capital Structure'!$U$4,U209,IF('Capital Structure'!$R$18='Capital Structure'!$U$5,U204,U214)))</f>
        <v>0</v>
      </c>
      <c r="V41" s="136">
        <f>IF(OR(V37&lt;'Capital Structure'!$Q$7,V37&gt;'Capital Structure'!$R$7),0,IF('Capital Structure'!$R$18='Capital Structure'!$U$4,V209,IF('Capital Structure'!$R$18='Capital Structure'!$U$5,V204,V214)))</f>
        <v>0</v>
      </c>
      <c r="W41" s="136">
        <f>IF(OR(W37&lt;'Capital Structure'!$Q$7,W37&gt;'Capital Structure'!$R$7),0,IF('Capital Structure'!$R$18='Capital Structure'!$U$4,W209,IF('Capital Structure'!$R$18='Capital Structure'!$U$5,W204,W214)))</f>
        <v>0</v>
      </c>
      <c r="X41" s="136">
        <f>IF(OR(X37&lt;'Capital Structure'!$Q$7,X37&gt;'Capital Structure'!$R$7),0,IF('Capital Structure'!$R$18='Capital Structure'!$U$4,X209,IF('Capital Structure'!$R$18='Capital Structure'!$U$5,X204,X214)))</f>
        <v>0</v>
      </c>
      <c r="Y41" s="136">
        <f>IF(OR(Y37&lt;'Capital Structure'!$Q$7,Y37&gt;'Capital Structure'!$R$7),0,IF('Capital Structure'!$R$18='Capital Structure'!$U$4,Y209,IF('Capital Structure'!$R$18='Capital Structure'!$U$5,Y204,Y214)))</f>
        <v>0</v>
      </c>
      <c r="Z41" s="136">
        <f>IF(OR(Z37&lt;'Capital Structure'!$Q$7,Z37&gt;'Capital Structure'!$R$7),0,IF('Capital Structure'!$R$18='Capital Structure'!$U$4,Z209,IF('Capital Structure'!$R$18='Capital Structure'!$U$5,Z204,Z214)))</f>
        <v>0</v>
      </c>
      <c r="AA41" s="136">
        <f>IF(OR(AA37&lt;'Capital Structure'!$Q$7,AA37&gt;'Capital Structure'!$R$7),0,IF('Capital Structure'!$R$18='Capital Structure'!$U$4,AA209,IF('Capital Structure'!$R$18='Capital Structure'!$U$5,AA204,AA214)))</f>
        <v>0</v>
      </c>
      <c r="AB41" s="136">
        <f>IF(OR(AB37&lt;'Capital Structure'!$Q$7,AB37&gt;'Capital Structure'!$R$7),0,IF('Capital Structure'!$R$18='Capital Structure'!$U$4,AB209,IF('Capital Structure'!$R$18='Capital Structure'!$U$5,AB204,AB214)))</f>
        <v>0</v>
      </c>
      <c r="AC41" s="136">
        <f>IF(OR(AC37&lt;'Capital Structure'!$Q$7,AC37&gt;'Capital Structure'!$R$7),0,IF('Capital Structure'!$R$18='Capital Structure'!$U$4,AC209,IF('Capital Structure'!$R$18='Capital Structure'!$U$5,AC204,AC214)))</f>
        <v>0</v>
      </c>
      <c r="AD41" s="136">
        <f>IF(OR(AD37&lt;'Capital Structure'!$Q$7,AD37&gt;'Capital Structure'!$R$7),0,IF('Capital Structure'!$R$18='Capital Structure'!$U$4,AD209,IF('Capital Structure'!$R$18='Capital Structure'!$U$5,AD204,AD214)))</f>
        <v>0</v>
      </c>
      <c r="AE41" s="136">
        <f>IF(OR(AE37&lt;'Capital Structure'!$Q$7,AE37&gt;'Capital Structure'!$R$7),0,IF('Capital Structure'!$R$18='Capital Structure'!$U$4,AE209,IF('Capital Structure'!$R$18='Capital Structure'!$U$5,AE204,AE214)))</f>
        <v>0</v>
      </c>
      <c r="AF41" s="136">
        <f>IF(OR(AF37&lt;'Capital Structure'!$Q$7,AF37&gt;'Capital Structure'!$R$7),0,IF('Capital Structure'!$R$18='Capital Structure'!$U$4,AF209,IF('Capital Structure'!$R$18='Capital Structure'!$U$5,AF204,AF214)))</f>
        <v>0</v>
      </c>
      <c r="AG41" s="136">
        <f>IF(OR(AG37&lt;'Capital Structure'!$Q$7,AG37&gt;'Capital Structure'!$R$7),0,IF('Capital Structure'!$R$18='Capital Structure'!$U$4,AG209,IF('Capital Structure'!$R$18='Capital Structure'!$U$5,AG204,AG214)))</f>
        <v>0</v>
      </c>
      <c r="AH41" s="136">
        <f>IF(OR(AH37&lt;'Capital Structure'!$Q$7,AH37&gt;'Capital Structure'!$R$7),0,IF('Capital Structure'!$R$18='Capital Structure'!$U$4,AH209,IF('Capital Structure'!$R$18='Capital Structure'!$U$5,AH204,AH214)))</f>
        <v>0</v>
      </c>
      <c r="AI41" s="136">
        <f>IF(OR(AI37&lt;'Capital Structure'!$Q$7,AI37&gt;'Capital Structure'!$R$7),0,IF('Capital Structure'!$R$18='Capital Structure'!$U$4,AI209,IF('Capital Structure'!$R$18='Capital Structure'!$U$5,AI204,AI214)))</f>
        <v>0</v>
      </c>
      <c r="AJ41" s="136">
        <f>IF(OR(AJ37&lt;'Capital Structure'!$Q$7,AJ37&gt;'Capital Structure'!$R$7),0,IF('Capital Structure'!$R$18='Capital Structure'!$U$4,AJ209,IF('Capital Structure'!$R$18='Capital Structure'!$U$5,AJ204,AJ214)))</f>
        <v>0</v>
      </c>
      <c r="AK41" s="136">
        <f>IF(OR(AK37&lt;'Capital Structure'!$Q$7,AK37&gt;'Capital Structure'!$R$7),0,IF('Capital Structure'!$R$18='Capital Structure'!$U$4,AK209,IF('Capital Structure'!$R$18='Capital Structure'!$U$5,AK204,AK214)))</f>
        <v>0</v>
      </c>
      <c r="AL41" s="136">
        <f>IF(OR(AL37&lt;'Capital Structure'!$Q$7,AL37&gt;'Capital Structure'!$R$7),0,IF('Capital Structure'!$R$18='Capital Structure'!$U$4,AL209,IF('Capital Structure'!$R$18='Capital Structure'!$U$5,AL204,AL214)))</f>
        <v>0</v>
      </c>
      <c r="AM41" s="136">
        <f>IF(OR(AM37&lt;'Capital Structure'!$Q$7,AM37&gt;'Capital Structure'!$R$7),0,IF('Capital Structure'!$R$18='Capital Structure'!$U$4,AM209,IF('Capital Structure'!$R$18='Capital Structure'!$U$5,AM204,AM214)))</f>
        <v>0</v>
      </c>
      <c r="AN41" s="136">
        <f>IF(OR(AN37&lt;'Capital Structure'!$Q$7,AN37&gt;'Capital Structure'!$R$7),0,IF('Capital Structure'!$R$18='Capital Structure'!$U$4,AN209,IF('Capital Structure'!$R$18='Capital Structure'!$U$5,AN204,AN214)))</f>
        <v>0</v>
      </c>
      <c r="AO41" s="136">
        <f>IF(OR(AO37&lt;'Capital Structure'!$Q$7,AO37&gt;'Capital Structure'!$R$7),0,IF('Capital Structure'!$R$18='Capital Structure'!$U$4,AO209,IF('Capital Structure'!$R$18='Capital Structure'!$U$5,AO204,AO214)))</f>
        <v>0</v>
      </c>
      <c r="AP41" s="136">
        <f>IF(OR(AP37&lt;'Capital Structure'!$Q$7,AP37&gt;'Capital Structure'!$R$7),0,IF('Capital Structure'!$R$18='Capital Structure'!$U$4,AP209,IF('Capital Structure'!$R$18='Capital Structure'!$U$5,AP204,AP214)))</f>
        <v>0</v>
      </c>
      <c r="AQ41" s="136">
        <f>IF(OR(AQ37&lt;'Capital Structure'!$Q$7,AQ37&gt;'Capital Structure'!$R$7),0,IF('Capital Structure'!$R$18='Capital Structure'!$U$4,AQ209,IF('Capital Structure'!$R$18='Capital Structure'!$U$5,AQ204,AQ214)))</f>
        <v>0</v>
      </c>
      <c r="AR41" s="136">
        <f>IF(OR(AR37&lt;'Capital Structure'!$Q$7,AR37&gt;'Capital Structure'!$R$7),0,IF('Capital Structure'!$R$18='Capital Structure'!$U$4,AR209,IF('Capital Structure'!$R$18='Capital Structure'!$U$5,AR204,AR214)))</f>
        <v>0</v>
      </c>
      <c r="AS41" s="136">
        <f>IF(OR(AS37&lt;'Capital Structure'!$Q$7,AS37&gt;'Capital Structure'!$R$7),0,IF('Capital Structure'!$R$18='Capital Structure'!$U$4,AS209,IF('Capital Structure'!$R$18='Capital Structure'!$U$5,AS204,AS214)))</f>
        <v>0</v>
      </c>
      <c r="AT41" s="136">
        <f>IF(OR(AT37&lt;'Capital Structure'!$Q$7,AT37&gt;'Capital Structure'!$R$7),0,IF('Capital Structure'!$R$18='Capital Structure'!$U$4,AT209,IF('Capital Structure'!$R$18='Capital Structure'!$U$5,AT204,AT214)))</f>
        <v>0</v>
      </c>
      <c r="AU41" s="136">
        <f>IF(OR(AU37&lt;'Capital Structure'!$Q$7,AU37&gt;'Capital Structure'!$R$7),0,IF('Capital Structure'!$R$18='Capital Structure'!$U$4,AU209,IF('Capital Structure'!$R$18='Capital Structure'!$U$5,AU204,AU214)))</f>
        <v>0</v>
      </c>
      <c r="AV41" s="136">
        <f>IF(OR(AV37&lt;'Capital Structure'!$Q$7,AV37&gt;'Capital Structure'!$R$7),0,IF('Capital Structure'!$R$18='Capital Structure'!$U$4,AV209,IF('Capital Structure'!$R$18='Capital Structure'!$U$5,AV204,AV214)))</f>
        <v>0</v>
      </c>
      <c r="AW41" s="136">
        <f>IF(OR(AW37&lt;'Capital Structure'!$Q$7,AW37&gt;'Capital Structure'!$R$7),0,IF('Capital Structure'!$R$18='Capital Structure'!$U$4,AW209,IF('Capital Structure'!$R$18='Capital Structure'!$U$5,AW204,AW214)))</f>
        <v>0</v>
      </c>
      <c r="AX41" s="136">
        <f>IF(OR(AX37&lt;'Capital Structure'!$Q$7,AX37&gt;'Capital Structure'!$R$7),0,IF('Capital Structure'!$R$18='Capital Structure'!$U$4,AX209,IF('Capital Structure'!$R$18='Capital Structure'!$U$5,AX204,AX214)))</f>
        <v>0</v>
      </c>
      <c r="AY41" s="136">
        <f>IF(OR(AY37&lt;'Capital Structure'!$Q$7,AY37&gt;'Capital Structure'!$R$7),0,IF('Capital Structure'!$R$18='Capital Structure'!$U$4,AY209,IF('Capital Structure'!$R$18='Capital Structure'!$U$5,AY204,AY214)))</f>
        <v>0</v>
      </c>
      <c r="AZ41" s="136">
        <f>IF(OR(AZ37&lt;'Capital Structure'!$Q$7,AZ37&gt;'Capital Structure'!$R$7),0,IF('Capital Structure'!$R$18='Capital Structure'!$U$4,AZ209,IF('Capital Structure'!$R$18='Capital Structure'!$U$5,AZ204,AZ214)))</f>
        <v>0</v>
      </c>
      <c r="BA41" s="136">
        <f>IF(OR(BA37&lt;'Capital Structure'!$Q$7,BA37&gt;'Capital Structure'!$R$7),0,IF('Capital Structure'!$R$18='Capital Structure'!$U$4,BA209,IF('Capital Structure'!$R$18='Capital Structure'!$U$5,BA204,BA214)))</f>
        <v>0</v>
      </c>
      <c r="BB41" s="136">
        <f>IF(OR(BB37&lt;'Capital Structure'!$Q$7,BB37&gt;'Capital Structure'!$R$7),0,IF('Capital Structure'!$R$18='Capital Structure'!$U$4,BB209,IF('Capital Structure'!$R$18='Capital Structure'!$U$5,BB204,BB214)))</f>
        <v>0</v>
      </c>
      <c r="BC41" s="136">
        <f>IF(OR(BC37&lt;'Capital Structure'!$Q$7,BC37&gt;'Capital Structure'!$R$7),0,IF('Capital Structure'!$R$18='Capital Structure'!$U$4,BC209,IF('Capital Structure'!$R$18='Capital Structure'!$U$5,BC204,BC214)))</f>
        <v>0</v>
      </c>
      <c r="BD41" s="136">
        <f>IF(OR(BD37&lt;'Capital Structure'!$Q$7,BD37&gt;'Capital Structure'!$R$7),0,IF('Capital Structure'!$R$18='Capital Structure'!$U$4,BD209,IF('Capital Structure'!$R$18='Capital Structure'!$U$5,BD204,BD214)))</f>
        <v>0</v>
      </c>
      <c r="BE41" s="136">
        <f>IF(OR(BE37&lt;'Capital Structure'!$Q$7,BE37&gt;'Capital Structure'!$R$7),0,IF('Capital Structure'!$R$18='Capital Structure'!$U$4,BE209,IF('Capital Structure'!$R$18='Capital Structure'!$U$5,BE204,BE214)))</f>
        <v>0</v>
      </c>
      <c r="BF41" s="136">
        <f>IF(OR(BF37&lt;'Capital Structure'!$Q$7,BF37&gt;'Capital Structure'!$R$7),0,IF('Capital Structure'!$R$18='Capital Structure'!$U$4,BF209,IF('Capital Structure'!$R$18='Capital Structure'!$U$5,BF204,BF214)))</f>
        <v>0</v>
      </c>
      <c r="BG41" s="136">
        <f>IF(OR(BG37&lt;'Capital Structure'!$Q$7,BG37&gt;'Capital Structure'!$R$7),0,IF('Capital Structure'!$R$18='Capital Structure'!$U$4,BG209,IF('Capital Structure'!$R$18='Capital Structure'!$U$5,BG204,BG214)))</f>
        <v>0</v>
      </c>
      <c r="BH41" s="136">
        <f>IF(OR(BH37&lt;'Capital Structure'!$Q$7,BH37&gt;'Capital Structure'!$R$7),0,IF('Capital Structure'!$R$18='Capital Structure'!$U$4,BH209,IF('Capital Structure'!$R$18='Capital Structure'!$U$5,BH204,BH214)))</f>
        <v>0</v>
      </c>
      <c r="BI41" s="136">
        <f>IF(OR(BI37&lt;'Capital Structure'!$Q$7,BI37&gt;'Capital Structure'!$R$7),0,IF('Capital Structure'!$R$18='Capital Structure'!$U$4,BI209,IF('Capital Structure'!$R$18='Capital Structure'!$U$5,BI204,BI214)))</f>
        <v>0</v>
      </c>
      <c r="BJ41" s="136">
        <f>IF(OR(BJ37&lt;'Capital Structure'!$Q$7,BJ37&gt;'Capital Structure'!$R$7),0,IF('Capital Structure'!$R$18='Capital Structure'!$U$4,BJ209,IF('Capital Structure'!$R$18='Capital Structure'!$U$5,BJ204,BJ214)))</f>
        <v>0</v>
      </c>
      <c r="BK41" s="136">
        <f>IF(OR(BK37&lt;'Capital Structure'!$Q$7,BK37&gt;'Capital Structure'!$R$7),0,IF('Capital Structure'!$R$18='Capital Structure'!$U$4,BK209,IF('Capital Structure'!$R$18='Capital Structure'!$U$5,BK204,BK214)))</f>
        <v>0</v>
      </c>
      <c r="BL41" s="136">
        <f>IF(OR(BL37&lt;'Capital Structure'!$Q$7,BL37&gt;'Capital Structure'!$R$7),0,IF('Capital Structure'!$R$18='Capital Structure'!$U$4,BL209,IF('Capital Structure'!$R$18='Capital Structure'!$U$5,BL204,BL214)))</f>
        <v>0</v>
      </c>
      <c r="BM41" s="136">
        <f>IF(OR(BM37&lt;'Capital Structure'!$Q$7,BM37&gt;'Capital Structure'!$R$7),0,IF('Capital Structure'!$R$18='Capital Structure'!$U$4,BM209,IF('Capital Structure'!$R$18='Capital Structure'!$U$5,BM204,BM214)))</f>
        <v>0</v>
      </c>
      <c r="BN41" s="136">
        <f>IF(OR(BN37&lt;'Capital Structure'!$Q$7,BN37&gt;'Capital Structure'!$R$7),0,IF('Capital Structure'!$R$18='Capital Structure'!$U$4,BN209,IF('Capital Structure'!$R$18='Capital Structure'!$U$5,BN204,BN214)))</f>
        <v>0</v>
      </c>
      <c r="BO41" s="136">
        <f>IF(OR(BO37&lt;'Capital Structure'!$Q$7,BO37&gt;'Capital Structure'!$R$7),0,IF('Capital Structure'!$R$18='Capital Structure'!$U$4,BO209,IF('Capital Structure'!$R$18='Capital Structure'!$U$5,BO204,BO214)))</f>
        <v>0</v>
      </c>
      <c r="BP41" s="136">
        <f>IF(OR(BP37&lt;'Capital Structure'!$Q$7,BP37&gt;'Capital Structure'!$R$7),0,IF('Capital Structure'!$R$18='Capital Structure'!$U$4,BP209,IF('Capital Structure'!$R$18='Capital Structure'!$U$5,BP204,BP214)))</f>
        <v>0</v>
      </c>
      <c r="BQ41" s="136">
        <f>IF(OR(BQ37&lt;'Capital Structure'!$Q$7,BQ37&gt;'Capital Structure'!$R$7),0,IF('Capital Structure'!$R$18='Capital Structure'!$U$4,BQ209,IF('Capital Structure'!$R$18='Capital Structure'!$U$5,BQ204,BQ214)))</f>
        <v>0</v>
      </c>
      <c r="BR41" s="136">
        <f>IF(OR(BR37&lt;'Capital Structure'!$Q$7,BR37&gt;'Capital Structure'!$R$7),0,IF('Capital Structure'!$R$18='Capital Structure'!$U$4,BR209,IF('Capital Structure'!$R$18='Capital Structure'!$U$5,BR204,BR214)))</f>
        <v>0</v>
      </c>
      <c r="BS41" s="136">
        <f>IF(OR(BS37&lt;'Capital Structure'!$Q$7,BS37&gt;'Capital Structure'!$R$7),0,IF('Capital Structure'!$R$18='Capital Structure'!$U$4,BS209,IF('Capital Structure'!$R$18='Capital Structure'!$U$5,BS204,BS214)))</f>
        <v>0</v>
      </c>
      <c r="BT41" s="136">
        <f>IF(OR(BT37&lt;'Capital Structure'!$Q$7,BT37&gt;'Capital Structure'!$R$7),0,IF('Capital Structure'!$R$18='Capital Structure'!$U$4,BT209,IF('Capital Structure'!$R$18='Capital Structure'!$U$5,BT204,BT214)))</f>
        <v>0</v>
      </c>
      <c r="BU41" s="136">
        <f>IF(OR(BU37&lt;'Capital Structure'!$Q$7,BU37&gt;'Capital Structure'!$R$7),0,IF('Capital Structure'!$R$18='Capital Structure'!$U$4,BU209,IF('Capital Structure'!$R$18='Capital Structure'!$U$5,BU204,BU214)))</f>
        <v>0</v>
      </c>
      <c r="BV41" s="136">
        <f>IF(OR(BV37&lt;'Capital Structure'!$Q$7,BV37&gt;'Capital Structure'!$R$7),0,IF('Capital Structure'!$R$18='Capital Structure'!$U$4,BV209,IF('Capital Structure'!$R$18='Capital Structure'!$U$5,BV204,BV214)))</f>
        <v>0</v>
      </c>
      <c r="BW41" s="136">
        <f>IF(OR(BW37&lt;'Capital Structure'!$Q$7,BW37&gt;'Capital Structure'!$R$7),0,IF('Capital Structure'!$R$18='Capital Structure'!$U$4,BW209,IF('Capital Structure'!$R$18='Capital Structure'!$U$5,BW204,BW214)))</f>
        <v>0</v>
      </c>
      <c r="BX41" s="136">
        <f>IF(OR(BX37&lt;'Capital Structure'!$Q$7,BX37&gt;'Capital Structure'!$R$7),0,IF('Capital Structure'!$R$18='Capital Structure'!$U$4,BX209,IF('Capital Structure'!$R$18='Capital Structure'!$U$5,BX204,BX214)))</f>
        <v>0</v>
      </c>
      <c r="BY41" s="136">
        <f>IF(OR(BY37&lt;'Capital Structure'!$Q$7,BY37&gt;'Capital Structure'!$R$7),0,IF('Capital Structure'!$R$18='Capital Structure'!$U$4,BY209,IF('Capital Structure'!$R$18='Capital Structure'!$U$5,BY204,BY214)))</f>
        <v>0</v>
      </c>
      <c r="BZ41" s="136">
        <f>IF(OR(BZ37&lt;'Capital Structure'!$Q$7,BZ37&gt;'Capital Structure'!$R$7),0,IF('Capital Structure'!$R$18='Capital Structure'!$U$4,BZ209,IF('Capital Structure'!$R$18='Capital Structure'!$U$5,BZ204,BZ214)))</f>
        <v>0</v>
      </c>
      <c r="CA41" s="136">
        <f>IF(OR(CA37&lt;'Capital Structure'!$Q$7,CA37&gt;'Capital Structure'!$R$7),0,IF('Capital Structure'!$R$18='Capital Structure'!$U$4,CA209,IF('Capital Structure'!$R$18='Capital Structure'!$U$5,CA204,CA214)))</f>
        <v>0</v>
      </c>
      <c r="CB41" s="136">
        <f>IF(OR(CB37&lt;'Capital Structure'!$Q$7,CB37&gt;'Capital Structure'!$R$7),0,IF('Capital Structure'!$R$18='Capital Structure'!$U$4,CB209,IF('Capital Structure'!$R$18='Capital Structure'!$U$5,CB204,CB214)))</f>
        <v>0</v>
      </c>
      <c r="CC41" s="136">
        <f>IF(OR(CC37&lt;'Capital Structure'!$Q$7,CC37&gt;'Capital Structure'!$R$7),0,IF('Capital Structure'!$R$18='Capital Structure'!$U$4,CC209,IF('Capital Structure'!$R$18='Capital Structure'!$U$5,CC204,CC214)))</f>
        <v>0</v>
      </c>
      <c r="CD41" s="136">
        <f>IF(OR(CD37&lt;'Capital Structure'!$Q$7,CD37&gt;'Capital Structure'!$R$7),0,IF('Capital Structure'!$R$18='Capital Structure'!$U$4,CD209,IF('Capital Structure'!$R$18='Capital Structure'!$U$5,CD204,CD214)))</f>
        <v>0</v>
      </c>
      <c r="CE41" s="136">
        <f>IF(OR(CE37&lt;'Capital Structure'!$Q$7,CE37&gt;'Capital Structure'!$R$7),0,IF('Capital Structure'!$R$18='Capital Structure'!$U$4,CE209,IF('Capital Structure'!$R$18='Capital Structure'!$U$5,CE204,CE214)))</f>
        <v>0</v>
      </c>
      <c r="CF41" s="136">
        <f>IF(OR(CF37&lt;'Capital Structure'!$Q$7,CF37&gt;'Capital Structure'!$R$7),0,IF('Capital Structure'!$R$18='Capital Structure'!$U$4,CF209,IF('Capital Structure'!$R$18='Capital Structure'!$U$5,CF204,CF214)))</f>
        <v>0</v>
      </c>
      <c r="CG41" s="136">
        <f>IF(OR(CG37&lt;'Capital Structure'!$Q$7,CG37&gt;'Capital Structure'!$R$7),0,IF('Capital Structure'!$R$18='Capital Structure'!$U$4,CG209,IF('Capital Structure'!$R$18='Capital Structure'!$U$5,CG204,CG214)))</f>
        <v>0</v>
      </c>
      <c r="CH41" s="136">
        <f>IF(OR(CH37&lt;'Capital Structure'!$Q$7,CH37&gt;'Capital Structure'!$R$7),0,IF('Capital Structure'!$R$18='Capital Structure'!$U$4,CH209,IF('Capital Structure'!$R$18='Capital Structure'!$U$5,CH204,CH214)))</f>
        <v>0</v>
      </c>
      <c r="CI41" s="136">
        <f>IF(OR(CI37&lt;'Capital Structure'!$Q$7,CI37&gt;'Capital Structure'!$R$7),0,IF('Capital Structure'!$R$18='Capital Structure'!$U$4,CI209,IF('Capital Structure'!$R$18='Capital Structure'!$U$5,CI204,CI214)))</f>
        <v>0</v>
      </c>
      <c r="CJ41" s="136">
        <f>IF(OR(CJ37&lt;'Capital Structure'!$Q$7,CJ37&gt;'Capital Structure'!$R$7),0,IF('Capital Structure'!$R$18='Capital Structure'!$U$4,CJ209,IF('Capital Structure'!$R$18='Capital Structure'!$U$5,CJ204,CJ214)))</f>
        <v>0</v>
      </c>
      <c r="CK41" s="136">
        <f>IF(OR(CK37&lt;'Capital Structure'!$Q$7,CK37&gt;'Capital Structure'!$R$7),0,IF('Capital Structure'!$R$18='Capital Structure'!$U$4,CK209,IF('Capital Structure'!$R$18='Capital Structure'!$U$5,CK204,CK214)))</f>
        <v>0</v>
      </c>
      <c r="CL41" s="136">
        <f>IF(OR(CL37&lt;'Capital Structure'!$Q$7,CL37&gt;'Capital Structure'!$R$7),0,IF('Capital Structure'!$R$18='Capital Structure'!$U$4,CL209,IF('Capital Structure'!$R$18='Capital Structure'!$U$5,CL204,CL214)))</f>
        <v>0</v>
      </c>
      <c r="CM41" s="136">
        <f>IF(OR(CM37&lt;'Capital Structure'!$Q$7,CM37&gt;'Capital Structure'!$R$7),0,IF('Capital Structure'!$R$18='Capital Structure'!$U$4,CM209,IF('Capital Structure'!$R$18='Capital Structure'!$U$5,CM204,CM214)))</f>
        <v>0</v>
      </c>
      <c r="CN41" s="136">
        <f>IF(OR(CN37&lt;'Capital Structure'!$Q$7,CN37&gt;'Capital Structure'!$R$7),0,IF('Capital Structure'!$R$18='Capital Structure'!$U$4,CN209,IF('Capital Structure'!$R$18='Capital Structure'!$U$5,CN204,CN214)))</f>
        <v>0</v>
      </c>
      <c r="CO41" s="136">
        <f>IF(OR(CO37&lt;'Capital Structure'!$Q$7,CO37&gt;'Capital Structure'!$R$7),0,IF('Capital Structure'!$R$18='Capital Structure'!$U$4,CO209,IF('Capital Structure'!$R$18='Capital Structure'!$U$5,CO204,CO214)))</f>
        <v>0</v>
      </c>
      <c r="CP41" s="136">
        <f>IF(OR(CP37&lt;'Capital Structure'!$Q$7,CP37&gt;'Capital Structure'!$R$7),0,IF('Capital Structure'!$R$18='Capital Structure'!$U$4,CP209,IF('Capital Structure'!$R$18='Capital Structure'!$U$5,CP204,CP214)))</f>
        <v>0</v>
      </c>
      <c r="CQ41" s="136">
        <f>IF(OR(CQ37&lt;'Capital Structure'!$Q$7,CQ37&gt;'Capital Structure'!$R$7),0,IF('Capital Structure'!$R$18='Capital Structure'!$U$4,CQ209,IF('Capital Structure'!$R$18='Capital Structure'!$U$5,CQ204,CQ214)))</f>
        <v>0</v>
      </c>
      <c r="CR41" s="136">
        <f>IF(OR(CR37&lt;'Capital Structure'!$Q$7,CR37&gt;'Capital Structure'!$R$7),0,IF('Capital Structure'!$R$18='Capital Structure'!$U$4,CR209,IF('Capital Structure'!$R$18='Capital Structure'!$U$5,CR204,CR214)))</f>
        <v>0</v>
      </c>
      <c r="CS41" s="136">
        <f>IF(OR(CS37&lt;'Capital Structure'!$Q$7,CS37&gt;'Capital Structure'!$R$7),0,IF('Capital Structure'!$R$18='Capital Structure'!$U$4,CS209,IF('Capital Structure'!$R$18='Capital Structure'!$U$5,CS204,CS214)))</f>
        <v>0</v>
      </c>
      <c r="CT41" s="136">
        <f>IF(OR(CT37&lt;'Capital Structure'!$Q$7,CT37&gt;'Capital Structure'!$R$7),0,IF('Capital Structure'!$R$18='Capital Structure'!$U$4,CT209,IF('Capital Structure'!$R$18='Capital Structure'!$U$5,CT204,CT214)))</f>
        <v>0</v>
      </c>
      <c r="CU41" s="136">
        <f>IF(OR(CU37&lt;'Capital Structure'!$Q$7,CU37&gt;'Capital Structure'!$R$7),0,IF('Capital Structure'!$R$18='Capital Structure'!$U$4,CU209,IF('Capital Structure'!$R$18='Capital Structure'!$U$5,CU204,CU214)))</f>
        <v>0</v>
      </c>
      <c r="CV41" s="136">
        <f>IF(OR(CV37&lt;'Capital Structure'!$Q$7,CV37&gt;'Capital Structure'!$R$7),0,IF('Capital Structure'!$R$18='Capital Structure'!$U$4,CV209,IF('Capital Structure'!$R$18='Capital Structure'!$U$5,CV204,CV214)))</f>
        <v>0</v>
      </c>
      <c r="CW41" s="136">
        <f>IF(OR(CW37&lt;'Capital Structure'!$Q$7,CW37&gt;'Capital Structure'!$R$7),0,IF('Capital Structure'!$R$18='Capital Structure'!$U$4,CW209,IF('Capital Structure'!$R$18='Capital Structure'!$U$5,CW204,CW214)))</f>
        <v>0</v>
      </c>
      <c r="CX41" s="136">
        <f>IF(OR(CX37&lt;'Capital Structure'!$Q$7,CX37&gt;'Capital Structure'!$R$7),0,IF('Capital Structure'!$R$18='Capital Structure'!$U$4,CX209,IF('Capital Structure'!$R$18='Capital Structure'!$U$5,CX204,CX214)))</f>
        <v>0</v>
      </c>
      <c r="CY41" s="136">
        <f>IF(OR(CY37&lt;'Capital Structure'!$Q$7,CY37&gt;'Capital Structure'!$R$7),0,IF('Capital Structure'!$R$18='Capital Structure'!$U$4,CY209,IF('Capital Structure'!$R$18='Capital Structure'!$U$5,CY204,CY214)))</f>
        <v>0</v>
      </c>
      <c r="CZ41" s="136">
        <f>IF(OR(CZ37&lt;'Capital Structure'!$Q$7,CZ37&gt;'Capital Structure'!$R$7),0,IF('Capital Structure'!$R$18='Capital Structure'!$U$4,CZ209,IF('Capital Structure'!$R$18='Capital Structure'!$U$5,CZ204,CZ214)))</f>
        <v>0</v>
      </c>
      <c r="DA41" s="136">
        <f>IF(OR(DA37&lt;'Capital Structure'!$Q$7,DA37&gt;'Capital Structure'!$R$7),0,IF('Capital Structure'!$R$18='Capital Structure'!$U$4,DA209,IF('Capital Structure'!$R$18='Capital Structure'!$U$5,DA204,DA214)))</f>
        <v>0</v>
      </c>
      <c r="DB41" s="136">
        <f>IF(OR(DB37&lt;'Capital Structure'!$Q$7,DB37&gt;'Capital Structure'!$R$7),0,IF('Capital Structure'!$R$18='Capital Structure'!$U$4,DB209,IF('Capital Structure'!$R$18='Capital Structure'!$U$5,DB204,DB214)))</f>
        <v>0</v>
      </c>
      <c r="DC41" s="136">
        <f>IF(OR(DC37&lt;'Capital Structure'!$Q$7,DC37&gt;'Capital Structure'!$R$7),0,IF('Capital Structure'!$R$18='Capital Structure'!$U$4,DC209,IF('Capital Structure'!$R$18='Capital Structure'!$U$5,DC204,DC214)))</f>
        <v>0</v>
      </c>
      <c r="DD41" s="136">
        <f>IF(OR(DD37&lt;'Capital Structure'!$Q$7,DD37&gt;'Capital Structure'!$R$7),0,IF('Capital Structure'!$R$18='Capital Structure'!$U$4,DD209,IF('Capital Structure'!$R$18='Capital Structure'!$U$5,DD204,DD214)))</f>
        <v>0</v>
      </c>
      <c r="DE41" s="136">
        <f>IF(OR(DE37&lt;'Capital Structure'!$Q$7,DE37&gt;'Capital Structure'!$R$7),0,IF('Capital Structure'!$R$18='Capital Structure'!$U$4,DE209,IF('Capital Structure'!$R$18='Capital Structure'!$U$5,DE204,DE214)))</f>
        <v>0</v>
      </c>
      <c r="DF41" s="136">
        <f>IF(OR(DF37&lt;'Capital Structure'!$Q$7,DF37&gt;'Capital Structure'!$R$7),0,IF('Capital Structure'!$R$18='Capital Structure'!$U$4,DF209,IF('Capital Structure'!$R$18='Capital Structure'!$U$5,DF204,DF214)))</f>
        <v>0</v>
      </c>
      <c r="DG41" s="136">
        <f>IF(OR(DG37&lt;'Capital Structure'!$Q$7,DG37&gt;'Capital Structure'!$R$7),0,IF('Capital Structure'!$R$18='Capital Structure'!$U$4,DG209,IF('Capital Structure'!$R$18='Capital Structure'!$U$5,DG204,DG214)))</f>
        <v>0</v>
      </c>
      <c r="DH41" s="136">
        <f>IF(OR(DH37&lt;'Capital Structure'!$Q$7,DH37&gt;'Capital Structure'!$R$7),0,IF('Capital Structure'!$R$18='Capital Structure'!$U$4,DH209,IF('Capital Structure'!$R$18='Capital Structure'!$U$5,DH204,DH214)))</f>
        <v>0</v>
      </c>
      <c r="DI41" s="136">
        <f>IF(OR(DI37&lt;'Capital Structure'!$Q$7,DI37&gt;'Capital Structure'!$R$7),0,IF('Capital Structure'!$R$18='Capital Structure'!$U$4,DI209,IF('Capital Structure'!$R$18='Capital Structure'!$U$5,DI204,DI214)))</f>
        <v>0</v>
      </c>
      <c r="DJ41" s="136">
        <f>IF(OR(DJ37&lt;'Capital Structure'!$Q$7,DJ37&gt;'Capital Structure'!$R$7),0,IF('Capital Structure'!$R$18='Capital Structure'!$U$4,DJ209,IF('Capital Structure'!$R$18='Capital Structure'!$U$5,DJ204,DJ214)))</f>
        <v>0</v>
      </c>
      <c r="DK41" s="136">
        <f>IF(OR(DK37&lt;'Capital Structure'!$Q$7,DK37&gt;'Capital Structure'!$R$7),0,IF('Capital Structure'!$R$18='Capital Structure'!$U$4,DK209,IF('Capital Structure'!$R$18='Capital Structure'!$U$5,DK204,DK214)))</f>
        <v>0</v>
      </c>
      <c r="DL41" s="136">
        <f>IF(OR(DL37&lt;'Capital Structure'!$Q$7,DL37&gt;'Capital Structure'!$R$7),0,IF('Capital Structure'!$R$18='Capital Structure'!$U$4,DL209,IF('Capital Structure'!$R$18='Capital Structure'!$U$5,DL204,DL214)))</f>
        <v>0</v>
      </c>
      <c r="DM41" s="136">
        <f>IF(OR(DM37&lt;'Capital Structure'!$Q$7,DM37&gt;'Capital Structure'!$R$7),0,IF('Capital Structure'!$R$18='Capital Structure'!$U$4,DM209,IF('Capital Structure'!$R$18='Capital Structure'!$U$5,DM204,DM214)))</f>
        <v>0</v>
      </c>
      <c r="DN41" s="136">
        <f>IF(OR(DN37&lt;'Capital Structure'!$Q$7,DN37&gt;'Capital Structure'!$R$7),0,IF('Capital Structure'!$R$18='Capital Structure'!$U$4,DN209,IF('Capital Structure'!$R$18='Capital Structure'!$U$5,DN204,DN214)))</f>
        <v>0</v>
      </c>
      <c r="DO41" s="136">
        <f>IF(OR(DO37&lt;'Capital Structure'!$Q$7,DO37&gt;'Capital Structure'!$R$7),0,IF('Capital Structure'!$R$18='Capital Structure'!$U$4,DO209,IF('Capital Structure'!$R$18='Capital Structure'!$U$5,DO204,DO214)))</f>
        <v>0</v>
      </c>
      <c r="DP41" s="136">
        <f>IF(OR(DP37&lt;'Capital Structure'!$Q$7,DP37&gt;'Capital Structure'!$R$7),0,IF('Capital Structure'!$R$18='Capital Structure'!$U$4,DP209,IF('Capital Structure'!$R$18='Capital Structure'!$U$5,DP204,DP214)))</f>
        <v>0</v>
      </c>
      <c r="DQ41" s="136">
        <f>IF(OR(DQ37&lt;'Capital Structure'!$Q$7,DQ37&gt;'Capital Structure'!$R$7),0,IF('Capital Structure'!$R$18='Capital Structure'!$U$4,DQ209,IF('Capital Structure'!$R$18='Capital Structure'!$U$5,DQ204,DQ214)))</f>
        <v>0</v>
      </c>
      <c r="DR41" s="136">
        <f>IF(OR(DR37&lt;'Capital Structure'!$Q$7,DR37&gt;'Capital Structure'!$R$7),0,IF('Capital Structure'!$R$18='Capital Structure'!$U$4,DR209,IF('Capital Structure'!$R$18='Capital Structure'!$U$5,DR204,DR214)))</f>
        <v>0</v>
      </c>
      <c r="DS41" s="136">
        <f>IF(OR(DS37&lt;'Capital Structure'!$Q$7,DS37&gt;'Capital Structure'!$R$7),0,IF('Capital Structure'!$R$18='Capital Structure'!$U$4,DS209,IF('Capital Structure'!$R$18='Capital Structure'!$U$5,DS204,DS214)))</f>
        <v>0</v>
      </c>
      <c r="DT41" s="136">
        <f>IF(OR(DT37&lt;'Capital Structure'!$Q$7,DT37&gt;'Capital Structure'!$R$7),0,IF('Capital Structure'!$R$18='Capital Structure'!$U$4,DT209,IF('Capital Structure'!$R$18='Capital Structure'!$U$5,DT204,DT214)))</f>
        <v>0</v>
      </c>
      <c r="DU41" s="136">
        <f>IF(OR(DU37&lt;'Capital Structure'!$Q$7,DU37&gt;'Capital Structure'!$R$7),0,IF('Capital Structure'!$R$18='Capital Structure'!$U$4,DU209,IF('Capital Structure'!$R$18='Capital Structure'!$U$5,DU204,DU214)))</f>
        <v>0</v>
      </c>
      <c r="DV41" s="136">
        <f>IF(OR(DV37&lt;'Capital Structure'!$Q$7,DV37&gt;'Capital Structure'!$R$7),0,IF('Capital Structure'!$R$18='Capital Structure'!$U$4,DV209,IF('Capital Structure'!$R$18='Capital Structure'!$U$5,DV204,DV214)))</f>
        <v>0</v>
      </c>
      <c r="DW41" s="136">
        <f>IF(OR(DW37&lt;'Capital Structure'!$Q$7,DW37&gt;'Capital Structure'!$R$7),0,IF('Capital Structure'!$R$18='Capital Structure'!$U$4,DW209,IF('Capital Structure'!$R$18='Capital Structure'!$U$5,DW204,DW214)))</f>
        <v>0</v>
      </c>
      <c r="DX41" s="136">
        <f>IF(OR(DX37&lt;'Capital Structure'!$Q$7,DX37&gt;'Capital Structure'!$R$7),0,IF('Capital Structure'!$R$18='Capital Structure'!$U$4,DX209,IF('Capital Structure'!$R$18='Capital Structure'!$U$5,DX204,DX214)))</f>
        <v>0</v>
      </c>
      <c r="DY41" s="136">
        <f>IF(OR(DY37&lt;'Capital Structure'!$Q$7,DY37&gt;'Capital Structure'!$R$7),0,IF('Capital Structure'!$R$18='Capital Structure'!$U$4,DY209,IF('Capital Structure'!$R$18='Capital Structure'!$U$5,DY204,DY214)))</f>
        <v>0</v>
      </c>
      <c r="DZ41" s="136">
        <f>IF(OR(DZ37&lt;'Capital Structure'!$Q$7,DZ37&gt;'Capital Structure'!$R$7),0,IF('Capital Structure'!$R$18='Capital Structure'!$U$4,DZ209,IF('Capital Structure'!$R$18='Capital Structure'!$U$5,DZ204,DZ214)))</f>
        <v>0</v>
      </c>
      <c r="EA41" s="136">
        <f>IF(OR(EA37&lt;'Capital Structure'!$Q$7,EA37&gt;'Capital Structure'!$R$7),0,IF('Capital Structure'!$R$18='Capital Structure'!$U$4,EA209,IF('Capital Structure'!$R$18='Capital Structure'!$U$5,EA204,EA214)))</f>
        <v>0</v>
      </c>
      <c r="EB41" s="136">
        <f>IF(OR(EB37&lt;'Capital Structure'!$Q$7,EB37&gt;'Capital Structure'!$R$7),0,IF('Capital Structure'!$R$18='Capital Structure'!$U$4,EB209,IF('Capital Structure'!$R$18='Capital Structure'!$U$5,EB204,EB214)))</f>
        <v>0</v>
      </c>
      <c r="EC41" s="136">
        <f>IF(OR(EC37&lt;'Capital Structure'!$Q$7,EC37&gt;'Capital Structure'!$R$7),0,IF('Capital Structure'!$R$18='Capital Structure'!$U$4,EC209,IF('Capital Structure'!$R$18='Capital Structure'!$U$5,EC204,EC214)))</f>
        <v>0</v>
      </c>
      <c r="ED41" s="136">
        <f>IF(OR(ED37&lt;'Capital Structure'!$Q$7,ED37&gt;'Capital Structure'!$R$7),0,IF('Capital Structure'!$R$18='Capital Structure'!$U$4,ED209,IF('Capital Structure'!$R$18='Capital Structure'!$U$5,ED204,ED214)))</f>
        <v>0</v>
      </c>
      <c r="EE41" s="136">
        <f>IF(OR(EE37&lt;'Capital Structure'!$Q$7,EE37&gt;'Capital Structure'!$R$7),0,IF('Capital Structure'!$R$18='Capital Structure'!$U$4,EE209,IF('Capital Structure'!$R$18='Capital Structure'!$U$5,EE204,EE214)))</f>
        <v>0</v>
      </c>
      <c r="EF41" s="136">
        <f>IF(OR(EF37&lt;'Capital Structure'!$Q$7,EF37&gt;'Capital Structure'!$R$7),0,IF('Capital Structure'!$R$18='Capital Structure'!$U$4,EF209,IF('Capital Structure'!$R$18='Capital Structure'!$U$5,EF204,EF214)))</f>
        <v>0</v>
      </c>
      <c r="EG41" s="136">
        <f>IF(OR(EG37&lt;'Capital Structure'!$Q$7,EG37&gt;'Capital Structure'!$R$7),0,IF('Capital Structure'!$R$18='Capital Structure'!$U$4,EG209,IF('Capital Structure'!$R$18='Capital Structure'!$U$5,EG204,EG214)))</f>
        <v>0</v>
      </c>
      <c r="EH41" s="136">
        <f>IF(OR(EH37&lt;'Capital Structure'!$Q$7,EH37&gt;'Capital Structure'!$R$7),0,IF('Capital Structure'!$R$18='Capital Structure'!$U$4,EH209,IF('Capital Structure'!$R$18='Capital Structure'!$U$5,EH204,EH214)))</f>
        <v>0</v>
      </c>
      <c r="EI41" s="136">
        <f>IF(OR(EI37&lt;'Capital Structure'!$Q$7,EI37&gt;'Capital Structure'!$R$7),0,IF('Capital Structure'!$R$18='Capital Structure'!$U$4,EI209,IF('Capital Structure'!$R$18='Capital Structure'!$U$5,EI204,EI214)))</f>
        <v>0</v>
      </c>
      <c r="EJ41" s="136">
        <f>IF(OR(EJ37&lt;'Capital Structure'!$Q$7,EJ37&gt;'Capital Structure'!$R$7),0,IF('Capital Structure'!$R$18='Capital Structure'!$U$4,EJ209,IF('Capital Structure'!$R$18='Capital Structure'!$U$5,EJ204,EJ214)))</f>
        <v>0</v>
      </c>
      <c r="EK41" s="136">
        <f>IF(OR(EK37&lt;'Capital Structure'!$Q$7,EK37&gt;'Capital Structure'!$R$7),0,IF('Capital Structure'!$R$18='Capital Structure'!$U$4,EK209,IF('Capital Structure'!$R$18='Capital Structure'!$U$5,EK204,EK214)))</f>
        <v>0</v>
      </c>
      <c r="EL41" s="136">
        <f>IF(OR(EL37&lt;'Capital Structure'!$Q$7,EL37&gt;'Capital Structure'!$R$7),0,IF('Capital Structure'!$R$18='Capital Structure'!$U$4,EL209,IF('Capital Structure'!$R$18='Capital Structure'!$U$5,EL204,EL214)))</f>
        <v>0</v>
      </c>
      <c r="EM41" s="136">
        <f>IF(OR(EM37&lt;'Capital Structure'!$Q$7,EM37&gt;'Capital Structure'!$R$7),0,IF('Capital Structure'!$R$18='Capital Structure'!$U$4,EM209,IF('Capital Structure'!$R$18='Capital Structure'!$U$5,EM204,EM214)))</f>
        <v>0</v>
      </c>
      <c r="EN41" s="136">
        <f>IF(OR(EN37&lt;'Capital Structure'!$Q$7,EN37&gt;'Capital Structure'!$R$7),0,IF('Capital Structure'!$R$18='Capital Structure'!$U$4,EN209,IF('Capital Structure'!$R$18='Capital Structure'!$U$5,EN204,EN214)))</f>
        <v>0</v>
      </c>
      <c r="EO41" s="136">
        <f>IF(OR(EO37&lt;'Capital Structure'!$Q$7,EO37&gt;'Capital Structure'!$R$7),0,IF('Capital Structure'!$R$18='Capital Structure'!$U$4,EO209,IF('Capital Structure'!$R$18='Capital Structure'!$U$5,EO204,EO214)))</f>
        <v>0</v>
      </c>
      <c r="EP41" s="136">
        <f>IF(OR(EP37&lt;'Capital Structure'!$Q$7,EP37&gt;'Capital Structure'!$R$7),0,IF('Capital Structure'!$R$18='Capital Structure'!$U$4,EP209,IF('Capital Structure'!$R$18='Capital Structure'!$U$5,EP204,EP214)))</f>
        <v>0</v>
      </c>
      <c r="EQ41" s="136">
        <f>IF(OR(EQ37&lt;'Capital Structure'!$Q$7,EQ37&gt;'Capital Structure'!$R$7),0,IF('Capital Structure'!$R$18='Capital Structure'!$U$4,EQ209,IF('Capital Structure'!$R$18='Capital Structure'!$U$5,EQ204,EQ214)))</f>
        <v>0</v>
      </c>
      <c r="ER41" s="136">
        <f>IF(OR(ER37&lt;'Capital Structure'!$Q$7,ER37&gt;'Capital Structure'!$R$7),0,IF('Capital Structure'!$R$18='Capital Structure'!$U$4,ER209,IF('Capital Structure'!$R$18='Capital Structure'!$U$5,ER204,ER214)))</f>
        <v>0</v>
      </c>
      <c r="ES41" s="136">
        <f>IF(OR(ES37&lt;'Capital Structure'!$Q$7,ES37&gt;'Capital Structure'!$R$7),0,IF('Capital Structure'!$R$18='Capital Structure'!$U$4,ES209,IF('Capital Structure'!$R$18='Capital Structure'!$U$5,ES204,ES214)))</f>
        <v>0</v>
      </c>
      <c r="ET41" s="136">
        <f>IF(OR(ET37&lt;'Capital Structure'!$Q$7,ET37&gt;'Capital Structure'!$R$7),0,IF('Capital Structure'!$R$18='Capital Structure'!$U$4,ET209,IF('Capital Structure'!$R$18='Capital Structure'!$U$5,ET204,ET214)))</f>
        <v>0</v>
      </c>
      <c r="EU41" s="136">
        <f>IF(OR(EU37&lt;'Capital Structure'!$Q$7,EU37&gt;'Capital Structure'!$R$7),0,IF('Capital Structure'!$R$18='Capital Structure'!$U$4,EU209,IF('Capital Structure'!$R$18='Capital Structure'!$U$5,EU204,EU214)))</f>
        <v>0</v>
      </c>
      <c r="EV41" s="136">
        <f>IF(OR(EV37&lt;'Capital Structure'!$Q$7,EV37&gt;'Capital Structure'!$R$7),0,IF('Capital Structure'!$R$18='Capital Structure'!$U$4,EV209,IF('Capital Structure'!$R$18='Capital Structure'!$U$5,EV204,EV214)))</f>
        <v>0</v>
      </c>
      <c r="EW41" s="136">
        <f>IF(OR(EW37&lt;'Capital Structure'!$Q$7,EW37&gt;'Capital Structure'!$R$7),0,IF('Capital Structure'!$R$18='Capital Structure'!$U$4,EW209,IF('Capital Structure'!$R$18='Capital Structure'!$U$5,EW204,EW214)))</f>
        <v>0</v>
      </c>
      <c r="EX41" s="136">
        <f>IF(OR(EX37&lt;'Capital Structure'!$Q$7,EX37&gt;'Capital Structure'!$R$7),0,IF('Capital Structure'!$R$18='Capital Structure'!$U$4,EX209,IF('Capital Structure'!$R$18='Capital Structure'!$U$5,EX204,EX214)))</f>
        <v>0</v>
      </c>
      <c r="EY41" s="136">
        <f>IF(OR(EY37&lt;'Capital Structure'!$Q$7,EY37&gt;'Capital Structure'!$R$7),0,IF('Capital Structure'!$R$18='Capital Structure'!$U$4,EY209,IF('Capital Structure'!$R$18='Capital Structure'!$U$5,EY204,EY214)))</f>
        <v>0</v>
      </c>
      <c r="EZ41" s="136">
        <f>IF(OR(EZ37&lt;'Capital Structure'!$Q$7,EZ37&gt;'Capital Structure'!$R$7),0,IF('Capital Structure'!$R$18='Capital Structure'!$U$4,EZ209,IF('Capital Structure'!$R$18='Capital Structure'!$U$5,EZ204,EZ214)))</f>
        <v>0</v>
      </c>
      <c r="FA41" s="136">
        <f>IF(OR(FA37&lt;'Capital Structure'!$Q$7,FA37&gt;'Capital Structure'!$R$7),0,IF('Capital Structure'!$R$18='Capital Structure'!$U$4,FA209,IF('Capital Structure'!$R$18='Capital Structure'!$U$5,FA204,FA214)))</f>
        <v>0</v>
      </c>
      <c r="FB41" s="136">
        <f>IF(OR(FB37&lt;'Capital Structure'!$Q$7,FB37&gt;'Capital Structure'!$R$7),0,IF('Capital Structure'!$R$18='Capital Structure'!$U$4,FB209,IF('Capital Structure'!$R$18='Capital Structure'!$U$5,FB204,FB214)))</f>
        <v>0</v>
      </c>
      <c r="FC41" s="136">
        <f>IF(OR(FC37&lt;'Capital Structure'!$Q$7,FC37&gt;'Capital Structure'!$R$7),0,IF('Capital Structure'!$R$18='Capital Structure'!$U$4,FC209,IF('Capital Structure'!$R$18='Capital Structure'!$U$5,FC204,FC214)))</f>
        <v>0</v>
      </c>
      <c r="FD41" s="136">
        <f>IF(OR(FD37&lt;'Capital Structure'!$Q$7,FD37&gt;'Capital Structure'!$R$7),0,IF('Capital Structure'!$R$18='Capital Structure'!$U$4,FD209,IF('Capital Structure'!$R$18='Capital Structure'!$U$5,FD204,FD214)))</f>
        <v>0</v>
      </c>
      <c r="FE41" s="136">
        <f>IF(OR(FE37&lt;'Capital Structure'!$Q$7,FE37&gt;'Capital Structure'!$R$7),0,IF('Capital Structure'!$R$18='Capital Structure'!$U$4,FE209,IF('Capital Structure'!$R$18='Capital Structure'!$U$5,FE204,FE214)))</f>
        <v>0</v>
      </c>
      <c r="FF41" s="136">
        <f>IF(OR(FF37&lt;'Capital Structure'!$Q$7,FF37&gt;'Capital Structure'!$R$7),0,IF('Capital Structure'!$R$18='Capital Structure'!$U$4,FF209,IF('Capital Structure'!$R$18='Capital Structure'!$U$5,FF204,FF214)))</f>
        <v>0</v>
      </c>
      <c r="FG41" s="136">
        <f>IF(OR(FG37&lt;'Capital Structure'!$Q$7,FG37&gt;'Capital Structure'!$R$7),0,IF('Capital Structure'!$R$18='Capital Structure'!$U$4,FG209,IF('Capital Structure'!$R$18='Capital Structure'!$U$5,FG204,FG214)))</f>
        <v>0</v>
      </c>
      <c r="FH41" s="136">
        <f>IF(OR(FH37&lt;'Capital Structure'!$Q$7,FH37&gt;'Capital Structure'!$R$7),0,IF('Capital Structure'!$R$18='Capital Structure'!$U$4,FH209,IF('Capital Structure'!$R$18='Capital Structure'!$U$5,FH204,FH214)))</f>
        <v>0</v>
      </c>
      <c r="FI41" s="136">
        <f>IF(OR(FI37&lt;'Capital Structure'!$Q$7,FI37&gt;'Capital Structure'!$R$7),0,IF('Capital Structure'!$R$18='Capital Structure'!$U$4,FI209,IF('Capital Structure'!$R$18='Capital Structure'!$U$5,FI204,FI214)))</f>
        <v>0</v>
      </c>
      <c r="FJ41" s="136">
        <f>IF(OR(FJ37&lt;'Capital Structure'!$Q$7,FJ37&gt;'Capital Structure'!$R$7),0,IF('Capital Structure'!$R$18='Capital Structure'!$U$4,FJ209,IF('Capital Structure'!$R$18='Capital Structure'!$U$5,FJ204,FJ214)))</f>
        <v>0</v>
      </c>
      <c r="FK41" s="136">
        <f>IF(OR(FK37&lt;'Capital Structure'!$Q$7,FK37&gt;'Capital Structure'!$R$7),0,IF('Capital Structure'!$R$18='Capital Structure'!$U$4,FK209,IF('Capital Structure'!$R$18='Capital Structure'!$U$5,FK204,FK214)))</f>
        <v>0</v>
      </c>
      <c r="FL41" s="136">
        <f>IF(OR(FL37&lt;'Capital Structure'!$Q$7,FL37&gt;'Capital Structure'!$R$7),0,IF('Capital Structure'!$R$18='Capital Structure'!$U$4,FL209,IF('Capital Structure'!$R$18='Capital Structure'!$U$5,FL204,FL214)))</f>
        <v>0</v>
      </c>
      <c r="FM41" s="136">
        <f>IF(OR(FM37&lt;'Capital Structure'!$Q$7,FM37&gt;'Capital Structure'!$R$7),0,IF('Capital Structure'!$R$18='Capital Structure'!$U$4,FM209,IF('Capital Structure'!$R$18='Capital Structure'!$U$5,FM204,FM214)))</f>
        <v>0</v>
      </c>
      <c r="FN41" s="136">
        <f>IF(OR(FN37&lt;'Capital Structure'!$Q$7,FN37&gt;'Capital Structure'!$R$7),0,IF('Capital Structure'!$R$18='Capital Structure'!$U$4,FN209,IF('Capital Structure'!$R$18='Capital Structure'!$U$5,FN204,FN214)))</f>
        <v>0</v>
      </c>
      <c r="FO41" s="136">
        <f>IF(OR(FO37&lt;'Capital Structure'!$Q$7,FO37&gt;'Capital Structure'!$R$7),0,IF('Capital Structure'!$R$18='Capital Structure'!$U$4,FO209,IF('Capital Structure'!$R$18='Capital Structure'!$U$5,FO204,FO214)))</f>
        <v>0</v>
      </c>
      <c r="FP41" s="136">
        <f>IF(OR(FP37&lt;'Capital Structure'!$Q$7,FP37&gt;'Capital Structure'!$R$7),0,IF('Capital Structure'!$R$18='Capital Structure'!$U$4,FP209,IF('Capital Structure'!$R$18='Capital Structure'!$U$5,FP204,FP214)))</f>
        <v>0</v>
      </c>
      <c r="FQ41" s="136">
        <f>IF(OR(FQ37&lt;'Capital Structure'!$Q$7,FQ37&gt;'Capital Structure'!$R$7),0,IF('Capital Structure'!$R$18='Capital Structure'!$U$4,FQ209,IF('Capital Structure'!$R$18='Capital Structure'!$U$5,FQ204,FQ214)))</f>
        <v>0</v>
      </c>
      <c r="FR41" s="136">
        <f>IF(OR(FR37&lt;'Capital Structure'!$Q$7,FR37&gt;'Capital Structure'!$R$7),0,IF('Capital Structure'!$R$18='Capital Structure'!$U$4,FR209,IF('Capital Structure'!$R$18='Capital Structure'!$U$5,FR204,FR214)))</f>
        <v>0</v>
      </c>
      <c r="FS41" s="136">
        <f>IF(OR(FS37&lt;'Capital Structure'!$Q$7,FS37&gt;'Capital Structure'!$R$7),0,IF('Capital Structure'!$R$18='Capital Structure'!$U$4,FS209,IF('Capital Structure'!$R$18='Capital Structure'!$U$5,FS204,FS214)))</f>
        <v>0</v>
      </c>
      <c r="FT41" s="136">
        <f>IF(OR(FT37&lt;'Capital Structure'!$Q$7,FT37&gt;'Capital Structure'!$R$7),0,IF('Capital Structure'!$R$18='Capital Structure'!$U$4,FT209,IF('Capital Structure'!$R$18='Capital Structure'!$U$5,FT204,FT214)))</f>
        <v>0</v>
      </c>
      <c r="FU41" s="136">
        <f>IF(OR(FU37&lt;'Capital Structure'!$Q$7,FU37&gt;'Capital Structure'!$R$7),0,IF('Capital Structure'!$R$18='Capital Structure'!$U$4,FU209,IF('Capital Structure'!$R$18='Capital Structure'!$U$5,FU204,FU214)))</f>
        <v>0</v>
      </c>
      <c r="FV41" s="136">
        <f>IF(OR(FV37&lt;'Capital Structure'!$Q$7,FV37&gt;'Capital Structure'!$R$7),0,IF('Capital Structure'!$R$18='Capital Structure'!$U$4,FV209,IF('Capital Structure'!$R$18='Capital Structure'!$U$5,FV204,FV214)))</f>
        <v>0</v>
      </c>
      <c r="FW41" s="136">
        <f>IF(OR(FW37&lt;'Capital Structure'!$Q$7,FW37&gt;'Capital Structure'!$R$7),0,IF('Capital Structure'!$R$18='Capital Structure'!$U$4,FW209,IF('Capital Structure'!$R$18='Capital Structure'!$U$5,FW204,FW214)))</f>
        <v>0</v>
      </c>
      <c r="FX41" s="136">
        <f>IF(OR(FX37&lt;'Capital Structure'!$Q$7,FX37&gt;'Capital Structure'!$R$7),0,IF('Capital Structure'!$R$18='Capital Structure'!$U$4,FX209,IF('Capital Structure'!$R$18='Capital Structure'!$U$5,FX204,FX214)))</f>
        <v>0</v>
      </c>
      <c r="FY41" s="136">
        <f>IF(OR(FY37&lt;'Capital Structure'!$Q$7,FY37&gt;'Capital Structure'!$R$7),0,IF('Capital Structure'!$R$18='Capital Structure'!$U$4,FY209,IF('Capital Structure'!$R$18='Capital Structure'!$U$5,FY204,FY214)))</f>
        <v>0</v>
      </c>
      <c r="FZ41" s="136">
        <f>IF(OR(FZ37&lt;'Capital Structure'!$Q$7,FZ37&gt;'Capital Structure'!$R$7),0,IF('Capital Structure'!$R$18='Capital Structure'!$U$4,FZ209,IF('Capital Structure'!$R$18='Capital Structure'!$U$5,FZ204,FZ214)))</f>
        <v>0</v>
      </c>
      <c r="GA41" s="136">
        <f>IF(OR(GA37&lt;'Capital Structure'!$Q$7,GA37&gt;'Capital Structure'!$R$7),0,IF('Capital Structure'!$R$18='Capital Structure'!$U$4,GA209,IF('Capital Structure'!$R$18='Capital Structure'!$U$5,GA204,GA214)))</f>
        <v>0</v>
      </c>
      <c r="GB41" s="136">
        <f>IF(OR(GB37&lt;'Capital Structure'!$Q$7,GB37&gt;'Capital Structure'!$R$7),0,IF('Capital Structure'!$R$18='Capital Structure'!$U$4,GB209,IF('Capital Structure'!$R$18='Capital Structure'!$U$5,GB204,GB214)))</f>
        <v>0</v>
      </c>
      <c r="GC41" s="136">
        <f>IF(OR(GC37&lt;'Capital Structure'!$Q$7,GC37&gt;'Capital Structure'!$R$7),0,IF('Capital Structure'!$R$18='Capital Structure'!$U$4,GC209,IF('Capital Structure'!$R$18='Capital Structure'!$U$5,GC204,GC214)))</f>
        <v>0</v>
      </c>
      <c r="GD41" s="136">
        <f>IF(OR(GD37&lt;'Capital Structure'!$Q$7,GD37&gt;'Capital Structure'!$R$7),0,IF('Capital Structure'!$R$18='Capital Structure'!$U$4,GD209,IF('Capital Structure'!$R$18='Capital Structure'!$U$5,GD204,GD214)))</f>
        <v>0</v>
      </c>
      <c r="GE41" s="136">
        <f>IF(OR(GE37&lt;'Capital Structure'!$Q$7,GE37&gt;'Capital Structure'!$R$7),0,IF('Capital Structure'!$R$18='Capital Structure'!$U$4,GE209,IF('Capital Structure'!$R$18='Capital Structure'!$U$5,GE204,GE214)))</f>
        <v>0</v>
      </c>
      <c r="GF41" s="136">
        <f>IF(OR(GF37&lt;'Capital Structure'!$Q$7,GF37&gt;'Capital Structure'!$R$7),0,IF('Capital Structure'!$R$18='Capital Structure'!$U$4,GF209,IF('Capital Structure'!$R$18='Capital Structure'!$U$5,GF204,GF214)))</f>
        <v>0</v>
      </c>
    </row>
    <row r="42" spans="2:206">
      <c r="B42" s="105" t="s">
        <v>333</v>
      </c>
      <c r="E42" s="109">
        <f ca="1">SUM(E38:E41)</f>
        <v>13614195.761248605</v>
      </c>
      <c r="F42" s="109">
        <f t="shared" ref="F42:BQ42" ca="1" si="3">SUM(F38:F41)</f>
        <v>91800291.544994399</v>
      </c>
      <c r="G42" s="109">
        <f t="shared" ca="1" si="3"/>
        <v>39676227.689163879</v>
      </c>
      <c r="H42" s="109">
        <f t="shared" ca="1" si="3"/>
        <v>39637104.814163879</v>
      </c>
      <c r="I42" s="109">
        <f t="shared" ca="1" si="3"/>
        <v>37306781.426279388</v>
      </c>
      <c r="J42" s="109">
        <f t="shared" ca="1" si="3"/>
        <v>37306781.426279388</v>
      </c>
      <c r="K42" s="109">
        <f t="shared" ca="1" si="3"/>
        <v>31139779.328824848</v>
      </c>
      <c r="L42" s="109">
        <f t="shared" ca="1" si="3"/>
        <v>31139779.328824848</v>
      </c>
      <c r="M42" s="109">
        <f t="shared" ca="1" si="3"/>
        <v>12638773.036461208</v>
      </c>
      <c r="N42" s="109">
        <f t="shared" ca="1" si="3"/>
        <v>12638773.036461208</v>
      </c>
      <c r="O42" s="109">
        <f t="shared" ca="1" si="3"/>
        <v>12638773.036461208</v>
      </c>
      <c r="P42" s="109">
        <f t="shared" ca="1" si="3"/>
        <v>12638773.036461208</v>
      </c>
      <c r="Q42" s="109">
        <f t="shared" ca="1" si="3"/>
        <v>12638773.036461208</v>
      </c>
      <c r="R42" s="109">
        <f t="shared" ca="1" si="3"/>
        <v>12638773.036461208</v>
      </c>
      <c r="S42" s="109">
        <f t="shared" ca="1" si="3"/>
        <v>12638747.402878307</v>
      </c>
      <c r="T42" s="109">
        <f t="shared" ca="1" si="3"/>
        <v>9319533.2685204037</v>
      </c>
      <c r="U42" s="109">
        <f t="shared" ca="1" si="3"/>
        <v>6235964.382702224</v>
      </c>
      <c r="V42" s="109">
        <f t="shared" ca="1" si="3"/>
        <v>-5029641.2040500939</v>
      </c>
      <c r="W42" s="109">
        <f t="shared" ca="1" si="3"/>
        <v>-5030048.2265955657</v>
      </c>
      <c r="X42" s="109">
        <f t="shared" ca="1" si="3"/>
        <v>-109658821.99078974</v>
      </c>
      <c r="Y42" s="109">
        <f t="shared" ca="1" si="3"/>
        <v>-95032923.846620291</v>
      </c>
      <c r="Z42" s="109">
        <f t="shared" ca="1" si="3"/>
        <v>-136782885.84662029</v>
      </c>
      <c r="AA42" s="109">
        <f t="shared" ca="1" si="3"/>
        <v>-103818909.36852822</v>
      </c>
      <c r="AB42" s="109">
        <f t="shared" ca="1" si="3"/>
        <v>0</v>
      </c>
      <c r="AC42" s="109">
        <f t="shared" ca="1" si="3"/>
        <v>0</v>
      </c>
      <c r="AD42" s="109">
        <f t="shared" ca="1" si="3"/>
        <v>0</v>
      </c>
      <c r="AE42" s="109">
        <f t="shared" ca="1" si="3"/>
        <v>0</v>
      </c>
      <c r="AF42" s="109">
        <f t="shared" ca="1" si="3"/>
        <v>0</v>
      </c>
      <c r="AG42" s="109">
        <f t="shared" ca="1" si="3"/>
        <v>0</v>
      </c>
      <c r="AH42" s="109">
        <f t="shared" ca="1" si="3"/>
        <v>0</v>
      </c>
      <c r="AI42" s="109">
        <f t="shared" ca="1" si="3"/>
        <v>0</v>
      </c>
      <c r="AJ42" s="109">
        <f t="shared" ca="1" si="3"/>
        <v>0</v>
      </c>
      <c r="AK42" s="109">
        <f t="shared" ca="1" si="3"/>
        <v>0</v>
      </c>
      <c r="AL42" s="109">
        <f t="shared" ca="1" si="3"/>
        <v>0</v>
      </c>
      <c r="AM42" s="109">
        <f t="shared" ca="1" si="3"/>
        <v>0</v>
      </c>
      <c r="AN42" s="109">
        <f t="shared" ca="1" si="3"/>
        <v>0</v>
      </c>
      <c r="AO42" s="109">
        <f t="shared" ca="1" si="3"/>
        <v>0</v>
      </c>
      <c r="AP42" s="109">
        <f t="shared" ca="1" si="3"/>
        <v>0</v>
      </c>
      <c r="AQ42" s="109">
        <f t="shared" ca="1" si="3"/>
        <v>0</v>
      </c>
      <c r="AR42" s="109">
        <f t="shared" ca="1" si="3"/>
        <v>61000000</v>
      </c>
      <c r="AS42" s="109">
        <f t="shared" ca="1" si="3"/>
        <v>0</v>
      </c>
      <c r="AT42" s="109">
        <f t="shared" ca="1" si="3"/>
        <v>0</v>
      </c>
      <c r="AU42" s="109">
        <f t="shared" ca="1" si="3"/>
        <v>0</v>
      </c>
      <c r="AV42" s="109">
        <f t="shared" ca="1" si="3"/>
        <v>0</v>
      </c>
      <c r="AW42" s="109">
        <f t="shared" ca="1" si="3"/>
        <v>0</v>
      </c>
      <c r="AX42" s="109" t="e">
        <f t="shared" ca="1" si="3"/>
        <v>#REF!</v>
      </c>
      <c r="AY42" s="109" t="e">
        <f t="shared" ca="1" si="3"/>
        <v>#REF!</v>
      </c>
      <c r="AZ42" s="109" t="e">
        <f t="shared" ca="1" si="3"/>
        <v>#REF!</v>
      </c>
      <c r="BA42" s="109" t="e">
        <f t="shared" ca="1" si="3"/>
        <v>#REF!</v>
      </c>
      <c r="BB42" s="109" t="e">
        <f t="shared" ca="1" si="3"/>
        <v>#REF!</v>
      </c>
      <c r="BC42" s="109" t="e">
        <f t="shared" ca="1" si="3"/>
        <v>#REF!</v>
      </c>
      <c r="BD42" s="109" t="e">
        <f t="shared" ca="1" si="3"/>
        <v>#REF!</v>
      </c>
      <c r="BE42" s="109" t="e">
        <f t="shared" ca="1" si="3"/>
        <v>#REF!</v>
      </c>
      <c r="BF42" s="109" t="e">
        <f t="shared" ca="1" si="3"/>
        <v>#REF!</v>
      </c>
      <c r="BG42" s="109" t="e">
        <f t="shared" ca="1" si="3"/>
        <v>#REF!</v>
      </c>
      <c r="BH42" s="109" t="e">
        <f t="shared" ca="1" si="3"/>
        <v>#REF!</v>
      </c>
      <c r="BI42" s="109" t="e">
        <f t="shared" ca="1" si="3"/>
        <v>#REF!</v>
      </c>
      <c r="BJ42" s="109" t="e">
        <f t="shared" ca="1" si="3"/>
        <v>#REF!</v>
      </c>
      <c r="BK42" s="109" t="e">
        <f t="shared" ca="1" si="3"/>
        <v>#REF!</v>
      </c>
      <c r="BL42" s="109" t="e">
        <f t="shared" ca="1" si="3"/>
        <v>#REF!</v>
      </c>
      <c r="BM42" s="109" t="e">
        <f t="shared" ca="1" si="3"/>
        <v>#REF!</v>
      </c>
      <c r="BN42" s="109" t="e">
        <f t="shared" ca="1" si="3"/>
        <v>#REF!</v>
      </c>
      <c r="BO42" s="109" t="e">
        <f t="shared" ca="1" si="3"/>
        <v>#REF!</v>
      </c>
      <c r="BP42" s="109" t="e">
        <f t="shared" ca="1" si="3"/>
        <v>#REF!</v>
      </c>
      <c r="BQ42" s="109" t="e">
        <f t="shared" ca="1" si="3"/>
        <v>#REF!</v>
      </c>
      <c r="BR42" s="109" t="e">
        <f t="shared" ref="BR42:EC42" ca="1" si="4">SUM(BR38:BR41)</f>
        <v>#REF!</v>
      </c>
      <c r="BS42" s="109" t="e">
        <f t="shared" ca="1" si="4"/>
        <v>#REF!</v>
      </c>
      <c r="BT42" s="109" t="e">
        <f t="shared" ca="1" si="4"/>
        <v>#REF!</v>
      </c>
      <c r="BU42" s="109" t="e">
        <f t="shared" ca="1" si="4"/>
        <v>#REF!</v>
      </c>
      <c r="BV42" s="109" t="e">
        <f t="shared" ca="1" si="4"/>
        <v>#REF!</v>
      </c>
      <c r="BW42" s="109" t="e">
        <f t="shared" ca="1" si="4"/>
        <v>#REF!</v>
      </c>
      <c r="BX42" s="109" t="e">
        <f t="shared" ca="1" si="4"/>
        <v>#REF!</v>
      </c>
      <c r="BY42" s="109" t="e">
        <f t="shared" ca="1" si="4"/>
        <v>#REF!</v>
      </c>
      <c r="BZ42" s="109" t="e">
        <f t="shared" ca="1" si="4"/>
        <v>#REF!</v>
      </c>
      <c r="CA42" s="109" t="e">
        <f t="shared" ca="1" si="4"/>
        <v>#REF!</v>
      </c>
      <c r="CB42" s="109" t="e">
        <f t="shared" ca="1" si="4"/>
        <v>#REF!</v>
      </c>
      <c r="CC42" s="109" t="e">
        <f t="shared" ca="1" si="4"/>
        <v>#REF!</v>
      </c>
      <c r="CD42" s="109" t="e">
        <f t="shared" ca="1" si="4"/>
        <v>#REF!</v>
      </c>
      <c r="CE42" s="109" t="e">
        <f t="shared" ca="1" si="4"/>
        <v>#REF!</v>
      </c>
      <c r="CF42" s="109" t="e">
        <f t="shared" ca="1" si="4"/>
        <v>#REF!</v>
      </c>
      <c r="CG42" s="109" t="e">
        <f t="shared" ca="1" si="4"/>
        <v>#REF!</v>
      </c>
      <c r="CH42" s="109" t="e">
        <f t="shared" ca="1" si="4"/>
        <v>#REF!</v>
      </c>
      <c r="CI42" s="109" t="e">
        <f t="shared" ca="1" si="4"/>
        <v>#REF!</v>
      </c>
      <c r="CJ42" s="109" t="e">
        <f t="shared" ca="1" si="4"/>
        <v>#REF!</v>
      </c>
      <c r="CK42" s="109" t="e">
        <f t="shared" ca="1" si="4"/>
        <v>#REF!</v>
      </c>
      <c r="CL42" s="109" t="e">
        <f t="shared" ca="1" si="4"/>
        <v>#REF!</v>
      </c>
      <c r="CM42" s="109" t="e">
        <f t="shared" ca="1" si="4"/>
        <v>#REF!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334</v>
      </c>
      <c r="D43" s="108"/>
      <c r="E43" s="158">
        <f t="shared" ref="E43:BP43" ca="1" si="6">E68+E150+E186</f>
        <v>56725.815671869197</v>
      </c>
      <c r="F43" s="158">
        <f t="shared" ca="1" si="6"/>
        <v>439463.38800797868</v>
      </c>
      <c r="G43" s="158">
        <f t="shared" ca="1" si="6"/>
        <v>606612.10082952806</v>
      </c>
      <c r="H43" s="158">
        <f t="shared" ca="1" si="6"/>
        <v>774294.25464200042</v>
      </c>
      <c r="I43" s="158">
        <f t="shared" ca="1" si="6"/>
        <v>932965.40331250627</v>
      </c>
      <c r="J43" s="158">
        <f t="shared" ca="1" si="6"/>
        <v>1092297.6817691394</v>
      </c>
      <c r="K43" s="158">
        <f t="shared" ca="1" si="6"/>
        <v>1226598.0026466146</v>
      </c>
      <c r="L43" s="158">
        <f t="shared" ca="1" si="6"/>
        <v>1361457.9081944122</v>
      </c>
      <c r="M43" s="158">
        <f t="shared" ca="1" si="6"/>
        <v>1419792.2037971439</v>
      </c>
      <c r="N43" s="158">
        <f t="shared" ca="1" si="6"/>
        <v>1478369.5589648874</v>
      </c>
      <c r="O43" s="158">
        <f t="shared" ca="1" si="6"/>
        <v>1537190.9864458295</v>
      </c>
      <c r="P43" s="158">
        <f t="shared" ca="1" si="6"/>
        <v>1596257.5032079422</v>
      </c>
      <c r="Q43" s="158">
        <f t="shared" ca="1" si="6"/>
        <v>1655570.130456564</v>
      </c>
      <c r="R43" s="158">
        <f t="shared" ca="1" si="6"/>
        <v>1715129.8936520547</v>
      </c>
      <c r="S43" s="158">
        <f t="shared" ca="1" si="6"/>
        <v>1774937.7157209311</v>
      </c>
      <c r="T43" s="158">
        <f t="shared" ca="1" si="6"/>
        <v>1821164.6781552702</v>
      </c>
      <c r="U43" s="158">
        <f t="shared" ca="1" si="6"/>
        <v>1854736.0492421761</v>
      </c>
      <c r="V43" s="158">
        <f t="shared" ca="1" si="6"/>
        <v>1862464.1161140187</v>
      </c>
      <c r="W43" s="158">
        <f t="shared" ca="1" si="6"/>
        <v>1849267.544914285</v>
      </c>
      <c r="X43" s="158">
        <f t="shared" ca="1" si="6"/>
        <v>1836014.2920739464</v>
      </c>
      <c r="Y43" s="158">
        <f t="shared" ca="1" si="6"/>
        <v>1386752.5933292971</v>
      </c>
      <c r="Z43" s="158">
        <f t="shared" ca="1" si="6"/>
        <v>996560.21310725145</v>
      </c>
      <c r="AA43" s="158">
        <f t="shared" ca="1" si="6"/>
        <v>430783.85630094697</v>
      </c>
      <c r="AB43" s="158">
        <f t="shared" ca="1" si="6"/>
        <v>0</v>
      </c>
      <c r="AC43" s="158">
        <f t="shared" ca="1" si="6"/>
        <v>0</v>
      </c>
      <c r="AD43" s="158">
        <f t="shared" ca="1" si="6"/>
        <v>0</v>
      </c>
      <c r="AE43" s="158">
        <f t="shared" ca="1" si="6"/>
        <v>0</v>
      </c>
      <c r="AF43" s="158">
        <f t="shared" ca="1" si="6"/>
        <v>0</v>
      </c>
      <c r="AG43" s="158">
        <f t="shared" ca="1" si="6"/>
        <v>0</v>
      </c>
      <c r="AH43" s="158">
        <f t="shared" ca="1" si="6"/>
        <v>0</v>
      </c>
      <c r="AI43" s="158">
        <f t="shared" ca="1" si="6"/>
        <v>0</v>
      </c>
      <c r="AJ43" s="158">
        <f t="shared" ca="1" si="6"/>
        <v>0</v>
      </c>
      <c r="AK43" s="158">
        <f t="shared" ca="1" si="6"/>
        <v>0</v>
      </c>
      <c r="AL43" s="158">
        <f t="shared" ca="1" si="6"/>
        <v>0</v>
      </c>
      <c r="AM43" s="158">
        <f t="shared" ca="1" si="6"/>
        <v>0</v>
      </c>
      <c r="AN43" s="158">
        <f t="shared" ca="1" si="6"/>
        <v>0</v>
      </c>
      <c r="AO43" s="158">
        <f t="shared" ca="1" si="6"/>
        <v>0</v>
      </c>
      <c r="AP43" s="158">
        <f t="shared" ca="1" si="6"/>
        <v>0</v>
      </c>
      <c r="AQ43" s="158">
        <f t="shared" ca="1" si="6"/>
        <v>0</v>
      </c>
      <c r="AR43" s="158">
        <f t="shared" ca="1" si="6"/>
        <v>254166.66666666666</v>
      </c>
      <c r="AS43" s="158">
        <f t="shared" ca="1" si="6"/>
        <v>255225.69444444447</v>
      </c>
      <c r="AT43" s="158">
        <f t="shared" ca="1" si="6"/>
        <v>256289.13483796301</v>
      </c>
      <c r="AU43" s="158">
        <f t="shared" ca="1" si="6"/>
        <v>257357.00623312115</v>
      </c>
      <c r="AV43" s="158">
        <f t="shared" ca="1" si="6"/>
        <v>258429.32709242581</v>
      </c>
      <c r="AW43" s="158">
        <f t="shared" ca="1" si="6"/>
        <v>259506.11595531096</v>
      </c>
      <c r="AX43" s="158" t="e">
        <f t="shared" ca="1" si="6"/>
        <v>#REF!</v>
      </c>
      <c r="AY43" s="158" t="e">
        <f t="shared" ca="1" si="6"/>
        <v>#REF!</v>
      </c>
      <c r="AZ43" s="158" t="e">
        <f t="shared" ca="1" si="6"/>
        <v>#REF!</v>
      </c>
      <c r="BA43" s="158" t="e">
        <f t="shared" ca="1" si="6"/>
        <v>#REF!</v>
      </c>
      <c r="BB43" s="158" t="e">
        <f t="shared" ca="1" si="6"/>
        <v>#REF!</v>
      </c>
      <c r="BC43" s="158" t="e">
        <f t="shared" ca="1" si="6"/>
        <v>#REF!</v>
      </c>
      <c r="BD43" s="158" t="e">
        <f t="shared" ca="1" si="6"/>
        <v>#REF!</v>
      </c>
      <c r="BE43" s="158" t="e">
        <f t="shared" ca="1" si="6"/>
        <v>#REF!</v>
      </c>
      <c r="BF43" s="158" t="e">
        <f t="shared" ca="1" si="6"/>
        <v>#REF!</v>
      </c>
      <c r="BG43" s="158" t="e">
        <f t="shared" ca="1" si="6"/>
        <v>#REF!</v>
      </c>
      <c r="BH43" s="158" t="e">
        <f t="shared" ca="1" si="6"/>
        <v>#REF!</v>
      </c>
      <c r="BI43" s="158" t="e">
        <f t="shared" ca="1" si="6"/>
        <v>#REF!</v>
      </c>
      <c r="BJ43" s="158" t="e">
        <f t="shared" ca="1" si="6"/>
        <v>#REF!</v>
      </c>
      <c r="BK43" s="158" t="e">
        <f t="shared" ca="1" si="6"/>
        <v>#REF!</v>
      </c>
      <c r="BL43" s="158" t="e">
        <f t="shared" ca="1" si="6"/>
        <v>#REF!</v>
      </c>
      <c r="BM43" s="158" t="e">
        <f t="shared" ca="1" si="6"/>
        <v>#REF!</v>
      </c>
      <c r="BN43" s="158" t="e">
        <f t="shared" ca="1" si="6"/>
        <v>#REF!</v>
      </c>
      <c r="BO43" s="158" t="e">
        <f t="shared" ca="1" si="6"/>
        <v>#REF!</v>
      </c>
      <c r="BP43" s="158" t="e">
        <f t="shared" ca="1" si="6"/>
        <v>#REF!</v>
      </c>
      <c r="BQ43" s="158" t="e">
        <f t="shared" ref="BQ43:EB43" ca="1" si="7">BQ68+BQ150+BQ186</f>
        <v>#REF!</v>
      </c>
      <c r="BR43" s="158" t="e">
        <f t="shared" ca="1" si="7"/>
        <v>#REF!</v>
      </c>
      <c r="BS43" s="158" t="e">
        <f t="shared" ca="1" si="7"/>
        <v>#REF!</v>
      </c>
      <c r="BT43" s="158" t="e">
        <f t="shared" ca="1" si="7"/>
        <v>#REF!</v>
      </c>
      <c r="BU43" s="158" t="e">
        <f t="shared" ca="1" si="7"/>
        <v>#REF!</v>
      </c>
      <c r="BV43" s="158" t="e">
        <f t="shared" ca="1" si="7"/>
        <v>#REF!</v>
      </c>
      <c r="BW43" s="158" t="e">
        <f t="shared" ca="1" si="7"/>
        <v>#REF!</v>
      </c>
      <c r="BX43" s="158" t="e">
        <f t="shared" ca="1" si="7"/>
        <v>#REF!</v>
      </c>
      <c r="BY43" s="158" t="e">
        <f t="shared" ca="1" si="7"/>
        <v>#REF!</v>
      </c>
      <c r="BZ43" s="158" t="e">
        <f t="shared" ca="1" si="7"/>
        <v>#REF!</v>
      </c>
      <c r="CA43" s="158" t="e">
        <f t="shared" ca="1" si="7"/>
        <v>#REF!</v>
      </c>
      <c r="CB43" s="158" t="e">
        <f t="shared" ca="1" si="7"/>
        <v>#REF!</v>
      </c>
      <c r="CC43" s="158" t="e">
        <f t="shared" ca="1" si="7"/>
        <v>#REF!</v>
      </c>
      <c r="CD43" s="158" t="e">
        <f t="shared" ca="1" si="7"/>
        <v>#REF!</v>
      </c>
      <c r="CE43" s="158" t="e">
        <f t="shared" ca="1" si="7"/>
        <v>#REF!</v>
      </c>
      <c r="CF43" s="158" t="e">
        <f t="shared" ca="1" si="7"/>
        <v>#REF!</v>
      </c>
      <c r="CG43" s="158" t="e">
        <f t="shared" ca="1" si="7"/>
        <v>#REF!</v>
      </c>
      <c r="CH43" s="158" t="e">
        <f t="shared" ca="1" si="7"/>
        <v>#REF!</v>
      </c>
      <c r="CI43" s="158" t="e">
        <f t="shared" ca="1" si="7"/>
        <v>#REF!</v>
      </c>
      <c r="CJ43" s="158" t="e">
        <f t="shared" ca="1" si="7"/>
        <v>#REF!</v>
      </c>
      <c r="CK43" s="158" t="e">
        <f t="shared" ca="1" si="7"/>
        <v>#REF!</v>
      </c>
      <c r="CL43" s="158" t="e">
        <f t="shared" ca="1" si="7"/>
        <v>#REF!</v>
      </c>
      <c r="CM43" s="158" t="e">
        <f t="shared" ca="1" si="7"/>
        <v>#REF!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EC68+EC150+EC186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379</v>
      </c>
      <c r="D44" s="108"/>
      <c r="E44" s="158">
        <f t="shared" ref="E44:AJ44" si="9">IF($F$7="Yes",E68,0)+IF($J$7="Yes",E150,0)+IF($M$7="Yes",E186,0)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IF($F$7="Yes",AK68,0)+IF($J$7="Yes",AK150,0)+IF($M$7="Yes",AK186,0)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254166.66666666666</v>
      </c>
      <c r="AS44" s="158">
        <f t="shared" si="10"/>
        <v>255225.69444444447</v>
      </c>
      <c r="AT44" s="158">
        <f t="shared" si="10"/>
        <v>256289.13483796301</v>
      </c>
      <c r="AU44" s="158">
        <f t="shared" si="10"/>
        <v>257357.00623312115</v>
      </c>
      <c r="AV44" s="158">
        <f t="shared" si="10"/>
        <v>258429.32709242581</v>
      </c>
      <c r="AW44" s="158">
        <f t="shared" si="10"/>
        <v>259506.11595531096</v>
      </c>
      <c r="AX44" s="158">
        <f t="shared" si="10"/>
        <v>260587.39143845809</v>
      </c>
      <c r="AY44" s="158">
        <f t="shared" si="10"/>
        <v>261673.17223611832</v>
      </c>
      <c r="AZ44" s="158">
        <f t="shared" si="10"/>
        <v>262763.47712043551</v>
      </c>
      <c r="BA44" s="158">
        <f t="shared" si="10"/>
        <v>263858.32494177064</v>
      </c>
      <c r="BB44" s="158">
        <f t="shared" si="10"/>
        <v>264957.73462902801</v>
      </c>
      <c r="BC44" s="158">
        <f t="shared" si="10"/>
        <v>266061.72518998227</v>
      </c>
      <c r="BD44" s="158">
        <f t="shared" si="10"/>
        <v>267170.31571160723</v>
      </c>
      <c r="BE44" s="158">
        <f t="shared" si="10"/>
        <v>268283.52536040556</v>
      </c>
      <c r="BF44" s="158">
        <f t="shared" si="10"/>
        <v>269401.3733827406</v>
      </c>
      <c r="BG44" s="158">
        <f t="shared" si="10"/>
        <v>270523.87910516869</v>
      </c>
      <c r="BH44" s="158">
        <f t="shared" si="10"/>
        <v>271651.06193477352</v>
      </c>
      <c r="BI44" s="158">
        <f t="shared" si="10"/>
        <v>272782.9413595018</v>
      </c>
      <c r="BJ44" s="158">
        <f t="shared" si="10"/>
        <v>273919.53694849968</v>
      </c>
      <c r="BK44" s="158">
        <f t="shared" si="10"/>
        <v>275060.86835245177</v>
      </c>
      <c r="BL44" s="158">
        <f t="shared" si="10"/>
        <v>276206.95530392032</v>
      </c>
      <c r="BM44" s="158">
        <f t="shared" si="10"/>
        <v>277357.81761768664</v>
      </c>
      <c r="BN44" s="158">
        <f t="shared" si="10"/>
        <v>278513.47519109369</v>
      </c>
      <c r="BO44" s="158">
        <f t="shared" si="10"/>
        <v>279673.94800438988</v>
      </c>
      <c r="BP44" s="158">
        <f t="shared" si="10"/>
        <v>280839.25612107484</v>
      </c>
      <c r="BQ44" s="158">
        <f t="shared" ref="BQ44:CV44" si="11">IF($F$7="Yes",BQ68,0)+IF($J$7="Yes",BQ150,0)+IF($M$7="Yes",BQ186,0)</f>
        <v>282009.41968824598</v>
      </c>
      <c r="BR44" s="158">
        <f t="shared" si="11"/>
        <v>283184.45893694705</v>
      </c>
      <c r="BS44" s="158">
        <f t="shared" si="11"/>
        <v>284364.39418251766</v>
      </c>
      <c r="BT44" s="158">
        <f t="shared" si="11"/>
        <v>285549.24582494481</v>
      </c>
      <c r="BU44" s="158">
        <f t="shared" si="11"/>
        <v>286739.03434921539</v>
      </c>
      <c r="BV44" s="158">
        <f t="shared" si="11"/>
        <v>287933.78032567049</v>
      </c>
      <c r="BW44" s="158">
        <f t="shared" si="11"/>
        <v>289133.50441036077</v>
      </c>
      <c r="BX44" s="158">
        <f t="shared" si="11"/>
        <v>290338.22734540392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IF($F$7="Yes",CW68,0)+IF($J$7="Yes",CW150,0)+IF($M$7="Yes",CW186,0)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IF($F$7="Yes",EC68,0)+IF($J$7="Yes",EC150,0)+IF($M$7="Yes",EC186,0)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IF($F$7="Yes",FI68,0)+IF($J$7="Yes",FI150,0)+IF($M$7="Yes",FI186,0)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381</v>
      </c>
      <c r="D45" s="108"/>
      <c r="E45" s="108">
        <f ca="1">E64+E146+E188+E216</f>
        <v>13614195.761248605</v>
      </c>
      <c r="F45" s="108">
        <f t="shared" ref="F45:BQ45" ca="1" si="15">F64+F146+F188+F216</f>
        <v>91800291.544994399</v>
      </c>
      <c r="G45" s="108">
        <f t="shared" ca="1" si="15"/>
        <v>39676227.689163879</v>
      </c>
      <c r="H45" s="108">
        <f t="shared" ca="1" si="15"/>
        <v>39637104.814163879</v>
      </c>
      <c r="I45" s="108">
        <f t="shared" ca="1" si="15"/>
        <v>37306781.426279388</v>
      </c>
      <c r="J45" s="108">
        <f t="shared" ca="1" si="15"/>
        <v>37306781.426279388</v>
      </c>
      <c r="K45" s="108">
        <f t="shared" ca="1" si="15"/>
        <v>31139779.328824848</v>
      </c>
      <c r="L45" s="108">
        <f t="shared" ca="1" si="15"/>
        <v>31139779.328824848</v>
      </c>
      <c r="M45" s="108">
        <f t="shared" ca="1" si="15"/>
        <v>12638773.036461208</v>
      </c>
      <c r="N45" s="108">
        <f t="shared" ca="1" si="15"/>
        <v>12638773.036461208</v>
      </c>
      <c r="O45" s="108">
        <f t="shared" ca="1" si="15"/>
        <v>12638773.036461208</v>
      </c>
      <c r="P45" s="108">
        <f t="shared" ca="1" si="15"/>
        <v>12638773.036461208</v>
      </c>
      <c r="Q45" s="108">
        <f t="shared" ca="1" si="15"/>
        <v>12638773.036461208</v>
      </c>
      <c r="R45" s="108">
        <f t="shared" ca="1" si="15"/>
        <v>12638773.036461208</v>
      </c>
      <c r="S45" s="108">
        <f t="shared" ca="1" si="15"/>
        <v>12638747.402878307</v>
      </c>
      <c r="T45" s="108">
        <f t="shared" ca="1" si="15"/>
        <v>9319533.2685204037</v>
      </c>
      <c r="U45" s="108">
        <f t="shared" ca="1" si="15"/>
        <v>6235964.382702224</v>
      </c>
      <c r="V45" s="108">
        <f t="shared" ca="1" si="15"/>
        <v>0</v>
      </c>
      <c r="W45" s="108">
        <f t="shared" ca="1" si="15"/>
        <v>0</v>
      </c>
      <c r="X45" s="108">
        <f t="shared" ca="1" si="15"/>
        <v>0</v>
      </c>
      <c r="Y45" s="108">
        <f t="shared" ca="1" si="15"/>
        <v>0</v>
      </c>
      <c r="Z45" s="108">
        <f t="shared" ca="1" si="15"/>
        <v>0</v>
      </c>
      <c r="AA45" s="108">
        <f t="shared" ca="1" si="15"/>
        <v>0</v>
      </c>
      <c r="AB45" s="108">
        <f t="shared" ca="1" si="15"/>
        <v>0</v>
      </c>
      <c r="AC45" s="108">
        <f t="shared" ca="1" si="15"/>
        <v>0</v>
      </c>
      <c r="AD45" s="108">
        <f t="shared" ca="1" si="15"/>
        <v>0</v>
      </c>
      <c r="AE45" s="108">
        <f t="shared" ca="1" si="15"/>
        <v>0</v>
      </c>
      <c r="AF45" s="108">
        <f t="shared" ca="1" si="15"/>
        <v>0</v>
      </c>
      <c r="AG45" s="108">
        <f t="shared" ca="1" si="15"/>
        <v>0</v>
      </c>
      <c r="AH45" s="108">
        <f t="shared" ca="1" si="15"/>
        <v>0</v>
      </c>
      <c r="AI45" s="108">
        <f t="shared" ca="1" si="15"/>
        <v>0</v>
      </c>
      <c r="AJ45" s="108">
        <f t="shared" ca="1" si="15"/>
        <v>0</v>
      </c>
      <c r="AK45" s="108">
        <f t="shared" ca="1" si="15"/>
        <v>0</v>
      </c>
      <c r="AL45" s="108">
        <f t="shared" ca="1" si="15"/>
        <v>0</v>
      </c>
      <c r="AM45" s="108">
        <f t="shared" ca="1" si="15"/>
        <v>0</v>
      </c>
      <c r="AN45" s="108">
        <f t="shared" ca="1" si="15"/>
        <v>0</v>
      </c>
      <c r="AO45" s="108">
        <f t="shared" ca="1" si="15"/>
        <v>0</v>
      </c>
      <c r="AP45" s="108">
        <f t="shared" ca="1" si="15"/>
        <v>0</v>
      </c>
      <c r="AQ45" s="108">
        <f t="shared" ca="1" si="15"/>
        <v>0</v>
      </c>
      <c r="AR45" s="108">
        <f t="shared" ca="1" si="15"/>
        <v>61000000</v>
      </c>
      <c r="AS45" s="108">
        <f t="shared" ca="1" si="15"/>
        <v>0</v>
      </c>
      <c r="AT45" s="108">
        <f t="shared" ca="1" si="15"/>
        <v>0</v>
      </c>
      <c r="AU45" s="108">
        <f t="shared" ca="1" si="15"/>
        <v>0</v>
      </c>
      <c r="AV45" s="108">
        <f t="shared" ca="1" si="15"/>
        <v>0</v>
      </c>
      <c r="AW45" s="108">
        <f t="shared" ca="1" si="15"/>
        <v>0</v>
      </c>
      <c r="AX45" s="108" t="e">
        <f t="shared" ca="1" si="15"/>
        <v>#REF!</v>
      </c>
      <c r="AY45" s="108" t="e">
        <f t="shared" ca="1" si="15"/>
        <v>#REF!</v>
      </c>
      <c r="AZ45" s="108" t="e">
        <f t="shared" ca="1" si="15"/>
        <v>#REF!</v>
      </c>
      <c r="BA45" s="108" t="e">
        <f t="shared" ca="1" si="15"/>
        <v>#REF!</v>
      </c>
      <c r="BB45" s="108" t="e">
        <f t="shared" ca="1" si="15"/>
        <v>#REF!</v>
      </c>
      <c r="BC45" s="108" t="e">
        <f t="shared" ca="1" si="15"/>
        <v>#REF!</v>
      </c>
      <c r="BD45" s="108">
        <f t="shared" ca="1" si="15"/>
        <v>3392307.6923076925</v>
      </c>
      <c r="BE45" s="108">
        <f t="shared" ca="1" si="15"/>
        <v>3392307.6923076925</v>
      </c>
      <c r="BF45" s="108">
        <f t="shared" ca="1" si="15"/>
        <v>3392307.6923076925</v>
      </c>
      <c r="BG45" s="108" t="e">
        <f t="shared" ca="1" si="15"/>
        <v>#REF!</v>
      </c>
      <c r="BH45" s="108">
        <f t="shared" ca="1" si="15"/>
        <v>3392307.6923076925</v>
      </c>
      <c r="BI45" s="108">
        <f t="shared" ca="1" si="15"/>
        <v>3392307.6923076925</v>
      </c>
      <c r="BJ45" s="108">
        <f t="shared" ca="1" si="15"/>
        <v>3392307.6923076925</v>
      </c>
      <c r="BK45" s="108">
        <f t="shared" ca="1" si="15"/>
        <v>3392307.6923076925</v>
      </c>
      <c r="BL45" s="108">
        <f t="shared" ca="1" si="15"/>
        <v>3392307.6923076925</v>
      </c>
      <c r="BM45" s="108">
        <f t="shared" ca="1" si="15"/>
        <v>3392307.6923076925</v>
      </c>
      <c r="BN45" s="108">
        <f t="shared" ca="1" si="15"/>
        <v>3392307.6923076925</v>
      </c>
      <c r="BO45" s="108">
        <f t="shared" ca="1" si="15"/>
        <v>3392307.6923076925</v>
      </c>
      <c r="BP45" s="108">
        <f t="shared" ca="1" si="15"/>
        <v>3392307.6923076925</v>
      </c>
      <c r="BQ45" s="108">
        <f t="shared" ca="1" si="15"/>
        <v>3392307.6923076925</v>
      </c>
      <c r="BR45" s="108">
        <f t="shared" ref="BR45:EC45" ca="1" si="16">BR64+BR146+BR188+BR216</f>
        <v>3392307.6923076925</v>
      </c>
      <c r="BS45" s="108">
        <f t="shared" ca="1" si="16"/>
        <v>3392307.6923076925</v>
      </c>
      <c r="BT45" s="108">
        <f t="shared" ca="1" si="16"/>
        <v>3392307.6923076925</v>
      </c>
      <c r="BU45" s="108">
        <f t="shared" ca="1" si="16"/>
        <v>3392307.6923076925</v>
      </c>
      <c r="BV45" s="108">
        <f t="shared" si="16"/>
        <v>3392307.6923076925</v>
      </c>
      <c r="BW45" s="108">
        <f t="shared" si="16"/>
        <v>3392307.6923076925</v>
      </c>
      <c r="BX45" s="108">
        <f t="shared" si="16"/>
        <v>3392307.6923076925</v>
      </c>
      <c r="BY45" s="108">
        <f t="shared" si="16"/>
        <v>3392307.6923076925</v>
      </c>
      <c r="BZ45" s="108">
        <f t="shared" si="16"/>
        <v>3392307.6923076361</v>
      </c>
      <c r="CA45" s="108">
        <f t="shared" si="16"/>
        <v>0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ED64+ED146+ED188+ED216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382</v>
      </c>
      <c r="D46" s="108"/>
      <c r="E46" s="108">
        <f ca="1">E67+E149+E190+E219</f>
        <v>0</v>
      </c>
      <c r="F46" s="108">
        <f t="shared" ref="F46:BQ46" ca="1" si="18">F67+F149+F190+F219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0</v>
      </c>
      <c r="U46" s="108">
        <f t="shared" ca="1" si="18"/>
        <v>0</v>
      </c>
      <c r="V46" s="108">
        <f t="shared" ca="1" si="18"/>
        <v>5029641.2040500939</v>
      </c>
      <c r="W46" s="108">
        <f t="shared" ca="1" si="18"/>
        <v>5030048.2265955657</v>
      </c>
      <c r="X46" s="108">
        <f t="shared" ca="1" si="18"/>
        <v>109658821.99078974</v>
      </c>
      <c r="Y46" s="108">
        <f t="shared" ca="1" si="18"/>
        <v>95032923.846620291</v>
      </c>
      <c r="Z46" s="108">
        <f t="shared" ca="1" si="18"/>
        <v>136782885.84662029</v>
      </c>
      <c r="AA46" s="108">
        <f t="shared" ca="1" si="18"/>
        <v>74113503.477971613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 t="e">
        <f t="shared" ca="1" si="18"/>
        <v>#REF!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BR67+BR149+BR190+BR219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si="19"/>
        <v>0</v>
      </c>
      <c r="BW46" s="108">
        <f t="shared" si="19"/>
        <v>0</v>
      </c>
      <c r="BX46" s="108">
        <f t="shared" si="19"/>
        <v>0</v>
      </c>
      <c r="BY46" s="108">
        <f t="shared" si="19"/>
        <v>69971512.790242344</v>
      </c>
      <c r="BZ46" s="108">
        <f t="shared" si="19"/>
        <v>0</v>
      </c>
      <c r="CA46" s="108">
        <f t="shared" si="19"/>
        <v>93337906.086587623</v>
      </c>
      <c r="CB46" s="108">
        <f t="shared" si="19"/>
        <v>0</v>
      </c>
      <c r="CC46" s="108">
        <f t="shared" si="19"/>
        <v>0</v>
      </c>
      <c r="CD46" s="108">
        <f t="shared" si="19"/>
        <v>0</v>
      </c>
      <c r="CE46" s="108">
        <f t="shared" si="19"/>
        <v>0</v>
      </c>
      <c r="CF46" s="108">
        <f t="shared" si="19"/>
        <v>0</v>
      </c>
      <c r="CG46" s="108">
        <f t="shared" si="19"/>
        <v>0</v>
      </c>
      <c r="CH46" s="108">
        <f t="shared" si="19"/>
        <v>0</v>
      </c>
      <c r="CI46" s="108">
        <f t="shared" si="19"/>
        <v>0</v>
      </c>
      <c r="CJ46" s="108">
        <f t="shared" si="19"/>
        <v>0</v>
      </c>
      <c r="CK46" s="108">
        <f t="shared" si="19"/>
        <v>0</v>
      </c>
      <c r="CL46" s="108">
        <f t="shared" si="19"/>
        <v>0</v>
      </c>
      <c r="CM46" s="108" t="e">
        <f t="shared" ca="1" si="19"/>
        <v>#REF!</v>
      </c>
      <c r="CN46" s="108">
        <f t="shared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ED67+ED149+ED190+ED219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 t="s">
        <v>114</v>
      </c>
      <c r="D47" s="108"/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1">
        <v>0</v>
      </c>
      <c r="BC47" s="201">
        <v>0</v>
      </c>
      <c r="BD47" s="201">
        <v>0</v>
      </c>
      <c r="BE47" s="201">
        <v>0</v>
      </c>
      <c r="BF47" s="201">
        <v>0</v>
      </c>
      <c r="BG47" s="201">
        <v>0</v>
      </c>
      <c r="BH47" s="201">
        <v>0</v>
      </c>
      <c r="BI47" s="201">
        <v>0</v>
      </c>
      <c r="BJ47" s="201">
        <v>0</v>
      </c>
      <c r="BK47" s="201">
        <v>0</v>
      </c>
      <c r="BL47" s="201">
        <v>0</v>
      </c>
      <c r="BM47" s="201">
        <v>0</v>
      </c>
      <c r="BN47" s="201">
        <v>0</v>
      </c>
      <c r="BO47" s="201">
        <v>0</v>
      </c>
      <c r="BP47" s="201">
        <v>0</v>
      </c>
      <c r="BQ47" s="201">
        <v>0</v>
      </c>
      <c r="BR47" s="201">
        <v>0</v>
      </c>
      <c r="BS47" s="201">
        <v>0</v>
      </c>
      <c r="BT47" s="201">
        <v>0</v>
      </c>
      <c r="BU47" s="201">
        <v>0</v>
      </c>
      <c r="BV47" s="201">
        <v>0</v>
      </c>
      <c r="BW47" s="201">
        <v>0</v>
      </c>
      <c r="BX47" s="201">
        <v>0</v>
      </c>
      <c r="BY47" s="201">
        <v>0</v>
      </c>
      <c r="BZ47" s="201">
        <v>0</v>
      </c>
      <c r="CA47" s="201">
        <v>0</v>
      </c>
      <c r="CB47" s="201">
        <v>0</v>
      </c>
      <c r="CC47" s="201">
        <v>0</v>
      </c>
      <c r="CD47" s="201">
        <v>0</v>
      </c>
      <c r="CE47" s="201">
        <v>0</v>
      </c>
      <c r="CF47" s="201">
        <v>0</v>
      </c>
      <c r="CG47" s="201">
        <v>0</v>
      </c>
      <c r="CH47" s="201">
        <v>0</v>
      </c>
      <c r="CI47" s="201">
        <v>0</v>
      </c>
      <c r="CJ47" s="201">
        <v>0</v>
      </c>
      <c r="CK47" s="201">
        <v>0</v>
      </c>
      <c r="CL47" s="201">
        <v>0</v>
      </c>
      <c r="CM47" s="201">
        <v>0</v>
      </c>
      <c r="CN47" s="201">
        <v>0</v>
      </c>
      <c r="CO47" s="201">
        <v>0</v>
      </c>
      <c r="CP47" s="201">
        <v>0</v>
      </c>
      <c r="CQ47" s="201">
        <v>0</v>
      </c>
      <c r="CR47" s="201">
        <v>0</v>
      </c>
      <c r="CS47" s="201">
        <v>0</v>
      </c>
      <c r="CT47" s="201">
        <v>0</v>
      </c>
      <c r="CU47" s="201">
        <v>0</v>
      </c>
      <c r="CV47" s="201">
        <v>0</v>
      </c>
      <c r="CW47" s="201">
        <v>0</v>
      </c>
      <c r="CX47" s="201">
        <v>0</v>
      </c>
      <c r="CY47" s="201">
        <v>0</v>
      </c>
      <c r="CZ47" s="201">
        <v>0</v>
      </c>
      <c r="DA47" s="201">
        <v>0</v>
      </c>
      <c r="DB47" s="201">
        <v>0</v>
      </c>
      <c r="DC47" s="201">
        <v>0</v>
      </c>
      <c r="DD47" s="201">
        <v>0</v>
      </c>
      <c r="DE47" s="201">
        <v>0</v>
      </c>
      <c r="DF47" s="201">
        <v>0</v>
      </c>
      <c r="DG47" s="201">
        <v>0</v>
      </c>
      <c r="DH47" s="201">
        <v>0</v>
      </c>
      <c r="DI47" s="201">
        <v>0</v>
      </c>
      <c r="DJ47" s="201">
        <v>0</v>
      </c>
      <c r="DK47" s="201">
        <v>0</v>
      </c>
      <c r="DL47" s="201">
        <v>0</v>
      </c>
      <c r="DM47" s="201">
        <v>0</v>
      </c>
      <c r="DN47" s="201">
        <v>0</v>
      </c>
      <c r="DO47" s="201">
        <v>0</v>
      </c>
      <c r="DP47" s="201">
        <v>0</v>
      </c>
      <c r="DQ47" s="201">
        <v>0</v>
      </c>
      <c r="DR47" s="201">
        <v>0</v>
      </c>
      <c r="DS47" s="201">
        <v>0</v>
      </c>
      <c r="DT47" s="201">
        <v>0</v>
      </c>
      <c r="DU47" s="201">
        <v>0</v>
      </c>
      <c r="DV47" s="201">
        <v>0</v>
      </c>
      <c r="DW47" s="201">
        <v>0</v>
      </c>
      <c r="DX47" s="201">
        <v>0</v>
      </c>
      <c r="DY47" s="201">
        <v>0</v>
      </c>
      <c r="DZ47" s="201">
        <v>0</v>
      </c>
      <c r="EA47" s="201">
        <v>0</v>
      </c>
      <c r="EB47" s="201">
        <v>0</v>
      </c>
      <c r="EC47" s="201">
        <v>0</v>
      </c>
      <c r="ED47" s="201">
        <v>0</v>
      </c>
      <c r="EE47" s="201">
        <v>0</v>
      </c>
      <c r="EF47" s="201">
        <v>0</v>
      </c>
      <c r="EG47" s="201">
        <v>0</v>
      </c>
      <c r="EH47" s="201">
        <v>0</v>
      </c>
      <c r="EI47" s="201">
        <v>0</v>
      </c>
      <c r="EJ47" s="201">
        <v>0</v>
      </c>
      <c r="EK47" s="201">
        <v>0</v>
      </c>
      <c r="EL47" s="201">
        <v>0</v>
      </c>
      <c r="EM47" s="201">
        <v>0</v>
      </c>
      <c r="EN47" s="201">
        <v>0</v>
      </c>
      <c r="EO47" s="201">
        <v>0</v>
      </c>
      <c r="EP47" s="201">
        <v>0</v>
      </c>
      <c r="EQ47" s="201">
        <v>0</v>
      </c>
      <c r="ER47" s="201">
        <v>0</v>
      </c>
      <c r="ES47" s="201">
        <v>0</v>
      </c>
      <c r="ET47" s="201">
        <v>0</v>
      </c>
      <c r="EU47" s="201">
        <v>0</v>
      </c>
      <c r="EV47" s="201">
        <v>0</v>
      </c>
      <c r="EW47" s="201">
        <v>0</v>
      </c>
      <c r="EX47" s="201">
        <v>0</v>
      </c>
      <c r="EY47" s="201">
        <v>0</v>
      </c>
      <c r="EZ47" s="201">
        <v>0</v>
      </c>
      <c r="FA47" s="201">
        <v>0</v>
      </c>
      <c r="FB47" s="201">
        <v>0</v>
      </c>
      <c r="FC47" s="201">
        <v>0</v>
      </c>
      <c r="FD47" s="201">
        <v>0</v>
      </c>
      <c r="FE47" s="201">
        <v>0</v>
      </c>
      <c r="FF47" s="201">
        <v>0</v>
      </c>
      <c r="FG47" s="201">
        <v>0</v>
      </c>
      <c r="FH47" s="201">
        <v>0</v>
      </c>
      <c r="FI47" s="201">
        <v>0</v>
      </c>
      <c r="FJ47" s="201">
        <v>0</v>
      </c>
      <c r="FK47" s="201">
        <v>0</v>
      </c>
      <c r="FL47" s="201">
        <v>0</v>
      </c>
      <c r="FM47" s="201">
        <v>0</v>
      </c>
      <c r="FN47" s="201">
        <v>0</v>
      </c>
      <c r="FO47" s="201">
        <v>0</v>
      </c>
      <c r="FP47" s="201">
        <v>0</v>
      </c>
      <c r="FQ47" s="201">
        <v>0</v>
      </c>
      <c r="FR47" s="201">
        <v>0</v>
      </c>
      <c r="FS47" s="201">
        <v>0</v>
      </c>
      <c r="FT47" s="201">
        <v>0</v>
      </c>
      <c r="FU47" s="201">
        <v>0</v>
      </c>
      <c r="FV47" s="201">
        <v>0</v>
      </c>
      <c r="FW47" s="201">
        <v>0</v>
      </c>
      <c r="FX47" s="201">
        <v>0</v>
      </c>
      <c r="FY47" s="201">
        <v>0</v>
      </c>
      <c r="FZ47" s="201">
        <v>0</v>
      </c>
      <c r="GA47" s="201">
        <v>0</v>
      </c>
      <c r="GB47" s="201">
        <v>0</v>
      </c>
      <c r="GC47" s="201">
        <v>0</v>
      </c>
      <c r="GD47" s="201">
        <v>0</v>
      </c>
      <c r="GE47" s="201">
        <v>0</v>
      </c>
      <c r="GF47" s="201">
        <v>0</v>
      </c>
    </row>
    <row r="48" spans="2:206">
      <c r="B48" s="13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</row>
    <row r="49" spans="1:16384" s="110" customFormat="1">
      <c r="B49" s="200" t="s">
        <v>335</v>
      </c>
      <c r="E49" s="112">
        <f>ROUNDUP(E50/12,0)</f>
        <v>1</v>
      </c>
      <c r="F49" s="112">
        <f t="shared" ref="F49:BQ49" si="21">ROUNDUP(F50/12,0)</f>
        <v>1</v>
      </c>
      <c r="G49" s="112">
        <f t="shared" si="21"/>
        <v>1</v>
      </c>
      <c r="H49" s="112">
        <f t="shared" si="21"/>
        <v>1</v>
      </c>
      <c r="I49" s="112">
        <f t="shared" si="21"/>
        <v>1</v>
      </c>
      <c r="J49" s="112">
        <f t="shared" si="21"/>
        <v>1</v>
      </c>
      <c r="K49" s="112">
        <f t="shared" si="21"/>
        <v>1</v>
      </c>
      <c r="L49" s="112">
        <f t="shared" si="21"/>
        <v>1</v>
      </c>
      <c r="M49" s="112">
        <f t="shared" si="21"/>
        <v>1</v>
      </c>
      <c r="N49" s="112">
        <f t="shared" si="21"/>
        <v>1</v>
      </c>
      <c r="O49" s="112">
        <f t="shared" si="21"/>
        <v>1</v>
      </c>
      <c r="P49" s="112">
        <f t="shared" si="21"/>
        <v>1</v>
      </c>
      <c r="Q49" s="112">
        <f t="shared" si="21"/>
        <v>2</v>
      </c>
      <c r="R49" s="112">
        <f t="shared" si="21"/>
        <v>2</v>
      </c>
      <c r="S49" s="112">
        <f t="shared" si="21"/>
        <v>2</v>
      </c>
      <c r="T49" s="112">
        <f t="shared" si="21"/>
        <v>2</v>
      </c>
      <c r="U49" s="112">
        <f t="shared" si="21"/>
        <v>2</v>
      </c>
      <c r="V49" s="112">
        <f>ROUNDUP(V50/12,0)</f>
        <v>2</v>
      </c>
      <c r="W49" s="112">
        <f t="shared" si="21"/>
        <v>2</v>
      </c>
      <c r="X49" s="112">
        <f t="shared" si="21"/>
        <v>2</v>
      </c>
      <c r="Y49" s="112">
        <f t="shared" si="21"/>
        <v>2</v>
      </c>
      <c r="Z49" s="112">
        <f t="shared" si="21"/>
        <v>2</v>
      </c>
      <c r="AA49" s="112">
        <f t="shared" si="21"/>
        <v>2</v>
      </c>
      <c r="AB49" s="112">
        <f t="shared" si="21"/>
        <v>2</v>
      </c>
      <c r="AC49" s="112">
        <f t="shared" si="21"/>
        <v>3</v>
      </c>
      <c r="AD49" s="112">
        <f t="shared" si="21"/>
        <v>3</v>
      </c>
      <c r="AE49" s="112">
        <f t="shared" si="21"/>
        <v>3</v>
      </c>
      <c r="AF49" s="112">
        <f t="shared" si="21"/>
        <v>3</v>
      </c>
      <c r="AG49" s="112">
        <f t="shared" si="21"/>
        <v>3</v>
      </c>
      <c r="AH49" s="112">
        <f>ROUNDUP(AH50/12,0)</f>
        <v>3</v>
      </c>
      <c r="AI49" s="112">
        <f t="shared" si="21"/>
        <v>3</v>
      </c>
      <c r="AJ49" s="112">
        <f t="shared" si="21"/>
        <v>3</v>
      </c>
      <c r="AK49" s="112">
        <f t="shared" si="21"/>
        <v>3</v>
      </c>
      <c r="AL49" s="112">
        <f t="shared" si="21"/>
        <v>3</v>
      </c>
      <c r="AM49" s="112">
        <f t="shared" si="21"/>
        <v>3</v>
      </c>
      <c r="AN49" s="112">
        <f t="shared" si="21"/>
        <v>3</v>
      </c>
      <c r="AO49" s="112">
        <f t="shared" si="21"/>
        <v>4</v>
      </c>
      <c r="AP49" s="112">
        <f t="shared" si="21"/>
        <v>4</v>
      </c>
      <c r="AQ49" s="112">
        <f t="shared" si="21"/>
        <v>4</v>
      </c>
      <c r="AR49" s="112">
        <f t="shared" si="21"/>
        <v>4</v>
      </c>
      <c r="AS49" s="112">
        <f t="shared" si="21"/>
        <v>4</v>
      </c>
      <c r="AT49" s="112">
        <f t="shared" si="21"/>
        <v>4</v>
      </c>
      <c r="AU49" s="112">
        <f t="shared" si="21"/>
        <v>4</v>
      </c>
      <c r="AV49" s="112">
        <f t="shared" si="21"/>
        <v>4</v>
      </c>
      <c r="AW49" s="112">
        <f t="shared" si="21"/>
        <v>4</v>
      </c>
      <c r="AX49" s="112">
        <f t="shared" si="21"/>
        <v>4</v>
      </c>
      <c r="AY49" s="112">
        <f t="shared" si="21"/>
        <v>4</v>
      </c>
      <c r="AZ49" s="112">
        <f t="shared" si="21"/>
        <v>4</v>
      </c>
      <c r="BA49" s="112">
        <f t="shared" si="21"/>
        <v>5</v>
      </c>
      <c r="BB49" s="112">
        <f t="shared" si="21"/>
        <v>5</v>
      </c>
      <c r="BC49" s="112">
        <f t="shared" si="21"/>
        <v>5</v>
      </c>
      <c r="BD49" s="112">
        <f t="shared" si="21"/>
        <v>5</v>
      </c>
      <c r="BE49" s="112">
        <f t="shared" si="21"/>
        <v>5</v>
      </c>
      <c r="BF49" s="112">
        <f t="shared" si="21"/>
        <v>5</v>
      </c>
      <c r="BG49" s="112">
        <f t="shared" si="21"/>
        <v>5</v>
      </c>
      <c r="BH49" s="112">
        <f t="shared" si="21"/>
        <v>5</v>
      </c>
      <c r="BI49" s="112">
        <f t="shared" si="21"/>
        <v>5</v>
      </c>
      <c r="BJ49" s="112">
        <f t="shared" si="21"/>
        <v>5</v>
      </c>
      <c r="BK49" s="112">
        <f t="shared" si="21"/>
        <v>5</v>
      </c>
      <c r="BL49" s="112">
        <f t="shared" si="21"/>
        <v>5</v>
      </c>
      <c r="BM49" s="112">
        <f t="shared" si="21"/>
        <v>6</v>
      </c>
      <c r="BN49" s="112">
        <f t="shared" si="21"/>
        <v>6</v>
      </c>
      <c r="BO49" s="112">
        <f t="shared" si="21"/>
        <v>6</v>
      </c>
      <c r="BP49" s="112">
        <f t="shared" si="21"/>
        <v>6</v>
      </c>
      <c r="BQ49" s="112">
        <f t="shared" si="21"/>
        <v>6</v>
      </c>
      <c r="BR49" s="112">
        <f t="shared" ref="BR49:DY49" si="22">ROUNDUP(BR50/12,0)</f>
        <v>6</v>
      </c>
      <c r="BS49" s="112">
        <f t="shared" si="22"/>
        <v>6</v>
      </c>
      <c r="BT49" s="112">
        <f t="shared" si="22"/>
        <v>6</v>
      </c>
      <c r="BU49" s="112">
        <f t="shared" si="22"/>
        <v>6</v>
      </c>
      <c r="BV49" s="112">
        <f t="shared" si="22"/>
        <v>6</v>
      </c>
      <c r="BW49" s="112">
        <f t="shared" si="22"/>
        <v>6</v>
      </c>
      <c r="BX49" s="112">
        <f t="shared" si="22"/>
        <v>6</v>
      </c>
      <c r="BY49" s="112">
        <f t="shared" si="22"/>
        <v>7</v>
      </c>
      <c r="BZ49" s="112">
        <f t="shared" si="22"/>
        <v>7</v>
      </c>
      <c r="CA49" s="112">
        <f t="shared" si="22"/>
        <v>7</v>
      </c>
      <c r="CB49" s="112">
        <f t="shared" si="22"/>
        <v>7</v>
      </c>
      <c r="CC49" s="112">
        <f t="shared" si="22"/>
        <v>7</v>
      </c>
      <c r="CD49" s="112">
        <f t="shared" si="22"/>
        <v>7</v>
      </c>
      <c r="CE49" s="112">
        <f t="shared" si="22"/>
        <v>7</v>
      </c>
      <c r="CF49" s="112">
        <f t="shared" si="22"/>
        <v>7</v>
      </c>
      <c r="CG49" s="112">
        <f t="shared" si="22"/>
        <v>7</v>
      </c>
      <c r="CH49" s="112">
        <f t="shared" si="22"/>
        <v>7</v>
      </c>
      <c r="CI49" s="112">
        <f t="shared" si="22"/>
        <v>7</v>
      </c>
      <c r="CJ49" s="112">
        <f t="shared" si="22"/>
        <v>7</v>
      </c>
      <c r="CK49" s="112">
        <f t="shared" si="22"/>
        <v>8</v>
      </c>
      <c r="CL49" s="112">
        <f t="shared" si="22"/>
        <v>8</v>
      </c>
      <c r="CM49" s="112">
        <f t="shared" si="22"/>
        <v>8</v>
      </c>
      <c r="CN49" s="112">
        <f t="shared" si="22"/>
        <v>8</v>
      </c>
      <c r="CO49" s="112">
        <f t="shared" si="22"/>
        <v>8</v>
      </c>
      <c r="CP49" s="112">
        <f t="shared" si="22"/>
        <v>8</v>
      </c>
      <c r="CQ49" s="112">
        <f t="shared" si="22"/>
        <v>8</v>
      </c>
      <c r="CR49" s="112">
        <f t="shared" si="22"/>
        <v>8</v>
      </c>
      <c r="CS49" s="112">
        <f t="shared" si="22"/>
        <v>8</v>
      </c>
      <c r="CT49" s="112">
        <f t="shared" si="22"/>
        <v>8</v>
      </c>
      <c r="CU49" s="112">
        <f t="shared" si="22"/>
        <v>8</v>
      </c>
      <c r="CV49" s="112">
        <f t="shared" si="22"/>
        <v>8</v>
      </c>
      <c r="CW49" s="112">
        <f t="shared" si="22"/>
        <v>9</v>
      </c>
      <c r="CX49" s="112">
        <f t="shared" si="22"/>
        <v>9</v>
      </c>
      <c r="CY49" s="112">
        <f t="shared" si="22"/>
        <v>9</v>
      </c>
      <c r="CZ49" s="112">
        <f t="shared" si="22"/>
        <v>9</v>
      </c>
      <c r="DA49" s="112">
        <f t="shared" si="22"/>
        <v>9</v>
      </c>
      <c r="DB49" s="112">
        <f t="shared" si="22"/>
        <v>9</v>
      </c>
      <c r="DC49" s="112">
        <f t="shared" si="22"/>
        <v>9</v>
      </c>
      <c r="DD49" s="112">
        <f t="shared" si="22"/>
        <v>9</v>
      </c>
      <c r="DE49" s="112">
        <f t="shared" si="22"/>
        <v>9</v>
      </c>
      <c r="DF49" s="112">
        <f t="shared" si="22"/>
        <v>9</v>
      </c>
      <c r="DG49" s="112">
        <f t="shared" si="22"/>
        <v>9</v>
      </c>
      <c r="DH49" s="112">
        <f t="shared" si="22"/>
        <v>9</v>
      </c>
      <c r="DI49" s="112">
        <f t="shared" si="22"/>
        <v>10</v>
      </c>
      <c r="DJ49" s="112">
        <f t="shared" si="22"/>
        <v>10</v>
      </c>
      <c r="DK49" s="112">
        <f t="shared" si="22"/>
        <v>10</v>
      </c>
      <c r="DL49" s="112">
        <f t="shared" si="22"/>
        <v>10</v>
      </c>
      <c r="DM49" s="112">
        <f t="shared" si="22"/>
        <v>10</v>
      </c>
      <c r="DN49" s="112">
        <f t="shared" si="22"/>
        <v>10</v>
      </c>
      <c r="DO49" s="112">
        <f t="shared" si="22"/>
        <v>10</v>
      </c>
      <c r="DP49" s="112">
        <f t="shared" si="22"/>
        <v>10</v>
      </c>
      <c r="DQ49" s="112">
        <f t="shared" si="22"/>
        <v>10</v>
      </c>
      <c r="DR49" s="112">
        <f t="shared" si="22"/>
        <v>10</v>
      </c>
      <c r="DS49" s="112">
        <f t="shared" si="22"/>
        <v>10</v>
      </c>
      <c r="DT49" s="112">
        <f t="shared" si="22"/>
        <v>10</v>
      </c>
      <c r="DU49" s="112">
        <f t="shared" si="22"/>
        <v>11</v>
      </c>
      <c r="DV49" s="112">
        <f t="shared" si="22"/>
        <v>11</v>
      </c>
      <c r="DW49" s="112">
        <f t="shared" si="22"/>
        <v>11</v>
      </c>
      <c r="DX49" s="112">
        <f t="shared" si="22"/>
        <v>11</v>
      </c>
      <c r="DY49" s="112">
        <f t="shared" si="22"/>
        <v>11</v>
      </c>
    </row>
    <row r="50" spans="1:16384">
      <c r="E50" s="113">
        <v>1</v>
      </c>
      <c r="F50" s="113">
        <v>2</v>
      </c>
      <c r="G50" s="113">
        <v>3</v>
      </c>
      <c r="H50" s="113">
        <v>4</v>
      </c>
      <c r="I50" s="113">
        <v>5</v>
      </c>
      <c r="J50" s="113">
        <v>6</v>
      </c>
      <c r="K50" s="113">
        <v>7</v>
      </c>
      <c r="L50" s="113">
        <v>8</v>
      </c>
      <c r="M50" s="113">
        <v>9</v>
      </c>
      <c r="N50" s="113">
        <v>10</v>
      </c>
      <c r="O50" s="113">
        <v>11</v>
      </c>
      <c r="P50" s="113">
        <v>12</v>
      </c>
      <c r="Q50" s="113">
        <v>13</v>
      </c>
      <c r="R50" s="113">
        <v>14</v>
      </c>
      <c r="S50" s="113">
        <v>15</v>
      </c>
      <c r="T50" s="113">
        <v>16</v>
      </c>
      <c r="U50" s="113">
        <v>17</v>
      </c>
      <c r="V50" s="113">
        <v>18</v>
      </c>
      <c r="W50" s="113">
        <v>19</v>
      </c>
      <c r="X50" s="113">
        <v>20</v>
      </c>
      <c r="Y50" s="113">
        <v>21</v>
      </c>
      <c r="Z50" s="113">
        <v>22</v>
      </c>
      <c r="AA50" s="113">
        <v>23</v>
      </c>
      <c r="AB50" s="113">
        <v>24</v>
      </c>
      <c r="AC50" s="113">
        <v>25</v>
      </c>
      <c r="AD50" s="113">
        <v>26</v>
      </c>
      <c r="AE50" s="113">
        <v>27</v>
      </c>
      <c r="AF50" s="113">
        <v>28</v>
      </c>
      <c r="AG50" s="113">
        <v>29</v>
      </c>
      <c r="AH50" s="113">
        <v>30</v>
      </c>
      <c r="AI50" s="113">
        <v>31</v>
      </c>
      <c r="AJ50" s="113">
        <v>32</v>
      </c>
      <c r="AK50" s="113">
        <v>33</v>
      </c>
      <c r="AL50" s="113">
        <v>34</v>
      </c>
      <c r="AM50" s="113">
        <v>35</v>
      </c>
      <c r="AN50" s="113">
        <v>36</v>
      </c>
      <c r="AO50" s="113">
        <v>37</v>
      </c>
      <c r="AP50" s="113">
        <v>38</v>
      </c>
      <c r="AQ50" s="113">
        <v>39</v>
      </c>
      <c r="AR50" s="113">
        <v>40</v>
      </c>
      <c r="AS50" s="113">
        <v>41</v>
      </c>
      <c r="AT50" s="113">
        <v>42</v>
      </c>
      <c r="AU50" s="113">
        <v>43</v>
      </c>
      <c r="AV50" s="113">
        <v>44</v>
      </c>
      <c r="AW50" s="113">
        <v>45</v>
      </c>
      <c r="AX50" s="113">
        <v>46</v>
      </c>
      <c r="AY50" s="113">
        <v>47</v>
      </c>
      <c r="AZ50" s="113">
        <v>48</v>
      </c>
      <c r="BA50" s="113">
        <v>49</v>
      </c>
      <c r="BB50" s="113">
        <v>50</v>
      </c>
      <c r="BC50" s="113">
        <v>51</v>
      </c>
      <c r="BD50" s="113">
        <v>52</v>
      </c>
      <c r="BE50" s="113">
        <v>53</v>
      </c>
      <c r="BF50" s="113">
        <v>54</v>
      </c>
      <c r="BG50" s="113">
        <v>55</v>
      </c>
      <c r="BH50" s="113">
        <v>56</v>
      </c>
      <c r="BI50" s="113">
        <v>57</v>
      </c>
      <c r="BJ50" s="113">
        <v>58</v>
      </c>
      <c r="BK50" s="113">
        <v>59</v>
      </c>
      <c r="BL50" s="113">
        <v>60</v>
      </c>
      <c r="BM50" s="113">
        <v>61</v>
      </c>
      <c r="BN50" s="113">
        <v>62</v>
      </c>
      <c r="BO50" s="113">
        <v>63</v>
      </c>
      <c r="BP50" s="113">
        <v>64</v>
      </c>
      <c r="BQ50" s="113">
        <v>65</v>
      </c>
      <c r="BR50" s="113">
        <v>66</v>
      </c>
      <c r="BS50" s="113">
        <v>67</v>
      </c>
      <c r="BT50" s="113">
        <v>68</v>
      </c>
      <c r="BU50" s="113">
        <v>69</v>
      </c>
      <c r="BV50" s="113">
        <v>70</v>
      </c>
      <c r="BW50" s="113">
        <v>71</v>
      </c>
      <c r="BX50" s="113">
        <v>72</v>
      </c>
      <c r="BY50" s="113">
        <v>73</v>
      </c>
      <c r="BZ50" s="113">
        <v>74</v>
      </c>
      <c r="CA50" s="113">
        <v>75</v>
      </c>
      <c r="CB50" s="113">
        <v>76</v>
      </c>
      <c r="CC50" s="113">
        <v>77</v>
      </c>
      <c r="CD50" s="113">
        <v>78</v>
      </c>
      <c r="CE50" s="113">
        <v>79</v>
      </c>
      <c r="CF50" s="113">
        <v>80</v>
      </c>
      <c r="CG50" s="113">
        <v>81</v>
      </c>
      <c r="CH50" s="113">
        <v>82</v>
      </c>
      <c r="CI50" s="113">
        <v>83</v>
      </c>
      <c r="CJ50" s="113">
        <v>84</v>
      </c>
      <c r="CK50" s="113">
        <v>85</v>
      </c>
      <c r="CL50" s="113">
        <v>86</v>
      </c>
      <c r="CM50" s="113">
        <v>87</v>
      </c>
      <c r="CN50" s="113">
        <v>88</v>
      </c>
      <c r="CO50" s="113">
        <v>89</v>
      </c>
      <c r="CP50" s="113">
        <v>90</v>
      </c>
      <c r="CQ50" s="113">
        <v>91</v>
      </c>
      <c r="CR50" s="113">
        <v>92</v>
      </c>
      <c r="CS50" s="113">
        <v>93</v>
      </c>
      <c r="CT50" s="113">
        <v>94</v>
      </c>
      <c r="CU50" s="113">
        <v>95</v>
      </c>
      <c r="CV50" s="113">
        <v>96</v>
      </c>
      <c r="CW50" s="113">
        <v>97</v>
      </c>
      <c r="CX50" s="113">
        <v>98</v>
      </c>
      <c r="CY50" s="113">
        <v>99</v>
      </c>
      <c r="CZ50" s="113">
        <v>100</v>
      </c>
      <c r="DA50" s="113">
        <v>101</v>
      </c>
      <c r="DB50" s="113">
        <v>102</v>
      </c>
      <c r="DC50" s="113">
        <v>103</v>
      </c>
      <c r="DD50" s="113">
        <v>104</v>
      </c>
      <c r="DE50" s="113">
        <v>105</v>
      </c>
      <c r="DF50" s="113">
        <v>106</v>
      </c>
      <c r="DG50" s="113">
        <v>107</v>
      </c>
      <c r="DH50" s="113">
        <v>108</v>
      </c>
      <c r="DI50" s="113">
        <v>109</v>
      </c>
      <c r="DJ50" s="113">
        <v>110</v>
      </c>
      <c r="DK50" s="113">
        <v>111</v>
      </c>
      <c r="DL50" s="113">
        <v>112</v>
      </c>
      <c r="DM50" s="113">
        <v>113</v>
      </c>
      <c r="DN50" s="113">
        <v>114</v>
      </c>
      <c r="DO50" s="113">
        <v>115</v>
      </c>
      <c r="DP50" s="113">
        <v>116</v>
      </c>
      <c r="DQ50" s="113">
        <v>117</v>
      </c>
      <c r="DR50" s="113">
        <v>118</v>
      </c>
      <c r="DS50" s="113">
        <v>119</v>
      </c>
      <c r="DT50" s="113">
        <v>120</v>
      </c>
      <c r="DU50" s="113">
        <v>121</v>
      </c>
      <c r="DV50" s="113">
        <v>122</v>
      </c>
      <c r="DW50" s="113">
        <v>123</v>
      </c>
      <c r="DX50" s="113">
        <v>124</v>
      </c>
      <c r="DY50" s="113">
        <v>125</v>
      </c>
    </row>
    <row r="51" spans="1:16384">
      <c r="E51" s="107">
        <f t="shared" ref="E51:AJ51" si="23">IF(E50=1,Initial_Time,EDATE(Initial_Time,(E50-1)))</f>
        <v>42278</v>
      </c>
      <c r="F51" s="107">
        <f t="shared" si="23"/>
        <v>42309</v>
      </c>
      <c r="G51" s="107">
        <f t="shared" si="23"/>
        <v>42339</v>
      </c>
      <c r="H51" s="107">
        <f t="shared" si="23"/>
        <v>42370</v>
      </c>
      <c r="I51" s="107">
        <f t="shared" si="23"/>
        <v>42401</v>
      </c>
      <c r="J51" s="107">
        <f t="shared" si="23"/>
        <v>42430</v>
      </c>
      <c r="K51" s="107">
        <f t="shared" si="23"/>
        <v>42461</v>
      </c>
      <c r="L51" s="107">
        <f t="shared" si="23"/>
        <v>42491</v>
      </c>
      <c r="M51" s="107">
        <f t="shared" si="23"/>
        <v>42522</v>
      </c>
      <c r="N51" s="107">
        <f t="shared" si="23"/>
        <v>42552</v>
      </c>
      <c r="O51" s="107">
        <f t="shared" si="23"/>
        <v>42583</v>
      </c>
      <c r="P51" s="107">
        <f t="shared" si="23"/>
        <v>42614</v>
      </c>
      <c r="Q51" s="107">
        <f t="shared" si="23"/>
        <v>42644</v>
      </c>
      <c r="R51" s="107">
        <f t="shared" si="23"/>
        <v>42675</v>
      </c>
      <c r="S51" s="107">
        <f t="shared" si="23"/>
        <v>42705</v>
      </c>
      <c r="T51" s="107">
        <f t="shared" si="23"/>
        <v>42736</v>
      </c>
      <c r="U51" s="107">
        <f t="shared" si="23"/>
        <v>42767</v>
      </c>
      <c r="V51" s="107">
        <f t="shared" si="23"/>
        <v>42795</v>
      </c>
      <c r="W51" s="107">
        <f t="shared" si="23"/>
        <v>42826</v>
      </c>
      <c r="X51" s="107">
        <f t="shared" si="23"/>
        <v>42856</v>
      </c>
      <c r="Y51" s="107">
        <f t="shared" si="23"/>
        <v>42887</v>
      </c>
      <c r="Z51" s="107">
        <f t="shared" si="23"/>
        <v>42917</v>
      </c>
      <c r="AA51" s="107">
        <f t="shared" si="23"/>
        <v>42948</v>
      </c>
      <c r="AB51" s="107">
        <f t="shared" si="23"/>
        <v>42979</v>
      </c>
      <c r="AC51" s="107">
        <f t="shared" si="23"/>
        <v>43009</v>
      </c>
      <c r="AD51" s="107">
        <f t="shared" si="23"/>
        <v>43040</v>
      </c>
      <c r="AE51" s="107">
        <f t="shared" si="23"/>
        <v>43070</v>
      </c>
      <c r="AF51" s="107">
        <f t="shared" si="23"/>
        <v>43101</v>
      </c>
      <c r="AG51" s="107">
        <f t="shared" si="23"/>
        <v>43132</v>
      </c>
      <c r="AH51" s="107">
        <f t="shared" si="23"/>
        <v>43160</v>
      </c>
      <c r="AI51" s="107">
        <f t="shared" si="23"/>
        <v>43191</v>
      </c>
      <c r="AJ51" s="107">
        <f t="shared" si="23"/>
        <v>43221</v>
      </c>
      <c r="AK51" s="107">
        <f t="shared" ref="AK51:BP51" si="24">IF(AK50=1,Initial_Time,EDATE(Initial_Time,(AK50-1)))</f>
        <v>43252</v>
      </c>
      <c r="AL51" s="107">
        <f t="shared" si="24"/>
        <v>43282</v>
      </c>
      <c r="AM51" s="107">
        <f t="shared" si="24"/>
        <v>43313</v>
      </c>
      <c r="AN51" s="107">
        <f t="shared" si="24"/>
        <v>43344</v>
      </c>
      <c r="AO51" s="107">
        <f t="shared" si="24"/>
        <v>43374</v>
      </c>
      <c r="AP51" s="107">
        <f t="shared" si="24"/>
        <v>43405</v>
      </c>
      <c r="AQ51" s="107">
        <f t="shared" si="24"/>
        <v>43435</v>
      </c>
      <c r="AR51" s="107">
        <f t="shared" si="24"/>
        <v>43466</v>
      </c>
      <c r="AS51" s="107">
        <f t="shared" si="24"/>
        <v>43497</v>
      </c>
      <c r="AT51" s="107">
        <f t="shared" si="24"/>
        <v>43525</v>
      </c>
      <c r="AU51" s="107">
        <f t="shared" si="24"/>
        <v>43556</v>
      </c>
      <c r="AV51" s="107">
        <f t="shared" si="24"/>
        <v>43586</v>
      </c>
      <c r="AW51" s="107">
        <f t="shared" si="24"/>
        <v>43617</v>
      </c>
      <c r="AX51" s="107">
        <f t="shared" si="24"/>
        <v>43647</v>
      </c>
      <c r="AY51" s="107">
        <f t="shared" si="24"/>
        <v>43678</v>
      </c>
      <c r="AZ51" s="107">
        <f t="shared" si="24"/>
        <v>43709</v>
      </c>
      <c r="BA51" s="107">
        <f t="shared" si="24"/>
        <v>43739</v>
      </c>
      <c r="BB51" s="107">
        <f t="shared" si="24"/>
        <v>43770</v>
      </c>
      <c r="BC51" s="107">
        <f t="shared" si="24"/>
        <v>43800</v>
      </c>
      <c r="BD51" s="107">
        <f t="shared" si="24"/>
        <v>43831</v>
      </c>
      <c r="BE51" s="107">
        <f t="shared" si="24"/>
        <v>43862</v>
      </c>
      <c r="BF51" s="107">
        <f t="shared" si="24"/>
        <v>43891</v>
      </c>
      <c r="BG51" s="107">
        <f t="shared" si="24"/>
        <v>43922</v>
      </c>
      <c r="BH51" s="107">
        <f t="shared" si="24"/>
        <v>43952</v>
      </c>
      <c r="BI51" s="107">
        <f t="shared" si="24"/>
        <v>43983</v>
      </c>
      <c r="BJ51" s="107">
        <f t="shared" si="24"/>
        <v>44013</v>
      </c>
      <c r="BK51" s="107">
        <f t="shared" si="24"/>
        <v>44044</v>
      </c>
      <c r="BL51" s="107">
        <f t="shared" si="24"/>
        <v>44075</v>
      </c>
      <c r="BM51" s="107">
        <f t="shared" si="24"/>
        <v>44105</v>
      </c>
      <c r="BN51" s="107">
        <f t="shared" si="24"/>
        <v>44136</v>
      </c>
      <c r="BO51" s="107">
        <f t="shared" si="24"/>
        <v>44166</v>
      </c>
      <c r="BP51" s="107">
        <f t="shared" si="24"/>
        <v>44197</v>
      </c>
      <c r="BQ51" s="107">
        <f t="shared" ref="BQ51:CO51" si="25">IF(BQ50=1,Initial_Time,EDATE(Initial_Time,(BQ50-1)))</f>
        <v>44228</v>
      </c>
      <c r="BR51" s="107">
        <f t="shared" si="25"/>
        <v>44256</v>
      </c>
      <c r="BS51" s="107">
        <f t="shared" si="25"/>
        <v>44287</v>
      </c>
      <c r="BT51" s="107">
        <f t="shared" si="25"/>
        <v>44317</v>
      </c>
      <c r="BU51" s="107">
        <f t="shared" si="25"/>
        <v>44348</v>
      </c>
      <c r="BV51" s="107">
        <f t="shared" si="25"/>
        <v>44378</v>
      </c>
      <c r="BW51" s="107">
        <f t="shared" si="25"/>
        <v>44409</v>
      </c>
      <c r="BX51" s="107">
        <f t="shared" si="25"/>
        <v>44440</v>
      </c>
      <c r="BY51" s="107">
        <f t="shared" si="25"/>
        <v>44470</v>
      </c>
      <c r="BZ51" s="107">
        <f t="shared" si="25"/>
        <v>44501</v>
      </c>
      <c r="CA51" s="107">
        <f t="shared" si="25"/>
        <v>44531</v>
      </c>
      <c r="CB51" s="107">
        <f t="shared" si="25"/>
        <v>44562</v>
      </c>
      <c r="CC51" s="107">
        <f t="shared" si="25"/>
        <v>44593</v>
      </c>
      <c r="CD51" s="107">
        <f t="shared" si="25"/>
        <v>44621</v>
      </c>
      <c r="CE51" s="107">
        <f t="shared" si="25"/>
        <v>44652</v>
      </c>
      <c r="CF51" s="107">
        <f t="shared" si="25"/>
        <v>44682</v>
      </c>
      <c r="CG51" s="107">
        <f t="shared" si="25"/>
        <v>44713</v>
      </c>
      <c r="CH51" s="107">
        <f t="shared" si="25"/>
        <v>44743</v>
      </c>
      <c r="CI51" s="107">
        <f t="shared" si="25"/>
        <v>44774</v>
      </c>
      <c r="CJ51" s="107">
        <f t="shared" si="25"/>
        <v>44805</v>
      </c>
      <c r="CK51" s="107">
        <f t="shared" si="25"/>
        <v>44835</v>
      </c>
      <c r="CL51" s="107">
        <f t="shared" si="25"/>
        <v>44866</v>
      </c>
      <c r="CM51" s="107">
        <f t="shared" si="25"/>
        <v>44896</v>
      </c>
      <c r="CN51" s="107">
        <f t="shared" si="25"/>
        <v>44927</v>
      </c>
      <c r="CO51" s="107">
        <f t="shared" si="25"/>
        <v>44958</v>
      </c>
      <c r="CP51" s="107">
        <f t="shared" ref="CP51:DY51" si="26">IF(CP50=1,Initial_Time,EDATE(Initial_Time,(CP50-1)))</f>
        <v>44986</v>
      </c>
      <c r="CQ51" s="107">
        <f t="shared" si="26"/>
        <v>45017</v>
      </c>
      <c r="CR51" s="107">
        <f t="shared" si="26"/>
        <v>45047</v>
      </c>
      <c r="CS51" s="107">
        <f t="shared" si="26"/>
        <v>45078</v>
      </c>
      <c r="CT51" s="107">
        <f t="shared" si="26"/>
        <v>45108</v>
      </c>
      <c r="CU51" s="107">
        <f t="shared" si="26"/>
        <v>45139</v>
      </c>
      <c r="CV51" s="107">
        <f t="shared" si="26"/>
        <v>45170</v>
      </c>
      <c r="CW51" s="107">
        <f t="shared" si="26"/>
        <v>45200</v>
      </c>
      <c r="CX51" s="107">
        <f t="shared" si="26"/>
        <v>45231</v>
      </c>
      <c r="CY51" s="107">
        <f t="shared" si="26"/>
        <v>45261</v>
      </c>
      <c r="CZ51" s="107">
        <f t="shared" si="26"/>
        <v>45292</v>
      </c>
      <c r="DA51" s="107">
        <f t="shared" si="26"/>
        <v>45323</v>
      </c>
      <c r="DB51" s="107">
        <f t="shared" si="26"/>
        <v>45352</v>
      </c>
      <c r="DC51" s="107">
        <f t="shared" si="26"/>
        <v>45383</v>
      </c>
      <c r="DD51" s="107">
        <f t="shared" si="26"/>
        <v>45413</v>
      </c>
      <c r="DE51" s="107">
        <f t="shared" si="26"/>
        <v>45444</v>
      </c>
      <c r="DF51" s="107">
        <f t="shared" si="26"/>
        <v>45474</v>
      </c>
      <c r="DG51" s="107">
        <f t="shared" si="26"/>
        <v>45505</v>
      </c>
      <c r="DH51" s="107">
        <f t="shared" si="26"/>
        <v>45536</v>
      </c>
      <c r="DI51" s="107">
        <f t="shared" si="26"/>
        <v>45566</v>
      </c>
      <c r="DJ51" s="107">
        <f t="shared" si="26"/>
        <v>45597</v>
      </c>
      <c r="DK51" s="107">
        <f t="shared" si="26"/>
        <v>45627</v>
      </c>
      <c r="DL51" s="107">
        <f t="shared" si="26"/>
        <v>45658</v>
      </c>
      <c r="DM51" s="107">
        <f t="shared" si="26"/>
        <v>45689</v>
      </c>
      <c r="DN51" s="107">
        <f t="shared" si="26"/>
        <v>45717</v>
      </c>
      <c r="DO51" s="107">
        <f t="shared" si="26"/>
        <v>45748</v>
      </c>
      <c r="DP51" s="107">
        <f t="shared" si="26"/>
        <v>45778</v>
      </c>
      <c r="DQ51" s="107">
        <f t="shared" si="26"/>
        <v>45809</v>
      </c>
      <c r="DR51" s="107">
        <f t="shared" si="26"/>
        <v>45839</v>
      </c>
      <c r="DS51" s="107">
        <f t="shared" si="26"/>
        <v>45870</v>
      </c>
      <c r="DT51" s="107">
        <f t="shared" si="26"/>
        <v>45901</v>
      </c>
      <c r="DU51" s="107">
        <f t="shared" si="26"/>
        <v>45931</v>
      </c>
      <c r="DV51" s="107">
        <f t="shared" si="26"/>
        <v>45962</v>
      </c>
      <c r="DW51" s="107">
        <f t="shared" si="26"/>
        <v>45992</v>
      </c>
      <c r="DX51" s="107">
        <f t="shared" si="26"/>
        <v>46023</v>
      </c>
      <c r="DY51" s="107">
        <f t="shared" si="26"/>
        <v>46054</v>
      </c>
    </row>
    <row r="52" spans="1:16384"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X52" s="136"/>
      <c r="DY52" s="136"/>
    </row>
    <row r="53" spans="1:16384" s="139" customFormat="1">
      <c r="A53" s="139" t="s">
        <v>297</v>
      </c>
      <c r="B53" s="139" t="s">
        <v>336</v>
      </c>
      <c r="E53" s="136">
        <f>IF(OR(E51&lt;'Capital Structure'!$D$7,E51&gt;'Capital Structure'!$E$7),0,IF(E51='Capital Structure'!$D$7,'Capital Structure'!$D$13,0))</f>
        <v>0</v>
      </c>
      <c r="F53" s="136">
        <f>IF(OR(F51&lt;'Capital Structure'!$D$7,F51&gt;'Capital Structure'!$E$7),0,IF(F51='Capital Structure'!$D$7,'Capital Structure'!$D$13,0))</f>
        <v>0</v>
      </c>
      <c r="G53" s="136">
        <f>IF(OR(G51&lt;'Capital Structure'!$D$7,G51&gt;'Capital Structure'!$E$7),0,IF(G51='Capital Structure'!$D$7,'Capital Structure'!$D$13,0))</f>
        <v>0</v>
      </c>
      <c r="H53" s="136">
        <f>IF(OR(H51&lt;'Capital Structure'!$D$7,H51&gt;'Capital Structure'!$E$7),0,IF(H51='Capital Structure'!$D$7,'Capital Structure'!$D$13,0))</f>
        <v>0</v>
      </c>
      <c r="I53" s="136">
        <f>IF(OR(I51&lt;'Capital Structure'!$D$7,I51&gt;'Capital Structure'!$E$7),0,IF(I51='Capital Structure'!$D$7,'Capital Structure'!$D$13,0))</f>
        <v>0</v>
      </c>
      <c r="J53" s="136">
        <f>IF(OR(J51&lt;'Capital Structure'!$D$7,J51&gt;'Capital Structure'!$E$7),0,IF(J51='Capital Structure'!$D$7,'Capital Structure'!$D$13,0))</f>
        <v>0</v>
      </c>
      <c r="K53" s="136">
        <f>IF(OR(K51&lt;'Capital Structure'!$D$7,K51&gt;'Capital Structure'!$E$7),0,IF(K51='Capital Structure'!$D$7,'Capital Structure'!$D$13,0))</f>
        <v>0</v>
      </c>
      <c r="L53" s="136">
        <f>IF(OR(L51&lt;'Capital Structure'!$D$7,L51&gt;'Capital Structure'!$E$7),0,IF(L51='Capital Structure'!$D$7,'Capital Structure'!$D$13,0))</f>
        <v>0</v>
      </c>
      <c r="M53" s="136">
        <f>IF(OR(M51&lt;'Capital Structure'!$D$7,M51&gt;'Capital Structure'!$E$7),0,IF(M51='Capital Structure'!$D$7,'Capital Structure'!$D$13,0))</f>
        <v>0</v>
      </c>
      <c r="N53" s="136">
        <f>IF(OR(N51&lt;'Capital Structure'!$D$7,N51&gt;'Capital Structure'!$E$7),0,IF(N51='Capital Structure'!$D$7,'Capital Structure'!$D$13,0))</f>
        <v>0</v>
      </c>
      <c r="O53" s="136">
        <f>IF(OR(O51&lt;'Capital Structure'!$D$7,O51&gt;'Capital Structure'!$E$7),0,IF(O51='Capital Structure'!$D$7,'Capital Structure'!$D$13,0))</f>
        <v>0</v>
      </c>
      <c r="P53" s="136">
        <f>IF(OR(P51&lt;'Capital Structure'!$D$7,P51&gt;'Capital Structure'!$E$7),0,IF(P51='Capital Structure'!$D$7,'Capital Structure'!$D$13,0))</f>
        <v>0</v>
      </c>
      <c r="Q53" s="136">
        <f>IF(OR(Q51&lt;'Capital Structure'!$D$7,Q51&gt;'Capital Structure'!$E$7),0,IF(Q51='Capital Structure'!$D$7,'Capital Structure'!$D$13,0))</f>
        <v>0</v>
      </c>
      <c r="R53" s="136">
        <f>IF(OR(R51&lt;'Capital Structure'!$D$7,R51&gt;'Capital Structure'!$E$7),0,IF(R51='Capital Structure'!$D$7,'Capital Structure'!$D$13,0))</f>
        <v>0</v>
      </c>
      <c r="S53" s="136">
        <f>IF(OR(S51&lt;'Capital Structure'!$D$7,S51&gt;'Capital Structure'!$E$7),0,IF(S51='Capital Structure'!$D$7,'Capital Structure'!$D$13,0))</f>
        <v>0</v>
      </c>
      <c r="T53" s="136">
        <f>IF(OR(T51&lt;'Capital Structure'!$D$7,T51&gt;'Capital Structure'!$E$7),0,IF(T51='Capital Structure'!$D$7,'Capital Structure'!$D$13,0))</f>
        <v>0</v>
      </c>
      <c r="U53" s="136">
        <f>IF(OR(U51&lt;'Capital Structure'!$D$7,U51&gt;'Capital Structure'!$E$7),0,IF(U51='Capital Structure'!$D$7,'Capital Structure'!$D$13,0))</f>
        <v>0</v>
      </c>
      <c r="V53" s="136">
        <f>IF(OR(V51&lt;'Capital Structure'!$D$7,V51&gt;'Capital Structure'!$E$7),0,IF(V51='Capital Structure'!$D$7,'Capital Structure'!$D$13,0))</f>
        <v>0</v>
      </c>
      <c r="W53" s="136">
        <f>IF(OR(W51&lt;'Capital Structure'!$D$7,W51&gt;'Capital Structure'!$E$7),0,IF(W51='Capital Structure'!$D$7,'Capital Structure'!$D$13,0))</f>
        <v>0</v>
      </c>
      <c r="X53" s="136">
        <f>IF(OR(X51&lt;'Capital Structure'!$D$7,X51&gt;'Capital Structure'!$E$7),0,IF(X51='Capital Structure'!$D$7,'Capital Structure'!$D$13,0))</f>
        <v>0</v>
      </c>
      <c r="Y53" s="136">
        <f>IF(OR(Y51&lt;'Capital Structure'!$D$7,Y51&gt;'Capital Structure'!$E$7),0,IF(Y51='Capital Structure'!$D$7,'Capital Structure'!$D$13,0))</f>
        <v>0</v>
      </c>
      <c r="Z53" s="136">
        <f>IF(OR(Z51&lt;'Capital Structure'!$D$7,Z51&gt;'Capital Structure'!$E$7),0,IF(Z51='Capital Structure'!$D$7,'Capital Structure'!$D$13,0))</f>
        <v>0</v>
      </c>
      <c r="AA53" s="136">
        <f>IF(OR(AA51&lt;'Capital Structure'!$D$7,AA51&gt;'Capital Structure'!$E$7),0,IF(AA51='Capital Structure'!$D$7,'Capital Structure'!$D$13,0))</f>
        <v>0</v>
      </c>
      <c r="AB53" s="136">
        <f>IF(OR(AB51&lt;'Capital Structure'!$D$7,AB51&gt;'Capital Structure'!$E$7),0,IF(AB51='Capital Structure'!$D$7,'Capital Structure'!$D$13,0))</f>
        <v>0</v>
      </c>
      <c r="AC53" s="136">
        <f>IF(OR(AC51&lt;'Capital Structure'!$D$7,AC51&gt;'Capital Structure'!$E$7),0,IF(AC51='Capital Structure'!$D$7,'Capital Structure'!$D$13,0))</f>
        <v>0</v>
      </c>
      <c r="AD53" s="136">
        <f>IF(OR(AD51&lt;'Capital Structure'!$D$7,AD51&gt;'Capital Structure'!$E$7),0,IF(AD51='Capital Structure'!$D$7,'Capital Structure'!$D$13,0))</f>
        <v>0</v>
      </c>
      <c r="AE53" s="136">
        <f>IF(OR(AE51&lt;'Capital Structure'!$D$7,AE51&gt;'Capital Structure'!$E$7),0,IF(AE51='Capital Structure'!$D$7,'Capital Structure'!$D$13,0))</f>
        <v>0</v>
      </c>
      <c r="AF53" s="136">
        <f>IF(OR(AF51&lt;'Capital Structure'!$D$7,AF51&gt;'Capital Structure'!$E$7),0,IF(AF51='Capital Structure'!$D$7,'Capital Structure'!$D$13,0))</f>
        <v>0</v>
      </c>
      <c r="AG53" s="136">
        <f>IF(OR(AG51&lt;'Capital Structure'!$D$7,AG51&gt;'Capital Structure'!$E$7),0,IF(AG51='Capital Structure'!$D$7,'Capital Structure'!$D$13,0))</f>
        <v>0</v>
      </c>
      <c r="AH53" s="136">
        <f>IF(OR(AH51&lt;'Capital Structure'!$D$7,AH51&gt;'Capital Structure'!$E$7),0,IF(AH51='Capital Structure'!$D$7,'Capital Structure'!$D$13,0))</f>
        <v>0</v>
      </c>
      <c r="AI53" s="136">
        <f>IF(OR(AI51&lt;'Capital Structure'!$D$7,AI51&gt;'Capital Structure'!$E$7),0,IF(AI51='Capital Structure'!$D$7,'Capital Structure'!$D$13,0))</f>
        <v>0</v>
      </c>
      <c r="AJ53" s="136">
        <f>IF(OR(AJ51&lt;'Capital Structure'!$D$7,AJ51&gt;'Capital Structure'!$E$7),0,IF(AJ51='Capital Structure'!$D$7,'Capital Structure'!$D$13,0))</f>
        <v>0</v>
      </c>
      <c r="AK53" s="136">
        <f>IF(OR(AK51&lt;'Capital Structure'!$D$7,AK51&gt;'Capital Structure'!$E$7),0,IF(AK51='Capital Structure'!$D$7,'Capital Structure'!$D$13,0))</f>
        <v>0</v>
      </c>
      <c r="AL53" s="136">
        <f>IF(OR(AL51&lt;'Capital Structure'!$D$7,AL51&gt;'Capital Structure'!$E$7),0,IF(AL51='Capital Structure'!$D$7,'Capital Structure'!$D$13,0))</f>
        <v>0</v>
      </c>
      <c r="AM53" s="136">
        <f>IF(OR(AM51&lt;'Capital Structure'!$D$7,AM51&gt;'Capital Structure'!$E$7),0,IF(AM51='Capital Structure'!$D$7,'Capital Structure'!$D$13,0))</f>
        <v>0</v>
      </c>
      <c r="AN53" s="136">
        <f>IF(OR(AN51&lt;'Capital Structure'!$D$7,AN51&gt;'Capital Structure'!$E$7),0,IF(AN51='Capital Structure'!$D$7,'Capital Structure'!$D$13,0))</f>
        <v>0</v>
      </c>
      <c r="AO53" s="136">
        <f>IF(OR(AO51&lt;'Capital Structure'!$D$7,AO51&gt;'Capital Structure'!$E$7),0,IF(AO51='Capital Structure'!$D$7,'Capital Structure'!$D$13,0))</f>
        <v>0</v>
      </c>
      <c r="AP53" s="136">
        <f>IF(OR(AP51&lt;'Capital Structure'!$D$7,AP51&gt;'Capital Structure'!$E$7),0,IF(AP51='Capital Structure'!$D$7,'Capital Structure'!$D$13,0))</f>
        <v>0</v>
      </c>
      <c r="AQ53" s="136">
        <f>IF(OR(AQ51&lt;'Capital Structure'!$D$7,AQ51&gt;'Capital Structure'!$E$7),0,IF(AQ51='Capital Structure'!$D$7,'Capital Structure'!$D$13,0))</f>
        <v>0</v>
      </c>
      <c r="AR53" s="136">
        <f>IF(OR(AR51&lt;'Capital Structure'!$D$7,AR51&gt;'Capital Structure'!$E$7),0,IF(AR51='Capital Structure'!$D$7,'Capital Structure'!$D$13,0))</f>
        <v>61000000</v>
      </c>
      <c r="AS53" s="136">
        <f>IF(OR(AS51&lt;'Capital Structure'!$D$7,AS51&gt;'Capital Structure'!$E$7),0,IF(AS51='Capital Structure'!$D$7,'Capital Structure'!$D$13,0))</f>
        <v>0</v>
      </c>
      <c r="AT53" s="136">
        <f>IF(OR(AT51&lt;'Capital Structure'!$D$7,AT51&gt;'Capital Structure'!$E$7),0,IF(AT51='Capital Structure'!$D$7,'Capital Structure'!$D$13,0))</f>
        <v>0</v>
      </c>
      <c r="AU53" s="136">
        <f>IF(OR(AU51&lt;'Capital Structure'!$D$7,AU51&gt;'Capital Structure'!$E$7),0,IF(AU51='Capital Structure'!$D$7,'Capital Structure'!$D$13,0))</f>
        <v>0</v>
      </c>
      <c r="AV53" s="136">
        <f>IF(OR(AV51&lt;'Capital Structure'!$D$7,AV51&gt;'Capital Structure'!$E$7),0,IF(AV51='Capital Structure'!$D$7,'Capital Structure'!$D$13,0))</f>
        <v>0</v>
      </c>
      <c r="AW53" s="136">
        <f>IF(OR(AW51&lt;'Capital Structure'!$D$7,AW51&gt;'Capital Structure'!$E$7),0,IF(AW51='Capital Structure'!$D$7,'Capital Structure'!$D$13,0))</f>
        <v>0</v>
      </c>
      <c r="AX53" s="136">
        <f>IF(OR(AX51&lt;'Capital Structure'!$D$7,AX51&gt;'Capital Structure'!$E$7),0,IF(AX51='Capital Structure'!$D$7,'Capital Structure'!$D$13,0))</f>
        <v>0</v>
      </c>
      <c r="AY53" s="136">
        <f>IF(OR(AY51&lt;'Capital Structure'!$D$7,AY51&gt;'Capital Structure'!$E$7),0,IF(AY51='Capital Structure'!$D$7,'Capital Structure'!$D$13,0))</f>
        <v>0</v>
      </c>
      <c r="AZ53" s="136">
        <f>IF(OR(AZ51&lt;'Capital Structure'!$D$7,AZ51&gt;'Capital Structure'!$E$7),0,IF(AZ51='Capital Structure'!$D$7,'Capital Structure'!$D$13,0))</f>
        <v>0</v>
      </c>
      <c r="BA53" s="136">
        <f>IF(OR(BA51&lt;'Capital Structure'!$D$7,BA51&gt;'Capital Structure'!$E$7),0,IF(BA51='Capital Structure'!$D$7,'Capital Structure'!$D$13,0))</f>
        <v>0</v>
      </c>
      <c r="BB53" s="136">
        <f>IF(OR(BB51&lt;'Capital Structure'!$D$7,BB51&gt;'Capital Structure'!$E$7),0,IF(BB51='Capital Structure'!$D$7,'Capital Structure'!$D$13,0))</f>
        <v>0</v>
      </c>
      <c r="BC53" s="136">
        <f>IF(OR(BC51&lt;'Capital Structure'!$D$7,BC51&gt;'Capital Structure'!$E$7),0,IF(BC51='Capital Structure'!$D$7,'Capital Structure'!$D$13,0))</f>
        <v>0</v>
      </c>
      <c r="BD53" s="136">
        <f>IF(OR(BD51&lt;'Capital Structure'!$D$7,BD51&gt;'Capital Structure'!$E$7),0,IF(BD51='Capital Structure'!$D$7,'Capital Structure'!$D$13,0))</f>
        <v>0</v>
      </c>
      <c r="BE53" s="136">
        <f>IF(OR(BE51&lt;'Capital Structure'!$D$7,BE51&gt;'Capital Structure'!$E$7),0,IF(BE51='Capital Structure'!$D$7,'Capital Structure'!$D$13,0))</f>
        <v>0</v>
      </c>
      <c r="BF53" s="136">
        <f>IF(OR(BF51&lt;'Capital Structure'!$D$7,BF51&gt;'Capital Structure'!$E$7),0,IF(BF51='Capital Structure'!$D$7,'Capital Structure'!$D$13,0))</f>
        <v>0</v>
      </c>
      <c r="BG53" s="136">
        <f>IF(OR(BG51&lt;'Capital Structure'!$D$7,BG51&gt;'Capital Structure'!$E$7),0,IF(BG51='Capital Structure'!$D$7,'Capital Structure'!$D$13,0))</f>
        <v>0</v>
      </c>
      <c r="BH53" s="136">
        <f>IF(OR(BH51&lt;'Capital Structure'!$D$7,BH51&gt;'Capital Structure'!$E$7),0,IF(BH51='Capital Structure'!$D$7,'Capital Structure'!$D$13,0))</f>
        <v>0</v>
      </c>
      <c r="BI53" s="136">
        <f>IF(OR(BI51&lt;'Capital Structure'!$D$7,BI51&gt;'Capital Structure'!$E$7),0,IF(BI51='Capital Structure'!$D$7,'Capital Structure'!$D$13,0))</f>
        <v>0</v>
      </c>
      <c r="BJ53" s="136">
        <f>IF(OR(BJ51&lt;'Capital Structure'!$D$7,BJ51&gt;'Capital Structure'!$E$7),0,IF(BJ51='Capital Structure'!$D$7,'Capital Structure'!$D$13,0))</f>
        <v>0</v>
      </c>
      <c r="BK53" s="136">
        <f>IF(OR(BK51&lt;'Capital Structure'!$D$7,BK51&gt;'Capital Structure'!$E$7),0,IF(BK51='Capital Structure'!$D$7,'Capital Structure'!$D$13,0))</f>
        <v>0</v>
      </c>
      <c r="BL53" s="136">
        <f>IF(OR(BL51&lt;'Capital Structure'!$D$7,BL51&gt;'Capital Structure'!$E$7),0,IF(BL51='Capital Structure'!$D$7,'Capital Structure'!$D$13,0))</f>
        <v>0</v>
      </c>
      <c r="BM53" s="136">
        <f>IF(OR(BM51&lt;'Capital Structure'!$D$7,BM51&gt;'Capital Structure'!$E$7),0,IF(BM51='Capital Structure'!$D$7,'Capital Structure'!$D$13,0))</f>
        <v>0</v>
      </c>
      <c r="BN53" s="136">
        <f>IF(OR(BN51&lt;'Capital Structure'!$D$7,BN51&gt;'Capital Structure'!$E$7),0,IF(BN51='Capital Structure'!$D$7,'Capital Structure'!$D$13,0))</f>
        <v>0</v>
      </c>
      <c r="BO53" s="136">
        <f>IF(OR(BO51&lt;'Capital Structure'!$D$7,BO51&gt;'Capital Structure'!$E$7),0,IF(BO51='Capital Structure'!$D$7,'Capital Structure'!$D$13,0))</f>
        <v>0</v>
      </c>
      <c r="BP53" s="136">
        <f>IF(OR(BP51&lt;'Capital Structure'!$D$7,BP51&gt;'Capital Structure'!$E$7),0,IF(BP51='Capital Structure'!$D$7,'Capital Structure'!$D$13,0))</f>
        <v>0</v>
      </c>
      <c r="BQ53" s="136">
        <f>IF(OR(BQ51&lt;'Capital Structure'!$D$7,BQ51&gt;'Capital Structure'!$E$7),0,IF(BQ51='Capital Structure'!$D$7,'Capital Structure'!$D$13,0))</f>
        <v>0</v>
      </c>
      <c r="BR53" s="136">
        <f>IF(OR(BR51&lt;'Capital Structure'!$D$7,BR51&gt;'Capital Structure'!$E$7),0,IF(BR51='Capital Structure'!$D$7,'Capital Structure'!$D$13,0))</f>
        <v>0</v>
      </c>
      <c r="BS53" s="136">
        <f>IF(OR(BS51&lt;'Capital Structure'!$D$7,BS51&gt;'Capital Structure'!$E$7),0,IF(BS51='Capital Structure'!$D$7,'Capital Structure'!$D$13,0))</f>
        <v>0</v>
      </c>
      <c r="BT53" s="136">
        <f>IF(OR(BT51&lt;'Capital Structure'!$D$7,BT51&gt;'Capital Structure'!$E$7),0,IF(BT51='Capital Structure'!$D$7,'Capital Structure'!$D$13,0))</f>
        <v>0</v>
      </c>
      <c r="BU53" s="136">
        <f>IF(OR(BU51&lt;'Capital Structure'!$D$7,BU51&gt;'Capital Structure'!$E$7),0,IF(BU51='Capital Structure'!$D$7,'Capital Structure'!$D$13,0))</f>
        <v>0</v>
      </c>
      <c r="BV53" s="136">
        <f>IF(OR(BV51&lt;'Capital Structure'!$D$7,BV51&gt;'Capital Structure'!$E$7),0,IF(BV51='Capital Structure'!$D$7,'Capital Structure'!$D$13,0))</f>
        <v>0</v>
      </c>
      <c r="BW53" s="136">
        <f>IF(OR(BW51&lt;'Capital Structure'!$D$7,BW51&gt;'Capital Structure'!$E$7),0,IF(BW51='Capital Structure'!$D$7,'Capital Structure'!$D$13,0))</f>
        <v>0</v>
      </c>
      <c r="BX53" s="136">
        <f>IF(OR(BX51&lt;'Capital Structure'!$D$7,BX51&gt;'Capital Structure'!$E$7),0,IF(BX51='Capital Structure'!$D$7,'Capital Structure'!$D$13,0))</f>
        <v>0</v>
      </c>
      <c r="BY53" s="136">
        <f>IF(OR(BY51&lt;'Capital Structure'!$D$7,BY51&gt;'Capital Structure'!$E$7),0,IF(BY51='Capital Structure'!$D$7,'Capital Structure'!$D$13,0))</f>
        <v>0</v>
      </c>
      <c r="BZ53" s="136">
        <f>IF(OR(BZ51&lt;'Capital Structure'!$D$7,BZ51&gt;'Capital Structure'!$E$7),0,IF(BZ51='Capital Structure'!$D$7,'Capital Structure'!$D$13,0))</f>
        <v>0</v>
      </c>
      <c r="CA53" s="136">
        <f>IF(OR(CA51&lt;'Capital Structure'!$D$7,CA51&gt;'Capital Structure'!$E$7),0,IF(CA51='Capital Structure'!$D$7,'Capital Structure'!$D$13,0))</f>
        <v>0</v>
      </c>
      <c r="CB53" s="136">
        <f>IF(OR(CB51&lt;'Capital Structure'!$D$7,CB51&gt;'Capital Structure'!$E$7),0,IF(CB51='Capital Structure'!$D$7,'Capital Structure'!$D$13,0))</f>
        <v>0</v>
      </c>
      <c r="CC53" s="136">
        <f>IF(OR(CC51&lt;'Capital Structure'!$D$7,CC51&gt;'Capital Structure'!$E$7),0,IF(CC51='Capital Structure'!$D$7,'Capital Structure'!$D$13,0))</f>
        <v>0</v>
      </c>
      <c r="CD53" s="136">
        <f>IF(OR(CD51&lt;'Capital Structure'!$D$7,CD51&gt;'Capital Structure'!$E$7),0,IF(CD51='Capital Structure'!$D$7,'Capital Structure'!$D$13,0))</f>
        <v>0</v>
      </c>
      <c r="CE53" s="136">
        <f>IF(OR(CE51&lt;'Capital Structure'!$D$7,CE51&gt;'Capital Structure'!$E$7),0,IF(CE51='Capital Structure'!$D$7,'Capital Structure'!$D$13,0))</f>
        <v>0</v>
      </c>
      <c r="CF53" s="136">
        <f>IF(OR(CF51&lt;'Capital Structure'!$D$7,CF51&gt;'Capital Structure'!$E$7),0,IF(CF51='Capital Structure'!$D$7,'Capital Structure'!$D$13,0))</f>
        <v>0</v>
      </c>
      <c r="CG53" s="136">
        <f>IF(OR(CG51&lt;'Capital Structure'!$D$7,CG51&gt;'Capital Structure'!$E$7),0,IF(CG51='Capital Structure'!$D$7,'Capital Structure'!$D$13,0))</f>
        <v>0</v>
      </c>
      <c r="CH53" s="136">
        <f>IF(OR(CH51&lt;'Capital Structure'!$D$7,CH51&gt;'Capital Structure'!$E$7),0,IF(CH51='Capital Structure'!$D$7,'Capital Structure'!$D$13,0))</f>
        <v>0</v>
      </c>
      <c r="CI53" s="136">
        <f>IF(OR(CI51&lt;'Capital Structure'!$D$7,CI51&gt;'Capital Structure'!$E$7),0,IF(CI51='Capital Structure'!$D$7,'Capital Structure'!$D$13,0))</f>
        <v>0</v>
      </c>
      <c r="CJ53" s="136">
        <f>IF(OR(CJ51&lt;'Capital Structure'!$D$7,CJ51&gt;'Capital Structure'!$E$7),0,IF(CJ51='Capital Structure'!$D$7,'Capital Structure'!$D$13,0))</f>
        <v>0</v>
      </c>
      <c r="CK53" s="136">
        <f>IF(OR(CK51&lt;'Capital Structure'!$D$7,CK51&gt;'Capital Structure'!$E$7),0,IF(CK51='Capital Structure'!$D$7,'Capital Structure'!$D$13,0))</f>
        <v>0</v>
      </c>
      <c r="CL53" s="136">
        <f>IF(OR(CL51&lt;'Capital Structure'!$D$7,CL51&gt;'Capital Structure'!$E$7),0,IF(CL51='Capital Structure'!$D$7,'Capital Structure'!$D$13,0))</f>
        <v>0</v>
      </c>
      <c r="CM53" s="136">
        <f>IF(OR(CM51&lt;'Capital Structure'!$D$7,CM51&gt;'Capital Structure'!$E$7),0,IF(CM51='Capital Structure'!$D$7,'Capital Structure'!$D$13,0))</f>
        <v>0</v>
      </c>
      <c r="CN53" s="136">
        <f>IF(OR(CN51&lt;'Capital Structure'!$D$7,CN51&gt;'Capital Structure'!$E$7),0,IF(CN51='Capital Structure'!$D$7,'Capital Structure'!$D$13,0))</f>
        <v>0</v>
      </c>
      <c r="CO53" s="136">
        <f>IF(OR(CO51&lt;'Capital Structure'!$D$7,CO51&gt;'Capital Structure'!$E$7),0,IF(CO51='Capital Structure'!$D$7,'Capital Structure'!$D$13,0))</f>
        <v>0</v>
      </c>
      <c r="CP53" s="136">
        <f>IF(OR(CP51&lt;'Capital Structure'!$D$7,CP51&gt;'Capital Structure'!$E$7),0,IF(CP51='Capital Structure'!$D$7,'Capital Structure'!$D$13,0))</f>
        <v>0</v>
      </c>
      <c r="CQ53" s="136">
        <f>IF(OR(CQ51&lt;'Capital Structure'!$D$7,CQ51&gt;'Capital Structure'!$E$7),0,IF(CQ51='Capital Structure'!$D$7,'Capital Structure'!$D$13,0))</f>
        <v>0</v>
      </c>
      <c r="CR53" s="136">
        <f>IF(OR(CR51&lt;'Capital Structure'!$D$7,CR51&gt;'Capital Structure'!$E$7),0,IF(CR51='Capital Structure'!$D$7,'Capital Structure'!$D$13,0))</f>
        <v>0</v>
      </c>
      <c r="CS53" s="136">
        <f>IF(OR(CS51&lt;'Capital Structure'!$D$7,CS51&gt;'Capital Structure'!$E$7),0,IF(CS51='Capital Structure'!$D$7,'Capital Structure'!$D$13,0))</f>
        <v>0</v>
      </c>
      <c r="CT53" s="136">
        <f>IF(OR(CT51&lt;'Capital Structure'!$D$7,CT51&gt;'Capital Structure'!$E$7),0,IF(CT51='Capital Structure'!$D$7,'Capital Structure'!$D$13,0))</f>
        <v>0</v>
      </c>
      <c r="CU53" s="136">
        <f>IF(OR(CU51&lt;'Capital Structure'!$D$7,CU51&gt;'Capital Structure'!$E$7),0,IF(CU51='Capital Structure'!$D$7,'Capital Structure'!$D$13,0))</f>
        <v>0</v>
      </c>
      <c r="CV53" s="136">
        <f>IF(OR(CV51&lt;'Capital Structure'!$D$7,CV51&gt;'Capital Structure'!$E$7),0,IF(CV51='Capital Structure'!$D$7,'Capital Structure'!$D$13,0))</f>
        <v>0</v>
      </c>
      <c r="CW53" s="136">
        <f>IF(OR(CW51&lt;'Capital Structure'!$D$7,CW51&gt;'Capital Structure'!$E$7),0,IF(CW51='Capital Structure'!$D$7,'Capital Structure'!$D$13,0))</f>
        <v>0</v>
      </c>
      <c r="CX53" s="136">
        <f>IF(OR(CX51&lt;'Capital Structure'!$D$7,CX51&gt;'Capital Structure'!$E$7),0,IF(CX51='Capital Structure'!$D$7,'Capital Structure'!$D$13,0))</f>
        <v>0</v>
      </c>
      <c r="CY53" s="136">
        <f>IF(OR(CY51&lt;'Capital Structure'!$D$7,CY51&gt;'Capital Structure'!$E$7),0,IF(CY51='Capital Structure'!$D$7,'Capital Structure'!$D$13,0))</f>
        <v>0</v>
      </c>
      <c r="CZ53" s="136">
        <f>IF(OR(CZ51&lt;'Capital Structure'!$D$7,CZ51&gt;'Capital Structure'!$E$7),0,IF(CZ51='Capital Structure'!$D$7,'Capital Structure'!$D$13,0))</f>
        <v>0</v>
      </c>
      <c r="DA53" s="136">
        <f>IF(OR(DA51&lt;'Capital Structure'!$D$7,DA51&gt;'Capital Structure'!$E$7),0,IF(DA51='Capital Structure'!$D$7,'Capital Structure'!$D$13,0))</f>
        <v>0</v>
      </c>
      <c r="DB53" s="136">
        <f>IF(OR(DB51&lt;'Capital Structure'!$D$7,DB51&gt;'Capital Structure'!$E$7),0,IF(DB51='Capital Structure'!$D$7,'Capital Structure'!$D$13,0))</f>
        <v>0</v>
      </c>
      <c r="DC53" s="136">
        <f>IF(OR(DC51&lt;'Capital Structure'!$D$7,DC51&gt;'Capital Structure'!$E$7),0,IF(DC51='Capital Structure'!$D$7,'Capital Structure'!$D$13,0))</f>
        <v>0</v>
      </c>
      <c r="DD53" s="136">
        <f>IF(OR(DD51&lt;'Capital Structure'!$D$7,DD51&gt;'Capital Structure'!$E$7),0,IF(DD51='Capital Structure'!$D$7,'Capital Structure'!$D$13,0))</f>
        <v>0</v>
      </c>
      <c r="DE53" s="136">
        <f>IF(OR(DE51&lt;'Capital Structure'!$D$7,DE51&gt;'Capital Structure'!$E$7),0,IF(DE51='Capital Structure'!$D$7,'Capital Structure'!$D$13,0))</f>
        <v>0</v>
      </c>
      <c r="DF53" s="136">
        <f>IF(OR(DF51&lt;'Capital Structure'!$D$7,DF51&gt;'Capital Structure'!$E$7),0,IF(DF51='Capital Structure'!$D$7,'Capital Structure'!$D$13,0))</f>
        <v>0</v>
      </c>
      <c r="DG53" s="136">
        <f>IF(OR(DG51&lt;'Capital Structure'!$D$7,DG51&gt;'Capital Structure'!$E$7),0,IF(DG51='Capital Structure'!$D$7,'Capital Structure'!$D$13,0))</f>
        <v>0</v>
      </c>
      <c r="DH53" s="136">
        <f>IF(OR(DH51&lt;'Capital Structure'!$D$7,DH51&gt;'Capital Structure'!$E$7),0,IF(DH51='Capital Structure'!$D$7,'Capital Structure'!$D$13,0))</f>
        <v>0</v>
      </c>
      <c r="DI53" s="136">
        <f>IF(OR(DI51&lt;'Capital Structure'!$D$7,DI51&gt;'Capital Structure'!$E$7),0,IF(DI51='Capital Structure'!$D$7,'Capital Structure'!$D$13,0))</f>
        <v>0</v>
      </c>
      <c r="DJ53" s="136">
        <f>IF(OR(DJ51&lt;'Capital Structure'!$D$7,DJ51&gt;'Capital Structure'!$E$7),0,IF(DJ51='Capital Structure'!$D$7,'Capital Structure'!$D$13,0))</f>
        <v>0</v>
      </c>
      <c r="DK53" s="136">
        <f>IF(OR(DK51&lt;'Capital Structure'!$D$7,DK51&gt;'Capital Structure'!$E$7),0,IF(DK51='Capital Structure'!$D$7,'Capital Structure'!$D$13,0))</f>
        <v>0</v>
      </c>
      <c r="DL53" s="136">
        <f>IF(OR(DL51&lt;'Capital Structure'!$D$7,DL51&gt;'Capital Structure'!$E$7),0,IF(DL51='Capital Structure'!$D$7,'Capital Structure'!$D$13,0))</f>
        <v>0</v>
      </c>
      <c r="DM53" s="136">
        <f>IF(OR(DM51&lt;'Capital Structure'!$D$7,DM51&gt;'Capital Structure'!$E$7),0,IF(DM51='Capital Structure'!$D$7,'Capital Structure'!$D$13,0))</f>
        <v>0</v>
      </c>
      <c r="DN53" s="136">
        <f>IF(OR(DN51&lt;'Capital Structure'!$D$7,DN51&gt;'Capital Structure'!$E$7),0,IF(DN51='Capital Structure'!$D$7,'Capital Structure'!$D$13,0))</f>
        <v>0</v>
      </c>
      <c r="DO53" s="136">
        <f>IF(OR(DO51&lt;'Capital Structure'!$D$7,DO51&gt;'Capital Structure'!$E$7),0,IF(DO51='Capital Structure'!$D$7,'Capital Structure'!$D$13,0))</f>
        <v>0</v>
      </c>
      <c r="DP53" s="136">
        <f>IF(OR(DP51&lt;'Capital Structure'!$D$7,DP51&gt;'Capital Structure'!$E$7),0,IF(DP51='Capital Structure'!$D$7,'Capital Structure'!$D$13,0))</f>
        <v>0</v>
      </c>
      <c r="DQ53" s="136">
        <f>IF(OR(DQ51&lt;'Capital Structure'!$D$7,DQ51&gt;'Capital Structure'!$E$7),0,IF(DQ51='Capital Structure'!$D$7,'Capital Structure'!$D$13,0))</f>
        <v>0</v>
      </c>
      <c r="DR53" s="136">
        <f>IF(OR(DR51&lt;'Capital Structure'!$D$7,DR51&gt;'Capital Structure'!$E$7),0,IF(DR51='Capital Structure'!$D$7,'Capital Structure'!$D$13,0))</f>
        <v>0</v>
      </c>
      <c r="DS53" s="136">
        <f>IF(OR(DS51&lt;'Capital Structure'!$D$7,DS51&gt;'Capital Structure'!$E$7),0,IF(DS51='Capital Structure'!$D$7,'Capital Structure'!$D$13,0))</f>
        <v>0</v>
      </c>
      <c r="DT53" s="136">
        <f>IF(OR(DT51&lt;'Capital Structure'!$D$7,DT51&gt;'Capital Structure'!$E$7),0,IF(DT51='Capital Structure'!$D$7,'Capital Structure'!$D$13,0))</f>
        <v>0</v>
      </c>
      <c r="DU53" s="136">
        <f>IF(OR(DU51&lt;'Capital Structure'!$D$7,DU51&gt;'Capital Structure'!$E$7),0,IF(DU51='Capital Structure'!$D$7,'Capital Structure'!$D$13,0))</f>
        <v>0</v>
      </c>
      <c r="DV53" s="136">
        <f>IF(OR(DV51&lt;'Capital Structure'!$D$7,DV51&gt;'Capital Structure'!$E$7),0,IF(DV51='Capital Structure'!$D$7,'Capital Structure'!$D$13,0))</f>
        <v>0</v>
      </c>
      <c r="DW53" s="136">
        <f>IF(OR(DW51&lt;'Capital Structure'!$D$7,DW51&gt;'Capital Structure'!$E$7),0,IF(DW51='Capital Structure'!$D$7,'Capital Structure'!$D$13,0))</f>
        <v>0</v>
      </c>
      <c r="DX53" s="136">
        <f>IF(OR(DX51&lt;'Capital Structure'!$D$7,DX51&gt;'Capital Structure'!$E$7),0,IF(DX51='Capital Structure'!$D$7,'Capital Structure'!$D$13,0))</f>
        <v>0</v>
      </c>
      <c r="DY53" s="136">
        <f>IF(OR(DY51&lt;'Capital Structure'!$D$7,DY51&gt;'Capital Structure'!$E$7),0,IF(DY51='Capital Structure'!$D$7,'Capital Structure'!$D$13,0))</f>
        <v>0</v>
      </c>
    </row>
    <row r="54" spans="1:16384" s="139" customFormat="1">
      <c r="B54" s="114" t="s">
        <v>337</v>
      </c>
      <c r="E54" s="136">
        <f>(E56-E58)*'Capital Structure'!$D$16/12</f>
        <v>0</v>
      </c>
      <c r="F54" s="136">
        <f>(F56-F58)*'Capital Structure'!$D$16/12</f>
        <v>0</v>
      </c>
      <c r="G54" s="136">
        <f>(G56-G58)*'Capital Structure'!$D$16/12</f>
        <v>0</v>
      </c>
      <c r="H54" s="136">
        <f>(H56-H58)*'Capital Structure'!$D$16/12</f>
        <v>0</v>
      </c>
      <c r="I54" s="136">
        <f>(I56-I58)*'Capital Structure'!$D$16/12</f>
        <v>0</v>
      </c>
      <c r="J54" s="136">
        <f>(J56-J58)*'Capital Structure'!$D$16/12</f>
        <v>0</v>
      </c>
      <c r="K54" s="136">
        <f>(K56-K58)*'Capital Structure'!$D$16/12</f>
        <v>0</v>
      </c>
      <c r="L54" s="136">
        <f>(L56-L58)*'Capital Structure'!$D$16/12</f>
        <v>0</v>
      </c>
      <c r="M54" s="136">
        <f>(M56-M58)*'Capital Structure'!$D$16/12</f>
        <v>0</v>
      </c>
      <c r="N54" s="136">
        <f>(N56-N58)*'Capital Structure'!$D$16/12</f>
        <v>0</v>
      </c>
      <c r="O54" s="136">
        <f>(O56-O58)*'Capital Structure'!$D$16/12</f>
        <v>0</v>
      </c>
      <c r="P54" s="136">
        <f>(P56-P58)*'Capital Structure'!$D$16/12</f>
        <v>0</v>
      </c>
      <c r="Q54" s="136">
        <f>(Q56-Q58)*'Capital Structure'!$D$16/12</f>
        <v>0</v>
      </c>
      <c r="R54" s="136">
        <f>(R56-R58)*'Capital Structure'!$D$16/12</f>
        <v>0</v>
      </c>
      <c r="S54" s="136">
        <f>(S56-S58)*'Capital Structure'!$D$16/12</f>
        <v>0</v>
      </c>
      <c r="T54" s="136">
        <f>(T56-T58)*'Capital Structure'!$D$16/12</f>
        <v>0</v>
      </c>
      <c r="U54" s="136">
        <f>(U56-U58)*'Capital Structure'!$D$16/12</f>
        <v>0</v>
      </c>
      <c r="V54" s="136">
        <f>(V56-V58)*'Capital Structure'!$D$16/12</f>
        <v>0</v>
      </c>
      <c r="W54" s="136">
        <f>(W56-W58)*'Capital Structure'!$D$16/12</f>
        <v>0</v>
      </c>
      <c r="X54" s="136">
        <f>(X56-X58)*'Capital Structure'!$D$16/12</f>
        <v>0</v>
      </c>
      <c r="Y54" s="136">
        <f>(Y56-Y58)*'Capital Structure'!$D$16/12</f>
        <v>0</v>
      </c>
      <c r="Z54" s="136">
        <f>(Z56-Z58)*'Capital Structure'!$D$16/12</f>
        <v>0</v>
      </c>
      <c r="AA54" s="136">
        <f>(AA56-AA58)*'Capital Structure'!$D$16/12</f>
        <v>0</v>
      </c>
      <c r="AB54" s="136">
        <f>(AB56-AB58)*'Capital Structure'!$D$16/12</f>
        <v>0</v>
      </c>
      <c r="AC54" s="136">
        <f>(AC56-AC58)*'Capital Structure'!$D$16/12</f>
        <v>0</v>
      </c>
      <c r="AD54" s="136">
        <f>(AD56-AD58)*'Capital Structure'!$D$16/12</f>
        <v>0</v>
      </c>
      <c r="AE54" s="136">
        <f>(AE56-AE58)*'Capital Structure'!$D$16/12</f>
        <v>0</v>
      </c>
      <c r="AF54" s="136">
        <f>(AF56-AF58)*'Capital Structure'!$D$16/12</f>
        <v>0</v>
      </c>
      <c r="AG54" s="136">
        <f>(AG56-AG58)*'Capital Structure'!$D$16/12</f>
        <v>0</v>
      </c>
      <c r="AH54" s="136">
        <f>(AH56-AH58)*'Capital Structure'!$D$16/12</f>
        <v>0</v>
      </c>
      <c r="AI54" s="136">
        <f>(AI56-AI58)*'Capital Structure'!$D$16/12</f>
        <v>0</v>
      </c>
      <c r="AJ54" s="136">
        <f>(AJ56-AJ58)*'Capital Structure'!$D$16/12</f>
        <v>0</v>
      </c>
      <c r="AK54" s="136">
        <f>(AK56-AK58)*'Capital Structure'!$D$16/12</f>
        <v>0</v>
      </c>
      <c r="AL54" s="136">
        <f>(AL56-AL58)*'Capital Structure'!$D$16/12</f>
        <v>0</v>
      </c>
      <c r="AM54" s="136">
        <f>(AM56-AM58)*'Capital Structure'!$D$16/12</f>
        <v>0</v>
      </c>
      <c r="AN54" s="136">
        <f>(AN56-AN58)*'Capital Structure'!$D$16/12</f>
        <v>0</v>
      </c>
      <c r="AO54" s="136">
        <f>(AO56-AO58)*'Capital Structure'!$D$16/12</f>
        <v>0</v>
      </c>
      <c r="AP54" s="136">
        <f>(AP56-AP58)*'Capital Structure'!$D$16/12</f>
        <v>0</v>
      </c>
      <c r="AQ54" s="136">
        <f>(AQ56-AQ58)*'Capital Structure'!$D$16/12</f>
        <v>0</v>
      </c>
      <c r="AR54" s="136">
        <f>(AR56-AR58)*'Capital Structure'!$D$16/12</f>
        <v>254166.66666666666</v>
      </c>
      <c r="AS54" s="136">
        <f>(AS56-AS58)*'Capital Structure'!$D$16/12</f>
        <v>255225.69444444447</v>
      </c>
      <c r="AT54" s="136">
        <f>(AT56-AT58)*'Capital Structure'!$D$16/12</f>
        <v>256289.13483796301</v>
      </c>
      <c r="AU54" s="136">
        <f>(AU56-AU58)*'Capital Structure'!$D$16/12</f>
        <v>257357.00623312115</v>
      </c>
      <c r="AV54" s="136">
        <f>(AV56-AV58)*'Capital Structure'!$D$16/12</f>
        <v>258429.32709242581</v>
      </c>
      <c r="AW54" s="136">
        <f>(AW56-AW58)*'Capital Structure'!$D$16/12</f>
        <v>259506.11595531096</v>
      </c>
      <c r="AX54" s="136">
        <f>(AX56-AX58)*'Capital Structure'!$D$16/12</f>
        <v>260587.39143845809</v>
      </c>
      <c r="AY54" s="136">
        <f>(AY56-AY58)*'Capital Structure'!$D$16/12</f>
        <v>261673.17223611832</v>
      </c>
      <c r="AZ54" s="136">
        <f>(AZ56-AZ58)*'Capital Structure'!$D$16/12</f>
        <v>262763.47712043551</v>
      </c>
      <c r="BA54" s="136">
        <f>(BA56-BA58)*'Capital Structure'!$D$16/12</f>
        <v>263858.32494177064</v>
      </c>
      <c r="BB54" s="136">
        <f>(BB56-BB58)*'Capital Structure'!$D$16/12</f>
        <v>264957.73462902801</v>
      </c>
      <c r="BC54" s="136">
        <f>(BC56-BC58)*'Capital Structure'!$D$16/12</f>
        <v>266061.72518998227</v>
      </c>
      <c r="BD54" s="136">
        <f>(BD56-BD58)*'Capital Structure'!$D$16/12</f>
        <v>267170.31571160723</v>
      </c>
      <c r="BE54" s="136">
        <f>(BE56-BE58)*'Capital Structure'!$D$16/12</f>
        <v>268283.52536040556</v>
      </c>
      <c r="BF54" s="136">
        <f>(BF56-BF58)*'Capital Structure'!$D$16/12</f>
        <v>269401.3733827406</v>
      </c>
      <c r="BG54" s="136">
        <f>(BG56-BG58)*'Capital Structure'!$D$16/12</f>
        <v>270523.87910516869</v>
      </c>
      <c r="BH54" s="136">
        <f>(BH56-BH58)*'Capital Structure'!$D$16/12</f>
        <v>271651.06193477352</v>
      </c>
      <c r="BI54" s="136">
        <f>(BI56-BI58)*'Capital Structure'!$D$16/12</f>
        <v>272782.9413595018</v>
      </c>
      <c r="BJ54" s="136">
        <f>(BJ56-BJ58)*'Capital Structure'!$D$16/12</f>
        <v>273919.53694849968</v>
      </c>
      <c r="BK54" s="136">
        <f>(BK56-BK58)*'Capital Structure'!$D$16/12</f>
        <v>275060.86835245177</v>
      </c>
      <c r="BL54" s="136">
        <f>(BL56-BL58)*'Capital Structure'!$D$16/12</f>
        <v>276206.95530392032</v>
      </c>
      <c r="BM54" s="136">
        <f>(BM56-BM58)*'Capital Structure'!$D$16/12</f>
        <v>277357.81761768664</v>
      </c>
      <c r="BN54" s="136">
        <f>(BN56-BN58)*'Capital Structure'!$D$16/12</f>
        <v>278513.47519109369</v>
      </c>
      <c r="BO54" s="136">
        <f>(BO56-BO58)*'Capital Structure'!$D$16/12</f>
        <v>279673.94800438988</v>
      </c>
      <c r="BP54" s="136">
        <f>(BP56-BP58)*'Capital Structure'!$D$16/12</f>
        <v>280839.25612107484</v>
      </c>
      <c r="BQ54" s="136">
        <f>(BQ56-BQ58)*'Capital Structure'!$D$16/12</f>
        <v>282009.41968824598</v>
      </c>
      <c r="BR54" s="136">
        <f>(BR56-BR58)*'Capital Structure'!$D$16/12</f>
        <v>283184.45893694705</v>
      </c>
      <c r="BS54" s="136">
        <f>(BS56-BS58)*'Capital Structure'!$D$16/12</f>
        <v>284364.39418251766</v>
      </c>
      <c r="BT54" s="136">
        <f>(BT56-BT58)*'Capital Structure'!$D$16/12</f>
        <v>285549.24582494481</v>
      </c>
      <c r="BU54" s="136">
        <f>(BU56-BU58)*'Capital Structure'!$D$16/12</f>
        <v>286739.03434921539</v>
      </c>
      <c r="BV54" s="136">
        <f>(BV56-BV58)*'Capital Structure'!$D$16/12</f>
        <v>287933.78032567049</v>
      </c>
      <c r="BW54" s="136">
        <f>(BW56-BW58)*'Capital Structure'!$D$16/12</f>
        <v>289133.50441036077</v>
      </c>
      <c r="BX54" s="136">
        <f>(BX56-BX58)*'Capital Structure'!$D$16/12</f>
        <v>290338.22734540392</v>
      </c>
      <c r="BY54" s="136">
        <f>(BY56-BY58)*'Capital Structure'!$D$16/12</f>
        <v>0</v>
      </c>
      <c r="BZ54" s="136">
        <f>(BZ56-BZ58)*'Capital Structure'!$D$16/12</f>
        <v>0</v>
      </c>
      <c r="CA54" s="136">
        <f>(CA56-CA58)*'Capital Structure'!$D$16/12</f>
        <v>0</v>
      </c>
      <c r="CB54" s="136">
        <f>(CB56-CB58)*'Capital Structure'!$D$16/12</f>
        <v>0</v>
      </c>
      <c r="CC54" s="136">
        <f>(CC56-CC58)*'Capital Structure'!$D$16/12</f>
        <v>0</v>
      </c>
      <c r="CD54" s="136">
        <f>(CD56-CD58)*'Capital Structure'!$D$16/12</f>
        <v>0</v>
      </c>
      <c r="CE54" s="136">
        <f>(CE56-CE58)*'Capital Structure'!$D$16/12</f>
        <v>0</v>
      </c>
      <c r="CF54" s="136">
        <f>(CF56-CF58)*'Capital Structure'!$D$16/12</f>
        <v>0</v>
      </c>
      <c r="CG54" s="136">
        <f>(CG56-CG58)*'Capital Structure'!$D$16/12</f>
        <v>0</v>
      </c>
      <c r="CH54" s="136">
        <f>(CH56-CH58)*'Capital Structure'!$D$16/12</f>
        <v>0</v>
      </c>
      <c r="CI54" s="136">
        <f>(CI56-CI58)*'Capital Structure'!$D$16/12</f>
        <v>0</v>
      </c>
      <c r="CJ54" s="136">
        <f>(CJ56-CJ58)*'Capital Structure'!$D$16/12</f>
        <v>0</v>
      </c>
      <c r="CK54" s="136">
        <f>(CK56-CK58)*'Capital Structure'!$D$16/12</f>
        <v>0</v>
      </c>
      <c r="CL54" s="136">
        <f>(CL56-CL58)*'Capital Structure'!$D$16/12</f>
        <v>0</v>
      </c>
      <c r="CM54" s="136">
        <f>(CM56-CM58)*'Capital Structure'!$D$16/12</f>
        <v>0</v>
      </c>
      <c r="CN54" s="136">
        <f>(CN56-CN58)*'Capital Structure'!$D$16/12</f>
        <v>0</v>
      </c>
      <c r="CO54" s="136">
        <f>(CO56-CO58)*'Capital Structure'!$D$16/12</f>
        <v>0</v>
      </c>
      <c r="CP54" s="136">
        <f>(CP56-CP58)*'Capital Structure'!$D$16/12</f>
        <v>0</v>
      </c>
      <c r="CQ54" s="136">
        <f>(CQ56-CQ58)*'Capital Structure'!$D$16/12</f>
        <v>0</v>
      </c>
      <c r="CR54" s="136">
        <f>(CR56-CR58)*'Capital Structure'!$D$16/12</f>
        <v>0</v>
      </c>
      <c r="CS54" s="136">
        <f>(CS56-CS58)*'Capital Structure'!$D$16/12</f>
        <v>0</v>
      </c>
      <c r="CT54" s="136">
        <f>(CT56-CT58)*'Capital Structure'!$D$16/12</f>
        <v>0</v>
      </c>
      <c r="CU54" s="136">
        <f>(CU56-CU58)*'Capital Structure'!$D$16/12</f>
        <v>0</v>
      </c>
      <c r="CV54" s="136">
        <f>(CV56-CV58)*'Capital Structure'!$D$16/12</f>
        <v>0</v>
      </c>
      <c r="CW54" s="136">
        <f>(CW56-CW58)*'Capital Structure'!$D$16/12</f>
        <v>0</v>
      </c>
      <c r="CX54" s="136">
        <f>(CX56-CX58)*'Capital Structure'!$D$16/12</f>
        <v>0</v>
      </c>
      <c r="CY54" s="136">
        <f>(CY56-CY58)*'Capital Structure'!$D$16/12</f>
        <v>0</v>
      </c>
      <c r="CZ54" s="136">
        <f>(CZ56-CZ58)*'Capital Structure'!$D$16/12</f>
        <v>0</v>
      </c>
      <c r="DA54" s="136">
        <f>(DA56-DA58)*'Capital Structure'!$D$16/12</f>
        <v>0</v>
      </c>
      <c r="DB54" s="136">
        <f>(DB56-DB58)*'Capital Structure'!$D$16/12</f>
        <v>0</v>
      </c>
      <c r="DC54" s="136">
        <f>(DC56-DC58)*'Capital Structure'!$D$16/12</f>
        <v>0</v>
      </c>
      <c r="DD54" s="136">
        <f>(DD56-DD58)*'Capital Structure'!$D$16/12</f>
        <v>0</v>
      </c>
      <c r="DE54" s="136">
        <f>(DE56-DE58)*'Capital Structure'!$D$16/12</f>
        <v>0</v>
      </c>
      <c r="DF54" s="136">
        <f>(DF56-DF58)*'Capital Structure'!$D$16/12</f>
        <v>0</v>
      </c>
      <c r="DG54" s="136">
        <f>(DG56-DG58)*'Capital Structure'!$D$16/12</f>
        <v>0</v>
      </c>
      <c r="DH54" s="136">
        <f>(DH56-DH58)*'Capital Structure'!$D$16/12</f>
        <v>0</v>
      </c>
      <c r="DI54" s="136">
        <f>(DI56-DI58)*'Capital Structure'!$D$16/12</f>
        <v>0</v>
      </c>
      <c r="DJ54" s="136">
        <f>(DJ56-DJ58)*'Capital Structure'!$D$16/12</f>
        <v>0</v>
      </c>
      <c r="DK54" s="136">
        <f>(DK56-DK58)*'Capital Structure'!$D$16/12</f>
        <v>0</v>
      </c>
      <c r="DL54" s="136">
        <f>(DL56-DL58)*'Capital Structure'!$D$16/12</f>
        <v>0</v>
      </c>
      <c r="DM54" s="136">
        <f>(DM56-DM58)*'Capital Structure'!$D$16/12</f>
        <v>0</v>
      </c>
      <c r="DN54" s="136">
        <f>(DN56-DN58)*'Capital Structure'!$D$16/12</f>
        <v>0</v>
      </c>
      <c r="DO54" s="136">
        <f>(DO56-DO58)*'Capital Structure'!$D$16/12</f>
        <v>0</v>
      </c>
      <c r="DP54" s="136">
        <f>(DP56-DP58)*'Capital Structure'!$D$16/12</f>
        <v>0</v>
      </c>
      <c r="DQ54" s="136">
        <f>(DQ56-DQ58)*'Capital Structure'!$D$16/12</f>
        <v>0</v>
      </c>
      <c r="DR54" s="136">
        <f>(DR56-DR58)*'Capital Structure'!$D$16/12</f>
        <v>0</v>
      </c>
      <c r="DS54" s="136">
        <f>(DS56-DS58)*'Capital Structure'!$D$16/12</f>
        <v>0</v>
      </c>
      <c r="DT54" s="136">
        <f>(DT56-DT58)*'Capital Structure'!$D$16/12</f>
        <v>0</v>
      </c>
      <c r="DU54" s="136">
        <f>(DU56-DU58)*'Capital Structure'!$D$16/12</f>
        <v>0</v>
      </c>
      <c r="DV54" s="136">
        <f>(DV56-DV58)*'Capital Structure'!$D$16/12</f>
        <v>0</v>
      </c>
      <c r="DW54" s="136">
        <f>(DW56-DW58)*'Capital Structure'!$D$16/12</f>
        <v>0</v>
      </c>
      <c r="DX54" s="136">
        <f>(DX56-DX58)*'Capital Structure'!$D$16/12</f>
        <v>0</v>
      </c>
      <c r="DY54" s="136">
        <f>(DY56-DY58)*'Capital Structure'!$D$16/12</f>
        <v>0</v>
      </c>
    </row>
    <row r="55" spans="1:16384" s="139" customFormat="1">
      <c r="B55" s="114" t="s">
        <v>338</v>
      </c>
      <c r="E55" s="136">
        <f>IFERROR(VLOOKUP(E$51,'Capital Structure'!$D$21:$E$22,2,FALSE),0)</f>
        <v>0</v>
      </c>
      <c r="F55" s="136">
        <f>IFERROR(VLOOKUP(F$51,'Capital Structure'!$D$21:$E$22,2,FALSE),0)</f>
        <v>0</v>
      </c>
      <c r="G55" s="136">
        <f>IFERROR(VLOOKUP(G$51,'Capital Structure'!$D$21:$E$22,2,FALSE),0)</f>
        <v>0</v>
      </c>
      <c r="H55" s="136">
        <f>IFERROR(VLOOKUP(H$51,'Capital Structure'!$D$21:$E$22,2,FALSE),0)</f>
        <v>0</v>
      </c>
      <c r="I55" s="136">
        <f>IFERROR(VLOOKUP(I$51,'Capital Structure'!$D$21:$E$22,2,FALSE),0)</f>
        <v>0</v>
      </c>
      <c r="J55" s="136">
        <f>IFERROR(VLOOKUP(J$51,'Capital Structure'!$D$21:$E$22,2,FALSE),0)</f>
        <v>0</v>
      </c>
      <c r="K55" s="136">
        <f>IFERROR(VLOOKUP(K$51,'Capital Structure'!$D$21:$E$22,2,FALSE),0)</f>
        <v>0</v>
      </c>
      <c r="L55" s="136">
        <f>IFERROR(VLOOKUP(L$51,'Capital Structure'!$D$21:$E$22,2,FALSE),0)</f>
        <v>0</v>
      </c>
      <c r="M55" s="136">
        <f>IFERROR(VLOOKUP(M$51,'Capital Structure'!$D$21:$E$22,2,FALSE),0)</f>
        <v>0</v>
      </c>
      <c r="N55" s="136">
        <f>IFERROR(VLOOKUP(N$51,'Capital Structure'!$D$21:$E$22,2,FALSE),0)</f>
        <v>0</v>
      </c>
      <c r="O55" s="136">
        <f>IFERROR(VLOOKUP(O$51,'Capital Structure'!$D$21:$E$22,2,FALSE),0)</f>
        <v>0</v>
      </c>
      <c r="P55" s="136">
        <f>IFERROR(VLOOKUP(P$51,'Capital Structure'!$D$21:$E$22,2,FALSE),0)</f>
        <v>0</v>
      </c>
      <c r="Q55" s="136">
        <f>IFERROR(VLOOKUP(Q$51,'Capital Structure'!$D$21:$E$22,2,FALSE),0)</f>
        <v>0</v>
      </c>
      <c r="R55" s="136">
        <f>IFERROR(VLOOKUP(R$51,'Capital Structure'!$D$21:$E$22,2,FALSE),0)</f>
        <v>0</v>
      </c>
      <c r="S55" s="136">
        <f>IFERROR(VLOOKUP(S$51,'Capital Structure'!$D$21:$E$22,2,FALSE),0)</f>
        <v>0</v>
      </c>
      <c r="T55" s="136">
        <f>IFERROR(VLOOKUP(T$51,'Capital Structure'!$D$21:$E$22,2,FALSE),0)</f>
        <v>0</v>
      </c>
      <c r="U55" s="136">
        <f>IFERROR(VLOOKUP(U$51,'Capital Structure'!$D$21:$E$22,2,FALSE),0)</f>
        <v>0</v>
      </c>
      <c r="V55" s="136">
        <f>IFERROR(VLOOKUP(V$51,'Capital Structure'!$D$21:$E$22,2,FALSE),0)</f>
        <v>0</v>
      </c>
      <c r="W55" s="136">
        <f>IFERROR(VLOOKUP(W$51,'Capital Structure'!$D$21:$E$22,2,FALSE),0)</f>
        <v>0</v>
      </c>
      <c r="X55" s="136">
        <f>IFERROR(VLOOKUP(X$51,'Capital Structure'!$D$21:$E$22,2,FALSE),0)</f>
        <v>0</v>
      </c>
      <c r="Y55" s="136">
        <f>IFERROR(VLOOKUP(Y$51,'Capital Structure'!$D$21:$E$22,2,FALSE),0)</f>
        <v>0</v>
      </c>
      <c r="Z55" s="136">
        <f>IFERROR(VLOOKUP(Z$51,'Capital Structure'!$D$21:$E$22,2,FALSE),0)</f>
        <v>0</v>
      </c>
      <c r="AA55" s="136">
        <f>IFERROR(VLOOKUP(AA$51,'Capital Structure'!$D$21:$E$22,2,FALSE),0)</f>
        <v>0</v>
      </c>
      <c r="AB55" s="136">
        <f>IFERROR(VLOOKUP(AB$51,'Capital Structure'!$D$21:$E$22,2,FALSE),0)</f>
        <v>0</v>
      </c>
      <c r="AC55" s="136">
        <f>IFERROR(VLOOKUP(AC$51,'Capital Structure'!$D$21:$E$22,2,FALSE),0)</f>
        <v>0</v>
      </c>
      <c r="AD55" s="136">
        <f>IFERROR(VLOOKUP(AD$51,'Capital Structure'!$D$21:$E$22,2,FALSE),0)</f>
        <v>0</v>
      </c>
      <c r="AE55" s="136">
        <f>IFERROR(VLOOKUP(AE$51,'Capital Structure'!$D$21:$E$22,2,FALSE),0)</f>
        <v>0</v>
      </c>
      <c r="AF55" s="136">
        <f>IFERROR(VLOOKUP(AF$51,'Capital Structure'!$D$21:$E$22,2,FALSE),0)</f>
        <v>0</v>
      </c>
      <c r="AG55" s="136">
        <f>IFERROR(VLOOKUP(AG$51,'Capital Structure'!$D$21:$E$22,2,FALSE),0)</f>
        <v>0</v>
      </c>
      <c r="AH55" s="136">
        <f>IFERROR(VLOOKUP(AH$51,'Capital Structure'!$D$21:$E$22,2,FALSE),0)</f>
        <v>0</v>
      </c>
      <c r="AI55" s="136">
        <f>IFERROR(VLOOKUP(AI$51,'Capital Structure'!$D$21:$E$22,2,FALSE),0)</f>
        <v>0</v>
      </c>
      <c r="AJ55" s="136">
        <f>IFERROR(VLOOKUP(AJ$51,'Capital Structure'!$D$21:$E$22,2,FALSE),0)</f>
        <v>0</v>
      </c>
      <c r="AK55" s="136">
        <f>IFERROR(VLOOKUP(AK$51,'Capital Structure'!$D$21:$E$22,2,FALSE),0)</f>
        <v>0</v>
      </c>
      <c r="AL55" s="136">
        <f>IFERROR(VLOOKUP(AL$51,'Capital Structure'!$D$21:$E$22,2,FALSE),0)</f>
        <v>0</v>
      </c>
      <c r="AM55" s="136">
        <f>IFERROR(VLOOKUP(AM$51,'Capital Structure'!$D$21:$E$22,2,FALSE),0)</f>
        <v>0</v>
      </c>
      <c r="AN55" s="136">
        <f>IFERROR(VLOOKUP(AN$51,'Capital Structure'!$D$21:$E$22,2,FALSE),0)</f>
        <v>0</v>
      </c>
      <c r="AO55" s="136">
        <f>IFERROR(VLOOKUP(AO$51,'Capital Structure'!$D$21:$E$22,2,FALSE),0)</f>
        <v>0</v>
      </c>
      <c r="AP55" s="136">
        <f>IFERROR(VLOOKUP(AP$51,'Capital Structure'!$D$21:$E$22,2,FALSE),0)</f>
        <v>0</v>
      </c>
      <c r="AQ55" s="136">
        <f>IFERROR(VLOOKUP(AQ$51,'Capital Structure'!$D$21:$E$22,2,FALSE),0)</f>
        <v>0</v>
      </c>
      <c r="AR55" s="136">
        <f>IFERROR(VLOOKUP(AR$51,'Capital Structure'!$D$21:$E$22,2,FALSE),0)</f>
        <v>0</v>
      </c>
      <c r="AS55" s="136">
        <f>IFERROR(VLOOKUP(AS$51,'Capital Structure'!$D$21:$E$22,2,FALSE),0)</f>
        <v>0</v>
      </c>
      <c r="AT55" s="136">
        <f>IFERROR(VLOOKUP(AT$51,'Capital Structure'!$D$21:$E$22,2,FALSE),0)</f>
        <v>0</v>
      </c>
      <c r="AU55" s="136">
        <f>IFERROR(VLOOKUP(AU$51,'Capital Structure'!$D$21:$E$22,2,FALSE),0)</f>
        <v>0</v>
      </c>
      <c r="AV55" s="136">
        <f>IFERROR(VLOOKUP(AV$51,'Capital Structure'!$D$21:$E$22,2,FALSE),0)</f>
        <v>0</v>
      </c>
      <c r="AW55" s="136">
        <f>IFERROR(VLOOKUP(AW$51,'Capital Structure'!$D$21:$E$22,2,FALSE),0)</f>
        <v>0</v>
      </c>
      <c r="AX55" s="136">
        <f>IFERROR(VLOOKUP(AX$51,'Capital Structure'!$D$21:$E$22,2,FALSE),0)</f>
        <v>0</v>
      </c>
      <c r="AY55" s="136">
        <f>IFERROR(VLOOKUP(AY$51,'Capital Structure'!$D$21:$E$22,2,FALSE),0)</f>
        <v>0</v>
      </c>
      <c r="AZ55" s="136">
        <f>IFERROR(VLOOKUP(AZ$51,'Capital Structure'!$D$21:$E$22,2,FALSE),0)</f>
        <v>0</v>
      </c>
      <c r="BA55" s="136">
        <f>IFERROR(VLOOKUP(BA$51,'Capital Structure'!$D$21:$E$22,2,FALSE),0)</f>
        <v>0</v>
      </c>
      <c r="BB55" s="136">
        <f>IFERROR(VLOOKUP(BB$51,'Capital Structure'!$D$21:$E$22,2,FALSE),0)</f>
        <v>0</v>
      </c>
      <c r="BC55" s="136">
        <f>IFERROR(VLOOKUP(BC$51,'Capital Structure'!$D$21:$E$22,2,FALSE),0)</f>
        <v>0</v>
      </c>
      <c r="BD55" s="136">
        <f>IFERROR(VLOOKUP(BD$51,'Capital Structure'!$D$21:$E$22,2,FALSE),0)</f>
        <v>0</v>
      </c>
      <c r="BE55" s="136">
        <f>IFERROR(VLOOKUP(BE$51,'Capital Structure'!$D$21:$E$22,2,FALSE),0)</f>
        <v>0</v>
      </c>
      <c r="BF55" s="136">
        <f>IFERROR(VLOOKUP(BF$51,'Capital Structure'!$D$21:$E$22,2,FALSE),0)</f>
        <v>0</v>
      </c>
      <c r="BG55" s="136">
        <f>IFERROR(VLOOKUP(BG$51,'Capital Structure'!$D$21:$E$22,2,FALSE),0)</f>
        <v>0</v>
      </c>
      <c r="BH55" s="136">
        <f>IFERROR(VLOOKUP(BH$51,'Capital Structure'!$D$21:$E$22,2,FALSE),0)</f>
        <v>0</v>
      </c>
      <c r="BI55" s="136">
        <f>IFERROR(VLOOKUP(BI$51,'Capital Structure'!$D$21:$E$22,2,FALSE),0)</f>
        <v>0</v>
      </c>
      <c r="BJ55" s="136">
        <f>IFERROR(VLOOKUP(BJ$51,'Capital Structure'!$D$21:$E$22,2,FALSE),0)</f>
        <v>0</v>
      </c>
      <c r="BK55" s="136">
        <f>IFERROR(VLOOKUP(BK$51,'Capital Structure'!$D$21:$E$22,2,FALSE),0)</f>
        <v>0</v>
      </c>
      <c r="BL55" s="136">
        <f>IFERROR(VLOOKUP(BL$51,'Capital Structure'!$D$21:$E$22,2,FALSE),0)</f>
        <v>0</v>
      </c>
      <c r="BM55" s="136">
        <f>IFERROR(VLOOKUP(BM$51,'Capital Structure'!$D$21:$E$22,2,FALSE),0)</f>
        <v>0</v>
      </c>
      <c r="BN55" s="136">
        <f>IFERROR(VLOOKUP(BN$51,'Capital Structure'!$D$21:$E$22,2,FALSE),0)</f>
        <v>0</v>
      </c>
      <c r="BO55" s="136">
        <f>IFERROR(VLOOKUP(BO$51,'Capital Structure'!$D$21:$E$22,2,FALSE),0)</f>
        <v>0</v>
      </c>
      <c r="BP55" s="136">
        <f>IFERROR(VLOOKUP(BP$51,'Capital Structure'!$D$21:$E$22,2,FALSE),0)</f>
        <v>0</v>
      </c>
      <c r="BQ55" s="136">
        <f>IFERROR(VLOOKUP(BQ$51,'Capital Structure'!$D$21:$E$22,2,FALSE),0)</f>
        <v>0</v>
      </c>
      <c r="BR55" s="136">
        <f>IFERROR(VLOOKUP(BR$51,'Capital Structure'!$D$21:$E$22,2,FALSE),0)</f>
        <v>0</v>
      </c>
      <c r="BS55" s="136">
        <f>IFERROR(VLOOKUP(BS$51,'Capital Structure'!$D$21:$E$22,2,FALSE),0)</f>
        <v>0</v>
      </c>
      <c r="BT55" s="136">
        <f>IFERROR(VLOOKUP(BT$51,'Capital Structure'!$D$21:$E$22,2,FALSE),0)</f>
        <v>0</v>
      </c>
      <c r="BU55" s="136">
        <f>IFERROR(VLOOKUP(BU$51,'Capital Structure'!$D$21:$E$22,2,FALSE),0)</f>
        <v>0</v>
      </c>
      <c r="BV55" s="136">
        <f>IFERROR(VLOOKUP(BV$51,'Capital Structure'!$D$21:$E$22,2,FALSE),0)</f>
        <v>0</v>
      </c>
      <c r="BW55" s="136">
        <f>IFERROR(VLOOKUP(BW$51,'Capital Structure'!$D$21:$E$22,2,FALSE),0)</f>
        <v>0</v>
      </c>
      <c r="BX55" s="136">
        <f>IFERROR(VLOOKUP(BX$51,'Capital Structure'!$D$21:$E$22,2,FALSE),0)</f>
        <v>0</v>
      </c>
      <c r="BY55" s="136">
        <f>IFERROR(VLOOKUP(BY$51,'Capital Structure'!$D$21:$E$22,2,FALSE),0)</f>
        <v>0</v>
      </c>
      <c r="BZ55" s="136">
        <f>IFERROR(VLOOKUP(BZ$51,'Capital Structure'!$D$21:$E$22,2,FALSE),0)</f>
        <v>0</v>
      </c>
      <c r="CA55" s="136">
        <f>IFERROR(VLOOKUP(CA$51,'Capital Structure'!$D$21:$E$22,2,FALSE),0)</f>
        <v>0</v>
      </c>
      <c r="CB55" s="136">
        <f>IFERROR(VLOOKUP(CB$51,'Capital Structure'!$D$21:$E$22,2,FALSE),0)</f>
        <v>0</v>
      </c>
      <c r="CC55" s="136">
        <f>IFERROR(VLOOKUP(CC$51,'Capital Structure'!$D$21:$E$22,2,FALSE),0)</f>
        <v>0</v>
      </c>
      <c r="CD55" s="136">
        <f>IFERROR(VLOOKUP(CD$51,'Capital Structure'!$D$21:$E$22,2,FALSE),0)</f>
        <v>0</v>
      </c>
      <c r="CE55" s="136">
        <f>IFERROR(VLOOKUP(CE$51,'Capital Structure'!$D$21:$E$22,2,FALSE),0)</f>
        <v>0</v>
      </c>
      <c r="CF55" s="136">
        <f>IFERROR(VLOOKUP(CF$51,'Capital Structure'!$D$21:$E$22,2,FALSE),0)</f>
        <v>0</v>
      </c>
      <c r="CG55" s="136">
        <f>IFERROR(VLOOKUP(CG$51,'Capital Structure'!$D$21:$E$22,2,FALSE),0)</f>
        <v>0</v>
      </c>
      <c r="CH55" s="136">
        <f>IFERROR(VLOOKUP(CH$51,'Capital Structure'!$D$21:$E$22,2,FALSE),0)</f>
        <v>0</v>
      </c>
      <c r="CI55" s="136">
        <f>IFERROR(VLOOKUP(CI$51,'Capital Structure'!$D$21:$E$22,2,FALSE),0)</f>
        <v>0</v>
      </c>
      <c r="CJ55" s="136">
        <f>IFERROR(VLOOKUP(CJ$51,'Capital Structure'!$D$21:$E$22,2,FALSE),0)</f>
        <v>0</v>
      </c>
      <c r="CK55" s="136">
        <f>IFERROR(VLOOKUP(CK$51,'Capital Structure'!$D$21:$E$22,2,FALSE),0)</f>
        <v>0</v>
      </c>
      <c r="CL55" s="136">
        <f>IFERROR(VLOOKUP(CL$51,'Capital Structure'!$D$21:$E$22,2,FALSE),0)</f>
        <v>0</v>
      </c>
      <c r="CM55" s="136">
        <f>IFERROR(VLOOKUP(CM$51,'Capital Structure'!$D$21:$E$22,2,FALSE),0)</f>
        <v>0</v>
      </c>
      <c r="CN55" s="136">
        <f>IFERROR(VLOOKUP(CN$51,'Capital Structure'!$D$21:$E$22,2,FALSE),0)</f>
        <v>0</v>
      </c>
      <c r="CO55" s="136">
        <f>IFERROR(VLOOKUP(CO$51,'Capital Structure'!$D$21:$E$22,2,FALSE),0)</f>
        <v>0</v>
      </c>
      <c r="CP55" s="136">
        <f>IFERROR(VLOOKUP(CP$51,'Capital Structure'!$D$21:$E$22,2,FALSE),0)</f>
        <v>0</v>
      </c>
      <c r="CQ55" s="136">
        <f>IFERROR(VLOOKUP(CQ$51,'Capital Structure'!$D$21:$E$22,2,FALSE),0)</f>
        <v>0</v>
      </c>
      <c r="CR55" s="136">
        <f>IFERROR(VLOOKUP(CR$51,'Capital Structure'!$D$21:$E$22,2,FALSE),0)</f>
        <v>0</v>
      </c>
      <c r="CS55" s="136">
        <f>IFERROR(VLOOKUP(CS$51,'Capital Structure'!$D$21:$E$22,2,FALSE),0)</f>
        <v>0</v>
      </c>
      <c r="CT55" s="136">
        <f>IFERROR(VLOOKUP(CT$51,'Capital Structure'!$D$21:$E$22,2,FALSE),0)</f>
        <v>0</v>
      </c>
      <c r="CU55" s="136">
        <f>IFERROR(VLOOKUP(CU$51,'Capital Structure'!$D$21:$E$22,2,FALSE),0)</f>
        <v>0</v>
      </c>
      <c r="CV55" s="136">
        <f>IFERROR(VLOOKUP(CV$51,'Capital Structure'!$D$21:$E$22,2,FALSE),0)</f>
        <v>0</v>
      </c>
      <c r="CW55" s="136">
        <f>IFERROR(VLOOKUP(CW$51,'Capital Structure'!$D$21:$E$22,2,FALSE),0)</f>
        <v>0</v>
      </c>
      <c r="CX55" s="136">
        <f>IFERROR(VLOOKUP(CX$51,'Capital Structure'!$D$21:$E$22,2,FALSE),0)</f>
        <v>0</v>
      </c>
      <c r="CY55" s="136">
        <f>IFERROR(VLOOKUP(CY$51,'Capital Structure'!$D$21:$E$22,2,FALSE),0)</f>
        <v>0</v>
      </c>
      <c r="CZ55" s="136">
        <f>IFERROR(VLOOKUP(CZ$51,'Capital Structure'!$D$21:$E$22,2,FALSE),0)</f>
        <v>0</v>
      </c>
      <c r="DA55" s="136">
        <f>IFERROR(VLOOKUP(DA$51,'Capital Structure'!$D$21:$E$22,2,FALSE),0)</f>
        <v>0</v>
      </c>
      <c r="DB55" s="136">
        <f>IFERROR(VLOOKUP(DB$51,'Capital Structure'!$D$21:$E$22,2,FALSE),0)</f>
        <v>0</v>
      </c>
      <c r="DC55" s="136">
        <f>IFERROR(VLOOKUP(DC$51,'Capital Structure'!$D$21:$E$22,2,FALSE),0)</f>
        <v>0</v>
      </c>
      <c r="DD55" s="136">
        <f>IFERROR(VLOOKUP(DD$51,'Capital Structure'!$D$21:$E$22,2,FALSE),0)</f>
        <v>0</v>
      </c>
      <c r="DE55" s="136">
        <f>IFERROR(VLOOKUP(DE$51,'Capital Structure'!$D$21:$E$22,2,FALSE),0)</f>
        <v>0</v>
      </c>
      <c r="DF55" s="136">
        <f>IFERROR(VLOOKUP(DF$51,'Capital Structure'!$D$21:$E$22,2,FALSE),0)</f>
        <v>0</v>
      </c>
      <c r="DG55" s="136">
        <f>IFERROR(VLOOKUP(DG$51,'Capital Structure'!$D$21:$E$22,2,FALSE),0)</f>
        <v>0</v>
      </c>
      <c r="DH55" s="136">
        <f>IFERROR(VLOOKUP(DH$51,'Capital Structure'!$D$21:$E$22,2,FALSE),0)</f>
        <v>0</v>
      </c>
      <c r="DI55" s="136">
        <f>IFERROR(VLOOKUP(DI$51,'Capital Structure'!$D$21:$E$22,2,FALSE),0)</f>
        <v>0</v>
      </c>
      <c r="DJ55" s="136">
        <f>IFERROR(VLOOKUP(DJ$51,'Capital Structure'!$D$21:$E$22,2,FALSE),0)</f>
        <v>0</v>
      </c>
      <c r="DK55" s="136">
        <f>IFERROR(VLOOKUP(DK$51,'Capital Structure'!$D$21:$E$22,2,FALSE),0)</f>
        <v>0</v>
      </c>
      <c r="DL55" s="136">
        <f>IFERROR(VLOOKUP(DL$51,'Capital Structure'!$D$21:$E$22,2,FALSE),0)</f>
        <v>0</v>
      </c>
      <c r="DM55" s="136">
        <f>IFERROR(VLOOKUP(DM$51,'Capital Structure'!$D$21:$E$22,2,FALSE),0)</f>
        <v>0</v>
      </c>
      <c r="DN55" s="136">
        <f>IFERROR(VLOOKUP(DN$51,'Capital Structure'!$D$21:$E$22,2,FALSE),0)</f>
        <v>0</v>
      </c>
      <c r="DO55" s="136">
        <f>IFERROR(VLOOKUP(DO$51,'Capital Structure'!$D$21:$E$22,2,FALSE),0)</f>
        <v>0</v>
      </c>
      <c r="DP55" s="136">
        <f>IFERROR(VLOOKUP(DP$51,'Capital Structure'!$D$21:$E$22,2,FALSE),0)</f>
        <v>0</v>
      </c>
      <c r="DQ55" s="136">
        <f>IFERROR(VLOOKUP(DQ$51,'Capital Structure'!$D$21:$E$22,2,FALSE),0)</f>
        <v>0</v>
      </c>
      <c r="DR55" s="136">
        <f>IFERROR(VLOOKUP(DR$51,'Capital Structure'!$D$21:$E$22,2,FALSE),0)</f>
        <v>0</v>
      </c>
      <c r="DS55" s="136">
        <f>IFERROR(VLOOKUP(DS$51,'Capital Structure'!$D$21:$E$22,2,FALSE),0)</f>
        <v>0</v>
      </c>
      <c r="DT55" s="136">
        <f>IFERROR(VLOOKUP(DT$51,'Capital Structure'!$D$21:$E$22,2,FALSE),0)</f>
        <v>0</v>
      </c>
      <c r="DU55" s="136">
        <f>IFERROR(VLOOKUP(DU$51,'Capital Structure'!$D$21:$E$22,2,FALSE),0)</f>
        <v>0</v>
      </c>
      <c r="DV55" s="136">
        <f>IFERROR(VLOOKUP(DV$51,'Capital Structure'!$D$21:$E$22,2,FALSE),0)</f>
        <v>0</v>
      </c>
      <c r="DW55" s="136">
        <f>IFERROR(VLOOKUP(DW$51,'Capital Structure'!$D$21:$E$22,2,FALSE),0)</f>
        <v>0</v>
      </c>
      <c r="DX55" s="136">
        <f>IFERROR(VLOOKUP(DX$51,'Capital Structure'!$D$21:$E$22,2,FALSE),0)</f>
        <v>0</v>
      </c>
      <c r="DY55" s="136">
        <f>IFERROR(VLOOKUP(DY$51,'Capital Structure'!$D$21:$E$22,2,FALSE),0)</f>
        <v>0</v>
      </c>
    </row>
    <row r="56" spans="1:16384" s="139" customFormat="1">
      <c r="B56" s="114" t="s">
        <v>339</v>
      </c>
      <c r="E56" s="136">
        <f>SUM($E$53:E53)-SUM($E$55:E55)+SUM($D$54:D54)-SUM($D$58:D58)</f>
        <v>0</v>
      </c>
      <c r="F56" s="136">
        <f>SUM($E$53:F53)-SUM($E$55:F55)+SUM($D$54:E54)-SUM($D$58:E58)</f>
        <v>0</v>
      </c>
      <c r="G56" s="136">
        <f>SUM($E$53:G53)-SUM($E$55:G55)+SUM($D$54:F54)-SUM($D$58:F58)</f>
        <v>0</v>
      </c>
      <c r="H56" s="136">
        <f>SUM($E$53:H53)-SUM($E$55:H55)+SUM($D$54:G54)-SUM($D$58:G58)</f>
        <v>0</v>
      </c>
      <c r="I56" s="136">
        <f>SUM($E$53:I53)-SUM($E$55:I55)+SUM($D$54:H54)-SUM($D$58:H58)</f>
        <v>0</v>
      </c>
      <c r="J56" s="136">
        <f>SUM($E$53:J53)-SUM($E$55:J55)+SUM($D$54:I54)-SUM($D$58:I58)</f>
        <v>0</v>
      </c>
      <c r="K56" s="136">
        <f>SUM($E$53:K53)-SUM($E$55:K55)+SUM($D$54:J54)-SUM($D$58:J58)</f>
        <v>0</v>
      </c>
      <c r="L56" s="136">
        <f>SUM($E$53:L53)-SUM($E$55:L55)+SUM($D$54:K54)-SUM($D$58:K58)</f>
        <v>0</v>
      </c>
      <c r="M56" s="136">
        <f>SUM($E$53:M53)-SUM($E$55:M55)+SUM($D$54:L54)-SUM($D$58:L58)</f>
        <v>0</v>
      </c>
      <c r="N56" s="136">
        <f>SUM($E$53:N53)-SUM($E$55:N55)+SUM($D$54:M54)-SUM($D$58:M58)</f>
        <v>0</v>
      </c>
      <c r="O56" s="136">
        <f>SUM($E$53:O53)-SUM($E$55:O55)+SUM($D$54:N54)-SUM($D$58:N58)</f>
        <v>0</v>
      </c>
      <c r="P56" s="136">
        <f>SUM($E$53:P53)-SUM($E$55:P55)+SUM($D$54:O54)-SUM($D$58:O58)</f>
        <v>0</v>
      </c>
      <c r="Q56" s="136">
        <f>SUM($E$53:Q53)-SUM($E$55:Q55)+SUM($D$54:P54)-SUM($D$58:P58)</f>
        <v>0</v>
      </c>
      <c r="R56" s="136">
        <f>SUM($E$53:R53)-SUM($E$55:R55)+SUM($D$54:Q54)-SUM($D$58:Q58)</f>
        <v>0</v>
      </c>
      <c r="S56" s="136">
        <f>SUM($E$53:S53)-SUM($E$55:S55)+SUM($D$54:R54)-SUM($D$58:R58)</f>
        <v>0</v>
      </c>
      <c r="T56" s="136">
        <f>SUM($E$53:T53)-SUM($E$55:T55)+SUM($D$54:S54)-SUM($D$58:S58)</f>
        <v>0</v>
      </c>
      <c r="U56" s="136">
        <f>SUM($E$53:U53)-SUM($E$55:U55)+SUM($D$54:T54)-SUM($D$58:T58)</f>
        <v>0</v>
      </c>
      <c r="V56" s="136">
        <f>SUM($E$53:V53)-SUM($E$55:V55)+SUM($D$54:U54)-SUM($D$58:U58)</f>
        <v>0</v>
      </c>
      <c r="W56" s="136">
        <f>SUM($E$53:W53)-SUM($E$55:W55)+SUM($D$54:V54)-SUM($D$58:V58)</f>
        <v>0</v>
      </c>
      <c r="X56" s="136">
        <f>SUM($E$53:X53)-SUM($E$55:X55)+SUM($D$54:W54)-SUM($D$58:W58)</f>
        <v>0</v>
      </c>
      <c r="Y56" s="136">
        <f>SUM($E$53:Y53)-SUM($E$55:Y55)+SUM($D$54:X54)-SUM($D$58:X58)</f>
        <v>0</v>
      </c>
      <c r="Z56" s="136">
        <f>SUM($E$53:Z53)-SUM($E$55:Z55)+SUM($D$54:Y54)-SUM($D$58:Y58)</f>
        <v>0</v>
      </c>
      <c r="AA56" s="136">
        <f>SUM($E$53:AA53)-SUM($E$55:AA55)+SUM($D$54:Z54)-SUM($D$58:Z58)</f>
        <v>0</v>
      </c>
      <c r="AB56" s="136">
        <f>SUM($E$53:AB53)-SUM($E$55:AB55)+SUM($D$54:AA54)-SUM($D$58:AA58)</f>
        <v>0</v>
      </c>
      <c r="AC56" s="136">
        <f>SUM($E$53:AC53)-SUM($E$55:AC55)+SUM($D$54:AB54)-SUM($D$58:AB58)</f>
        <v>0</v>
      </c>
      <c r="AD56" s="136">
        <f>SUM($E$53:AD53)-SUM($E$55:AD55)+SUM($D$54:AC54)-SUM($D$58:AC58)</f>
        <v>0</v>
      </c>
      <c r="AE56" s="136">
        <f>SUM($E$53:AE53)-SUM($E$55:AE55)+SUM($D$54:AD54)-SUM($D$58:AD58)</f>
        <v>0</v>
      </c>
      <c r="AF56" s="136">
        <f>SUM($E$53:AF53)-SUM($E$55:AF55)+SUM($D$54:AE54)-SUM($D$58:AE58)</f>
        <v>0</v>
      </c>
      <c r="AG56" s="136">
        <f>SUM($E$53:AG53)-SUM($E$55:AG55)+SUM($D$54:AF54)-SUM($D$58:AF58)</f>
        <v>0</v>
      </c>
      <c r="AH56" s="136">
        <f>SUM($E$53:AH53)-SUM($E$55:AH55)+SUM($D$54:AG54)-SUM($D$58:AG58)</f>
        <v>0</v>
      </c>
      <c r="AI56" s="136">
        <f>SUM($E$53:AI53)-SUM($E$55:AI55)+SUM($D$54:AH54)-SUM($D$58:AH58)</f>
        <v>0</v>
      </c>
      <c r="AJ56" s="136">
        <f>SUM($E$53:AJ53)-SUM($E$55:AJ55)+SUM($D$54:AI54)-SUM($D$58:AI58)</f>
        <v>0</v>
      </c>
      <c r="AK56" s="136">
        <f>SUM($E$53:AK53)-SUM($E$55:AK55)+SUM($D$54:AJ54)-SUM($D$58:AJ58)</f>
        <v>0</v>
      </c>
      <c r="AL56" s="136">
        <f>SUM($E$53:AL53)-SUM($E$55:AL55)+SUM($D$54:AK54)-SUM($D$58:AK58)</f>
        <v>0</v>
      </c>
      <c r="AM56" s="136">
        <f>SUM($E$53:AM53)-SUM($E$55:AM55)+SUM($D$54:AL54)-SUM($D$58:AL58)</f>
        <v>0</v>
      </c>
      <c r="AN56" s="136">
        <f>SUM($E$53:AN53)-SUM($E$55:AN55)+SUM($D$54:AM54)-SUM($D$58:AM58)</f>
        <v>0</v>
      </c>
      <c r="AO56" s="136">
        <f>SUM($E$53:AO53)-SUM($E$55:AO55)+SUM($D$54:AN54)-SUM($D$58:AN58)</f>
        <v>0</v>
      </c>
      <c r="AP56" s="136">
        <f>SUM($E$53:AP53)-SUM($E$55:AP55)+SUM($D$54:AO54)-SUM($D$58:AO58)</f>
        <v>0</v>
      </c>
      <c r="AQ56" s="136">
        <f>SUM($E$53:AQ53)-SUM($E$55:AQ55)+SUM($D$54:AP54)-SUM($D$58:AP58)</f>
        <v>0</v>
      </c>
      <c r="AR56" s="136">
        <f>SUM($E$53:AR53)-SUM($E$55:AR55)+SUM($D$54:AQ54)-SUM($D$58:AQ58)</f>
        <v>61000000</v>
      </c>
      <c r="AS56" s="136">
        <f>SUM($E$53:AS53)-SUM($E$55:AS55)+SUM($D$54:AR54)-SUM($D$58:AR58)</f>
        <v>61254166.666666664</v>
      </c>
      <c r="AT56" s="136">
        <f>SUM($E$53:AT53)-SUM($E$55:AT55)+SUM($D$54:AS54)-SUM($D$58:AS58)</f>
        <v>61509392.361111112</v>
      </c>
      <c r="AU56" s="136">
        <f>SUM($E$53:AU53)-SUM($E$55:AU55)+SUM($D$54:AT54)-SUM($D$58:AT58)</f>
        <v>61765681.495949075</v>
      </c>
      <c r="AV56" s="136">
        <f>SUM($E$53:AV53)-SUM($E$55:AV55)+SUM($D$54:AU54)-SUM($D$58:AU58)</f>
        <v>62023038.502182193</v>
      </c>
      <c r="AW56" s="136">
        <f>SUM($E$53:AW53)-SUM($E$55:AW55)+SUM($D$54:AV54)-SUM($D$58:AV58)</f>
        <v>62281467.829274625</v>
      </c>
      <c r="AX56" s="136">
        <f>SUM($E$53:AX53)-SUM($E$55:AX55)+SUM($D$54:AW54)-SUM($D$58:AW58)</f>
        <v>62540973.945229933</v>
      </c>
      <c r="AY56" s="136">
        <f>SUM($E$53:AY53)-SUM($E$55:AY55)+SUM($D$54:AX54)-SUM($D$58:AX58)</f>
        <v>62801561.336668387</v>
      </c>
      <c r="AZ56" s="136">
        <f>SUM($E$53:AZ53)-SUM($E$55:AZ55)+SUM($D$54:AY54)-SUM($D$58:AY58)</f>
        <v>63063234.508904509</v>
      </c>
      <c r="BA56" s="136">
        <f>SUM($E$53:BA53)-SUM($E$55:BA55)+SUM($D$54:AZ54)-SUM($D$58:AZ58)</f>
        <v>63325997.986024946</v>
      </c>
      <c r="BB56" s="136">
        <f>SUM($E$53:BB53)-SUM($E$55:BB55)+SUM($D$54:BA54)-SUM($D$58:BA58)</f>
        <v>63589856.310966715</v>
      </c>
      <c r="BC56" s="136">
        <f>SUM($E$53:BC53)-SUM($E$55:BC55)+SUM($D$54:BB54)-SUM($D$58:BB58)</f>
        <v>63854814.045595743</v>
      </c>
      <c r="BD56" s="136">
        <f>SUM($E$53:BD53)-SUM($E$55:BD55)+SUM($D$54:BC54)-SUM($D$58:BC58)</f>
        <v>64120875.770785727</v>
      </c>
      <c r="BE56" s="136">
        <f>SUM($E$53:BE53)-SUM($E$55:BE55)+SUM($D$54:BD54)-SUM($D$58:BD58)</f>
        <v>64388046.086497329</v>
      </c>
      <c r="BF56" s="136">
        <f>SUM($E$53:BF53)-SUM($E$55:BF55)+SUM($D$54:BE54)-SUM($D$58:BE58)</f>
        <v>64656329.611857735</v>
      </c>
      <c r="BG56" s="136">
        <f>SUM($E$53:BG53)-SUM($E$55:BG55)+SUM($D$54:BF54)-SUM($D$58:BF58)</f>
        <v>64925730.985240474</v>
      </c>
      <c r="BH56" s="136">
        <f>SUM($E$53:BH53)-SUM($E$55:BH55)+SUM($D$54:BG54)-SUM($D$58:BG58)</f>
        <v>65196254.864345647</v>
      </c>
      <c r="BI56" s="136">
        <f>SUM($E$53:BI53)-SUM($E$55:BI55)+SUM($D$54:BH54)-SUM($D$58:BH58)</f>
        <v>65467905.926280424</v>
      </c>
      <c r="BJ56" s="136">
        <f>SUM($E$53:BJ53)-SUM($E$55:BJ55)+SUM($D$54:BI54)-SUM($D$58:BI58)</f>
        <v>65740688.867639922</v>
      </c>
      <c r="BK56" s="136">
        <f>SUM($E$53:BK53)-SUM($E$55:BK55)+SUM($D$54:BJ54)-SUM($D$58:BJ58)</f>
        <v>66014608.404588424</v>
      </c>
      <c r="BL56" s="136">
        <f>SUM($E$53:BL53)-SUM($E$55:BL55)+SUM($D$54:BK54)-SUM($D$58:BK58)</f>
        <v>66289669.272940874</v>
      </c>
      <c r="BM56" s="136">
        <f>SUM($E$53:BM53)-SUM($E$55:BM55)+SUM($D$54:BL54)-SUM($D$58:BL58)</f>
        <v>66565876.228244796</v>
      </c>
      <c r="BN56" s="136">
        <f>SUM($E$53:BN53)-SUM($E$55:BN55)+SUM($D$54:BM54)-SUM($D$58:BM58)</f>
        <v>66843234.045862481</v>
      </c>
      <c r="BO56" s="136">
        <f>SUM($E$53:BO53)-SUM($E$55:BO55)+SUM($D$54:BN54)-SUM($D$58:BN58)</f>
        <v>67121747.521053568</v>
      </c>
      <c r="BP56" s="136">
        <f>SUM($E$53:BP53)-SUM($E$55:BP55)+SUM($D$54:BO54)-SUM($D$58:BO58)</f>
        <v>67401421.469057962</v>
      </c>
      <c r="BQ56" s="136">
        <f>SUM($E$53:BQ53)-SUM($E$55:BQ55)+SUM($D$54:BP54)-SUM($D$58:BP58)</f>
        <v>67682260.725179031</v>
      </c>
      <c r="BR56" s="136">
        <f>SUM($E$53:BR53)-SUM($E$55:BR55)+SUM($D$54:BQ54)-SUM($D$58:BQ58)</f>
        <v>67964270.144867286</v>
      </c>
      <c r="BS56" s="136">
        <f>SUM($E$53:BS53)-SUM($E$55:BS55)+SUM($D$54:BR54)-SUM($D$58:BR58)</f>
        <v>68247454.603804231</v>
      </c>
      <c r="BT56" s="136">
        <f>SUM($E$53:BT53)-SUM($E$55:BT55)+SUM($D$54:BS54)-SUM($D$58:BS58)</f>
        <v>68531818.997986749</v>
      </c>
      <c r="BU56" s="136">
        <f>SUM($E$53:BU53)-SUM($E$55:BU55)+SUM($D$54:BT54)-SUM($D$58:BT58)</f>
        <v>68817368.243811697</v>
      </c>
      <c r="BV56" s="136">
        <f>SUM($E$53:BV53)-SUM($E$55:BV55)+SUM($D$54:BU54)-SUM($D$58:BU58)</f>
        <v>69104107.278160915</v>
      </c>
      <c r="BW56" s="136">
        <f>SUM($E$53:BW53)-SUM($E$55:BW55)+SUM($D$54:BV54)-SUM($D$58:BV58)</f>
        <v>69392041.058486581</v>
      </c>
      <c r="BX56" s="136">
        <f>SUM($E$53:BX53)-SUM($E$55:BX55)+SUM($D$54:BW54)-SUM($D$58:BW58)</f>
        <v>69681174.562896937</v>
      </c>
      <c r="BY56" s="136">
        <f>SUM($E$53:BY53)-SUM($E$55:BY55)+SUM($D$54:BX54)-SUM($D$58:BX58)</f>
        <v>69971512.790242344</v>
      </c>
      <c r="BZ56" s="136">
        <f>SUM($E$53:BZ53)-SUM($E$55:BZ55)+SUM($D$54:BY54)-SUM($D$58:BY58)</f>
        <v>0</v>
      </c>
      <c r="CA56" s="136">
        <f>SUM($E$53:CA53)-SUM($E$55:CA55)+SUM($D$54:BZ54)-SUM($D$58:BZ58)</f>
        <v>0</v>
      </c>
      <c r="CB56" s="136">
        <f>SUM($E$53:CB53)-SUM($E$55:CB55)+SUM($D$54:CA54)-SUM($D$58:CA58)</f>
        <v>0</v>
      </c>
      <c r="CC56" s="136">
        <f>SUM($E$53:CC53)-SUM($E$55:CC55)+SUM($D$54:CB54)-SUM($D$58:CB58)</f>
        <v>0</v>
      </c>
      <c r="CD56" s="136">
        <f>SUM($E$53:CD53)-SUM($E$55:CD55)+SUM($D$54:CC54)-SUM($D$58:CC58)</f>
        <v>0</v>
      </c>
      <c r="CE56" s="136">
        <f>SUM($E$53:CE53)-SUM($E$55:CE55)+SUM($D$54:CD54)-SUM($D$58:CD58)</f>
        <v>0</v>
      </c>
      <c r="CF56" s="136">
        <f>SUM($E$53:CF53)-SUM($E$55:CF55)+SUM($D$54:CE54)-SUM($D$58:CE58)</f>
        <v>0</v>
      </c>
      <c r="CG56" s="136">
        <f>SUM($E$53:CG53)-SUM($E$55:CG55)+SUM($D$54:CF54)-SUM($D$58:CF58)</f>
        <v>0</v>
      </c>
      <c r="CH56" s="136">
        <f>SUM($E$53:CH53)-SUM($E$55:CH55)+SUM($D$54:CG54)-SUM($D$58:CG58)</f>
        <v>0</v>
      </c>
      <c r="CI56" s="136">
        <f>SUM($E$53:CI53)-SUM($E$55:CI55)+SUM($D$54:CH54)-SUM($D$58:CH58)</f>
        <v>0</v>
      </c>
      <c r="CJ56" s="136">
        <f>SUM($E$53:CJ53)-SUM($E$55:CJ55)+SUM($D$54:CI54)-SUM($D$58:CI58)</f>
        <v>0</v>
      </c>
      <c r="CK56" s="136">
        <f>SUM($E$53:CK53)-SUM($E$55:CK55)+SUM($D$54:CJ54)-SUM($D$58:CJ58)</f>
        <v>0</v>
      </c>
      <c r="CL56" s="136">
        <f>SUM($E$53:CL53)-SUM($E$55:CL55)+SUM($D$54:CK54)-SUM($D$58:CK58)</f>
        <v>0</v>
      </c>
      <c r="CM56" s="136">
        <f>SUM($E$53:CM53)-SUM($E$55:CM55)+SUM($D$54:CL54)-SUM($D$58:CL58)</f>
        <v>0</v>
      </c>
      <c r="CN56" s="136">
        <f>SUM($E$53:CN53)-SUM($E$55:CN55)+SUM($D$54:CM54)-SUM($D$58:CM58)</f>
        <v>0</v>
      </c>
      <c r="CO56" s="136">
        <f>SUM($E$53:CO53)-SUM($E$55:CO55)+SUM($D$54:CN54)-SUM($D$58:CN58)</f>
        <v>0</v>
      </c>
      <c r="CP56" s="136">
        <f>SUM($E$53:CP53)-SUM($E$55:CP55)+SUM($D$54:CO54)-SUM($D$58:CO58)</f>
        <v>0</v>
      </c>
      <c r="CQ56" s="136">
        <f>SUM($E$53:CQ53)-SUM($E$55:CQ55)+SUM($D$54:CP54)-SUM($D$58:CP58)</f>
        <v>0</v>
      </c>
      <c r="CR56" s="136">
        <f>SUM($E$53:CR53)-SUM($E$55:CR55)+SUM($D$54:CQ54)-SUM($D$58:CQ58)</f>
        <v>0</v>
      </c>
      <c r="CS56" s="136">
        <f>SUM($E$53:CS53)-SUM($E$55:CS55)+SUM($D$54:CR54)-SUM($D$58:CR58)</f>
        <v>0</v>
      </c>
      <c r="CT56" s="136">
        <f>SUM($E$53:CT53)-SUM($E$55:CT55)+SUM($D$54:CS54)-SUM($D$58:CS58)</f>
        <v>0</v>
      </c>
      <c r="CU56" s="136">
        <f>SUM($E$53:CU53)-SUM($E$55:CU55)+SUM($D$54:CT54)-SUM($D$58:CT58)</f>
        <v>0</v>
      </c>
      <c r="CV56" s="136">
        <f>SUM($E$53:CV53)-SUM($E$55:CV55)+SUM($D$54:CU54)-SUM($D$58:CU58)</f>
        <v>0</v>
      </c>
      <c r="CW56" s="136">
        <f>SUM($E$53:CW53)-SUM($E$55:CW55)+SUM($D$54:CV54)-SUM($D$58:CV58)</f>
        <v>0</v>
      </c>
      <c r="CX56" s="136">
        <f>SUM($E$53:CX53)-SUM($E$55:CX55)+SUM($D$54:CW54)-SUM($D$58:CW58)</f>
        <v>0</v>
      </c>
      <c r="CY56" s="136">
        <f>SUM($E$53:CY53)-SUM($E$55:CY55)+SUM($D$54:CX54)-SUM($D$58:CX58)</f>
        <v>0</v>
      </c>
      <c r="CZ56" s="136">
        <f>SUM($E$53:CZ53)-SUM($E$55:CZ55)+SUM($D$54:CY54)-SUM($D$58:CY58)</f>
        <v>0</v>
      </c>
      <c r="DA56" s="136">
        <f>SUM($E$53:DA53)-SUM($E$55:DA55)+SUM($D$54:CZ54)-SUM($D$58:CZ58)</f>
        <v>0</v>
      </c>
      <c r="DB56" s="136">
        <f>SUM($E$53:DB53)-SUM($E$55:DB55)+SUM($D$54:DA54)-SUM($D$58:DA58)</f>
        <v>0</v>
      </c>
      <c r="DC56" s="136">
        <f>SUM($E$53:DC53)-SUM($E$55:DC55)+SUM($D$54:DB54)-SUM($D$58:DB58)</f>
        <v>0</v>
      </c>
      <c r="DD56" s="136">
        <f>SUM($E$53:DD53)-SUM($E$55:DD55)+SUM($D$54:DC54)-SUM($D$58:DC58)</f>
        <v>0</v>
      </c>
      <c r="DE56" s="136">
        <f>SUM($E$53:DE53)-SUM($E$55:DE55)+SUM($D$54:DD54)-SUM($D$58:DD58)</f>
        <v>0</v>
      </c>
      <c r="DF56" s="136">
        <f>SUM($E$53:DF53)-SUM($E$55:DF55)+SUM($D$54:DE54)-SUM($D$58:DE58)</f>
        <v>0</v>
      </c>
      <c r="DG56" s="136">
        <f>SUM($E$53:DG53)-SUM($E$55:DG55)+SUM($D$54:DF54)-SUM($D$58:DF58)</f>
        <v>0</v>
      </c>
      <c r="DH56" s="136">
        <f>SUM($E$53:DH53)-SUM($E$55:DH55)+SUM($D$54:DG54)-SUM($D$58:DG58)</f>
        <v>0</v>
      </c>
      <c r="DI56" s="136">
        <f>SUM($E$53:DI53)-SUM($E$55:DI55)+SUM($D$54:DH54)-SUM($D$58:DH58)</f>
        <v>0</v>
      </c>
      <c r="DJ56" s="136">
        <f>SUM($E$53:DJ53)-SUM($E$55:DJ55)+SUM($D$54:DI54)-SUM($D$58:DI58)</f>
        <v>0</v>
      </c>
      <c r="DK56" s="136">
        <f>SUM($E$53:DK53)-SUM($E$55:DK55)+SUM($D$54:DJ54)-SUM($D$58:DJ58)</f>
        <v>0</v>
      </c>
      <c r="DL56" s="136">
        <f>SUM($E$53:DL53)-SUM($E$55:DL55)+SUM($D$54:DK54)-SUM($D$58:DK58)</f>
        <v>0</v>
      </c>
      <c r="DM56" s="136">
        <f>SUM($E$53:DM53)-SUM($E$55:DM55)+SUM($D$54:DL54)-SUM($D$58:DL58)</f>
        <v>0</v>
      </c>
      <c r="DN56" s="136">
        <f>SUM($E$53:DN53)-SUM($E$55:DN55)+SUM($D$54:DM54)-SUM($D$58:DM58)</f>
        <v>0</v>
      </c>
      <c r="DO56" s="136">
        <f>SUM($E$53:DO53)-SUM($E$55:DO55)+SUM($D$54:DN54)-SUM($D$58:DN58)</f>
        <v>0</v>
      </c>
      <c r="DP56" s="136">
        <f>SUM($E$53:DP53)-SUM($E$55:DP55)+SUM($D$54:DO54)-SUM($D$58:DO58)</f>
        <v>0</v>
      </c>
      <c r="DQ56" s="136">
        <f>SUM($E$53:DQ53)-SUM($E$55:DQ55)+SUM($D$54:DP54)-SUM($D$58:DP58)</f>
        <v>0</v>
      </c>
      <c r="DR56" s="136">
        <f>SUM($E$53:DR53)-SUM($E$55:DR55)+SUM($D$54:DQ54)-SUM($D$58:DQ58)</f>
        <v>0</v>
      </c>
      <c r="DS56" s="136">
        <f>SUM($E$53:DS53)-SUM($E$55:DS55)+SUM($D$54:DR54)-SUM($D$58:DR58)</f>
        <v>0</v>
      </c>
      <c r="DT56" s="136">
        <f>SUM($E$53:DT53)-SUM($E$55:DT55)+SUM($D$54:DS54)-SUM($D$58:DS58)</f>
        <v>0</v>
      </c>
      <c r="DU56" s="136">
        <f>SUM($E$53:DU53)-SUM($E$55:DU55)+SUM($D$54:DT54)-SUM($D$58:DT58)</f>
        <v>0</v>
      </c>
      <c r="DV56" s="136">
        <f>SUM($E$53:DV53)-SUM($E$55:DV55)+SUM($D$54:DU54)-SUM($D$58:DU58)</f>
        <v>0</v>
      </c>
      <c r="DW56" s="136">
        <f>SUM($E$53:DW53)-SUM($E$55:DW55)+SUM($D$54:DV54)-SUM($D$58:DV58)</f>
        <v>0</v>
      </c>
      <c r="DX56" s="136">
        <f>SUM($E$53:DX53)-SUM($E$55:DX55)+SUM($D$54:DW54)-SUM($D$58:DW58)</f>
        <v>0</v>
      </c>
      <c r="DY56" s="136">
        <f>SUM($E$53:DY53)-SUM($E$55:DY55)+SUM($D$54:DX54)-SUM($D$58:DX58)</f>
        <v>0</v>
      </c>
    </row>
    <row r="57" spans="1:16384" s="139" customFormat="1">
      <c r="A57" s="105"/>
      <c r="B57" s="115" t="s">
        <v>340</v>
      </c>
      <c r="C57" s="105"/>
      <c r="D57" s="105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  <c r="BI57" s="136"/>
      <c r="BJ57" s="136"/>
      <c r="BK57" s="136"/>
      <c r="BL57" s="136"/>
      <c r="BM57" s="136"/>
      <c r="BN57" s="136"/>
      <c r="BO57" s="136"/>
      <c r="BP57" s="136"/>
      <c r="BQ57" s="136"/>
      <c r="BR57" s="136"/>
      <c r="BS57" s="136"/>
      <c r="BT57" s="136"/>
      <c r="BU57" s="136"/>
      <c r="BV57" s="136"/>
      <c r="BW57" s="136"/>
      <c r="BX57" s="136"/>
      <c r="BY57" s="136"/>
      <c r="BZ57" s="136"/>
      <c r="CA57" s="136"/>
      <c r="CB57" s="136"/>
      <c r="CC57" s="136"/>
      <c r="CD57" s="136"/>
      <c r="CE57" s="136"/>
      <c r="CF57" s="136"/>
      <c r="CG57" s="136"/>
      <c r="CH57" s="136"/>
      <c r="CI57" s="136"/>
      <c r="CJ57" s="136"/>
      <c r="CK57" s="136"/>
      <c r="CL57" s="136"/>
      <c r="CM57" s="136"/>
      <c r="CN57" s="136"/>
      <c r="CO57" s="136"/>
      <c r="CP57" s="136"/>
      <c r="CQ57" s="136"/>
      <c r="CR57" s="136"/>
      <c r="CS57" s="136"/>
      <c r="CT57" s="136"/>
      <c r="CU57" s="136"/>
      <c r="CV57" s="136"/>
      <c r="CW57" s="136"/>
      <c r="CX57" s="136"/>
      <c r="CY57" s="136"/>
      <c r="CZ57" s="136"/>
      <c r="DA57" s="136"/>
      <c r="DB57" s="136"/>
      <c r="DC57" s="136"/>
      <c r="DD57" s="136"/>
      <c r="DE57" s="136"/>
      <c r="DF57" s="136"/>
      <c r="DG57" s="136"/>
      <c r="DH57" s="136"/>
      <c r="DI57" s="136"/>
      <c r="DJ57" s="136"/>
      <c r="DK57" s="136"/>
      <c r="DL57" s="136"/>
      <c r="DM57" s="136"/>
      <c r="DN57" s="136"/>
      <c r="DO57" s="136"/>
      <c r="DP57" s="136"/>
      <c r="DQ57" s="136"/>
      <c r="DR57" s="136"/>
      <c r="DS57" s="136"/>
      <c r="DT57" s="136"/>
      <c r="DU57" s="136"/>
      <c r="DV57" s="136"/>
      <c r="DW57" s="136"/>
      <c r="DX57" s="136"/>
      <c r="DY57" s="136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/>
      <c r="ER57" s="105"/>
      <c r="ES57" s="105"/>
      <c r="ET57" s="105"/>
      <c r="EU57" s="105"/>
      <c r="EV57" s="105"/>
      <c r="EW57" s="105"/>
      <c r="EX57" s="105"/>
      <c r="EY57" s="105"/>
      <c r="EZ57" s="105"/>
      <c r="FA57" s="105"/>
      <c r="FB57" s="105"/>
      <c r="FC57" s="105"/>
      <c r="FD57" s="105"/>
      <c r="FE57" s="105"/>
      <c r="FF57" s="105"/>
      <c r="FG57" s="105"/>
      <c r="FH57" s="105"/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/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/>
      <c r="GK57" s="105"/>
      <c r="GL57" s="105"/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/>
      <c r="IJ57" s="105"/>
      <c r="IK57" s="105"/>
      <c r="IL57" s="105"/>
      <c r="IM57" s="105"/>
      <c r="IN57" s="105"/>
      <c r="IO57" s="105"/>
      <c r="IP57" s="105"/>
      <c r="IQ57" s="105"/>
      <c r="IR57" s="105"/>
      <c r="IS57" s="105"/>
      <c r="IT57" s="105"/>
      <c r="IU57" s="105"/>
      <c r="IV57" s="105"/>
      <c r="IW57" s="105"/>
      <c r="IX57" s="105"/>
      <c r="IY57" s="105"/>
      <c r="IZ57" s="105"/>
      <c r="JA57" s="105"/>
      <c r="JB57" s="105"/>
      <c r="JC57" s="105"/>
      <c r="JD57" s="105"/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/>
      <c r="LP57" s="105"/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/>
      <c r="OJ57" s="105"/>
      <c r="OK57" s="105"/>
      <c r="OL57" s="105"/>
      <c r="OM57" s="105"/>
      <c r="ON57" s="105"/>
      <c r="OO57" s="105"/>
      <c r="OP57" s="105"/>
      <c r="OQ57" s="105"/>
      <c r="OR57" s="105"/>
      <c r="OS57" s="105"/>
      <c r="OT57" s="105"/>
      <c r="OU57" s="105"/>
      <c r="OV57" s="105"/>
      <c r="OW57" s="105"/>
      <c r="OX57" s="105"/>
      <c r="OY57" s="105"/>
      <c r="OZ57" s="105"/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5"/>
      <c r="PM57" s="105"/>
      <c r="PN57" s="105"/>
      <c r="PO57" s="105"/>
      <c r="PP57" s="105"/>
      <c r="PQ57" s="105"/>
      <c r="PR57" s="105"/>
      <c r="PS57" s="105"/>
      <c r="PT57" s="105"/>
      <c r="PU57" s="105"/>
      <c r="PV57" s="105"/>
      <c r="PW57" s="105"/>
      <c r="PX57" s="105"/>
      <c r="PY57" s="105"/>
      <c r="PZ57" s="105"/>
      <c r="QA57" s="105"/>
      <c r="QB57" s="105"/>
      <c r="QC57" s="105"/>
      <c r="QD57" s="105"/>
      <c r="QE57" s="105"/>
      <c r="QF57" s="105"/>
      <c r="QG57" s="105"/>
      <c r="QH57" s="105"/>
      <c r="QI57" s="105"/>
      <c r="QJ57" s="105"/>
      <c r="QK57" s="105"/>
      <c r="QL57" s="105"/>
      <c r="QM57" s="105"/>
      <c r="QN57" s="105"/>
      <c r="QO57" s="105"/>
      <c r="QP57" s="105"/>
      <c r="QQ57" s="105"/>
      <c r="QR57" s="105"/>
      <c r="QS57" s="105"/>
      <c r="QT57" s="105"/>
      <c r="QU57" s="105"/>
      <c r="QV57" s="105"/>
      <c r="QW57" s="105"/>
      <c r="QX57" s="105"/>
      <c r="QY57" s="105"/>
      <c r="QZ57" s="105"/>
      <c r="RA57" s="105"/>
      <c r="RB57" s="105"/>
      <c r="RC57" s="105"/>
      <c r="RD57" s="105"/>
      <c r="RE57" s="105"/>
      <c r="RF57" s="105"/>
      <c r="RG57" s="105"/>
      <c r="RH57" s="105"/>
      <c r="RI57" s="105"/>
      <c r="RJ57" s="105"/>
      <c r="RK57" s="105"/>
      <c r="RL57" s="105"/>
      <c r="RM57" s="105"/>
      <c r="RN57" s="105"/>
      <c r="RO57" s="105"/>
      <c r="RP57" s="105"/>
      <c r="RQ57" s="105"/>
      <c r="RR57" s="105"/>
      <c r="RS57" s="105"/>
      <c r="RT57" s="105"/>
      <c r="RU57" s="105"/>
      <c r="RV57" s="105"/>
      <c r="RW57" s="105"/>
      <c r="RX57" s="105"/>
      <c r="RY57" s="105"/>
      <c r="RZ57" s="105"/>
      <c r="SA57" s="105"/>
      <c r="SB57" s="105"/>
      <c r="SC57" s="105"/>
      <c r="SD57" s="105"/>
      <c r="SE57" s="105"/>
      <c r="SF57" s="105"/>
      <c r="SG57" s="105"/>
      <c r="SH57" s="105"/>
      <c r="SI57" s="105"/>
      <c r="SJ57" s="105"/>
      <c r="SK57" s="105"/>
      <c r="SL57" s="105"/>
      <c r="SM57" s="105"/>
      <c r="SN57" s="105"/>
      <c r="SO57" s="105"/>
      <c r="SP57" s="105"/>
      <c r="SQ57" s="105"/>
      <c r="SR57" s="105"/>
      <c r="SS57" s="105"/>
      <c r="ST57" s="105"/>
      <c r="SU57" s="105"/>
      <c r="SV57" s="105"/>
      <c r="SW57" s="105"/>
      <c r="SX57" s="105"/>
      <c r="SY57" s="105"/>
      <c r="SZ57" s="105"/>
      <c r="TA57" s="105"/>
      <c r="TB57" s="105"/>
      <c r="TC57" s="105"/>
      <c r="TD57" s="105"/>
      <c r="TE57" s="105"/>
      <c r="TF57" s="105"/>
      <c r="TG57" s="105"/>
      <c r="TH57" s="105"/>
      <c r="TI57" s="105"/>
      <c r="TJ57" s="105"/>
      <c r="TK57" s="105"/>
      <c r="TL57" s="105"/>
      <c r="TM57" s="105"/>
      <c r="TN57" s="105"/>
      <c r="TO57" s="105"/>
      <c r="TP57" s="105"/>
      <c r="TQ57" s="105"/>
      <c r="TR57" s="105"/>
      <c r="TS57" s="105"/>
      <c r="TT57" s="105"/>
      <c r="TU57" s="105"/>
      <c r="TV57" s="105"/>
      <c r="TW57" s="105"/>
      <c r="TX57" s="105"/>
      <c r="TY57" s="105"/>
      <c r="TZ57" s="105"/>
      <c r="UA57" s="105"/>
      <c r="UB57" s="105"/>
      <c r="UC57" s="105"/>
      <c r="UD57" s="105"/>
      <c r="UE57" s="105"/>
      <c r="UF57" s="105"/>
      <c r="UG57" s="105"/>
      <c r="UH57" s="105"/>
      <c r="UI57" s="105"/>
      <c r="UJ57" s="105"/>
      <c r="UK57" s="105"/>
      <c r="UL57" s="105"/>
      <c r="UM57" s="105"/>
      <c r="UN57" s="105"/>
      <c r="UO57" s="105"/>
      <c r="UP57" s="105"/>
      <c r="UQ57" s="105"/>
      <c r="UR57" s="105"/>
      <c r="US57" s="105"/>
      <c r="UT57" s="105"/>
      <c r="UU57" s="105"/>
      <c r="UV57" s="105"/>
      <c r="UW57" s="105"/>
      <c r="UX57" s="105"/>
      <c r="UY57" s="105"/>
      <c r="UZ57" s="105"/>
      <c r="VA57" s="105"/>
      <c r="VB57" s="105"/>
      <c r="VC57" s="105"/>
      <c r="VD57" s="105"/>
      <c r="VE57" s="105"/>
      <c r="VF57" s="105"/>
      <c r="VG57" s="105"/>
      <c r="VH57" s="105"/>
      <c r="VI57" s="105"/>
      <c r="VJ57" s="105"/>
      <c r="VK57" s="105"/>
      <c r="VL57" s="105"/>
      <c r="VM57" s="105"/>
      <c r="VN57" s="105"/>
      <c r="VO57" s="105"/>
      <c r="VP57" s="105"/>
      <c r="VQ57" s="105"/>
      <c r="VR57" s="105"/>
      <c r="VS57" s="105"/>
      <c r="VT57" s="105"/>
      <c r="VU57" s="105"/>
      <c r="VV57" s="105"/>
      <c r="VW57" s="105"/>
      <c r="VX57" s="105"/>
      <c r="VY57" s="105"/>
      <c r="VZ57" s="105"/>
      <c r="WA57" s="105"/>
      <c r="WB57" s="105"/>
      <c r="WC57" s="105"/>
      <c r="WD57" s="105"/>
      <c r="WE57" s="105"/>
      <c r="WF57" s="105"/>
      <c r="WG57" s="105"/>
      <c r="WH57" s="105"/>
      <c r="WI57" s="105"/>
      <c r="WJ57" s="105"/>
      <c r="WK57" s="105"/>
      <c r="WL57" s="105"/>
      <c r="WM57" s="105"/>
      <c r="WN57" s="105"/>
      <c r="WO57" s="105"/>
      <c r="WP57" s="105"/>
      <c r="WQ57" s="105"/>
      <c r="WR57" s="105"/>
      <c r="WS57" s="105"/>
      <c r="WT57" s="105"/>
      <c r="WU57" s="105"/>
      <c r="WV57" s="105"/>
      <c r="WW57" s="105"/>
      <c r="WX57" s="105"/>
      <c r="WY57" s="105"/>
      <c r="WZ57" s="105"/>
      <c r="XA57" s="105"/>
      <c r="XB57" s="105"/>
      <c r="XC57" s="105"/>
      <c r="XD57" s="105"/>
      <c r="XE57" s="105"/>
      <c r="XF57" s="105"/>
      <c r="XG57" s="105"/>
      <c r="XH57" s="105"/>
      <c r="XI57" s="105"/>
      <c r="XJ57" s="105"/>
      <c r="XK57" s="105"/>
      <c r="XL57" s="105"/>
      <c r="XM57" s="105"/>
      <c r="XN57" s="105"/>
      <c r="XO57" s="105"/>
      <c r="XP57" s="105"/>
      <c r="XQ57" s="105"/>
      <c r="XR57" s="105"/>
      <c r="XS57" s="105"/>
      <c r="XT57" s="105"/>
      <c r="XU57" s="105"/>
      <c r="XV57" s="105"/>
      <c r="XW57" s="105"/>
      <c r="XX57" s="105"/>
      <c r="XY57" s="105"/>
      <c r="XZ57" s="105"/>
      <c r="YA57" s="105"/>
      <c r="YB57" s="105"/>
      <c r="YC57" s="105"/>
      <c r="YD57" s="105"/>
      <c r="YE57" s="105"/>
      <c r="YF57" s="105"/>
      <c r="YG57" s="105"/>
      <c r="YH57" s="105"/>
      <c r="YI57" s="105"/>
      <c r="YJ57" s="105"/>
      <c r="YK57" s="105"/>
      <c r="YL57" s="105"/>
      <c r="YM57" s="105"/>
      <c r="YN57" s="105"/>
      <c r="YO57" s="105"/>
      <c r="YP57" s="105"/>
      <c r="YQ57" s="105"/>
      <c r="YR57" s="105"/>
      <c r="YS57" s="105"/>
      <c r="YT57" s="105"/>
      <c r="YU57" s="105"/>
      <c r="YV57" s="105"/>
      <c r="YW57" s="105"/>
      <c r="YX57" s="105"/>
      <c r="YY57" s="105"/>
      <c r="YZ57" s="105"/>
      <c r="ZA57" s="105"/>
      <c r="ZB57" s="105"/>
      <c r="ZC57" s="105"/>
      <c r="ZD57" s="105"/>
      <c r="ZE57" s="105"/>
      <c r="ZF57" s="105"/>
      <c r="ZG57" s="105"/>
      <c r="ZH57" s="105"/>
      <c r="ZI57" s="105"/>
      <c r="ZJ57" s="105"/>
      <c r="ZK57" s="105"/>
      <c r="ZL57" s="105"/>
      <c r="ZM57" s="105"/>
      <c r="ZN57" s="105"/>
      <c r="ZO57" s="105"/>
      <c r="ZP57" s="105"/>
      <c r="ZQ57" s="105"/>
      <c r="ZR57" s="105"/>
      <c r="ZS57" s="105"/>
      <c r="ZT57" s="105"/>
      <c r="ZU57" s="105"/>
      <c r="ZV57" s="105"/>
      <c r="ZW57" s="105"/>
      <c r="ZX57" s="105"/>
      <c r="ZY57" s="105"/>
      <c r="ZZ57" s="105"/>
      <c r="AAA57" s="105"/>
      <c r="AAB57" s="105"/>
      <c r="AAC57" s="105"/>
      <c r="AAD57" s="105"/>
      <c r="AAE57" s="105"/>
      <c r="AAF57" s="105"/>
      <c r="AAG57" s="105"/>
      <c r="AAH57" s="105"/>
      <c r="AAI57" s="105"/>
      <c r="AAJ57" s="105"/>
      <c r="AAK57" s="105"/>
      <c r="AAL57" s="105"/>
      <c r="AAM57" s="105"/>
      <c r="AAN57" s="105"/>
      <c r="AAO57" s="105"/>
      <c r="AAP57" s="105"/>
      <c r="AAQ57" s="105"/>
      <c r="AAR57" s="105"/>
      <c r="AAS57" s="105"/>
      <c r="AAT57" s="105"/>
      <c r="AAU57" s="105"/>
      <c r="AAV57" s="105"/>
      <c r="AAW57" s="105"/>
      <c r="AAX57" s="105"/>
      <c r="AAY57" s="105"/>
      <c r="AAZ57" s="105"/>
      <c r="ABA57" s="105"/>
      <c r="ABB57" s="105"/>
      <c r="ABC57" s="105"/>
      <c r="ABD57" s="105"/>
      <c r="ABE57" s="105"/>
      <c r="ABF57" s="105"/>
      <c r="ABG57" s="105"/>
      <c r="ABH57" s="105"/>
      <c r="ABI57" s="105"/>
      <c r="ABJ57" s="105"/>
      <c r="ABK57" s="105"/>
      <c r="ABL57" s="105"/>
      <c r="ABM57" s="105"/>
      <c r="ABN57" s="105"/>
      <c r="ABO57" s="105"/>
      <c r="ABP57" s="105"/>
      <c r="ABQ57" s="105"/>
      <c r="ABR57" s="105"/>
      <c r="ABS57" s="105"/>
      <c r="ABT57" s="105"/>
      <c r="ABU57" s="105"/>
      <c r="ABV57" s="105"/>
      <c r="ABW57" s="105"/>
      <c r="ABX57" s="105"/>
      <c r="ABY57" s="105"/>
      <c r="ABZ57" s="105"/>
      <c r="ACA57" s="105"/>
      <c r="ACB57" s="105"/>
      <c r="ACC57" s="105"/>
      <c r="ACD57" s="105"/>
      <c r="ACE57" s="105"/>
      <c r="ACF57" s="105"/>
      <c r="ACG57" s="105"/>
      <c r="ACH57" s="105"/>
      <c r="ACI57" s="105"/>
      <c r="ACJ57" s="105"/>
      <c r="ACK57" s="105"/>
      <c r="ACL57" s="105"/>
      <c r="ACM57" s="105"/>
      <c r="ACN57" s="105"/>
      <c r="ACO57" s="105"/>
      <c r="ACP57" s="105"/>
      <c r="ACQ57" s="105"/>
      <c r="ACR57" s="105"/>
      <c r="ACS57" s="105"/>
      <c r="ACT57" s="105"/>
      <c r="ACU57" s="105"/>
      <c r="ACV57" s="105"/>
      <c r="ACW57" s="105"/>
      <c r="ACX57" s="105"/>
      <c r="ACY57" s="105"/>
      <c r="ACZ57" s="105"/>
      <c r="ADA57" s="105"/>
      <c r="ADB57" s="105"/>
      <c r="ADC57" s="105"/>
      <c r="ADD57" s="105"/>
      <c r="ADE57" s="105"/>
      <c r="ADF57" s="105"/>
      <c r="ADG57" s="105"/>
      <c r="ADH57" s="105"/>
      <c r="ADI57" s="105"/>
      <c r="ADJ57" s="105"/>
      <c r="ADK57" s="105"/>
      <c r="ADL57" s="105"/>
      <c r="ADM57" s="105"/>
      <c r="ADN57" s="105"/>
      <c r="ADO57" s="105"/>
      <c r="ADP57" s="105"/>
      <c r="ADQ57" s="105"/>
      <c r="ADR57" s="105"/>
      <c r="ADS57" s="105"/>
      <c r="ADT57" s="105"/>
      <c r="ADU57" s="105"/>
      <c r="ADV57" s="105"/>
      <c r="ADW57" s="105"/>
      <c r="ADX57" s="105"/>
      <c r="ADY57" s="105"/>
      <c r="ADZ57" s="105"/>
      <c r="AEA57" s="105"/>
      <c r="AEB57" s="105"/>
      <c r="AEC57" s="105"/>
      <c r="AED57" s="105"/>
      <c r="AEE57" s="105"/>
      <c r="AEF57" s="105"/>
      <c r="AEG57" s="105"/>
      <c r="AEH57" s="105"/>
      <c r="AEI57" s="105"/>
      <c r="AEJ57" s="105"/>
      <c r="AEK57" s="105"/>
      <c r="AEL57" s="105"/>
      <c r="AEM57" s="105"/>
      <c r="AEN57" s="105"/>
      <c r="AEO57" s="105"/>
      <c r="AEP57" s="105"/>
      <c r="AEQ57" s="105"/>
      <c r="AER57" s="105"/>
      <c r="AES57" s="105"/>
      <c r="AET57" s="105"/>
      <c r="AEU57" s="105"/>
      <c r="AEV57" s="105"/>
      <c r="AEW57" s="105"/>
      <c r="AEX57" s="105"/>
      <c r="AEY57" s="105"/>
      <c r="AEZ57" s="105"/>
      <c r="AFA57" s="105"/>
      <c r="AFB57" s="105"/>
      <c r="AFC57" s="105"/>
      <c r="AFD57" s="105"/>
      <c r="AFE57" s="105"/>
      <c r="AFF57" s="105"/>
      <c r="AFG57" s="105"/>
      <c r="AFH57" s="105"/>
      <c r="AFI57" s="105"/>
      <c r="AFJ57" s="105"/>
      <c r="AFK57" s="105"/>
      <c r="AFL57" s="105"/>
      <c r="AFM57" s="105"/>
      <c r="AFN57" s="105"/>
      <c r="AFO57" s="105"/>
      <c r="AFP57" s="105"/>
      <c r="AFQ57" s="105"/>
      <c r="AFR57" s="105"/>
      <c r="AFS57" s="105"/>
      <c r="AFT57" s="105"/>
      <c r="AFU57" s="105"/>
      <c r="AFV57" s="105"/>
      <c r="AFW57" s="105"/>
      <c r="AFX57" s="105"/>
      <c r="AFY57" s="105"/>
      <c r="AFZ57" s="105"/>
      <c r="AGA57" s="105"/>
      <c r="AGB57" s="105"/>
      <c r="AGC57" s="105"/>
      <c r="AGD57" s="105"/>
      <c r="AGE57" s="105"/>
      <c r="AGF57" s="105"/>
      <c r="AGG57" s="105"/>
      <c r="AGH57" s="105"/>
      <c r="AGI57" s="105"/>
      <c r="AGJ57" s="105"/>
      <c r="AGK57" s="105"/>
      <c r="AGL57" s="105"/>
      <c r="AGM57" s="105"/>
      <c r="AGN57" s="105"/>
      <c r="AGO57" s="105"/>
      <c r="AGP57" s="105"/>
      <c r="AGQ57" s="105"/>
      <c r="AGR57" s="105"/>
      <c r="AGS57" s="105"/>
      <c r="AGT57" s="105"/>
      <c r="AGU57" s="105"/>
      <c r="AGV57" s="105"/>
      <c r="AGW57" s="105"/>
      <c r="AGX57" s="105"/>
      <c r="AGY57" s="105"/>
      <c r="AGZ57" s="105"/>
      <c r="AHA57" s="105"/>
      <c r="AHB57" s="105"/>
      <c r="AHC57" s="105"/>
      <c r="AHD57" s="105"/>
      <c r="AHE57" s="105"/>
      <c r="AHF57" s="105"/>
      <c r="AHG57" s="105"/>
      <c r="AHH57" s="105"/>
      <c r="AHI57" s="105"/>
      <c r="AHJ57" s="105"/>
      <c r="AHK57" s="105"/>
      <c r="AHL57" s="105"/>
      <c r="AHM57" s="105"/>
      <c r="AHN57" s="105"/>
      <c r="AHO57" s="105"/>
      <c r="AHP57" s="105"/>
      <c r="AHQ57" s="105"/>
      <c r="AHR57" s="105"/>
      <c r="AHS57" s="105"/>
      <c r="AHT57" s="105"/>
      <c r="AHU57" s="105"/>
      <c r="AHV57" s="105"/>
      <c r="AHW57" s="105"/>
      <c r="AHX57" s="105"/>
      <c r="AHY57" s="105"/>
      <c r="AHZ57" s="105"/>
      <c r="AIA57" s="105"/>
      <c r="AIB57" s="105"/>
      <c r="AIC57" s="105"/>
      <c r="AID57" s="105"/>
      <c r="AIE57" s="105"/>
      <c r="AIF57" s="105"/>
      <c r="AIG57" s="105"/>
      <c r="AIH57" s="105"/>
      <c r="AII57" s="105"/>
      <c r="AIJ57" s="105"/>
      <c r="AIK57" s="105"/>
      <c r="AIL57" s="105"/>
      <c r="AIM57" s="105"/>
      <c r="AIN57" s="105"/>
      <c r="AIO57" s="105"/>
      <c r="AIP57" s="105"/>
      <c r="AIQ57" s="105"/>
      <c r="AIR57" s="105"/>
      <c r="AIS57" s="105"/>
      <c r="AIT57" s="105"/>
      <c r="AIU57" s="105"/>
      <c r="AIV57" s="105"/>
      <c r="AIW57" s="105"/>
      <c r="AIX57" s="105"/>
      <c r="AIY57" s="105"/>
      <c r="AIZ57" s="105"/>
      <c r="AJA57" s="105"/>
      <c r="AJB57" s="105"/>
      <c r="AJC57" s="105"/>
      <c r="AJD57" s="105"/>
      <c r="AJE57" s="105"/>
      <c r="AJF57" s="105"/>
      <c r="AJG57" s="105"/>
      <c r="AJH57" s="105"/>
      <c r="AJI57" s="105"/>
      <c r="AJJ57" s="105"/>
      <c r="AJK57" s="105"/>
      <c r="AJL57" s="105"/>
      <c r="AJM57" s="105"/>
      <c r="AJN57" s="105"/>
      <c r="AJO57" s="105"/>
      <c r="AJP57" s="105"/>
      <c r="AJQ57" s="105"/>
      <c r="AJR57" s="105"/>
      <c r="AJS57" s="105"/>
      <c r="AJT57" s="105"/>
      <c r="AJU57" s="105"/>
      <c r="AJV57" s="105"/>
      <c r="AJW57" s="105"/>
      <c r="AJX57" s="105"/>
      <c r="AJY57" s="105"/>
      <c r="AJZ57" s="105"/>
      <c r="AKA57" s="105"/>
      <c r="AKB57" s="105"/>
      <c r="AKC57" s="105"/>
      <c r="AKD57" s="105"/>
      <c r="AKE57" s="105"/>
      <c r="AKF57" s="105"/>
      <c r="AKG57" s="105"/>
      <c r="AKH57" s="105"/>
      <c r="AKI57" s="105"/>
      <c r="AKJ57" s="105"/>
      <c r="AKK57" s="105"/>
      <c r="AKL57" s="105"/>
      <c r="AKM57" s="105"/>
      <c r="AKN57" s="105"/>
      <c r="AKO57" s="105"/>
      <c r="AKP57" s="105"/>
      <c r="AKQ57" s="105"/>
      <c r="AKR57" s="105"/>
      <c r="AKS57" s="105"/>
      <c r="AKT57" s="105"/>
      <c r="AKU57" s="105"/>
      <c r="AKV57" s="105"/>
      <c r="AKW57" s="105"/>
      <c r="AKX57" s="105"/>
      <c r="AKY57" s="105"/>
      <c r="AKZ57" s="105"/>
      <c r="ALA57" s="105"/>
      <c r="ALB57" s="105"/>
      <c r="ALC57" s="105"/>
      <c r="ALD57" s="105"/>
      <c r="ALE57" s="105"/>
      <c r="ALF57" s="105"/>
      <c r="ALG57" s="105"/>
      <c r="ALH57" s="105"/>
      <c r="ALI57" s="105"/>
      <c r="ALJ57" s="105"/>
      <c r="ALK57" s="105"/>
      <c r="ALL57" s="105"/>
      <c r="ALM57" s="105"/>
      <c r="ALN57" s="105"/>
      <c r="ALO57" s="105"/>
      <c r="ALP57" s="105"/>
      <c r="ALQ57" s="105"/>
      <c r="ALR57" s="105"/>
      <c r="ALS57" s="105"/>
      <c r="ALT57" s="105"/>
      <c r="ALU57" s="105"/>
      <c r="ALV57" s="105"/>
      <c r="ALW57" s="105"/>
      <c r="ALX57" s="105"/>
      <c r="ALY57" s="105"/>
      <c r="ALZ57" s="105"/>
      <c r="AMA57" s="105"/>
      <c r="AMB57" s="105"/>
      <c r="AMC57" s="105"/>
      <c r="AMD57" s="105"/>
      <c r="AME57" s="105"/>
      <c r="AMF57" s="105"/>
      <c r="AMG57" s="105"/>
      <c r="AMH57" s="105"/>
      <c r="AMI57" s="105"/>
      <c r="AMJ57" s="105"/>
      <c r="AMK57" s="105"/>
      <c r="AML57" s="105"/>
      <c r="AMM57" s="105"/>
      <c r="AMN57" s="105"/>
      <c r="AMO57" s="105"/>
      <c r="AMP57" s="105"/>
      <c r="AMQ57" s="105"/>
      <c r="AMR57" s="105"/>
      <c r="AMS57" s="105"/>
      <c r="AMT57" s="105"/>
      <c r="AMU57" s="105"/>
      <c r="AMV57" s="105"/>
      <c r="AMW57" s="105"/>
      <c r="AMX57" s="105"/>
      <c r="AMY57" s="105"/>
      <c r="AMZ57" s="105"/>
      <c r="ANA57" s="105"/>
      <c r="ANB57" s="105"/>
      <c r="ANC57" s="105"/>
      <c r="AND57" s="105"/>
      <c r="ANE57" s="105"/>
      <c r="ANF57" s="105"/>
      <c r="ANG57" s="105"/>
      <c r="ANH57" s="105"/>
      <c r="ANI57" s="105"/>
      <c r="ANJ57" s="105"/>
      <c r="ANK57" s="105"/>
      <c r="ANL57" s="105"/>
      <c r="ANM57" s="105"/>
      <c r="ANN57" s="105"/>
      <c r="ANO57" s="105"/>
      <c r="ANP57" s="105"/>
      <c r="ANQ57" s="105"/>
      <c r="ANR57" s="105"/>
      <c r="ANS57" s="105"/>
      <c r="ANT57" s="105"/>
      <c r="ANU57" s="105"/>
      <c r="ANV57" s="105"/>
      <c r="ANW57" s="105"/>
      <c r="ANX57" s="105"/>
      <c r="ANY57" s="105"/>
      <c r="ANZ57" s="105"/>
      <c r="AOA57" s="105"/>
      <c r="AOB57" s="105"/>
      <c r="AOC57" s="105"/>
      <c r="AOD57" s="105"/>
      <c r="AOE57" s="105"/>
      <c r="AOF57" s="105"/>
      <c r="AOG57" s="105"/>
      <c r="AOH57" s="105"/>
      <c r="AOI57" s="105"/>
      <c r="AOJ57" s="105"/>
      <c r="AOK57" s="105"/>
      <c r="AOL57" s="105"/>
      <c r="AOM57" s="105"/>
      <c r="AON57" s="105"/>
      <c r="AOO57" s="105"/>
      <c r="AOP57" s="105"/>
      <c r="AOQ57" s="105"/>
      <c r="AOR57" s="105"/>
      <c r="AOS57" s="105"/>
      <c r="AOT57" s="105"/>
      <c r="AOU57" s="105"/>
      <c r="AOV57" s="105"/>
      <c r="AOW57" s="105"/>
      <c r="AOX57" s="105"/>
      <c r="AOY57" s="105"/>
      <c r="AOZ57" s="105"/>
      <c r="APA57" s="105"/>
      <c r="APB57" s="105"/>
      <c r="APC57" s="105"/>
      <c r="APD57" s="105"/>
      <c r="APE57" s="105"/>
      <c r="APF57" s="105"/>
      <c r="APG57" s="105"/>
      <c r="APH57" s="105"/>
      <c r="API57" s="105"/>
      <c r="APJ57" s="105"/>
      <c r="APK57" s="105"/>
      <c r="APL57" s="105"/>
      <c r="APM57" s="105"/>
      <c r="APN57" s="105"/>
      <c r="APO57" s="105"/>
      <c r="APP57" s="105"/>
      <c r="APQ57" s="105"/>
      <c r="APR57" s="105"/>
      <c r="APS57" s="105"/>
      <c r="APT57" s="105"/>
      <c r="APU57" s="105"/>
      <c r="APV57" s="105"/>
      <c r="APW57" s="105"/>
      <c r="APX57" s="105"/>
      <c r="APY57" s="105"/>
      <c r="APZ57" s="105"/>
      <c r="AQA57" s="105"/>
      <c r="AQB57" s="105"/>
      <c r="AQC57" s="105"/>
      <c r="AQD57" s="105"/>
      <c r="AQE57" s="105"/>
      <c r="AQF57" s="105"/>
      <c r="AQG57" s="105"/>
      <c r="AQH57" s="105"/>
      <c r="AQI57" s="105"/>
      <c r="AQJ57" s="105"/>
      <c r="AQK57" s="105"/>
      <c r="AQL57" s="105"/>
      <c r="AQM57" s="105"/>
      <c r="AQN57" s="105"/>
      <c r="AQO57" s="105"/>
      <c r="AQP57" s="105"/>
      <c r="AQQ57" s="105"/>
      <c r="AQR57" s="105"/>
      <c r="AQS57" s="105"/>
      <c r="AQT57" s="105"/>
      <c r="AQU57" s="105"/>
      <c r="AQV57" s="105"/>
      <c r="AQW57" s="105"/>
      <c r="AQX57" s="105"/>
      <c r="AQY57" s="105"/>
      <c r="AQZ57" s="105"/>
      <c r="ARA57" s="105"/>
      <c r="ARB57" s="105"/>
      <c r="ARC57" s="105"/>
      <c r="ARD57" s="105"/>
      <c r="ARE57" s="105"/>
      <c r="ARF57" s="105"/>
      <c r="ARG57" s="105"/>
      <c r="ARH57" s="105"/>
      <c r="ARI57" s="105"/>
      <c r="ARJ57" s="105"/>
      <c r="ARK57" s="105"/>
      <c r="ARL57" s="105"/>
      <c r="ARM57" s="105"/>
      <c r="ARN57" s="105"/>
      <c r="ARO57" s="105"/>
      <c r="ARP57" s="105"/>
      <c r="ARQ57" s="105"/>
      <c r="ARR57" s="105"/>
      <c r="ARS57" s="105"/>
      <c r="ART57" s="105"/>
      <c r="ARU57" s="105"/>
      <c r="ARV57" s="105"/>
      <c r="ARW57" s="105"/>
      <c r="ARX57" s="105"/>
      <c r="ARY57" s="105"/>
      <c r="ARZ57" s="105"/>
      <c r="ASA57" s="105"/>
      <c r="ASB57" s="105"/>
      <c r="ASC57" s="105"/>
      <c r="ASD57" s="105"/>
      <c r="ASE57" s="105"/>
      <c r="ASF57" s="105"/>
      <c r="ASG57" s="105"/>
      <c r="ASH57" s="105"/>
      <c r="ASI57" s="105"/>
      <c r="ASJ57" s="105"/>
      <c r="ASK57" s="105"/>
      <c r="ASL57" s="105"/>
      <c r="ASM57" s="105"/>
      <c r="ASN57" s="105"/>
      <c r="ASO57" s="105"/>
      <c r="ASP57" s="105"/>
      <c r="ASQ57" s="105"/>
      <c r="ASR57" s="105"/>
      <c r="ASS57" s="105"/>
      <c r="AST57" s="105"/>
      <c r="ASU57" s="105"/>
      <c r="ASV57" s="105"/>
      <c r="ASW57" s="105"/>
      <c r="ASX57" s="105"/>
      <c r="ASY57" s="105"/>
      <c r="ASZ57" s="105"/>
      <c r="ATA57" s="105"/>
      <c r="ATB57" s="105"/>
      <c r="ATC57" s="105"/>
      <c r="ATD57" s="105"/>
      <c r="ATE57" s="105"/>
      <c r="ATF57" s="105"/>
      <c r="ATG57" s="105"/>
      <c r="ATH57" s="105"/>
      <c r="ATI57" s="105"/>
      <c r="ATJ57" s="105"/>
      <c r="ATK57" s="105"/>
      <c r="ATL57" s="105"/>
      <c r="ATM57" s="105"/>
      <c r="ATN57" s="105"/>
      <c r="ATO57" s="105"/>
      <c r="ATP57" s="105"/>
      <c r="ATQ57" s="105"/>
      <c r="ATR57" s="105"/>
      <c r="ATS57" s="105"/>
      <c r="ATT57" s="105"/>
      <c r="ATU57" s="105"/>
      <c r="ATV57" s="105"/>
      <c r="ATW57" s="105"/>
      <c r="ATX57" s="105"/>
      <c r="ATY57" s="105"/>
      <c r="ATZ57" s="105"/>
      <c r="AUA57" s="105"/>
      <c r="AUB57" s="105"/>
      <c r="AUC57" s="105"/>
      <c r="AUD57" s="105"/>
      <c r="AUE57" s="105"/>
      <c r="AUF57" s="105"/>
      <c r="AUG57" s="105"/>
      <c r="AUH57" s="105"/>
      <c r="AUI57" s="105"/>
      <c r="AUJ57" s="105"/>
      <c r="AUK57" s="105"/>
      <c r="AUL57" s="105"/>
      <c r="AUM57" s="105"/>
      <c r="AUN57" s="105"/>
      <c r="AUO57" s="105"/>
      <c r="AUP57" s="105"/>
      <c r="AUQ57" s="105"/>
      <c r="AUR57" s="105"/>
      <c r="AUS57" s="105"/>
      <c r="AUT57" s="105"/>
      <c r="AUU57" s="105"/>
      <c r="AUV57" s="105"/>
      <c r="AUW57" s="105"/>
      <c r="AUX57" s="105"/>
      <c r="AUY57" s="105"/>
      <c r="AUZ57" s="105"/>
      <c r="AVA57" s="105"/>
      <c r="AVB57" s="105"/>
      <c r="AVC57" s="105"/>
      <c r="AVD57" s="105"/>
      <c r="AVE57" s="105"/>
      <c r="AVF57" s="105"/>
      <c r="AVG57" s="105"/>
      <c r="AVH57" s="105"/>
      <c r="AVI57" s="105"/>
      <c r="AVJ57" s="105"/>
      <c r="AVK57" s="105"/>
      <c r="AVL57" s="105"/>
      <c r="AVM57" s="105"/>
      <c r="AVN57" s="105"/>
      <c r="AVO57" s="105"/>
      <c r="AVP57" s="105"/>
      <c r="AVQ57" s="105"/>
      <c r="AVR57" s="105"/>
      <c r="AVS57" s="105"/>
      <c r="AVT57" s="105"/>
      <c r="AVU57" s="105"/>
      <c r="AVV57" s="105"/>
      <c r="AVW57" s="105"/>
      <c r="AVX57" s="105"/>
      <c r="AVY57" s="105"/>
      <c r="AVZ57" s="105"/>
      <c r="AWA57" s="105"/>
      <c r="AWB57" s="105"/>
      <c r="AWC57" s="105"/>
      <c r="AWD57" s="105"/>
      <c r="AWE57" s="105"/>
      <c r="AWF57" s="105"/>
      <c r="AWG57" s="105"/>
      <c r="AWH57" s="105"/>
      <c r="AWI57" s="105"/>
      <c r="AWJ57" s="105"/>
      <c r="AWK57" s="105"/>
      <c r="AWL57" s="105"/>
      <c r="AWM57" s="105"/>
      <c r="AWN57" s="105"/>
      <c r="AWO57" s="105"/>
      <c r="AWP57" s="105"/>
      <c r="AWQ57" s="105"/>
      <c r="AWR57" s="105"/>
      <c r="AWS57" s="105"/>
      <c r="AWT57" s="105"/>
      <c r="AWU57" s="105"/>
      <c r="AWV57" s="105"/>
      <c r="AWW57" s="105"/>
      <c r="AWX57" s="105"/>
      <c r="AWY57" s="105"/>
      <c r="AWZ57" s="105"/>
      <c r="AXA57" s="105"/>
      <c r="AXB57" s="105"/>
      <c r="AXC57" s="105"/>
      <c r="AXD57" s="105"/>
      <c r="AXE57" s="105"/>
      <c r="AXF57" s="105"/>
      <c r="AXG57" s="105"/>
      <c r="AXH57" s="105"/>
      <c r="AXI57" s="105"/>
      <c r="AXJ57" s="105"/>
      <c r="AXK57" s="105"/>
      <c r="AXL57" s="105"/>
      <c r="AXM57" s="105"/>
      <c r="AXN57" s="105"/>
      <c r="AXO57" s="105"/>
      <c r="AXP57" s="105"/>
      <c r="AXQ57" s="105"/>
      <c r="AXR57" s="105"/>
      <c r="AXS57" s="105"/>
      <c r="AXT57" s="105"/>
      <c r="AXU57" s="105"/>
      <c r="AXV57" s="105"/>
      <c r="AXW57" s="105"/>
      <c r="AXX57" s="105"/>
      <c r="AXY57" s="105"/>
      <c r="AXZ57" s="105"/>
      <c r="AYA57" s="105"/>
      <c r="AYB57" s="105"/>
      <c r="AYC57" s="105"/>
      <c r="AYD57" s="105"/>
      <c r="AYE57" s="105"/>
      <c r="AYF57" s="105"/>
      <c r="AYG57" s="105"/>
      <c r="AYH57" s="105"/>
      <c r="AYI57" s="105"/>
      <c r="AYJ57" s="105"/>
      <c r="AYK57" s="105"/>
      <c r="AYL57" s="105"/>
      <c r="AYM57" s="105"/>
      <c r="AYN57" s="105"/>
      <c r="AYO57" s="105"/>
      <c r="AYP57" s="105"/>
      <c r="AYQ57" s="105"/>
      <c r="AYR57" s="105"/>
      <c r="AYS57" s="105"/>
      <c r="AYT57" s="105"/>
      <c r="AYU57" s="105"/>
      <c r="AYV57" s="105"/>
      <c r="AYW57" s="105"/>
      <c r="AYX57" s="105"/>
      <c r="AYY57" s="105"/>
      <c r="AYZ57" s="105"/>
      <c r="AZA57" s="105"/>
      <c r="AZB57" s="105"/>
      <c r="AZC57" s="105"/>
      <c r="AZD57" s="105"/>
      <c r="AZE57" s="105"/>
      <c r="AZF57" s="105"/>
      <c r="AZG57" s="105"/>
      <c r="AZH57" s="105"/>
      <c r="AZI57" s="105"/>
      <c r="AZJ57" s="105"/>
      <c r="AZK57" s="105"/>
      <c r="AZL57" s="105"/>
      <c r="AZM57" s="105"/>
      <c r="AZN57" s="105"/>
      <c r="AZO57" s="105"/>
      <c r="AZP57" s="105"/>
      <c r="AZQ57" s="105"/>
      <c r="AZR57" s="105"/>
      <c r="AZS57" s="105"/>
      <c r="AZT57" s="105"/>
      <c r="AZU57" s="105"/>
      <c r="AZV57" s="105"/>
      <c r="AZW57" s="105"/>
      <c r="AZX57" s="105"/>
      <c r="AZY57" s="105"/>
      <c r="AZZ57" s="105"/>
      <c r="BAA57" s="105"/>
      <c r="BAB57" s="105"/>
      <c r="BAC57" s="105"/>
      <c r="BAD57" s="105"/>
      <c r="BAE57" s="105"/>
      <c r="BAF57" s="105"/>
      <c r="BAG57" s="105"/>
      <c r="BAH57" s="105"/>
      <c r="BAI57" s="105"/>
      <c r="BAJ57" s="105"/>
      <c r="BAK57" s="105"/>
      <c r="BAL57" s="105"/>
      <c r="BAM57" s="105"/>
      <c r="BAN57" s="105"/>
      <c r="BAO57" s="105"/>
      <c r="BAP57" s="105"/>
      <c r="BAQ57" s="105"/>
      <c r="BAR57" s="105"/>
      <c r="BAS57" s="105"/>
      <c r="BAT57" s="105"/>
      <c r="BAU57" s="105"/>
      <c r="BAV57" s="105"/>
      <c r="BAW57" s="105"/>
      <c r="BAX57" s="105"/>
      <c r="BAY57" s="105"/>
      <c r="BAZ57" s="105"/>
      <c r="BBA57" s="105"/>
      <c r="BBB57" s="105"/>
      <c r="BBC57" s="105"/>
      <c r="BBD57" s="105"/>
      <c r="BBE57" s="105"/>
      <c r="BBF57" s="105"/>
      <c r="BBG57" s="105"/>
      <c r="BBH57" s="105"/>
      <c r="BBI57" s="105"/>
      <c r="BBJ57" s="105"/>
      <c r="BBK57" s="105"/>
      <c r="BBL57" s="105"/>
      <c r="BBM57" s="105"/>
      <c r="BBN57" s="105"/>
      <c r="BBO57" s="105"/>
      <c r="BBP57" s="105"/>
      <c r="BBQ57" s="105"/>
      <c r="BBR57" s="105"/>
      <c r="BBS57" s="105"/>
      <c r="BBT57" s="105"/>
      <c r="BBU57" s="105"/>
      <c r="BBV57" s="105"/>
      <c r="BBW57" s="105"/>
      <c r="BBX57" s="105"/>
      <c r="BBY57" s="105"/>
      <c r="BBZ57" s="105"/>
      <c r="BCA57" s="105"/>
      <c r="BCB57" s="105"/>
      <c r="BCC57" s="105"/>
      <c r="BCD57" s="105"/>
      <c r="BCE57" s="105"/>
      <c r="BCF57" s="105"/>
      <c r="BCG57" s="105"/>
      <c r="BCH57" s="105"/>
      <c r="BCI57" s="105"/>
      <c r="BCJ57" s="105"/>
      <c r="BCK57" s="105"/>
      <c r="BCL57" s="105"/>
      <c r="BCM57" s="105"/>
      <c r="BCN57" s="105"/>
      <c r="BCO57" s="105"/>
      <c r="BCP57" s="105"/>
      <c r="BCQ57" s="105"/>
      <c r="BCR57" s="105"/>
      <c r="BCS57" s="105"/>
      <c r="BCT57" s="105"/>
      <c r="BCU57" s="105"/>
      <c r="BCV57" s="105"/>
      <c r="BCW57" s="105"/>
      <c r="BCX57" s="105"/>
      <c r="BCY57" s="105"/>
      <c r="BCZ57" s="105"/>
      <c r="BDA57" s="105"/>
      <c r="BDB57" s="105"/>
      <c r="BDC57" s="105"/>
      <c r="BDD57" s="105"/>
      <c r="BDE57" s="105"/>
      <c r="BDF57" s="105"/>
      <c r="BDG57" s="105"/>
      <c r="BDH57" s="105"/>
      <c r="BDI57" s="105"/>
      <c r="BDJ57" s="105"/>
      <c r="BDK57" s="105"/>
      <c r="BDL57" s="105"/>
      <c r="BDM57" s="105"/>
      <c r="BDN57" s="105"/>
      <c r="BDO57" s="105"/>
      <c r="BDP57" s="105"/>
      <c r="BDQ57" s="105"/>
      <c r="BDR57" s="105"/>
      <c r="BDS57" s="105"/>
      <c r="BDT57" s="105"/>
      <c r="BDU57" s="105"/>
      <c r="BDV57" s="105"/>
      <c r="BDW57" s="105"/>
      <c r="BDX57" s="105"/>
      <c r="BDY57" s="105"/>
      <c r="BDZ57" s="105"/>
      <c r="BEA57" s="105"/>
      <c r="BEB57" s="105"/>
      <c r="BEC57" s="105"/>
      <c r="BED57" s="105"/>
      <c r="BEE57" s="105"/>
      <c r="BEF57" s="105"/>
      <c r="BEG57" s="105"/>
      <c r="BEH57" s="105"/>
      <c r="BEI57" s="105"/>
      <c r="BEJ57" s="105"/>
      <c r="BEK57" s="105"/>
      <c r="BEL57" s="105"/>
      <c r="BEM57" s="105"/>
      <c r="BEN57" s="105"/>
      <c r="BEO57" s="105"/>
      <c r="BEP57" s="105"/>
      <c r="BEQ57" s="105"/>
      <c r="BER57" s="105"/>
      <c r="BES57" s="105"/>
      <c r="BET57" s="105"/>
      <c r="BEU57" s="105"/>
      <c r="BEV57" s="105"/>
      <c r="BEW57" s="105"/>
      <c r="BEX57" s="105"/>
      <c r="BEY57" s="105"/>
      <c r="BEZ57" s="105"/>
      <c r="BFA57" s="105"/>
      <c r="BFB57" s="105"/>
      <c r="BFC57" s="105"/>
      <c r="BFD57" s="105"/>
      <c r="BFE57" s="105"/>
      <c r="BFF57" s="105"/>
      <c r="BFG57" s="105"/>
      <c r="BFH57" s="105"/>
      <c r="BFI57" s="105"/>
      <c r="BFJ57" s="105"/>
      <c r="BFK57" s="105"/>
      <c r="BFL57" s="105"/>
      <c r="BFM57" s="105"/>
      <c r="BFN57" s="105"/>
      <c r="BFO57" s="105"/>
      <c r="BFP57" s="105"/>
      <c r="BFQ57" s="105"/>
      <c r="BFR57" s="105"/>
      <c r="BFS57" s="105"/>
      <c r="BFT57" s="105"/>
      <c r="BFU57" s="105"/>
      <c r="BFV57" s="105"/>
      <c r="BFW57" s="105"/>
      <c r="BFX57" s="105"/>
      <c r="BFY57" s="105"/>
      <c r="BFZ57" s="105"/>
      <c r="BGA57" s="105"/>
      <c r="BGB57" s="105"/>
      <c r="BGC57" s="105"/>
      <c r="BGD57" s="105"/>
      <c r="BGE57" s="105"/>
      <c r="BGF57" s="105"/>
      <c r="BGG57" s="105"/>
      <c r="BGH57" s="105"/>
      <c r="BGI57" s="105"/>
      <c r="BGJ57" s="105"/>
      <c r="BGK57" s="105"/>
      <c r="BGL57" s="105"/>
      <c r="BGM57" s="105"/>
      <c r="BGN57" s="105"/>
      <c r="BGO57" s="105"/>
      <c r="BGP57" s="105"/>
      <c r="BGQ57" s="105"/>
      <c r="BGR57" s="105"/>
      <c r="BGS57" s="105"/>
      <c r="BGT57" s="105"/>
      <c r="BGU57" s="105"/>
      <c r="BGV57" s="105"/>
      <c r="BGW57" s="105"/>
      <c r="BGX57" s="105"/>
      <c r="BGY57" s="105"/>
      <c r="BGZ57" s="105"/>
      <c r="BHA57" s="105"/>
      <c r="BHB57" s="105"/>
      <c r="BHC57" s="105"/>
      <c r="BHD57" s="105"/>
      <c r="BHE57" s="105"/>
      <c r="BHF57" s="105"/>
      <c r="BHG57" s="105"/>
      <c r="BHH57" s="105"/>
      <c r="BHI57" s="105"/>
      <c r="BHJ57" s="105"/>
      <c r="BHK57" s="105"/>
      <c r="BHL57" s="105"/>
      <c r="BHM57" s="105"/>
      <c r="BHN57" s="105"/>
      <c r="BHO57" s="105"/>
      <c r="BHP57" s="105"/>
      <c r="BHQ57" s="105"/>
      <c r="BHR57" s="105"/>
      <c r="BHS57" s="105"/>
      <c r="BHT57" s="105"/>
      <c r="BHU57" s="105"/>
      <c r="BHV57" s="105"/>
      <c r="BHW57" s="105"/>
      <c r="BHX57" s="105"/>
      <c r="BHY57" s="105"/>
      <c r="BHZ57" s="105"/>
      <c r="BIA57" s="105"/>
      <c r="BIB57" s="105"/>
      <c r="BIC57" s="105"/>
      <c r="BID57" s="105"/>
      <c r="BIE57" s="105"/>
      <c r="BIF57" s="105"/>
      <c r="BIG57" s="105"/>
      <c r="BIH57" s="105"/>
      <c r="BII57" s="105"/>
      <c r="BIJ57" s="105"/>
      <c r="BIK57" s="105"/>
      <c r="BIL57" s="105"/>
      <c r="BIM57" s="105"/>
      <c r="BIN57" s="105"/>
      <c r="BIO57" s="105"/>
      <c r="BIP57" s="105"/>
      <c r="BIQ57" s="105"/>
      <c r="BIR57" s="105"/>
      <c r="BIS57" s="105"/>
      <c r="BIT57" s="105"/>
      <c r="BIU57" s="105"/>
      <c r="BIV57" s="105"/>
      <c r="BIW57" s="105"/>
      <c r="BIX57" s="105"/>
      <c r="BIY57" s="105"/>
      <c r="BIZ57" s="105"/>
      <c r="BJA57" s="105"/>
      <c r="BJB57" s="105"/>
      <c r="BJC57" s="105"/>
      <c r="BJD57" s="105"/>
      <c r="BJE57" s="105"/>
      <c r="BJF57" s="105"/>
      <c r="BJG57" s="105"/>
      <c r="BJH57" s="105"/>
      <c r="BJI57" s="105"/>
      <c r="BJJ57" s="105"/>
      <c r="BJK57" s="105"/>
      <c r="BJL57" s="105"/>
      <c r="BJM57" s="105"/>
      <c r="BJN57" s="105"/>
      <c r="BJO57" s="105"/>
      <c r="BJP57" s="105"/>
      <c r="BJQ57" s="105"/>
      <c r="BJR57" s="105"/>
      <c r="BJS57" s="105"/>
      <c r="BJT57" s="105"/>
      <c r="BJU57" s="105"/>
      <c r="BJV57" s="105"/>
      <c r="BJW57" s="105"/>
      <c r="BJX57" s="105"/>
      <c r="BJY57" s="105"/>
      <c r="BJZ57" s="105"/>
      <c r="BKA57" s="105"/>
      <c r="BKB57" s="105"/>
      <c r="BKC57" s="105"/>
      <c r="BKD57" s="105"/>
      <c r="BKE57" s="105"/>
      <c r="BKF57" s="105"/>
      <c r="BKG57" s="105"/>
      <c r="BKH57" s="105"/>
      <c r="BKI57" s="105"/>
      <c r="BKJ57" s="105"/>
      <c r="BKK57" s="105"/>
      <c r="BKL57" s="105"/>
      <c r="BKM57" s="105"/>
      <c r="BKN57" s="105"/>
      <c r="BKO57" s="105"/>
      <c r="BKP57" s="105"/>
      <c r="BKQ57" s="105"/>
      <c r="BKR57" s="105"/>
      <c r="BKS57" s="105"/>
      <c r="BKT57" s="105"/>
      <c r="BKU57" s="105"/>
      <c r="BKV57" s="105"/>
      <c r="BKW57" s="105"/>
      <c r="BKX57" s="105"/>
      <c r="BKY57" s="105"/>
      <c r="BKZ57" s="105"/>
      <c r="BLA57" s="105"/>
      <c r="BLB57" s="105"/>
      <c r="BLC57" s="105"/>
      <c r="BLD57" s="105"/>
      <c r="BLE57" s="105"/>
      <c r="BLF57" s="105"/>
      <c r="BLG57" s="105"/>
      <c r="BLH57" s="105"/>
      <c r="BLI57" s="105"/>
      <c r="BLJ57" s="105"/>
      <c r="BLK57" s="105"/>
      <c r="BLL57" s="105"/>
      <c r="BLM57" s="105"/>
      <c r="BLN57" s="105"/>
      <c r="BLO57" s="105"/>
      <c r="BLP57" s="105"/>
      <c r="BLQ57" s="105"/>
      <c r="BLR57" s="105"/>
      <c r="BLS57" s="105"/>
      <c r="BLT57" s="105"/>
      <c r="BLU57" s="105"/>
      <c r="BLV57" s="105"/>
      <c r="BLW57" s="105"/>
      <c r="BLX57" s="105"/>
      <c r="BLY57" s="105"/>
      <c r="BLZ57" s="105"/>
      <c r="BMA57" s="105"/>
      <c r="BMB57" s="105"/>
      <c r="BMC57" s="105"/>
      <c r="BMD57" s="105"/>
      <c r="BME57" s="105"/>
      <c r="BMF57" s="105"/>
      <c r="BMG57" s="105"/>
      <c r="BMH57" s="105"/>
      <c r="BMI57" s="105"/>
      <c r="BMJ57" s="105"/>
      <c r="BMK57" s="105"/>
      <c r="BML57" s="105"/>
      <c r="BMM57" s="105"/>
      <c r="BMN57" s="105"/>
      <c r="BMO57" s="105"/>
      <c r="BMP57" s="105"/>
      <c r="BMQ57" s="105"/>
      <c r="BMR57" s="105"/>
      <c r="BMS57" s="105"/>
      <c r="BMT57" s="105"/>
      <c r="BMU57" s="105"/>
      <c r="BMV57" s="105"/>
      <c r="BMW57" s="105"/>
      <c r="BMX57" s="105"/>
      <c r="BMY57" s="105"/>
      <c r="BMZ57" s="105"/>
      <c r="BNA57" s="105"/>
      <c r="BNB57" s="105"/>
      <c r="BNC57" s="105"/>
      <c r="BND57" s="105"/>
      <c r="BNE57" s="105"/>
      <c r="BNF57" s="105"/>
      <c r="BNG57" s="105"/>
      <c r="BNH57" s="105"/>
      <c r="BNI57" s="105"/>
      <c r="BNJ57" s="105"/>
      <c r="BNK57" s="105"/>
      <c r="BNL57" s="105"/>
      <c r="BNM57" s="105"/>
      <c r="BNN57" s="105"/>
      <c r="BNO57" s="105"/>
      <c r="BNP57" s="105"/>
      <c r="BNQ57" s="105"/>
      <c r="BNR57" s="105"/>
      <c r="BNS57" s="105"/>
      <c r="BNT57" s="105"/>
      <c r="BNU57" s="105"/>
      <c r="BNV57" s="105"/>
      <c r="BNW57" s="105"/>
      <c r="BNX57" s="105"/>
      <c r="BNY57" s="105"/>
      <c r="BNZ57" s="105"/>
      <c r="BOA57" s="105"/>
      <c r="BOB57" s="105"/>
      <c r="BOC57" s="105"/>
      <c r="BOD57" s="105"/>
      <c r="BOE57" s="105"/>
      <c r="BOF57" s="105"/>
      <c r="BOG57" s="105"/>
      <c r="BOH57" s="105"/>
      <c r="BOI57" s="105"/>
      <c r="BOJ57" s="105"/>
      <c r="BOK57" s="105"/>
      <c r="BOL57" s="105"/>
      <c r="BOM57" s="105"/>
      <c r="BON57" s="105"/>
      <c r="BOO57" s="105"/>
      <c r="BOP57" s="105"/>
      <c r="BOQ57" s="105"/>
      <c r="BOR57" s="105"/>
      <c r="BOS57" s="105"/>
      <c r="BOT57" s="105"/>
      <c r="BOU57" s="105"/>
      <c r="BOV57" s="105"/>
      <c r="BOW57" s="105"/>
      <c r="BOX57" s="105"/>
      <c r="BOY57" s="105"/>
      <c r="BOZ57" s="105"/>
      <c r="BPA57" s="105"/>
      <c r="BPB57" s="105"/>
      <c r="BPC57" s="105"/>
      <c r="BPD57" s="105"/>
      <c r="BPE57" s="105"/>
      <c r="BPF57" s="105"/>
      <c r="BPG57" s="105"/>
      <c r="BPH57" s="105"/>
      <c r="BPI57" s="105"/>
      <c r="BPJ57" s="105"/>
      <c r="BPK57" s="105"/>
      <c r="BPL57" s="105"/>
      <c r="BPM57" s="105"/>
      <c r="BPN57" s="105"/>
      <c r="BPO57" s="105"/>
      <c r="BPP57" s="105"/>
      <c r="BPQ57" s="105"/>
      <c r="BPR57" s="105"/>
      <c r="BPS57" s="105"/>
      <c r="BPT57" s="105"/>
      <c r="BPU57" s="105"/>
      <c r="BPV57" s="105"/>
      <c r="BPW57" s="105"/>
      <c r="BPX57" s="105"/>
      <c r="BPY57" s="105"/>
      <c r="BPZ57" s="105"/>
      <c r="BQA57" s="105"/>
      <c r="BQB57" s="105"/>
      <c r="BQC57" s="105"/>
      <c r="BQD57" s="105"/>
      <c r="BQE57" s="105"/>
      <c r="BQF57" s="105"/>
      <c r="BQG57" s="105"/>
      <c r="BQH57" s="105"/>
      <c r="BQI57" s="105"/>
      <c r="BQJ57" s="105"/>
      <c r="BQK57" s="105"/>
      <c r="BQL57" s="105"/>
      <c r="BQM57" s="105"/>
      <c r="BQN57" s="105"/>
      <c r="BQO57" s="105"/>
      <c r="BQP57" s="105"/>
      <c r="BQQ57" s="105"/>
      <c r="BQR57" s="105"/>
      <c r="BQS57" s="105"/>
      <c r="BQT57" s="105"/>
      <c r="BQU57" s="105"/>
      <c r="BQV57" s="105"/>
      <c r="BQW57" s="105"/>
      <c r="BQX57" s="105"/>
      <c r="BQY57" s="105"/>
      <c r="BQZ57" s="105"/>
      <c r="BRA57" s="105"/>
      <c r="BRB57" s="105"/>
      <c r="BRC57" s="105"/>
      <c r="BRD57" s="105"/>
      <c r="BRE57" s="105"/>
      <c r="BRF57" s="105"/>
      <c r="BRG57" s="105"/>
      <c r="BRH57" s="105"/>
      <c r="BRI57" s="105"/>
      <c r="BRJ57" s="105"/>
      <c r="BRK57" s="105"/>
      <c r="BRL57" s="105"/>
      <c r="BRM57" s="105"/>
      <c r="BRN57" s="105"/>
      <c r="BRO57" s="105"/>
      <c r="BRP57" s="105"/>
      <c r="BRQ57" s="105"/>
      <c r="BRR57" s="105"/>
      <c r="BRS57" s="105"/>
      <c r="BRT57" s="105"/>
      <c r="BRU57" s="105"/>
      <c r="BRV57" s="105"/>
      <c r="BRW57" s="105"/>
      <c r="BRX57" s="105"/>
      <c r="BRY57" s="105"/>
      <c r="BRZ57" s="105"/>
      <c r="BSA57" s="105"/>
      <c r="BSB57" s="105"/>
      <c r="BSC57" s="105"/>
      <c r="BSD57" s="105"/>
      <c r="BSE57" s="105"/>
      <c r="BSF57" s="105"/>
      <c r="BSG57" s="105"/>
      <c r="BSH57" s="105"/>
      <c r="BSI57" s="105"/>
      <c r="BSJ57" s="105"/>
      <c r="BSK57" s="105"/>
      <c r="BSL57" s="105"/>
      <c r="BSM57" s="105"/>
      <c r="BSN57" s="105"/>
      <c r="BSO57" s="105"/>
      <c r="BSP57" s="105"/>
      <c r="BSQ57" s="105"/>
      <c r="BSR57" s="105"/>
      <c r="BSS57" s="105"/>
      <c r="BST57" s="105"/>
      <c r="BSU57" s="105"/>
      <c r="BSV57" s="105"/>
      <c r="BSW57" s="105"/>
      <c r="BSX57" s="105"/>
      <c r="BSY57" s="105"/>
      <c r="BSZ57" s="105"/>
      <c r="BTA57" s="105"/>
      <c r="BTB57" s="105"/>
      <c r="BTC57" s="105"/>
      <c r="BTD57" s="105"/>
      <c r="BTE57" s="105"/>
      <c r="BTF57" s="105"/>
      <c r="BTG57" s="105"/>
      <c r="BTH57" s="105"/>
      <c r="BTI57" s="105"/>
      <c r="BTJ57" s="105"/>
      <c r="BTK57" s="105"/>
      <c r="BTL57" s="105"/>
      <c r="BTM57" s="105"/>
      <c r="BTN57" s="105"/>
      <c r="BTO57" s="105"/>
      <c r="BTP57" s="105"/>
      <c r="BTQ57" s="105"/>
      <c r="BTR57" s="105"/>
      <c r="BTS57" s="105"/>
      <c r="BTT57" s="105"/>
      <c r="BTU57" s="105"/>
      <c r="BTV57" s="105"/>
      <c r="BTW57" s="105"/>
      <c r="BTX57" s="105"/>
      <c r="BTY57" s="105"/>
      <c r="BTZ57" s="105"/>
      <c r="BUA57" s="105"/>
      <c r="BUB57" s="105"/>
      <c r="BUC57" s="105"/>
      <c r="BUD57" s="105"/>
      <c r="BUE57" s="105"/>
      <c r="BUF57" s="105"/>
      <c r="BUG57" s="105"/>
      <c r="BUH57" s="105"/>
      <c r="BUI57" s="105"/>
      <c r="BUJ57" s="105"/>
      <c r="BUK57" s="105"/>
      <c r="BUL57" s="105"/>
      <c r="BUM57" s="105"/>
      <c r="BUN57" s="105"/>
      <c r="BUO57" s="105"/>
      <c r="BUP57" s="105"/>
      <c r="BUQ57" s="105"/>
      <c r="BUR57" s="105"/>
      <c r="BUS57" s="105"/>
      <c r="BUT57" s="105"/>
      <c r="BUU57" s="105"/>
      <c r="BUV57" s="105"/>
      <c r="BUW57" s="105"/>
      <c r="BUX57" s="105"/>
      <c r="BUY57" s="105"/>
      <c r="BUZ57" s="105"/>
      <c r="BVA57" s="105"/>
      <c r="BVB57" s="105"/>
      <c r="BVC57" s="105"/>
      <c r="BVD57" s="105"/>
      <c r="BVE57" s="105"/>
      <c r="BVF57" s="105"/>
      <c r="BVG57" s="105"/>
      <c r="BVH57" s="105"/>
      <c r="BVI57" s="105"/>
      <c r="BVJ57" s="105"/>
      <c r="BVK57" s="105"/>
      <c r="BVL57" s="105"/>
      <c r="BVM57" s="105"/>
      <c r="BVN57" s="105"/>
      <c r="BVO57" s="105"/>
      <c r="BVP57" s="105"/>
      <c r="BVQ57" s="105"/>
      <c r="BVR57" s="105"/>
      <c r="BVS57" s="105"/>
      <c r="BVT57" s="105"/>
      <c r="BVU57" s="105"/>
      <c r="BVV57" s="105"/>
      <c r="BVW57" s="105"/>
      <c r="BVX57" s="105"/>
      <c r="BVY57" s="105"/>
      <c r="BVZ57" s="105"/>
      <c r="BWA57" s="105"/>
      <c r="BWB57" s="105"/>
      <c r="BWC57" s="105"/>
      <c r="BWD57" s="105"/>
      <c r="BWE57" s="105"/>
      <c r="BWF57" s="105"/>
      <c r="BWG57" s="105"/>
      <c r="BWH57" s="105"/>
      <c r="BWI57" s="105"/>
      <c r="BWJ57" s="105"/>
      <c r="BWK57" s="105"/>
      <c r="BWL57" s="105"/>
      <c r="BWM57" s="105"/>
      <c r="BWN57" s="105"/>
      <c r="BWO57" s="105"/>
      <c r="BWP57" s="105"/>
      <c r="BWQ57" s="105"/>
      <c r="BWR57" s="105"/>
      <c r="BWS57" s="105"/>
      <c r="BWT57" s="105"/>
      <c r="BWU57" s="105"/>
      <c r="BWV57" s="105"/>
      <c r="BWW57" s="105"/>
      <c r="BWX57" s="105"/>
      <c r="BWY57" s="105"/>
      <c r="BWZ57" s="105"/>
      <c r="BXA57" s="105"/>
      <c r="BXB57" s="105"/>
      <c r="BXC57" s="105"/>
      <c r="BXD57" s="105"/>
      <c r="BXE57" s="105"/>
      <c r="BXF57" s="105"/>
      <c r="BXG57" s="105"/>
      <c r="BXH57" s="105"/>
      <c r="BXI57" s="105"/>
      <c r="BXJ57" s="105"/>
      <c r="BXK57" s="105"/>
      <c r="BXL57" s="105"/>
      <c r="BXM57" s="105"/>
      <c r="BXN57" s="105"/>
      <c r="BXO57" s="105"/>
      <c r="BXP57" s="105"/>
      <c r="BXQ57" s="105"/>
      <c r="BXR57" s="105"/>
      <c r="BXS57" s="105"/>
      <c r="BXT57" s="105"/>
      <c r="BXU57" s="105"/>
      <c r="BXV57" s="105"/>
      <c r="BXW57" s="105"/>
      <c r="BXX57" s="105"/>
      <c r="BXY57" s="105"/>
      <c r="BXZ57" s="105"/>
      <c r="BYA57" s="105"/>
      <c r="BYB57" s="105"/>
      <c r="BYC57" s="105"/>
      <c r="BYD57" s="105"/>
      <c r="BYE57" s="105"/>
      <c r="BYF57" s="105"/>
      <c r="BYG57" s="105"/>
      <c r="BYH57" s="105"/>
      <c r="BYI57" s="105"/>
      <c r="BYJ57" s="105"/>
      <c r="BYK57" s="105"/>
      <c r="BYL57" s="105"/>
      <c r="BYM57" s="105"/>
      <c r="BYN57" s="105"/>
      <c r="BYO57" s="105"/>
      <c r="BYP57" s="105"/>
      <c r="BYQ57" s="105"/>
      <c r="BYR57" s="105"/>
      <c r="BYS57" s="105"/>
      <c r="BYT57" s="105"/>
      <c r="BYU57" s="105"/>
      <c r="BYV57" s="105"/>
      <c r="BYW57" s="105"/>
      <c r="BYX57" s="105"/>
      <c r="BYY57" s="105"/>
      <c r="BYZ57" s="105"/>
      <c r="BZA57" s="105"/>
      <c r="BZB57" s="105"/>
      <c r="BZC57" s="105"/>
      <c r="BZD57" s="105"/>
      <c r="BZE57" s="105"/>
      <c r="BZF57" s="105"/>
      <c r="BZG57" s="105"/>
      <c r="BZH57" s="105"/>
      <c r="BZI57" s="105"/>
      <c r="BZJ57" s="105"/>
      <c r="BZK57" s="105"/>
      <c r="BZL57" s="105"/>
      <c r="BZM57" s="105"/>
      <c r="BZN57" s="105"/>
      <c r="BZO57" s="105"/>
      <c r="BZP57" s="105"/>
      <c r="BZQ57" s="105"/>
      <c r="BZR57" s="105"/>
      <c r="BZS57" s="105"/>
      <c r="BZT57" s="105"/>
      <c r="BZU57" s="105"/>
      <c r="BZV57" s="105"/>
      <c r="BZW57" s="105"/>
      <c r="BZX57" s="105"/>
      <c r="BZY57" s="105"/>
      <c r="BZZ57" s="105"/>
      <c r="CAA57" s="105"/>
      <c r="CAB57" s="105"/>
      <c r="CAC57" s="105"/>
      <c r="CAD57" s="105"/>
      <c r="CAE57" s="105"/>
      <c r="CAF57" s="105"/>
      <c r="CAG57" s="105"/>
      <c r="CAH57" s="105"/>
      <c r="CAI57" s="105"/>
      <c r="CAJ57" s="105"/>
      <c r="CAK57" s="105"/>
      <c r="CAL57" s="105"/>
      <c r="CAM57" s="105"/>
      <c r="CAN57" s="105"/>
      <c r="CAO57" s="105"/>
      <c r="CAP57" s="105"/>
      <c r="CAQ57" s="105"/>
      <c r="CAR57" s="105"/>
      <c r="CAS57" s="105"/>
      <c r="CAT57" s="105"/>
      <c r="CAU57" s="105"/>
      <c r="CAV57" s="105"/>
      <c r="CAW57" s="105"/>
      <c r="CAX57" s="105"/>
      <c r="CAY57" s="105"/>
      <c r="CAZ57" s="105"/>
      <c r="CBA57" s="105"/>
      <c r="CBB57" s="105"/>
      <c r="CBC57" s="105"/>
      <c r="CBD57" s="105"/>
      <c r="CBE57" s="105"/>
      <c r="CBF57" s="105"/>
      <c r="CBG57" s="105"/>
      <c r="CBH57" s="105"/>
      <c r="CBI57" s="105"/>
      <c r="CBJ57" s="105"/>
      <c r="CBK57" s="105"/>
      <c r="CBL57" s="105"/>
      <c r="CBM57" s="105"/>
      <c r="CBN57" s="105"/>
      <c r="CBO57" s="105"/>
      <c r="CBP57" s="105"/>
      <c r="CBQ57" s="105"/>
      <c r="CBR57" s="105"/>
      <c r="CBS57" s="105"/>
      <c r="CBT57" s="105"/>
      <c r="CBU57" s="105"/>
      <c r="CBV57" s="105"/>
      <c r="CBW57" s="105"/>
      <c r="CBX57" s="105"/>
      <c r="CBY57" s="105"/>
      <c r="CBZ57" s="105"/>
      <c r="CCA57" s="105"/>
      <c r="CCB57" s="105"/>
      <c r="CCC57" s="105"/>
      <c r="CCD57" s="105"/>
      <c r="CCE57" s="105"/>
      <c r="CCF57" s="105"/>
      <c r="CCG57" s="105"/>
      <c r="CCH57" s="105"/>
      <c r="CCI57" s="105"/>
      <c r="CCJ57" s="105"/>
      <c r="CCK57" s="105"/>
      <c r="CCL57" s="105"/>
      <c r="CCM57" s="105"/>
      <c r="CCN57" s="105"/>
      <c r="CCO57" s="105"/>
      <c r="CCP57" s="105"/>
      <c r="CCQ57" s="105"/>
      <c r="CCR57" s="105"/>
      <c r="CCS57" s="105"/>
      <c r="CCT57" s="105"/>
      <c r="CCU57" s="105"/>
      <c r="CCV57" s="105"/>
      <c r="CCW57" s="105"/>
      <c r="CCX57" s="105"/>
      <c r="CCY57" s="105"/>
      <c r="CCZ57" s="105"/>
      <c r="CDA57" s="105"/>
      <c r="CDB57" s="105"/>
      <c r="CDC57" s="105"/>
      <c r="CDD57" s="105"/>
      <c r="CDE57" s="105"/>
      <c r="CDF57" s="105"/>
      <c r="CDG57" s="105"/>
      <c r="CDH57" s="105"/>
      <c r="CDI57" s="105"/>
      <c r="CDJ57" s="105"/>
      <c r="CDK57" s="105"/>
      <c r="CDL57" s="105"/>
      <c r="CDM57" s="105"/>
      <c r="CDN57" s="105"/>
      <c r="CDO57" s="105"/>
      <c r="CDP57" s="105"/>
      <c r="CDQ57" s="105"/>
      <c r="CDR57" s="105"/>
      <c r="CDS57" s="105"/>
      <c r="CDT57" s="105"/>
      <c r="CDU57" s="105"/>
      <c r="CDV57" s="105"/>
      <c r="CDW57" s="105"/>
      <c r="CDX57" s="105"/>
      <c r="CDY57" s="105"/>
      <c r="CDZ57" s="105"/>
      <c r="CEA57" s="105"/>
      <c r="CEB57" s="105"/>
      <c r="CEC57" s="105"/>
      <c r="CED57" s="105"/>
      <c r="CEE57" s="105"/>
      <c r="CEF57" s="105"/>
      <c r="CEG57" s="105"/>
      <c r="CEH57" s="105"/>
      <c r="CEI57" s="105"/>
      <c r="CEJ57" s="105"/>
      <c r="CEK57" s="105"/>
      <c r="CEL57" s="105"/>
      <c r="CEM57" s="105"/>
      <c r="CEN57" s="105"/>
      <c r="CEO57" s="105"/>
      <c r="CEP57" s="105"/>
      <c r="CEQ57" s="105"/>
      <c r="CER57" s="105"/>
      <c r="CES57" s="105"/>
      <c r="CET57" s="105"/>
      <c r="CEU57" s="105"/>
      <c r="CEV57" s="105"/>
      <c r="CEW57" s="105"/>
      <c r="CEX57" s="105"/>
      <c r="CEY57" s="105"/>
      <c r="CEZ57" s="105"/>
      <c r="CFA57" s="105"/>
      <c r="CFB57" s="105"/>
      <c r="CFC57" s="105"/>
      <c r="CFD57" s="105"/>
      <c r="CFE57" s="105"/>
      <c r="CFF57" s="105"/>
      <c r="CFG57" s="105"/>
      <c r="CFH57" s="105"/>
      <c r="CFI57" s="105"/>
      <c r="CFJ57" s="105"/>
      <c r="CFK57" s="105"/>
      <c r="CFL57" s="105"/>
      <c r="CFM57" s="105"/>
      <c r="CFN57" s="105"/>
      <c r="CFO57" s="105"/>
      <c r="CFP57" s="105"/>
      <c r="CFQ57" s="105"/>
      <c r="CFR57" s="105"/>
      <c r="CFS57" s="105"/>
      <c r="CFT57" s="105"/>
      <c r="CFU57" s="105"/>
      <c r="CFV57" s="105"/>
      <c r="CFW57" s="105"/>
      <c r="CFX57" s="105"/>
      <c r="CFY57" s="105"/>
      <c r="CFZ57" s="105"/>
      <c r="CGA57" s="105"/>
      <c r="CGB57" s="105"/>
      <c r="CGC57" s="105"/>
      <c r="CGD57" s="105"/>
      <c r="CGE57" s="105"/>
      <c r="CGF57" s="105"/>
      <c r="CGG57" s="105"/>
      <c r="CGH57" s="105"/>
      <c r="CGI57" s="105"/>
      <c r="CGJ57" s="105"/>
      <c r="CGK57" s="105"/>
      <c r="CGL57" s="105"/>
      <c r="CGM57" s="105"/>
      <c r="CGN57" s="105"/>
      <c r="CGO57" s="105"/>
      <c r="CGP57" s="105"/>
      <c r="CGQ57" s="105"/>
      <c r="CGR57" s="105"/>
      <c r="CGS57" s="105"/>
      <c r="CGT57" s="105"/>
      <c r="CGU57" s="105"/>
      <c r="CGV57" s="105"/>
      <c r="CGW57" s="105"/>
      <c r="CGX57" s="105"/>
      <c r="CGY57" s="105"/>
      <c r="CGZ57" s="105"/>
      <c r="CHA57" s="105"/>
      <c r="CHB57" s="105"/>
      <c r="CHC57" s="105"/>
      <c r="CHD57" s="105"/>
      <c r="CHE57" s="105"/>
      <c r="CHF57" s="105"/>
      <c r="CHG57" s="105"/>
      <c r="CHH57" s="105"/>
      <c r="CHI57" s="105"/>
      <c r="CHJ57" s="105"/>
      <c r="CHK57" s="105"/>
      <c r="CHL57" s="105"/>
      <c r="CHM57" s="105"/>
      <c r="CHN57" s="105"/>
      <c r="CHO57" s="105"/>
      <c r="CHP57" s="105"/>
      <c r="CHQ57" s="105"/>
      <c r="CHR57" s="105"/>
      <c r="CHS57" s="105"/>
      <c r="CHT57" s="105"/>
      <c r="CHU57" s="105"/>
      <c r="CHV57" s="105"/>
      <c r="CHW57" s="105"/>
      <c r="CHX57" s="105"/>
      <c r="CHY57" s="105"/>
      <c r="CHZ57" s="105"/>
      <c r="CIA57" s="105"/>
      <c r="CIB57" s="105"/>
      <c r="CIC57" s="105"/>
      <c r="CID57" s="105"/>
      <c r="CIE57" s="105"/>
      <c r="CIF57" s="105"/>
      <c r="CIG57" s="105"/>
      <c r="CIH57" s="105"/>
      <c r="CII57" s="105"/>
      <c r="CIJ57" s="105"/>
      <c r="CIK57" s="105"/>
      <c r="CIL57" s="105"/>
      <c r="CIM57" s="105"/>
      <c r="CIN57" s="105"/>
      <c r="CIO57" s="105"/>
      <c r="CIP57" s="105"/>
      <c r="CIQ57" s="105"/>
      <c r="CIR57" s="105"/>
      <c r="CIS57" s="105"/>
      <c r="CIT57" s="105"/>
      <c r="CIU57" s="105"/>
      <c r="CIV57" s="105"/>
      <c r="CIW57" s="105"/>
      <c r="CIX57" s="105"/>
      <c r="CIY57" s="105"/>
      <c r="CIZ57" s="105"/>
      <c r="CJA57" s="105"/>
      <c r="CJB57" s="105"/>
      <c r="CJC57" s="105"/>
      <c r="CJD57" s="105"/>
      <c r="CJE57" s="105"/>
      <c r="CJF57" s="105"/>
      <c r="CJG57" s="105"/>
      <c r="CJH57" s="105"/>
      <c r="CJI57" s="105"/>
      <c r="CJJ57" s="105"/>
      <c r="CJK57" s="105"/>
      <c r="CJL57" s="105"/>
      <c r="CJM57" s="105"/>
      <c r="CJN57" s="105"/>
      <c r="CJO57" s="105"/>
      <c r="CJP57" s="105"/>
      <c r="CJQ57" s="105"/>
      <c r="CJR57" s="105"/>
      <c r="CJS57" s="105"/>
      <c r="CJT57" s="105"/>
      <c r="CJU57" s="105"/>
      <c r="CJV57" s="105"/>
      <c r="CJW57" s="105"/>
      <c r="CJX57" s="105"/>
      <c r="CJY57" s="105"/>
      <c r="CJZ57" s="105"/>
      <c r="CKA57" s="105"/>
      <c r="CKB57" s="105"/>
      <c r="CKC57" s="105"/>
      <c r="CKD57" s="105"/>
      <c r="CKE57" s="105"/>
      <c r="CKF57" s="105"/>
      <c r="CKG57" s="105"/>
      <c r="CKH57" s="105"/>
      <c r="CKI57" s="105"/>
      <c r="CKJ57" s="105"/>
      <c r="CKK57" s="105"/>
      <c r="CKL57" s="105"/>
      <c r="CKM57" s="105"/>
      <c r="CKN57" s="105"/>
      <c r="CKO57" s="105"/>
      <c r="CKP57" s="105"/>
      <c r="CKQ57" s="105"/>
      <c r="CKR57" s="105"/>
      <c r="CKS57" s="105"/>
      <c r="CKT57" s="105"/>
      <c r="CKU57" s="105"/>
      <c r="CKV57" s="105"/>
      <c r="CKW57" s="105"/>
      <c r="CKX57" s="105"/>
      <c r="CKY57" s="105"/>
      <c r="CKZ57" s="105"/>
      <c r="CLA57" s="105"/>
      <c r="CLB57" s="105"/>
      <c r="CLC57" s="105"/>
      <c r="CLD57" s="105"/>
      <c r="CLE57" s="105"/>
      <c r="CLF57" s="105"/>
      <c r="CLG57" s="105"/>
      <c r="CLH57" s="105"/>
      <c r="CLI57" s="105"/>
      <c r="CLJ57" s="105"/>
      <c r="CLK57" s="105"/>
      <c r="CLL57" s="105"/>
      <c r="CLM57" s="105"/>
      <c r="CLN57" s="105"/>
      <c r="CLO57" s="105"/>
      <c r="CLP57" s="105"/>
      <c r="CLQ57" s="105"/>
      <c r="CLR57" s="105"/>
      <c r="CLS57" s="105"/>
      <c r="CLT57" s="105"/>
      <c r="CLU57" s="105"/>
      <c r="CLV57" s="105"/>
      <c r="CLW57" s="105"/>
      <c r="CLX57" s="105"/>
      <c r="CLY57" s="105"/>
      <c r="CLZ57" s="105"/>
      <c r="CMA57" s="105"/>
      <c r="CMB57" s="105"/>
      <c r="CMC57" s="105"/>
      <c r="CMD57" s="105"/>
      <c r="CME57" s="105"/>
      <c r="CMF57" s="105"/>
      <c r="CMG57" s="105"/>
      <c r="CMH57" s="105"/>
      <c r="CMI57" s="105"/>
      <c r="CMJ57" s="105"/>
      <c r="CMK57" s="105"/>
      <c r="CML57" s="105"/>
      <c r="CMM57" s="105"/>
      <c r="CMN57" s="105"/>
      <c r="CMO57" s="105"/>
      <c r="CMP57" s="105"/>
      <c r="CMQ57" s="105"/>
      <c r="CMR57" s="105"/>
      <c r="CMS57" s="105"/>
      <c r="CMT57" s="105"/>
      <c r="CMU57" s="105"/>
      <c r="CMV57" s="105"/>
      <c r="CMW57" s="105"/>
      <c r="CMX57" s="105"/>
      <c r="CMY57" s="105"/>
      <c r="CMZ57" s="105"/>
      <c r="CNA57" s="105"/>
      <c r="CNB57" s="105"/>
      <c r="CNC57" s="105"/>
      <c r="CND57" s="105"/>
      <c r="CNE57" s="105"/>
      <c r="CNF57" s="105"/>
      <c r="CNG57" s="105"/>
      <c r="CNH57" s="105"/>
      <c r="CNI57" s="105"/>
      <c r="CNJ57" s="105"/>
      <c r="CNK57" s="105"/>
      <c r="CNL57" s="105"/>
      <c r="CNM57" s="105"/>
      <c r="CNN57" s="105"/>
      <c r="CNO57" s="105"/>
      <c r="CNP57" s="105"/>
      <c r="CNQ57" s="105"/>
      <c r="CNR57" s="105"/>
      <c r="CNS57" s="105"/>
      <c r="CNT57" s="105"/>
      <c r="CNU57" s="105"/>
      <c r="CNV57" s="105"/>
      <c r="CNW57" s="105"/>
      <c r="CNX57" s="105"/>
      <c r="CNY57" s="105"/>
      <c r="CNZ57" s="105"/>
      <c r="COA57" s="105"/>
      <c r="COB57" s="105"/>
      <c r="COC57" s="105"/>
      <c r="COD57" s="105"/>
      <c r="COE57" s="105"/>
      <c r="COF57" s="105"/>
      <c r="COG57" s="105"/>
      <c r="COH57" s="105"/>
      <c r="COI57" s="105"/>
      <c r="COJ57" s="105"/>
      <c r="COK57" s="105"/>
      <c r="COL57" s="105"/>
      <c r="COM57" s="105"/>
      <c r="CON57" s="105"/>
      <c r="COO57" s="105"/>
      <c r="COP57" s="105"/>
      <c r="COQ57" s="105"/>
      <c r="COR57" s="105"/>
      <c r="COS57" s="105"/>
      <c r="COT57" s="105"/>
      <c r="COU57" s="105"/>
      <c r="COV57" s="105"/>
      <c r="COW57" s="105"/>
      <c r="COX57" s="105"/>
      <c r="COY57" s="105"/>
      <c r="COZ57" s="105"/>
      <c r="CPA57" s="105"/>
      <c r="CPB57" s="105"/>
      <c r="CPC57" s="105"/>
      <c r="CPD57" s="105"/>
      <c r="CPE57" s="105"/>
      <c r="CPF57" s="105"/>
      <c r="CPG57" s="105"/>
      <c r="CPH57" s="105"/>
      <c r="CPI57" s="105"/>
      <c r="CPJ57" s="105"/>
      <c r="CPK57" s="105"/>
      <c r="CPL57" s="105"/>
      <c r="CPM57" s="105"/>
      <c r="CPN57" s="105"/>
      <c r="CPO57" s="105"/>
      <c r="CPP57" s="105"/>
      <c r="CPQ57" s="105"/>
      <c r="CPR57" s="105"/>
      <c r="CPS57" s="105"/>
      <c r="CPT57" s="105"/>
      <c r="CPU57" s="105"/>
      <c r="CPV57" s="105"/>
      <c r="CPW57" s="105"/>
      <c r="CPX57" s="105"/>
      <c r="CPY57" s="105"/>
      <c r="CPZ57" s="105"/>
      <c r="CQA57" s="105"/>
      <c r="CQB57" s="105"/>
      <c r="CQC57" s="105"/>
      <c r="CQD57" s="105"/>
      <c r="CQE57" s="105"/>
      <c r="CQF57" s="105"/>
      <c r="CQG57" s="105"/>
      <c r="CQH57" s="105"/>
      <c r="CQI57" s="105"/>
      <c r="CQJ57" s="105"/>
      <c r="CQK57" s="105"/>
      <c r="CQL57" s="105"/>
      <c r="CQM57" s="105"/>
      <c r="CQN57" s="105"/>
      <c r="CQO57" s="105"/>
      <c r="CQP57" s="105"/>
      <c r="CQQ57" s="105"/>
      <c r="CQR57" s="105"/>
      <c r="CQS57" s="105"/>
      <c r="CQT57" s="105"/>
      <c r="CQU57" s="105"/>
      <c r="CQV57" s="105"/>
      <c r="CQW57" s="105"/>
      <c r="CQX57" s="105"/>
      <c r="CQY57" s="105"/>
      <c r="CQZ57" s="105"/>
      <c r="CRA57" s="105"/>
      <c r="CRB57" s="105"/>
      <c r="CRC57" s="105"/>
      <c r="CRD57" s="105"/>
      <c r="CRE57" s="105"/>
      <c r="CRF57" s="105"/>
      <c r="CRG57" s="105"/>
      <c r="CRH57" s="105"/>
      <c r="CRI57" s="105"/>
      <c r="CRJ57" s="105"/>
      <c r="CRK57" s="105"/>
      <c r="CRL57" s="105"/>
      <c r="CRM57" s="105"/>
      <c r="CRN57" s="105"/>
      <c r="CRO57" s="105"/>
      <c r="CRP57" s="105"/>
      <c r="CRQ57" s="105"/>
      <c r="CRR57" s="105"/>
      <c r="CRS57" s="105"/>
      <c r="CRT57" s="105"/>
      <c r="CRU57" s="105"/>
      <c r="CRV57" s="105"/>
      <c r="CRW57" s="105"/>
      <c r="CRX57" s="105"/>
      <c r="CRY57" s="105"/>
      <c r="CRZ57" s="105"/>
      <c r="CSA57" s="105"/>
      <c r="CSB57" s="105"/>
      <c r="CSC57" s="105"/>
      <c r="CSD57" s="105"/>
      <c r="CSE57" s="105"/>
      <c r="CSF57" s="105"/>
      <c r="CSG57" s="105"/>
      <c r="CSH57" s="105"/>
      <c r="CSI57" s="105"/>
      <c r="CSJ57" s="105"/>
      <c r="CSK57" s="105"/>
      <c r="CSL57" s="105"/>
      <c r="CSM57" s="105"/>
      <c r="CSN57" s="105"/>
      <c r="CSO57" s="105"/>
      <c r="CSP57" s="105"/>
      <c r="CSQ57" s="105"/>
      <c r="CSR57" s="105"/>
      <c r="CSS57" s="105"/>
      <c r="CST57" s="105"/>
      <c r="CSU57" s="105"/>
      <c r="CSV57" s="105"/>
      <c r="CSW57" s="105"/>
      <c r="CSX57" s="105"/>
      <c r="CSY57" s="105"/>
      <c r="CSZ57" s="105"/>
      <c r="CTA57" s="105"/>
      <c r="CTB57" s="105"/>
      <c r="CTC57" s="105"/>
      <c r="CTD57" s="105"/>
      <c r="CTE57" s="105"/>
      <c r="CTF57" s="105"/>
      <c r="CTG57" s="105"/>
      <c r="CTH57" s="105"/>
      <c r="CTI57" s="105"/>
      <c r="CTJ57" s="105"/>
      <c r="CTK57" s="105"/>
      <c r="CTL57" s="105"/>
      <c r="CTM57" s="105"/>
      <c r="CTN57" s="105"/>
      <c r="CTO57" s="105"/>
      <c r="CTP57" s="105"/>
      <c r="CTQ57" s="105"/>
      <c r="CTR57" s="105"/>
      <c r="CTS57" s="105"/>
      <c r="CTT57" s="105"/>
      <c r="CTU57" s="105"/>
      <c r="CTV57" s="105"/>
      <c r="CTW57" s="105"/>
      <c r="CTX57" s="105"/>
      <c r="CTY57" s="105"/>
      <c r="CTZ57" s="105"/>
      <c r="CUA57" s="105"/>
      <c r="CUB57" s="105"/>
      <c r="CUC57" s="105"/>
      <c r="CUD57" s="105"/>
      <c r="CUE57" s="105"/>
      <c r="CUF57" s="105"/>
      <c r="CUG57" s="105"/>
      <c r="CUH57" s="105"/>
      <c r="CUI57" s="105"/>
      <c r="CUJ57" s="105"/>
      <c r="CUK57" s="105"/>
      <c r="CUL57" s="105"/>
      <c r="CUM57" s="105"/>
      <c r="CUN57" s="105"/>
      <c r="CUO57" s="105"/>
      <c r="CUP57" s="105"/>
      <c r="CUQ57" s="105"/>
      <c r="CUR57" s="105"/>
      <c r="CUS57" s="105"/>
      <c r="CUT57" s="105"/>
      <c r="CUU57" s="105"/>
      <c r="CUV57" s="105"/>
      <c r="CUW57" s="105"/>
      <c r="CUX57" s="105"/>
      <c r="CUY57" s="105"/>
      <c r="CUZ57" s="105"/>
      <c r="CVA57" s="105"/>
      <c r="CVB57" s="105"/>
      <c r="CVC57" s="105"/>
      <c r="CVD57" s="105"/>
      <c r="CVE57" s="105"/>
      <c r="CVF57" s="105"/>
      <c r="CVG57" s="105"/>
      <c r="CVH57" s="105"/>
      <c r="CVI57" s="105"/>
      <c r="CVJ57" s="105"/>
      <c r="CVK57" s="105"/>
      <c r="CVL57" s="105"/>
      <c r="CVM57" s="105"/>
      <c r="CVN57" s="105"/>
      <c r="CVO57" s="105"/>
      <c r="CVP57" s="105"/>
      <c r="CVQ57" s="105"/>
      <c r="CVR57" s="105"/>
      <c r="CVS57" s="105"/>
      <c r="CVT57" s="105"/>
      <c r="CVU57" s="105"/>
      <c r="CVV57" s="105"/>
      <c r="CVW57" s="105"/>
      <c r="CVX57" s="105"/>
      <c r="CVY57" s="105"/>
      <c r="CVZ57" s="105"/>
      <c r="CWA57" s="105"/>
      <c r="CWB57" s="105"/>
      <c r="CWC57" s="105"/>
      <c r="CWD57" s="105"/>
      <c r="CWE57" s="105"/>
      <c r="CWF57" s="105"/>
      <c r="CWG57" s="105"/>
      <c r="CWH57" s="105"/>
      <c r="CWI57" s="105"/>
      <c r="CWJ57" s="105"/>
      <c r="CWK57" s="105"/>
      <c r="CWL57" s="105"/>
      <c r="CWM57" s="105"/>
      <c r="CWN57" s="105"/>
      <c r="CWO57" s="105"/>
      <c r="CWP57" s="105"/>
      <c r="CWQ57" s="105"/>
      <c r="CWR57" s="105"/>
      <c r="CWS57" s="105"/>
      <c r="CWT57" s="105"/>
      <c r="CWU57" s="105"/>
      <c r="CWV57" s="105"/>
      <c r="CWW57" s="105"/>
      <c r="CWX57" s="105"/>
      <c r="CWY57" s="105"/>
      <c r="CWZ57" s="105"/>
      <c r="CXA57" s="105"/>
      <c r="CXB57" s="105"/>
      <c r="CXC57" s="105"/>
      <c r="CXD57" s="105"/>
      <c r="CXE57" s="105"/>
      <c r="CXF57" s="105"/>
      <c r="CXG57" s="105"/>
      <c r="CXH57" s="105"/>
      <c r="CXI57" s="105"/>
      <c r="CXJ57" s="105"/>
      <c r="CXK57" s="105"/>
      <c r="CXL57" s="105"/>
      <c r="CXM57" s="105"/>
      <c r="CXN57" s="105"/>
      <c r="CXO57" s="105"/>
      <c r="CXP57" s="105"/>
      <c r="CXQ57" s="105"/>
      <c r="CXR57" s="105"/>
      <c r="CXS57" s="105"/>
      <c r="CXT57" s="105"/>
      <c r="CXU57" s="105"/>
      <c r="CXV57" s="105"/>
      <c r="CXW57" s="105"/>
      <c r="CXX57" s="105"/>
      <c r="CXY57" s="105"/>
      <c r="CXZ57" s="105"/>
      <c r="CYA57" s="105"/>
      <c r="CYB57" s="105"/>
      <c r="CYC57" s="105"/>
      <c r="CYD57" s="105"/>
      <c r="CYE57" s="105"/>
      <c r="CYF57" s="105"/>
      <c r="CYG57" s="105"/>
      <c r="CYH57" s="105"/>
      <c r="CYI57" s="105"/>
      <c r="CYJ57" s="105"/>
      <c r="CYK57" s="105"/>
      <c r="CYL57" s="105"/>
      <c r="CYM57" s="105"/>
      <c r="CYN57" s="105"/>
      <c r="CYO57" s="105"/>
      <c r="CYP57" s="105"/>
      <c r="CYQ57" s="105"/>
      <c r="CYR57" s="105"/>
      <c r="CYS57" s="105"/>
      <c r="CYT57" s="105"/>
      <c r="CYU57" s="105"/>
      <c r="CYV57" s="105"/>
      <c r="CYW57" s="105"/>
      <c r="CYX57" s="105"/>
      <c r="CYY57" s="105"/>
      <c r="CYZ57" s="105"/>
      <c r="CZA57" s="105"/>
      <c r="CZB57" s="105"/>
      <c r="CZC57" s="105"/>
      <c r="CZD57" s="105"/>
      <c r="CZE57" s="105"/>
      <c r="CZF57" s="105"/>
      <c r="CZG57" s="105"/>
      <c r="CZH57" s="105"/>
      <c r="CZI57" s="105"/>
      <c r="CZJ57" s="105"/>
      <c r="CZK57" s="105"/>
      <c r="CZL57" s="105"/>
      <c r="CZM57" s="105"/>
      <c r="CZN57" s="105"/>
      <c r="CZO57" s="105"/>
      <c r="CZP57" s="105"/>
      <c r="CZQ57" s="105"/>
      <c r="CZR57" s="105"/>
      <c r="CZS57" s="105"/>
      <c r="CZT57" s="105"/>
      <c r="CZU57" s="105"/>
      <c r="CZV57" s="105"/>
      <c r="CZW57" s="105"/>
      <c r="CZX57" s="105"/>
      <c r="CZY57" s="105"/>
      <c r="CZZ57" s="105"/>
      <c r="DAA57" s="105"/>
      <c r="DAB57" s="105"/>
      <c r="DAC57" s="105"/>
      <c r="DAD57" s="105"/>
      <c r="DAE57" s="105"/>
      <c r="DAF57" s="105"/>
      <c r="DAG57" s="105"/>
      <c r="DAH57" s="105"/>
      <c r="DAI57" s="105"/>
      <c r="DAJ57" s="105"/>
      <c r="DAK57" s="105"/>
      <c r="DAL57" s="105"/>
      <c r="DAM57" s="105"/>
      <c r="DAN57" s="105"/>
      <c r="DAO57" s="105"/>
      <c r="DAP57" s="105"/>
      <c r="DAQ57" s="105"/>
      <c r="DAR57" s="105"/>
      <c r="DAS57" s="105"/>
      <c r="DAT57" s="105"/>
      <c r="DAU57" s="105"/>
      <c r="DAV57" s="105"/>
      <c r="DAW57" s="105"/>
      <c r="DAX57" s="105"/>
      <c r="DAY57" s="105"/>
      <c r="DAZ57" s="105"/>
      <c r="DBA57" s="105"/>
      <c r="DBB57" s="105"/>
      <c r="DBC57" s="105"/>
      <c r="DBD57" s="105"/>
      <c r="DBE57" s="105"/>
      <c r="DBF57" s="105"/>
      <c r="DBG57" s="105"/>
      <c r="DBH57" s="105"/>
      <c r="DBI57" s="105"/>
      <c r="DBJ57" s="105"/>
      <c r="DBK57" s="105"/>
      <c r="DBL57" s="105"/>
      <c r="DBM57" s="105"/>
      <c r="DBN57" s="105"/>
      <c r="DBO57" s="105"/>
      <c r="DBP57" s="105"/>
      <c r="DBQ57" s="105"/>
      <c r="DBR57" s="105"/>
      <c r="DBS57" s="105"/>
      <c r="DBT57" s="105"/>
      <c r="DBU57" s="105"/>
      <c r="DBV57" s="105"/>
      <c r="DBW57" s="105"/>
      <c r="DBX57" s="105"/>
      <c r="DBY57" s="105"/>
      <c r="DBZ57" s="105"/>
      <c r="DCA57" s="105"/>
      <c r="DCB57" s="105"/>
      <c r="DCC57" s="105"/>
      <c r="DCD57" s="105"/>
      <c r="DCE57" s="105"/>
      <c r="DCF57" s="105"/>
      <c r="DCG57" s="105"/>
      <c r="DCH57" s="105"/>
      <c r="DCI57" s="105"/>
      <c r="DCJ57" s="105"/>
      <c r="DCK57" s="105"/>
      <c r="DCL57" s="105"/>
      <c r="DCM57" s="105"/>
      <c r="DCN57" s="105"/>
      <c r="DCO57" s="105"/>
      <c r="DCP57" s="105"/>
      <c r="DCQ57" s="105"/>
      <c r="DCR57" s="105"/>
      <c r="DCS57" s="105"/>
      <c r="DCT57" s="105"/>
      <c r="DCU57" s="105"/>
      <c r="DCV57" s="105"/>
      <c r="DCW57" s="105"/>
      <c r="DCX57" s="105"/>
      <c r="DCY57" s="105"/>
      <c r="DCZ57" s="105"/>
      <c r="DDA57" s="105"/>
      <c r="DDB57" s="105"/>
      <c r="DDC57" s="105"/>
      <c r="DDD57" s="105"/>
      <c r="DDE57" s="105"/>
      <c r="DDF57" s="105"/>
      <c r="DDG57" s="105"/>
      <c r="DDH57" s="105"/>
      <c r="DDI57" s="105"/>
      <c r="DDJ57" s="105"/>
      <c r="DDK57" s="105"/>
      <c r="DDL57" s="105"/>
      <c r="DDM57" s="105"/>
      <c r="DDN57" s="105"/>
      <c r="DDO57" s="105"/>
      <c r="DDP57" s="105"/>
      <c r="DDQ57" s="105"/>
      <c r="DDR57" s="105"/>
      <c r="DDS57" s="105"/>
      <c r="DDT57" s="105"/>
      <c r="DDU57" s="105"/>
      <c r="DDV57" s="105"/>
      <c r="DDW57" s="105"/>
      <c r="DDX57" s="105"/>
      <c r="DDY57" s="105"/>
      <c r="DDZ57" s="105"/>
      <c r="DEA57" s="105"/>
      <c r="DEB57" s="105"/>
      <c r="DEC57" s="105"/>
      <c r="DED57" s="105"/>
      <c r="DEE57" s="105"/>
      <c r="DEF57" s="105"/>
      <c r="DEG57" s="105"/>
      <c r="DEH57" s="105"/>
      <c r="DEI57" s="105"/>
      <c r="DEJ57" s="105"/>
      <c r="DEK57" s="105"/>
      <c r="DEL57" s="105"/>
      <c r="DEM57" s="105"/>
      <c r="DEN57" s="105"/>
      <c r="DEO57" s="105"/>
      <c r="DEP57" s="105"/>
      <c r="DEQ57" s="105"/>
      <c r="DER57" s="105"/>
      <c r="DES57" s="105"/>
      <c r="DET57" s="105"/>
      <c r="DEU57" s="105"/>
      <c r="DEV57" s="105"/>
      <c r="DEW57" s="105"/>
      <c r="DEX57" s="105"/>
      <c r="DEY57" s="105"/>
      <c r="DEZ57" s="105"/>
      <c r="DFA57" s="105"/>
      <c r="DFB57" s="105"/>
      <c r="DFC57" s="105"/>
      <c r="DFD57" s="105"/>
      <c r="DFE57" s="105"/>
      <c r="DFF57" s="105"/>
      <c r="DFG57" s="105"/>
      <c r="DFH57" s="105"/>
      <c r="DFI57" s="105"/>
      <c r="DFJ57" s="105"/>
      <c r="DFK57" s="105"/>
      <c r="DFL57" s="105"/>
      <c r="DFM57" s="105"/>
      <c r="DFN57" s="105"/>
      <c r="DFO57" s="105"/>
      <c r="DFP57" s="105"/>
      <c r="DFQ57" s="105"/>
      <c r="DFR57" s="105"/>
      <c r="DFS57" s="105"/>
      <c r="DFT57" s="105"/>
      <c r="DFU57" s="105"/>
      <c r="DFV57" s="105"/>
      <c r="DFW57" s="105"/>
      <c r="DFX57" s="105"/>
      <c r="DFY57" s="105"/>
      <c r="DFZ57" s="105"/>
      <c r="DGA57" s="105"/>
      <c r="DGB57" s="105"/>
      <c r="DGC57" s="105"/>
      <c r="DGD57" s="105"/>
      <c r="DGE57" s="105"/>
      <c r="DGF57" s="105"/>
      <c r="DGG57" s="105"/>
      <c r="DGH57" s="105"/>
      <c r="DGI57" s="105"/>
      <c r="DGJ57" s="105"/>
      <c r="DGK57" s="105"/>
      <c r="DGL57" s="105"/>
      <c r="DGM57" s="105"/>
      <c r="DGN57" s="105"/>
      <c r="DGO57" s="105"/>
      <c r="DGP57" s="105"/>
      <c r="DGQ57" s="105"/>
      <c r="DGR57" s="105"/>
      <c r="DGS57" s="105"/>
      <c r="DGT57" s="105"/>
      <c r="DGU57" s="105"/>
      <c r="DGV57" s="105"/>
      <c r="DGW57" s="105"/>
      <c r="DGX57" s="105"/>
      <c r="DGY57" s="105"/>
      <c r="DGZ57" s="105"/>
      <c r="DHA57" s="105"/>
      <c r="DHB57" s="105"/>
      <c r="DHC57" s="105"/>
      <c r="DHD57" s="105"/>
      <c r="DHE57" s="105"/>
      <c r="DHF57" s="105"/>
      <c r="DHG57" s="105"/>
      <c r="DHH57" s="105"/>
      <c r="DHI57" s="105"/>
      <c r="DHJ57" s="105"/>
      <c r="DHK57" s="105"/>
      <c r="DHL57" s="105"/>
      <c r="DHM57" s="105"/>
      <c r="DHN57" s="105"/>
      <c r="DHO57" s="105"/>
      <c r="DHP57" s="105"/>
      <c r="DHQ57" s="105"/>
      <c r="DHR57" s="105"/>
      <c r="DHS57" s="105"/>
      <c r="DHT57" s="105"/>
      <c r="DHU57" s="105"/>
      <c r="DHV57" s="105"/>
      <c r="DHW57" s="105"/>
      <c r="DHX57" s="105"/>
      <c r="DHY57" s="105"/>
      <c r="DHZ57" s="105"/>
      <c r="DIA57" s="105"/>
      <c r="DIB57" s="105"/>
      <c r="DIC57" s="105"/>
      <c r="DID57" s="105"/>
      <c r="DIE57" s="105"/>
      <c r="DIF57" s="105"/>
      <c r="DIG57" s="105"/>
      <c r="DIH57" s="105"/>
      <c r="DII57" s="105"/>
      <c r="DIJ57" s="105"/>
      <c r="DIK57" s="105"/>
      <c r="DIL57" s="105"/>
      <c r="DIM57" s="105"/>
      <c r="DIN57" s="105"/>
      <c r="DIO57" s="105"/>
      <c r="DIP57" s="105"/>
      <c r="DIQ57" s="105"/>
      <c r="DIR57" s="105"/>
      <c r="DIS57" s="105"/>
      <c r="DIT57" s="105"/>
      <c r="DIU57" s="105"/>
      <c r="DIV57" s="105"/>
      <c r="DIW57" s="105"/>
      <c r="DIX57" s="105"/>
      <c r="DIY57" s="105"/>
      <c r="DIZ57" s="105"/>
      <c r="DJA57" s="105"/>
      <c r="DJB57" s="105"/>
      <c r="DJC57" s="105"/>
      <c r="DJD57" s="105"/>
      <c r="DJE57" s="105"/>
      <c r="DJF57" s="105"/>
      <c r="DJG57" s="105"/>
      <c r="DJH57" s="105"/>
      <c r="DJI57" s="105"/>
      <c r="DJJ57" s="105"/>
      <c r="DJK57" s="105"/>
      <c r="DJL57" s="105"/>
      <c r="DJM57" s="105"/>
      <c r="DJN57" s="105"/>
      <c r="DJO57" s="105"/>
      <c r="DJP57" s="105"/>
      <c r="DJQ57" s="105"/>
      <c r="DJR57" s="105"/>
      <c r="DJS57" s="105"/>
      <c r="DJT57" s="105"/>
      <c r="DJU57" s="105"/>
      <c r="DJV57" s="105"/>
      <c r="DJW57" s="105"/>
      <c r="DJX57" s="105"/>
      <c r="DJY57" s="105"/>
      <c r="DJZ57" s="105"/>
      <c r="DKA57" s="105"/>
      <c r="DKB57" s="105"/>
      <c r="DKC57" s="105"/>
      <c r="DKD57" s="105"/>
      <c r="DKE57" s="105"/>
      <c r="DKF57" s="105"/>
      <c r="DKG57" s="105"/>
      <c r="DKH57" s="105"/>
      <c r="DKI57" s="105"/>
      <c r="DKJ57" s="105"/>
      <c r="DKK57" s="105"/>
      <c r="DKL57" s="105"/>
      <c r="DKM57" s="105"/>
      <c r="DKN57" s="105"/>
      <c r="DKO57" s="105"/>
      <c r="DKP57" s="105"/>
      <c r="DKQ57" s="105"/>
      <c r="DKR57" s="105"/>
      <c r="DKS57" s="105"/>
      <c r="DKT57" s="105"/>
      <c r="DKU57" s="105"/>
      <c r="DKV57" s="105"/>
      <c r="DKW57" s="105"/>
      <c r="DKX57" s="105"/>
      <c r="DKY57" s="105"/>
      <c r="DKZ57" s="105"/>
      <c r="DLA57" s="105"/>
      <c r="DLB57" s="105"/>
      <c r="DLC57" s="105"/>
      <c r="DLD57" s="105"/>
      <c r="DLE57" s="105"/>
      <c r="DLF57" s="105"/>
      <c r="DLG57" s="105"/>
      <c r="DLH57" s="105"/>
      <c r="DLI57" s="105"/>
      <c r="DLJ57" s="105"/>
      <c r="DLK57" s="105"/>
      <c r="DLL57" s="105"/>
      <c r="DLM57" s="105"/>
      <c r="DLN57" s="105"/>
      <c r="DLO57" s="105"/>
      <c r="DLP57" s="105"/>
      <c r="DLQ57" s="105"/>
      <c r="DLR57" s="105"/>
      <c r="DLS57" s="105"/>
      <c r="DLT57" s="105"/>
      <c r="DLU57" s="105"/>
      <c r="DLV57" s="105"/>
      <c r="DLW57" s="105"/>
      <c r="DLX57" s="105"/>
      <c r="DLY57" s="105"/>
      <c r="DLZ57" s="105"/>
      <c r="DMA57" s="105"/>
      <c r="DMB57" s="105"/>
      <c r="DMC57" s="105"/>
      <c r="DMD57" s="105"/>
      <c r="DME57" s="105"/>
      <c r="DMF57" s="105"/>
      <c r="DMG57" s="105"/>
      <c r="DMH57" s="105"/>
      <c r="DMI57" s="105"/>
      <c r="DMJ57" s="105"/>
      <c r="DMK57" s="105"/>
      <c r="DML57" s="105"/>
      <c r="DMM57" s="105"/>
      <c r="DMN57" s="105"/>
      <c r="DMO57" s="105"/>
      <c r="DMP57" s="105"/>
      <c r="DMQ57" s="105"/>
      <c r="DMR57" s="105"/>
      <c r="DMS57" s="105"/>
      <c r="DMT57" s="105"/>
      <c r="DMU57" s="105"/>
      <c r="DMV57" s="105"/>
      <c r="DMW57" s="105"/>
      <c r="DMX57" s="105"/>
      <c r="DMY57" s="105"/>
      <c r="DMZ57" s="105"/>
      <c r="DNA57" s="105"/>
      <c r="DNB57" s="105"/>
      <c r="DNC57" s="105"/>
      <c r="DND57" s="105"/>
      <c r="DNE57" s="105"/>
      <c r="DNF57" s="105"/>
      <c r="DNG57" s="105"/>
      <c r="DNH57" s="105"/>
      <c r="DNI57" s="105"/>
      <c r="DNJ57" s="105"/>
      <c r="DNK57" s="105"/>
      <c r="DNL57" s="105"/>
      <c r="DNM57" s="105"/>
      <c r="DNN57" s="105"/>
      <c r="DNO57" s="105"/>
      <c r="DNP57" s="105"/>
      <c r="DNQ57" s="105"/>
      <c r="DNR57" s="105"/>
      <c r="DNS57" s="105"/>
      <c r="DNT57" s="105"/>
      <c r="DNU57" s="105"/>
      <c r="DNV57" s="105"/>
      <c r="DNW57" s="105"/>
      <c r="DNX57" s="105"/>
      <c r="DNY57" s="105"/>
      <c r="DNZ57" s="105"/>
      <c r="DOA57" s="105"/>
      <c r="DOB57" s="105"/>
      <c r="DOC57" s="105"/>
      <c r="DOD57" s="105"/>
      <c r="DOE57" s="105"/>
      <c r="DOF57" s="105"/>
      <c r="DOG57" s="105"/>
      <c r="DOH57" s="105"/>
      <c r="DOI57" s="105"/>
      <c r="DOJ57" s="105"/>
      <c r="DOK57" s="105"/>
      <c r="DOL57" s="105"/>
      <c r="DOM57" s="105"/>
      <c r="DON57" s="105"/>
      <c r="DOO57" s="105"/>
      <c r="DOP57" s="105"/>
      <c r="DOQ57" s="105"/>
      <c r="DOR57" s="105"/>
      <c r="DOS57" s="105"/>
      <c r="DOT57" s="105"/>
      <c r="DOU57" s="105"/>
      <c r="DOV57" s="105"/>
      <c r="DOW57" s="105"/>
      <c r="DOX57" s="105"/>
      <c r="DOY57" s="105"/>
      <c r="DOZ57" s="105"/>
      <c r="DPA57" s="105"/>
      <c r="DPB57" s="105"/>
      <c r="DPC57" s="105"/>
      <c r="DPD57" s="105"/>
      <c r="DPE57" s="105"/>
      <c r="DPF57" s="105"/>
      <c r="DPG57" s="105"/>
      <c r="DPH57" s="105"/>
      <c r="DPI57" s="105"/>
      <c r="DPJ57" s="105"/>
      <c r="DPK57" s="105"/>
      <c r="DPL57" s="105"/>
      <c r="DPM57" s="105"/>
      <c r="DPN57" s="105"/>
      <c r="DPO57" s="105"/>
      <c r="DPP57" s="105"/>
      <c r="DPQ57" s="105"/>
      <c r="DPR57" s="105"/>
      <c r="DPS57" s="105"/>
      <c r="DPT57" s="105"/>
      <c r="DPU57" s="105"/>
      <c r="DPV57" s="105"/>
      <c r="DPW57" s="105"/>
      <c r="DPX57" s="105"/>
      <c r="DPY57" s="105"/>
      <c r="DPZ57" s="105"/>
      <c r="DQA57" s="105"/>
      <c r="DQB57" s="105"/>
      <c r="DQC57" s="105"/>
      <c r="DQD57" s="105"/>
      <c r="DQE57" s="105"/>
      <c r="DQF57" s="105"/>
      <c r="DQG57" s="105"/>
      <c r="DQH57" s="105"/>
      <c r="DQI57" s="105"/>
      <c r="DQJ57" s="105"/>
      <c r="DQK57" s="105"/>
      <c r="DQL57" s="105"/>
      <c r="DQM57" s="105"/>
      <c r="DQN57" s="105"/>
      <c r="DQO57" s="105"/>
      <c r="DQP57" s="105"/>
      <c r="DQQ57" s="105"/>
      <c r="DQR57" s="105"/>
      <c r="DQS57" s="105"/>
      <c r="DQT57" s="105"/>
      <c r="DQU57" s="105"/>
      <c r="DQV57" s="105"/>
      <c r="DQW57" s="105"/>
      <c r="DQX57" s="105"/>
      <c r="DQY57" s="105"/>
      <c r="DQZ57" s="105"/>
      <c r="DRA57" s="105"/>
      <c r="DRB57" s="105"/>
      <c r="DRC57" s="105"/>
      <c r="DRD57" s="105"/>
      <c r="DRE57" s="105"/>
      <c r="DRF57" s="105"/>
      <c r="DRG57" s="105"/>
      <c r="DRH57" s="105"/>
      <c r="DRI57" s="105"/>
      <c r="DRJ57" s="105"/>
      <c r="DRK57" s="105"/>
      <c r="DRL57" s="105"/>
      <c r="DRM57" s="105"/>
      <c r="DRN57" s="105"/>
      <c r="DRO57" s="105"/>
      <c r="DRP57" s="105"/>
      <c r="DRQ57" s="105"/>
      <c r="DRR57" s="105"/>
      <c r="DRS57" s="105"/>
      <c r="DRT57" s="105"/>
      <c r="DRU57" s="105"/>
      <c r="DRV57" s="105"/>
      <c r="DRW57" s="105"/>
      <c r="DRX57" s="105"/>
      <c r="DRY57" s="105"/>
      <c r="DRZ57" s="105"/>
      <c r="DSA57" s="105"/>
      <c r="DSB57" s="105"/>
      <c r="DSC57" s="105"/>
      <c r="DSD57" s="105"/>
      <c r="DSE57" s="105"/>
      <c r="DSF57" s="105"/>
      <c r="DSG57" s="105"/>
      <c r="DSH57" s="105"/>
      <c r="DSI57" s="105"/>
      <c r="DSJ57" s="105"/>
      <c r="DSK57" s="105"/>
      <c r="DSL57" s="105"/>
      <c r="DSM57" s="105"/>
      <c r="DSN57" s="105"/>
      <c r="DSO57" s="105"/>
      <c r="DSP57" s="105"/>
      <c r="DSQ57" s="105"/>
      <c r="DSR57" s="105"/>
      <c r="DSS57" s="105"/>
      <c r="DST57" s="105"/>
      <c r="DSU57" s="105"/>
      <c r="DSV57" s="105"/>
      <c r="DSW57" s="105"/>
      <c r="DSX57" s="105"/>
      <c r="DSY57" s="105"/>
      <c r="DSZ57" s="105"/>
      <c r="DTA57" s="105"/>
      <c r="DTB57" s="105"/>
      <c r="DTC57" s="105"/>
      <c r="DTD57" s="105"/>
      <c r="DTE57" s="105"/>
      <c r="DTF57" s="105"/>
      <c r="DTG57" s="105"/>
      <c r="DTH57" s="105"/>
      <c r="DTI57" s="105"/>
      <c r="DTJ57" s="105"/>
      <c r="DTK57" s="105"/>
      <c r="DTL57" s="105"/>
      <c r="DTM57" s="105"/>
      <c r="DTN57" s="105"/>
      <c r="DTO57" s="105"/>
      <c r="DTP57" s="105"/>
      <c r="DTQ57" s="105"/>
      <c r="DTR57" s="105"/>
      <c r="DTS57" s="105"/>
      <c r="DTT57" s="105"/>
      <c r="DTU57" s="105"/>
      <c r="DTV57" s="105"/>
      <c r="DTW57" s="105"/>
      <c r="DTX57" s="105"/>
      <c r="DTY57" s="105"/>
      <c r="DTZ57" s="105"/>
      <c r="DUA57" s="105"/>
      <c r="DUB57" s="105"/>
      <c r="DUC57" s="105"/>
      <c r="DUD57" s="105"/>
      <c r="DUE57" s="105"/>
      <c r="DUF57" s="105"/>
      <c r="DUG57" s="105"/>
      <c r="DUH57" s="105"/>
      <c r="DUI57" s="105"/>
      <c r="DUJ57" s="105"/>
      <c r="DUK57" s="105"/>
      <c r="DUL57" s="105"/>
      <c r="DUM57" s="105"/>
      <c r="DUN57" s="105"/>
      <c r="DUO57" s="105"/>
      <c r="DUP57" s="105"/>
      <c r="DUQ57" s="105"/>
      <c r="DUR57" s="105"/>
      <c r="DUS57" s="105"/>
      <c r="DUT57" s="105"/>
      <c r="DUU57" s="105"/>
      <c r="DUV57" s="105"/>
      <c r="DUW57" s="105"/>
      <c r="DUX57" s="105"/>
      <c r="DUY57" s="105"/>
      <c r="DUZ57" s="105"/>
      <c r="DVA57" s="105"/>
      <c r="DVB57" s="105"/>
      <c r="DVC57" s="105"/>
      <c r="DVD57" s="105"/>
      <c r="DVE57" s="105"/>
      <c r="DVF57" s="105"/>
      <c r="DVG57" s="105"/>
      <c r="DVH57" s="105"/>
      <c r="DVI57" s="105"/>
      <c r="DVJ57" s="105"/>
      <c r="DVK57" s="105"/>
      <c r="DVL57" s="105"/>
      <c r="DVM57" s="105"/>
      <c r="DVN57" s="105"/>
      <c r="DVO57" s="105"/>
      <c r="DVP57" s="105"/>
      <c r="DVQ57" s="105"/>
      <c r="DVR57" s="105"/>
      <c r="DVS57" s="105"/>
      <c r="DVT57" s="105"/>
      <c r="DVU57" s="105"/>
      <c r="DVV57" s="105"/>
      <c r="DVW57" s="105"/>
      <c r="DVX57" s="105"/>
      <c r="DVY57" s="105"/>
      <c r="DVZ57" s="105"/>
      <c r="DWA57" s="105"/>
      <c r="DWB57" s="105"/>
      <c r="DWC57" s="105"/>
      <c r="DWD57" s="105"/>
      <c r="DWE57" s="105"/>
      <c r="DWF57" s="105"/>
      <c r="DWG57" s="105"/>
      <c r="DWH57" s="105"/>
      <c r="DWI57" s="105"/>
      <c r="DWJ57" s="105"/>
      <c r="DWK57" s="105"/>
      <c r="DWL57" s="105"/>
      <c r="DWM57" s="105"/>
      <c r="DWN57" s="105"/>
      <c r="DWO57" s="105"/>
      <c r="DWP57" s="105"/>
      <c r="DWQ57" s="105"/>
      <c r="DWR57" s="105"/>
      <c r="DWS57" s="105"/>
      <c r="DWT57" s="105"/>
      <c r="DWU57" s="105"/>
      <c r="DWV57" s="105"/>
      <c r="DWW57" s="105"/>
      <c r="DWX57" s="105"/>
      <c r="DWY57" s="105"/>
      <c r="DWZ57" s="105"/>
      <c r="DXA57" s="105"/>
      <c r="DXB57" s="105"/>
      <c r="DXC57" s="105"/>
      <c r="DXD57" s="105"/>
      <c r="DXE57" s="105"/>
      <c r="DXF57" s="105"/>
      <c r="DXG57" s="105"/>
      <c r="DXH57" s="105"/>
      <c r="DXI57" s="105"/>
      <c r="DXJ57" s="105"/>
      <c r="DXK57" s="105"/>
      <c r="DXL57" s="105"/>
      <c r="DXM57" s="105"/>
      <c r="DXN57" s="105"/>
      <c r="DXO57" s="105"/>
      <c r="DXP57" s="105"/>
      <c r="DXQ57" s="105"/>
      <c r="DXR57" s="105"/>
      <c r="DXS57" s="105"/>
      <c r="DXT57" s="105"/>
      <c r="DXU57" s="105"/>
      <c r="DXV57" s="105"/>
      <c r="DXW57" s="105"/>
      <c r="DXX57" s="105"/>
      <c r="DXY57" s="105"/>
      <c r="DXZ57" s="105"/>
      <c r="DYA57" s="105"/>
      <c r="DYB57" s="105"/>
      <c r="DYC57" s="105"/>
      <c r="DYD57" s="105"/>
      <c r="DYE57" s="105"/>
      <c r="DYF57" s="105"/>
      <c r="DYG57" s="105"/>
      <c r="DYH57" s="105"/>
      <c r="DYI57" s="105"/>
      <c r="DYJ57" s="105"/>
      <c r="DYK57" s="105"/>
      <c r="DYL57" s="105"/>
      <c r="DYM57" s="105"/>
      <c r="DYN57" s="105"/>
      <c r="DYO57" s="105"/>
      <c r="DYP57" s="105"/>
      <c r="DYQ57" s="105"/>
      <c r="DYR57" s="105"/>
      <c r="DYS57" s="105"/>
      <c r="DYT57" s="105"/>
      <c r="DYU57" s="105"/>
      <c r="DYV57" s="105"/>
      <c r="DYW57" s="105"/>
      <c r="DYX57" s="105"/>
      <c r="DYY57" s="105"/>
      <c r="DYZ57" s="105"/>
      <c r="DZA57" s="105"/>
      <c r="DZB57" s="105"/>
      <c r="DZC57" s="105"/>
      <c r="DZD57" s="105"/>
      <c r="DZE57" s="105"/>
      <c r="DZF57" s="105"/>
      <c r="DZG57" s="105"/>
      <c r="DZH57" s="105"/>
      <c r="DZI57" s="105"/>
      <c r="DZJ57" s="105"/>
      <c r="DZK57" s="105"/>
      <c r="DZL57" s="105"/>
      <c r="DZM57" s="105"/>
      <c r="DZN57" s="105"/>
      <c r="DZO57" s="105"/>
      <c r="DZP57" s="105"/>
      <c r="DZQ57" s="105"/>
      <c r="DZR57" s="105"/>
      <c r="DZS57" s="105"/>
      <c r="DZT57" s="105"/>
      <c r="DZU57" s="105"/>
      <c r="DZV57" s="105"/>
      <c r="DZW57" s="105"/>
      <c r="DZX57" s="105"/>
      <c r="DZY57" s="105"/>
      <c r="DZZ57" s="105"/>
      <c r="EAA57" s="105"/>
      <c r="EAB57" s="105"/>
      <c r="EAC57" s="105"/>
      <c r="EAD57" s="105"/>
      <c r="EAE57" s="105"/>
      <c r="EAF57" s="105"/>
      <c r="EAG57" s="105"/>
      <c r="EAH57" s="105"/>
      <c r="EAI57" s="105"/>
      <c r="EAJ57" s="105"/>
      <c r="EAK57" s="105"/>
      <c r="EAL57" s="105"/>
      <c r="EAM57" s="105"/>
      <c r="EAN57" s="105"/>
      <c r="EAO57" s="105"/>
      <c r="EAP57" s="105"/>
      <c r="EAQ57" s="105"/>
      <c r="EAR57" s="105"/>
      <c r="EAS57" s="105"/>
      <c r="EAT57" s="105"/>
      <c r="EAU57" s="105"/>
      <c r="EAV57" s="105"/>
      <c r="EAW57" s="105"/>
      <c r="EAX57" s="105"/>
      <c r="EAY57" s="105"/>
      <c r="EAZ57" s="105"/>
      <c r="EBA57" s="105"/>
      <c r="EBB57" s="105"/>
      <c r="EBC57" s="105"/>
      <c r="EBD57" s="105"/>
      <c r="EBE57" s="105"/>
      <c r="EBF57" s="105"/>
      <c r="EBG57" s="105"/>
      <c r="EBH57" s="105"/>
      <c r="EBI57" s="105"/>
      <c r="EBJ57" s="105"/>
      <c r="EBK57" s="105"/>
      <c r="EBL57" s="105"/>
      <c r="EBM57" s="105"/>
      <c r="EBN57" s="105"/>
      <c r="EBO57" s="105"/>
      <c r="EBP57" s="105"/>
      <c r="EBQ57" s="105"/>
      <c r="EBR57" s="105"/>
      <c r="EBS57" s="105"/>
      <c r="EBT57" s="105"/>
      <c r="EBU57" s="105"/>
      <c r="EBV57" s="105"/>
      <c r="EBW57" s="105"/>
      <c r="EBX57" s="105"/>
      <c r="EBY57" s="105"/>
      <c r="EBZ57" s="105"/>
      <c r="ECA57" s="105"/>
      <c r="ECB57" s="105"/>
      <c r="ECC57" s="105"/>
      <c r="ECD57" s="105"/>
      <c r="ECE57" s="105"/>
      <c r="ECF57" s="105"/>
      <c r="ECG57" s="105"/>
      <c r="ECH57" s="105"/>
      <c r="ECI57" s="105"/>
      <c r="ECJ57" s="105"/>
      <c r="ECK57" s="105"/>
      <c r="ECL57" s="105"/>
      <c r="ECM57" s="105"/>
      <c r="ECN57" s="105"/>
      <c r="ECO57" s="105"/>
      <c r="ECP57" s="105"/>
      <c r="ECQ57" s="105"/>
      <c r="ECR57" s="105"/>
      <c r="ECS57" s="105"/>
      <c r="ECT57" s="105"/>
      <c r="ECU57" s="105"/>
      <c r="ECV57" s="105"/>
      <c r="ECW57" s="105"/>
      <c r="ECX57" s="105"/>
      <c r="ECY57" s="105"/>
      <c r="ECZ57" s="105"/>
      <c r="EDA57" s="105"/>
      <c r="EDB57" s="105"/>
      <c r="EDC57" s="105"/>
      <c r="EDD57" s="105"/>
      <c r="EDE57" s="105"/>
      <c r="EDF57" s="105"/>
      <c r="EDG57" s="105"/>
      <c r="EDH57" s="105"/>
      <c r="EDI57" s="105"/>
      <c r="EDJ57" s="105"/>
      <c r="EDK57" s="105"/>
      <c r="EDL57" s="105"/>
      <c r="EDM57" s="105"/>
      <c r="EDN57" s="105"/>
      <c r="EDO57" s="105"/>
      <c r="EDP57" s="105"/>
      <c r="EDQ57" s="105"/>
      <c r="EDR57" s="105"/>
      <c r="EDS57" s="105"/>
      <c r="EDT57" s="105"/>
      <c r="EDU57" s="105"/>
      <c r="EDV57" s="105"/>
      <c r="EDW57" s="105"/>
      <c r="EDX57" s="105"/>
      <c r="EDY57" s="105"/>
      <c r="EDZ57" s="105"/>
      <c r="EEA57" s="105"/>
      <c r="EEB57" s="105"/>
      <c r="EEC57" s="105"/>
      <c r="EED57" s="105"/>
      <c r="EEE57" s="105"/>
      <c r="EEF57" s="105"/>
      <c r="EEG57" s="105"/>
      <c r="EEH57" s="105"/>
      <c r="EEI57" s="105"/>
      <c r="EEJ57" s="105"/>
      <c r="EEK57" s="105"/>
      <c r="EEL57" s="105"/>
      <c r="EEM57" s="105"/>
      <c r="EEN57" s="105"/>
      <c r="EEO57" s="105"/>
      <c r="EEP57" s="105"/>
      <c r="EEQ57" s="105"/>
      <c r="EER57" s="105"/>
      <c r="EES57" s="105"/>
      <c r="EET57" s="105"/>
      <c r="EEU57" s="105"/>
      <c r="EEV57" s="105"/>
      <c r="EEW57" s="105"/>
      <c r="EEX57" s="105"/>
      <c r="EEY57" s="105"/>
      <c r="EEZ57" s="105"/>
      <c r="EFA57" s="105"/>
      <c r="EFB57" s="105"/>
      <c r="EFC57" s="105"/>
      <c r="EFD57" s="105"/>
      <c r="EFE57" s="105"/>
      <c r="EFF57" s="105"/>
      <c r="EFG57" s="105"/>
      <c r="EFH57" s="105"/>
      <c r="EFI57" s="105"/>
      <c r="EFJ57" s="105"/>
      <c r="EFK57" s="105"/>
      <c r="EFL57" s="105"/>
      <c r="EFM57" s="105"/>
      <c r="EFN57" s="105"/>
      <c r="EFO57" s="105"/>
      <c r="EFP57" s="105"/>
      <c r="EFQ57" s="105"/>
      <c r="EFR57" s="105"/>
      <c r="EFS57" s="105"/>
      <c r="EFT57" s="105"/>
      <c r="EFU57" s="105"/>
      <c r="EFV57" s="105"/>
      <c r="EFW57" s="105"/>
      <c r="EFX57" s="105"/>
      <c r="EFY57" s="105"/>
      <c r="EFZ57" s="105"/>
      <c r="EGA57" s="105"/>
      <c r="EGB57" s="105"/>
      <c r="EGC57" s="105"/>
      <c r="EGD57" s="105"/>
      <c r="EGE57" s="105"/>
      <c r="EGF57" s="105"/>
      <c r="EGG57" s="105"/>
      <c r="EGH57" s="105"/>
      <c r="EGI57" s="105"/>
      <c r="EGJ57" s="105"/>
      <c r="EGK57" s="105"/>
      <c r="EGL57" s="105"/>
      <c r="EGM57" s="105"/>
      <c r="EGN57" s="105"/>
      <c r="EGO57" s="105"/>
      <c r="EGP57" s="105"/>
      <c r="EGQ57" s="105"/>
      <c r="EGR57" s="105"/>
      <c r="EGS57" s="105"/>
      <c r="EGT57" s="105"/>
      <c r="EGU57" s="105"/>
      <c r="EGV57" s="105"/>
      <c r="EGW57" s="105"/>
      <c r="EGX57" s="105"/>
      <c r="EGY57" s="105"/>
      <c r="EGZ57" s="105"/>
      <c r="EHA57" s="105"/>
      <c r="EHB57" s="105"/>
      <c r="EHC57" s="105"/>
      <c r="EHD57" s="105"/>
      <c r="EHE57" s="105"/>
      <c r="EHF57" s="105"/>
      <c r="EHG57" s="105"/>
      <c r="EHH57" s="105"/>
      <c r="EHI57" s="105"/>
      <c r="EHJ57" s="105"/>
      <c r="EHK57" s="105"/>
      <c r="EHL57" s="105"/>
      <c r="EHM57" s="105"/>
      <c r="EHN57" s="105"/>
      <c r="EHO57" s="105"/>
      <c r="EHP57" s="105"/>
      <c r="EHQ57" s="105"/>
      <c r="EHR57" s="105"/>
      <c r="EHS57" s="105"/>
      <c r="EHT57" s="105"/>
      <c r="EHU57" s="105"/>
      <c r="EHV57" s="105"/>
      <c r="EHW57" s="105"/>
      <c r="EHX57" s="105"/>
      <c r="EHY57" s="105"/>
      <c r="EHZ57" s="105"/>
      <c r="EIA57" s="105"/>
      <c r="EIB57" s="105"/>
      <c r="EIC57" s="105"/>
      <c r="EID57" s="105"/>
      <c r="EIE57" s="105"/>
      <c r="EIF57" s="105"/>
      <c r="EIG57" s="105"/>
      <c r="EIH57" s="105"/>
      <c r="EII57" s="105"/>
      <c r="EIJ57" s="105"/>
      <c r="EIK57" s="105"/>
      <c r="EIL57" s="105"/>
      <c r="EIM57" s="105"/>
      <c r="EIN57" s="105"/>
      <c r="EIO57" s="105"/>
      <c r="EIP57" s="105"/>
      <c r="EIQ57" s="105"/>
      <c r="EIR57" s="105"/>
      <c r="EIS57" s="105"/>
      <c r="EIT57" s="105"/>
      <c r="EIU57" s="105"/>
      <c r="EIV57" s="105"/>
      <c r="EIW57" s="105"/>
      <c r="EIX57" s="105"/>
      <c r="EIY57" s="105"/>
      <c r="EIZ57" s="105"/>
      <c r="EJA57" s="105"/>
      <c r="EJB57" s="105"/>
      <c r="EJC57" s="105"/>
      <c r="EJD57" s="105"/>
      <c r="EJE57" s="105"/>
      <c r="EJF57" s="105"/>
      <c r="EJG57" s="105"/>
      <c r="EJH57" s="105"/>
      <c r="EJI57" s="105"/>
      <c r="EJJ57" s="105"/>
      <c r="EJK57" s="105"/>
      <c r="EJL57" s="105"/>
      <c r="EJM57" s="105"/>
      <c r="EJN57" s="105"/>
      <c r="EJO57" s="105"/>
      <c r="EJP57" s="105"/>
      <c r="EJQ57" s="105"/>
      <c r="EJR57" s="105"/>
      <c r="EJS57" s="105"/>
      <c r="EJT57" s="105"/>
      <c r="EJU57" s="105"/>
      <c r="EJV57" s="105"/>
      <c r="EJW57" s="105"/>
      <c r="EJX57" s="105"/>
      <c r="EJY57" s="105"/>
      <c r="EJZ57" s="105"/>
      <c r="EKA57" s="105"/>
      <c r="EKB57" s="105"/>
      <c r="EKC57" s="105"/>
      <c r="EKD57" s="105"/>
      <c r="EKE57" s="105"/>
      <c r="EKF57" s="105"/>
      <c r="EKG57" s="105"/>
      <c r="EKH57" s="105"/>
      <c r="EKI57" s="105"/>
      <c r="EKJ57" s="105"/>
      <c r="EKK57" s="105"/>
      <c r="EKL57" s="105"/>
      <c r="EKM57" s="105"/>
      <c r="EKN57" s="105"/>
      <c r="EKO57" s="105"/>
      <c r="EKP57" s="105"/>
      <c r="EKQ57" s="105"/>
      <c r="EKR57" s="105"/>
      <c r="EKS57" s="105"/>
      <c r="EKT57" s="105"/>
      <c r="EKU57" s="105"/>
      <c r="EKV57" s="105"/>
      <c r="EKW57" s="105"/>
      <c r="EKX57" s="105"/>
      <c r="EKY57" s="105"/>
      <c r="EKZ57" s="105"/>
      <c r="ELA57" s="105"/>
      <c r="ELB57" s="105"/>
      <c r="ELC57" s="105"/>
      <c r="ELD57" s="105"/>
      <c r="ELE57" s="105"/>
      <c r="ELF57" s="105"/>
      <c r="ELG57" s="105"/>
      <c r="ELH57" s="105"/>
      <c r="ELI57" s="105"/>
      <c r="ELJ57" s="105"/>
      <c r="ELK57" s="105"/>
      <c r="ELL57" s="105"/>
      <c r="ELM57" s="105"/>
      <c r="ELN57" s="105"/>
      <c r="ELO57" s="105"/>
      <c r="ELP57" s="105"/>
      <c r="ELQ57" s="105"/>
      <c r="ELR57" s="105"/>
      <c r="ELS57" s="105"/>
      <c r="ELT57" s="105"/>
      <c r="ELU57" s="105"/>
      <c r="ELV57" s="105"/>
      <c r="ELW57" s="105"/>
      <c r="ELX57" s="105"/>
      <c r="ELY57" s="105"/>
      <c r="ELZ57" s="105"/>
      <c r="EMA57" s="105"/>
      <c r="EMB57" s="105"/>
      <c r="EMC57" s="105"/>
      <c r="EMD57" s="105"/>
      <c r="EME57" s="105"/>
      <c r="EMF57" s="105"/>
      <c r="EMG57" s="105"/>
      <c r="EMH57" s="105"/>
      <c r="EMI57" s="105"/>
      <c r="EMJ57" s="105"/>
      <c r="EMK57" s="105"/>
      <c r="EML57" s="105"/>
      <c r="EMM57" s="105"/>
      <c r="EMN57" s="105"/>
      <c r="EMO57" s="105"/>
      <c r="EMP57" s="105"/>
      <c r="EMQ57" s="105"/>
      <c r="EMR57" s="105"/>
      <c r="EMS57" s="105"/>
      <c r="EMT57" s="105"/>
      <c r="EMU57" s="105"/>
      <c r="EMV57" s="105"/>
      <c r="EMW57" s="105"/>
      <c r="EMX57" s="105"/>
      <c r="EMY57" s="105"/>
      <c r="EMZ57" s="105"/>
      <c r="ENA57" s="105"/>
      <c r="ENB57" s="105"/>
      <c r="ENC57" s="105"/>
      <c r="END57" s="105"/>
      <c r="ENE57" s="105"/>
      <c r="ENF57" s="105"/>
      <c r="ENG57" s="105"/>
      <c r="ENH57" s="105"/>
      <c r="ENI57" s="105"/>
      <c r="ENJ57" s="105"/>
      <c r="ENK57" s="105"/>
      <c r="ENL57" s="105"/>
      <c r="ENM57" s="105"/>
      <c r="ENN57" s="105"/>
      <c r="ENO57" s="105"/>
      <c r="ENP57" s="105"/>
      <c r="ENQ57" s="105"/>
      <c r="ENR57" s="105"/>
      <c r="ENS57" s="105"/>
      <c r="ENT57" s="105"/>
      <c r="ENU57" s="105"/>
      <c r="ENV57" s="105"/>
      <c r="ENW57" s="105"/>
      <c r="ENX57" s="105"/>
      <c r="ENY57" s="105"/>
      <c r="ENZ57" s="105"/>
      <c r="EOA57" s="105"/>
      <c r="EOB57" s="105"/>
      <c r="EOC57" s="105"/>
      <c r="EOD57" s="105"/>
      <c r="EOE57" s="105"/>
      <c r="EOF57" s="105"/>
      <c r="EOG57" s="105"/>
      <c r="EOH57" s="105"/>
      <c r="EOI57" s="105"/>
      <c r="EOJ57" s="105"/>
      <c r="EOK57" s="105"/>
      <c r="EOL57" s="105"/>
      <c r="EOM57" s="105"/>
      <c r="EON57" s="105"/>
      <c r="EOO57" s="105"/>
      <c r="EOP57" s="105"/>
      <c r="EOQ57" s="105"/>
      <c r="EOR57" s="105"/>
      <c r="EOS57" s="105"/>
      <c r="EOT57" s="105"/>
      <c r="EOU57" s="105"/>
      <c r="EOV57" s="105"/>
      <c r="EOW57" s="105"/>
      <c r="EOX57" s="105"/>
      <c r="EOY57" s="105"/>
      <c r="EOZ57" s="105"/>
      <c r="EPA57" s="105"/>
      <c r="EPB57" s="105"/>
      <c r="EPC57" s="105"/>
      <c r="EPD57" s="105"/>
      <c r="EPE57" s="105"/>
      <c r="EPF57" s="105"/>
      <c r="EPG57" s="105"/>
      <c r="EPH57" s="105"/>
      <c r="EPI57" s="105"/>
      <c r="EPJ57" s="105"/>
      <c r="EPK57" s="105"/>
      <c r="EPL57" s="105"/>
      <c r="EPM57" s="105"/>
      <c r="EPN57" s="105"/>
      <c r="EPO57" s="105"/>
      <c r="EPP57" s="105"/>
      <c r="EPQ57" s="105"/>
      <c r="EPR57" s="105"/>
      <c r="EPS57" s="105"/>
      <c r="EPT57" s="105"/>
      <c r="EPU57" s="105"/>
      <c r="EPV57" s="105"/>
      <c r="EPW57" s="105"/>
      <c r="EPX57" s="105"/>
      <c r="EPY57" s="105"/>
      <c r="EPZ57" s="105"/>
      <c r="EQA57" s="105"/>
      <c r="EQB57" s="105"/>
      <c r="EQC57" s="105"/>
      <c r="EQD57" s="105"/>
      <c r="EQE57" s="105"/>
      <c r="EQF57" s="105"/>
      <c r="EQG57" s="105"/>
      <c r="EQH57" s="105"/>
      <c r="EQI57" s="105"/>
      <c r="EQJ57" s="105"/>
      <c r="EQK57" s="105"/>
      <c r="EQL57" s="105"/>
      <c r="EQM57" s="105"/>
      <c r="EQN57" s="105"/>
      <c r="EQO57" s="105"/>
      <c r="EQP57" s="105"/>
      <c r="EQQ57" s="105"/>
      <c r="EQR57" s="105"/>
      <c r="EQS57" s="105"/>
      <c r="EQT57" s="105"/>
      <c r="EQU57" s="105"/>
      <c r="EQV57" s="105"/>
      <c r="EQW57" s="105"/>
      <c r="EQX57" s="105"/>
      <c r="EQY57" s="105"/>
      <c r="EQZ57" s="105"/>
      <c r="ERA57" s="105"/>
      <c r="ERB57" s="105"/>
      <c r="ERC57" s="105"/>
      <c r="ERD57" s="105"/>
      <c r="ERE57" s="105"/>
      <c r="ERF57" s="105"/>
      <c r="ERG57" s="105"/>
      <c r="ERH57" s="105"/>
      <c r="ERI57" s="105"/>
      <c r="ERJ57" s="105"/>
      <c r="ERK57" s="105"/>
      <c r="ERL57" s="105"/>
      <c r="ERM57" s="105"/>
      <c r="ERN57" s="105"/>
      <c r="ERO57" s="105"/>
      <c r="ERP57" s="105"/>
      <c r="ERQ57" s="105"/>
      <c r="ERR57" s="105"/>
      <c r="ERS57" s="105"/>
      <c r="ERT57" s="105"/>
      <c r="ERU57" s="105"/>
      <c r="ERV57" s="105"/>
      <c r="ERW57" s="105"/>
      <c r="ERX57" s="105"/>
      <c r="ERY57" s="105"/>
      <c r="ERZ57" s="105"/>
      <c r="ESA57" s="105"/>
      <c r="ESB57" s="105"/>
      <c r="ESC57" s="105"/>
      <c r="ESD57" s="105"/>
      <c r="ESE57" s="105"/>
      <c r="ESF57" s="105"/>
      <c r="ESG57" s="105"/>
      <c r="ESH57" s="105"/>
      <c r="ESI57" s="105"/>
      <c r="ESJ57" s="105"/>
      <c r="ESK57" s="105"/>
      <c r="ESL57" s="105"/>
      <c r="ESM57" s="105"/>
      <c r="ESN57" s="105"/>
      <c r="ESO57" s="105"/>
      <c r="ESP57" s="105"/>
      <c r="ESQ57" s="105"/>
      <c r="ESR57" s="105"/>
      <c r="ESS57" s="105"/>
      <c r="EST57" s="105"/>
      <c r="ESU57" s="105"/>
      <c r="ESV57" s="105"/>
      <c r="ESW57" s="105"/>
      <c r="ESX57" s="105"/>
      <c r="ESY57" s="105"/>
      <c r="ESZ57" s="105"/>
      <c r="ETA57" s="105"/>
      <c r="ETB57" s="105"/>
      <c r="ETC57" s="105"/>
      <c r="ETD57" s="105"/>
      <c r="ETE57" s="105"/>
      <c r="ETF57" s="105"/>
      <c r="ETG57" s="105"/>
      <c r="ETH57" s="105"/>
      <c r="ETI57" s="105"/>
      <c r="ETJ57" s="105"/>
      <c r="ETK57" s="105"/>
      <c r="ETL57" s="105"/>
      <c r="ETM57" s="105"/>
      <c r="ETN57" s="105"/>
      <c r="ETO57" s="105"/>
      <c r="ETP57" s="105"/>
      <c r="ETQ57" s="105"/>
      <c r="ETR57" s="105"/>
      <c r="ETS57" s="105"/>
      <c r="ETT57" s="105"/>
      <c r="ETU57" s="105"/>
      <c r="ETV57" s="105"/>
      <c r="ETW57" s="105"/>
      <c r="ETX57" s="105"/>
      <c r="ETY57" s="105"/>
      <c r="ETZ57" s="105"/>
      <c r="EUA57" s="105"/>
      <c r="EUB57" s="105"/>
      <c r="EUC57" s="105"/>
      <c r="EUD57" s="105"/>
      <c r="EUE57" s="105"/>
      <c r="EUF57" s="105"/>
      <c r="EUG57" s="105"/>
      <c r="EUH57" s="105"/>
      <c r="EUI57" s="105"/>
      <c r="EUJ57" s="105"/>
      <c r="EUK57" s="105"/>
      <c r="EUL57" s="105"/>
      <c r="EUM57" s="105"/>
      <c r="EUN57" s="105"/>
      <c r="EUO57" s="105"/>
      <c r="EUP57" s="105"/>
      <c r="EUQ57" s="105"/>
      <c r="EUR57" s="105"/>
      <c r="EUS57" s="105"/>
      <c r="EUT57" s="105"/>
      <c r="EUU57" s="105"/>
      <c r="EUV57" s="105"/>
      <c r="EUW57" s="105"/>
      <c r="EUX57" s="105"/>
      <c r="EUY57" s="105"/>
      <c r="EUZ57" s="105"/>
      <c r="EVA57" s="105"/>
      <c r="EVB57" s="105"/>
      <c r="EVC57" s="105"/>
      <c r="EVD57" s="105"/>
      <c r="EVE57" s="105"/>
      <c r="EVF57" s="105"/>
      <c r="EVG57" s="105"/>
      <c r="EVH57" s="105"/>
      <c r="EVI57" s="105"/>
      <c r="EVJ57" s="105"/>
      <c r="EVK57" s="105"/>
      <c r="EVL57" s="105"/>
      <c r="EVM57" s="105"/>
      <c r="EVN57" s="105"/>
      <c r="EVO57" s="105"/>
      <c r="EVP57" s="105"/>
      <c r="EVQ57" s="105"/>
      <c r="EVR57" s="105"/>
      <c r="EVS57" s="105"/>
      <c r="EVT57" s="105"/>
      <c r="EVU57" s="105"/>
      <c r="EVV57" s="105"/>
      <c r="EVW57" s="105"/>
      <c r="EVX57" s="105"/>
      <c r="EVY57" s="105"/>
      <c r="EVZ57" s="105"/>
      <c r="EWA57" s="105"/>
      <c r="EWB57" s="105"/>
      <c r="EWC57" s="105"/>
      <c r="EWD57" s="105"/>
      <c r="EWE57" s="105"/>
      <c r="EWF57" s="105"/>
      <c r="EWG57" s="105"/>
      <c r="EWH57" s="105"/>
      <c r="EWI57" s="105"/>
      <c r="EWJ57" s="105"/>
      <c r="EWK57" s="105"/>
      <c r="EWL57" s="105"/>
      <c r="EWM57" s="105"/>
      <c r="EWN57" s="105"/>
      <c r="EWO57" s="105"/>
      <c r="EWP57" s="105"/>
      <c r="EWQ57" s="105"/>
      <c r="EWR57" s="105"/>
      <c r="EWS57" s="105"/>
      <c r="EWT57" s="105"/>
      <c r="EWU57" s="105"/>
      <c r="EWV57" s="105"/>
      <c r="EWW57" s="105"/>
      <c r="EWX57" s="105"/>
      <c r="EWY57" s="105"/>
      <c r="EWZ57" s="105"/>
      <c r="EXA57" s="105"/>
      <c r="EXB57" s="105"/>
      <c r="EXC57" s="105"/>
      <c r="EXD57" s="105"/>
      <c r="EXE57" s="105"/>
      <c r="EXF57" s="105"/>
      <c r="EXG57" s="105"/>
      <c r="EXH57" s="105"/>
      <c r="EXI57" s="105"/>
      <c r="EXJ57" s="105"/>
      <c r="EXK57" s="105"/>
      <c r="EXL57" s="105"/>
      <c r="EXM57" s="105"/>
      <c r="EXN57" s="105"/>
      <c r="EXO57" s="105"/>
      <c r="EXP57" s="105"/>
      <c r="EXQ57" s="105"/>
      <c r="EXR57" s="105"/>
      <c r="EXS57" s="105"/>
      <c r="EXT57" s="105"/>
      <c r="EXU57" s="105"/>
      <c r="EXV57" s="105"/>
      <c r="EXW57" s="105"/>
      <c r="EXX57" s="105"/>
      <c r="EXY57" s="105"/>
      <c r="EXZ57" s="105"/>
      <c r="EYA57" s="105"/>
      <c r="EYB57" s="105"/>
      <c r="EYC57" s="105"/>
      <c r="EYD57" s="105"/>
      <c r="EYE57" s="105"/>
      <c r="EYF57" s="105"/>
      <c r="EYG57" s="105"/>
      <c r="EYH57" s="105"/>
      <c r="EYI57" s="105"/>
      <c r="EYJ57" s="105"/>
      <c r="EYK57" s="105"/>
      <c r="EYL57" s="105"/>
      <c r="EYM57" s="105"/>
      <c r="EYN57" s="105"/>
      <c r="EYO57" s="105"/>
      <c r="EYP57" s="105"/>
      <c r="EYQ57" s="105"/>
      <c r="EYR57" s="105"/>
      <c r="EYS57" s="105"/>
      <c r="EYT57" s="105"/>
      <c r="EYU57" s="105"/>
      <c r="EYV57" s="105"/>
      <c r="EYW57" s="105"/>
      <c r="EYX57" s="105"/>
      <c r="EYY57" s="105"/>
      <c r="EYZ57" s="105"/>
      <c r="EZA57" s="105"/>
      <c r="EZB57" s="105"/>
      <c r="EZC57" s="105"/>
      <c r="EZD57" s="105"/>
      <c r="EZE57" s="105"/>
      <c r="EZF57" s="105"/>
      <c r="EZG57" s="105"/>
      <c r="EZH57" s="105"/>
      <c r="EZI57" s="105"/>
      <c r="EZJ57" s="105"/>
      <c r="EZK57" s="105"/>
      <c r="EZL57" s="105"/>
      <c r="EZM57" s="105"/>
      <c r="EZN57" s="105"/>
      <c r="EZO57" s="105"/>
      <c r="EZP57" s="105"/>
      <c r="EZQ57" s="105"/>
      <c r="EZR57" s="105"/>
      <c r="EZS57" s="105"/>
      <c r="EZT57" s="105"/>
      <c r="EZU57" s="105"/>
      <c r="EZV57" s="105"/>
      <c r="EZW57" s="105"/>
      <c r="EZX57" s="105"/>
      <c r="EZY57" s="105"/>
      <c r="EZZ57" s="105"/>
      <c r="FAA57" s="105"/>
      <c r="FAB57" s="105"/>
      <c r="FAC57" s="105"/>
      <c r="FAD57" s="105"/>
      <c r="FAE57" s="105"/>
      <c r="FAF57" s="105"/>
      <c r="FAG57" s="105"/>
      <c r="FAH57" s="105"/>
      <c r="FAI57" s="105"/>
      <c r="FAJ57" s="105"/>
      <c r="FAK57" s="105"/>
      <c r="FAL57" s="105"/>
      <c r="FAM57" s="105"/>
      <c r="FAN57" s="105"/>
      <c r="FAO57" s="105"/>
      <c r="FAP57" s="105"/>
      <c r="FAQ57" s="105"/>
      <c r="FAR57" s="105"/>
      <c r="FAS57" s="105"/>
      <c r="FAT57" s="105"/>
      <c r="FAU57" s="105"/>
      <c r="FAV57" s="105"/>
      <c r="FAW57" s="105"/>
      <c r="FAX57" s="105"/>
      <c r="FAY57" s="105"/>
      <c r="FAZ57" s="105"/>
      <c r="FBA57" s="105"/>
      <c r="FBB57" s="105"/>
      <c r="FBC57" s="105"/>
      <c r="FBD57" s="105"/>
      <c r="FBE57" s="105"/>
      <c r="FBF57" s="105"/>
      <c r="FBG57" s="105"/>
      <c r="FBH57" s="105"/>
      <c r="FBI57" s="105"/>
      <c r="FBJ57" s="105"/>
      <c r="FBK57" s="105"/>
      <c r="FBL57" s="105"/>
      <c r="FBM57" s="105"/>
      <c r="FBN57" s="105"/>
      <c r="FBO57" s="105"/>
      <c r="FBP57" s="105"/>
      <c r="FBQ57" s="105"/>
      <c r="FBR57" s="105"/>
      <c r="FBS57" s="105"/>
      <c r="FBT57" s="105"/>
      <c r="FBU57" s="105"/>
      <c r="FBV57" s="105"/>
      <c r="FBW57" s="105"/>
      <c r="FBX57" s="105"/>
      <c r="FBY57" s="105"/>
      <c r="FBZ57" s="105"/>
      <c r="FCA57" s="105"/>
      <c r="FCB57" s="105"/>
      <c r="FCC57" s="105"/>
      <c r="FCD57" s="105"/>
      <c r="FCE57" s="105"/>
      <c r="FCF57" s="105"/>
      <c r="FCG57" s="105"/>
      <c r="FCH57" s="105"/>
      <c r="FCI57" s="105"/>
      <c r="FCJ57" s="105"/>
      <c r="FCK57" s="105"/>
      <c r="FCL57" s="105"/>
      <c r="FCM57" s="105"/>
      <c r="FCN57" s="105"/>
      <c r="FCO57" s="105"/>
      <c r="FCP57" s="105"/>
      <c r="FCQ57" s="105"/>
      <c r="FCR57" s="105"/>
      <c r="FCS57" s="105"/>
      <c r="FCT57" s="105"/>
      <c r="FCU57" s="105"/>
      <c r="FCV57" s="105"/>
      <c r="FCW57" s="105"/>
      <c r="FCX57" s="105"/>
      <c r="FCY57" s="105"/>
      <c r="FCZ57" s="105"/>
      <c r="FDA57" s="105"/>
      <c r="FDB57" s="105"/>
      <c r="FDC57" s="105"/>
      <c r="FDD57" s="105"/>
      <c r="FDE57" s="105"/>
      <c r="FDF57" s="105"/>
      <c r="FDG57" s="105"/>
      <c r="FDH57" s="105"/>
      <c r="FDI57" s="105"/>
      <c r="FDJ57" s="105"/>
      <c r="FDK57" s="105"/>
      <c r="FDL57" s="105"/>
      <c r="FDM57" s="105"/>
      <c r="FDN57" s="105"/>
      <c r="FDO57" s="105"/>
      <c r="FDP57" s="105"/>
      <c r="FDQ57" s="105"/>
      <c r="FDR57" s="105"/>
      <c r="FDS57" s="105"/>
      <c r="FDT57" s="105"/>
      <c r="FDU57" s="105"/>
      <c r="FDV57" s="105"/>
      <c r="FDW57" s="105"/>
      <c r="FDX57" s="105"/>
      <c r="FDY57" s="105"/>
      <c r="FDZ57" s="105"/>
      <c r="FEA57" s="105"/>
      <c r="FEB57" s="105"/>
      <c r="FEC57" s="105"/>
      <c r="FED57" s="105"/>
      <c r="FEE57" s="105"/>
      <c r="FEF57" s="105"/>
      <c r="FEG57" s="105"/>
      <c r="FEH57" s="105"/>
      <c r="FEI57" s="105"/>
      <c r="FEJ57" s="105"/>
      <c r="FEK57" s="105"/>
      <c r="FEL57" s="105"/>
      <c r="FEM57" s="105"/>
      <c r="FEN57" s="105"/>
      <c r="FEO57" s="105"/>
      <c r="FEP57" s="105"/>
      <c r="FEQ57" s="105"/>
      <c r="FER57" s="105"/>
      <c r="FES57" s="105"/>
      <c r="FET57" s="105"/>
      <c r="FEU57" s="105"/>
      <c r="FEV57" s="105"/>
      <c r="FEW57" s="105"/>
      <c r="FEX57" s="105"/>
      <c r="FEY57" s="105"/>
      <c r="FEZ57" s="105"/>
      <c r="FFA57" s="105"/>
      <c r="FFB57" s="105"/>
      <c r="FFC57" s="105"/>
      <c r="FFD57" s="105"/>
      <c r="FFE57" s="105"/>
      <c r="FFF57" s="105"/>
      <c r="FFG57" s="105"/>
      <c r="FFH57" s="105"/>
      <c r="FFI57" s="105"/>
      <c r="FFJ57" s="105"/>
      <c r="FFK57" s="105"/>
      <c r="FFL57" s="105"/>
      <c r="FFM57" s="105"/>
      <c r="FFN57" s="105"/>
      <c r="FFO57" s="105"/>
      <c r="FFP57" s="105"/>
      <c r="FFQ57" s="105"/>
      <c r="FFR57" s="105"/>
      <c r="FFS57" s="105"/>
      <c r="FFT57" s="105"/>
      <c r="FFU57" s="105"/>
      <c r="FFV57" s="105"/>
      <c r="FFW57" s="105"/>
      <c r="FFX57" s="105"/>
      <c r="FFY57" s="105"/>
      <c r="FFZ57" s="105"/>
      <c r="FGA57" s="105"/>
      <c r="FGB57" s="105"/>
      <c r="FGC57" s="105"/>
      <c r="FGD57" s="105"/>
      <c r="FGE57" s="105"/>
      <c r="FGF57" s="105"/>
      <c r="FGG57" s="105"/>
      <c r="FGH57" s="105"/>
      <c r="FGI57" s="105"/>
      <c r="FGJ57" s="105"/>
      <c r="FGK57" s="105"/>
      <c r="FGL57" s="105"/>
      <c r="FGM57" s="105"/>
      <c r="FGN57" s="105"/>
      <c r="FGO57" s="105"/>
      <c r="FGP57" s="105"/>
      <c r="FGQ57" s="105"/>
      <c r="FGR57" s="105"/>
      <c r="FGS57" s="105"/>
      <c r="FGT57" s="105"/>
      <c r="FGU57" s="105"/>
      <c r="FGV57" s="105"/>
      <c r="FGW57" s="105"/>
      <c r="FGX57" s="105"/>
      <c r="FGY57" s="105"/>
      <c r="FGZ57" s="105"/>
      <c r="FHA57" s="105"/>
      <c r="FHB57" s="105"/>
      <c r="FHC57" s="105"/>
      <c r="FHD57" s="105"/>
      <c r="FHE57" s="105"/>
      <c r="FHF57" s="105"/>
      <c r="FHG57" s="105"/>
      <c r="FHH57" s="105"/>
      <c r="FHI57" s="105"/>
      <c r="FHJ57" s="105"/>
      <c r="FHK57" s="105"/>
      <c r="FHL57" s="105"/>
      <c r="FHM57" s="105"/>
      <c r="FHN57" s="105"/>
      <c r="FHO57" s="105"/>
      <c r="FHP57" s="105"/>
      <c r="FHQ57" s="105"/>
      <c r="FHR57" s="105"/>
      <c r="FHS57" s="105"/>
      <c r="FHT57" s="105"/>
      <c r="FHU57" s="105"/>
      <c r="FHV57" s="105"/>
      <c r="FHW57" s="105"/>
      <c r="FHX57" s="105"/>
      <c r="FHY57" s="105"/>
      <c r="FHZ57" s="105"/>
      <c r="FIA57" s="105"/>
      <c r="FIB57" s="105"/>
      <c r="FIC57" s="105"/>
      <c r="FID57" s="105"/>
      <c r="FIE57" s="105"/>
      <c r="FIF57" s="105"/>
      <c r="FIG57" s="105"/>
      <c r="FIH57" s="105"/>
      <c r="FII57" s="105"/>
      <c r="FIJ57" s="105"/>
      <c r="FIK57" s="105"/>
      <c r="FIL57" s="105"/>
      <c r="FIM57" s="105"/>
      <c r="FIN57" s="105"/>
      <c r="FIO57" s="105"/>
      <c r="FIP57" s="105"/>
      <c r="FIQ57" s="105"/>
      <c r="FIR57" s="105"/>
      <c r="FIS57" s="105"/>
      <c r="FIT57" s="105"/>
      <c r="FIU57" s="105"/>
      <c r="FIV57" s="105"/>
      <c r="FIW57" s="105"/>
      <c r="FIX57" s="105"/>
      <c r="FIY57" s="105"/>
      <c r="FIZ57" s="105"/>
      <c r="FJA57" s="105"/>
      <c r="FJB57" s="105"/>
      <c r="FJC57" s="105"/>
      <c r="FJD57" s="105"/>
      <c r="FJE57" s="105"/>
      <c r="FJF57" s="105"/>
      <c r="FJG57" s="105"/>
      <c r="FJH57" s="105"/>
      <c r="FJI57" s="105"/>
      <c r="FJJ57" s="105"/>
      <c r="FJK57" s="105"/>
      <c r="FJL57" s="105"/>
      <c r="FJM57" s="105"/>
      <c r="FJN57" s="105"/>
      <c r="FJO57" s="105"/>
      <c r="FJP57" s="105"/>
      <c r="FJQ57" s="105"/>
      <c r="FJR57" s="105"/>
      <c r="FJS57" s="105"/>
      <c r="FJT57" s="105"/>
      <c r="FJU57" s="105"/>
      <c r="FJV57" s="105"/>
      <c r="FJW57" s="105"/>
      <c r="FJX57" s="105"/>
      <c r="FJY57" s="105"/>
      <c r="FJZ57" s="105"/>
      <c r="FKA57" s="105"/>
      <c r="FKB57" s="105"/>
      <c r="FKC57" s="105"/>
      <c r="FKD57" s="105"/>
      <c r="FKE57" s="105"/>
      <c r="FKF57" s="105"/>
      <c r="FKG57" s="105"/>
      <c r="FKH57" s="105"/>
      <c r="FKI57" s="105"/>
      <c r="FKJ57" s="105"/>
      <c r="FKK57" s="105"/>
      <c r="FKL57" s="105"/>
      <c r="FKM57" s="105"/>
      <c r="FKN57" s="105"/>
      <c r="FKO57" s="105"/>
      <c r="FKP57" s="105"/>
      <c r="FKQ57" s="105"/>
      <c r="FKR57" s="105"/>
      <c r="FKS57" s="105"/>
      <c r="FKT57" s="105"/>
      <c r="FKU57" s="105"/>
      <c r="FKV57" s="105"/>
      <c r="FKW57" s="105"/>
      <c r="FKX57" s="105"/>
      <c r="FKY57" s="105"/>
      <c r="FKZ57" s="105"/>
      <c r="FLA57" s="105"/>
      <c r="FLB57" s="105"/>
      <c r="FLC57" s="105"/>
      <c r="FLD57" s="105"/>
      <c r="FLE57" s="105"/>
      <c r="FLF57" s="105"/>
      <c r="FLG57" s="105"/>
      <c r="FLH57" s="105"/>
      <c r="FLI57" s="105"/>
      <c r="FLJ57" s="105"/>
      <c r="FLK57" s="105"/>
      <c r="FLL57" s="105"/>
      <c r="FLM57" s="105"/>
      <c r="FLN57" s="105"/>
      <c r="FLO57" s="105"/>
      <c r="FLP57" s="105"/>
      <c r="FLQ57" s="105"/>
      <c r="FLR57" s="105"/>
      <c r="FLS57" s="105"/>
      <c r="FLT57" s="105"/>
      <c r="FLU57" s="105"/>
      <c r="FLV57" s="105"/>
      <c r="FLW57" s="105"/>
      <c r="FLX57" s="105"/>
      <c r="FLY57" s="105"/>
      <c r="FLZ57" s="105"/>
      <c r="FMA57" s="105"/>
      <c r="FMB57" s="105"/>
      <c r="FMC57" s="105"/>
      <c r="FMD57" s="105"/>
      <c r="FME57" s="105"/>
      <c r="FMF57" s="105"/>
      <c r="FMG57" s="105"/>
      <c r="FMH57" s="105"/>
      <c r="FMI57" s="105"/>
      <c r="FMJ57" s="105"/>
      <c r="FMK57" s="105"/>
      <c r="FML57" s="105"/>
      <c r="FMM57" s="105"/>
      <c r="FMN57" s="105"/>
      <c r="FMO57" s="105"/>
      <c r="FMP57" s="105"/>
      <c r="FMQ57" s="105"/>
      <c r="FMR57" s="105"/>
      <c r="FMS57" s="105"/>
      <c r="FMT57" s="105"/>
      <c r="FMU57" s="105"/>
      <c r="FMV57" s="105"/>
      <c r="FMW57" s="105"/>
      <c r="FMX57" s="105"/>
      <c r="FMY57" s="105"/>
      <c r="FMZ57" s="105"/>
      <c r="FNA57" s="105"/>
      <c r="FNB57" s="105"/>
      <c r="FNC57" s="105"/>
      <c r="FND57" s="105"/>
      <c r="FNE57" s="105"/>
      <c r="FNF57" s="105"/>
      <c r="FNG57" s="105"/>
      <c r="FNH57" s="105"/>
      <c r="FNI57" s="105"/>
      <c r="FNJ57" s="105"/>
      <c r="FNK57" s="105"/>
      <c r="FNL57" s="105"/>
      <c r="FNM57" s="105"/>
      <c r="FNN57" s="105"/>
      <c r="FNO57" s="105"/>
      <c r="FNP57" s="105"/>
      <c r="FNQ57" s="105"/>
      <c r="FNR57" s="105"/>
      <c r="FNS57" s="105"/>
      <c r="FNT57" s="105"/>
      <c r="FNU57" s="105"/>
      <c r="FNV57" s="105"/>
      <c r="FNW57" s="105"/>
      <c r="FNX57" s="105"/>
      <c r="FNY57" s="105"/>
      <c r="FNZ57" s="105"/>
      <c r="FOA57" s="105"/>
      <c r="FOB57" s="105"/>
      <c r="FOC57" s="105"/>
      <c r="FOD57" s="105"/>
      <c r="FOE57" s="105"/>
      <c r="FOF57" s="105"/>
      <c r="FOG57" s="105"/>
      <c r="FOH57" s="105"/>
      <c r="FOI57" s="105"/>
      <c r="FOJ57" s="105"/>
      <c r="FOK57" s="105"/>
      <c r="FOL57" s="105"/>
      <c r="FOM57" s="105"/>
      <c r="FON57" s="105"/>
      <c r="FOO57" s="105"/>
      <c r="FOP57" s="105"/>
      <c r="FOQ57" s="105"/>
      <c r="FOR57" s="105"/>
      <c r="FOS57" s="105"/>
      <c r="FOT57" s="105"/>
      <c r="FOU57" s="105"/>
      <c r="FOV57" s="105"/>
      <c r="FOW57" s="105"/>
      <c r="FOX57" s="105"/>
      <c r="FOY57" s="105"/>
      <c r="FOZ57" s="105"/>
      <c r="FPA57" s="105"/>
      <c r="FPB57" s="105"/>
      <c r="FPC57" s="105"/>
      <c r="FPD57" s="105"/>
      <c r="FPE57" s="105"/>
      <c r="FPF57" s="105"/>
      <c r="FPG57" s="105"/>
      <c r="FPH57" s="105"/>
      <c r="FPI57" s="105"/>
      <c r="FPJ57" s="105"/>
      <c r="FPK57" s="105"/>
      <c r="FPL57" s="105"/>
      <c r="FPM57" s="105"/>
      <c r="FPN57" s="105"/>
      <c r="FPO57" s="105"/>
      <c r="FPP57" s="105"/>
      <c r="FPQ57" s="105"/>
      <c r="FPR57" s="105"/>
      <c r="FPS57" s="105"/>
      <c r="FPT57" s="105"/>
      <c r="FPU57" s="105"/>
      <c r="FPV57" s="105"/>
      <c r="FPW57" s="105"/>
      <c r="FPX57" s="105"/>
      <c r="FPY57" s="105"/>
      <c r="FPZ57" s="105"/>
      <c r="FQA57" s="105"/>
      <c r="FQB57" s="105"/>
      <c r="FQC57" s="105"/>
      <c r="FQD57" s="105"/>
      <c r="FQE57" s="105"/>
      <c r="FQF57" s="105"/>
      <c r="FQG57" s="105"/>
      <c r="FQH57" s="105"/>
      <c r="FQI57" s="105"/>
      <c r="FQJ57" s="105"/>
      <c r="FQK57" s="105"/>
      <c r="FQL57" s="105"/>
      <c r="FQM57" s="105"/>
      <c r="FQN57" s="105"/>
      <c r="FQO57" s="105"/>
      <c r="FQP57" s="105"/>
      <c r="FQQ57" s="105"/>
      <c r="FQR57" s="105"/>
      <c r="FQS57" s="105"/>
      <c r="FQT57" s="105"/>
      <c r="FQU57" s="105"/>
      <c r="FQV57" s="105"/>
      <c r="FQW57" s="105"/>
      <c r="FQX57" s="105"/>
      <c r="FQY57" s="105"/>
      <c r="FQZ57" s="105"/>
      <c r="FRA57" s="105"/>
      <c r="FRB57" s="105"/>
      <c r="FRC57" s="105"/>
      <c r="FRD57" s="105"/>
      <c r="FRE57" s="105"/>
      <c r="FRF57" s="105"/>
      <c r="FRG57" s="105"/>
      <c r="FRH57" s="105"/>
      <c r="FRI57" s="105"/>
      <c r="FRJ57" s="105"/>
      <c r="FRK57" s="105"/>
      <c r="FRL57" s="105"/>
      <c r="FRM57" s="105"/>
      <c r="FRN57" s="105"/>
      <c r="FRO57" s="105"/>
      <c r="FRP57" s="105"/>
      <c r="FRQ57" s="105"/>
      <c r="FRR57" s="105"/>
      <c r="FRS57" s="105"/>
      <c r="FRT57" s="105"/>
      <c r="FRU57" s="105"/>
      <c r="FRV57" s="105"/>
      <c r="FRW57" s="105"/>
      <c r="FRX57" s="105"/>
      <c r="FRY57" s="105"/>
      <c r="FRZ57" s="105"/>
      <c r="FSA57" s="105"/>
      <c r="FSB57" s="105"/>
      <c r="FSC57" s="105"/>
      <c r="FSD57" s="105"/>
      <c r="FSE57" s="105"/>
      <c r="FSF57" s="105"/>
      <c r="FSG57" s="105"/>
      <c r="FSH57" s="105"/>
      <c r="FSI57" s="105"/>
      <c r="FSJ57" s="105"/>
      <c r="FSK57" s="105"/>
      <c r="FSL57" s="105"/>
      <c r="FSM57" s="105"/>
      <c r="FSN57" s="105"/>
      <c r="FSO57" s="105"/>
      <c r="FSP57" s="105"/>
      <c r="FSQ57" s="105"/>
      <c r="FSR57" s="105"/>
      <c r="FSS57" s="105"/>
      <c r="FST57" s="105"/>
      <c r="FSU57" s="105"/>
      <c r="FSV57" s="105"/>
      <c r="FSW57" s="105"/>
      <c r="FSX57" s="105"/>
      <c r="FSY57" s="105"/>
      <c r="FSZ57" s="105"/>
      <c r="FTA57" s="105"/>
      <c r="FTB57" s="105"/>
      <c r="FTC57" s="105"/>
      <c r="FTD57" s="105"/>
      <c r="FTE57" s="105"/>
      <c r="FTF57" s="105"/>
      <c r="FTG57" s="105"/>
      <c r="FTH57" s="105"/>
      <c r="FTI57" s="105"/>
      <c r="FTJ57" s="105"/>
      <c r="FTK57" s="105"/>
      <c r="FTL57" s="105"/>
      <c r="FTM57" s="105"/>
      <c r="FTN57" s="105"/>
      <c r="FTO57" s="105"/>
      <c r="FTP57" s="105"/>
      <c r="FTQ57" s="105"/>
      <c r="FTR57" s="105"/>
      <c r="FTS57" s="105"/>
      <c r="FTT57" s="105"/>
      <c r="FTU57" s="105"/>
      <c r="FTV57" s="105"/>
      <c r="FTW57" s="105"/>
      <c r="FTX57" s="105"/>
      <c r="FTY57" s="105"/>
      <c r="FTZ57" s="105"/>
      <c r="FUA57" s="105"/>
      <c r="FUB57" s="105"/>
      <c r="FUC57" s="105"/>
      <c r="FUD57" s="105"/>
      <c r="FUE57" s="105"/>
      <c r="FUF57" s="105"/>
      <c r="FUG57" s="105"/>
      <c r="FUH57" s="105"/>
      <c r="FUI57" s="105"/>
      <c r="FUJ57" s="105"/>
      <c r="FUK57" s="105"/>
      <c r="FUL57" s="105"/>
      <c r="FUM57" s="105"/>
      <c r="FUN57" s="105"/>
      <c r="FUO57" s="105"/>
      <c r="FUP57" s="105"/>
      <c r="FUQ57" s="105"/>
      <c r="FUR57" s="105"/>
      <c r="FUS57" s="105"/>
      <c r="FUT57" s="105"/>
      <c r="FUU57" s="105"/>
      <c r="FUV57" s="105"/>
      <c r="FUW57" s="105"/>
      <c r="FUX57" s="105"/>
      <c r="FUY57" s="105"/>
      <c r="FUZ57" s="105"/>
      <c r="FVA57" s="105"/>
      <c r="FVB57" s="105"/>
      <c r="FVC57" s="105"/>
      <c r="FVD57" s="105"/>
      <c r="FVE57" s="105"/>
      <c r="FVF57" s="105"/>
      <c r="FVG57" s="105"/>
      <c r="FVH57" s="105"/>
      <c r="FVI57" s="105"/>
      <c r="FVJ57" s="105"/>
      <c r="FVK57" s="105"/>
      <c r="FVL57" s="105"/>
      <c r="FVM57" s="105"/>
      <c r="FVN57" s="105"/>
      <c r="FVO57" s="105"/>
      <c r="FVP57" s="105"/>
      <c r="FVQ57" s="105"/>
      <c r="FVR57" s="105"/>
      <c r="FVS57" s="105"/>
      <c r="FVT57" s="105"/>
      <c r="FVU57" s="105"/>
      <c r="FVV57" s="105"/>
      <c r="FVW57" s="105"/>
      <c r="FVX57" s="105"/>
      <c r="FVY57" s="105"/>
      <c r="FVZ57" s="105"/>
      <c r="FWA57" s="105"/>
      <c r="FWB57" s="105"/>
      <c r="FWC57" s="105"/>
      <c r="FWD57" s="105"/>
      <c r="FWE57" s="105"/>
      <c r="FWF57" s="105"/>
      <c r="FWG57" s="105"/>
      <c r="FWH57" s="105"/>
      <c r="FWI57" s="105"/>
      <c r="FWJ57" s="105"/>
      <c r="FWK57" s="105"/>
      <c r="FWL57" s="105"/>
      <c r="FWM57" s="105"/>
      <c r="FWN57" s="105"/>
      <c r="FWO57" s="105"/>
      <c r="FWP57" s="105"/>
      <c r="FWQ57" s="105"/>
      <c r="FWR57" s="105"/>
      <c r="FWS57" s="105"/>
      <c r="FWT57" s="105"/>
      <c r="FWU57" s="105"/>
      <c r="FWV57" s="105"/>
      <c r="FWW57" s="105"/>
      <c r="FWX57" s="105"/>
      <c r="FWY57" s="105"/>
      <c r="FWZ57" s="105"/>
      <c r="FXA57" s="105"/>
      <c r="FXB57" s="105"/>
      <c r="FXC57" s="105"/>
      <c r="FXD57" s="105"/>
      <c r="FXE57" s="105"/>
      <c r="FXF57" s="105"/>
      <c r="FXG57" s="105"/>
      <c r="FXH57" s="105"/>
      <c r="FXI57" s="105"/>
      <c r="FXJ57" s="105"/>
      <c r="FXK57" s="105"/>
      <c r="FXL57" s="105"/>
      <c r="FXM57" s="105"/>
      <c r="FXN57" s="105"/>
      <c r="FXO57" s="105"/>
      <c r="FXP57" s="105"/>
      <c r="FXQ57" s="105"/>
      <c r="FXR57" s="105"/>
      <c r="FXS57" s="105"/>
      <c r="FXT57" s="105"/>
      <c r="FXU57" s="105"/>
      <c r="FXV57" s="105"/>
      <c r="FXW57" s="105"/>
      <c r="FXX57" s="105"/>
      <c r="FXY57" s="105"/>
      <c r="FXZ57" s="105"/>
      <c r="FYA57" s="105"/>
      <c r="FYB57" s="105"/>
      <c r="FYC57" s="105"/>
      <c r="FYD57" s="105"/>
      <c r="FYE57" s="105"/>
      <c r="FYF57" s="105"/>
      <c r="FYG57" s="105"/>
      <c r="FYH57" s="105"/>
      <c r="FYI57" s="105"/>
      <c r="FYJ57" s="105"/>
      <c r="FYK57" s="105"/>
      <c r="FYL57" s="105"/>
      <c r="FYM57" s="105"/>
      <c r="FYN57" s="105"/>
      <c r="FYO57" s="105"/>
      <c r="FYP57" s="105"/>
      <c r="FYQ57" s="105"/>
      <c r="FYR57" s="105"/>
      <c r="FYS57" s="105"/>
      <c r="FYT57" s="105"/>
      <c r="FYU57" s="105"/>
      <c r="FYV57" s="105"/>
      <c r="FYW57" s="105"/>
      <c r="FYX57" s="105"/>
      <c r="FYY57" s="105"/>
      <c r="FYZ57" s="105"/>
      <c r="FZA57" s="105"/>
      <c r="FZB57" s="105"/>
      <c r="FZC57" s="105"/>
      <c r="FZD57" s="105"/>
      <c r="FZE57" s="105"/>
      <c r="FZF57" s="105"/>
      <c r="FZG57" s="105"/>
      <c r="FZH57" s="105"/>
      <c r="FZI57" s="105"/>
      <c r="FZJ57" s="105"/>
      <c r="FZK57" s="105"/>
      <c r="FZL57" s="105"/>
      <c r="FZM57" s="105"/>
      <c r="FZN57" s="105"/>
      <c r="FZO57" s="105"/>
      <c r="FZP57" s="105"/>
      <c r="FZQ57" s="105"/>
      <c r="FZR57" s="105"/>
      <c r="FZS57" s="105"/>
      <c r="FZT57" s="105"/>
      <c r="FZU57" s="105"/>
      <c r="FZV57" s="105"/>
      <c r="FZW57" s="105"/>
      <c r="FZX57" s="105"/>
      <c r="FZY57" s="105"/>
      <c r="FZZ57" s="105"/>
      <c r="GAA57" s="105"/>
      <c r="GAB57" s="105"/>
      <c r="GAC57" s="105"/>
      <c r="GAD57" s="105"/>
      <c r="GAE57" s="105"/>
      <c r="GAF57" s="105"/>
      <c r="GAG57" s="105"/>
      <c r="GAH57" s="105"/>
      <c r="GAI57" s="105"/>
      <c r="GAJ57" s="105"/>
      <c r="GAK57" s="105"/>
      <c r="GAL57" s="105"/>
      <c r="GAM57" s="105"/>
      <c r="GAN57" s="105"/>
      <c r="GAO57" s="105"/>
      <c r="GAP57" s="105"/>
      <c r="GAQ57" s="105"/>
      <c r="GAR57" s="105"/>
      <c r="GAS57" s="105"/>
      <c r="GAT57" s="105"/>
      <c r="GAU57" s="105"/>
      <c r="GAV57" s="105"/>
      <c r="GAW57" s="105"/>
      <c r="GAX57" s="105"/>
      <c r="GAY57" s="105"/>
      <c r="GAZ57" s="105"/>
      <c r="GBA57" s="105"/>
      <c r="GBB57" s="105"/>
      <c r="GBC57" s="105"/>
      <c r="GBD57" s="105"/>
      <c r="GBE57" s="105"/>
      <c r="GBF57" s="105"/>
      <c r="GBG57" s="105"/>
      <c r="GBH57" s="105"/>
      <c r="GBI57" s="105"/>
      <c r="GBJ57" s="105"/>
      <c r="GBK57" s="105"/>
      <c r="GBL57" s="105"/>
      <c r="GBM57" s="105"/>
      <c r="GBN57" s="105"/>
      <c r="GBO57" s="105"/>
      <c r="GBP57" s="105"/>
      <c r="GBQ57" s="105"/>
      <c r="GBR57" s="105"/>
      <c r="GBS57" s="105"/>
      <c r="GBT57" s="105"/>
      <c r="GBU57" s="105"/>
      <c r="GBV57" s="105"/>
      <c r="GBW57" s="105"/>
      <c r="GBX57" s="105"/>
      <c r="GBY57" s="105"/>
      <c r="GBZ57" s="105"/>
      <c r="GCA57" s="105"/>
      <c r="GCB57" s="105"/>
      <c r="GCC57" s="105"/>
      <c r="GCD57" s="105"/>
      <c r="GCE57" s="105"/>
      <c r="GCF57" s="105"/>
      <c r="GCG57" s="105"/>
      <c r="GCH57" s="105"/>
      <c r="GCI57" s="105"/>
      <c r="GCJ57" s="105"/>
      <c r="GCK57" s="105"/>
      <c r="GCL57" s="105"/>
      <c r="GCM57" s="105"/>
      <c r="GCN57" s="105"/>
      <c r="GCO57" s="105"/>
      <c r="GCP57" s="105"/>
      <c r="GCQ57" s="105"/>
      <c r="GCR57" s="105"/>
      <c r="GCS57" s="105"/>
      <c r="GCT57" s="105"/>
      <c r="GCU57" s="105"/>
      <c r="GCV57" s="105"/>
      <c r="GCW57" s="105"/>
      <c r="GCX57" s="105"/>
      <c r="GCY57" s="105"/>
      <c r="GCZ57" s="105"/>
      <c r="GDA57" s="105"/>
      <c r="GDB57" s="105"/>
      <c r="GDC57" s="105"/>
      <c r="GDD57" s="105"/>
      <c r="GDE57" s="105"/>
      <c r="GDF57" s="105"/>
      <c r="GDG57" s="105"/>
      <c r="GDH57" s="105"/>
      <c r="GDI57" s="105"/>
      <c r="GDJ57" s="105"/>
      <c r="GDK57" s="105"/>
      <c r="GDL57" s="105"/>
      <c r="GDM57" s="105"/>
      <c r="GDN57" s="105"/>
      <c r="GDO57" s="105"/>
      <c r="GDP57" s="105"/>
      <c r="GDQ57" s="105"/>
      <c r="GDR57" s="105"/>
      <c r="GDS57" s="105"/>
      <c r="GDT57" s="105"/>
      <c r="GDU57" s="105"/>
      <c r="GDV57" s="105"/>
      <c r="GDW57" s="105"/>
      <c r="GDX57" s="105"/>
      <c r="GDY57" s="105"/>
      <c r="GDZ57" s="105"/>
      <c r="GEA57" s="105"/>
      <c r="GEB57" s="105"/>
      <c r="GEC57" s="105"/>
      <c r="GED57" s="105"/>
      <c r="GEE57" s="105"/>
      <c r="GEF57" s="105"/>
      <c r="GEG57" s="105"/>
      <c r="GEH57" s="105"/>
      <c r="GEI57" s="105"/>
      <c r="GEJ57" s="105"/>
      <c r="GEK57" s="105"/>
      <c r="GEL57" s="105"/>
      <c r="GEM57" s="105"/>
      <c r="GEN57" s="105"/>
      <c r="GEO57" s="105"/>
      <c r="GEP57" s="105"/>
      <c r="GEQ57" s="105"/>
      <c r="GER57" s="105"/>
      <c r="GES57" s="105"/>
      <c r="GET57" s="105"/>
      <c r="GEU57" s="105"/>
      <c r="GEV57" s="105"/>
      <c r="GEW57" s="105"/>
      <c r="GEX57" s="105"/>
      <c r="GEY57" s="105"/>
      <c r="GEZ57" s="105"/>
      <c r="GFA57" s="105"/>
      <c r="GFB57" s="105"/>
      <c r="GFC57" s="105"/>
      <c r="GFD57" s="105"/>
      <c r="GFE57" s="105"/>
      <c r="GFF57" s="105"/>
      <c r="GFG57" s="105"/>
      <c r="GFH57" s="105"/>
      <c r="GFI57" s="105"/>
      <c r="GFJ57" s="105"/>
      <c r="GFK57" s="105"/>
      <c r="GFL57" s="105"/>
      <c r="GFM57" s="105"/>
      <c r="GFN57" s="105"/>
      <c r="GFO57" s="105"/>
      <c r="GFP57" s="105"/>
      <c r="GFQ57" s="105"/>
      <c r="GFR57" s="105"/>
      <c r="GFS57" s="105"/>
      <c r="GFT57" s="105"/>
      <c r="GFU57" s="105"/>
      <c r="GFV57" s="105"/>
      <c r="GFW57" s="105"/>
      <c r="GFX57" s="105"/>
      <c r="GFY57" s="105"/>
      <c r="GFZ57" s="105"/>
      <c r="GGA57" s="105"/>
      <c r="GGB57" s="105"/>
      <c r="GGC57" s="105"/>
      <c r="GGD57" s="105"/>
      <c r="GGE57" s="105"/>
      <c r="GGF57" s="105"/>
      <c r="GGG57" s="105"/>
      <c r="GGH57" s="105"/>
      <c r="GGI57" s="105"/>
      <c r="GGJ57" s="105"/>
      <c r="GGK57" s="105"/>
      <c r="GGL57" s="105"/>
      <c r="GGM57" s="105"/>
      <c r="GGN57" s="105"/>
      <c r="GGO57" s="105"/>
      <c r="GGP57" s="105"/>
      <c r="GGQ57" s="105"/>
      <c r="GGR57" s="105"/>
      <c r="GGS57" s="105"/>
      <c r="GGT57" s="105"/>
      <c r="GGU57" s="105"/>
      <c r="GGV57" s="105"/>
      <c r="GGW57" s="105"/>
      <c r="GGX57" s="105"/>
      <c r="GGY57" s="105"/>
      <c r="GGZ57" s="105"/>
      <c r="GHA57" s="105"/>
      <c r="GHB57" s="105"/>
      <c r="GHC57" s="105"/>
      <c r="GHD57" s="105"/>
      <c r="GHE57" s="105"/>
      <c r="GHF57" s="105"/>
      <c r="GHG57" s="105"/>
      <c r="GHH57" s="105"/>
      <c r="GHI57" s="105"/>
      <c r="GHJ57" s="105"/>
      <c r="GHK57" s="105"/>
      <c r="GHL57" s="105"/>
      <c r="GHM57" s="105"/>
      <c r="GHN57" s="105"/>
      <c r="GHO57" s="105"/>
      <c r="GHP57" s="105"/>
      <c r="GHQ57" s="105"/>
      <c r="GHR57" s="105"/>
      <c r="GHS57" s="105"/>
      <c r="GHT57" s="105"/>
      <c r="GHU57" s="105"/>
      <c r="GHV57" s="105"/>
      <c r="GHW57" s="105"/>
      <c r="GHX57" s="105"/>
      <c r="GHY57" s="105"/>
      <c r="GHZ57" s="105"/>
      <c r="GIA57" s="105"/>
      <c r="GIB57" s="105"/>
      <c r="GIC57" s="105"/>
      <c r="GID57" s="105"/>
      <c r="GIE57" s="105"/>
      <c r="GIF57" s="105"/>
      <c r="GIG57" s="105"/>
      <c r="GIH57" s="105"/>
      <c r="GII57" s="105"/>
      <c r="GIJ57" s="105"/>
      <c r="GIK57" s="105"/>
      <c r="GIL57" s="105"/>
      <c r="GIM57" s="105"/>
      <c r="GIN57" s="105"/>
      <c r="GIO57" s="105"/>
      <c r="GIP57" s="105"/>
      <c r="GIQ57" s="105"/>
      <c r="GIR57" s="105"/>
      <c r="GIS57" s="105"/>
      <c r="GIT57" s="105"/>
      <c r="GIU57" s="105"/>
      <c r="GIV57" s="105"/>
      <c r="GIW57" s="105"/>
      <c r="GIX57" s="105"/>
      <c r="GIY57" s="105"/>
      <c r="GIZ57" s="105"/>
      <c r="GJA57" s="105"/>
      <c r="GJB57" s="105"/>
      <c r="GJC57" s="105"/>
      <c r="GJD57" s="105"/>
      <c r="GJE57" s="105"/>
      <c r="GJF57" s="105"/>
      <c r="GJG57" s="105"/>
      <c r="GJH57" s="105"/>
      <c r="GJI57" s="105"/>
      <c r="GJJ57" s="105"/>
      <c r="GJK57" s="105"/>
      <c r="GJL57" s="105"/>
      <c r="GJM57" s="105"/>
      <c r="GJN57" s="105"/>
      <c r="GJO57" s="105"/>
      <c r="GJP57" s="105"/>
      <c r="GJQ57" s="105"/>
      <c r="GJR57" s="105"/>
      <c r="GJS57" s="105"/>
      <c r="GJT57" s="105"/>
      <c r="GJU57" s="105"/>
      <c r="GJV57" s="105"/>
      <c r="GJW57" s="105"/>
      <c r="GJX57" s="105"/>
      <c r="GJY57" s="105"/>
      <c r="GJZ57" s="105"/>
      <c r="GKA57" s="105"/>
      <c r="GKB57" s="105"/>
      <c r="GKC57" s="105"/>
      <c r="GKD57" s="105"/>
      <c r="GKE57" s="105"/>
      <c r="GKF57" s="105"/>
      <c r="GKG57" s="105"/>
      <c r="GKH57" s="105"/>
      <c r="GKI57" s="105"/>
      <c r="GKJ57" s="105"/>
      <c r="GKK57" s="105"/>
      <c r="GKL57" s="105"/>
      <c r="GKM57" s="105"/>
      <c r="GKN57" s="105"/>
      <c r="GKO57" s="105"/>
      <c r="GKP57" s="105"/>
      <c r="GKQ57" s="105"/>
      <c r="GKR57" s="105"/>
      <c r="GKS57" s="105"/>
      <c r="GKT57" s="105"/>
      <c r="GKU57" s="105"/>
      <c r="GKV57" s="105"/>
      <c r="GKW57" s="105"/>
      <c r="GKX57" s="105"/>
      <c r="GKY57" s="105"/>
      <c r="GKZ57" s="105"/>
      <c r="GLA57" s="105"/>
      <c r="GLB57" s="105"/>
      <c r="GLC57" s="105"/>
      <c r="GLD57" s="105"/>
      <c r="GLE57" s="105"/>
      <c r="GLF57" s="105"/>
      <c r="GLG57" s="105"/>
      <c r="GLH57" s="105"/>
      <c r="GLI57" s="105"/>
      <c r="GLJ57" s="105"/>
      <c r="GLK57" s="105"/>
      <c r="GLL57" s="105"/>
      <c r="GLM57" s="105"/>
      <c r="GLN57" s="105"/>
      <c r="GLO57" s="105"/>
      <c r="GLP57" s="105"/>
      <c r="GLQ57" s="105"/>
      <c r="GLR57" s="105"/>
      <c r="GLS57" s="105"/>
      <c r="GLT57" s="105"/>
      <c r="GLU57" s="105"/>
      <c r="GLV57" s="105"/>
      <c r="GLW57" s="105"/>
      <c r="GLX57" s="105"/>
      <c r="GLY57" s="105"/>
      <c r="GLZ57" s="105"/>
      <c r="GMA57" s="105"/>
      <c r="GMB57" s="105"/>
      <c r="GMC57" s="105"/>
      <c r="GMD57" s="105"/>
      <c r="GME57" s="105"/>
      <c r="GMF57" s="105"/>
      <c r="GMG57" s="105"/>
      <c r="GMH57" s="105"/>
      <c r="GMI57" s="105"/>
      <c r="GMJ57" s="105"/>
      <c r="GMK57" s="105"/>
      <c r="GML57" s="105"/>
      <c r="GMM57" s="105"/>
      <c r="GMN57" s="105"/>
      <c r="GMO57" s="105"/>
      <c r="GMP57" s="105"/>
      <c r="GMQ57" s="105"/>
      <c r="GMR57" s="105"/>
      <c r="GMS57" s="105"/>
      <c r="GMT57" s="105"/>
      <c r="GMU57" s="105"/>
      <c r="GMV57" s="105"/>
      <c r="GMW57" s="105"/>
      <c r="GMX57" s="105"/>
      <c r="GMY57" s="105"/>
      <c r="GMZ57" s="105"/>
      <c r="GNA57" s="105"/>
      <c r="GNB57" s="105"/>
      <c r="GNC57" s="105"/>
      <c r="GND57" s="105"/>
      <c r="GNE57" s="105"/>
      <c r="GNF57" s="105"/>
      <c r="GNG57" s="105"/>
      <c r="GNH57" s="105"/>
      <c r="GNI57" s="105"/>
      <c r="GNJ57" s="105"/>
      <c r="GNK57" s="105"/>
      <c r="GNL57" s="105"/>
      <c r="GNM57" s="105"/>
      <c r="GNN57" s="105"/>
      <c r="GNO57" s="105"/>
      <c r="GNP57" s="105"/>
      <c r="GNQ57" s="105"/>
      <c r="GNR57" s="105"/>
      <c r="GNS57" s="105"/>
      <c r="GNT57" s="105"/>
      <c r="GNU57" s="105"/>
      <c r="GNV57" s="105"/>
      <c r="GNW57" s="105"/>
      <c r="GNX57" s="105"/>
      <c r="GNY57" s="105"/>
      <c r="GNZ57" s="105"/>
      <c r="GOA57" s="105"/>
      <c r="GOB57" s="105"/>
      <c r="GOC57" s="105"/>
      <c r="GOD57" s="105"/>
      <c r="GOE57" s="105"/>
      <c r="GOF57" s="105"/>
      <c r="GOG57" s="105"/>
      <c r="GOH57" s="105"/>
      <c r="GOI57" s="105"/>
      <c r="GOJ57" s="105"/>
      <c r="GOK57" s="105"/>
      <c r="GOL57" s="105"/>
      <c r="GOM57" s="105"/>
      <c r="GON57" s="105"/>
      <c r="GOO57" s="105"/>
      <c r="GOP57" s="105"/>
      <c r="GOQ57" s="105"/>
      <c r="GOR57" s="105"/>
      <c r="GOS57" s="105"/>
      <c r="GOT57" s="105"/>
      <c r="GOU57" s="105"/>
      <c r="GOV57" s="105"/>
      <c r="GOW57" s="105"/>
      <c r="GOX57" s="105"/>
      <c r="GOY57" s="105"/>
      <c r="GOZ57" s="105"/>
      <c r="GPA57" s="105"/>
      <c r="GPB57" s="105"/>
      <c r="GPC57" s="105"/>
      <c r="GPD57" s="105"/>
      <c r="GPE57" s="105"/>
      <c r="GPF57" s="105"/>
      <c r="GPG57" s="105"/>
      <c r="GPH57" s="105"/>
      <c r="GPI57" s="105"/>
      <c r="GPJ57" s="105"/>
      <c r="GPK57" s="105"/>
      <c r="GPL57" s="105"/>
      <c r="GPM57" s="105"/>
      <c r="GPN57" s="105"/>
      <c r="GPO57" s="105"/>
      <c r="GPP57" s="105"/>
      <c r="GPQ57" s="105"/>
      <c r="GPR57" s="105"/>
      <c r="GPS57" s="105"/>
      <c r="GPT57" s="105"/>
      <c r="GPU57" s="105"/>
      <c r="GPV57" s="105"/>
      <c r="GPW57" s="105"/>
      <c r="GPX57" s="105"/>
      <c r="GPY57" s="105"/>
      <c r="GPZ57" s="105"/>
      <c r="GQA57" s="105"/>
      <c r="GQB57" s="105"/>
      <c r="GQC57" s="105"/>
      <c r="GQD57" s="105"/>
      <c r="GQE57" s="105"/>
      <c r="GQF57" s="105"/>
      <c r="GQG57" s="105"/>
      <c r="GQH57" s="105"/>
      <c r="GQI57" s="105"/>
      <c r="GQJ57" s="105"/>
      <c r="GQK57" s="105"/>
      <c r="GQL57" s="105"/>
      <c r="GQM57" s="105"/>
      <c r="GQN57" s="105"/>
      <c r="GQO57" s="105"/>
      <c r="GQP57" s="105"/>
      <c r="GQQ57" s="105"/>
      <c r="GQR57" s="105"/>
      <c r="GQS57" s="105"/>
      <c r="GQT57" s="105"/>
      <c r="GQU57" s="105"/>
      <c r="GQV57" s="105"/>
      <c r="GQW57" s="105"/>
      <c r="GQX57" s="105"/>
      <c r="GQY57" s="105"/>
      <c r="GQZ57" s="105"/>
      <c r="GRA57" s="105"/>
      <c r="GRB57" s="105"/>
      <c r="GRC57" s="105"/>
      <c r="GRD57" s="105"/>
      <c r="GRE57" s="105"/>
      <c r="GRF57" s="105"/>
      <c r="GRG57" s="105"/>
      <c r="GRH57" s="105"/>
      <c r="GRI57" s="105"/>
      <c r="GRJ57" s="105"/>
      <c r="GRK57" s="105"/>
      <c r="GRL57" s="105"/>
      <c r="GRM57" s="105"/>
      <c r="GRN57" s="105"/>
      <c r="GRO57" s="105"/>
      <c r="GRP57" s="105"/>
      <c r="GRQ57" s="105"/>
      <c r="GRR57" s="105"/>
      <c r="GRS57" s="105"/>
      <c r="GRT57" s="105"/>
      <c r="GRU57" s="105"/>
      <c r="GRV57" s="105"/>
      <c r="GRW57" s="105"/>
      <c r="GRX57" s="105"/>
      <c r="GRY57" s="105"/>
      <c r="GRZ57" s="105"/>
      <c r="GSA57" s="105"/>
      <c r="GSB57" s="105"/>
      <c r="GSC57" s="105"/>
      <c r="GSD57" s="105"/>
      <c r="GSE57" s="105"/>
      <c r="GSF57" s="105"/>
      <c r="GSG57" s="105"/>
      <c r="GSH57" s="105"/>
      <c r="GSI57" s="105"/>
      <c r="GSJ57" s="105"/>
      <c r="GSK57" s="105"/>
      <c r="GSL57" s="105"/>
      <c r="GSM57" s="105"/>
      <c r="GSN57" s="105"/>
      <c r="GSO57" s="105"/>
      <c r="GSP57" s="105"/>
      <c r="GSQ57" s="105"/>
      <c r="GSR57" s="105"/>
      <c r="GSS57" s="105"/>
      <c r="GST57" s="105"/>
      <c r="GSU57" s="105"/>
      <c r="GSV57" s="105"/>
      <c r="GSW57" s="105"/>
      <c r="GSX57" s="105"/>
      <c r="GSY57" s="105"/>
      <c r="GSZ57" s="105"/>
      <c r="GTA57" s="105"/>
      <c r="GTB57" s="105"/>
      <c r="GTC57" s="105"/>
      <c r="GTD57" s="105"/>
      <c r="GTE57" s="105"/>
      <c r="GTF57" s="105"/>
      <c r="GTG57" s="105"/>
      <c r="GTH57" s="105"/>
      <c r="GTI57" s="105"/>
      <c r="GTJ57" s="105"/>
      <c r="GTK57" s="105"/>
      <c r="GTL57" s="105"/>
      <c r="GTM57" s="105"/>
      <c r="GTN57" s="105"/>
      <c r="GTO57" s="105"/>
      <c r="GTP57" s="105"/>
      <c r="GTQ57" s="105"/>
      <c r="GTR57" s="105"/>
      <c r="GTS57" s="105"/>
      <c r="GTT57" s="105"/>
      <c r="GTU57" s="105"/>
      <c r="GTV57" s="105"/>
      <c r="GTW57" s="105"/>
      <c r="GTX57" s="105"/>
      <c r="GTY57" s="105"/>
      <c r="GTZ57" s="105"/>
      <c r="GUA57" s="105"/>
      <c r="GUB57" s="105"/>
      <c r="GUC57" s="105"/>
      <c r="GUD57" s="105"/>
      <c r="GUE57" s="105"/>
      <c r="GUF57" s="105"/>
      <c r="GUG57" s="105"/>
      <c r="GUH57" s="105"/>
      <c r="GUI57" s="105"/>
      <c r="GUJ57" s="105"/>
      <c r="GUK57" s="105"/>
      <c r="GUL57" s="105"/>
      <c r="GUM57" s="105"/>
      <c r="GUN57" s="105"/>
      <c r="GUO57" s="105"/>
      <c r="GUP57" s="105"/>
      <c r="GUQ57" s="105"/>
      <c r="GUR57" s="105"/>
      <c r="GUS57" s="105"/>
      <c r="GUT57" s="105"/>
      <c r="GUU57" s="105"/>
      <c r="GUV57" s="105"/>
      <c r="GUW57" s="105"/>
      <c r="GUX57" s="105"/>
      <c r="GUY57" s="105"/>
      <c r="GUZ57" s="105"/>
      <c r="GVA57" s="105"/>
      <c r="GVB57" s="105"/>
      <c r="GVC57" s="105"/>
      <c r="GVD57" s="105"/>
      <c r="GVE57" s="105"/>
      <c r="GVF57" s="105"/>
      <c r="GVG57" s="105"/>
      <c r="GVH57" s="105"/>
      <c r="GVI57" s="105"/>
      <c r="GVJ57" s="105"/>
      <c r="GVK57" s="105"/>
      <c r="GVL57" s="105"/>
      <c r="GVM57" s="105"/>
      <c r="GVN57" s="105"/>
      <c r="GVO57" s="105"/>
      <c r="GVP57" s="105"/>
      <c r="GVQ57" s="105"/>
      <c r="GVR57" s="105"/>
      <c r="GVS57" s="105"/>
      <c r="GVT57" s="105"/>
      <c r="GVU57" s="105"/>
      <c r="GVV57" s="105"/>
      <c r="GVW57" s="105"/>
      <c r="GVX57" s="105"/>
      <c r="GVY57" s="105"/>
      <c r="GVZ57" s="105"/>
      <c r="GWA57" s="105"/>
      <c r="GWB57" s="105"/>
      <c r="GWC57" s="105"/>
      <c r="GWD57" s="105"/>
      <c r="GWE57" s="105"/>
      <c r="GWF57" s="105"/>
      <c r="GWG57" s="105"/>
      <c r="GWH57" s="105"/>
      <c r="GWI57" s="105"/>
      <c r="GWJ57" s="105"/>
      <c r="GWK57" s="105"/>
      <c r="GWL57" s="105"/>
      <c r="GWM57" s="105"/>
      <c r="GWN57" s="105"/>
      <c r="GWO57" s="105"/>
      <c r="GWP57" s="105"/>
      <c r="GWQ57" s="105"/>
      <c r="GWR57" s="105"/>
      <c r="GWS57" s="105"/>
      <c r="GWT57" s="105"/>
      <c r="GWU57" s="105"/>
      <c r="GWV57" s="105"/>
      <c r="GWW57" s="105"/>
      <c r="GWX57" s="105"/>
      <c r="GWY57" s="105"/>
      <c r="GWZ57" s="105"/>
      <c r="GXA57" s="105"/>
      <c r="GXB57" s="105"/>
      <c r="GXC57" s="105"/>
      <c r="GXD57" s="105"/>
      <c r="GXE57" s="105"/>
      <c r="GXF57" s="105"/>
      <c r="GXG57" s="105"/>
      <c r="GXH57" s="105"/>
      <c r="GXI57" s="105"/>
      <c r="GXJ57" s="105"/>
      <c r="GXK57" s="105"/>
      <c r="GXL57" s="105"/>
      <c r="GXM57" s="105"/>
      <c r="GXN57" s="105"/>
      <c r="GXO57" s="105"/>
      <c r="GXP57" s="105"/>
      <c r="GXQ57" s="105"/>
      <c r="GXR57" s="105"/>
      <c r="GXS57" s="105"/>
      <c r="GXT57" s="105"/>
      <c r="GXU57" s="105"/>
      <c r="GXV57" s="105"/>
      <c r="GXW57" s="105"/>
      <c r="GXX57" s="105"/>
      <c r="GXY57" s="105"/>
      <c r="GXZ57" s="105"/>
      <c r="GYA57" s="105"/>
      <c r="GYB57" s="105"/>
      <c r="GYC57" s="105"/>
      <c r="GYD57" s="105"/>
      <c r="GYE57" s="105"/>
      <c r="GYF57" s="105"/>
      <c r="GYG57" s="105"/>
      <c r="GYH57" s="105"/>
      <c r="GYI57" s="105"/>
      <c r="GYJ57" s="105"/>
      <c r="GYK57" s="105"/>
      <c r="GYL57" s="105"/>
      <c r="GYM57" s="105"/>
      <c r="GYN57" s="105"/>
      <c r="GYO57" s="105"/>
      <c r="GYP57" s="105"/>
      <c r="GYQ57" s="105"/>
      <c r="GYR57" s="105"/>
      <c r="GYS57" s="105"/>
      <c r="GYT57" s="105"/>
      <c r="GYU57" s="105"/>
      <c r="GYV57" s="105"/>
      <c r="GYW57" s="105"/>
      <c r="GYX57" s="105"/>
      <c r="GYY57" s="105"/>
      <c r="GYZ57" s="105"/>
      <c r="GZA57" s="105"/>
      <c r="GZB57" s="105"/>
      <c r="GZC57" s="105"/>
      <c r="GZD57" s="105"/>
      <c r="GZE57" s="105"/>
      <c r="GZF57" s="105"/>
      <c r="GZG57" s="105"/>
      <c r="GZH57" s="105"/>
      <c r="GZI57" s="105"/>
      <c r="GZJ57" s="105"/>
      <c r="GZK57" s="105"/>
      <c r="GZL57" s="105"/>
      <c r="GZM57" s="105"/>
      <c r="GZN57" s="105"/>
      <c r="GZO57" s="105"/>
      <c r="GZP57" s="105"/>
      <c r="GZQ57" s="105"/>
      <c r="GZR57" s="105"/>
      <c r="GZS57" s="105"/>
      <c r="GZT57" s="105"/>
      <c r="GZU57" s="105"/>
      <c r="GZV57" s="105"/>
      <c r="GZW57" s="105"/>
      <c r="GZX57" s="105"/>
      <c r="GZY57" s="105"/>
      <c r="GZZ57" s="105"/>
      <c r="HAA57" s="105"/>
      <c r="HAB57" s="105"/>
      <c r="HAC57" s="105"/>
      <c r="HAD57" s="105"/>
      <c r="HAE57" s="105"/>
      <c r="HAF57" s="105"/>
      <c r="HAG57" s="105"/>
      <c r="HAH57" s="105"/>
      <c r="HAI57" s="105"/>
      <c r="HAJ57" s="105"/>
      <c r="HAK57" s="105"/>
      <c r="HAL57" s="105"/>
      <c r="HAM57" s="105"/>
      <c r="HAN57" s="105"/>
      <c r="HAO57" s="105"/>
      <c r="HAP57" s="105"/>
      <c r="HAQ57" s="105"/>
      <c r="HAR57" s="105"/>
      <c r="HAS57" s="105"/>
      <c r="HAT57" s="105"/>
      <c r="HAU57" s="105"/>
      <c r="HAV57" s="105"/>
      <c r="HAW57" s="105"/>
      <c r="HAX57" s="105"/>
      <c r="HAY57" s="105"/>
      <c r="HAZ57" s="105"/>
      <c r="HBA57" s="105"/>
      <c r="HBB57" s="105"/>
      <c r="HBC57" s="105"/>
      <c r="HBD57" s="105"/>
      <c r="HBE57" s="105"/>
      <c r="HBF57" s="105"/>
      <c r="HBG57" s="105"/>
      <c r="HBH57" s="105"/>
      <c r="HBI57" s="105"/>
      <c r="HBJ57" s="105"/>
      <c r="HBK57" s="105"/>
      <c r="HBL57" s="105"/>
      <c r="HBM57" s="105"/>
      <c r="HBN57" s="105"/>
      <c r="HBO57" s="105"/>
      <c r="HBP57" s="105"/>
      <c r="HBQ57" s="105"/>
      <c r="HBR57" s="105"/>
      <c r="HBS57" s="105"/>
      <c r="HBT57" s="105"/>
      <c r="HBU57" s="105"/>
      <c r="HBV57" s="105"/>
      <c r="HBW57" s="105"/>
      <c r="HBX57" s="105"/>
      <c r="HBY57" s="105"/>
      <c r="HBZ57" s="105"/>
      <c r="HCA57" s="105"/>
      <c r="HCB57" s="105"/>
      <c r="HCC57" s="105"/>
      <c r="HCD57" s="105"/>
      <c r="HCE57" s="105"/>
      <c r="HCF57" s="105"/>
      <c r="HCG57" s="105"/>
      <c r="HCH57" s="105"/>
      <c r="HCI57" s="105"/>
      <c r="HCJ57" s="105"/>
      <c r="HCK57" s="105"/>
      <c r="HCL57" s="105"/>
      <c r="HCM57" s="105"/>
      <c r="HCN57" s="105"/>
      <c r="HCO57" s="105"/>
      <c r="HCP57" s="105"/>
      <c r="HCQ57" s="105"/>
      <c r="HCR57" s="105"/>
      <c r="HCS57" s="105"/>
      <c r="HCT57" s="105"/>
      <c r="HCU57" s="105"/>
      <c r="HCV57" s="105"/>
      <c r="HCW57" s="105"/>
      <c r="HCX57" s="105"/>
      <c r="HCY57" s="105"/>
      <c r="HCZ57" s="105"/>
      <c r="HDA57" s="105"/>
      <c r="HDB57" s="105"/>
      <c r="HDC57" s="105"/>
      <c r="HDD57" s="105"/>
      <c r="HDE57" s="105"/>
      <c r="HDF57" s="105"/>
      <c r="HDG57" s="105"/>
      <c r="HDH57" s="105"/>
      <c r="HDI57" s="105"/>
      <c r="HDJ57" s="105"/>
      <c r="HDK57" s="105"/>
      <c r="HDL57" s="105"/>
      <c r="HDM57" s="105"/>
      <c r="HDN57" s="105"/>
      <c r="HDO57" s="105"/>
      <c r="HDP57" s="105"/>
      <c r="HDQ57" s="105"/>
      <c r="HDR57" s="105"/>
      <c r="HDS57" s="105"/>
      <c r="HDT57" s="105"/>
      <c r="HDU57" s="105"/>
      <c r="HDV57" s="105"/>
      <c r="HDW57" s="105"/>
      <c r="HDX57" s="105"/>
      <c r="HDY57" s="105"/>
      <c r="HDZ57" s="105"/>
      <c r="HEA57" s="105"/>
      <c r="HEB57" s="105"/>
      <c r="HEC57" s="105"/>
      <c r="HED57" s="105"/>
      <c r="HEE57" s="105"/>
      <c r="HEF57" s="105"/>
      <c r="HEG57" s="105"/>
      <c r="HEH57" s="105"/>
      <c r="HEI57" s="105"/>
      <c r="HEJ57" s="105"/>
      <c r="HEK57" s="105"/>
      <c r="HEL57" s="105"/>
      <c r="HEM57" s="105"/>
      <c r="HEN57" s="105"/>
      <c r="HEO57" s="105"/>
      <c r="HEP57" s="105"/>
      <c r="HEQ57" s="105"/>
      <c r="HER57" s="105"/>
      <c r="HES57" s="105"/>
      <c r="HET57" s="105"/>
      <c r="HEU57" s="105"/>
      <c r="HEV57" s="105"/>
      <c r="HEW57" s="105"/>
      <c r="HEX57" s="105"/>
      <c r="HEY57" s="105"/>
      <c r="HEZ57" s="105"/>
      <c r="HFA57" s="105"/>
      <c r="HFB57" s="105"/>
      <c r="HFC57" s="105"/>
      <c r="HFD57" s="105"/>
      <c r="HFE57" s="105"/>
      <c r="HFF57" s="105"/>
      <c r="HFG57" s="105"/>
      <c r="HFH57" s="105"/>
      <c r="HFI57" s="105"/>
      <c r="HFJ57" s="105"/>
      <c r="HFK57" s="105"/>
      <c r="HFL57" s="105"/>
      <c r="HFM57" s="105"/>
      <c r="HFN57" s="105"/>
      <c r="HFO57" s="105"/>
      <c r="HFP57" s="105"/>
      <c r="HFQ57" s="105"/>
      <c r="HFR57" s="105"/>
      <c r="HFS57" s="105"/>
      <c r="HFT57" s="105"/>
      <c r="HFU57" s="105"/>
      <c r="HFV57" s="105"/>
      <c r="HFW57" s="105"/>
      <c r="HFX57" s="105"/>
      <c r="HFY57" s="105"/>
      <c r="HFZ57" s="105"/>
      <c r="HGA57" s="105"/>
      <c r="HGB57" s="105"/>
      <c r="HGC57" s="105"/>
      <c r="HGD57" s="105"/>
      <c r="HGE57" s="105"/>
      <c r="HGF57" s="105"/>
      <c r="HGG57" s="105"/>
      <c r="HGH57" s="105"/>
      <c r="HGI57" s="105"/>
      <c r="HGJ57" s="105"/>
      <c r="HGK57" s="105"/>
      <c r="HGL57" s="105"/>
      <c r="HGM57" s="105"/>
      <c r="HGN57" s="105"/>
      <c r="HGO57" s="105"/>
      <c r="HGP57" s="105"/>
      <c r="HGQ57" s="105"/>
      <c r="HGR57" s="105"/>
      <c r="HGS57" s="105"/>
      <c r="HGT57" s="105"/>
      <c r="HGU57" s="105"/>
      <c r="HGV57" s="105"/>
      <c r="HGW57" s="105"/>
      <c r="HGX57" s="105"/>
      <c r="HGY57" s="105"/>
      <c r="HGZ57" s="105"/>
      <c r="HHA57" s="105"/>
      <c r="HHB57" s="105"/>
      <c r="HHC57" s="105"/>
      <c r="HHD57" s="105"/>
      <c r="HHE57" s="105"/>
      <c r="HHF57" s="105"/>
      <c r="HHG57" s="105"/>
      <c r="HHH57" s="105"/>
      <c r="HHI57" s="105"/>
      <c r="HHJ57" s="105"/>
      <c r="HHK57" s="105"/>
      <c r="HHL57" s="105"/>
      <c r="HHM57" s="105"/>
      <c r="HHN57" s="105"/>
      <c r="HHO57" s="105"/>
      <c r="HHP57" s="105"/>
      <c r="HHQ57" s="105"/>
      <c r="HHR57" s="105"/>
      <c r="HHS57" s="105"/>
      <c r="HHT57" s="105"/>
      <c r="HHU57" s="105"/>
      <c r="HHV57" s="105"/>
      <c r="HHW57" s="105"/>
      <c r="HHX57" s="105"/>
      <c r="HHY57" s="105"/>
      <c r="HHZ57" s="105"/>
      <c r="HIA57" s="105"/>
      <c r="HIB57" s="105"/>
      <c r="HIC57" s="105"/>
      <c r="HID57" s="105"/>
      <c r="HIE57" s="105"/>
      <c r="HIF57" s="105"/>
      <c r="HIG57" s="105"/>
      <c r="HIH57" s="105"/>
      <c r="HII57" s="105"/>
      <c r="HIJ57" s="105"/>
      <c r="HIK57" s="105"/>
      <c r="HIL57" s="105"/>
      <c r="HIM57" s="105"/>
      <c r="HIN57" s="105"/>
      <c r="HIO57" s="105"/>
      <c r="HIP57" s="105"/>
      <c r="HIQ57" s="105"/>
      <c r="HIR57" s="105"/>
      <c r="HIS57" s="105"/>
      <c r="HIT57" s="105"/>
      <c r="HIU57" s="105"/>
      <c r="HIV57" s="105"/>
      <c r="HIW57" s="105"/>
      <c r="HIX57" s="105"/>
      <c r="HIY57" s="105"/>
      <c r="HIZ57" s="105"/>
      <c r="HJA57" s="105"/>
      <c r="HJB57" s="105"/>
      <c r="HJC57" s="105"/>
      <c r="HJD57" s="105"/>
      <c r="HJE57" s="105"/>
      <c r="HJF57" s="105"/>
      <c r="HJG57" s="105"/>
      <c r="HJH57" s="105"/>
      <c r="HJI57" s="105"/>
      <c r="HJJ57" s="105"/>
      <c r="HJK57" s="105"/>
      <c r="HJL57" s="105"/>
      <c r="HJM57" s="105"/>
      <c r="HJN57" s="105"/>
      <c r="HJO57" s="105"/>
      <c r="HJP57" s="105"/>
      <c r="HJQ57" s="105"/>
      <c r="HJR57" s="105"/>
      <c r="HJS57" s="105"/>
      <c r="HJT57" s="105"/>
      <c r="HJU57" s="105"/>
      <c r="HJV57" s="105"/>
      <c r="HJW57" s="105"/>
      <c r="HJX57" s="105"/>
      <c r="HJY57" s="105"/>
      <c r="HJZ57" s="105"/>
      <c r="HKA57" s="105"/>
      <c r="HKB57" s="105"/>
      <c r="HKC57" s="105"/>
      <c r="HKD57" s="105"/>
      <c r="HKE57" s="105"/>
      <c r="HKF57" s="105"/>
      <c r="HKG57" s="105"/>
      <c r="HKH57" s="105"/>
      <c r="HKI57" s="105"/>
      <c r="HKJ57" s="105"/>
      <c r="HKK57" s="105"/>
      <c r="HKL57" s="105"/>
      <c r="HKM57" s="105"/>
      <c r="HKN57" s="105"/>
      <c r="HKO57" s="105"/>
      <c r="HKP57" s="105"/>
      <c r="HKQ57" s="105"/>
      <c r="HKR57" s="105"/>
      <c r="HKS57" s="105"/>
      <c r="HKT57" s="105"/>
      <c r="HKU57" s="105"/>
      <c r="HKV57" s="105"/>
      <c r="HKW57" s="105"/>
      <c r="HKX57" s="105"/>
      <c r="HKY57" s="105"/>
      <c r="HKZ57" s="105"/>
      <c r="HLA57" s="105"/>
      <c r="HLB57" s="105"/>
      <c r="HLC57" s="105"/>
      <c r="HLD57" s="105"/>
      <c r="HLE57" s="105"/>
      <c r="HLF57" s="105"/>
      <c r="HLG57" s="105"/>
      <c r="HLH57" s="105"/>
      <c r="HLI57" s="105"/>
      <c r="HLJ57" s="105"/>
      <c r="HLK57" s="105"/>
      <c r="HLL57" s="105"/>
      <c r="HLM57" s="105"/>
      <c r="HLN57" s="105"/>
      <c r="HLO57" s="105"/>
      <c r="HLP57" s="105"/>
      <c r="HLQ57" s="105"/>
      <c r="HLR57" s="105"/>
      <c r="HLS57" s="105"/>
      <c r="HLT57" s="105"/>
      <c r="HLU57" s="105"/>
      <c r="HLV57" s="105"/>
      <c r="HLW57" s="105"/>
      <c r="HLX57" s="105"/>
      <c r="HLY57" s="105"/>
      <c r="HLZ57" s="105"/>
      <c r="HMA57" s="105"/>
      <c r="HMB57" s="105"/>
      <c r="HMC57" s="105"/>
      <c r="HMD57" s="105"/>
      <c r="HME57" s="105"/>
      <c r="HMF57" s="105"/>
      <c r="HMG57" s="105"/>
      <c r="HMH57" s="105"/>
      <c r="HMI57" s="105"/>
      <c r="HMJ57" s="105"/>
      <c r="HMK57" s="105"/>
      <c r="HML57" s="105"/>
      <c r="HMM57" s="105"/>
      <c r="HMN57" s="105"/>
      <c r="HMO57" s="105"/>
      <c r="HMP57" s="105"/>
      <c r="HMQ57" s="105"/>
      <c r="HMR57" s="105"/>
      <c r="HMS57" s="105"/>
      <c r="HMT57" s="105"/>
      <c r="HMU57" s="105"/>
      <c r="HMV57" s="105"/>
      <c r="HMW57" s="105"/>
      <c r="HMX57" s="105"/>
      <c r="HMY57" s="105"/>
      <c r="HMZ57" s="105"/>
      <c r="HNA57" s="105"/>
      <c r="HNB57" s="105"/>
      <c r="HNC57" s="105"/>
      <c r="HND57" s="105"/>
      <c r="HNE57" s="105"/>
      <c r="HNF57" s="105"/>
      <c r="HNG57" s="105"/>
      <c r="HNH57" s="105"/>
      <c r="HNI57" s="105"/>
      <c r="HNJ57" s="105"/>
      <c r="HNK57" s="105"/>
      <c r="HNL57" s="105"/>
      <c r="HNM57" s="105"/>
      <c r="HNN57" s="105"/>
      <c r="HNO57" s="105"/>
      <c r="HNP57" s="105"/>
      <c r="HNQ57" s="105"/>
      <c r="HNR57" s="105"/>
      <c r="HNS57" s="105"/>
      <c r="HNT57" s="105"/>
      <c r="HNU57" s="105"/>
      <c r="HNV57" s="105"/>
      <c r="HNW57" s="105"/>
      <c r="HNX57" s="105"/>
      <c r="HNY57" s="105"/>
      <c r="HNZ57" s="105"/>
      <c r="HOA57" s="105"/>
      <c r="HOB57" s="105"/>
      <c r="HOC57" s="105"/>
      <c r="HOD57" s="105"/>
      <c r="HOE57" s="105"/>
      <c r="HOF57" s="105"/>
      <c r="HOG57" s="105"/>
      <c r="HOH57" s="105"/>
      <c r="HOI57" s="105"/>
      <c r="HOJ57" s="105"/>
      <c r="HOK57" s="105"/>
      <c r="HOL57" s="105"/>
      <c r="HOM57" s="105"/>
      <c r="HON57" s="105"/>
      <c r="HOO57" s="105"/>
      <c r="HOP57" s="105"/>
      <c r="HOQ57" s="105"/>
      <c r="HOR57" s="105"/>
      <c r="HOS57" s="105"/>
      <c r="HOT57" s="105"/>
      <c r="HOU57" s="105"/>
      <c r="HOV57" s="105"/>
      <c r="HOW57" s="105"/>
      <c r="HOX57" s="105"/>
      <c r="HOY57" s="105"/>
      <c r="HOZ57" s="105"/>
      <c r="HPA57" s="105"/>
      <c r="HPB57" s="105"/>
      <c r="HPC57" s="105"/>
      <c r="HPD57" s="105"/>
      <c r="HPE57" s="105"/>
      <c r="HPF57" s="105"/>
      <c r="HPG57" s="105"/>
      <c r="HPH57" s="105"/>
      <c r="HPI57" s="105"/>
      <c r="HPJ57" s="105"/>
      <c r="HPK57" s="105"/>
      <c r="HPL57" s="105"/>
      <c r="HPM57" s="105"/>
      <c r="HPN57" s="105"/>
      <c r="HPO57" s="105"/>
      <c r="HPP57" s="105"/>
      <c r="HPQ57" s="105"/>
      <c r="HPR57" s="105"/>
      <c r="HPS57" s="105"/>
      <c r="HPT57" s="105"/>
      <c r="HPU57" s="105"/>
      <c r="HPV57" s="105"/>
      <c r="HPW57" s="105"/>
      <c r="HPX57" s="105"/>
      <c r="HPY57" s="105"/>
      <c r="HPZ57" s="105"/>
      <c r="HQA57" s="105"/>
      <c r="HQB57" s="105"/>
      <c r="HQC57" s="105"/>
      <c r="HQD57" s="105"/>
      <c r="HQE57" s="105"/>
      <c r="HQF57" s="105"/>
      <c r="HQG57" s="105"/>
      <c r="HQH57" s="105"/>
      <c r="HQI57" s="105"/>
      <c r="HQJ57" s="105"/>
      <c r="HQK57" s="105"/>
      <c r="HQL57" s="105"/>
      <c r="HQM57" s="105"/>
      <c r="HQN57" s="105"/>
      <c r="HQO57" s="105"/>
      <c r="HQP57" s="105"/>
      <c r="HQQ57" s="105"/>
      <c r="HQR57" s="105"/>
      <c r="HQS57" s="105"/>
      <c r="HQT57" s="105"/>
      <c r="HQU57" s="105"/>
      <c r="HQV57" s="105"/>
      <c r="HQW57" s="105"/>
      <c r="HQX57" s="105"/>
      <c r="HQY57" s="105"/>
      <c r="HQZ57" s="105"/>
      <c r="HRA57" s="105"/>
      <c r="HRB57" s="105"/>
      <c r="HRC57" s="105"/>
      <c r="HRD57" s="105"/>
      <c r="HRE57" s="105"/>
      <c r="HRF57" s="105"/>
      <c r="HRG57" s="105"/>
      <c r="HRH57" s="105"/>
      <c r="HRI57" s="105"/>
      <c r="HRJ57" s="105"/>
      <c r="HRK57" s="105"/>
      <c r="HRL57" s="105"/>
      <c r="HRM57" s="105"/>
      <c r="HRN57" s="105"/>
      <c r="HRO57" s="105"/>
      <c r="HRP57" s="105"/>
      <c r="HRQ57" s="105"/>
      <c r="HRR57" s="105"/>
      <c r="HRS57" s="105"/>
      <c r="HRT57" s="105"/>
      <c r="HRU57" s="105"/>
      <c r="HRV57" s="105"/>
      <c r="HRW57" s="105"/>
      <c r="HRX57" s="105"/>
      <c r="HRY57" s="105"/>
      <c r="HRZ57" s="105"/>
      <c r="HSA57" s="105"/>
      <c r="HSB57" s="105"/>
      <c r="HSC57" s="105"/>
      <c r="HSD57" s="105"/>
      <c r="HSE57" s="105"/>
      <c r="HSF57" s="105"/>
      <c r="HSG57" s="105"/>
      <c r="HSH57" s="105"/>
      <c r="HSI57" s="105"/>
      <c r="HSJ57" s="105"/>
      <c r="HSK57" s="105"/>
      <c r="HSL57" s="105"/>
      <c r="HSM57" s="105"/>
      <c r="HSN57" s="105"/>
      <c r="HSO57" s="105"/>
      <c r="HSP57" s="105"/>
      <c r="HSQ57" s="105"/>
      <c r="HSR57" s="105"/>
      <c r="HSS57" s="105"/>
      <c r="HST57" s="105"/>
      <c r="HSU57" s="105"/>
      <c r="HSV57" s="105"/>
      <c r="HSW57" s="105"/>
      <c r="HSX57" s="105"/>
      <c r="HSY57" s="105"/>
      <c r="HSZ57" s="105"/>
      <c r="HTA57" s="105"/>
      <c r="HTB57" s="105"/>
      <c r="HTC57" s="105"/>
      <c r="HTD57" s="105"/>
      <c r="HTE57" s="105"/>
      <c r="HTF57" s="105"/>
      <c r="HTG57" s="105"/>
      <c r="HTH57" s="105"/>
      <c r="HTI57" s="105"/>
      <c r="HTJ57" s="105"/>
      <c r="HTK57" s="105"/>
      <c r="HTL57" s="105"/>
      <c r="HTM57" s="105"/>
      <c r="HTN57" s="105"/>
      <c r="HTO57" s="105"/>
      <c r="HTP57" s="105"/>
      <c r="HTQ57" s="105"/>
      <c r="HTR57" s="105"/>
      <c r="HTS57" s="105"/>
      <c r="HTT57" s="105"/>
      <c r="HTU57" s="105"/>
      <c r="HTV57" s="105"/>
      <c r="HTW57" s="105"/>
      <c r="HTX57" s="105"/>
      <c r="HTY57" s="105"/>
      <c r="HTZ57" s="105"/>
      <c r="HUA57" s="105"/>
      <c r="HUB57" s="105"/>
      <c r="HUC57" s="105"/>
      <c r="HUD57" s="105"/>
      <c r="HUE57" s="105"/>
      <c r="HUF57" s="105"/>
      <c r="HUG57" s="105"/>
      <c r="HUH57" s="105"/>
      <c r="HUI57" s="105"/>
      <c r="HUJ57" s="105"/>
      <c r="HUK57" s="105"/>
      <c r="HUL57" s="105"/>
      <c r="HUM57" s="105"/>
      <c r="HUN57" s="105"/>
      <c r="HUO57" s="105"/>
      <c r="HUP57" s="105"/>
      <c r="HUQ57" s="105"/>
      <c r="HUR57" s="105"/>
      <c r="HUS57" s="105"/>
      <c r="HUT57" s="105"/>
      <c r="HUU57" s="105"/>
      <c r="HUV57" s="105"/>
      <c r="HUW57" s="105"/>
      <c r="HUX57" s="105"/>
      <c r="HUY57" s="105"/>
      <c r="HUZ57" s="105"/>
      <c r="HVA57" s="105"/>
      <c r="HVB57" s="105"/>
      <c r="HVC57" s="105"/>
      <c r="HVD57" s="105"/>
      <c r="HVE57" s="105"/>
      <c r="HVF57" s="105"/>
      <c r="HVG57" s="105"/>
      <c r="HVH57" s="105"/>
      <c r="HVI57" s="105"/>
      <c r="HVJ57" s="105"/>
      <c r="HVK57" s="105"/>
      <c r="HVL57" s="105"/>
      <c r="HVM57" s="105"/>
      <c r="HVN57" s="105"/>
      <c r="HVO57" s="105"/>
      <c r="HVP57" s="105"/>
      <c r="HVQ57" s="105"/>
      <c r="HVR57" s="105"/>
      <c r="HVS57" s="105"/>
      <c r="HVT57" s="105"/>
      <c r="HVU57" s="105"/>
      <c r="HVV57" s="105"/>
      <c r="HVW57" s="105"/>
      <c r="HVX57" s="105"/>
      <c r="HVY57" s="105"/>
      <c r="HVZ57" s="105"/>
      <c r="HWA57" s="105"/>
      <c r="HWB57" s="105"/>
      <c r="HWC57" s="105"/>
      <c r="HWD57" s="105"/>
      <c r="HWE57" s="105"/>
      <c r="HWF57" s="105"/>
      <c r="HWG57" s="105"/>
      <c r="HWH57" s="105"/>
      <c r="HWI57" s="105"/>
      <c r="HWJ57" s="105"/>
      <c r="HWK57" s="105"/>
      <c r="HWL57" s="105"/>
      <c r="HWM57" s="105"/>
      <c r="HWN57" s="105"/>
      <c r="HWO57" s="105"/>
      <c r="HWP57" s="105"/>
      <c r="HWQ57" s="105"/>
      <c r="HWR57" s="105"/>
      <c r="HWS57" s="105"/>
      <c r="HWT57" s="105"/>
      <c r="HWU57" s="105"/>
      <c r="HWV57" s="105"/>
      <c r="HWW57" s="105"/>
      <c r="HWX57" s="105"/>
      <c r="HWY57" s="105"/>
      <c r="HWZ57" s="105"/>
      <c r="HXA57" s="105"/>
      <c r="HXB57" s="105"/>
      <c r="HXC57" s="105"/>
      <c r="HXD57" s="105"/>
      <c r="HXE57" s="105"/>
      <c r="HXF57" s="105"/>
      <c r="HXG57" s="105"/>
      <c r="HXH57" s="105"/>
      <c r="HXI57" s="105"/>
      <c r="HXJ57" s="105"/>
      <c r="HXK57" s="105"/>
      <c r="HXL57" s="105"/>
      <c r="HXM57" s="105"/>
      <c r="HXN57" s="105"/>
      <c r="HXO57" s="105"/>
      <c r="HXP57" s="105"/>
      <c r="HXQ57" s="105"/>
      <c r="HXR57" s="105"/>
      <c r="HXS57" s="105"/>
      <c r="HXT57" s="105"/>
      <c r="HXU57" s="105"/>
      <c r="HXV57" s="105"/>
      <c r="HXW57" s="105"/>
      <c r="HXX57" s="105"/>
      <c r="HXY57" s="105"/>
      <c r="HXZ57" s="105"/>
      <c r="HYA57" s="105"/>
      <c r="HYB57" s="105"/>
      <c r="HYC57" s="105"/>
      <c r="HYD57" s="105"/>
      <c r="HYE57" s="105"/>
      <c r="HYF57" s="105"/>
      <c r="HYG57" s="105"/>
      <c r="HYH57" s="105"/>
      <c r="HYI57" s="105"/>
      <c r="HYJ57" s="105"/>
      <c r="HYK57" s="105"/>
      <c r="HYL57" s="105"/>
      <c r="HYM57" s="105"/>
      <c r="HYN57" s="105"/>
      <c r="HYO57" s="105"/>
      <c r="HYP57" s="105"/>
      <c r="HYQ57" s="105"/>
      <c r="HYR57" s="105"/>
      <c r="HYS57" s="105"/>
      <c r="HYT57" s="105"/>
      <c r="HYU57" s="105"/>
      <c r="HYV57" s="105"/>
      <c r="HYW57" s="105"/>
      <c r="HYX57" s="105"/>
      <c r="HYY57" s="105"/>
      <c r="HYZ57" s="105"/>
      <c r="HZA57" s="105"/>
      <c r="HZB57" s="105"/>
      <c r="HZC57" s="105"/>
      <c r="HZD57" s="105"/>
      <c r="HZE57" s="105"/>
      <c r="HZF57" s="105"/>
      <c r="HZG57" s="105"/>
      <c r="HZH57" s="105"/>
      <c r="HZI57" s="105"/>
      <c r="HZJ57" s="105"/>
      <c r="HZK57" s="105"/>
      <c r="HZL57" s="105"/>
      <c r="HZM57" s="105"/>
      <c r="HZN57" s="105"/>
      <c r="HZO57" s="105"/>
      <c r="HZP57" s="105"/>
      <c r="HZQ57" s="105"/>
      <c r="HZR57" s="105"/>
      <c r="HZS57" s="105"/>
      <c r="HZT57" s="105"/>
      <c r="HZU57" s="105"/>
      <c r="HZV57" s="105"/>
      <c r="HZW57" s="105"/>
      <c r="HZX57" s="105"/>
      <c r="HZY57" s="105"/>
      <c r="HZZ57" s="105"/>
      <c r="IAA57" s="105"/>
      <c r="IAB57" s="105"/>
      <c r="IAC57" s="105"/>
      <c r="IAD57" s="105"/>
      <c r="IAE57" s="105"/>
      <c r="IAF57" s="105"/>
      <c r="IAG57" s="105"/>
      <c r="IAH57" s="105"/>
      <c r="IAI57" s="105"/>
      <c r="IAJ57" s="105"/>
      <c r="IAK57" s="105"/>
      <c r="IAL57" s="105"/>
      <c r="IAM57" s="105"/>
      <c r="IAN57" s="105"/>
      <c r="IAO57" s="105"/>
      <c r="IAP57" s="105"/>
      <c r="IAQ57" s="105"/>
      <c r="IAR57" s="105"/>
      <c r="IAS57" s="105"/>
      <c r="IAT57" s="105"/>
      <c r="IAU57" s="105"/>
      <c r="IAV57" s="105"/>
      <c r="IAW57" s="105"/>
      <c r="IAX57" s="105"/>
      <c r="IAY57" s="105"/>
      <c r="IAZ57" s="105"/>
      <c r="IBA57" s="105"/>
      <c r="IBB57" s="105"/>
      <c r="IBC57" s="105"/>
      <c r="IBD57" s="105"/>
      <c r="IBE57" s="105"/>
      <c r="IBF57" s="105"/>
      <c r="IBG57" s="105"/>
      <c r="IBH57" s="105"/>
      <c r="IBI57" s="105"/>
      <c r="IBJ57" s="105"/>
      <c r="IBK57" s="105"/>
      <c r="IBL57" s="105"/>
      <c r="IBM57" s="105"/>
      <c r="IBN57" s="105"/>
      <c r="IBO57" s="105"/>
      <c r="IBP57" s="105"/>
      <c r="IBQ57" s="105"/>
      <c r="IBR57" s="105"/>
      <c r="IBS57" s="105"/>
      <c r="IBT57" s="105"/>
      <c r="IBU57" s="105"/>
      <c r="IBV57" s="105"/>
      <c r="IBW57" s="105"/>
      <c r="IBX57" s="105"/>
      <c r="IBY57" s="105"/>
      <c r="IBZ57" s="105"/>
      <c r="ICA57" s="105"/>
      <c r="ICB57" s="105"/>
      <c r="ICC57" s="105"/>
      <c r="ICD57" s="105"/>
      <c r="ICE57" s="105"/>
      <c r="ICF57" s="105"/>
      <c r="ICG57" s="105"/>
      <c r="ICH57" s="105"/>
      <c r="ICI57" s="105"/>
      <c r="ICJ57" s="105"/>
      <c r="ICK57" s="105"/>
      <c r="ICL57" s="105"/>
      <c r="ICM57" s="105"/>
      <c r="ICN57" s="105"/>
      <c r="ICO57" s="105"/>
      <c r="ICP57" s="105"/>
      <c r="ICQ57" s="105"/>
      <c r="ICR57" s="105"/>
      <c r="ICS57" s="105"/>
      <c r="ICT57" s="105"/>
      <c r="ICU57" s="105"/>
      <c r="ICV57" s="105"/>
      <c r="ICW57" s="105"/>
      <c r="ICX57" s="105"/>
      <c r="ICY57" s="105"/>
      <c r="ICZ57" s="105"/>
      <c r="IDA57" s="105"/>
      <c r="IDB57" s="105"/>
      <c r="IDC57" s="105"/>
      <c r="IDD57" s="105"/>
      <c r="IDE57" s="105"/>
      <c r="IDF57" s="105"/>
      <c r="IDG57" s="105"/>
      <c r="IDH57" s="105"/>
      <c r="IDI57" s="105"/>
      <c r="IDJ57" s="105"/>
      <c r="IDK57" s="105"/>
      <c r="IDL57" s="105"/>
      <c r="IDM57" s="105"/>
      <c r="IDN57" s="105"/>
      <c r="IDO57" s="105"/>
      <c r="IDP57" s="105"/>
      <c r="IDQ57" s="105"/>
      <c r="IDR57" s="105"/>
      <c r="IDS57" s="105"/>
      <c r="IDT57" s="105"/>
      <c r="IDU57" s="105"/>
      <c r="IDV57" s="105"/>
      <c r="IDW57" s="105"/>
      <c r="IDX57" s="105"/>
      <c r="IDY57" s="105"/>
      <c r="IDZ57" s="105"/>
      <c r="IEA57" s="105"/>
      <c r="IEB57" s="105"/>
      <c r="IEC57" s="105"/>
      <c r="IED57" s="105"/>
      <c r="IEE57" s="105"/>
      <c r="IEF57" s="105"/>
      <c r="IEG57" s="105"/>
      <c r="IEH57" s="105"/>
      <c r="IEI57" s="105"/>
      <c r="IEJ57" s="105"/>
      <c r="IEK57" s="105"/>
      <c r="IEL57" s="105"/>
      <c r="IEM57" s="105"/>
      <c r="IEN57" s="105"/>
      <c r="IEO57" s="105"/>
      <c r="IEP57" s="105"/>
      <c r="IEQ57" s="105"/>
      <c r="IER57" s="105"/>
      <c r="IES57" s="105"/>
      <c r="IET57" s="105"/>
      <c r="IEU57" s="105"/>
      <c r="IEV57" s="105"/>
      <c r="IEW57" s="105"/>
      <c r="IEX57" s="105"/>
      <c r="IEY57" s="105"/>
      <c r="IEZ57" s="105"/>
      <c r="IFA57" s="105"/>
      <c r="IFB57" s="105"/>
      <c r="IFC57" s="105"/>
      <c r="IFD57" s="105"/>
      <c r="IFE57" s="105"/>
      <c r="IFF57" s="105"/>
      <c r="IFG57" s="105"/>
      <c r="IFH57" s="105"/>
      <c r="IFI57" s="105"/>
      <c r="IFJ57" s="105"/>
      <c r="IFK57" s="105"/>
      <c r="IFL57" s="105"/>
      <c r="IFM57" s="105"/>
      <c r="IFN57" s="105"/>
      <c r="IFO57" s="105"/>
      <c r="IFP57" s="105"/>
      <c r="IFQ57" s="105"/>
      <c r="IFR57" s="105"/>
      <c r="IFS57" s="105"/>
      <c r="IFT57" s="105"/>
      <c r="IFU57" s="105"/>
      <c r="IFV57" s="105"/>
      <c r="IFW57" s="105"/>
      <c r="IFX57" s="105"/>
      <c r="IFY57" s="105"/>
      <c r="IFZ57" s="105"/>
      <c r="IGA57" s="105"/>
      <c r="IGB57" s="105"/>
      <c r="IGC57" s="105"/>
      <c r="IGD57" s="105"/>
      <c r="IGE57" s="105"/>
      <c r="IGF57" s="105"/>
      <c r="IGG57" s="105"/>
      <c r="IGH57" s="105"/>
      <c r="IGI57" s="105"/>
      <c r="IGJ57" s="105"/>
      <c r="IGK57" s="105"/>
      <c r="IGL57" s="105"/>
      <c r="IGM57" s="105"/>
      <c r="IGN57" s="105"/>
      <c r="IGO57" s="105"/>
      <c r="IGP57" s="105"/>
      <c r="IGQ57" s="105"/>
      <c r="IGR57" s="105"/>
      <c r="IGS57" s="105"/>
      <c r="IGT57" s="105"/>
      <c r="IGU57" s="105"/>
      <c r="IGV57" s="105"/>
      <c r="IGW57" s="105"/>
      <c r="IGX57" s="105"/>
      <c r="IGY57" s="105"/>
      <c r="IGZ57" s="105"/>
      <c r="IHA57" s="105"/>
      <c r="IHB57" s="105"/>
      <c r="IHC57" s="105"/>
      <c r="IHD57" s="105"/>
      <c r="IHE57" s="105"/>
      <c r="IHF57" s="105"/>
      <c r="IHG57" s="105"/>
      <c r="IHH57" s="105"/>
      <c r="IHI57" s="105"/>
      <c r="IHJ57" s="105"/>
      <c r="IHK57" s="105"/>
      <c r="IHL57" s="105"/>
      <c r="IHM57" s="105"/>
      <c r="IHN57" s="105"/>
      <c r="IHO57" s="105"/>
      <c r="IHP57" s="105"/>
      <c r="IHQ57" s="105"/>
      <c r="IHR57" s="105"/>
      <c r="IHS57" s="105"/>
      <c r="IHT57" s="105"/>
      <c r="IHU57" s="105"/>
      <c r="IHV57" s="105"/>
      <c r="IHW57" s="105"/>
      <c r="IHX57" s="105"/>
      <c r="IHY57" s="105"/>
      <c r="IHZ57" s="105"/>
      <c r="IIA57" s="105"/>
      <c r="IIB57" s="105"/>
      <c r="IIC57" s="105"/>
      <c r="IID57" s="105"/>
      <c r="IIE57" s="105"/>
      <c r="IIF57" s="105"/>
      <c r="IIG57" s="105"/>
      <c r="IIH57" s="105"/>
      <c r="III57" s="105"/>
      <c r="IIJ57" s="105"/>
      <c r="IIK57" s="105"/>
      <c r="IIL57" s="105"/>
      <c r="IIM57" s="105"/>
      <c r="IIN57" s="105"/>
      <c r="IIO57" s="105"/>
      <c r="IIP57" s="105"/>
      <c r="IIQ57" s="105"/>
      <c r="IIR57" s="105"/>
      <c r="IIS57" s="105"/>
      <c r="IIT57" s="105"/>
      <c r="IIU57" s="105"/>
      <c r="IIV57" s="105"/>
      <c r="IIW57" s="105"/>
      <c r="IIX57" s="105"/>
      <c r="IIY57" s="105"/>
      <c r="IIZ57" s="105"/>
      <c r="IJA57" s="105"/>
      <c r="IJB57" s="105"/>
      <c r="IJC57" s="105"/>
      <c r="IJD57" s="105"/>
      <c r="IJE57" s="105"/>
      <c r="IJF57" s="105"/>
      <c r="IJG57" s="105"/>
      <c r="IJH57" s="105"/>
      <c r="IJI57" s="105"/>
      <c r="IJJ57" s="105"/>
      <c r="IJK57" s="105"/>
      <c r="IJL57" s="105"/>
      <c r="IJM57" s="105"/>
      <c r="IJN57" s="105"/>
      <c r="IJO57" s="105"/>
      <c r="IJP57" s="105"/>
      <c r="IJQ57" s="105"/>
      <c r="IJR57" s="105"/>
      <c r="IJS57" s="105"/>
      <c r="IJT57" s="105"/>
      <c r="IJU57" s="105"/>
      <c r="IJV57" s="105"/>
      <c r="IJW57" s="105"/>
      <c r="IJX57" s="105"/>
      <c r="IJY57" s="105"/>
      <c r="IJZ57" s="105"/>
      <c r="IKA57" s="105"/>
      <c r="IKB57" s="105"/>
      <c r="IKC57" s="105"/>
      <c r="IKD57" s="105"/>
      <c r="IKE57" s="105"/>
      <c r="IKF57" s="105"/>
      <c r="IKG57" s="105"/>
      <c r="IKH57" s="105"/>
      <c r="IKI57" s="105"/>
      <c r="IKJ57" s="105"/>
      <c r="IKK57" s="105"/>
      <c r="IKL57" s="105"/>
      <c r="IKM57" s="105"/>
      <c r="IKN57" s="105"/>
      <c r="IKO57" s="105"/>
      <c r="IKP57" s="105"/>
      <c r="IKQ57" s="105"/>
      <c r="IKR57" s="105"/>
      <c r="IKS57" s="105"/>
      <c r="IKT57" s="105"/>
      <c r="IKU57" s="105"/>
      <c r="IKV57" s="105"/>
      <c r="IKW57" s="105"/>
      <c r="IKX57" s="105"/>
      <c r="IKY57" s="105"/>
      <c r="IKZ57" s="105"/>
      <c r="ILA57" s="105"/>
      <c r="ILB57" s="105"/>
      <c r="ILC57" s="105"/>
      <c r="ILD57" s="105"/>
      <c r="ILE57" s="105"/>
      <c r="ILF57" s="105"/>
      <c r="ILG57" s="105"/>
      <c r="ILH57" s="105"/>
      <c r="ILI57" s="105"/>
      <c r="ILJ57" s="105"/>
      <c r="ILK57" s="105"/>
      <c r="ILL57" s="105"/>
      <c r="ILM57" s="105"/>
      <c r="ILN57" s="105"/>
      <c r="ILO57" s="105"/>
      <c r="ILP57" s="105"/>
      <c r="ILQ57" s="105"/>
      <c r="ILR57" s="105"/>
      <c r="ILS57" s="105"/>
      <c r="ILT57" s="105"/>
      <c r="ILU57" s="105"/>
      <c r="ILV57" s="105"/>
      <c r="ILW57" s="105"/>
      <c r="ILX57" s="105"/>
      <c r="ILY57" s="105"/>
      <c r="ILZ57" s="105"/>
      <c r="IMA57" s="105"/>
      <c r="IMB57" s="105"/>
      <c r="IMC57" s="105"/>
      <c r="IMD57" s="105"/>
      <c r="IME57" s="105"/>
      <c r="IMF57" s="105"/>
      <c r="IMG57" s="105"/>
      <c r="IMH57" s="105"/>
      <c r="IMI57" s="105"/>
      <c r="IMJ57" s="105"/>
      <c r="IMK57" s="105"/>
      <c r="IML57" s="105"/>
      <c r="IMM57" s="105"/>
      <c r="IMN57" s="105"/>
      <c r="IMO57" s="105"/>
      <c r="IMP57" s="105"/>
      <c r="IMQ57" s="105"/>
      <c r="IMR57" s="105"/>
      <c r="IMS57" s="105"/>
      <c r="IMT57" s="105"/>
      <c r="IMU57" s="105"/>
      <c r="IMV57" s="105"/>
      <c r="IMW57" s="105"/>
      <c r="IMX57" s="105"/>
      <c r="IMY57" s="105"/>
      <c r="IMZ57" s="105"/>
      <c r="INA57" s="105"/>
      <c r="INB57" s="105"/>
      <c r="INC57" s="105"/>
      <c r="IND57" s="105"/>
      <c r="INE57" s="105"/>
      <c r="INF57" s="105"/>
      <c r="ING57" s="105"/>
      <c r="INH57" s="105"/>
      <c r="INI57" s="105"/>
      <c r="INJ57" s="105"/>
      <c r="INK57" s="105"/>
      <c r="INL57" s="105"/>
      <c r="INM57" s="105"/>
      <c r="INN57" s="105"/>
      <c r="INO57" s="105"/>
      <c r="INP57" s="105"/>
      <c r="INQ57" s="105"/>
      <c r="INR57" s="105"/>
      <c r="INS57" s="105"/>
      <c r="INT57" s="105"/>
      <c r="INU57" s="105"/>
      <c r="INV57" s="105"/>
      <c r="INW57" s="105"/>
      <c r="INX57" s="105"/>
      <c r="INY57" s="105"/>
      <c r="INZ57" s="105"/>
      <c r="IOA57" s="105"/>
      <c r="IOB57" s="105"/>
      <c r="IOC57" s="105"/>
      <c r="IOD57" s="105"/>
      <c r="IOE57" s="105"/>
      <c r="IOF57" s="105"/>
      <c r="IOG57" s="105"/>
      <c r="IOH57" s="105"/>
      <c r="IOI57" s="105"/>
      <c r="IOJ57" s="105"/>
      <c r="IOK57" s="105"/>
      <c r="IOL57" s="105"/>
      <c r="IOM57" s="105"/>
      <c r="ION57" s="105"/>
      <c r="IOO57" s="105"/>
      <c r="IOP57" s="105"/>
      <c r="IOQ57" s="105"/>
      <c r="IOR57" s="105"/>
      <c r="IOS57" s="105"/>
      <c r="IOT57" s="105"/>
      <c r="IOU57" s="105"/>
      <c r="IOV57" s="105"/>
      <c r="IOW57" s="105"/>
      <c r="IOX57" s="105"/>
      <c r="IOY57" s="105"/>
      <c r="IOZ57" s="105"/>
      <c r="IPA57" s="105"/>
      <c r="IPB57" s="105"/>
      <c r="IPC57" s="105"/>
      <c r="IPD57" s="105"/>
      <c r="IPE57" s="105"/>
      <c r="IPF57" s="105"/>
      <c r="IPG57" s="105"/>
      <c r="IPH57" s="105"/>
      <c r="IPI57" s="105"/>
      <c r="IPJ57" s="105"/>
      <c r="IPK57" s="105"/>
      <c r="IPL57" s="105"/>
      <c r="IPM57" s="105"/>
      <c r="IPN57" s="105"/>
      <c r="IPO57" s="105"/>
      <c r="IPP57" s="105"/>
      <c r="IPQ57" s="105"/>
      <c r="IPR57" s="105"/>
      <c r="IPS57" s="105"/>
      <c r="IPT57" s="105"/>
      <c r="IPU57" s="105"/>
      <c r="IPV57" s="105"/>
      <c r="IPW57" s="105"/>
      <c r="IPX57" s="105"/>
      <c r="IPY57" s="105"/>
      <c r="IPZ57" s="105"/>
      <c r="IQA57" s="105"/>
      <c r="IQB57" s="105"/>
      <c r="IQC57" s="105"/>
      <c r="IQD57" s="105"/>
      <c r="IQE57" s="105"/>
      <c r="IQF57" s="105"/>
      <c r="IQG57" s="105"/>
      <c r="IQH57" s="105"/>
      <c r="IQI57" s="105"/>
      <c r="IQJ57" s="105"/>
      <c r="IQK57" s="105"/>
      <c r="IQL57" s="105"/>
      <c r="IQM57" s="105"/>
      <c r="IQN57" s="105"/>
      <c r="IQO57" s="105"/>
      <c r="IQP57" s="105"/>
      <c r="IQQ57" s="105"/>
      <c r="IQR57" s="105"/>
      <c r="IQS57" s="105"/>
      <c r="IQT57" s="105"/>
      <c r="IQU57" s="105"/>
      <c r="IQV57" s="105"/>
      <c r="IQW57" s="105"/>
      <c r="IQX57" s="105"/>
      <c r="IQY57" s="105"/>
      <c r="IQZ57" s="105"/>
      <c r="IRA57" s="105"/>
      <c r="IRB57" s="105"/>
      <c r="IRC57" s="105"/>
      <c r="IRD57" s="105"/>
      <c r="IRE57" s="105"/>
      <c r="IRF57" s="105"/>
      <c r="IRG57" s="105"/>
      <c r="IRH57" s="105"/>
      <c r="IRI57" s="105"/>
      <c r="IRJ57" s="105"/>
      <c r="IRK57" s="105"/>
      <c r="IRL57" s="105"/>
      <c r="IRM57" s="105"/>
      <c r="IRN57" s="105"/>
      <c r="IRO57" s="105"/>
      <c r="IRP57" s="105"/>
      <c r="IRQ57" s="105"/>
      <c r="IRR57" s="105"/>
      <c r="IRS57" s="105"/>
      <c r="IRT57" s="105"/>
      <c r="IRU57" s="105"/>
      <c r="IRV57" s="105"/>
      <c r="IRW57" s="105"/>
      <c r="IRX57" s="105"/>
      <c r="IRY57" s="105"/>
      <c r="IRZ57" s="105"/>
      <c r="ISA57" s="105"/>
      <c r="ISB57" s="105"/>
      <c r="ISC57" s="105"/>
      <c r="ISD57" s="105"/>
      <c r="ISE57" s="105"/>
      <c r="ISF57" s="105"/>
      <c r="ISG57" s="105"/>
      <c r="ISH57" s="105"/>
      <c r="ISI57" s="105"/>
      <c r="ISJ57" s="105"/>
      <c r="ISK57" s="105"/>
      <c r="ISL57" s="105"/>
      <c r="ISM57" s="105"/>
      <c r="ISN57" s="105"/>
      <c r="ISO57" s="105"/>
      <c r="ISP57" s="105"/>
      <c r="ISQ57" s="105"/>
      <c r="ISR57" s="105"/>
      <c r="ISS57" s="105"/>
      <c r="IST57" s="105"/>
      <c r="ISU57" s="105"/>
      <c r="ISV57" s="105"/>
      <c r="ISW57" s="105"/>
      <c r="ISX57" s="105"/>
      <c r="ISY57" s="105"/>
      <c r="ISZ57" s="105"/>
      <c r="ITA57" s="105"/>
      <c r="ITB57" s="105"/>
      <c r="ITC57" s="105"/>
      <c r="ITD57" s="105"/>
      <c r="ITE57" s="105"/>
      <c r="ITF57" s="105"/>
      <c r="ITG57" s="105"/>
      <c r="ITH57" s="105"/>
      <c r="ITI57" s="105"/>
      <c r="ITJ57" s="105"/>
      <c r="ITK57" s="105"/>
      <c r="ITL57" s="105"/>
      <c r="ITM57" s="105"/>
      <c r="ITN57" s="105"/>
      <c r="ITO57" s="105"/>
      <c r="ITP57" s="105"/>
      <c r="ITQ57" s="105"/>
      <c r="ITR57" s="105"/>
      <c r="ITS57" s="105"/>
      <c r="ITT57" s="105"/>
      <c r="ITU57" s="105"/>
      <c r="ITV57" s="105"/>
      <c r="ITW57" s="105"/>
      <c r="ITX57" s="105"/>
      <c r="ITY57" s="105"/>
      <c r="ITZ57" s="105"/>
      <c r="IUA57" s="105"/>
      <c r="IUB57" s="105"/>
      <c r="IUC57" s="105"/>
      <c r="IUD57" s="105"/>
      <c r="IUE57" s="105"/>
      <c r="IUF57" s="105"/>
      <c r="IUG57" s="105"/>
      <c r="IUH57" s="105"/>
      <c r="IUI57" s="105"/>
      <c r="IUJ57" s="105"/>
      <c r="IUK57" s="105"/>
      <c r="IUL57" s="105"/>
      <c r="IUM57" s="105"/>
      <c r="IUN57" s="105"/>
      <c r="IUO57" s="105"/>
      <c r="IUP57" s="105"/>
      <c r="IUQ57" s="105"/>
      <c r="IUR57" s="105"/>
      <c r="IUS57" s="105"/>
      <c r="IUT57" s="105"/>
      <c r="IUU57" s="105"/>
      <c r="IUV57" s="105"/>
      <c r="IUW57" s="105"/>
      <c r="IUX57" s="105"/>
      <c r="IUY57" s="105"/>
      <c r="IUZ57" s="105"/>
      <c r="IVA57" s="105"/>
      <c r="IVB57" s="105"/>
      <c r="IVC57" s="105"/>
      <c r="IVD57" s="105"/>
      <c r="IVE57" s="105"/>
      <c r="IVF57" s="105"/>
      <c r="IVG57" s="105"/>
      <c r="IVH57" s="105"/>
      <c r="IVI57" s="105"/>
      <c r="IVJ57" s="105"/>
      <c r="IVK57" s="105"/>
      <c r="IVL57" s="105"/>
      <c r="IVM57" s="105"/>
      <c r="IVN57" s="105"/>
      <c r="IVO57" s="105"/>
      <c r="IVP57" s="105"/>
      <c r="IVQ57" s="105"/>
      <c r="IVR57" s="105"/>
      <c r="IVS57" s="105"/>
      <c r="IVT57" s="105"/>
      <c r="IVU57" s="105"/>
      <c r="IVV57" s="105"/>
      <c r="IVW57" s="105"/>
      <c r="IVX57" s="105"/>
      <c r="IVY57" s="105"/>
      <c r="IVZ57" s="105"/>
      <c r="IWA57" s="105"/>
      <c r="IWB57" s="105"/>
      <c r="IWC57" s="105"/>
      <c r="IWD57" s="105"/>
      <c r="IWE57" s="105"/>
      <c r="IWF57" s="105"/>
      <c r="IWG57" s="105"/>
      <c r="IWH57" s="105"/>
      <c r="IWI57" s="105"/>
      <c r="IWJ57" s="105"/>
      <c r="IWK57" s="105"/>
      <c r="IWL57" s="105"/>
      <c r="IWM57" s="105"/>
      <c r="IWN57" s="105"/>
      <c r="IWO57" s="105"/>
      <c r="IWP57" s="105"/>
      <c r="IWQ57" s="105"/>
      <c r="IWR57" s="105"/>
      <c r="IWS57" s="105"/>
      <c r="IWT57" s="105"/>
      <c r="IWU57" s="105"/>
      <c r="IWV57" s="105"/>
      <c r="IWW57" s="105"/>
      <c r="IWX57" s="105"/>
      <c r="IWY57" s="105"/>
      <c r="IWZ57" s="105"/>
      <c r="IXA57" s="105"/>
      <c r="IXB57" s="105"/>
      <c r="IXC57" s="105"/>
      <c r="IXD57" s="105"/>
      <c r="IXE57" s="105"/>
      <c r="IXF57" s="105"/>
      <c r="IXG57" s="105"/>
      <c r="IXH57" s="105"/>
      <c r="IXI57" s="105"/>
      <c r="IXJ57" s="105"/>
      <c r="IXK57" s="105"/>
      <c r="IXL57" s="105"/>
      <c r="IXM57" s="105"/>
      <c r="IXN57" s="105"/>
      <c r="IXO57" s="105"/>
      <c r="IXP57" s="105"/>
      <c r="IXQ57" s="105"/>
      <c r="IXR57" s="105"/>
      <c r="IXS57" s="105"/>
      <c r="IXT57" s="105"/>
      <c r="IXU57" s="105"/>
      <c r="IXV57" s="105"/>
      <c r="IXW57" s="105"/>
      <c r="IXX57" s="105"/>
      <c r="IXY57" s="105"/>
      <c r="IXZ57" s="105"/>
      <c r="IYA57" s="105"/>
      <c r="IYB57" s="105"/>
      <c r="IYC57" s="105"/>
      <c r="IYD57" s="105"/>
      <c r="IYE57" s="105"/>
      <c r="IYF57" s="105"/>
      <c r="IYG57" s="105"/>
      <c r="IYH57" s="105"/>
      <c r="IYI57" s="105"/>
      <c r="IYJ57" s="105"/>
      <c r="IYK57" s="105"/>
      <c r="IYL57" s="105"/>
      <c r="IYM57" s="105"/>
      <c r="IYN57" s="105"/>
      <c r="IYO57" s="105"/>
      <c r="IYP57" s="105"/>
      <c r="IYQ57" s="105"/>
      <c r="IYR57" s="105"/>
      <c r="IYS57" s="105"/>
      <c r="IYT57" s="105"/>
      <c r="IYU57" s="105"/>
      <c r="IYV57" s="105"/>
      <c r="IYW57" s="105"/>
      <c r="IYX57" s="105"/>
      <c r="IYY57" s="105"/>
      <c r="IYZ57" s="105"/>
      <c r="IZA57" s="105"/>
      <c r="IZB57" s="105"/>
      <c r="IZC57" s="105"/>
      <c r="IZD57" s="105"/>
      <c r="IZE57" s="105"/>
      <c r="IZF57" s="105"/>
      <c r="IZG57" s="105"/>
      <c r="IZH57" s="105"/>
      <c r="IZI57" s="105"/>
      <c r="IZJ57" s="105"/>
      <c r="IZK57" s="105"/>
      <c r="IZL57" s="105"/>
      <c r="IZM57" s="105"/>
      <c r="IZN57" s="105"/>
      <c r="IZO57" s="105"/>
      <c r="IZP57" s="105"/>
      <c r="IZQ57" s="105"/>
      <c r="IZR57" s="105"/>
      <c r="IZS57" s="105"/>
      <c r="IZT57" s="105"/>
      <c r="IZU57" s="105"/>
      <c r="IZV57" s="105"/>
      <c r="IZW57" s="105"/>
      <c r="IZX57" s="105"/>
      <c r="IZY57" s="105"/>
      <c r="IZZ57" s="105"/>
      <c r="JAA57" s="105"/>
      <c r="JAB57" s="105"/>
      <c r="JAC57" s="105"/>
      <c r="JAD57" s="105"/>
      <c r="JAE57" s="105"/>
      <c r="JAF57" s="105"/>
      <c r="JAG57" s="105"/>
      <c r="JAH57" s="105"/>
      <c r="JAI57" s="105"/>
      <c r="JAJ57" s="105"/>
      <c r="JAK57" s="105"/>
      <c r="JAL57" s="105"/>
      <c r="JAM57" s="105"/>
      <c r="JAN57" s="105"/>
      <c r="JAO57" s="105"/>
      <c r="JAP57" s="105"/>
      <c r="JAQ57" s="105"/>
      <c r="JAR57" s="105"/>
      <c r="JAS57" s="105"/>
      <c r="JAT57" s="105"/>
      <c r="JAU57" s="105"/>
      <c r="JAV57" s="105"/>
      <c r="JAW57" s="105"/>
      <c r="JAX57" s="105"/>
      <c r="JAY57" s="105"/>
      <c r="JAZ57" s="105"/>
      <c r="JBA57" s="105"/>
      <c r="JBB57" s="105"/>
      <c r="JBC57" s="105"/>
      <c r="JBD57" s="105"/>
      <c r="JBE57" s="105"/>
      <c r="JBF57" s="105"/>
      <c r="JBG57" s="105"/>
      <c r="JBH57" s="105"/>
      <c r="JBI57" s="105"/>
      <c r="JBJ57" s="105"/>
      <c r="JBK57" s="105"/>
      <c r="JBL57" s="105"/>
      <c r="JBM57" s="105"/>
      <c r="JBN57" s="105"/>
      <c r="JBO57" s="105"/>
      <c r="JBP57" s="105"/>
      <c r="JBQ57" s="105"/>
      <c r="JBR57" s="105"/>
      <c r="JBS57" s="105"/>
      <c r="JBT57" s="105"/>
      <c r="JBU57" s="105"/>
      <c r="JBV57" s="105"/>
      <c r="JBW57" s="105"/>
      <c r="JBX57" s="105"/>
      <c r="JBY57" s="105"/>
      <c r="JBZ57" s="105"/>
      <c r="JCA57" s="105"/>
      <c r="JCB57" s="105"/>
      <c r="JCC57" s="105"/>
      <c r="JCD57" s="105"/>
      <c r="JCE57" s="105"/>
      <c r="JCF57" s="105"/>
      <c r="JCG57" s="105"/>
      <c r="JCH57" s="105"/>
      <c r="JCI57" s="105"/>
      <c r="JCJ57" s="105"/>
      <c r="JCK57" s="105"/>
      <c r="JCL57" s="105"/>
      <c r="JCM57" s="105"/>
      <c r="JCN57" s="105"/>
      <c r="JCO57" s="105"/>
      <c r="JCP57" s="105"/>
      <c r="JCQ57" s="105"/>
      <c r="JCR57" s="105"/>
      <c r="JCS57" s="105"/>
      <c r="JCT57" s="105"/>
      <c r="JCU57" s="105"/>
      <c r="JCV57" s="105"/>
      <c r="JCW57" s="105"/>
      <c r="JCX57" s="105"/>
      <c r="JCY57" s="105"/>
      <c r="JCZ57" s="105"/>
      <c r="JDA57" s="105"/>
      <c r="JDB57" s="105"/>
      <c r="JDC57" s="105"/>
      <c r="JDD57" s="105"/>
      <c r="JDE57" s="105"/>
      <c r="JDF57" s="105"/>
      <c r="JDG57" s="105"/>
      <c r="JDH57" s="105"/>
      <c r="JDI57" s="105"/>
      <c r="JDJ57" s="105"/>
      <c r="JDK57" s="105"/>
      <c r="JDL57" s="105"/>
      <c r="JDM57" s="105"/>
      <c r="JDN57" s="105"/>
      <c r="JDO57" s="105"/>
      <c r="JDP57" s="105"/>
      <c r="JDQ57" s="105"/>
      <c r="JDR57" s="105"/>
      <c r="JDS57" s="105"/>
      <c r="JDT57" s="105"/>
      <c r="JDU57" s="105"/>
      <c r="JDV57" s="105"/>
      <c r="JDW57" s="105"/>
      <c r="JDX57" s="105"/>
      <c r="JDY57" s="105"/>
      <c r="JDZ57" s="105"/>
      <c r="JEA57" s="105"/>
      <c r="JEB57" s="105"/>
      <c r="JEC57" s="105"/>
      <c r="JED57" s="105"/>
      <c r="JEE57" s="105"/>
      <c r="JEF57" s="105"/>
      <c r="JEG57" s="105"/>
      <c r="JEH57" s="105"/>
      <c r="JEI57" s="105"/>
      <c r="JEJ57" s="105"/>
      <c r="JEK57" s="105"/>
      <c r="JEL57" s="105"/>
      <c r="JEM57" s="105"/>
      <c r="JEN57" s="105"/>
      <c r="JEO57" s="105"/>
      <c r="JEP57" s="105"/>
      <c r="JEQ57" s="105"/>
      <c r="JER57" s="105"/>
      <c r="JES57" s="105"/>
      <c r="JET57" s="105"/>
      <c r="JEU57" s="105"/>
      <c r="JEV57" s="105"/>
      <c r="JEW57" s="105"/>
      <c r="JEX57" s="105"/>
      <c r="JEY57" s="105"/>
      <c r="JEZ57" s="105"/>
      <c r="JFA57" s="105"/>
      <c r="JFB57" s="105"/>
      <c r="JFC57" s="105"/>
      <c r="JFD57" s="105"/>
      <c r="JFE57" s="105"/>
      <c r="JFF57" s="105"/>
      <c r="JFG57" s="105"/>
      <c r="JFH57" s="105"/>
      <c r="JFI57" s="105"/>
      <c r="JFJ57" s="105"/>
      <c r="JFK57" s="105"/>
      <c r="JFL57" s="105"/>
      <c r="JFM57" s="105"/>
      <c r="JFN57" s="105"/>
      <c r="JFO57" s="105"/>
      <c r="JFP57" s="105"/>
      <c r="JFQ57" s="105"/>
      <c r="JFR57" s="105"/>
      <c r="JFS57" s="105"/>
      <c r="JFT57" s="105"/>
      <c r="JFU57" s="105"/>
      <c r="JFV57" s="105"/>
      <c r="JFW57" s="105"/>
      <c r="JFX57" s="105"/>
      <c r="JFY57" s="105"/>
      <c r="JFZ57" s="105"/>
      <c r="JGA57" s="105"/>
      <c r="JGB57" s="105"/>
      <c r="JGC57" s="105"/>
      <c r="JGD57" s="105"/>
      <c r="JGE57" s="105"/>
      <c r="JGF57" s="105"/>
      <c r="JGG57" s="105"/>
      <c r="JGH57" s="105"/>
      <c r="JGI57" s="105"/>
      <c r="JGJ57" s="105"/>
      <c r="JGK57" s="105"/>
      <c r="JGL57" s="105"/>
      <c r="JGM57" s="105"/>
      <c r="JGN57" s="105"/>
      <c r="JGO57" s="105"/>
      <c r="JGP57" s="105"/>
      <c r="JGQ57" s="105"/>
      <c r="JGR57" s="105"/>
      <c r="JGS57" s="105"/>
      <c r="JGT57" s="105"/>
      <c r="JGU57" s="105"/>
      <c r="JGV57" s="105"/>
      <c r="JGW57" s="105"/>
      <c r="JGX57" s="105"/>
      <c r="JGY57" s="105"/>
      <c r="JGZ57" s="105"/>
      <c r="JHA57" s="105"/>
      <c r="JHB57" s="105"/>
      <c r="JHC57" s="105"/>
      <c r="JHD57" s="105"/>
      <c r="JHE57" s="105"/>
      <c r="JHF57" s="105"/>
      <c r="JHG57" s="105"/>
      <c r="JHH57" s="105"/>
      <c r="JHI57" s="105"/>
      <c r="JHJ57" s="105"/>
      <c r="JHK57" s="105"/>
      <c r="JHL57" s="105"/>
      <c r="JHM57" s="105"/>
      <c r="JHN57" s="105"/>
      <c r="JHO57" s="105"/>
      <c r="JHP57" s="105"/>
      <c r="JHQ57" s="105"/>
      <c r="JHR57" s="105"/>
      <c r="JHS57" s="105"/>
      <c r="JHT57" s="105"/>
      <c r="JHU57" s="105"/>
      <c r="JHV57" s="105"/>
      <c r="JHW57" s="105"/>
      <c r="JHX57" s="105"/>
      <c r="JHY57" s="105"/>
      <c r="JHZ57" s="105"/>
      <c r="JIA57" s="105"/>
      <c r="JIB57" s="105"/>
      <c r="JIC57" s="105"/>
      <c r="JID57" s="105"/>
      <c r="JIE57" s="105"/>
      <c r="JIF57" s="105"/>
      <c r="JIG57" s="105"/>
      <c r="JIH57" s="105"/>
      <c r="JII57" s="105"/>
      <c r="JIJ57" s="105"/>
      <c r="JIK57" s="105"/>
      <c r="JIL57" s="105"/>
      <c r="JIM57" s="105"/>
      <c r="JIN57" s="105"/>
      <c r="JIO57" s="105"/>
      <c r="JIP57" s="105"/>
      <c r="JIQ57" s="105"/>
      <c r="JIR57" s="105"/>
      <c r="JIS57" s="105"/>
      <c r="JIT57" s="105"/>
      <c r="JIU57" s="105"/>
      <c r="JIV57" s="105"/>
      <c r="JIW57" s="105"/>
      <c r="JIX57" s="105"/>
      <c r="JIY57" s="105"/>
      <c r="JIZ57" s="105"/>
      <c r="JJA57" s="105"/>
      <c r="JJB57" s="105"/>
      <c r="JJC57" s="105"/>
      <c r="JJD57" s="105"/>
      <c r="JJE57" s="105"/>
      <c r="JJF57" s="105"/>
      <c r="JJG57" s="105"/>
      <c r="JJH57" s="105"/>
      <c r="JJI57" s="105"/>
      <c r="JJJ57" s="105"/>
      <c r="JJK57" s="105"/>
      <c r="JJL57" s="105"/>
      <c r="JJM57" s="105"/>
      <c r="JJN57" s="105"/>
      <c r="JJO57" s="105"/>
      <c r="JJP57" s="105"/>
      <c r="JJQ57" s="105"/>
      <c r="JJR57" s="105"/>
      <c r="JJS57" s="105"/>
      <c r="JJT57" s="105"/>
      <c r="JJU57" s="105"/>
      <c r="JJV57" s="105"/>
      <c r="JJW57" s="105"/>
      <c r="JJX57" s="105"/>
      <c r="JJY57" s="105"/>
      <c r="JJZ57" s="105"/>
      <c r="JKA57" s="105"/>
      <c r="JKB57" s="105"/>
      <c r="JKC57" s="105"/>
      <c r="JKD57" s="105"/>
      <c r="JKE57" s="105"/>
      <c r="JKF57" s="105"/>
      <c r="JKG57" s="105"/>
      <c r="JKH57" s="105"/>
      <c r="JKI57" s="105"/>
      <c r="JKJ57" s="105"/>
      <c r="JKK57" s="105"/>
      <c r="JKL57" s="105"/>
      <c r="JKM57" s="105"/>
      <c r="JKN57" s="105"/>
      <c r="JKO57" s="105"/>
      <c r="JKP57" s="105"/>
      <c r="JKQ57" s="105"/>
      <c r="JKR57" s="105"/>
      <c r="JKS57" s="105"/>
      <c r="JKT57" s="105"/>
      <c r="JKU57" s="105"/>
      <c r="JKV57" s="105"/>
      <c r="JKW57" s="105"/>
      <c r="JKX57" s="105"/>
      <c r="JKY57" s="105"/>
      <c r="JKZ57" s="105"/>
      <c r="JLA57" s="105"/>
      <c r="JLB57" s="105"/>
      <c r="JLC57" s="105"/>
      <c r="JLD57" s="105"/>
      <c r="JLE57" s="105"/>
      <c r="JLF57" s="105"/>
      <c r="JLG57" s="105"/>
      <c r="JLH57" s="105"/>
      <c r="JLI57" s="105"/>
      <c r="JLJ57" s="105"/>
      <c r="JLK57" s="105"/>
      <c r="JLL57" s="105"/>
      <c r="JLM57" s="105"/>
      <c r="JLN57" s="105"/>
      <c r="JLO57" s="105"/>
      <c r="JLP57" s="105"/>
      <c r="JLQ57" s="105"/>
      <c r="JLR57" s="105"/>
      <c r="JLS57" s="105"/>
      <c r="JLT57" s="105"/>
      <c r="JLU57" s="105"/>
      <c r="JLV57" s="105"/>
      <c r="JLW57" s="105"/>
      <c r="JLX57" s="105"/>
      <c r="JLY57" s="105"/>
      <c r="JLZ57" s="105"/>
      <c r="JMA57" s="105"/>
      <c r="JMB57" s="105"/>
      <c r="JMC57" s="105"/>
      <c r="JMD57" s="105"/>
      <c r="JME57" s="105"/>
      <c r="JMF57" s="105"/>
      <c r="JMG57" s="105"/>
      <c r="JMH57" s="105"/>
      <c r="JMI57" s="105"/>
      <c r="JMJ57" s="105"/>
      <c r="JMK57" s="105"/>
      <c r="JML57" s="105"/>
      <c r="JMM57" s="105"/>
      <c r="JMN57" s="105"/>
      <c r="JMO57" s="105"/>
      <c r="JMP57" s="105"/>
      <c r="JMQ57" s="105"/>
      <c r="JMR57" s="105"/>
      <c r="JMS57" s="105"/>
      <c r="JMT57" s="105"/>
      <c r="JMU57" s="105"/>
      <c r="JMV57" s="105"/>
      <c r="JMW57" s="105"/>
      <c r="JMX57" s="105"/>
      <c r="JMY57" s="105"/>
      <c r="JMZ57" s="105"/>
      <c r="JNA57" s="105"/>
      <c r="JNB57" s="105"/>
      <c r="JNC57" s="105"/>
      <c r="JND57" s="105"/>
      <c r="JNE57" s="105"/>
      <c r="JNF57" s="105"/>
      <c r="JNG57" s="105"/>
      <c r="JNH57" s="105"/>
      <c r="JNI57" s="105"/>
      <c r="JNJ57" s="105"/>
      <c r="JNK57" s="105"/>
      <c r="JNL57" s="105"/>
      <c r="JNM57" s="105"/>
      <c r="JNN57" s="105"/>
      <c r="JNO57" s="105"/>
      <c r="JNP57" s="105"/>
      <c r="JNQ57" s="105"/>
      <c r="JNR57" s="105"/>
      <c r="JNS57" s="105"/>
      <c r="JNT57" s="105"/>
      <c r="JNU57" s="105"/>
      <c r="JNV57" s="105"/>
      <c r="JNW57" s="105"/>
      <c r="JNX57" s="105"/>
      <c r="JNY57" s="105"/>
      <c r="JNZ57" s="105"/>
      <c r="JOA57" s="105"/>
      <c r="JOB57" s="105"/>
      <c r="JOC57" s="105"/>
      <c r="JOD57" s="105"/>
      <c r="JOE57" s="105"/>
      <c r="JOF57" s="105"/>
      <c r="JOG57" s="105"/>
      <c r="JOH57" s="105"/>
      <c r="JOI57" s="105"/>
      <c r="JOJ57" s="105"/>
      <c r="JOK57" s="105"/>
      <c r="JOL57" s="105"/>
      <c r="JOM57" s="105"/>
      <c r="JON57" s="105"/>
      <c r="JOO57" s="105"/>
      <c r="JOP57" s="105"/>
      <c r="JOQ57" s="105"/>
      <c r="JOR57" s="105"/>
      <c r="JOS57" s="105"/>
      <c r="JOT57" s="105"/>
      <c r="JOU57" s="105"/>
      <c r="JOV57" s="105"/>
      <c r="JOW57" s="105"/>
      <c r="JOX57" s="105"/>
      <c r="JOY57" s="105"/>
      <c r="JOZ57" s="105"/>
      <c r="JPA57" s="105"/>
      <c r="JPB57" s="105"/>
      <c r="JPC57" s="105"/>
      <c r="JPD57" s="105"/>
      <c r="JPE57" s="105"/>
      <c r="JPF57" s="105"/>
      <c r="JPG57" s="105"/>
      <c r="JPH57" s="105"/>
      <c r="JPI57" s="105"/>
      <c r="JPJ57" s="105"/>
      <c r="JPK57" s="105"/>
      <c r="JPL57" s="105"/>
      <c r="JPM57" s="105"/>
      <c r="JPN57" s="105"/>
      <c r="JPO57" s="105"/>
      <c r="JPP57" s="105"/>
      <c r="JPQ57" s="105"/>
      <c r="JPR57" s="105"/>
      <c r="JPS57" s="105"/>
      <c r="JPT57" s="105"/>
      <c r="JPU57" s="105"/>
      <c r="JPV57" s="105"/>
      <c r="JPW57" s="105"/>
      <c r="JPX57" s="105"/>
      <c r="JPY57" s="105"/>
      <c r="JPZ57" s="105"/>
      <c r="JQA57" s="105"/>
      <c r="JQB57" s="105"/>
      <c r="JQC57" s="105"/>
      <c r="JQD57" s="105"/>
      <c r="JQE57" s="105"/>
      <c r="JQF57" s="105"/>
      <c r="JQG57" s="105"/>
      <c r="JQH57" s="105"/>
      <c r="JQI57" s="105"/>
      <c r="JQJ57" s="105"/>
      <c r="JQK57" s="105"/>
      <c r="JQL57" s="105"/>
      <c r="JQM57" s="105"/>
      <c r="JQN57" s="105"/>
      <c r="JQO57" s="105"/>
      <c r="JQP57" s="105"/>
      <c r="JQQ57" s="105"/>
      <c r="JQR57" s="105"/>
      <c r="JQS57" s="105"/>
      <c r="JQT57" s="105"/>
      <c r="JQU57" s="105"/>
      <c r="JQV57" s="105"/>
      <c r="JQW57" s="105"/>
      <c r="JQX57" s="105"/>
      <c r="JQY57" s="105"/>
      <c r="JQZ57" s="105"/>
      <c r="JRA57" s="105"/>
      <c r="JRB57" s="105"/>
      <c r="JRC57" s="105"/>
      <c r="JRD57" s="105"/>
      <c r="JRE57" s="105"/>
      <c r="JRF57" s="105"/>
      <c r="JRG57" s="105"/>
      <c r="JRH57" s="105"/>
      <c r="JRI57" s="105"/>
      <c r="JRJ57" s="105"/>
      <c r="JRK57" s="105"/>
      <c r="JRL57" s="105"/>
      <c r="JRM57" s="105"/>
      <c r="JRN57" s="105"/>
      <c r="JRO57" s="105"/>
      <c r="JRP57" s="105"/>
      <c r="JRQ57" s="105"/>
      <c r="JRR57" s="105"/>
      <c r="JRS57" s="105"/>
      <c r="JRT57" s="105"/>
      <c r="JRU57" s="105"/>
      <c r="JRV57" s="105"/>
      <c r="JRW57" s="105"/>
      <c r="JRX57" s="105"/>
      <c r="JRY57" s="105"/>
      <c r="JRZ57" s="105"/>
      <c r="JSA57" s="105"/>
      <c r="JSB57" s="105"/>
      <c r="JSC57" s="105"/>
      <c r="JSD57" s="105"/>
      <c r="JSE57" s="105"/>
      <c r="JSF57" s="105"/>
      <c r="JSG57" s="105"/>
      <c r="JSH57" s="105"/>
      <c r="JSI57" s="105"/>
      <c r="JSJ57" s="105"/>
      <c r="JSK57" s="105"/>
      <c r="JSL57" s="105"/>
      <c r="JSM57" s="105"/>
      <c r="JSN57" s="105"/>
      <c r="JSO57" s="105"/>
      <c r="JSP57" s="105"/>
      <c r="JSQ57" s="105"/>
      <c r="JSR57" s="105"/>
      <c r="JSS57" s="105"/>
      <c r="JST57" s="105"/>
      <c r="JSU57" s="105"/>
      <c r="JSV57" s="105"/>
      <c r="JSW57" s="105"/>
      <c r="JSX57" s="105"/>
      <c r="JSY57" s="105"/>
      <c r="JSZ57" s="105"/>
      <c r="JTA57" s="105"/>
      <c r="JTB57" s="105"/>
      <c r="JTC57" s="105"/>
      <c r="JTD57" s="105"/>
      <c r="JTE57" s="105"/>
      <c r="JTF57" s="105"/>
      <c r="JTG57" s="105"/>
      <c r="JTH57" s="105"/>
      <c r="JTI57" s="105"/>
      <c r="JTJ57" s="105"/>
      <c r="JTK57" s="105"/>
      <c r="JTL57" s="105"/>
      <c r="JTM57" s="105"/>
      <c r="JTN57" s="105"/>
      <c r="JTO57" s="105"/>
      <c r="JTP57" s="105"/>
      <c r="JTQ57" s="105"/>
      <c r="JTR57" s="105"/>
      <c r="JTS57" s="105"/>
      <c r="JTT57" s="105"/>
      <c r="JTU57" s="105"/>
      <c r="JTV57" s="105"/>
      <c r="JTW57" s="105"/>
      <c r="JTX57" s="105"/>
      <c r="JTY57" s="105"/>
      <c r="JTZ57" s="105"/>
      <c r="JUA57" s="105"/>
      <c r="JUB57" s="105"/>
      <c r="JUC57" s="105"/>
      <c r="JUD57" s="105"/>
      <c r="JUE57" s="105"/>
      <c r="JUF57" s="105"/>
      <c r="JUG57" s="105"/>
      <c r="JUH57" s="105"/>
      <c r="JUI57" s="105"/>
      <c r="JUJ57" s="105"/>
      <c r="JUK57" s="105"/>
      <c r="JUL57" s="105"/>
      <c r="JUM57" s="105"/>
      <c r="JUN57" s="105"/>
      <c r="JUO57" s="105"/>
      <c r="JUP57" s="105"/>
      <c r="JUQ57" s="105"/>
      <c r="JUR57" s="105"/>
      <c r="JUS57" s="105"/>
      <c r="JUT57" s="105"/>
      <c r="JUU57" s="105"/>
      <c r="JUV57" s="105"/>
      <c r="JUW57" s="105"/>
      <c r="JUX57" s="105"/>
      <c r="JUY57" s="105"/>
      <c r="JUZ57" s="105"/>
      <c r="JVA57" s="105"/>
      <c r="JVB57" s="105"/>
      <c r="JVC57" s="105"/>
      <c r="JVD57" s="105"/>
      <c r="JVE57" s="105"/>
      <c r="JVF57" s="105"/>
      <c r="JVG57" s="105"/>
      <c r="JVH57" s="105"/>
      <c r="JVI57" s="105"/>
      <c r="JVJ57" s="105"/>
      <c r="JVK57" s="105"/>
      <c r="JVL57" s="105"/>
      <c r="JVM57" s="105"/>
      <c r="JVN57" s="105"/>
      <c r="JVO57" s="105"/>
      <c r="JVP57" s="105"/>
      <c r="JVQ57" s="105"/>
      <c r="JVR57" s="105"/>
      <c r="JVS57" s="105"/>
      <c r="JVT57" s="105"/>
      <c r="JVU57" s="105"/>
      <c r="JVV57" s="105"/>
      <c r="JVW57" s="105"/>
      <c r="JVX57" s="105"/>
      <c r="JVY57" s="105"/>
      <c r="JVZ57" s="105"/>
      <c r="JWA57" s="105"/>
      <c r="JWB57" s="105"/>
      <c r="JWC57" s="105"/>
      <c r="JWD57" s="105"/>
      <c r="JWE57" s="105"/>
      <c r="JWF57" s="105"/>
      <c r="JWG57" s="105"/>
      <c r="JWH57" s="105"/>
      <c r="JWI57" s="105"/>
      <c r="JWJ57" s="105"/>
      <c r="JWK57" s="105"/>
      <c r="JWL57" s="105"/>
      <c r="JWM57" s="105"/>
      <c r="JWN57" s="105"/>
      <c r="JWO57" s="105"/>
      <c r="JWP57" s="105"/>
      <c r="JWQ57" s="105"/>
      <c r="JWR57" s="105"/>
      <c r="JWS57" s="105"/>
      <c r="JWT57" s="105"/>
      <c r="JWU57" s="105"/>
      <c r="JWV57" s="105"/>
      <c r="JWW57" s="105"/>
      <c r="JWX57" s="105"/>
      <c r="JWY57" s="105"/>
      <c r="JWZ57" s="105"/>
      <c r="JXA57" s="105"/>
      <c r="JXB57" s="105"/>
      <c r="JXC57" s="105"/>
      <c r="JXD57" s="105"/>
      <c r="JXE57" s="105"/>
      <c r="JXF57" s="105"/>
      <c r="JXG57" s="105"/>
      <c r="JXH57" s="105"/>
      <c r="JXI57" s="105"/>
      <c r="JXJ57" s="105"/>
      <c r="JXK57" s="105"/>
      <c r="JXL57" s="105"/>
      <c r="JXM57" s="105"/>
      <c r="JXN57" s="105"/>
      <c r="JXO57" s="105"/>
      <c r="JXP57" s="105"/>
      <c r="JXQ57" s="105"/>
      <c r="JXR57" s="105"/>
      <c r="JXS57" s="105"/>
      <c r="JXT57" s="105"/>
      <c r="JXU57" s="105"/>
      <c r="JXV57" s="105"/>
      <c r="JXW57" s="105"/>
      <c r="JXX57" s="105"/>
      <c r="JXY57" s="105"/>
      <c r="JXZ57" s="105"/>
      <c r="JYA57" s="105"/>
      <c r="JYB57" s="105"/>
      <c r="JYC57" s="105"/>
      <c r="JYD57" s="105"/>
      <c r="JYE57" s="105"/>
      <c r="JYF57" s="105"/>
      <c r="JYG57" s="105"/>
      <c r="JYH57" s="105"/>
      <c r="JYI57" s="105"/>
      <c r="JYJ57" s="105"/>
      <c r="JYK57" s="105"/>
      <c r="JYL57" s="105"/>
      <c r="JYM57" s="105"/>
      <c r="JYN57" s="105"/>
      <c r="JYO57" s="105"/>
      <c r="JYP57" s="105"/>
      <c r="JYQ57" s="105"/>
      <c r="JYR57" s="105"/>
      <c r="JYS57" s="105"/>
      <c r="JYT57" s="105"/>
      <c r="JYU57" s="105"/>
      <c r="JYV57" s="105"/>
      <c r="JYW57" s="105"/>
      <c r="JYX57" s="105"/>
      <c r="JYY57" s="105"/>
      <c r="JYZ57" s="105"/>
      <c r="JZA57" s="105"/>
      <c r="JZB57" s="105"/>
      <c r="JZC57" s="105"/>
      <c r="JZD57" s="105"/>
      <c r="JZE57" s="105"/>
      <c r="JZF57" s="105"/>
      <c r="JZG57" s="105"/>
      <c r="JZH57" s="105"/>
      <c r="JZI57" s="105"/>
      <c r="JZJ57" s="105"/>
      <c r="JZK57" s="105"/>
      <c r="JZL57" s="105"/>
      <c r="JZM57" s="105"/>
      <c r="JZN57" s="105"/>
      <c r="JZO57" s="105"/>
      <c r="JZP57" s="105"/>
      <c r="JZQ57" s="105"/>
      <c r="JZR57" s="105"/>
      <c r="JZS57" s="105"/>
      <c r="JZT57" s="105"/>
      <c r="JZU57" s="105"/>
      <c r="JZV57" s="105"/>
      <c r="JZW57" s="105"/>
      <c r="JZX57" s="105"/>
      <c r="JZY57" s="105"/>
      <c r="JZZ57" s="105"/>
      <c r="KAA57" s="105"/>
      <c r="KAB57" s="105"/>
      <c r="KAC57" s="105"/>
      <c r="KAD57" s="105"/>
      <c r="KAE57" s="105"/>
      <c r="KAF57" s="105"/>
      <c r="KAG57" s="105"/>
      <c r="KAH57" s="105"/>
      <c r="KAI57" s="105"/>
      <c r="KAJ57" s="105"/>
      <c r="KAK57" s="105"/>
      <c r="KAL57" s="105"/>
      <c r="KAM57" s="105"/>
      <c r="KAN57" s="105"/>
      <c r="KAO57" s="105"/>
      <c r="KAP57" s="105"/>
      <c r="KAQ57" s="105"/>
      <c r="KAR57" s="105"/>
      <c r="KAS57" s="105"/>
      <c r="KAT57" s="105"/>
      <c r="KAU57" s="105"/>
      <c r="KAV57" s="105"/>
      <c r="KAW57" s="105"/>
      <c r="KAX57" s="105"/>
      <c r="KAY57" s="105"/>
      <c r="KAZ57" s="105"/>
      <c r="KBA57" s="105"/>
      <c r="KBB57" s="105"/>
      <c r="KBC57" s="105"/>
      <c r="KBD57" s="105"/>
      <c r="KBE57" s="105"/>
      <c r="KBF57" s="105"/>
      <c r="KBG57" s="105"/>
      <c r="KBH57" s="105"/>
      <c r="KBI57" s="105"/>
      <c r="KBJ57" s="105"/>
      <c r="KBK57" s="105"/>
      <c r="KBL57" s="105"/>
      <c r="KBM57" s="105"/>
      <c r="KBN57" s="105"/>
      <c r="KBO57" s="105"/>
      <c r="KBP57" s="105"/>
      <c r="KBQ57" s="105"/>
      <c r="KBR57" s="105"/>
      <c r="KBS57" s="105"/>
      <c r="KBT57" s="105"/>
      <c r="KBU57" s="105"/>
      <c r="KBV57" s="105"/>
      <c r="KBW57" s="105"/>
      <c r="KBX57" s="105"/>
      <c r="KBY57" s="105"/>
      <c r="KBZ57" s="105"/>
      <c r="KCA57" s="105"/>
      <c r="KCB57" s="105"/>
      <c r="KCC57" s="105"/>
      <c r="KCD57" s="105"/>
      <c r="KCE57" s="105"/>
      <c r="KCF57" s="105"/>
      <c r="KCG57" s="105"/>
      <c r="KCH57" s="105"/>
      <c r="KCI57" s="105"/>
      <c r="KCJ57" s="105"/>
      <c r="KCK57" s="105"/>
      <c r="KCL57" s="105"/>
      <c r="KCM57" s="105"/>
      <c r="KCN57" s="105"/>
      <c r="KCO57" s="105"/>
      <c r="KCP57" s="105"/>
      <c r="KCQ57" s="105"/>
      <c r="KCR57" s="105"/>
      <c r="KCS57" s="105"/>
      <c r="KCT57" s="105"/>
      <c r="KCU57" s="105"/>
      <c r="KCV57" s="105"/>
      <c r="KCW57" s="105"/>
      <c r="KCX57" s="105"/>
      <c r="KCY57" s="105"/>
      <c r="KCZ57" s="105"/>
      <c r="KDA57" s="105"/>
      <c r="KDB57" s="105"/>
      <c r="KDC57" s="105"/>
      <c r="KDD57" s="105"/>
      <c r="KDE57" s="105"/>
      <c r="KDF57" s="105"/>
      <c r="KDG57" s="105"/>
      <c r="KDH57" s="105"/>
      <c r="KDI57" s="105"/>
      <c r="KDJ57" s="105"/>
      <c r="KDK57" s="105"/>
      <c r="KDL57" s="105"/>
      <c r="KDM57" s="105"/>
      <c r="KDN57" s="105"/>
      <c r="KDO57" s="105"/>
      <c r="KDP57" s="105"/>
      <c r="KDQ57" s="105"/>
      <c r="KDR57" s="105"/>
      <c r="KDS57" s="105"/>
      <c r="KDT57" s="105"/>
      <c r="KDU57" s="105"/>
      <c r="KDV57" s="105"/>
      <c r="KDW57" s="105"/>
      <c r="KDX57" s="105"/>
      <c r="KDY57" s="105"/>
      <c r="KDZ57" s="105"/>
      <c r="KEA57" s="105"/>
      <c r="KEB57" s="105"/>
      <c r="KEC57" s="105"/>
      <c r="KED57" s="105"/>
      <c r="KEE57" s="105"/>
      <c r="KEF57" s="105"/>
      <c r="KEG57" s="105"/>
      <c r="KEH57" s="105"/>
      <c r="KEI57" s="105"/>
      <c r="KEJ57" s="105"/>
      <c r="KEK57" s="105"/>
      <c r="KEL57" s="105"/>
      <c r="KEM57" s="105"/>
      <c r="KEN57" s="105"/>
      <c r="KEO57" s="105"/>
      <c r="KEP57" s="105"/>
      <c r="KEQ57" s="105"/>
      <c r="KER57" s="105"/>
      <c r="KES57" s="105"/>
      <c r="KET57" s="105"/>
      <c r="KEU57" s="105"/>
      <c r="KEV57" s="105"/>
      <c r="KEW57" s="105"/>
      <c r="KEX57" s="105"/>
      <c r="KEY57" s="105"/>
      <c r="KEZ57" s="105"/>
      <c r="KFA57" s="105"/>
      <c r="KFB57" s="105"/>
      <c r="KFC57" s="105"/>
      <c r="KFD57" s="105"/>
      <c r="KFE57" s="105"/>
      <c r="KFF57" s="105"/>
      <c r="KFG57" s="105"/>
      <c r="KFH57" s="105"/>
      <c r="KFI57" s="105"/>
      <c r="KFJ57" s="105"/>
      <c r="KFK57" s="105"/>
      <c r="KFL57" s="105"/>
      <c r="KFM57" s="105"/>
      <c r="KFN57" s="105"/>
      <c r="KFO57" s="105"/>
      <c r="KFP57" s="105"/>
      <c r="KFQ57" s="105"/>
      <c r="KFR57" s="105"/>
      <c r="KFS57" s="105"/>
      <c r="KFT57" s="105"/>
      <c r="KFU57" s="105"/>
      <c r="KFV57" s="105"/>
      <c r="KFW57" s="105"/>
      <c r="KFX57" s="105"/>
      <c r="KFY57" s="105"/>
      <c r="KFZ57" s="105"/>
      <c r="KGA57" s="105"/>
      <c r="KGB57" s="105"/>
      <c r="KGC57" s="105"/>
      <c r="KGD57" s="105"/>
      <c r="KGE57" s="105"/>
      <c r="KGF57" s="105"/>
      <c r="KGG57" s="105"/>
      <c r="KGH57" s="105"/>
      <c r="KGI57" s="105"/>
      <c r="KGJ57" s="105"/>
      <c r="KGK57" s="105"/>
      <c r="KGL57" s="105"/>
      <c r="KGM57" s="105"/>
      <c r="KGN57" s="105"/>
      <c r="KGO57" s="105"/>
      <c r="KGP57" s="105"/>
      <c r="KGQ57" s="105"/>
      <c r="KGR57" s="105"/>
      <c r="KGS57" s="105"/>
      <c r="KGT57" s="105"/>
      <c r="KGU57" s="105"/>
      <c r="KGV57" s="105"/>
      <c r="KGW57" s="105"/>
      <c r="KGX57" s="105"/>
      <c r="KGY57" s="105"/>
      <c r="KGZ57" s="105"/>
      <c r="KHA57" s="105"/>
      <c r="KHB57" s="105"/>
      <c r="KHC57" s="105"/>
      <c r="KHD57" s="105"/>
      <c r="KHE57" s="105"/>
      <c r="KHF57" s="105"/>
      <c r="KHG57" s="105"/>
      <c r="KHH57" s="105"/>
      <c r="KHI57" s="105"/>
      <c r="KHJ57" s="105"/>
      <c r="KHK57" s="105"/>
      <c r="KHL57" s="105"/>
      <c r="KHM57" s="105"/>
      <c r="KHN57" s="105"/>
      <c r="KHO57" s="105"/>
      <c r="KHP57" s="105"/>
      <c r="KHQ57" s="105"/>
      <c r="KHR57" s="105"/>
      <c r="KHS57" s="105"/>
      <c r="KHT57" s="105"/>
      <c r="KHU57" s="105"/>
      <c r="KHV57" s="105"/>
      <c r="KHW57" s="105"/>
      <c r="KHX57" s="105"/>
      <c r="KHY57" s="105"/>
      <c r="KHZ57" s="105"/>
      <c r="KIA57" s="105"/>
      <c r="KIB57" s="105"/>
      <c r="KIC57" s="105"/>
      <c r="KID57" s="105"/>
      <c r="KIE57" s="105"/>
      <c r="KIF57" s="105"/>
      <c r="KIG57" s="105"/>
      <c r="KIH57" s="105"/>
      <c r="KII57" s="105"/>
      <c r="KIJ57" s="105"/>
      <c r="KIK57" s="105"/>
      <c r="KIL57" s="105"/>
      <c r="KIM57" s="105"/>
      <c r="KIN57" s="105"/>
      <c r="KIO57" s="105"/>
      <c r="KIP57" s="105"/>
      <c r="KIQ57" s="105"/>
      <c r="KIR57" s="105"/>
      <c r="KIS57" s="105"/>
      <c r="KIT57" s="105"/>
      <c r="KIU57" s="105"/>
      <c r="KIV57" s="105"/>
      <c r="KIW57" s="105"/>
      <c r="KIX57" s="105"/>
      <c r="KIY57" s="105"/>
      <c r="KIZ57" s="105"/>
      <c r="KJA57" s="105"/>
      <c r="KJB57" s="105"/>
      <c r="KJC57" s="105"/>
      <c r="KJD57" s="105"/>
      <c r="KJE57" s="105"/>
      <c r="KJF57" s="105"/>
      <c r="KJG57" s="105"/>
      <c r="KJH57" s="105"/>
      <c r="KJI57" s="105"/>
      <c r="KJJ57" s="105"/>
      <c r="KJK57" s="105"/>
      <c r="KJL57" s="105"/>
      <c r="KJM57" s="105"/>
      <c r="KJN57" s="105"/>
      <c r="KJO57" s="105"/>
      <c r="KJP57" s="105"/>
      <c r="KJQ57" s="105"/>
      <c r="KJR57" s="105"/>
      <c r="KJS57" s="105"/>
      <c r="KJT57" s="105"/>
      <c r="KJU57" s="105"/>
      <c r="KJV57" s="105"/>
      <c r="KJW57" s="105"/>
      <c r="KJX57" s="105"/>
      <c r="KJY57" s="105"/>
      <c r="KJZ57" s="105"/>
      <c r="KKA57" s="105"/>
      <c r="KKB57" s="105"/>
      <c r="KKC57" s="105"/>
      <c r="KKD57" s="105"/>
      <c r="KKE57" s="105"/>
      <c r="KKF57" s="105"/>
      <c r="KKG57" s="105"/>
      <c r="KKH57" s="105"/>
      <c r="KKI57" s="105"/>
      <c r="KKJ57" s="105"/>
      <c r="KKK57" s="105"/>
      <c r="KKL57" s="105"/>
      <c r="KKM57" s="105"/>
      <c r="KKN57" s="105"/>
      <c r="KKO57" s="105"/>
      <c r="KKP57" s="105"/>
      <c r="KKQ57" s="105"/>
      <c r="KKR57" s="105"/>
      <c r="KKS57" s="105"/>
      <c r="KKT57" s="105"/>
      <c r="KKU57" s="105"/>
      <c r="KKV57" s="105"/>
      <c r="KKW57" s="105"/>
      <c r="KKX57" s="105"/>
      <c r="KKY57" s="105"/>
      <c r="KKZ57" s="105"/>
      <c r="KLA57" s="105"/>
      <c r="KLB57" s="105"/>
      <c r="KLC57" s="105"/>
      <c r="KLD57" s="105"/>
      <c r="KLE57" s="105"/>
      <c r="KLF57" s="105"/>
      <c r="KLG57" s="105"/>
      <c r="KLH57" s="105"/>
      <c r="KLI57" s="105"/>
      <c r="KLJ57" s="105"/>
      <c r="KLK57" s="105"/>
      <c r="KLL57" s="105"/>
      <c r="KLM57" s="105"/>
      <c r="KLN57" s="105"/>
      <c r="KLO57" s="105"/>
      <c r="KLP57" s="105"/>
      <c r="KLQ57" s="105"/>
      <c r="KLR57" s="105"/>
      <c r="KLS57" s="105"/>
      <c r="KLT57" s="105"/>
      <c r="KLU57" s="105"/>
      <c r="KLV57" s="105"/>
      <c r="KLW57" s="105"/>
      <c r="KLX57" s="105"/>
      <c r="KLY57" s="105"/>
      <c r="KLZ57" s="105"/>
      <c r="KMA57" s="105"/>
      <c r="KMB57" s="105"/>
      <c r="KMC57" s="105"/>
      <c r="KMD57" s="105"/>
      <c r="KME57" s="105"/>
      <c r="KMF57" s="105"/>
      <c r="KMG57" s="105"/>
      <c r="KMH57" s="105"/>
      <c r="KMI57" s="105"/>
      <c r="KMJ57" s="105"/>
      <c r="KMK57" s="105"/>
      <c r="KML57" s="105"/>
      <c r="KMM57" s="105"/>
      <c r="KMN57" s="105"/>
      <c r="KMO57" s="105"/>
      <c r="KMP57" s="105"/>
      <c r="KMQ57" s="105"/>
      <c r="KMR57" s="105"/>
      <c r="KMS57" s="105"/>
      <c r="KMT57" s="105"/>
      <c r="KMU57" s="105"/>
      <c r="KMV57" s="105"/>
      <c r="KMW57" s="105"/>
      <c r="KMX57" s="105"/>
      <c r="KMY57" s="105"/>
      <c r="KMZ57" s="105"/>
      <c r="KNA57" s="105"/>
      <c r="KNB57" s="105"/>
      <c r="KNC57" s="105"/>
      <c r="KND57" s="105"/>
      <c r="KNE57" s="105"/>
      <c r="KNF57" s="105"/>
      <c r="KNG57" s="105"/>
      <c r="KNH57" s="105"/>
      <c r="KNI57" s="105"/>
      <c r="KNJ57" s="105"/>
      <c r="KNK57" s="105"/>
      <c r="KNL57" s="105"/>
      <c r="KNM57" s="105"/>
      <c r="KNN57" s="105"/>
      <c r="KNO57" s="105"/>
      <c r="KNP57" s="105"/>
      <c r="KNQ57" s="105"/>
      <c r="KNR57" s="105"/>
      <c r="KNS57" s="105"/>
      <c r="KNT57" s="105"/>
      <c r="KNU57" s="105"/>
      <c r="KNV57" s="105"/>
      <c r="KNW57" s="105"/>
      <c r="KNX57" s="105"/>
      <c r="KNY57" s="105"/>
      <c r="KNZ57" s="105"/>
      <c r="KOA57" s="105"/>
      <c r="KOB57" s="105"/>
      <c r="KOC57" s="105"/>
      <c r="KOD57" s="105"/>
      <c r="KOE57" s="105"/>
      <c r="KOF57" s="105"/>
      <c r="KOG57" s="105"/>
      <c r="KOH57" s="105"/>
      <c r="KOI57" s="105"/>
      <c r="KOJ57" s="105"/>
      <c r="KOK57" s="105"/>
      <c r="KOL57" s="105"/>
      <c r="KOM57" s="105"/>
      <c r="KON57" s="105"/>
      <c r="KOO57" s="105"/>
      <c r="KOP57" s="105"/>
      <c r="KOQ57" s="105"/>
      <c r="KOR57" s="105"/>
      <c r="KOS57" s="105"/>
      <c r="KOT57" s="105"/>
      <c r="KOU57" s="105"/>
      <c r="KOV57" s="105"/>
      <c r="KOW57" s="105"/>
      <c r="KOX57" s="105"/>
      <c r="KOY57" s="105"/>
      <c r="KOZ57" s="105"/>
      <c r="KPA57" s="105"/>
      <c r="KPB57" s="105"/>
      <c r="KPC57" s="105"/>
      <c r="KPD57" s="105"/>
      <c r="KPE57" s="105"/>
      <c r="KPF57" s="105"/>
      <c r="KPG57" s="105"/>
      <c r="KPH57" s="105"/>
      <c r="KPI57" s="105"/>
      <c r="KPJ57" s="105"/>
      <c r="KPK57" s="105"/>
      <c r="KPL57" s="105"/>
      <c r="KPM57" s="105"/>
      <c r="KPN57" s="105"/>
      <c r="KPO57" s="105"/>
      <c r="KPP57" s="105"/>
      <c r="KPQ57" s="105"/>
      <c r="KPR57" s="105"/>
      <c r="KPS57" s="105"/>
      <c r="KPT57" s="105"/>
      <c r="KPU57" s="105"/>
      <c r="KPV57" s="105"/>
      <c r="KPW57" s="105"/>
      <c r="KPX57" s="105"/>
      <c r="KPY57" s="105"/>
      <c r="KPZ57" s="105"/>
      <c r="KQA57" s="105"/>
      <c r="KQB57" s="105"/>
      <c r="KQC57" s="105"/>
      <c r="KQD57" s="105"/>
      <c r="KQE57" s="105"/>
      <c r="KQF57" s="105"/>
      <c r="KQG57" s="105"/>
      <c r="KQH57" s="105"/>
      <c r="KQI57" s="105"/>
      <c r="KQJ57" s="105"/>
      <c r="KQK57" s="105"/>
      <c r="KQL57" s="105"/>
      <c r="KQM57" s="105"/>
      <c r="KQN57" s="105"/>
      <c r="KQO57" s="105"/>
      <c r="KQP57" s="105"/>
      <c r="KQQ57" s="105"/>
      <c r="KQR57" s="105"/>
      <c r="KQS57" s="105"/>
      <c r="KQT57" s="105"/>
      <c r="KQU57" s="105"/>
      <c r="KQV57" s="105"/>
      <c r="KQW57" s="105"/>
      <c r="KQX57" s="105"/>
      <c r="KQY57" s="105"/>
      <c r="KQZ57" s="105"/>
      <c r="KRA57" s="105"/>
      <c r="KRB57" s="105"/>
      <c r="KRC57" s="105"/>
      <c r="KRD57" s="105"/>
      <c r="KRE57" s="105"/>
      <c r="KRF57" s="105"/>
      <c r="KRG57" s="105"/>
      <c r="KRH57" s="105"/>
      <c r="KRI57" s="105"/>
      <c r="KRJ57" s="105"/>
      <c r="KRK57" s="105"/>
      <c r="KRL57" s="105"/>
      <c r="KRM57" s="105"/>
      <c r="KRN57" s="105"/>
      <c r="KRO57" s="105"/>
      <c r="KRP57" s="105"/>
      <c r="KRQ57" s="105"/>
      <c r="KRR57" s="105"/>
      <c r="KRS57" s="105"/>
      <c r="KRT57" s="105"/>
      <c r="KRU57" s="105"/>
      <c r="KRV57" s="105"/>
      <c r="KRW57" s="105"/>
      <c r="KRX57" s="105"/>
      <c r="KRY57" s="105"/>
      <c r="KRZ57" s="105"/>
      <c r="KSA57" s="105"/>
      <c r="KSB57" s="105"/>
      <c r="KSC57" s="105"/>
      <c r="KSD57" s="105"/>
      <c r="KSE57" s="105"/>
      <c r="KSF57" s="105"/>
      <c r="KSG57" s="105"/>
      <c r="KSH57" s="105"/>
      <c r="KSI57" s="105"/>
      <c r="KSJ57" s="105"/>
      <c r="KSK57" s="105"/>
      <c r="KSL57" s="105"/>
      <c r="KSM57" s="105"/>
      <c r="KSN57" s="105"/>
      <c r="KSO57" s="105"/>
      <c r="KSP57" s="105"/>
      <c r="KSQ57" s="105"/>
      <c r="KSR57" s="105"/>
      <c r="KSS57" s="105"/>
      <c r="KST57" s="105"/>
      <c r="KSU57" s="105"/>
      <c r="KSV57" s="105"/>
      <c r="KSW57" s="105"/>
      <c r="KSX57" s="105"/>
      <c r="KSY57" s="105"/>
      <c r="KSZ57" s="105"/>
      <c r="KTA57" s="105"/>
      <c r="KTB57" s="105"/>
      <c r="KTC57" s="105"/>
      <c r="KTD57" s="105"/>
      <c r="KTE57" s="105"/>
      <c r="KTF57" s="105"/>
      <c r="KTG57" s="105"/>
      <c r="KTH57" s="105"/>
      <c r="KTI57" s="105"/>
      <c r="KTJ57" s="105"/>
      <c r="KTK57" s="105"/>
      <c r="KTL57" s="105"/>
      <c r="KTM57" s="105"/>
      <c r="KTN57" s="105"/>
      <c r="KTO57" s="105"/>
      <c r="KTP57" s="105"/>
      <c r="KTQ57" s="105"/>
      <c r="KTR57" s="105"/>
      <c r="KTS57" s="105"/>
      <c r="KTT57" s="105"/>
      <c r="KTU57" s="105"/>
      <c r="KTV57" s="105"/>
      <c r="KTW57" s="105"/>
      <c r="KTX57" s="105"/>
      <c r="KTY57" s="105"/>
      <c r="KTZ57" s="105"/>
      <c r="KUA57" s="105"/>
      <c r="KUB57" s="105"/>
      <c r="KUC57" s="105"/>
      <c r="KUD57" s="105"/>
      <c r="KUE57" s="105"/>
      <c r="KUF57" s="105"/>
      <c r="KUG57" s="105"/>
      <c r="KUH57" s="105"/>
      <c r="KUI57" s="105"/>
      <c r="KUJ57" s="105"/>
      <c r="KUK57" s="105"/>
      <c r="KUL57" s="105"/>
      <c r="KUM57" s="105"/>
      <c r="KUN57" s="105"/>
      <c r="KUO57" s="105"/>
      <c r="KUP57" s="105"/>
      <c r="KUQ57" s="105"/>
      <c r="KUR57" s="105"/>
      <c r="KUS57" s="105"/>
      <c r="KUT57" s="105"/>
      <c r="KUU57" s="105"/>
      <c r="KUV57" s="105"/>
      <c r="KUW57" s="105"/>
      <c r="KUX57" s="105"/>
      <c r="KUY57" s="105"/>
      <c r="KUZ57" s="105"/>
      <c r="KVA57" s="105"/>
      <c r="KVB57" s="105"/>
      <c r="KVC57" s="105"/>
      <c r="KVD57" s="105"/>
      <c r="KVE57" s="105"/>
      <c r="KVF57" s="105"/>
      <c r="KVG57" s="105"/>
      <c r="KVH57" s="105"/>
      <c r="KVI57" s="105"/>
      <c r="KVJ57" s="105"/>
      <c r="KVK57" s="105"/>
      <c r="KVL57" s="105"/>
      <c r="KVM57" s="105"/>
      <c r="KVN57" s="105"/>
      <c r="KVO57" s="105"/>
      <c r="KVP57" s="105"/>
      <c r="KVQ57" s="105"/>
      <c r="KVR57" s="105"/>
      <c r="KVS57" s="105"/>
      <c r="KVT57" s="105"/>
      <c r="KVU57" s="105"/>
      <c r="KVV57" s="105"/>
      <c r="KVW57" s="105"/>
      <c r="KVX57" s="105"/>
      <c r="KVY57" s="105"/>
      <c r="KVZ57" s="105"/>
      <c r="KWA57" s="105"/>
      <c r="KWB57" s="105"/>
      <c r="KWC57" s="105"/>
      <c r="KWD57" s="105"/>
      <c r="KWE57" s="105"/>
      <c r="KWF57" s="105"/>
      <c r="KWG57" s="105"/>
      <c r="KWH57" s="105"/>
      <c r="KWI57" s="105"/>
      <c r="KWJ57" s="105"/>
      <c r="KWK57" s="105"/>
      <c r="KWL57" s="105"/>
      <c r="KWM57" s="105"/>
      <c r="KWN57" s="105"/>
      <c r="KWO57" s="105"/>
      <c r="KWP57" s="105"/>
      <c r="KWQ57" s="105"/>
      <c r="KWR57" s="105"/>
      <c r="KWS57" s="105"/>
      <c r="KWT57" s="105"/>
      <c r="KWU57" s="105"/>
      <c r="KWV57" s="105"/>
      <c r="KWW57" s="105"/>
      <c r="KWX57" s="105"/>
      <c r="KWY57" s="105"/>
      <c r="KWZ57" s="105"/>
      <c r="KXA57" s="105"/>
      <c r="KXB57" s="105"/>
      <c r="KXC57" s="105"/>
      <c r="KXD57" s="105"/>
      <c r="KXE57" s="105"/>
      <c r="KXF57" s="105"/>
      <c r="KXG57" s="105"/>
      <c r="KXH57" s="105"/>
      <c r="KXI57" s="105"/>
      <c r="KXJ57" s="105"/>
      <c r="KXK57" s="105"/>
      <c r="KXL57" s="105"/>
      <c r="KXM57" s="105"/>
      <c r="KXN57" s="105"/>
      <c r="KXO57" s="105"/>
      <c r="KXP57" s="105"/>
      <c r="KXQ57" s="105"/>
      <c r="KXR57" s="105"/>
      <c r="KXS57" s="105"/>
      <c r="KXT57" s="105"/>
      <c r="KXU57" s="105"/>
      <c r="KXV57" s="105"/>
      <c r="KXW57" s="105"/>
      <c r="KXX57" s="105"/>
      <c r="KXY57" s="105"/>
      <c r="KXZ57" s="105"/>
      <c r="KYA57" s="105"/>
      <c r="KYB57" s="105"/>
      <c r="KYC57" s="105"/>
      <c r="KYD57" s="105"/>
      <c r="KYE57" s="105"/>
      <c r="KYF57" s="105"/>
      <c r="KYG57" s="105"/>
      <c r="KYH57" s="105"/>
      <c r="KYI57" s="105"/>
      <c r="KYJ57" s="105"/>
      <c r="KYK57" s="105"/>
      <c r="KYL57" s="105"/>
      <c r="KYM57" s="105"/>
      <c r="KYN57" s="105"/>
      <c r="KYO57" s="105"/>
      <c r="KYP57" s="105"/>
      <c r="KYQ57" s="105"/>
      <c r="KYR57" s="105"/>
      <c r="KYS57" s="105"/>
      <c r="KYT57" s="105"/>
      <c r="KYU57" s="105"/>
      <c r="KYV57" s="105"/>
      <c r="KYW57" s="105"/>
      <c r="KYX57" s="105"/>
      <c r="KYY57" s="105"/>
      <c r="KYZ57" s="105"/>
      <c r="KZA57" s="105"/>
      <c r="KZB57" s="105"/>
      <c r="KZC57" s="105"/>
      <c r="KZD57" s="105"/>
      <c r="KZE57" s="105"/>
      <c r="KZF57" s="105"/>
      <c r="KZG57" s="105"/>
      <c r="KZH57" s="105"/>
      <c r="KZI57" s="105"/>
      <c r="KZJ57" s="105"/>
      <c r="KZK57" s="105"/>
      <c r="KZL57" s="105"/>
      <c r="KZM57" s="105"/>
      <c r="KZN57" s="105"/>
      <c r="KZO57" s="105"/>
      <c r="KZP57" s="105"/>
      <c r="KZQ57" s="105"/>
      <c r="KZR57" s="105"/>
      <c r="KZS57" s="105"/>
      <c r="KZT57" s="105"/>
      <c r="KZU57" s="105"/>
      <c r="KZV57" s="105"/>
      <c r="KZW57" s="105"/>
      <c r="KZX57" s="105"/>
      <c r="KZY57" s="105"/>
      <c r="KZZ57" s="105"/>
      <c r="LAA57" s="105"/>
      <c r="LAB57" s="105"/>
      <c r="LAC57" s="105"/>
      <c r="LAD57" s="105"/>
      <c r="LAE57" s="105"/>
      <c r="LAF57" s="105"/>
      <c r="LAG57" s="105"/>
      <c r="LAH57" s="105"/>
      <c r="LAI57" s="105"/>
      <c r="LAJ57" s="105"/>
      <c r="LAK57" s="105"/>
      <c r="LAL57" s="105"/>
      <c r="LAM57" s="105"/>
      <c r="LAN57" s="105"/>
      <c r="LAO57" s="105"/>
      <c r="LAP57" s="105"/>
      <c r="LAQ57" s="105"/>
      <c r="LAR57" s="105"/>
      <c r="LAS57" s="105"/>
      <c r="LAT57" s="105"/>
      <c r="LAU57" s="105"/>
      <c r="LAV57" s="105"/>
      <c r="LAW57" s="105"/>
      <c r="LAX57" s="105"/>
      <c r="LAY57" s="105"/>
      <c r="LAZ57" s="105"/>
      <c r="LBA57" s="105"/>
      <c r="LBB57" s="105"/>
      <c r="LBC57" s="105"/>
      <c r="LBD57" s="105"/>
      <c r="LBE57" s="105"/>
      <c r="LBF57" s="105"/>
      <c r="LBG57" s="105"/>
      <c r="LBH57" s="105"/>
      <c r="LBI57" s="105"/>
      <c r="LBJ57" s="105"/>
      <c r="LBK57" s="105"/>
      <c r="LBL57" s="105"/>
      <c r="LBM57" s="105"/>
      <c r="LBN57" s="105"/>
      <c r="LBO57" s="105"/>
      <c r="LBP57" s="105"/>
      <c r="LBQ57" s="105"/>
      <c r="LBR57" s="105"/>
      <c r="LBS57" s="105"/>
      <c r="LBT57" s="105"/>
      <c r="LBU57" s="105"/>
      <c r="LBV57" s="105"/>
      <c r="LBW57" s="105"/>
      <c r="LBX57" s="105"/>
      <c r="LBY57" s="105"/>
      <c r="LBZ57" s="105"/>
      <c r="LCA57" s="105"/>
      <c r="LCB57" s="105"/>
      <c r="LCC57" s="105"/>
      <c r="LCD57" s="105"/>
      <c r="LCE57" s="105"/>
      <c r="LCF57" s="105"/>
      <c r="LCG57" s="105"/>
      <c r="LCH57" s="105"/>
      <c r="LCI57" s="105"/>
      <c r="LCJ57" s="105"/>
      <c r="LCK57" s="105"/>
      <c r="LCL57" s="105"/>
      <c r="LCM57" s="105"/>
      <c r="LCN57" s="105"/>
      <c r="LCO57" s="105"/>
      <c r="LCP57" s="105"/>
      <c r="LCQ57" s="105"/>
      <c r="LCR57" s="105"/>
      <c r="LCS57" s="105"/>
      <c r="LCT57" s="105"/>
      <c r="LCU57" s="105"/>
      <c r="LCV57" s="105"/>
      <c r="LCW57" s="105"/>
      <c r="LCX57" s="105"/>
      <c r="LCY57" s="105"/>
      <c r="LCZ57" s="105"/>
      <c r="LDA57" s="105"/>
      <c r="LDB57" s="105"/>
      <c r="LDC57" s="105"/>
      <c r="LDD57" s="105"/>
      <c r="LDE57" s="105"/>
      <c r="LDF57" s="105"/>
      <c r="LDG57" s="105"/>
      <c r="LDH57" s="105"/>
      <c r="LDI57" s="105"/>
      <c r="LDJ57" s="105"/>
      <c r="LDK57" s="105"/>
      <c r="LDL57" s="105"/>
      <c r="LDM57" s="105"/>
      <c r="LDN57" s="105"/>
      <c r="LDO57" s="105"/>
      <c r="LDP57" s="105"/>
      <c r="LDQ57" s="105"/>
      <c r="LDR57" s="105"/>
      <c r="LDS57" s="105"/>
      <c r="LDT57" s="105"/>
      <c r="LDU57" s="105"/>
      <c r="LDV57" s="105"/>
      <c r="LDW57" s="105"/>
      <c r="LDX57" s="105"/>
      <c r="LDY57" s="105"/>
      <c r="LDZ57" s="105"/>
      <c r="LEA57" s="105"/>
      <c r="LEB57" s="105"/>
      <c r="LEC57" s="105"/>
      <c r="LED57" s="105"/>
      <c r="LEE57" s="105"/>
      <c r="LEF57" s="105"/>
      <c r="LEG57" s="105"/>
      <c r="LEH57" s="105"/>
      <c r="LEI57" s="105"/>
      <c r="LEJ57" s="105"/>
      <c r="LEK57" s="105"/>
      <c r="LEL57" s="105"/>
      <c r="LEM57" s="105"/>
      <c r="LEN57" s="105"/>
      <c r="LEO57" s="105"/>
      <c r="LEP57" s="105"/>
      <c r="LEQ57" s="105"/>
      <c r="LER57" s="105"/>
      <c r="LES57" s="105"/>
      <c r="LET57" s="105"/>
      <c r="LEU57" s="105"/>
      <c r="LEV57" s="105"/>
      <c r="LEW57" s="105"/>
      <c r="LEX57" s="105"/>
      <c r="LEY57" s="105"/>
      <c r="LEZ57" s="105"/>
      <c r="LFA57" s="105"/>
      <c r="LFB57" s="105"/>
      <c r="LFC57" s="105"/>
      <c r="LFD57" s="105"/>
      <c r="LFE57" s="105"/>
      <c r="LFF57" s="105"/>
      <c r="LFG57" s="105"/>
      <c r="LFH57" s="105"/>
      <c r="LFI57" s="105"/>
      <c r="LFJ57" s="105"/>
      <c r="LFK57" s="105"/>
      <c r="LFL57" s="105"/>
      <c r="LFM57" s="105"/>
      <c r="LFN57" s="105"/>
      <c r="LFO57" s="105"/>
      <c r="LFP57" s="105"/>
      <c r="LFQ57" s="105"/>
      <c r="LFR57" s="105"/>
      <c r="LFS57" s="105"/>
      <c r="LFT57" s="105"/>
      <c r="LFU57" s="105"/>
      <c r="LFV57" s="105"/>
      <c r="LFW57" s="105"/>
      <c r="LFX57" s="105"/>
      <c r="LFY57" s="105"/>
      <c r="LFZ57" s="105"/>
      <c r="LGA57" s="105"/>
      <c r="LGB57" s="105"/>
      <c r="LGC57" s="105"/>
      <c r="LGD57" s="105"/>
      <c r="LGE57" s="105"/>
      <c r="LGF57" s="105"/>
      <c r="LGG57" s="105"/>
      <c r="LGH57" s="105"/>
      <c r="LGI57" s="105"/>
      <c r="LGJ57" s="105"/>
      <c r="LGK57" s="105"/>
      <c r="LGL57" s="105"/>
      <c r="LGM57" s="105"/>
      <c r="LGN57" s="105"/>
      <c r="LGO57" s="105"/>
      <c r="LGP57" s="105"/>
      <c r="LGQ57" s="105"/>
      <c r="LGR57" s="105"/>
      <c r="LGS57" s="105"/>
      <c r="LGT57" s="105"/>
      <c r="LGU57" s="105"/>
      <c r="LGV57" s="105"/>
      <c r="LGW57" s="105"/>
      <c r="LGX57" s="105"/>
      <c r="LGY57" s="105"/>
      <c r="LGZ57" s="105"/>
      <c r="LHA57" s="105"/>
      <c r="LHB57" s="105"/>
      <c r="LHC57" s="105"/>
      <c r="LHD57" s="105"/>
      <c r="LHE57" s="105"/>
      <c r="LHF57" s="105"/>
      <c r="LHG57" s="105"/>
      <c r="LHH57" s="105"/>
      <c r="LHI57" s="105"/>
      <c r="LHJ57" s="105"/>
      <c r="LHK57" s="105"/>
      <c r="LHL57" s="105"/>
      <c r="LHM57" s="105"/>
      <c r="LHN57" s="105"/>
      <c r="LHO57" s="105"/>
      <c r="LHP57" s="105"/>
      <c r="LHQ57" s="105"/>
      <c r="LHR57" s="105"/>
      <c r="LHS57" s="105"/>
      <c r="LHT57" s="105"/>
      <c r="LHU57" s="105"/>
      <c r="LHV57" s="105"/>
      <c r="LHW57" s="105"/>
      <c r="LHX57" s="105"/>
      <c r="LHY57" s="105"/>
      <c r="LHZ57" s="105"/>
      <c r="LIA57" s="105"/>
      <c r="LIB57" s="105"/>
      <c r="LIC57" s="105"/>
      <c r="LID57" s="105"/>
      <c r="LIE57" s="105"/>
      <c r="LIF57" s="105"/>
      <c r="LIG57" s="105"/>
      <c r="LIH57" s="105"/>
      <c r="LII57" s="105"/>
      <c r="LIJ57" s="105"/>
      <c r="LIK57" s="105"/>
      <c r="LIL57" s="105"/>
      <c r="LIM57" s="105"/>
      <c r="LIN57" s="105"/>
      <c r="LIO57" s="105"/>
      <c r="LIP57" s="105"/>
      <c r="LIQ57" s="105"/>
      <c r="LIR57" s="105"/>
      <c r="LIS57" s="105"/>
      <c r="LIT57" s="105"/>
      <c r="LIU57" s="105"/>
      <c r="LIV57" s="105"/>
      <c r="LIW57" s="105"/>
      <c r="LIX57" s="105"/>
      <c r="LIY57" s="105"/>
      <c r="LIZ57" s="105"/>
      <c r="LJA57" s="105"/>
      <c r="LJB57" s="105"/>
      <c r="LJC57" s="105"/>
      <c r="LJD57" s="105"/>
      <c r="LJE57" s="105"/>
      <c r="LJF57" s="105"/>
      <c r="LJG57" s="105"/>
      <c r="LJH57" s="105"/>
      <c r="LJI57" s="105"/>
      <c r="LJJ57" s="105"/>
      <c r="LJK57" s="105"/>
      <c r="LJL57" s="105"/>
      <c r="LJM57" s="105"/>
      <c r="LJN57" s="105"/>
      <c r="LJO57" s="105"/>
      <c r="LJP57" s="105"/>
      <c r="LJQ57" s="105"/>
      <c r="LJR57" s="105"/>
      <c r="LJS57" s="105"/>
      <c r="LJT57" s="105"/>
      <c r="LJU57" s="105"/>
      <c r="LJV57" s="105"/>
      <c r="LJW57" s="105"/>
      <c r="LJX57" s="105"/>
      <c r="LJY57" s="105"/>
      <c r="LJZ57" s="105"/>
      <c r="LKA57" s="105"/>
      <c r="LKB57" s="105"/>
      <c r="LKC57" s="105"/>
      <c r="LKD57" s="105"/>
      <c r="LKE57" s="105"/>
      <c r="LKF57" s="105"/>
      <c r="LKG57" s="105"/>
      <c r="LKH57" s="105"/>
      <c r="LKI57" s="105"/>
      <c r="LKJ57" s="105"/>
      <c r="LKK57" s="105"/>
      <c r="LKL57" s="105"/>
      <c r="LKM57" s="105"/>
      <c r="LKN57" s="105"/>
      <c r="LKO57" s="105"/>
      <c r="LKP57" s="105"/>
      <c r="LKQ57" s="105"/>
      <c r="LKR57" s="105"/>
      <c r="LKS57" s="105"/>
      <c r="LKT57" s="105"/>
      <c r="LKU57" s="105"/>
      <c r="LKV57" s="105"/>
      <c r="LKW57" s="105"/>
      <c r="LKX57" s="105"/>
      <c r="LKY57" s="105"/>
      <c r="LKZ57" s="105"/>
      <c r="LLA57" s="105"/>
      <c r="LLB57" s="105"/>
      <c r="LLC57" s="105"/>
      <c r="LLD57" s="105"/>
      <c r="LLE57" s="105"/>
      <c r="LLF57" s="105"/>
      <c r="LLG57" s="105"/>
      <c r="LLH57" s="105"/>
      <c r="LLI57" s="105"/>
      <c r="LLJ57" s="105"/>
      <c r="LLK57" s="105"/>
      <c r="LLL57" s="105"/>
      <c r="LLM57" s="105"/>
      <c r="LLN57" s="105"/>
      <c r="LLO57" s="105"/>
      <c r="LLP57" s="105"/>
      <c r="LLQ57" s="105"/>
      <c r="LLR57" s="105"/>
      <c r="LLS57" s="105"/>
      <c r="LLT57" s="105"/>
      <c r="LLU57" s="105"/>
      <c r="LLV57" s="105"/>
      <c r="LLW57" s="105"/>
      <c r="LLX57" s="105"/>
      <c r="LLY57" s="105"/>
      <c r="LLZ57" s="105"/>
      <c r="LMA57" s="105"/>
      <c r="LMB57" s="105"/>
      <c r="LMC57" s="105"/>
      <c r="LMD57" s="105"/>
      <c r="LME57" s="105"/>
      <c r="LMF57" s="105"/>
      <c r="LMG57" s="105"/>
      <c r="LMH57" s="105"/>
      <c r="LMI57" s="105"/>
      <c r="LMJ57" s="105"/>
      <c r="LMK57" s="105"/>
      <c r="LML57" s="105"/>
      <c r="LMM57" s="105"/>
      <c r="LMN57" s="105"/>
      <c r="LMO57" s="105"/>
      <c r="LMP57" s="105"/>
      <c r="LMQ57" s="105"/>
      <c r="LMR57" s="105"/>
      <c r="LMS57" s="105"/>
      <c r="LMT57" s="105"/>
      <c r="LMU57" s="105"/>
      <c r="LMV57" s="105"/>
      <c r="LMW57" s="105"/>
      <c r="LMX57" s="105"/>
      <c r="LMY57" s="105"/>
      <c r="LMZ57" s="105"/>
      <c r="LNA57" s="105"/>
      <c r="LNB57" s="105"/>
      <c r="LNC57" s="105"/>
      <c r="LND57" s="105"/>
      <c r="LNE57" s="105"/>
      <c r="LNF57" s="105"/>
      <c r="LNG57" s="105"/>
      <c r="LNH57" s="105"/>
      <c r="LNI57" s="105"/>
      <c r="LNJ57" s="105"/>
      <c r="LNK57" s="105"/>
      <c r="LNL57" s="105"/>
      <c r="LNM57" s="105"/>
      <c r="LNN57" s="105"/>
      <c r="LNO57" s="105"/>
      <c r="LNP57" s="105"/>
      <c r="LNQ57" s="105"/>
      <c r="LNR57" s="105"/>
      <c r="LNS57" s="105"/>
      <c r="LNT57" s="105"/>
      <c r="LNU57" s="105"/>
      <c r="LNV57" s="105"/>
      <c r="LNW57" s="105"/>
      <c r="LNX57" s="105"/>
      <c r="LNY57" s="105"/>
      <c r="LNZ57" s="105"/>
      <c r="LOA57" s="105"/>
      <c r="LOB57" s="105"/>
      <c r="LOC57" s="105"/>
      <c r="LOD57" s="105"/>
      <c r="LOE57" s="105"/>
      <c r="LOF57" s="105"/>
      <c r="LOG57" s="105"/>
      <c r="LOH57" s="105"/>
      <c r="LOI57" s="105"/>
      <c r="LOJ57" s="105"/>
      <c r="LOK57" s="105"/>
      <c r="LOL57" s="105"/>
      <c r="LOM57" s="105"/>
      <c r="LON57" s="105"/>
      <c r="LOO57" s="105"/>
      <c r="LOP57" s="105"/>
      <c r="LOQ57" s="105"/>
      <c r="LOR57" s="105"/>
      <c r="LOS57" s="105"/>
      <c r="LOT57" s="105"/>
      <c r="LOU57" s="105"/>
      <c r="LOV57" s="105"/>
      <c r="LOW57" s="105"/>
      <c r="LOX57" s="105"/>
      <c r="LOY57" s="105"/>
      <c r="LOZ57" s="105"/>
      <c r="LPA57" s="105"/>
      <c r="LPB57" s="105"/>
      <c r="LPC57" s="105"/>
      <c r="LPD57" s="105"/>
      <c r="LPE57" s="105"/>
      <c r="LPF57" s="105"/>
      <c r="LPG57" s="105"/>
      <c r="LPH57" s="105"/>
      <c r="LPI57" s="105"/>
      <c r="LPJ57" s="105"/>
      <c r="LPK57" s="105"/>
      <c r="LPL57" s="105"/>
      <c r="LPM57" s="105"/>
      <c r="LPN57" s="105"/>
      <c r="LPO57" s="105"/>
      <c r="LPP57" s="105"/>
      <c r="LPQ57" s="105"/>
      <c r="LPR57" s="105"/>
      <c r="LPS57" s="105"/>
      <c r="LPT57" s="105"/>
      <c r="LPU57" s="105"/>
      <c r="LPV57" s="105"/>
      <c r="LPW57" s="105"/>
      <c r="LPX57" s="105"/>
      <c r="LPY57" s="105"/>
      <c r="LPZ57" s="105"/>
      <c r="LQA57" s="105"/>
      <c r="LQB57" s="105"/>
      <c r="LQC57" s="105"/>
      <c r="LQD57" s="105"/>
      <c r="LQE57" s="105"/>
      <c r="LQF57" s="105"/>
      <c r="LQG57" s="105"/>
      <c r="LQH57" s="105"/>
      <c r="LQI57" s="105"/>
      <c r="LQJ57" s="105"/>
      <c r="LQK57" s="105"/>
      <c r="LQL57" s="105"/>
      <c r="LQM57" s="105"/>
      <c r="LQN57" s="105"/>
      <c r="LQO57" s="105"/>
      <c r="LQP57" s="105"/>
      <c r="LQQ57" s="105"/>
      <c r="LQR57" s="105"/>
      <c r="LQS57" s="105"/>
      <c r="LQT57" s="105"/>
      <c r="LQU57" s="105"/>
      <c r="LQV57" s="105"/>
      <c r="LQW57" s="105"/>
      <c r="LQX57" s="105"/>
      <c r="LQY57" s="105"/>
      <c r="LQZ57" s="105"/>
      <c r="LRA57" s="105"/>
      <c r="LRB57" s="105"/>
      <c r="LRC57" s="105"/>
      <c r="LRD57" s="105"/>
      <c r="LRE57" s="105"/>
      <c r="LRF57" s="105"/>
      <c r="LRG57" s="105"/>
      <c r="LRH57" s="105"/>
      <c r="LRI57" s="105"/>
      <c r="LRJ57" s="105"/>
      <c r="LRK57" s="105"/>
      <c r="LRL57" s="105"/>
      <c r="LRM57" s="105"/>
      <c r="LRN57" s="105"/>
      <c r="LRO57" s="105"/>
      <c r="LRP57" s="105"/>
      <c r="LRQ57" s="105"/>
      <c r="LRR57" s="105"/>
      <c r="LRS57" s="105"/>
      <c r="LRT57" s="105"/>
      <c r="LRU57" s="105"/>
      <c r="LRV57" s="105"/>
      <c r="LRW57" s="105"/>
      <c r="LRX57" s="105"/>
      <c r="LRY57" s="105"/>
      <c r="LRZ57" s="105"/>
      <c r="LSA57" s="105"/>
      <c r="LSB57" s="105"/>
      <c r="LSC57" s="105"/>
      <c r="LSD57" s="105"/>
      <c r="LSE57" s="105"/>
      <c r="LSF57" s="105"/>
      <c r="LSG57" s="105"/>
      <c r="LSH57" s="105"/>
      <c r="LSI57" s="105"/>
      <c r="LSJ57" s="105"/>
      <c r="LSK57" s="105"/>
      <c r="LSL57" s="105"/>
      <c r="LSM57" s="105"/>
      <c r="LSN57" s="105"/>
      <c r="LSO57" s="105"/>
      <c r="LSP57" s="105"/>
      <c r="LSQ57" s="105"/>
      <c r="LSR57" s="105"/>
      <c r="LSS57" s="105"/>
      <c r="LST57" s="105"/>
      <c r="LSU57" s="105"/>
      <c r="LSV57" s="105"/>
      <c r="LSW57" s="105"/>
      <c r="LSX57" s="105"/>
      <c r="LSY57" s="105"/>
      <c r="LSZ57" s="105"/>
      <c r="LTA57" s="105"/>
      <c r="LTB57" s="105"/>
      <c r="LTC57" s="105"/>
      <c r="LTD57" s="105"/>
      <c r="LTE57" s="105"/>
      <c r="LTF57" s="105"/>
      <c r="LTG57" s="105"/>
      <c r="LTH57" s="105"/>
      <c r="LTI57" s="105"/>
      <c r="LTJ57" s="105"/>
      <c r="LTK57" s="105"/>
      <c r="LTL57" s="105"/>
      <c r="LTM57" s="105"/>
      <c r="LTN57" s="105"/>
      <c r="LTO57" s="105"/>
      <c r="LTP57" s="105"/>
      <c r="LTQ57" s="105"/>
      <c r="LTR57" s="105"/>
      <c r="LTS57" s="105"/>
      <c r="LTT57" s="105"/>
      <c r="LTU57" s="105"/>
      <c r="LTV57" s="105"/>
      <c r="LTW57" s="105"/>
      <c r="LTX57" s="105"/>
      <c r="LTY57" s="105"/>
      <c r="LTZ57" s="105"/>
      <c r="LUA57" s="105"/>
      <c r="LUB57" s="105"/>
      <c r="LUC57" s="105"/>
      <c r="LUD57" s="105"/>
      <c r="LUE57" s="105"/>
      <c r="LUF57" s="105"/>
      <c r="LUG57" s="105"/>
      <c r="LUH57" s="105"/>
      <c r="LUI57" s="105"/>
      <c r="LUJ57" s="105"/>
      <c r="LUK57" s="105"/>
      <c r="LUL57" s="105"/>
      <c r="LUM57" s="105"/>
      <c r="LUN57" s="105"/>
      <c r="LUO57" s="105"/>
      <c r="LUP57" s="105"/>
      <c r="LUQ57" s="105"/>
      <c r="LUR57" s="105"/>
      <c r="LUS57" s="105"/>
      <c r="LUT57" s="105"/>
      <c r="LUU57" s="105"/>
      <c r="LUV57" s="105"/>
      <c r="LUW57" s="105"/>
      <c r="LUX57" s="105"/>
      <c r="LUY57" s="105"/>
      <c r="LUZ57" s="105"/>
      <c r="LVA57" s="105"/>
      <c r="LVB57" s="105"/>
      <c r="LVC57" s="105"/>
      <c r="LVD57" s="105"/>
      <c r="LVE57" s="105"/>
      <c r="LVF57" s="105"/>
      <c r="LVG57" s="105"/>
      <c r="LVH57" s="105"/>
      <c r="LVI57" s="105"/>
      <c r="LVJ57" s="105"/>
      <c r="LVK57" s="105"/>
      <c r="LVL57" s="105"/>
      <c r="LVM57" s="105"/>
      <c r="LVN57" s="105"/>
      <c r="LVO57" s="105"/>
      <c r="LVP57" s="105"/>
      <c r="LVQ57" s="105"/>
      <c r="LVR57" s="105"/>
      <c r="LVS57" s="105"/>
      <c r="LVT57" s="105"/>
      <c r="LVU57" s="105"/>
      <c r="LVV57" s="105"/>
      <c r="LVW57" s="105"/>
      <c r="LVX57" s="105"/>
      <c r="LVY57" s="105"/>
      <c r="LVZ57" s="105"/>
      <c r="LWA57" s="105"/>
      <c r="LWB57" s="105"/>
      <c r="LWC57" s="105"/>
      <c r="LWD57" s="105"/>
      <c r="LWE57" s="105"/>
      <c r="LWF57" s="105"/>
      <c r="LWG57" s="105"/>
      <c r="LWH57" s="105"/>
      <c r="LWI57" s="105"/>
      <c r="LWJ57" s="105"/>
      <c r="LWK57" s="105"/>
      <c r="LWL57" s="105"/>
      <c r="LWM57" s="105"/>
      <c r="LWN57" s="105"/>
      <c r="LWO57" s="105"/>
      <c r="LWP57" s="105"/>
      <c r="LWQ57" s="105"/>
      <c r="LWR57" s="105"/>
      <c r="LWS57" s="105"/>
      <c r="LWT57" s="105"/>
      <c r="LWU57" s="105"/>
      <c r="LWV57" s="105"/>
      <c r="LWW57" s="105"/>
      <c r="LWX57" s="105"/>
      <c r="LWY57" s="105"/>
      <c r="LWZ57" s="105"/>
      <c r="LXA57" s="105"/>
      <c r="LXB57" s="105"/>
      <c r="LXC57" s="105"/>
      <c r="LXD57" s="105"/>
      <c r="LXE57" s="105"/>
      <c r="LXF57" s="105"/>
      <c r="LXG57" s="105"/>
      <c r="LXH57" s="105"/>
      <c r="LXI57" s="105"/>
      <c r="LXJ57" s="105"/>
      <c r="LXK57" s="105"/>
      <c r="LXL57" s="105"/>
      <c r="LXM57" s="105"/>
      <c r="LXN57" s="105"/>
      <c r="LXO57" s="105"/>
      <c r="LXP57" s="105"/>
      <c r="LXQ57" s="105"/>
      <c r="LXR57" s="105"/>
      <c r="LXS57" s="105"/>
      <c r="LXT57" s="105"/>
      <c r="LXU57" s="105"/>
      <c r="LXV57" s="105"/>
      <c r="LXW57" s="105"/>
      <c r="LXX57" s="105"/>
      <c r="LXY57" s="105"/>
      <c r="LXZ57" s="105"/>
      <c r="LYA57" s="105"/>
      <c r="LYB57" s="105"/>
      <c r="LYC57" s="105"/>
      <c r="LYD57" s="105"/>
      <c r="LYE57" s="105"/>
      <c r="LYF57" s="105"/>
      <c r="LYG57" s="105"/>
      <c r="LYH57" s="105"/>
      <c r="LYI57" s="105"/>
      <c r="LYJ57" s="105"/>
      <c r="LYK57" s="105"/>
      <c r="LYL57" s="105"/>
      <c r="LYM57" s="105"/>
      <c r="LYN57" s="105"/>
      <c r="LYO57" s="105"/>
      <c r="LYP57" s="105"/>
      <c r="LYQ57" s="105"/>
      <c r="LYR57" s="105"/>
      <c r="LYS57" s="105"/>
      <c r="LYT57" s="105"/>
      <c r="LYU57" s="105"/>
      <c r="LYV57" s="105"/>
      <c r="LYW57" s="105"/>
      <c r="LYX57" s="105"/>
      <c r="LYY57" s="105"/>
      <c r="LYZ57" s="105"/>
      <c r="LZA57" s="105"/>
      <c r="LZB57" s="105"/>
      <c r="LZC57" s="105"/>
      <c r="LZD57" s="105"/>
      <c r="LZE57" s="105"/>
      <c r="LZF57" s="105"/>
      <c r="LZG57" s="105"/>
      <c r="LZH57" s="105"/>
      <c r="LZI57" s="105"/>
      <c r="LZJ57" s="105"/>
      <c r="LZK57" s="105"/>
      <c r="LZL57" s="105"/>
      <c r="LZM57" s="105"/>
      <c r="LZN57" s="105"/>
      <c r="LZO57" s="105"/>
      <c r="LZP57" s="105"/>
      <c r="LZQ57" s="105"/>
      <c r="LZR57" s="105"/>
      <c r="LZS57" s="105"/>
      <c r="LZT57" s="105"/>
      <c r="LZU57" s="105"/>
      <c r="LZV57" s="105"/>
      <c r="LZW57" s="105"/>
      <c r="LZX57" s="105"/>
      <c r="LZY57" s="105"/>
      <c r="LZZ57" s="105"/>
      <c r="MAA57" s="105"/>
      <c r="MAB57" s="105"/>
      <c r="MAC57" s="105"/>
      <c r="MAD57" s="105"/>
      <c r="MAE57" s="105"/>
      <c r="MAF57" s="105"/>
      <c r="MAG57" s="105"/>
      <c r="MAH57" s="105"/>
      <c r="MAI57" s="105"/>
      <c r="MAJ57" s="105"/>
      <c r="MAK57" s="105"/>
      <c r="MAL57" s="105"/>
      <c r="MAM57" s="105"/>
      <c r="MAN57" s="105"/>
      <c r="MAO57" s="105"/>
      <c r="MAP57" s="105"/>
      <c r="MAQ57" s="105"/>
      <c r="MAR57" s="105"/>
      <c r="MAS57" s="105"/>
      <c r="MAT57" s="105"/>
      <c r="MAU57" s="105"/>
      <c r="MAV57" s="105"/>
      <c r="MAW57" s="105"/>
      <c r="MAX57" s="105"/>
      <c r="MAY57" s="105"/>
      <c r="MAZ57" s="105"/>
      <c r="MBA57" s="105"/>
      <c r="MBB57" s="105"/>
      <c r="MBC57" s="105"/>
      <c r="MBD57" s="105"/>
      <c r="MBE57" s="105"/>
      <c r="MBF57" s="105"/>
      <c r="MBG57" s="105"/>
      <c r="MBH57" s="105"/>
      <c r="MBI57" s="105"/>
      <c r="MBJ57" s="105"/>
      <c r="MBK57" s="105"/>
      <c r="MBL57" s="105"/>
      <c r="MBM57" s="105"/>
      <c r="MBN57" s="105"/>
      <c r="MBO57" s="105"/>
      <c r="MBP57" s="105"/>
      <c r="MBQ57" s="105"/>
      <c r="MBR57" s="105"/>
      <c r="MBS57" s="105"/>
      <c r="MBT57" s="105"/>
      <c r="MBU57" s="105"/>
      <c r="MBV57" s="105"/>
      <c r="MBW57" s="105"/>
      <c r="MBX57" s="105"/>
      <c r="MBY57" s="105"/>
      <c r="MBZ57" s="105"/>
      <c r="MCA57" s="105"/>
      <c r="MCB57" s="105"/>
      <c r="MCC57" s="105"/>
      <c r="MCD57" s="105"/>
      <c r="MCE57" s="105"/>
      <c r="MCF57" s="105"/>
      <c r="MCG57" s="105"/>
      <c r="MCH57" s="105"/>
      <c r="MCI57" s="105"/>
      <c r="MCJ57" s="105"/>
      <c r="MCK57" s="105"/>
      <c r="MCL57" s="105"/>
      <c r="MCM57" s="105"/>
      <c r="MCN57" s="105"/>
      <c r="MCO57" s="105"/>
      <c r="MCP57" s="105"/>
      <c r="MCQ57" s="105"/>
      <c r="MCR57" s="105"/>
      <c r="MCS57" s="105"/>
      <c r="MCT57" s="105"/>
      <c r="MCU57" s="105"/>
      <c r="MCV57" s="105"/>
      <c r="MCW57" s="105"/>
      <c r="MCX57" s="105"/>
      <c r="MCY57" s="105"/>
      <c r="MCZ57" s="105"/>
      <c r="MDA57" s="105"/>
      <c r="MDB57" s="105"/>
      <c r="MDC57" s="105"/>
      <c r="MDD57" s="105"/>
      <c r="MDE57" s="105"/>
      <c r="MDF57" s="105"/>
      <c r="MDG57" s="105"/>
      <c r="MDH57" s="105"/>
      <c r="MDI57" s="105"/>
      <c r="MDJ57" s="105"/>
      <c r="MDK57" s="105"/>
      <c r="MDL57" s="105"/>
      <c r="MDM57" s="105"/>
      <c r="MDN57" s="105"/>
      <c r="MDO57" s="105"/>
      <c r="MDP57" s="105"/>
      <c r="MDQ57" s="105"/>
      <c r="MDR57" s="105"/>
      <c r="MDS57" s="105"/>
      <c r="MDT57" s="105"/>
      <c r="MDU57" s="105"/>
      <c r="MDV57" s="105"/>
      <c r="MDW57" s="105"/>
      <c r="MDX57" s="105"/>
      <c r="MDY57" s="105"/>
      <c r="MDZ57" s="105"/>
      <c r="MEA57" s="105"/>
      <c r="MEB57" s="105"/>
      <c r="MEC57" s="105"/>
      <c r="MED57" s="105"/>
      <c r="MEE57" s="105"/>
      <c r="MEF57" s="105"/>
      <c r="MEG57" s="105"/>
      <c r="MEH57" s="105"/>
      <c r="MEI57" s="105"/>
      <c r="MEJ57" s="105"/>
      <c r="MEK57" s="105"/>
      <c r="MEL57" s="105"/>
      <c r="MEM57" s="105"/>
      <c r="MEN57" s="105"/>
      <c r="MEO57" s="105"/>
      <c r="MEP57" s="105"/>
      <c r="MEQ57" s="105"/>
      <c r="MER57" s="105"/>
      <c r="MES57" s="105"/>
      <c r="MET57" s="105"/>
      <c r="MEU57" s="105"/>
      <c r="MEV57" s="105"/>
      <c r="MEW57" s="105"/>
      <c r="MEX57" s="105"/>
      <c r="MEY57" s="105"/>
      <c r="MEZ57" s="105"/>
      <c r="MFA57" s="105"/>
      <c r="MFB57" s="105"/>
      <c r="MFC57" s="105"/>
      <c r="MFD57" s="105"/>
      <c r="MFE57" s="105"/>
      <c r="MFF57" s="105"/>
      <c r="MFG57" s="105"/>
      <c r="MFH57" s="105"/>
      <c r="MFI57" s="105"/>
      <c r="MFJ57" s="105"/>
      <c r="MFK57" s="105"/>
      <c r="MFL57" s="105"/>
      <c r="MFM57" s="105"/>
      <c r="MFN57" s="105"/>
      <c r="MFO57" s="105"/>
      <c r="MFP57" s="105"/>
      <c r="MFQ57" s="105"/>
      <c r="MFR57" s="105"/>
      <c r="MFS57" s="105"/>
      <c r="MFT57" s="105"/>
      <c r="MFU57" s="105"/>
      <c r="MFV57" s="105"/>
      <c r="MFW57" s="105"/>
      <c r="MFX57" s="105"/>
      <c r="MFY57" s="105"/>
      <c r="MFZ57" s="105"/>
      <c r="MGA57" s="105"/>
      <c r="MGB57" s="105"/>
      <c r="MGC57" s="105"/>
      <c r="MGD57" s="105"/>
      <c r="MGE57" s="105"/>
      <c r="MGF57" s="105"/>
      <c r="MGG57" s="105"/>
      <c r="MGH57" s="105"/>
      <c r="MGI57" s="105"/>
      <c r="MGJ57" s="105"/>
      <c r="MGK57" s="105"/>
      <c r="MGL57" s="105"/>
      <c r="MGM57" s="105"/>
      <c r="MGN57" s="105"/>
      <c r="MGO57" s="105"/>
      <c r="MGP57" s="105"/>
      <c r="MGQ57" s="105"/>
      <c r="MGR57" s="105"/>
      <c r="MGS57" s="105"/>
      <c r="MGT57" s="105"/>
      <c r="MGU57" s="105"/>
      <c r="MGV57" s="105"/>
      <c r="MGW57" s="105"/>
      <c r="MGX57" s="105"/>
      <c r="MGY57" s="105"/>
      <c r="MGZ57" s="105"/>
      <c r="MHA57" s="105"/>
      <c r="MHB57" s="105"/>
      <c r="MHC57" s="105"/>
      <c r="MHD57" s="105"/>
      <c r="MHE57" s="105"/>
      <c r="MHF57" s="105"/>
      <c r="MHG57" s="105"/>
      <c r="MHH57" s="105"/>
      <c r="MHI57" s="105"/>
      <c r="MHJ57" s="105"/>
      <c r="MHK57" s="105"/>
      <c r="MHL57" s="105"/>
      <c r="MHM57" s="105"/>
      <c r="MHN57" s="105"/>
      <c r="MHO57" s="105"/>
      <c r="MHP57" s="105"/>
      <c r="MHQ57" s="105"/>
      <c r="MHR57" s="105"/>
      <c r="MHS57" s="105"/>
      <c r="MHT57" s="105"/>
      <c r="MHU57" s="105"/>
      <c r="MHV57" s="105"/>
      <c r="MHW57" s="105"/>
      <c r="MHX57" s="105"/>
      <c r="MHY57" s="105"/>
      <c r="MHZ57" s="105"/>
      <c r="MIA57" s="105"/>
      <c r="MIB57" s="105"/>
      <c r="MIC57" s="105"/>
      <c r="MID57" s="105"/>
      <c r="MIE57" s="105"/>
      <c r="MIF57" s="105"/>
      <c r="MIG57" s="105"/>
      <c r="MIH57" s="105"/>
      <c r="MII57" s="105"/>
      <c r="MIJ57" s="105"/>
      <c r="MIK57" s="105"/>
      <c r="MIL57" s="105"/>
      <c r="MIM57" s="105"/>
      <c r="MIN57" s="105"/>
      <c r="MIO57" s="105"/>
      <c r="MIP57" s="105"/>
      <c r="MIQ57" s="105"/>
      <c r="MIR57" s="105"/>
      <c r="MIS57" s="105"/>
      <c r="MIT57" s="105"/>
      <c r="MIU57" s="105"/>
      <c r="MIV57" s="105"/>
      <c r="MIW57" s="105"/>
      <c r="MIX57" s="105"/>
      <c r="MIY57" s="105"/>
      <c r="MIZ57" s="105"/>
      <c r="MJA57" s="105"/>
      <c r="MJB57" s="105"/>
      <c r="MJC57" s="105"/>
      <c r="MJD57" s="105"/>
      <c r="MJE57" s="105"/>
      <c r="MJF57" s="105"/>
      <c r="MJG57" s="105"/>
      <c r="MJH57" s="105"/>
      <c r="MJI57" s="105"/>
      <c r="MJJ57" s="105"/>
      <c r="MJK57" s="105"/>
      <c r="MJL57" s="105"/>
      <c r="MJM57" s="105"/>
      <c r="MJN57" s="105"/>
      <c r="MJO57" s="105"/>
      <c r="MJP57" s="105"/>
      <c r="MJQ57" s="105"/>
      <c r="MJR57" s="105"/>
      <c r="MJS57" s="105"/>
      <c r="MJT57" s="105"/>
      <c r="MJU57" s="105"/>
      <c r="MJV57" s="105"/>
      <c r="MJW57" s="105"/>
      <c r="MJX57" s="105"/>
      <c r="MJY57" s="105"/>
      <c r="MJZ57" s="105"/>
      <c r="MKA57" s="105"/>
      <c r="MKB57" s="105"/>
      <c r="MKC57" s="105"/>
      <c r="MKD57" s="105"/>
      <c r="MKE57" s="105"/>
      <c r="MKF57" s="105"/>
      <c r="MKG57" s="105"/>
      <c r="MKH57" s="105"/>
      <c r="MKI57" s="105"/>
      <c r="MKJ57" s="105"/>
      <c r="MKK57" s="105"/>
      <c r="MKL57" s="105"/>
      <c r="MKM57" s="105"/>
      <c r="MKN57" s="105"/>
      <c r="MKO57" s="105"/>
      <c r="MKP57" s="105"/>
      <c r="MKQ57" s="105"/>
      <c r="MKR57" s="105"/>
      <c r="MKS57" s="105"/>
      <c r="MKT57" s="105"/>
      <c r="MKU57" s="105"/>
      <c r="MKV57" s="105"/>
      <c r="MKW57" s="105"/>
      <c r="MKX57" s="105"/>
      <c r="MKY57" s="105"/>
      <c r="MKZ57" s="105"/>
      <c r="MLA57" s="105"/>
      <c r="MLB57" s="105"/>
      <c r="MLC57" s="105"/>
      <c r="MLD57" s="105"/>
      <c r="MLE57" s="105"/>
      <c r="MLF57" s="105"/>
      <c r="MLG57" s="105"/>
      <c r="MLH57" s="105"/>
      <c r="MLI57" s="105"/>
      <c r="MLJ57" s="105"/>
      <c r="MLK57" s="105"/>
      <c r="MLL57" s="105"/>
      <c r="MLM57" s="105"/>
      <c r="MLN57" s="105"/>
      <c r="MLO57" s="105"/>
      <c r="MLP57" s="105"/>
      <c r="MLQ57" s="105"/>
      <c r="MLR57" s="105"/>
      <c r="MLS57" s="105"/>
      <c r="MLT57" s="105"/>
      <c r="MLU57" s="105"/>
      <c r="MLV57" s="105"/>
      <c r="MLW57" s="105"/>
      <c r="MLX57" s="105"/>
      <c r="MLY57" s="105"/>
      <c r="MLZ57" s="105"/>
      <c r="MMA57" s="105"/>
      <c r="MMB57" s="105"/>
      <c r="MMC57" s="105"/>
      <c r="MMD57" s="105"/>
      <c r="MME57" s="105"/>
      <c r="MMF57" s="105"/>
      <c r="MMG57" s="105"/>
      <c r="MMH57" s="105"/>
      <c r="MMI57" s="105"/>
      <c r="MMJ57" s="105"/>
      <c r="MMK57" s="105"/>
      <c r="MML57" s="105"/>
      <c r="MMM57" s="105"/>
      <c r="MMN57" s="105"/>
      <c r="MMO57" s="105"/>
      <c r="MMP57" s="105"/>
      <c r="MMQ57" s="105"/>
      <c r="MMR57" s="105"/>
      <c r="MMS57" s="105"/>
      <c r="MMT57" s="105"/>
      <c r="MMU57" s="105"/>
      <c r="MMV57" s="105"/>
      <c r="MMW57" s="105"/>
      <c r="MMX57" s="105"/>
      <c r="MMY57" s="105"/>
      <c r="MMZ57" s="105"/>
      <c r="MNA57" s="105"/>
      <c r="MNB57" s="105"/>
      <c r="MNC57" s="105"/>
      <c r="MND57" s="105"/>
      <c r="MNE57" s="105"/>
      <c r="MNF57" s="105"/>
      <c r="MNG57" s="105"/>
      <c r="MNH57" s="105"/>
      <c r="MNI57" s="105"/>
      <c r="MNJ57" s="105"/>
      <c r="MNK57" s="105"/>
      <c r="MNL57" s="105"/>
      <c r="MNM57" s="105"/>
      <c r="MNN57" s="105"/>
      <c r="MNO57" s="105"/>
      <c r="MNP57" s="105"/>
      <c r="MNQ57" s="105"/>
      <c r="MNR57" s="105"/>
      <c r="MNS57" s="105"/>
      <c r="MNT57" s="105"/>
      <c r="MNU57" s="105"/>
      <c r="MNV57" s="105"/>
      <c r="MNW57" s="105"/>
      <c r="MNX57" s="105"/>
      <c r="MNY57" s="105"/>
      <c r="MNZ57" s="105"/>
      <c r="MOA57" s="105"/>
      <c r="MOB57" s="105"/>
      <c r="MOC57" s="105"/>
      <c r="MOD57" s="105"/>
      <c r="MOE57" s="105"/>
      <c r="MOF57" s="105"/>
      <c r="MOG57" s="105"/>
      <c r="MOH57" s="105"/>
      <c r="MOI57" s="105"/>
      <c r="MOJ57" s="105"/>
      <c r="MOK57" s="105"/>
      <c r="MOL57" s="105"/>
      <c r="MOM57" s="105"/>
      <c r="MON57" s="105"/>
      <c r="MOO57" s="105"/>
      <c r="MOP57" s="105"/>
      <c r="MOQ57" s="105"/>
      <c r="MOR57" s="105"/>
      <c r="MOS57" s="105"/>
      <c r="MOT57" s="105"/>
      <c r="MOU57" s="105"/>
      <c r="MOV57" s="105"/>
      <c r="MOW57" s="105"/>
      <c r="MOX57" s="105"/>
      <c r="MOY57" s="105"/>
      <c r="MOZ57" s="105"/>
      <c r="MPA57" s="105"/>
      <c r="MPB57" s="105"/>
      <c r="MPC57" s="105"/>
      <c r="MPD57" s="105"/>
      <c r="MPE57" s="105"/>
      <c r="MPF57" s="105"/>
      <c r="MPG57" s="105"/>
      <c r="MPH57" s="105"/>
      <c r="MPI57" s="105"/>
      <c r="MPJ57" s="105"/>
      <c r="MPK57" s="105"/>
      <c r="MPL57" s="105"/>
      <c r="MPM57" s="105"/>
      <c r="MPN57" s="105"/>
      <c r="MPO57" s="105"/>
      <c r="MPP57" s="105"/>
      <c r="MPQ57" s="105"/>
      <c r="MPR57" s="105"/>
      <c r="MPS57" s="105"/>
      <c r="MPT57" s="105"/>
      <c r="MPU57" s="105"/>
      <c r="MPV57" s="105"/>
      <c r="MPW57" s="105"/>
      <c r="MPX57" s="105"/>
      <c r="MPY57" s="105"/>
      <c r="MPZ57" s="105"/>
      <c r="MQA57" s="105"/>
      <c r="MQB57" s="105"/>
      <c r="MQC57" s="105"/>
      <c r="MQD57" s="105"/>
      <c r="MQE57" s="105"/>
      <c r="MQF57" s="105"/>
      <c r="MQG57" s="105"/>
      <c r="MQH57" s="105"/>
      <c r="MQI57" s="105"/>
      <c r="MQJ57" s="105"/>
      <c r="MQK57" s="105"/>
      <c r="MQL57" s="105"/>
      <c r="MQM57" s="105"/>
      <c r="MQN57" s="105"/>
      <c r="MQO57" s="105"/>
      <c r="MQP57" s="105"/>
      <c r="MQQ57" s="105"/>
      <c r="MQR57" s="105"/>
      <c r="MQS57" s="105"/>
      <c r="MQT57" s="105"/>
      <c r="MQU57" s="105"/>
      <c r="MQV57" s="105"/>
      <c r="MQW57" s="105"/>
      <c r="MQX57" s="105"/>
      <c r="MQY57" s="105"/>
      <c r="MQZ57" s="105"/>
      <c r="MRA57" s="105"/>
      <c r="MRB57" s="105"/>
      <c r="MRC57" s="105"/>
      <c r="MRD57" s="105"/>
      <c r="MRE57" s="105"/>
      <c r="MRF57" s="105"/>
      <c r="MRG57" s="105"/>
      <c r="MRH57" s="105"/>
      <c r="MRI57" s="105"/>
      <c r="MRJ57" s="105"/>
      <c r="MRK57" s="105"/>
      <c r="MRL57" s="105"/>
      <c r="MRM57" s="105"/>
      <c r="MRN57" s="105"/>
      <c r="MRO57" s="105"/>
      <c r="MRP57" s="105"/>
      <c r="MRQ57" s="105"/>
      <c r="MRR57" s="105"/>
      <c r="MRS57" s="105"/>
      <c r="MRT57" s="105"/>
      <c r="MRU57" s="105"/>
      <c r="MRV57" s="105"/>
      <c r="MRW57" s="105"/>
      <c r="MRX57" s="105"/>
      <c r="MRY57" s="105"/>
      <c r="MRZ57" s="105"/>
      <c r="MSA57" s="105"/>
      <c r="MSB57" s="105"/>
      <c r="MSC57" s="105"/>
      <c r="MSD57" s="105"/>
      <c r="MSE57" s="105"/>
      <c r="MSF57" s="105"/>
      <c r="MSG57" s="105"/>
      <c r="MSH57" s="105"/>
      <c r="MSI57" s="105"/>
      <c r="MSJ57" s="105"/>
      <c r="MSK57" s="105"/>
      <c r="MSL57" s="105"/>
      <c r="MSM57" s="105"/>
      <c r="MSN57" s="105"/>
      <c r="MSO57" s="105"/>
      <c r="MSP57" s="105"/>
      <c r="MSQ57" s="105"/>
      <c r="MSR57" s="105"/>
      <c r="MSS57" s="105"/>
      <c r="MST57" s="105"/>
      <c r="MSU57" s="105"/>
      <c r="MSV57" s="105"/>
      <c r="MSW57" s="105"/>
      <c r="MSX57" s="105"/>
      <c r="MSY57" s="105"/>
      <c r="MSZ57" s="105"/>
      <c r="MTA57" s="105"/>
      <c r="MTB57" s="105"/>
      <c r="MTC57" s="105"/>
      <c r="MTD57" s="105"/>
      <c r="MTE57" s="105"/>
      <c r="MTF57" s="105"/>
      <c r="MTG57" s="105"/>
      <c r="MTH57" s="105"/>
      <c r="MTI57" s="105"/>
      <c r="MTJ57" s="105"/>
      <c r="MTK57" s="105"/>
      <c r="MTL57" s="105"/>
      <c r="MTM57" s="105"/>
      <c r="MTN57" s="105"/>
      <c r="MTO57" s="105"/>
      <c r="MTP57" s="105"/>
      <c r="MTQ57" s="105"/>
      <c r="MTR57" s="105"/>
      <c r="MTS57" s="105"/>
      <c r="MTT57" s="105"/>
      <c r="MTU57" s="105"/>
      <c r="MTV57" s="105"/>
      <c r="MTW57" s="105"/>
      <c r="MTX57" s="105"/>
      <c r="MTY57" s="105"/>
      <c r="MTZ57" s="105"/>
      <c r="MUA57" s="105"/>
      <c r="MUB57" s="105"/>
      <c r="MUC57" s="105"/>
      <c r="MUD57" s="105"/>
      <c r="MUE57" s="105"/>
      <c r="MUF57" s="105"/>
      <c r="MUG57" s="105"/>
      <c r="MUH57" s="105"/>
      <c r="MUI57" s="105"/>
      <c r="MUJ57" s="105"/>
      <c r="MUK57" s="105"/>
      <c r="MUL57" s="105"/>
      <c r="MUM57" s="105"/>
      <c r="MUN57" s="105"/>
      <c r="MUO57" s="105"/>
      <c r="MUP57" s="105"/>
      <c r="MUQ57" s="105"/>
      <c r="MUR57" s="105"/>
      <c r="MUS57" s="105"/>
      <c r="MUT57" s="105"/>
      <c r="MUU57" s="105"/>
      <c r="MUV57" s="105"/>
      <c r="MUW57" s="105"/>
      <c r="MUX57" s="105"/>
      <c r="MUY57" s="105"/>
      <c r="MUZ57" s="105"/>
      <c r="MVA57" s="105"/>
      <c r="MVB57" s="105"/>
      <c r="MVC57" s="105"/>
      <c r="MVD57" s="105"/>
      <c r="MVE57" s="105"/>
      <c r="MVF57" s="105"/>
      <c r="MVG57" s="105"/>
      <c r="MVH57" s="105"/>
      <c r="MVI57" s="105"/>
      <c r="MVJ57" s="105"/>
      <c r="MVK57" s="105"/>
      <c r="MVL57" s="105"/>
      <c r="MVM57" s="105"/>
      <c r="MVN57" s="105"/>
      <c r="MVO57" s="105"/>
      <c r="MVP57" s="105"/>
      <c r="MVQ57" s="105"/>
      <c r="MVR57" s="105"/>
      <c r="MVS57" s="105"/>
      <c r="MVT57" s="105"/>
      <c r="MVU57" s="105"/>
      <c r="MVV57" s="105"/>
      <c r="MVW57" s="105"/>
      <c r="MVX57" s="105"/>
      <c r="MVY57" s="105"/>
      <c r="MVZ57" s="105"/>
      <c r="MWA57" s="105"/>
      <c r="MWB57" s="105"/>
      <c r="MWC57" s="105"/>
      <c r="MWD57" s="105"/>
      <c r="MWE57" s="105"/>
      <c r="MWF57" s="105"/>
      <c r="MWG57" s="105"/>
      <c r="MWH57" s="105"/>
      <c r="MWI57" s="105"/>
      <c r="MWJ57" s="105"/>
      <c r="MWK57" s="105"/>
      <c r="MWL57" s="105"/>
      <c r="MWM57" s="105"/>
      <c r="MWN57" s="105"/>
      <c r="MWO57" s="105"/>
      <c r="MWP57" s="105"/>
      <c r="MWQ57" s="105"/>
      <c r="MWR57" s="105"/>
      <c r="MWS57" s="105"/>
      <c r="MWT57" s="105"/>
      <c r="MWU57" s="105"/>
      <c r="MWV57" s="105"/>
      <c r="MWW57" s="105"/>
      <c r="MWX57" s="105"/>
      <c r="MWY57" s="105"/>
      <c r="MWZ57" s="105"/>
      <c r="MXA57" s="105"/>
      <c r="MXB57" s="105"/>
      <c r="MXC57" s="105"/>
      <c r="MXD57" s="105"/>
      <c r="MXE57" s="105"/>
      <c r="MXF57" s="105"/>
      <c r="MXG57" s="105"/>
      <c r="MXH57" s="105"/>
      <c r="MXI57" s="105"/>
      <c r="MXJ57" s="105"/>
      <c r="MXK57" s="105"/>
      <c r="MXL57" s="105"/>
      <c r="MXM57" s="105"/>
      <c r="MXN57" s="105"/>
      <c r="MXO57" s="105"/>
      <c r="MXP57" s="105"/>
      <c r="MXQ57" s="105"/>
      <c r="MXR57" s="105"/>
      <c r="MXS57" s="105"/>
      <c r="MXT57" s="105"/>
      <c r="MXU57" s="105"/>
      <c r="MXV57" s="105"/>
      <c r="MXW57" s="105"/>
      <c r="MXX57" s="105"/>
      <c r="MXY57" s="105"/>
      <c r="MXZ57" s="105"/>
      <c r="MYA57" s="105"/>
      <c r="MYB57" s="105"/>
      <c r="MYC57" s="105"/>
      <c r="MYD57" s="105"/>
      <c r="MYE57" s="105"/>
      <c r="MYF57" s="105"/>
      <c r="MYG57" s="105"/>
      <c r="MYH57" s="105"/>
      <c r="MYI57" s="105"/>
      <c r="MYJ57" s="105"/>
      <c r="MYK57" s="105"/>
      <c r="MYL57" s="105"/>
      <c r="MYM57" s="105"/>
      <c r="MYN57" s="105"/>
      <c r="MYO57" s="105"/>
      <c r="MYP57" s="105"/>
      <c r="MYQ57" s="105"/>
      <c r="MYR57" s="105"/>
      <c r="MYS57" s="105"/>
      <c r="MYT57" s="105"/>
      <c r="MYU57" s="105"/>
      <c r="MYV57" s="105"/>
      <c r="MYW57" s="105"/>
      <c r="MYX57" s="105"/>
      <c r="MYY57" s="105"/>
      <c r="MYZ57" s="105"/>
      <c r="MZA57" s="105"/>
      <c r="MZB57" s="105"/>
      <c r="MZC57" s="105"/>
      <c r="MZD57" s="105"/>
      <c r="MZE57" s="105"/>
      <c r="MZF57" s="105"/>
      <c r="MZG57" s="105"/>
      <c r="MZH57" s="105"/>
      <c r="MZI57" s="105"/>
      <c r="MZJ57" s="105"/>
      <c r="MZK57" s="105"/>
      <c r="MZL57" s="105"/>
      <c r="MZM57" s="105"/>
      <c r="MZN57" s="105"/>
      <c r="MZO57" s="105"/>
      <c r="MZP57" s="105"/>
      <c r="MZQ57" s="105"/>
      <c r="MZR57" s="105"/>
      <c r="MZS57" s="105"/>
      <c r="MZT57" s="105"/>
      <c r="MZU57" s="105"/>
      <c r="MZV57" s="105"/>
      <c r="MZW57" s="105"/>
      <c r="MZX57" s="105"/>
      <c r="MZY57" s="105"/>
      <c r="MZZ57" s="105"/>
      <c r="NAA57" s="105"/>
      <c r="NAB57" s="105"/>
      <c r="NAC57" s="105"/>
      <c r="NAD57" s="105"/>
      <c r="NAE57" s="105"/>
      <c r="NAF57" s="105"/>
      <c r="NAG57" s="105"/>
      <c r="NAH57" s="105"/>
      <c r="NAI57" s="105"/>
      <c r="NAJ57" s="105"/>
      <c r="NAK57" s="105"/>
      <c r="NAL57" s="105"/>
      <c r="NAM57" s="105"/>
      <c r="NAN57" s="105"/>
      <c r="NAO57" s="105"/>
      <c r="NAP57" s="105"/>
      <c r="NAQ57" s="105"/>
      <c r="NAR57" s="105"/>
      <c r="NAS57" s="105"/>
      <c r="NAT57" s="105"/>
      <c r="NAU57" s="105"/>
      <c r="NAV57" s="105"/>
      <c r="NAW57" s="105"/>
      <c r="NAX57" s="105"/>
      <c r="NAY57" s="105"/>
      <c r="NAZ57" s="105"/>
      <c r="NBA57" s="105"/>
      <c r="NBB57" s="105"/>
      <c r="NBC57" s="105"/>
      <c r="NBD57" s="105"/>
      <c r="NBE57" s="105"/>
      <c r="NBF57" s="105"/>
      <c r="NBG57" s="105"/>
      <c r="NBH57" s="105"/>
      <c r="NBI57" s="105"/>
      <c r="NBJ57" s="105"/>
      <c r="NBK57" s="105"/>
      <c r="NBL57" s="105"/>
      <c r="NBM57" s="105"/>
      <c r="NBN57" s="105"/>
      <c r="NBO57" s="105"/>
      <c r="NBP57" s="105"/>
      <c r="NBQ57" s="105"/>
      <c r="NBR57" s="105"/>
      <c r="NBS57" s="105"/>
      <c r="NBT57" s="105"/>
      <c r="NBU57" s="105"/>
      <c r="NBV57" s="105"/>
      <c r="NBW57" s="105"/>
      <c r="NBX57" s="105"/>
      <c r="NBY57" s="105"/>
      <c r="NBZ57" s="105"/>
      <c r="NCA57" s="105"/>
      <c r="NCB57" s="105"/>
      <c r="NCC57" s="105"/>
      <c r="NCD57" s="105"/>
      <c r="NCE57" s="105"/>
      <c r="NCF57" s="105"/>
      <c r="NCG57" s="105"/>
      <c r="NCH57" s="105"/>
      <c r="NCI57" s="105"/>
      <c r="NCJ57" s="105"/>
      <c r="NCK57" s="105"/>
      <c r="NCL57" s="105"/>
      <c r="NCM57" s="105"/>
      <c r="NCN57" s="105"/>
      <c r="NCO57" s="105"/>
      <c r="NCP57" s="105"/>
      <c r="NCQ57" s="105"/>
      <c r="NCR57" s="105"/>
      <c r="NCS57" s="105"/>
      <c r="NCT57" s="105"/>
      <c r="NCU57" s="105"/>
      <c r="NCV57" s="105"/>
      <c r="NCW57" s="105"/>
      <c r="NCX57" s="105"/>
      <c r="NCY57" s="105"/>
      <c r="NCZ57" s="105"/>
      <c r="NDA57" s="105"/>
      <c r="NDB57" s="105"/>
      <c r="NDC57" s="105"/>
      <c r="NDD57" s="105"/>
      <c r="NDE57" s="105"/>
      <c r="NDF57" s="105"/>
      <c r="NDG57" s="105"/>
      <c r="NDH57" s="105"/>
      <c r="NDI57" s="105"/>
      <c r="NDJ57" s="105"/>
      <c r="NDK57" s="105"/>
      <c r="NDL57" s="105"/>
      <c r="NDM57" s="105"/>
      <c r="NDN57" s="105"/>
      <c r="NDO57" s="105"/>
      <c r="NDP57" s="105"/>
      <c r="NDQ57" s="105"/>
      <c r="NDR57" s="105"/>
      <c r="NDS57" s="105"/>
      <c r="NDT57" s="105"/>
      <c r="NDU57" s="105"/>
      <c r="NDV57" s="105"/>
      <c r="NDW57" s="105"/>
      <c r="NDX57" s="105"/>
      <c r="NDY57" s="105"/>
      <c r="NDZ57" s="105"/>
      <c r="NEA57" s="105"/>
      <c r="NEB57" s="105"/>
      <c r="NEC57" s="105"/>
      <c r="NED57" s="105"/>
      <c r="NEE57" s="105"/>
      <c r="NEF57" s="105"/>
      <c r="NEG57" s="105"/>
      <c r="NEH57" s="105"/>
      <c r="NEI57" s="105"/>
      <c r="NEJ57" s="105"/>
      <c r="NEK57" s="105"/>
      <c r="NEL57" s="105"/>
      <c r="NEM57" s="105"/>
      <c r="NEN57" s="105"/>
      <c r="NEO57" s="105"/>
      <c r="NEP57" s="105"/>
      <c r="NEQ57" s="105"/>
      <c r="NER57" s="105"/>
      <c r="NES57" s="105"/>
      <c r="NET57" s="105"/>
      <c r="NEU57" s="105"/>
      <c r="NEV57" s="105"/>
      <c r="NEW57" s="105"/>
      <c r="NEX57" s="105"/>
      <c r="NEY57" s="105"/>
      <c r="NEZ57" s="105"/>
      <c r="NFA57" s="105"/>
      <c r="NFB57" s="105"/>
      <c r="NFC57" s="105"/>
      <c r="NFD57" s="105"/>
      <c r="NFE57" s="105"/>
      <c r="NFF57" s="105"/>
      <c r="NFG57" s="105"/>
      <c r="NFH57" s="105"/>
      <c r="NFI57" s="105"/>
      <c r="NFJ57" s="105"/>
      <c r="NFK57" s="105"/>
      <c r="NFL57" s="105"/>
      <c r="NFM57" s="105"/>
      <c r="NFN57" s="105"/>
      <c r="NFO57" s="105"/>
      <c r="NFP57" s="105"/>
      <c r="NFQ57" s="105"/>
      <c r="NFR57" s="105"/>
      <c r="NFS57" s="105"/>
      <c r="NFT57" s="105"/>
      <c r="NFU57" s="105"/>
      <c r="NFV57" s="105"/>
      <c r="NFW57" s="105"/>
      <c r="NFX57" s="105"/>
      <c r="NFY57" s="105"/>
      <c r="NFZ57" s="105"/>
      <c r="NGA57" s="105"/>
      <c r="NGB57" s="105"/>
      <c r="NGC57" s="105"/>
      <c r="NGD57" s="105"/>
      <c r="NGE57" s="105"/>
      <c r="NGF57" s="105"/>
      <c r="NGG57" s="105"/>
      <c r="NGH57" s="105"/>
      <c r="NGI57" s="105"/>
      <c r="NGJ57" s="105"/>
      <c r="NGK57" s="105"/>
      <c r="NGL57" s="105"/>
      <c r="NGM57" s="105"/>
      <c r="NGN57" s="105"/>
      <c r="NGO57" s="105"/>
      <c r="NGP57" s="105"/>
      <c r="NGQ57" s="105"/>
      <c r="NGR57" s="105"/>
      <c r="NGS57" s="105"/>
      <c r="NGT57" s="105"/>
      <c r="NGU57" s="105"/>
      <c r="NGV57" s="105"/>
      <c r="NGW57" s="105"/>
      <c r="NGX57" s="105"/>
      <c r="NGY57" s="105"/>
      <c r="NGZ57" s="105"/>
      <c r="NHA57" s="105"/>
      <c r="NHB57" s="105"/>
      <c r="NHC57" s="105"/>
      <c r="NHD57" s="105"/>
      <c r="NHE57" s="105"/>
      <c r="NHF57" s="105"/>
      <c r="NHG57" s="105"/>
      <c r="NHH57" s="105"/>
      <c r="NHI57" s="105"/>
      <c r="NHJ57" s="105"/>
      <c r="NHK57" s="105"/>
      <c r="NHL57" s="105"/>
      <c r="NHM57" s="105"/>
      <c r="NHN57" s="105"/>
      <c r="NHO57" s="105"/>
      <c r="NHP57" s="105"/>
      <c r="NHQ57" s="105"/>
      <c r="NHR57" s="105"/>
      <c r="NHS57" s="105"/>
      <c r="NHT57" s="105"/>
      <c r="NHU57" s="105"/>
      <c r="NHV57" s="105"/>
      <c r="NHW57" s="105"/>
      <c r="NHX57" s="105"/>
      <c r="NHY57" s="105"/>
      <c r="NHZ57" s="105"/>
      <c r="NIA57" s="105"/>
      <c r="NIB57" s="105"/>
      <c r="NIC57" s="105"/>
      <c r="NID57" s="105"/>
      <c r="NIE57" s="105"/>
      <c r="NIF57" s="105"/>
      <c r="NIG57" s="105"/>
      <c r="NIH57" s="105"/>
      <c r="NII57" s="105"/>
      <c r="NIJ57" s="105"/>
      <c r="NIK57" s="105"/>
      <c r="NIL57" s="105"/>
      <c r="NIM57" s="105"/>
      <c r="NIN57" s="105"/>
      <c r="NIO57" s="105"/>
      <c r="NIP57" s="105"/>
      <c r="NIQ57" s="105"/>
      <c r="NIR57" s="105"/>
      <c r="NIS57" s="105"/>
      <c r="NIT57" s="105"/>
      <c r="NIU57" s="105"/>
      <c r="NIV57" s="105"/>
      <c r="NIW57" s="105"/>
      <c r="NIX57" s="105"/>
      <c r="NIY57" s="105"/>
      <c r="NIZ57" s="105"/>
      <c r="NJA57" s="105"/>
      <c r="NJB57" s="105"/>
      <c r="NJC57" s="105"/>
      <c r="NJD57" s="105"/>
      <c r="NJE57" s="105"/>
      <c r="NJF57" s="105"/>
      <c r="NJG57" s="105"/>
      <c r="NJH57" s="105"/>
      <c r="NJI57" s="105"/>
      <c r="NJJ57" s="105"/>
      <c r="NJK57" s="105"/>
      <c r="NJL57" s="105"/>
      <c r="NJM57" s="105"/>
      <c r="NJN57" s="105"/>
      <c r="NJO57" s="105"/>
      <c r="NJP57" s="105"/>
      <c r="NJQ57" s="105"/>
      <c r="NJR57" s="105"/>
      <c r="NJS57" s="105"/>
      <c r="NJT57" s="105"/>
      <c r="NJU57" s="105"/>
      <c r="NJV57" s="105"/>
      <c r="NJW57" s="105"/>
      <c r="NJX57" s="105"/>
      <c r="NJY57" s="105"/>
      <c r="NJZ57" s="105"/>
      <c r="NKA57" s="105"/>
      <c r="NKB57" s="105"/>
      <c r="NKC57" s="105"/>
      <c r="NKD57" s="105"/>
      <c r="NKE57" s="105"/>
      <c r="NKF57" s="105"/>
      <c r="NKG57" s="105"/>
      <c r="NKH57" s="105"/>
      <c r="NKI57" s="105"/>
      <c r="NKJ57" s="105"/>
      <c r="NKK57" s="105"/>
      <c r="NKL57" s="105"/>
      <c r="NKM57" s="105"/>
      <c r="NKN57" s="105"/>
      <c r="NKO57" s="105"/>
      <c r="NKP57" s="105"/>
      <c r="NKQ57" s="105"/>
      <c r="NKR57" s="105"/>
      <c r="NKS57" s="105"/>
      <c r="NKT57" s="105"/>
      <c r="NKU57" s="105"/>
      <c r="NKV57" s="105"/>
      <c r="NKW57" s="105"/>
      <c r="NKX57" s="105"/>
      <c r="NKY57" s="105"/>
      <c r="NKZ57" s="105"/>
      <c r="NLA57" s="105"/>
      <c r="NLB57" s="105"/>
      <c r="NLC57" s="105"/>
      <c r="NLD57" s="105"/>
      <c r="NLE57" s="105"/>
      <c r="NLF57" s="105"/>
      <c r="NLG57" s="105"/>
      <c r="NLH57" s="105"/>
      <c r="NLI57" s="105"/>
      <c r="NLJ57" s="105"/>
      <c r="NLK57" s="105"/>
      <c r="NLL57" s="105"/>
      <c r="NLM57" s="105"/>
      <c r="NLN57" s="105"/>
      <c r="NLO57" s="105"/>
      <c r="NLP57" s="105"/>
      <c r="NLQ57" s="105"/>
      <c r="NLR57" s="105"/>
      <c r="NLS57" s="105"/>
      <c r="NLT57" s="105"/>
      <c r="NLU57" s="105"/>
      <c r="NLV57" s="105"/>
      <c r="NLW57" s="105"/>
      <c r="NLX57" s="105"/>
      <c r="NLY57" s="105"/>
      <c r="NLZ57" s="105"/>
      <c r="NMA57" s="105"/>
      <c r="NMB57" s="105"/>
      <c r="NMC57" s="105"/>
      <c r="NMD57" s="105"/>
      <c r="NME57" s="105"/>
      <c r="NMF57" s="105"/>
      <c r="NMG57" s="105"/>
      <c r="NMH57" s="105"/>
      <c r="NMI57" s="105"/>
      <c r="NMJ57" s="105"/>
      <c r="NMK57" s="105"/>
      <c r="NML57" s="105"/>
      <c r="NMM57" s="105"/>
      <c r="NMN57" s="105"/>
      <c r="NMO57" s="105"/>
      <c r="NMP57" s="105"/>
      <c r="NMQ57" s="105"/>
      <c r="NMR57" s="105"/>
      <c r="NMS57" s="105"/>
      <c r="NMT57" s="105"/>
      <c r="NMU57" s="105"/>
      <c r="NMV57" s="105"/>
      <c r="NMW57" s="105"/>
      <c r="NMX57" s="105"/>
      <c r="NMY57" s="105"/>
      <c r="NMZ57" s="105"/>
      <c r="NNA57" s="105"/>
      <c r="NNB57" s="105"/>
      <c r="NNC57" s="105"/>
      <c r="NND57" s="105"/>
      <c r="NNE57" s="105"/>
      <c r="NNF57" s="105"/>
      <c r="NNG57" s="105"/>
      <c r="NNH57" s="105"/>
      <c r="NNI57" s="105"/>
      <c r="NNJ57" s="105"/>
      <c r="NNK57" s="105"/>
      <c r="NNL57" s="105"/>
      <c r="NNM57" s="105"/>
      <c r="NNN57" s="105"/>
      <c r="NNO57" s="105"/>
      <c r="NNP57" s="105"/>
      <c r="NNQ57" s="105"/>
      <c r="NNR57" s="105"/>
      <c r="NNS57" s="105"/>
      <c r="NNT57" s="105"/>
      <c r="NNU57" s="105"/>
      <c r="NNV57" s="105"/>
      <c r="NNW57" s="105"/>
      <c r="NNX57" s="105"/>
      <c r="NNY57" s="105"/>
      <c r="NNZ57" s="105"/>
      <c r="NOA57" s="105"/>
      <c r="NOB57" s="105"/>
      <c r="NOC57" s="105"/>
      <c r="NOD57" s="105"/>
      <c r="NOE57" s="105"/>
      <c r="NOF57" s="105"/>
      <c r="NOG57" s="105"/>
      <c r="NOH57" s="105"/>
      <c r="NOI57" s="105"/>
      <c r="NOJ57" s="105"/>
      <c r="NOK57" s="105"/>
      <c r="NOL57" s="105"/>
      <c r="NOM57" s="105"/>
      <c r="NON57" s="105"/>
      <c r="NOO57" s="105"/>
      <c r="NOP57" s="105"/>
      <c r="NOQ57" s="105"/>
      <c r="NOR57" s="105"/>
      <c r="NOS57" s="105"/>
      <c r="NOT57" s="105"/>
      <c r="NOU57" s="105"/>
      <c r="NOV57" s="105"/>
      <c r="NOW57" s="105"/>
      <c r="NOX57" s="105"/>
      <c r="NOY57" s="105"/>
      <c r="NOZ57" s="105"/>
      <c r="NPA57" s="105"/>
      <c r="NPB57" s="105"/>
      <c r="NPC57" s="105"/>
      <c r="NPD57" s="105"/>
      <c r="NPE57" s="105"/>
      <c r="NPF57" s="105"/>
      <c r="NPG57" s="105"/>
      <c r="NPH57" s="105"/>
      <c r="NPI57" s="105"/>
      <c r="NPJ57" s="105"/>
      <c r="NPK57" s="105"/>
      <c r="NPL57" s="105"/>
      <c r="NPM57" s="105"/>
      <c r="NPN57" s="105"/>
      <c r="NPO57" s="105"/>
      <c r="NPP57" s="105"/>
      <c r="NPQ57" s="105"/>
      <c r="NPR57" s="105"/>
      <c r="NPS57" s="105"/>
      <c r="NPT57" s="105"/>
      <c r="NPU57" s="105"/>
      <c r="NPV57" s="105"/>
      <c r="NPW57" s="105"/>
      <c r="NPX57" s="105"/>
      <c r="NPY57" s="105"/>
      <c r="NPZ57" s="105"/>
      <c r="NQA57" s="105"/>
      <c r="NQB57" s="105"/>
      <c r="NQC57" s="105"/>
      <c r="NQD57" s="105"/>
      <c r="NQE57" s="105"/>
      <c r="NQF57" s="105"/>
      <c r="NQG57" s="105"/>
      <c r="NQH57" s="105"/>
      <c r="NQI57" s="105"/>
      <c r="NQJ57" s="105"/>
      <c r="NQK57" s="105"/>
      <c r="NQL57" s="105"/>
      <c r="NQM57" s="105"/>
      <c r="NQN57" s="105"/>
      <c r="NQO57" s="105"/>
      <c r="NQP57" s="105"/>
      <c r="NQQ57" s="105"/>
      <c r="NQR57" s="105"/>
      <c r="NQS57" s="105"/>
      <c r="NQT57" s="105"/>
      <c r="NQU57" s="105"/>
      <c r="NQV57" s="105"/>
      <c r="NQW57" s="105"/>
      <c r="NQX57" s="105"/>
      <c r="NQY57" s="105"/>
      <c r="NQZ57" s="105"/>
      <c r="NRA57" s="105"/>
      <c r="NRB57" s="105"/>
      <c r="NRC57" s="105"/>
      <c r="NRD57" s="105"/>
      <c r="NRE57" s="105"/>
      <c r="NRF57" s="105"/>
      <c r="NRG57" s="105"/>
      <c r="NRH57" s="105"/>
      <c r="NRI57" s="105"/>
      <c r="NRJ57" s="105"/>
      <c r="NRK57" s="105"/>
      <c r="NRL57" s="105"/>
      <c r="NRM57" s="105"/>
      <c r="NRN57" s="105"/>
      <c r="NRO57" s="105"/>
      <c r="NRP57" s="105"/>
      <c r="NRQ57" s="105"/>
      <c r="NRR57" s="105"/>
      <c r="NRS57" s="105"/>
      <c r="NRT57" s="105"/>
      <c r="NRU57" s="105"/>
      <c r="NRV57" s="105"/>
      <c r="NRW57" s="105"/>
      <c r="NRX57" s="105"/>
      <c r="NRY57" s="105"/>
      <c r="NRZ57" s="105"/>
      <c r="NSA57" s="105"/>
      <c r="NSB57" s="105"/>
      <c r="NSC57" s="105"/>
      <c r="NSD57" s="105"/>
      <c r="NSE57" s="105"/>
      <c r="NSF57" s="105"/>
      <c r="NSG57" s="105"/>
      <c r="NSH57" s="105"/>
      <c r="NSI57" s="105"/>
      <c r="NSJ57" s="105"/>
      <c r="NSK57" s="105"/>
      <c r="NSL57" s="105"/>
      <c r="NSM57" s="105"/>
      <c r="NSN57" s="105"/>
      <c r="NSO57" s="105"/>
      <c r="NSP57" s="105"/>
      <c r="NSQ57" s="105"/>
      <c r="NSR57" s="105"/>
      <c r="NSS57" s="105"/>
      <c r="NST57" s="105"/>
      <c r="NSU57" s="105"/>
      <c r="NSV57" s="105"/>
      <c r="NSW57" s="105"/>
      <c r="NSX57" s="105"/>
      <c r="NSY57" s="105"/>
      <c r="NSZ57" s="105"/>
      <c r="NTA57" s="105"/>
      <c r="NTB57" s="105"/>
      <c r="NTC57" s="105"/>
      <c r="NTD57" s="105"/>
      <c r="NTE57" s="105"/>
      <c r="NTF57" s="105"/>
      <c r="NTG57" s="105"/>
      <c r="NTH57" s="105"/>
      <c r="NTI57" s="105"/>
      <c r="NTJ57" s="105"/>
      <c r="NTK57" s="105"/>
      <c r="NTL57" s="105"/>
      <c r="NTM57" s="105"/>
      <c r="NTN57" s="105"/>
      <c r="NTO57" s="105"/>
      <c r="NTP57" s="105"/>
      <c r="NTQ57" s="105"/>
      <c r="NTR57" s="105"/>
      <c r="NTS57" s="105"/>
      <c r="NTT57" s="105"/>
      <c r="NTU57" s="105"/>
      <c r="NTV57" s="105"/>
      <c r="NTW57" s="105"/>
      <c r="NTX57" s="105"/>
      <c r="NTY57" s="105"/>
      <c r="NTZ57" s="105"/>
      <c r="NUA57" s="105"/>
      <c r="NUB57" s="105"/>
      <c r="NUC57" s="105"/>
      <c r="NUD57" s="105"/>
      <c r="NUE57" s="105"/>
      <c r="NUF57" s="105"/>
      <c r="NUG57" s="105"/>
      <c r="NUH57" s="105"/>
      <c r="NUI57" s="105"/>
      <c r="NUJ57" s="105"/>
      <c r="NUK57" s="105"/>
      <c r="NUL57" s="105"/>
      <c r="NUM57" s="105"/>
      <c r="NUN57" s="105"/>
      <c r="NUO57" s="105"/>
      <c r="NUP57" s="105"/>
      <c r="NUQ57" s="105"/>
      <c r="NUR57" s="105"/>
      <c r="NUS57" s="105"/>
      <c r="NUT57" s="105"/>
      <c r="NUU57" s="105"/>
      <c r="NUV57" s="105"/>
      <c r="NUW57" s="105"/>
      <c r="NUX57" s="105"/>
      <c r="NUY57" s="105"/>
      <c r="NUZ57" s="105"/>
      <c r="NVA57" s="105"/>
      <c r="NVB57" s="105"/>
      <c r="NVC57" s="105"/>
      <c r="NVD57" s="105"/>
      <c r="NVE57" s="105"/>
      <c r="NVF57" s="105"/>
      <c r="NVG57" s="105"/>
      <c r="NVH57" s="105"/>
      <c r="NVI57" s="105"/>
      <c r="NVJ57" s="105"/>
      <c r="NVK57" s="105"/>
      <c r="NVL57" s="105"/>
      <c r="NVM57" s="105"/>
      <c r="NVN57" s="105"/>
      <c r="NVO57" s="105"/>
      <c r="NVP57" s="105"/>
      <c r="NVQ57" s="105"/>
      <c r="NVR57" s="105"/>
      <c r="NVS57" s="105"/>
      <c r="NVT57" s="105"/>
      <c r="NVU57" s="105"/>
      <c r="NVV57" s="105"/>
      <c r="NVW57" s="105"/>
      <c r="NVX57" s="105"/>
      <c r="NVY57" s="105"/>
      <c r="NVZ57" s="105"/>
      <c r="NWA57" s="105"/>
      <c r="NWB57" s="105"/>
      <c r="NWC57" s="105"/>
      <c r="NWD57" s="105"/>
      <c r="NWE57" s="105"/>
      <c r="NWF57" s="105"/>
      <c r="NWG57" s="105"/>
      <c r="NWH57" s="105"/>
      <c r="NWI57" s="105"/>
      <c r="NWJ57" s="105"/>
      <c r="NWK57" s="105"/>
      <c r="NWL57" s="105"/>
      <c r="NWM57" s="105"/>
      <c r="NWN57" s="105"/>
      <c r="NWO57" s="105"/>
      <c r="NWP57" s="105"/>
      <c r="NWQ57" s="105"/>
      <c r="NWR57" s="105"/>
      <c r="NWS57" s="105"/>
      <c r="NWT57" s="105"/>
      <c r="NWU57" s="105"/>
      <c r="NWV57" s="105"/>
      <c r="NWW57" s="105"/>
      <c r="NWX57" s="105"/>
      <c r="NWY57" s="105"/>
      <c r="NWZ57" s="105"/>
      <c r="NXA57" s="105"/>
      <c r="NXB57" s="105"/>
      <c r="NXC57" s="105"/>
      <c r="NXD57" s="105"/>
      <c r="NXE57" s="105"/>
      <c r="NXF57" s="105"/>
      <c r="NXG57" s="105"/>
      <c r="NXH57" s="105"/>
      <c r="NXI57" s="105"/>
      <c r="NXJ57" s="105"/>
      <c r="NXK57" s="105"/>
      <c r="NXL57" s="105"/>
      <c r="NXM57" s="105"/>
      <c r="NXN57" s="105"/>
      <c r="NXO57" s="105"/>
      <c r="NXP57" s="105"/>
      <c r="NXQ57" s="105"/>
      <c r="NXR57" s="105"/>
      <c r="NXS57" s="105"/>
      <c r="NXT57" s="105"/>
      <c r="NXU57" s="105"/>
      <c r="NXV57" s="105"/>
      <c r="NXW57" s="105"/>
      <c r="NXX57" s="105"/>
      <c r="NXY57" s="105"/>
      <c r="NXZ57" s="105"/>
      <c r="NYA57" s="105"/>
      <c r="NYB57" s="105"/>
      <c r="NYC57" s="105"/>
      <c r="NYD57" s="105"/>
      <c r="NYE57" s="105"/>
      <c r="NYF57" s="105"/>
      <c r="NYG57" s="105"/>
      <c r="NYH57" s="105"/>
      <c r="NYI57" s="105"/>
      <c r="NYJ57" s="105"/>
      <c r="NYK57" s="105"/>
      <c r="NYL57" s="105"/>
      <c r="NYM57" s="105"/>
      <c r="NYN57" s="105"/>
      <c r="NYO57" s="105"/>
      <c r="NYP57" s="105"/>
      <c r="NYQ57" s="105"/>
      <c r="NYR57" s="105"/>
      <c r="NYS57" s="105"/>
      <c r="NYT57" s="105"/>
      <c r="NYU57" s="105"/>
      <c r="NYV57" s="105"/>
      <c r="NYW57" s="105"/>
      <c r="NYX57" s="105"/>
      <c r="NYY57" s="105"/>
      <c r="NYZ57" s="105"/>
      <c r="NZA57" s="105"/>
      <c r="NZB57" s="105"/>
      <c r="NZC57" s="105"/>
      <c r="NZD57" s="105"/>
      <c r="NZE57" s="105"/>
      <c r="NZF57" s="105"/>
      <c r="NZG57" s="105"/>
      <c r="NZH57" s="105"/>
      <c r="NZI57" s="105"/>
      <c r="NZJ57" s="105"/>
      <c r="NZK57" s="105"/>
      <c r="NZL57" s="105"/>
      <c r="NZM57" s="105"/>
      <c r="NZN57" s="105"/>
      <c r="NZO57" s="105"/>
      <c r="NZP57" s="105"/>
      <c r="NZQ57" s="105"/>
      <c r="NZR57" s="105"/>
      <c r="NZS57" s="105"/>
      <c r="NZT57" s="105"/>
      <c r="NZU57" s="105"/>
      <c r="NZV57" s="105"/>
      <c r="NZW57" s="105"/>
      <c r="NZX57" s="105"/>
      <c r="NZY57" s="105"/>
      <c r="NZZ57" s="105"/>
      <c r="OAA57" s="105"/>
      <c r="OAB57" s="105"/>
      <c r="OAC57" s="105"/>
      <c r="OAD57" s="105"/>
      <c r="OAE57" s="105"/>
      <c r="OAF57" s="105"/>
      <c r="OAG57" s="105"/>
      <c r="OAH57" s="105"/>
      <c r="OAI57" s="105"/>
      <c r="OAJ57" s="105"/>
      <c r="OAK57" s="105"/>
      <c r="OAL57" s="105"/>
      <c r="OAM57" s="105"/>
      <c r="OAN57" s="105"/>
      <c r="OAO57" s="105"/>
      <c r="OAP57" s="105"/>
      <c r="OAQ57" s="105"/>
      <c r="OAR57" s="105"/>
      <c r="OAS57" s="105"/>
      <c r="OAT57" s="105"/>
      <c r="OAU57" s="105"/>
      <c r="OAV57" s="105"/>
      <c r="OAW57" s="105"/>
      <c r="OAX57" s="105"/>
      <c r="OAY57" s="105"/>
      <c r="OAZ57" s="105"/>
      <c r="OBA57" s="105"/>
      <c r="OBB57" s="105"/>
      <c r="OBC57" s="105"/>
      <c r="OBD57" s="105"/>
      <c r="OBE57" s="105"/>
      <c r="OBF57" s="105"/>
      <c r="OBG57" s="105"/>
      <c r="OBH57" s="105"/>
      <c r="OBI57" s="105"/>
      <c r="OBJ57" s="105"/>
      <c r="OBK57" s="105"/>
      <c r="OBL57" s="105"/>
      <c r="OBM57" s="105"/>
      <c r="OBN57" s="105"/>
      <c r="OBO57" s="105"/>
      <c r="OBP57" s="105"/>
      <c r="OBQ57" s="105"/>
      <c r="OBR57" s="105"/>
      <c r="OBS57" s="105"/>
      <c r="OBT57" s="105"/>
      <c r="OBU57" s="105"/>
      <c r="OBV57" s="105"/>
      <c r="OBW57" s="105"/>
      <c r="OBX57" s="105"/>
      <c r="OBY57" s="105"/>
      <c r="OBZ57" s="105"/>
      <c r="OCA57" s="105"/>
      <c r="OCB57" s="105"/>
      <c r="OCC57" s="105"/>
      <c r="OCD57" s="105"/>
      <c r="OCE57" s="105"/>
      <c r="OCF57" s="105"/>
      <c r="OCG57" s="105"/>
      <c r="OCH57" s="105"/>
      <c r="OCI57" s="105"/>
      <c r="OCJ57" s="105"/>
      <c r="OCK57" s="105"/>
      <c r="OCL57" s="105"/>
      <c r="OCM57" s="105"/>
      <c r="OCN57" s="105"/>
      <c r="OCO57" s="105"/>
      <c r="OCP57" s="105"/>
      <c r="OCQ57" s="105"/>
      <c r="OCR57" s="105"/>
      <c r="OCS57" s="105"/>
      <c r="OCT57" s="105"/>
      <c r="OCU57" s="105"/>
      <c r="OCV57" s="105"/>
      <c r="OCW57" s="105"/>
      <c r="OCX57" s="105"/>
      <c r="OCY57" s="105"/>
      <c r="OCZ57" s="105"/>
      <c r="ODA57" s="105"/>
      <c r="ODB57" s="105"/>
      <c r="ODC57" s="105"/>
      <c r="ODD57" s="105"/>
      <c r="ODE57" s="105"/>
      <c r="ODF57" s="105"/>
      <c r="ODG57" s="105"/>
      <c r="ODH57" s="105"/>
      <c r="ODI57" s="105"/>
      <c r="ODJ57" s="105"/>
      <c r="ODK57" s="105"/>
      <c r="ODL57" s="105"/>
      <c r="ODM57" s="105"/>
      <c r="ODN57" s="105"/>
      <c r="ODO57" s="105"/>
      <c r="ODP57" s="105"/>
      <c r="ODQ57" s="105"/>
      <c r="ODR57" s="105"/>
      <c r="ODS57" s="105"/>
      <c r="ODT57" s="105"/>
      <c r="ODU57" s="105"/>
      <c r="ODV57" s="105"/>
      <c r="ODW57" s="105"/>
      <c r="ODX57" s="105"/>
      <c r="ODY57" s="105"/>
      <c r="ODZ57" s="105"/>
      <c r="OEA57" s="105"/>
      <c r="OEB57" s="105"/>
      <c r="OEC57" s="105"/>
      <c r="OED57" s="105"/>
      <c r="OEE57" s="105"/>
      <c r="OEF57" s="105"/>
      <c r="OEG57" s="105"/>
      <c r="OEH57" s="105"/>
      <c r="OEI57" s="105"/>
      <c r="OEJ57" s="105"/>
      <c r="OEK57" s="105"/>
      <c r="OEL57" s="105"/>
      <c r="OEM57" s="105"/>
      <c r="OEN57" s="105"/>
      <c r="OEO57" s="105"/>
      <c r="OEP57" s="105"/>
      <c r="OEQ57" s="105"/>
      <c r="OER57" s="105"/>
      <c r="OES57" s="105"/>
      <c r="OET57" s="105"/>
      <c r="OEU57" s="105"/>
      <c r="OEV57" s="105"/>
      <c r="OEW57" s="105"/>
      <c r="OEX57" s="105"/>
      <c r="OEY57" s="105"/>
      <c r="OEZ57" s="105"/>
      <c r="OFA57" s="105"/>
      <c r="OFB57" s="105"/>
      <c r="OFC57" s="105"/>
      <c r="OFD57" s="105"/>
      <c r="OFE57" s="105"/>
      <c r="OFF57" s="105"/>
      <c r="OFG57" s="105"/>
      <c r="OFH57" s="105"/>
      <c r="OFI57" s="105"/>
      <c r="OFJ57" s="105"/>
      <c r="OFK57" s="105"/>
      <c r="OFL57" s="105"/>
      <c r="OFM57" s="105"/>
      <c r="OFN57" s="105"/>
      <c r="OFO57" s="105"/>
      <c r="OFP57" s="105"/>
      <c r="OFQ57" s="105"/>
      <c r="OFR57" s="105"/>
      <c r="OFS57" s="105"/>
      <c r="OFT57" s="105"/>
      <c r="OFU57" s="105"/>
      <c r="OFV57" s="105"/>
      <c r="OFW57" s="105"/>
      <c r="OFX57" s="105"/>
      <c r="OFY57" s="105"/>
      <c r="OFZ57" s="105"/>
      <c r="OGA57" s="105"/>
      <c r="OGB57" s="105"/>
      <c r="OGC57" s="105"/>
      <c r="OGD57" s="105"/>
      <c r="OGE57" s="105"/>
      <c r="OGF57" s="105"/>
      <c r="OGG57" s="105"/>
      <c r="OGH57" s="105"/>
      <c r="OGI57" s="105"/>
      <c r="OGJ57" s="105"/>
      <c r="OGK57" s="105"/>
      <c r="OGL57" s="105"/>
      <c r="OGM57" s="105"/>
      <c r="OGN57" s="105"/>
      <c r="OGO57" s="105"/>
      <c r="OGP57" s="105"/>
      <c r="OGQ57" s="105"/>
      <c r="OGR57" s="105"/>
      <c r="OGS57" s="105"/>
      <c r="OGT57" s="105"/>
      <c r="OGU57" s="105"/>
      <c r="OGV57" s="105"/>
      <c r="OGW57" s="105"/>
      <c r="OGX57" s="105"/>
      <c r="OGY57" s="105"/>
      <c r="OGZ57" s="105"/>
      <c r="OHA57" s="105"/>
      <c r="OHB57" s="105"/>
      <c r="OHC57" s="105"/>
      <c r="OHD57" s="105"/>
      <c r="OHE57" s="105"/>
      <c r="OHF57" s="105"/>
      <c r="OHG57" s="105"/>
      <c r="OHH57" s="105"/>
      <c r="OHI57" s="105"/>
      <c r="OHJ57" s="105"/>
      <c r="OHK57" s="105"/>
      <c r="OHL57" s="105"/>
      <c r="OHM57" s="105"/>
      <c r="OHN57" s="105"/>
      <c r="OHO57" s="105"/>
      <c r="OHP57" s="105"/>
      <c r="OHQ57" s="105"/>
      <c r="OHR57" s="105"/>
      <c r="OHS57" s="105"/>
      <c r="OHT57" s="105"/>
      <c r="OHU57" s="105"/>
      <c r="OHV57" s="105"/>
      <c r="OHW57" s="105"/>
      <c r="OHX57" s="105"/>
      <c r="OHY57" s="105"/>
      <c r="OHZ57" s="105"/>
      <c r="OIA57" s="105"/>
      <c r="OIB57" s="105"/>
      <c r="OIC57" s="105"/>
      <c r="OID57" s="105"/>
      <c r="OIE57" s="105"/>
      <c r="OIF57" s="105"/>
      <c r="OIG57" s="105"/>
      <c r="OIH57" s="105"/>
      <c r="OII57" s="105"/>
      <c r="OIJ57" s="105"/>
      <c r="OIK57" s="105"/>
      <c r="OIL57" s="105"/>
      <c r="OIM57" s="105"/>
      <c r="OIN57" s="105"/>
      <c r="OIO57" s="105"/>
      <c r="OIP57" s="105"/>
      <c r="OIQ57" s="105"/>
      <c r="OIR57" s="105"/>
      <c r="OIS57" s="105"/>
      <c r="OIT57" s="105"/>
      <c r="OIU57" s="105"/>
      <c r="OIV57" s="105"/>
      <c r="OIW57" s="105"/>
      <c r="OIX57" s="105"/>
      <c r="OIY57" s="105"/>
      <c r="OIZ57" s="105"/>
      <c r="OJA57" s="105"/>
      <c r="OJB57" s="105"/>
      <c r="OJC57" s="105"/>
      <c r="OJD57" s="105"/>
      <c r="OJE57" s="105"/>
      <c r="OJF57" s="105"/>
      <c r="OJG57" s="105"/>
      <c r="OJH57" s="105"/>
      <c r="OJI57" s="105"/>
      <c r="OJJ57" s="105"/>
      <c r="OJK57" s="105"/>
      <c r="OJL57" s="105"/>
      <c r="OJM57" s="105"/>
      <c r="OJN57" s="105"/>
      <c r="OJO57" s="105"/>
      <c r="OJP57" s="105"/>
      <c r="OJQ57" s="105"/>
      <c r="OJR57" s="105"/>
      <c r="OJS57" s="105"/>
      <c r="OJT57" s="105"/>
      <c r="OJU57" s="105"/>
      <c r="OJV57" s="105"/>
      <c r="OJW57" s="105"/>
      <c r="OJX57" s="105"/>
      <c r="OJY57" s="105"/>
      <c r="OJZ57" s="105"/>
      <c r="OKA57" s="105"/>
      <c r="OKB57" s="105"/>
      <c r="OKC57" s="105"/>
      <c r="OKD57" s="105"/>
      <c r="OKE57" s="105"/>
      <c r="OKF57" s="105"/>
      <c r="OKG57" s="105"/>
      <c r="OKH57" s="105"/>
      <c r="OKI57" s="105"/>
      <c r="OKJ57" s="105"/>
      <c r="OKK57" s="105"/>
      <c r="OKL57" s="105"/>
      <c r="OKM57" s="105"/>
      <c r="OKN57" s="105"/>
      <c r="OKO57" s="105"/>
      <c r="OKP57" s="105"/>
      <c r="OKQ57" s="105"/>
      <c r="OKR57" s="105"/>
      <c r="OKS57" s="105"/>
      <c r="OKT57" s="105"/>
      <c r="OKU57" s="105"/>
      <c r="OKV57" s="105"/>
      <c r="OKW57" s="105"/>
      <c r="OKX57" s="105"/>
      <c r="OKY57" s="105"/>
      <c r="OKZ57" s="105"/>
      <c r="OLA57" s="105"/>
      <c r="OLB57" s="105"/>
      <c r="OLC57" s="105"/>
      <c r="OLD57" s="105"/>
      <c r="OLE57" s="105"/>
      <c r="OLF57" s="105"/>
      <c r="OLG57" s="105"/>
      <c r="OLH57" s="105"/>
      <c r="OLI57" s="105"/>
      <c r="OLJ57" s="105"/>
      <c r="OLK57" s="105"/>
      <c r="OLL57" s="105"/>
      <c r="OLM57" s="105"/>
      <c r="OLN57" s="105"/>
      <c r="OLO57" s="105"/>
      <c r="OLP57" s="105"/>
      <c r="OLQ57" s="105"/>
      <c r="OLR57" s="105"/>
      <c r="OLS57" s="105"/>
      <c r="OLT57" s="105"/>
      <c r="OLU57" s="105"/>
      <c r="OLV57" s="105"/>
      <c r="OLW57" s="105"/>
      <c r="OLX57" s="105"/>
      <c r="OLY57" s="105"/>
      <c r="OLZ57" s="105"/>
      <c r="OMA57" s="105"/>
      <c r="OMB57" s="105"/>
      <c r="OMC57" s="105"/>
      <c r="OMD57" s="105"/>
      <c r="OME57" s="105"/>
      <c r="OMF57" s="105"/>
      <c r="OMG57" s="105"/>
      <c r="OMH57" s="105"/>
      <c r="OMI57" s="105"/>
      <c r="OMJ57" s="105"/>
      <c r="OMK57" s="105"/>
      <c r="OML57" s="105"/>
      <c r="OMM57" s="105"/>
      <c r="OMN57" s="105"/>
      <c r="OMO57" s="105"/>
      <c r="OMP57" s="105"/>
      <c r="OMQ57" s="105"/>
      <c r="OMR57" s="105"/>
      <c r="OMS57" s="105"/>
      <c r="OMT57" s="105"/>
      <c r="OMU57" s="105"/>
      <c r="OMV57" s="105"/>
      <c r="OMW57" s="105"/>
      <c r="OMX57" s="105"/>
      <c r="OMY57" s="105"/>
      <c r="OMZ57" s="105"/>
      <c r="ONA57" s="105"/>
      <c r="ONB57" s="105"/>
      <c r="ONC57" s="105"/>
      <c r="OND57" s="105"/>
      <c r="ONE57" s="105"/>
      <c r="ONF57" s="105"/>
      <c r="ONG57" s="105"/>
      <c r="ONH57" s="105"/>
      <c r="ONI57" s="105"/>
      <c r="ONJ57" s="105"/>
      <c r="ONK57" s="105"/>
      <c r="ONL57" s="105"/>
      <c r="ONM57" s="105"/>
      <c r="ONN57" s="105"/>
      <c r="ONO57" s="105"/>
      <c r="ONP57" s="105"/>
      <c r="ONQ57" s="105"/>
      <c r="ONR57" s="105"/>
      <c r="ONS57" s="105"/>
      <c r="ONT57" s="105"/>
      <c r="ONU57" s="105"/>
      <c r="ONV57" s="105"/>
      <c r="ONW57" s="105"/>
      <c r="ONX57" s="105"/>
      <c r="ONY57" s="105"/>
      <c r="ONZ57" s="105"/>
      <c r="OOA57" s="105"/>
      <c r="OOB57" s="105"/>
      <c r="OOC57" s="105"/>
      <c r="OOD57" s="105"/>
      <c r="OOE57" s="105"/>
      <c r="OOF57" s="105"/>
      <c r="OOG57" s="105"/>
      <c r="OOH57" s="105"/>
      <c r="OOI57" s="105"/>
      <c r="OOJ57" s="105"/>
      <c r="OOK57" s="105"/>
      <c r="OOL57" s="105"/>
      <c r="OOM57" s="105"/>
      <c r="OON57" s="105"/>
      <c r="OOO57" s="105"/>
      <c r="OOP57" s="105"/>
      <c r="OOQ57" s="105"/>
      <c r="OOR57" s="105"/>
      <c r="OOS57" s="105"/>
      <c r="OOT57" s="105"/>
      <c r="OOU57" s="105"/>
      <c r="OOV57" s="105"/>
      <c r="OOW57" s="105"/>
      <c r="OOX57" s="105"/>
      <c r="OOY57" s="105"/>
      <c r="OOZ57" s="105"/>
      <c r="OPA57" s="105"/>
      <c r="OPB57" s="105"/>
      <c r="OPC57" s="105"/>
      <c r="OPD57" s="105"/>
      <c r="OPE57" s="105"/>
      <c r="OPF57" s="105"/>
      <c r="OPG57" s="105"/>
      <c r="OPH57" s="105"/>
      <c r="OPI57" s="105"/>
      <c r="OPJ57" s="105"/>
      <c r="OPK57" s="105"/>
      <c r="OPL57" s="105"/>
      <c r="OPM57" s="105"/>
      <c r="OPN57" s="105"/>
      <c r="OPO57" s="105"/>
      <c r="OPP57" s="105"/>
      <c r="OPQ57" s="105"/>
      <c r="OPR57" s="105"/>
      <c r="OPS57" s="105"/>
      <c r="OPT57" s="105"/>
      <c r="OPU57" s="105"/>
      <c r="OPV57" s="105"/>
      <c r="OPW57" s="105"/>
      <c r="OPX57" s="105"/>
      <c r="OPY57" s="105"/>
      <c r="OPZ57" s="105"/>
      <c r="OQA57" s="105"/>
      <c r="OQB57" s="105"/>
      <c r="OQC57" s="105"/>
      <c r="OQD57" s="105"/>
      <c r="OQE57" s="105"/>
      <c r="OQF57" s="105"/>
      <c r="OQG57" s="105"/>
      <c r="OQH57" s="105"/>
      <c r="OQI57" s="105"/>
      <c r="OQJ57" s="105"/>
      <c r="OQK57" s="105"/>
      <c r="OQL57" s="105"/>
      <c r="OQM57" s="105"/>
      <c r="OQN57" s="105"/>
      <c r="OQO57" s="105"/>
      <c r="OQP57" s="105"/>
      <c r="OQQ57" s="105"/>
      <c r="OQR57" s="105"/>
      <c r="OQS57" s="105"/>
      <c r="OQT57" s="105"/>
      <c r="OQU57" s="105"/>
      <c r="OQV57" s="105"/>
      <c r="OQW57" s="105"/>
      <c r="OQX57" s="105"/>
      <c r="OQY57" s="105"/>
      <c r="OQZ57" s="105"/>
      <c r="ORA57" s="105"/>
      <c r="ORB57" s="105"/>
      <c r="ORC57" s="105"/>
      <c r="ORD57" s="105"/>
      <c r="ORE57" s="105"/>
      <c r="ORF57" s="105"/>
      <c r="ORG57" s="105"/>
      <c r="ORH57" s="105"/>
      <c r="ORI57" s="105"/>
      <c r="ORJ57" s="105"/>
      <c r="ORK57" s="105"/>
      <c r="ORL57" s="105"/>
      <c r="ORM57" s="105"/>
      <c r="ORN57" s="105"/>
      <c r="ORO57" s="105"/>
      <c r="ORP57" s="105"/>
      <c r="ORQ57" s="105"/>
      <c r="ORR57" s="105"/>
      <c r="ORS57" s="105"/>
      <c r="ORT57" s="105"/>
      <c r="ORU57" s="105"/>
      <c r="ORV57" s="105"/>
      <c r="ORW57" s="105"/>
      <c r="ORX57" s="105"/>
      <c r="ORY57" s="105"/>
      <c r="ORZ57" s="105"/>
      <c r="OSA57" s="105"/>
      <c r="OSB57" s="105"/>
      <c r="OSC57" s="105"/>
      <c r="OSD57" s="105"/>
      <c r="OSE57" s="105"/>
      <c r="OSF57" s="105"/>
      <c r="OSG57" s="105"/>
      <c r="OSH57" s="105"/>
      <c r="OSI57" s="105"/>
      <c r="OSJ57" s="105"/>
      <c r="OSK57" s="105"/>
      <c r="OSL57" s="105"/>
      <c r="OSM57" s="105"/>
      <c r="OSN57" s="105"/>
      <c r="OSO57" s="105"/>
      <c r="OSP57" s="105"/>
      <c r="OSQ57" s="105"/>
      <c r="OSR57" s="105"/>
      <c r="OSS57" s="105"/>
      <c r="OST57" s="105"/>
      <c r="OSU57" s="105"/>
      <c r="OSV57" s="105"/>
      <c r="OSW57" s="105"/>
      <c r="OSX57" s="105"/>
      <c r="OSY57" s="105"/>
      <c r="OSZ57" s="105"/>
      <c r="OTA57" s="105"/>
      <c r="OTB57" s="105"/>
      <c r="OTC57" s="105"/>
      <c r="OTD57" s="105"/>
      <c r="OTE57" s="105"/>
      <c r="OTF57" s="105"/>
      <c r="OTG57" s="105"/>
      <c r="OTH57" s="105"/>
      <c r="OTI57" s="105"/>
      <c r="OTJ57" s="105"/>
      <c r="OTK57" s="105"/>
      <c r="OTL57" s="105"/>
      <c r="OTM57" s="105"/>
      <c r="OTN57" s="105"/>
      <c r="OTO57" s="105"/>
      <c r="OTP57" s="105"/>
      <c r="OTQ57" s="105"/>
      <c r="OTR57" s="105"/>
      <c r="OTS57" s="105"/>
      <c r="OTT57" s="105"/>
      <c r="OTU57" s="105"/>
      <c r="OTV57" s="105"/>
      <c r="OTW57" s="105"/>
      <c r="OTX57" s="105"/>
      <c r="OTY57" s="105"/>
      <c r="OTZ57" s="105"/>
      <c r="OUA57" s="105"/>
      <c r="OUB57" s="105"/>
      <c r="OUC57" s="105"/>
      <c r="OUD57" s="105"/>
      <c r="OUE57" s="105"/>
      <c r="OUF57" s="105"/>
      <c r="OUG57" s="105"/>
      <c r="OUH57" s="105"/>
      <c r="OUI57" s="105"/>
      <c r="OUJ57" s="105"/>
      <c r="OUK57" s="105"/>
      <c r="OUL57" s="105"/>
      <c r="OUM57" s="105"/>
      <c r="OUN57" s="105"/>
      <c r="OUO57" s="105"/>
      <c r="OUP57" s="105"/>
      <c r="OUQ57" s="105"/>
      <c r="OUR57" s="105"/>
      <c r="OUS57" s="105"/>
      <c r="OUT57" s="105"/>
      <c r="OUU57" s="105"/>
      <c r="OUV57" s="105"/>
      <c r="OUW57" s="105"/>
      <c r="OUX57" s="105"/>
      <c r="OUY57" s="105"/>
      <c r="OUZ57" s="105"/>
      <c r="OVA57" s="105"/>
      <c r="OVB57" s="105"/>
      <c r="OVC57" s="105"/>
      <c r="OVD57" s="105"/>
      <c r="OVE57" s="105"/>
      <c r="OVF57" s="105"/>
      <c r="OVG57" s="105"/>
      <c r="OVH57" s="105"/>
      <c r="OVI57" s="105"/>
      <c r="OVJ57" s="105"/>
      <c r="OVK57" s="105"/>
      <c r="OVL57" s="105"/>
      <c r="OVM57" s="105"/>
      <c r="OVN57" s="105"/>
      <c r="OVO57" s="105"/>
      <c r="OVP57" s="105"/>
      <c r="OVQ57" s="105"/>
      <c r="OVR57" s="105"/>
      <c r="OVS57" s="105"/>
      <c r="OVT57" s="105"/>
      <c r="OVU57" s="105"/>
      <c r="OVV57" s="105"/>
      <c r="OVW57" s="105"/>
      <c r="OVX57" s="105"/>
      <c r="OVY57" s="105"/>
      <c r="OVZ57" s="105"/>
      <c r="OWA57" s="105"/>
      <c r="OWB57" s="105"/>
      <c r="OWC57" s="105"/>
      <c r="OWD57" s="105"/>
      <c r="OWE57" s="105"/>
      <c r="OWF57" s="105"/>
      <c r="OWG57" s="105"/>
      <c r="OWH57" s="105"/>
      <c r="OWI57" s="105"/>
      <c r="OWJ57" s="105"/>
      <c r="OWK57" s="105"/>
      <c r="OWL57" s="105"/>
      <c r="OWM57" s="105"/>
      <c r="OWN57" s="105"/>
      <c r="OWO57" s="105"/>
      <c r="OWP57" s="105"/>
      <c r="OWQ57" s="105"/>
      <c r="OWR57" s="105"/>
      <c r="OWS57" s="105"/>
      <c r="OWT57" s="105"/>
      <c r="OWU57" s="105"/>
      <c r="OWV57" s="105"/>
      <c r="OWW57" s="105"/>
      <c r="OWX57" s="105"/>
      <c r="OWY57" s="105"/>
      <c r="OWZ57" s="105"/>
      <c r="OXA57" s="105"/>
      <c r="OXB57" s="105"/>
      <c r="OXC57" s="105"/>
      <c r="OXD57" s="105"/>
      <c r="OXE57" s="105"/>
      <c r="OXF57" s="105"/>
      <c r="OXG57" s="105"/>
      <c r="OXH57" s="105"/>
      <c r="OXI57" s="105"/>
      <c r="OXJ57" s="105"/>
      <c r="OXK57" s="105"/>
      <c r="OXL57" s="105"/>
      <c r="OXM57" s="105"/>
      <c r="OXN57" s="105"/>
      <c r="OXO57" s="105"/>
      <c r="OXP57" s="105"/>
      <c r="OXQ57" s="105"/>
      <c r="OXR57" s="105"/>
      <c r="OXS57" s="105"/>
      <c r="OXT57" s="105"/>
      <c r="OXU57" s="105"/>
      <c r="OXV57" s="105"/>
      <c r="OXW57" s="105"/>
      <c r="OXX57" s="105"/>
      <c r="OXY57" s="105"/>
      <c r="OXZ57" s="105"/>
      <c r="OYA57" s="105"/>
      <c r="OYB57" s="105"/>
      <c r="OYC57" s="105"/>
      <c r="OYD57" s="105"/>
      <c r="OYE57" s="105"/>
      <c r="OYF57" s="105"/>
      <c r="OYG57" s="105"/>
      <c r="OYH57" s="105"/>
      <c r="OYI57" s="105"/>
      <c r="OYJ57" s="105"/>
      <c r="OYK57" s="105"/>
      <c r="OYL57" s="105"/>
      <c r="OYM57" s="105"/>
      <c r="OYN57" s="105"/>
      <c r="OYO57" s="105"/>
      <c r="OYP57" s="105"/>
      <c r="OYQ57" s="105"/>
      <c r="OYR57" s="105"/>
      <c r="OYS57" s="105"/>
      <c r="OYT57" s="105"/>
      <c r="OYU57" s="105"/>
      <c r="OYV57" s="105"/>
      <c r="OYW57" s="105"/>
      <c r="OYX57" s="105"/>
      <c r="OYY57" s="105"/>
      <c r="OYZ57" s="105"/>
      <c r="OZA57" s="105"/>
      <c r="OZB57" s="105"/>
      <c r="OZC57" s="105"/>
      <c r="OZD57" s="105"/>
      <c r="OZE57" s="105"/>
      <c r="OZF57" s="105"/>
      <c r="OZG57" s="105"/>
      <c r="OZH57" s="105"/>
      <c r="OZI57" s="105"/>
      <c r="OZJ57" s="105"/>
      <c r="OZK57" s="105"/>
      <c r="OZL57" s="105"/>
      <c r="OZM57" s="105"/>
      <c r="OZN57" s="105"/>
      <c r="OZO57" s="105"/>
      <c r="OZP57" s="105"/>
      <c r="OZQ57" s="105"/>
      <c r="OZR57" s="105"/>
      <c r="OZS57" s="105"/>
      <c r="OZT57" s="105"/>
      <c r="OZU57" s="105"/>
      <c r="OZV57" s="105"/>
      <c r="OZW57" s="105"/>
      <c r="OZX57" s="105"/>
      <c r="OZY57" s="105"/>
      <c r="OZZ57" s="105"/>
      <c r="PAA57" s="105"/>
      <c r="PAB57" s="105"/>
      <c r="PAC57" s="105"/>
      <c r="PAD57" s="105"/>
      <c r="PAE57" s="105"/>
      <c r="PAF57" s="105"/>
      <c r="PAG57" s="105"/>
      <c r="PAH57" s="105"/>
      <c r="PAI57" s="105"/>
      <c r="PAJ57" s="105"/>
      <c r="PAK57" s="105"/>
      <c r="PAL57" s="105"/>
      <c r="PAM57" s="105"/>
      <c r="PAN57" s="105"/>
      <c r="PAO57" s="105"/>
      <c r="PAP57" s="105"/>
      <c r="PAQ57" s="105"/>
      <c r="PAR57" s="105"/>
      <c r="PAS57" s="105"/>
      <c r="PAT57" s="105"/>
      <c r="PAU57" s="105"/>
      <c r="PAV57" s="105"/>
      <c r="PAW57" s="105"/>
      <c r="PAX57" s="105"/>
      <c r="PAY57" s="105"/>
      <c r="PAZ57" s="105"/>
      <c r="PBA57" s="105"/>
      <c r="PBB57" s="105"/>
      <c r="PBC57" s="105"/>
      <c r="PBD57" s="105"/>
      <c r="PBE57" s="105"/>
      <c r="PBF57" s="105"/>
      <c r="PBG57" s="105"/>
      <c r="PBH57" s="105"/>
      <c r="PBI57" s="105"/>
      <c r="PBJ57" s="105"/>
      <c r="PBK57" s="105"/>
      <c r="PBL57" s="105"/>
      <c r="PBM57" s="105"/>
      <c r="PBN57" s="105"/>
      <c r="PBO57" s="105"/>
      <c r="PBP57" s="105"/>
      <c r="PBQ57" s="105"/>
      <c r="PBR57" s="105"/>
      <c r="PBS57" s="105"/>
      <c r="PBT57" s="105"/>
      <c r="PBU57" s="105"/>
      <c r="PBV57" s="105"/>
      <c r="PBW57" s="105"/>
      <c r="PBX57" s="105"/>
      <c r="PBY57" s="105"/>
      <c r="PBZ57" s="105"/>
      <c r="PCA57" s="105"/>
      <c r="PCB57" s="105"/>
      <c r="PCC57" s="105"/>
      <c r="PCD57" s="105"/>
      <c r="PCE57" s="105"/>
      <c r="PCF57" s="105"/>
      <c r="PCG57" s="105"/>
      <c r="PCH57" s="105"/>
      <c r="PCI57" s="105"/>
      <c r="PCJ57" s="105"/>
      <c r="PCK57" s="105"/>
      <c r="PCL57" s="105"/>
      <c r="PCM57" s="105"/>
      <c r="PCN57" s="105"/>
      <c r="PCO57" s="105"/>
      <c r="PCP57" s="105"/>
      <c r="PCQ57" s="105"/>
      <c r="PCR57" s="105"/>
      <c r="PCS57" s="105"/>
      <c r="PCT57" s="105"/>
      <c r="PCU57" s="105"/>
      <c r="PCV57" s="105"/>
      <c r="PCW57" s="105"/>
      <c r="PCX57" s="105"/>
      <c r="PCY57" s="105"/>
      <c r="PCZ57" s="105"/>
      <c r="PDA57" s="105"/>
      <c r="PDB57" s="105"/>
      <c r="PDC57" s="105"/>
      <c r="PDD57" s="105"/>
      <c r="PDE57" s="105"/>
      <c r="PDF57" s="105"/>
      <c r="PDG57" s="105"/>
      <c r="PDH57" s="105"/>
      <c r="PDI57" s="105"/>
      <c r="PDJ57" s="105"/>
      <c r="PDK57" s="105"/>
      <c r="PDL57" s="105"/>
      <c r="PDM57" s="105"/>
      <c r="PDN57" s="105"/>
      <c r="PDO57" s="105"/>
      <c r="PDP57" s="105"/>
      <c r="PDQ57" s="105"/>
      <c r="PDR57" s="105"/>
      <c r="PDS57" s="105"/>
      <c r="PDT57" s="105"/>
      <c r="PDU57" s="105"/>
      <c r="PDV57" s="105"/>
      <c r="PDW57" s="105"/>
      <c r="PDX57" s="105"/>
      <c r="PDY57" s="105"/>
      <c r="PDZ57" s="105"/>
      <c r="PEA57" s="105"/>
      <c r="PEB57" s="105"/>
      <c r="PEC57" s="105"/>
      <c r="PED57" s="105"/>
      <c r="PEE57" s="105"/>
      <c r="PEF57" s="105"/>
      <c r="PEG57" s="105"/>
      <c r="PEH57" s="105"/>
      <c r="PEI57" s="105"/>
      <c r="PEJ57" s="105"/>
      <c r="PEK57" s="105"/>
      <c r="PEL57" s="105"/>
      <c r="PEM57" s="105"/>
      <c r="PEN57" s="105"/>
      <c r="PEO57" s="105"/>
      <c r="PEP57" s="105"/>
      <c r="PEQ57" s="105"/>
      <c r="PER57" s="105"/>
      <c r="PES57" s="105"/>
      <c r="PET57" s="105"/>
      <c r="PEU57" s="105"/>
      <c r="PEV57" s="105"/>
      <c r="PEW57" s="105"/>
      <c r="PEX57" s="105"/>
      <c r="PEY57" s="105"/>
      <c r="PEZ57" s="105"/>
      <c r="PFA57" s="105"/>
      <c r="PFB57" s="105"/>
      <c r="PFC57" s="105"/>
      <c r="PFD57" s="105"/>
      <c r="PFE57" s="105"/>
      <c r="PFF57" s="105"/>
      <c r="PFG57" s="105"/>
      <c r="PFH57" s="105"/>
      <c r="PFI57" s="105"/>
      <c r="PFJ57" s="105"/>
      <c r="PFK57" s="105"/>
      <c r="PFL57" s="105"/>
      <c r="PFM57" s="105"/>
      <c r="PFN57" s="105"/>
      <c r="PFO57" s="105"/>
      <c r="PFP57" s="105"/>
      <c r="PFQ57" s="105"/>
      <c r="PFR57" s="105"/>
      <c r="PFS57" s="105"/>
      <c r="PFT57" s="105"/>
      <c r="PFU57" s="105"/>
      <c r="PFV57" s="105"/>
      <c r="PFW57" s="105"/>
      <c r="PFX57" s="105"/>
      <c r="PFY57" s="105"/>
      <c r="PFZ57" s="105"/>
      <c r="PGA57" s="105"/>
      <c r="PGB57" s="105"/>
      <c r="PGC57" s="105"/>
      <c r="PGD57" s="105"/>
      <c r="PGE57" s="105"/>
      <c r="PGF57" s="105"/>
      <c r="PGG57" s="105"/>
      <c r="PGH57" s="105"/>
      <c r="PGI57" s="105"/>
      <c r="PGJ57" s="105"/>
      <c r="PGK57" s="105"/>
      <c r="PGL57" s="105"/>
      <c r="PGM57" s="105"/>
      <c r="PGN57" s="105"/>
      <c r="PGO57" s="105"/>
      <c r="PGP57" s="105"/>
      <c r="PGQ57" s="105"/>
      <c r="PGR57" s="105"/>
      <c r="PGS57" s="105"/>
      <c r="PGT57" s="105"/>
      <c r="PGU57" s="105"/>
      <c r="PGV57" s="105"/>
      <c r="PGW57" s="105"/>
      <c r="PGX57" s="105"/>
      <c r="PGY57" s="105"/>
      <c r="PGZ57" s="105"/>
      <c r="PHA57" s="105"/>
      <c r="PHB57" s="105"/>
      <c r="PHC57" s="105"/>
      <c r="PHD57" s="105"/>
      <c r="PHE57" s="105"/>
      <c r="PHF57" s="105"/>
      <c r="PHG57" s="105"/>
      <c r="PHH57" s="105"/>
      <c r="PHI57" s="105"/>
      <c r="PHJ57" s="105"/>
      <c r="PHK57" s="105"/>
      <c r="PHL57" s="105"/>
      <c r="PHM57" s="105"/>
      <c r="PHN57" s="105"/>
      <c r="PHO57" s="105"/>
      <c r="PHP57" s="105"/>
      <c r="PHQ57" s="105"/>
      <c r="PHR57" s="105"/>
      <c r="PHS57" s="105"/>
      <c r="PHT57" s="105"/>
      <c r="PHU57" s="105"/>
      <c r="PHV57" s="105"/>
      <c r="PHW57" s="105"/>
      <c r="PHX57" s="105"/>
      <c r="PHY57" s="105"/>
      <c r="PHZ57" s="105"/>
      <c r="PIA57" s="105"/>
      <c r="PIB57" s="105"/>
      <c r="PIC57" s="105"/>
      <c r="PID57" s="105"/>
      <c r="PIE57" s="105"/>
      <c r="PIF57" s="105"/>
      <c r="PIG57" s="105"/>
      <c r="PIH57" s="105"/>
      <c r="PII57" s="105"/>
      <c r="PIJ57" s="105"/>
      <c r="PIK57" s="105"/>
      <c r="PIL57" s="105"/>
      <c r="PIM57" s="105"/>
      <c r="PIN57" s="105"/>
      <c r="PIO57" s="105"/>
      <c r="PIP57" s="105"/>
      <c r="PIQ57" s="105"/>
      <c r="PIR57" s="105"/>
      <c r="PIS57" s="105"/>
      <c r="PIT57" s="105"/>
      <c r="PIU57" s="105"/>
      <c r="PIV57" s="105"/>
      <c r="PIW57" s="105"/>
      <c r="PIX57" s="105"/>
      <c r="PIY57" s="105"/>
      <c r="PIZ57" s="105"/>
      <c r="PJA57" s="105"/>
      <c r="PJB57" s="105"/>
      <c r="PJC57" s="105"/>
      <c r="PJD57" s="105"/>
      <c r="PJE57" s="105"/>
      <c r="PJF57" s="105"/>
      <c r="PJG57" s="105"/>
      <c r="PJH57" s="105"/>
      <c r="PJI57" s="105"/>
      <c r="PJJ57" s="105"/>
      <c r="PJK57" s="105"/>
      <c r="PJL57" s="105"/>
      <c r="PJM57" s="105"/>
      <c r="PJN57" s="105"/>
      <c r="PJO57" s="105"/>
      <c r="PJP57" s="105"/>
      <c r="PJQ57" s="105"/>
      <c r="PJR57" s="105"/>
      <c r="PJS57" s="105"/>
      <c r="PJT57" s="105"/>
      <c r="PJU57" s="105"/>
      <c r="PJV57" s="105"/>
      <c r="PJW57" s="105"/>
      <c r="PJX57" s="105"/>
      <c r="PJY57" s="105"/>
      <c r="PJZ57" s="105"/>
      <c r="PKA57" s="105"/>
      <c r="PKB57" s="105"/>
      <c r="PKC57" s="105"/>
      <c r="PKD57" s="105"/>
      <c r="PKE57" s="105"/>
      <c r="PKF57" s="105"/>
      <c r="PKG57" s="105"/>
      <c r="PKH57" s="105"/>
      <c r="PKI57" s="105"/>
      <c r="PKJ57" s="105"/>
      <c r="PKK57" s="105"/>
      <c r="PKL57" s="105"/>
      <c r="PKM57" s="105"/>
      <c r="PKN57" s="105"/>
      <c r="PKO57" s="105"/>
      <c r="PKP57" s="105"/>
      <c r="PKQ57" s="105"/>
      <c r="PKR57" s="105"/>
      <c r="PKS57" s="105"/>
      <c r="PKT57" s="105"/>
      <c r="PKU57" s="105"/>
      <c r="PKV57" s="105"/>
      <c r="PKW57" s="105"/>
      <c r="PKX57" s="105"/>
      <c r="PKY57" s="105"/>
      <c r="PKZ57" s="105"/>
      <c r="PLA57" s="105"/>
      <c r="PLB57" s="105"/>
      <c r="PLC57" s="105"/>
      <c r="PLD57" s="105"/>
      <c r="PLE57" s="105"/>
      <c r="PLF57" s="105"/>
      <c r="PLG57" s="105"/>
      <c r="PLH57" s="105"/>
      <c r="PLI57" s="105"/>
      <c r="PLJ57" s="105"/>
      <c r="PLK57" s="105"/>
      <c r="PLL57" s="105"/>
      <c r="PLM57" s="105"/>
      <c r="PLN57" s="105"/>
      <c r="PLO57" s="105"/>
      <c r="PLP57" s="105"/>
      <c r="PLQ57" s="105"/>
      <c r="PLR57" s="105"/>
      <c r="PLS57" s="105"/>
      <c r="PLT57" s="105"/>
      <c r="PLU57" s="105"/>
      <c r="PLV57" s="105"/>
      <c r="PLW57" s="105"/>
      <c r="PLX57" s="105"/>
      <c r="PLY57" s="105"/>
      <c r="PLZ57" s="105"/>
      <c r="PMA57" s="105"/>
      <c r="PMB57" s="105"/>
      <c r="PMC57" s="105"/>
      <c r="PMD57" s="105"/>
      <c r="PME57" s="105"/>
      <c r="PMF57" s="105"/>
      <c r="PMG57" s="105"/>
      <c r="PMH57" s="105"/>
      <c r="PMI57" s="105"/>
      <c r="PMJ57" s="105"/>
      <c r="PMK57" s="105"/>
      <c r="PML57" s="105"/>
      <c r="PMM57" s="105"/>
      <c r="PMN57" s="105"/>
      <c r="PMO57" s="105"/>
      <c r="PMP57" s="105"/>
      <c r="PMQ57" s="105"/>
      <c r="PMR57" s="105"/>
      <c r="PMS57" s="105"/>
      <c r="PMT57" s="105"/>
      <c r="PMU57" s="105"/>
      <c r="PMV57" s="105"/>
      <c r="PMW57" s="105"/>
      <c r="PMX57" s="105"/>
      <c r="PMY57" s="105"/>
      <c r="PMZ57" s="105"/>
      <c r="PNA57" s="105"/>
      <c r="PNB57" s="105"/>
      <c r="PNC57" s="105"/>
      <c r="PND57" s="105"/>
      <c r="PNE57" s="105"/>
      <c r="PNF57" s="105"/>
      <c r="PNG57" s="105"/>
      <c r="PNH57" s="105"/>
      <c r="PNI57" s="105"/>
      <c r="PNJ57" s="105"/>
      <c r="PNK57" s="105"/>
      <c r="PNL57" s="105"/>
      <c r="PNM57" s="105"/>
      <c r="PNN57" s="105"/>
      <c r="PNO57" s="105"/>
      <c r="PNP57" s="105"/>
      <c r="PNQ57" s="105"/>
      <c r="PNR57" s="105"/>
      <c r="PNS57" s="105"/>
      <c r="PNT57" s="105"/>
      <c r="PNU57" s="105"/>
      <c r="PNV57" s="105"/>
      <c r="PNW57" s="105"/>
      <c r="PNX57" s="105"/>
      <c r="PNY57" s="105"/>
      <c r="PNZ57" s="105"/>
      <c r="POA57" s="105"/>
      <c r="POB57" s="105"/>
      <c r="POC57" s="105"/>
      <c r="POD57" s="105"/>
      <c r="POE57" s="105"/>
      <c r="POF57" s="105"/>
      <c r="POG57" s="105"/>
      <c r="POH57" s="105"/>
      <c r="POI57" s="105"/>
      <c r="POJ57" s="105"/>
      <c r="POK57" s="105"/>
      <c r="POL57" s="105"/>
      <c r="POM57" s="105"/>
      <c r="PON57" s="105"/>
      <c r="POO57" s="105"/>
      <c r="POP57" s="105"/>
      <c r="POQ57" s="105"/>
      <c r="POR57" s="105"/>
      <c r="POS57" s="105"/>
      <c r="POT57" s="105"/>
      <c r="POU57" s="105"/>
      <c r="POV57" s="105"/>
      <c r="POW57" s="105"/>
      <c r="POX57" s="105"/>
      <c r="POY57" s="105"/>
      <c r="POZ57" s="105"/>
      <c r="PPA57" s="105"/>
      <c r="PPB57" s="105"/>
      <c r="PPC57" s="105"/>
      <c r="PPD57" s="105"/>
      <c r="PPE57" s="105"/>
      <c r="PPF57" s="105"/>
      <c r="PPG57" s="105"/>
      <c r="PPH57" s="105"/>
      <c r="PPI57" s="105"/>
      <c r="PPJ57" s="105"/>
      <c r="PPK57" s="105"/>
      <c r="PPL57" s="105"/>
      <c r="PPM57" s="105"/>
      <c r="PPN57" s="105"/>
      <c r="PPO57" s="105"/>
      <c r="PPP57" s="105"/>
      <c r="PPQ57" s="105"/>
      <c r="PPR57" s="105"/>
      <c r="PPS57" s="105"/>
      <c r="PPT57" s="105"/>
      <c r="PPU57" s="105"/>
      <c r="PPV57" s="105"/>
      <c r="PPW57" s="105"/>
      <c r="PPX57" s="105"/>
      <c r="PPY57" s="105"/>
      <c r="PPZ57" s="105"/>
      <c r="PQA57" s="105"/>
      <c r="PQB57" s="105"/>
      <c r="PQC57" s="105"/>
      <c r="PQD57" s="105"/>
      <c r="PQE57" s="105"/>
      <c r="PQF57" s="105"/>
      <c r="PQG57" s="105"/>
      <c r="PQH57" s="105"/>
      <c r="PQI57" s="105"/>
      <c r="PQJ57" s="105"/>
      <c r="PQK57" s="105"/>
      <c r="PQL57" s="105"/>
      <c r="PQM57" s="105"/>
      <c r="PQN57" s="105"/>
      <c r="PQO57" s="105"/>
      <c r="PQP57" s="105"/>
      <c r="PQQ57" s="105"/>
      <c r="PQR57" s="105"/>
      <c r="PQS57" s="105"/>
      <c r="PQT57" s="105"/>
      <c r="PQU57" s="105"/>
      <c r="PQV57" s="105"/>
      <c r="PQW57" s="105"/>
      <c r="PQX57" s="105"/>
      <c r="PQY57" s="105"/>
      <c r="PQZ57" s="105"/>
      <c r="PRA57" s="105"/>
      <c r="PRB57" s="105"/>
      <c r="PRC57" s="105"/>
      <c r="PRD57" s="105"/>
      <c r="PRE57" s="105"/>
      <c r="PRF57" s="105"/>
      <c r="PRG57" s="105"/>
      <c r="PRH57" s="105"/>
      <c r="PRI57" s="105"/>
      <c r="PRJ57" s="105"/>
      <c r="PRK57" s="105"/>
      <c r="PRL57" s="105"/>
      <c r="PRM57" s="105"/>
      <c r="PRN57" s="105"/>
      <c r="PRO57" s="105"/>
      <c r="PRP57" s="105"/>
      <c r="PRQ57" s="105"/>
      <c r="PRR57" s="105"/>
      <c r="PRS57" s="105"/>
      <c r="PRT57" s="105"/>
      <c r="PRU57" s="105"/>
      <c r="PRV57" s="105"/>
      <c r="PRW57" s="105"/>
      <c r="PRX57" s="105"/>
      <c r="PRY57" s="105"/>
      <c r="PRZ57" s="105"/>
      <c r="PSA57" s="105"/>
      <c r="PSB57" s="105"/>
      <c r="PSC57" s="105"/>
      <c r="PSD57" s="105"/>
      <c r="PSE57" s="105"/>
      <c r="PSF57" s="105"/>
      <c r="PSG57" s="105"/>
      <c r="PSH57" s="105"/>
      <c r="PSI57" s="105"/>
      <c r="PSJ57" s="105"/>
      <c r="PSK57" s="105"/>
      <c r="PSL57" s="105"/>
      <c r="PSM57" s="105"/>
      <c r="PSN57" s="105"/>
      <c r="PSO57" s="105"/>
      <c r="PSP57" s="105"/>
      <c r="PSQ57" s="105"/>
      <c r="PSR57" s="105"/>
      <c r="PSS57" s="105"/>
      <c r="PST57" s="105"/>
      <c r="PSU57" s="105"/>
      <c r="PSV57" s="105"/>
      <c r="PSW57" s="105"/>
      <c r="PSX57" s="105"/>
      <c r="PSY57" s="105"/>
      <c r="PSZ57" s="105"/>
      <c r="PTA57" s="105"/>
      <c r="PTB57" s="105"/>
      <c r="PTC57" s="105"/>
      <c r="PTD57" s="105"/>
      <c r="PTE57" s="105"/>
      <c r="PTF57" s="105"/>
      <c r="PTG57" s="105"/>
      <c r="PTH57" s="105"/>
      <c r="PTI57" s="105"/>
      <c r="PTJ57" s="105"/>
      <c r="PTK57" s="105"/>
      <c r="PTL57" s="105"/>
      <c r="PTM57" s="105"/>
      <c r="PTN57" s="105"/>
      <c r="PTO57" s="105"/>
      <c r="PTP57" s="105"/>
      <c r="PTQ57" s="105"/>
      <c r="PTR57" s="105"/>
      <c r="PTS57" s="105"/>
      <c r="PTT57" s="105"/>
      <c r="PTU57" s="105"/>
      <c r="PTV57" s="105"/>
      <c r="PTW57" s="105"/>
      <c r="PTX57" s="105"/>
      <c r="PTY57" s="105"/>
      <c r="PTZ57" s="105"/>
      <c r="PUA57" s="105"/>
      <c r="PUB57" s="105"/>
      <c r="PUC57" s="105"/>
      <c r="PUD57" s="105"/>
      <c r="PUE57" s="105"/>
      <c r="PUF57" s="105"/>
      <c r="PUG57" s="105"/>
      <c r="PUH57" s="105"/>
      <c r="PUI57" s="105"/>
      <c r="PUJ57" s="105"/>
      <c r="PUK57" s="105"/>
      <c r="PUL57" s="105"/>
      <c r="PUM57" s="105"/>
      <c r="PUN57" s="105"/>
      <c r="PUO57" s="105"/>
      <c r="PUP57" s="105"/>
      <c r="PUQ57" s="105"/>
      <c r="PUR57" s="105"/>
      <c r="PUS57" s="105"/>
      <c r="PUT57" s="105"/>
      <c r="PUU57" s="105"/>
      <c r="PUV57" s="105"/>
      <c r="PUW57" s="105"/>
      <c r="PUX57" s="105"/>
      <c r="PUY57" s="105"/>
      <c r="PUZ57" s="105"/>
      <c r="PVA57" s="105"/>
      <c r="PVB57" s="105"/>
      <c r="PVC57" s="105"/>
      <c r="PVD57" s="105"/>
      <c r="PVE57" s="105"/>
      <c r="PVF57" s="105"/>
      <c r="PVG57" s="105"/>
      <c r="PVH57" s="105"/>
      <c r="PVI57" s="105"/>
      <c r="PVJ57" s="105"/>
      <c r="PVK57" s="105"/>
      <c r="PVL57" s="105"/>
      <c r="PVM57" s="105"/>
      <c r="PVN57" s="105"/>
      <c r="PVO57" s="105"/>
      <c r="PVP57" s="105"/>
      <c r="PVQ57" s="105"/>
      <c r="PVR57" s="105"/>
      <c r="PVS57" s="105"/>
      <c r="PVT57" s="105"/>
      <c r="PVU57" s="105"/>
      <c r="PVV57" s="105"/>
      <c r="PVW57" s="105"/>
      <c r="PVX57" s="105"/>
      <c r="PVY57" s="105"/>
      <c r="PVZ57" s="105"/>
      <c r="PWA57" s="105"/>
      <c r="PWB57" s="105"/>
      <c r="PWC57" s="105"/>
      <c r="PWD57" s="105"/>
      <c r="PWE57" s="105"/>
      <c r="PWF57" s="105"/>
      <c r="PWG57" s="105"/>
      <c r="PWH57" s="105"/>
      <c r="PWI57" s="105"/>
      <c r="PWJ57" s="105"/>
      <c r="PWK57" s="105"/>
      <c r="PWL57" s="105"/>
      <c r="PWM57" s="105"/>
      <c r="PWN57" s="105"/>
      <c r="PWO57" s="105"/>
      <c r="PWP57" s="105"/>
      <c r="PWQ57" s="105"/>
      <c r="PWR57" s="105"/>
      <c r="PWS57" s="105"/>
      <c r="PWT57" s="105"/>
      <c r="PWU57" s="105"/>
      <c r="PWV57" s="105"/>
      <c r="PWW57" s="105"/>
      <c r="PWX57" s="105"/>
      <c r="PWY57" s="105"/>
      <c r="PWZ57" s="105"/>
      <c r="PXA57" s="105"/>
      <c r="PXB57" s="105"/>
      <c r="PXC57" s="105"/>
      <c r="PXD57" s="105"/>
      <c r="PXE57" s="105"/>
      <c r="PXF57" s="105"/>
      <c r="PXG57" s="105"/>
      <c r="PXH57" s="105"/>
      <c r="PXI57" s="105"/>
      <c r="PXJ57" s="105"/>
      <c r="PXK57" s="105"/>
      <c r="PXL57" s="105"/>
      <c r="PXM57" s="105"/>
      <c r="PXN57" s="105"/>
      <c r="PXO57" s="105"/>
      <c r="PXP57" s="105"/>
      <c r="PXQ57" s="105"/>
      <c r="PXR57" s="105"/>
      <c r="PXS57" s="105"/>
      <c r="PXT57" s="105"/>
      <c r="PXU57" s="105"/>
      <c r="PXV57" s="105"/>
      <c r="PXW57" s="105"/>
      <c r="PXX57" s="105"/>
      <c r="PXY57" s="105"/>
      <c r="PXZ57" s="105"/>
      <c r="PYA57" s="105"/>
      <c r="PYB57" s="105"/>
      <c r="PYC57" s="105"/>
      <c r="PYD57" s="105"/>
      <c r="PYE57" s="105"/>
      <c r="PYF57" s="105"/>
      <c r="PYG57" s="105"/>
      <c r="PYH57" s="105"/>
      <c r="PYI57" s="105"/>
      <c r="PYJ57" s="105"/>
      <c r="PYK57" s="105"/>
      <c r="PYL57" s="105"/>
      <c r="PYM57" s="105"/>
      <c r="PYN57" s="105"/>
      <c r="PYO57" s="105"/>
      <c r="PYP57" s="105"/>
      <c r="PYQ57" s="105"/>
      <c r="PYR57" s="105"/>
      <c r="PYS57" s="105"/>
      <c r="PYT57" s="105"/>
      <c r="PYU57" s="105"/>
      <c r="PYV57" s="105"/>
      <c r="PYW57" s="105"/>
      <c r="PYX57" s="105"/>
      <c r="PYY57" s="105"/>
      <c r="PYZ57" s="105"/>
      <c r="PZA57" s="105"/>
      <c r="PZB57" s="105"/>
      <c r="PZC57" s="105"/>
      <c r="PZD57" s="105"/>
      <c r="PZE57" s="105"/>
      <c r="PZF57" s="105"/>
      <c r="PZG57" s="105"/>
      <c r="PZH57" s="105"/>
      <c r="PZI57" s="105"/>
      <c r="PZJ57" s="105"/>
      <c r="PZK57" s="105"/>
      <c r="PZL57" s="105"/>
      <c r="PZM57" s="105"/>
      <c r="PZN57" s="105"/>
      <c r="PZO57" s="105"/>
      <c r="PZP57" s="105"/>
      <c r="PZQ57" s="105"/>
      <c r="PZR57" s="105"/>
      <c r="PZS57" s="105"/>
      <c r="PZT57" s="105"/>
      <c r="PZU57" s="105"/>
      <c r="PZV57" s="105"/>
      <c r="PZW57" s="105"/>
      <c r="PZX57" s="105"/>
      <c r="PZY57" s="105"/>
      <c r="PZZ57" s="105"/>
      <c r="QAA57" s="105"/>
      <c r="QAB57" s="105"/>
      <c r="QAC57" s="105"/>
      <c r="QAD57" s="105"/>
      <c r="QAE57" s="105"/>
      <c r="QAF57" s="105"/>
      <c r="QAG57" s="105"/>
      <c r="QAH57" s="105"/>
      <c r="QAI57" s="105"/>
      <c r="QAJ57" s="105"/>
      <c r="QAK57" s="105"/>
      <c r="QAL57" s="105"/>
      <c r="QAM57" s="105"/>
      <c r="QAN57" s="105"/>
      <c r="QAO57" s="105"/>
      <c r="QAP57" s="105"/>
      <c r="QAQ57" s="105"/>
      <c r="QAR57" s="105"/>
      <c r="QAS57" s="105"/>
      <c r="QAT57" s="105"/>
      <c r="QAU57" s="105"/>
      <c r="QAV57" s="105"/>
      <c r="QAW57" s="105"/>
      <c r="QAX57" s="105"/>
      <c r="QAY57" s="105"/>
      <c r="QAZ57" s="105"/>
      <c r="QBA57" s="105"/>
      <c r="QBB57" s="105"/>
      <c r="QBC57" s="105"/>
      <c r="QBD57" s="105"/>
      <c r="QBE57" s="105"/>
      <c r="QBF57" s="105"/>
      <c r="QBG57" s="105"/>
      <c r="QBH57" s="105"/>
      <c r="QBI57" s="105"/>
      <c r="QBJ57" s="105"/>
      <c r="QBK57" s="105"/>
      <c r="QBL57" s="105"/>
      <c r="QBM57" s="105"/>
      <c r="QBN57" s="105"/>
      <c r="QBO57" s="105"/>
      <c r="QBP57" s="105"/>
      <c r="QBQ57" s="105"/>
      <c r="QBR57" s="105"/>
      <c r="QBS57" s="105"/>
      <c r="QBT57" s="105"/>
      <c r="QBU57" s="105"/>
      <c r="QBV57" s="105"/>
      <c r="QBW57" s="105"/>
      <c r="QBX57" s="105"/>
      <c r="QBY57" s="105"/>
      <c r="QBZ57" s="105"/>
      <c r="QCA57" s="105"/>
      <c r="QCB57" s="105"/>
      <c r="QCC57" s="105"/>
      <c r="QCD57" s="105"/>
      <c r="QCE57" s="105"/>
      <c r="QCF57" s="105"/>
      <c r="QCG57" s="105"/>
      <c r="QCH57" s="105"/>
      <c r="QCI57" s="105"/>
      <c r="QCJ57" s="105"/>
      <c r="QCK57" s="105"/>
      <c r="QCL57" s="105"/>
      <c r="QCM57" s="105"/>
      <c r="QCN57" s="105"/>
      <c r="QCO57" s="105"/>
      <c r="QCP57" s="105"/>
      <c r="QCQ57" s="105"/>
      <c r="QCR57" s="105"/>
      <c r="QCS57" s="105"/>
      <c r="QCT57" s="105"/>
      <c r="QCU57" s="105"/>
      <c r="QCV57" s="105"/>
      <c r="QCW57" s="105"/>
      <c r="QCX57" s="105"/>
      <c r="QCY57" s="105"/>
      <c r="QCZ57" s="105"/>
      <c r="QDA57" s="105"/>
      <c r="QDB57" s="105"/>
      <c r="QDC57" s="105"/>
      <c r="QDD57" s="105"/>
      <c r="QDE57" s="105"/>
      <c r="QDF57" s="105"/>
      <c r="QDG57" s="105"/>
      <c r="QDH57" s="105"/>
      <c r="QDI57" s="105"/>
      <c r="QDJ57" s="105"/>
      <c r="QDK57" s="105"/>
      <c r="QDL57" s="105"/>
      <c r="QDM57" s="105"/>
      <c r="QDN57" s="105"/>
      <c r="QDO57" s="105"/>
      <c r="QDP57" s="105"/>
      <c r="QDQ57" s="105"/>
      <c r="QDR57" s="105"/>
      <c r="QDS57" s="105"/>
      <c r="QDT57" s="105"/>
      <c r="QDU57" s="105"/>
      <c r="QDV57" s="105"/>
      <c r="QDW57" s="105"/>
      <c r="QDX57" s="105"/>
      <c r="QDY57" s="105"/>
      <c r="QDZ57" s="105"/>
      <c r="QEA57" s="105"/>
      <c r="QEB57" s="105"/>
      <c r="QEC57" s="105"/>
      <c r="QED57" s="105"/>
      <c r="QEE57" s="105"/>
      <c r="QEF57" s="105"/>
      <c r="QEG57" s="105"/>
      <c r="QEH57" s="105"/>
      <c r="QEI57" s="105"/>
      <c r="QEJ57" s="105"/>
      <c r="QEK57" s="105"/>
      <c r="QEL57" s="105"/>
      <c r="QEM57" s="105"/>
      <c r="QEN57" s="105"/>
      <c r="QEO57" s="105"/>
      <c r="QEP57" s="105"/>
      <c r="QEQ57" s="105"/>
      <c r="QER57" s="105"/>
      <c r="QES57" s="105"/>
      <c r="QET57" s="105"/>
      <c r="QEU57" s="105"/>
      <c r="QEV57" s="105"/>
      <c r="QEW57" s="105"/>
      <c r="QEX57" s="105"/>
      <c r="QEY57" s="105"/>
      <c r="QEZ57" s="105"/>
      <c r="QFA57" s="105"/>
      <c r="QFB57" s="105"/>
      <c r="QFC57" s="105"/>
      <c r="QFD57" s="105"/>
      <c r="QFE57" s="105"/>
      <c r="QFF57" s="105"/>
      <c r="QFG57" s="105"/>
      <c r="QFH57" s="105"/>
      <c r="QFI57" s="105"/>
      <c r="QFJ57" s="105"/>
      <c r="QFK57" s="105"/>
      <c r="QFL57" s="105"/>
      <c r="QFM57" s="105"/>
      <c r="QFN57" s="105"/>
      <c r="QFO57" s="105"/>
      <c r="QFP57" s="105"/>
      <c r="QFQ57" s="105"/>
      <c r="QFR57" s="105"/>
      <c r="QFS57" s="105"/>
      <c r="QFT57" s="105"/>
      <c r="QFU57" s="105"/>
      <c r="QFV57" s="105"/>
      <c r="QFW57" s="105"/>
      <c r="QFX57" s="105"/>
      <c r="QFY57" s="105"/>
      <c r="QFZ57" s="105"/>
      <c r="QGA57" s="105"/>
      <c r="QGB57" s="105"/>
      <c r="QGC57" s="105"/>
      <c r="QGD57" s="105"/>
      <c r="QGE57" s="105"/>
      <c r="QGF57" s="105"/>
      <c r="QGG57" s="105"/>
      <c r="QGH57" s="105"/>
      <c r="QGI57" s="105"/>
      <c r="QGJ57" s="105"/>
      <c r="QGK57" s="105"/>
      <c r="QGL57" s="105"/>
      <c r="QGM57" s="105"/>
      <c r="QGN57" s="105"/>
      <c r="QGO57" s="105"/>
      <c r="QGP57" s="105"/>
      <c r="QGQ57" s="105"/>
      <c r="QGR57" s="105"/>
      <c r="QGS57" s="105"/>
      <c r="QGT57" s="105"/>
      <c r="QGU57" s="105"/>
      <c r="QGV57" s="105"/>
      <c r="QGW57" s="105"/>
      <c r="QGX57" s="105"/>
      <c r="QGY57" s="105"/>
      <c r="QGZ57" s="105"/>
      <c r="QHA57" s="105"/>
      <c r="QHB57" s="105"/>
      <c r="QHC57" s="105"/>
      <c r="QHD57" s="105"/>
      <c r="QHE57" s="105"/>
      <c r="QHF57" s="105"/>
      <c r="QHG57" s="105"/>
      <c r="QHH57" s="105"/>
      <c r="QHI57" s="105"/>
      <c r="QHJ57" s="105"/>
      <c r="QHK57" s="105"/>
      <c r="QHL57" s="105"/>
      <c r="QHM57" s="105"/>
      <c r="QHN57" s="105"/>
      <c r="QHO57" s="105"/>
      <c r="QHP57" s="105"/>
      <c r="QHQ57" s="105"/>
      <c r="QHR57" s="105"/>
      <c r="QHS57" s="105"/>
      <c r="QHT57" s="105"/>
      <c r="QHU57" s="105"/>
      <c r="QHV57" s="105"/>
      <c r="QHW57" s="105"/>
      <c r="QHX57" s="105"/>
      <c r="QHY57" s="105"/>
      <c r="QHZ57" s="105"/>
      <c r="QIA57" s="105"/>
      <c r="QIB57" s="105"/>
      <c r="QIC57" s="105"/>
      <c r="QID57" s="105"/>
      <c r="QIE57" s="105"/>
      <c r="QIF57" s="105"/>
      <c r="QIG57" s="105"/>
      <c r="QIH57" s="105"/>
      <c r="QII57" s="105"/>
      <c r="QIJ57" s="105"/>
      <c r="QIK57" s="105"/>
      <c r="QIL57" s="105"/>
      <c r="QIM57" s="105"/>
      <c r="QIN57" s="105"/>
      <c r="QIO57" s="105"/>
      <c r="QIP57" s="105"/>
      <c r="QIQ57" s="105"/>
      <c r="QIR57" s="105"/>
      <c r="QIS57" s="105"/>
      <c r="QIT57" s="105"/>
      <c r="QIU57" s="105"/>
      <c r="QIV57" s="105"/>
      <c r="QIW57" s="105"/>
      <c r="QIX57" s="105"/>
      <c r="QIY57" s="105"/>
      <c r="QIZ57" s="105"/>
      <c r="QJA57" s="105"/>
      <c r="QJB57" s="105"/>
      <c r="QJC57" s="105"/>
      <c r="QJD57" s="105"/>
      <c r="QJE57" s="105"/>
      <c r="QJF57" s="105"/>
      <c r="QJG57" s="105"/>
      <c r="QJH57" s="105"/>
      <c r="QJI57" s="105"/>
      <c r="QJJ57" s="105"/>
      <c r="QJK57" s="105"/>
      <c r="QJL57" s="105"/>
      <c r="QJM57" s="105"/>
      <c r="QJN57" s="105"/>
      <c r="QJO57" s="105"/>
      <c r="QJP57" s="105"/>
      <c r="QJQ57" s="105"/>
      <c r="QJR57" s="105"/>
      <c r="QJS57" s="105"/>
      <c r="QJT57" s="105"/>
      <c r="QJU57" s="105"/>
      <c r="QJV57" s="105"/>
      <c r="QJW57" s="105"/>
      <c r="QJX57" s="105"/>
      <c r="QJY57" s="105"/>
      <c r="QJZ57" s="105"/>
      <c r="QKA57" s="105"/>
      <c r="QKB57" s="105"/>
      <c r="QKC57" s="105"/>
      <c r="QKD57" s="105"/>
      <c r="QKE57" s="105"/>
      <c r="QKF57" s="105"/>
      <c r="QKG57" s="105"/>
      <c r="QKH57" s="105"/>
      <c r="QKI57" s="105"/>
      <c r="QKJ57" s="105"/>
      <c r="QKK57" s="105"/>
      <c r="QKL57" s="105"/>
      <c r="QKM57" s="105"/>
      <c r="QKN57" s="105"/>
      <c r="QKO57" s="105"/>
      <c r="QKP57" s="105"/>
      <c r="QKQ57" s="105"/>
      <c r="QKR57" s="105"/>
      <c r="QKS57" s="105"/>
      <c r="QKT57" s="105"/>
      <c r="QKU57" s="105"/>
      <c r="QKV57" s="105"/>
      <c r="QKW57" s="105"/>
      <c r="QKX57" s="105"/>
      <c r="QKY57" s="105"/>
      <c r="QKZ57" s="105"/>
      <c r="QLA57" s="105"/>
      <c r="QLB57" s="105"/>
      <c r="QLC57" s="105"/>
      <c r="QLD57" s="105"/>
      <c r="QLE57" s="105"/>
      <c r="QLF57" s="105"/>
      <c r="QLG57" s="105"/>
      <c r="QLH57" s="105"/>
      <c r="QLI57" s="105"/>
      <c r="QLJ57" s="105"/>
      <c r="QLK57" s="105"/>
      <c r="QLL57" s="105"/>
      <c r="QLM57" s="105"/>
      <c r="QLN57" s="105"/>
      <c r="QLO57" s="105"/>
      <c r="QLP57" s="105"/>
      <c r="QLQ57" s="105"/>
      <c r="QLR57" s="105"/>
      <c r="QLS57" s="105"/>
      <c r="QLT57" s="105"/>
      <c r="QLU57" s="105"/>
      <c r="QLV57" s="105"/>
      <c r="QLW57" s="105"/>
      <c r="QLX57" s="105"/>
      <c r="QLY57" s="105"/>
      <c r="QLZ57" s="105"/>
      <c r="QMA57" s="105"/>
      <c r="QMB57" s="105"/>
      <c r="QMC57" s="105"/>
      <c r="QMD57" s="105"/>
      <c r="QME57" s="105"/>
      <c r="QMF57" s="105"/>
      <c r="QMG57" s="105"/>
      <c r="QMH57" s="105"/>
      <c r="QMI57" s="105"/>
      <c r="QMJ57" s="105"/>
      <c r="QMK57" s="105"/>
      <c r="QML57" s="105"/>
      <c r="QMM57" s="105"/>
      <c r="QMN57" s="105"/>
      <c r="QMO57" s="105"/>
      <c r="QMP57" s="105"/>
      <c r="QMQ57" s="105"/>
      <c r="QMR57" s="105"/>
      <c r="QMS57" s="105"/>
      <c r="QMT57" s="105"/>
      <c r="QMU57" s="105"/>
      <c r="QMV57" s="105"/>
      <c r="QMW57" s="105"/>
      <c r="QMX57" s="105"/>
      <c r="QMY57" s="105"/>
      <c r="QMZ57" s="105"/>
      <c r="QNA57" s="105"/>
      <c r="QNB57" s="105"/>
      <c r="QNC57" s="105"/>
      <c r="QND57" s="105"/>
      <c r="QNE57" s="105"/>
      <c r="QNF57" s="105"/>
      <c r="QNG57" s="105"/>
      <c r="QNH57" s="105"/>
      <c r="QNI57" s="105"/>
      <c r="QNJ57" s="105"/>
      <c r="QNK57" s="105"/>
      <c r="QNL57" s="105"/>
      <c r="QNM57" s="105"/>
      <c r="QNN57" s="105"/>
      <c r="QNO57" s="105"/>
      <c r="QNP57" s="105"/>
      <c r="QNQ57" s="105"/>
      <c r="QNR57" s="105"/>
      <c r="QNS57" s="105"/>
      <c r="QNT57" s="105"/>
      <c r="QNU57" s="105"/>
      <c r="QNV57" s="105"/>
      <c r="QNW57" s="105"/>
      <c r="QNX57" s="105"/>
      <c r="QNY57" s="105"/>
      <c r="QNZ57" s="105"/>
      <c r="QOA57" s="105"/>
      <c r="QOB57" s="105"/>
      <c r="QOC57" s="105"/>
      <c r="QOD57" s="105"/>
      <c r="QOE57" s="105"/>
      <c r="QOF57" s="105"/>
      <c r="QOG57" s="105"/>
      <c r="QOH57" s="105"/>
      <c r="QOI57" s="105"/>
      <c r="QOJ57" s="105"/>
      <c r="QOK57" s="105"/>
      <c r="QOL57" s="105"/>
      <c r="QOM57" s="105"/>
      <c r="QON57" s="105"/>
      <c r="QOO57" s="105"/>
      <c r="QOP57" s="105"/>
      <c r="QOQ57" s="105"/>
      <c r="QOR57" s="105"/>
      <c r="QOS57" s="105"/>
      <c r="QOT57" s="105"/>
      <c r="QOU57" s="105"/>
      <c r="QOV57" s="105"/>
      <c r="QOW57" s="105"/>
      <c r="QOX57" s="105"/>
      <c r="QOY57" s="105"/>
      <c r="QOZ57" s="105"/>
      <c r="QPA57" s="105"/>
      <c r="QPB57" s="105"/>
      <c r="QPC57" s="105"/>
      <c r="QPD57" s="105"/>
      <c r="QPE57" s="105"/>
      <c r="QPF57" s="105"/>
      <c r="QPG57" s="105"/>
      <c r="QPH57" s="105"/>
      <c r="QPI57" s="105"/>
      <c r="QPJ57" s="105"/>
      <c r="QPK57" s="105"/>
      <c r="QPL57" s="105"/>
      <c r="QPM57" s="105"/>
      <c r="QPN57" s="105"/>
      <c r="QPO57" s="105"/>
      <c r="QPP57" s="105"/>
      <c r="QPQ57" s="105"/>
      <c r="QPR57" s="105"/>
      <c r="QPS57" s="105"/>
      <c r="QPT57" s="105"/>
      <c r="QPU57" s="105"/>
      <c r="QPV57" s="105"/>
      <c r="QPW57" s="105"/>
      <c r="QPX57" s="105"/>
      <c r="QPY57" s="105"/>
      <c r="QPZ57" s="105"/>
      <c r="QQA57" s="105"/>
      <c r="QQB57" s="105"/>
      <c r="QQC57" s="105"/>
      <c r="QQD57" s="105"/>
      <c r="QQE57" s="105"/>
      <c r="QQF57" s="105"/>
      <c r="QQG57" s="105"/>
      <c r="QQH57" s="105"/>
      <c r="QQI57" s="105"/>
      <c r="QQJ57" s="105"/>
      <c r="QQK57" s="105"/>
      <c r="QQL57" s="105"/>
      <c r="QQM57" s="105"/>
      <c r="QQN57" s="105"/>
      <c r="QQO57" s="105"/>
      <c r="QQP57" s="105"/>
      <c r="QQQ57" s="105"/>
      <c r="QQR57" s="105"/>
      <c r="QQS57" s="105"/>
      <c r="QQT57" s="105"/>
      <c r="QQU57" s="105"/>
      <c r="QQV57" s="105"/>
      <c r="QQW57" s="105"/>
      <c r="QQX57" s="105"/>
      <c r="QQY57" s="105"/>
      <c r="QQZ57" s="105"/>
      <c r="QRA57" s="105"/>
      <c r="QRB57" s="105"/>
      <c r="QRC57" s="105"/>
      <c r="QRD57" s="105"/>
      <c r="QRE57" s="105"/>
      <c r="QRF57" s="105"/>
      <c r="QRG57" s="105"/>
      <c r="QRH57" s="105"/>
      <c r="QRI57" s="105"/>
      <c r="QRJ57" s="105"/>
      <c r="QRK57" s="105"/>
      <c r="QRL57" s="105"/>
      <c r="QRM57" s="105"/>
      <c r="QRN57" s="105"/>
      <c r="QRO57" s="105"/>
      <c r="QRP57" s="105"/>
      <c r="QRQ57" s="105"/>
      <c r="QRR57" s="105"/>
      <c r="QRS57" s="105"/>
      <c r="QRT57" s="105"/>
      <c r="QRU57" s="105"/>
      <c r="QRV57" s="105"/>
      <c r="QRW57" s="105"/>
      <c r="QRX57" s="105"/>
      <c r="QRY57" s="105"/>
      <c r="QRZ57" s="105"/>
      <c r="QSA57" s="105"/>
      <c r="QSB57" s="105"/>
      <c r="QSC57" s="105"/>
      <c r="QSD57" s="105"/>
      <c r="QSE57" s="105"/>
      <c r="QSF57" s="105"/>
      <c r="QSG57" s="105"/>
      <c r="QSH57" s="105"/>
      <c r="QSI57" s="105"/>
      <c r="QSJ57" s="105"/>
      <c r="QSK57" s="105"/>
      <c r="QSL57" s="105"/>
      <c r="QSM57" s="105"/>
      <c r="QSN57" s="105"/>
      <c r="QSO57" s="105"/>
      <c r="QSP57" s="105"/>
      <c r="QSQ57" s="105"/>
      <c r="QSR57" s="105"/>
      <c r="QSS57" s="105"/>
      <c r="QST57" s="105"/>
      <c r="QSU57" s="105"/>
      <c r="QSV57" s="105"/>
      <c r="QSW57" s="105"/>
      <c r="QSX57" s="105"/>
      <c r="QSY57" s="105"/>
      <c r="QSZ57" s="105"/>
      <c r="QTA57" s="105"/>
      <c r="QTB57" s="105"/>
      <c r="QTC57" s="105"/>
      <c r="QTD57" s="105"/>
      <c r="QTE57" s="105"/>
      <c r="QTF57" s="105"/>
      <c r="QTG57" s="105"/>
      <c r="QTH57" s="105"/>
      <c r="QTI57" s="105"/>
      <c r="QTJ57" s="105"/>
      <c r="QTK57" s="105"/>
      <c r="QTL57" s="105"/>
      <c r="QTM57" s="105"/>
      <c r="QTN57" s="105"/>
      <c r="QTO57" s="105"/>
      <c r="QTP57" s="105"/>
      <c r="QTQ57" s="105"/>
      <c r="QTR57" s="105"/>
      <c r="QTS57" s="105"/>
      <c r="QTT57" s="105"/>
      <c r="QTU57" s="105"/>
      <c r="QTV57" s="105"/>
      <c r="QTW57" s="105"/>
      <c r="QTX57" s="105"/>
      <c r="QTY57" s="105"/>
      <c r="QTZ57" s="105"/>
      <c r="QUA57" s="105"/>
      <c r="QUB57" s="105"/>
      <c r="QUC57" s="105"/>
      <c r="QUD57" s="105"/>
      <c r="QUE57" s="105"/>
      <c r="QUF57" s="105"/>
      <c r="QUG57" s="105"/>
      <c r="QUH57" s="105"/>
      <c r="QUI57" s="105"/>
      <c r="QUJ57" s="105"/>
      <c r="QUK57" s="105"/>
      <c r="QUL57" s="105"/>
      <c r="QUM57" s="105"/>
      <c r="QUN57" s="105"/>
      <c r="QUO57" s="105"/>
      <c r="QUP57" s="105"/>
      <c r="QUQ57" s="105"/>
      <c r="QUR57" s="105"/>
      <c r="QUS57" s="105"/>
      <c r="QUT57" s="105"/>
      <c r="QUU57" s="105"/>
      <c r="QUV57" s="105"/>
      <c r="QUW57" s="105"/>
      <c r="QUX57" s="105"/>
      <c r="QUY57" s="105"/>
      <c r="QUZ57" s="105"/>
      <c r="QVA57" s="105"/>
      <c r="QVB57" s="105"/>
      <c r="QVC57" s="105"/>
      <c r="QVD57" s="105"/>
      <c r="QVE57" s="105"/>
      <c r="QVF57" s="105"/>
      <c r="QVG57" s="105"/>
      <c r="QVH57" s="105"/>
      <c r="QVI57" s="105"/>
      <c r="QVJ57" s="105"/>
      <c r="QVK57" s="105"/>
      <c r="QVL57" s="105"/>
      <c r="QVM57" s="105"/>
      <c r="QVN57" s="105"/>
      <c r="QVO57" s="105"/>
      <c r="QVP57" s="105"/>
      <c r="QVQ57" s="105"/>
      <c r="QVR57" s="105"/>
      <c r="QVS57" s="105"/>
      <c r="QVT57" s="105"/>
      <c r="QVU57" s="105"/>
      <c r="QVV57" s="105"/>
      <c r="QVW57" s="105"/>
      <c r="QVX57" s="105"/>
      <c r="QVY57" s="105"/>
      <c r="QVZ57" s="105"/>
      <c r="QWA57" s="105"/>
      <c r="QWB57" s="105"/>
      <c r="QWC57" s="105"/>
      <c r="QWD57" s="105"/>
      <c r="QWE57" s="105"/>
      <c r="QWF57" s="105"/>
      <c r="QWG57" s="105"/>
      <c r="QWH57" s="105"/>
      <c r="QWI57" s="105"/>
      <c r="QWJ57" s="105"/>
      <c r="QWK57" s="105"/>
      <c r="QWL57" s="105"/>
      <c r="QWM57" s="105"/>
      <c r="QWN57" s="105"/>
      <c r="QWO57" s="105"/>
      <c r="QWP57" s="105"/>
      <c r="QWQ57" s="105"/>
      <c r="QWR57" s="105"/>
      <c r="QWS57" s="105"/>
      <c r="QWT57" s="105"/>
      <c r="QWU57" s="105"/>
      <c r="QWV57" s="105"/>
      <c r="QWW57" s="105"/>
      <c r="QWX57" s="105"/>
      <c r="QWY57" s="105"/>
      <c r="QWZ57" s="105"/>
      <c r="QXA57" s="105"/>
      <c r="QXB57" s="105"/>
      <c r="QXC57" s="105"/>
      <c r="QXD57" s="105"/>
      <c r="QXE57" s="105"/>
      <c r="QXF57" s="105"/>
      <c r="QXG57" s="105"/>
      <c r="QXH57" s="105"/>
      <c r="QXI57" s="105"/>
      <c r="QXJ57" s="105"/>
      <c r="QXK57" s="105"/>
      <c r="QXL57" s="105"/>
      <c r="QXM57" s="105"/>
      <c r="QXN57" s="105"/>
      <c r="QXO57" s="105"/>
      <c r="QXP57" s="105"/>
      <c r="QXQ57" s="105"/>
      <c r="QXR57" s="105"/>
      <c r="QXS57" s="105"/>
      <c r="QXT57" s="105"/>
      <c r="QXU57" s="105"/>
      <c r="QXV57" s="105"/>
      <c r="QXW57" s="105"/>
      <c r="QXX57" s="105"/>
      <c r="QXY57" s="105"/>
      <c r="QXZ57" s="105"/>
      <c r="QYA57" s="105"/>
      <c r="QYB57" s="105"/>
      <c r="QYC57" s="105"/>
      <c r="QYD57" s="105"/>
      <c r="QYE57" s="105"/>
      <c r="QYF57" s="105"/>
      <c r="QYG57" s="105"/>
      <c r="QYH57" s="105"/>
      <c r="QYI57" s="105"/>
      <c r="QYJ57" s="105"/>
      <c r="QYK57" s="105"/>
      <c r="QYL57" s="105"/>
      <c r="QYM57" s="105"/>
      <c r="QYN57" s="105"/>
      <c r="QYO57" s="105"/>
      <c r="QYP57" s="105"/>
      <c r="QYQ57" s="105"/>
      <c r="QYR57" s="105"/>
      <c r="QYS57" s="105"/>
      <c r="QYT57" s="105"/>
      <c r="QYU57" s="105"/>
      <c r="QYV57" s="105"/>
      <c r="QYW57" s="105"/>
      <c r="QYX57" s="105"/>
      <c r="QYY57" s="105"/>
      <c r="QYZ57" s="105"/>
      <c r="QZA57" s="105"/>
      <c r="QZB57" s="105"/>
      <c r="QZC57" s="105"/>
      <c r="QZD57" s="105"/>
      <c r="QZE57" s="105"/>
      <c r="QZF57" s="105"/>
      <c r="QZG57" s="105"/>
      <c r="QZH57" s="105"/>
      <c r="QZI57" s="105"/>
      <c r="QZJ57" s="105"/>
      <c r="QZK57" s="105"/>
      <c r="QZL57" s="105"/>
      <c r="QZM57" s="105"/>
      <c r="QZN57" s="105"/>
      <c r="QZO57" s="105"/>
      <c r="QZP57" s="105"/>
      <c r="QZQ57" s="105"/>
      <c r="QZR57" s="105"/>
      <c r="QZS57" s="105"/>
      <c r="QZT57" s="105"/>
      <c r="QZU57" s="105"/>
      <c r="QZV57" s="105"/>
      <c r="QZW57" s="105"/>
      <c r="QZX57" s="105"/>
      <c r="QZY57" s="105"/>
      <c r="QZZ57" s="105"/>
      <c r="RAA57" s="105"/>
      <c r="RAB57" s="105"/>
      <c r="RAC57" s="105"/>
      <c r="RAD57" s="105"/>
      <c r="RAE57" s="105"/>
      <c r="RAF57" s="105"/>
      <c r="RAG57" s="105"/>
      <c r="RAH57" s="105"/>
      <c r="RAI57" s="105"/>
      <c r="RAJ57" s="105"/>
      <c r="RAK57" s="105"/>
      <c r="RAL57" s="105"/>
      <c r="RAM57" s="105"/>
      <c r="RAN57" s="105"/>
      <c r="RAO57" s="105"/>
      <c r="RAP57" s="105"/>
      <c r="RAQ57" s="105"/>
      <c r="RAR57" s="105"/>
      <c r="RAS57" s="105"/>
      <c r="RAT57" s="105"/>
      <c r="RAU57" s="105"/>
      <c r="RAV57" s="105"/>
      <c r="RAW57" s="105"/>
      <c r="RAX57" s="105"/>
      <c r="RAY57" s="105"/>
      <c r="RAZ57" s="105"/>
      <c r="RBA57" s="105"/>
      <c r="RBB57" s="105"/>
      <c r="RBC57" s="105"/>
      <c r="RBD57" s="105"/>
      <c r="RBE57" s="105"/>
      <c r="RBF57" s="105"/>
      <c r="RBG57" s="105"/>
      <c r="RBH57" s="105"/>
      <c r="RBI57" s="105"/>
      <c r="RBJ57" s="105"/>
      <c r="RBK57" s="105"/>
      <c r="RBL57" s="105"/>
      <c r="RBM57" s="105"/>
      <c r="RBN57" s="105"/>
      <c r="RBO57" s="105"/>
      <c r="RBP57" s="105"/>
      <c r="RBQ57" s="105"/>
      <c r="RBR57" s="105"/>
      <c r="RBS57" s="105"/>
      <c r="RBT57" s="105"/>
      <c r="RBU57" s="105"/>
      <c r="RBV57" s="105"/>
      <c r="RBW57" s="105"/>
      <c r="RBX57" s="105"/>
      <c r="RBY57" s="105"/>
      <c r="RBZ57" s="105"/>
      <c r="RCA57" s="105"/>
      <c r="RCB57" s="105"/>
      <c r="RCC57" s="105"/>
      <c r="RCD57" s="105"/>
      <c r="RCE57" s="105"/>
      <c r="RCF57" s="105"/>
      <c r="RCG57" s="105"/>
      <c r="RCH57" s="105"/>
      <c r="RCI57" s="105"/>
      <c r="RCJ57" s="105"/>
      <c r="RCK57" s="105"/>
      <c r="RCL57" s="105"/>
      <c r="RCM57" s="105"/>
      <c r="RCN57" s="105"/>
      <c r="RCO57" s="105"/>
      <c r="RCP57" s="105"/>
      <c r="RCQ57" s="105"/>
      <c r="RCR57" s="105"/>
      <c r="RCS57" s="105"/>
      <c r="RCT57" s="105"/>
      <c r="RCU57" s="105"/>
      <c r="RCV57" s="105"/>
      <c r="RCW57" s="105"/>
      <c r="RCX57" s="105"/>
      <c r="RCY57" s="105"/>
      <c r="RCZ57" s="105"/>
      <c r="RDA57" s="105"/>
      <c r="RDB57" s="105"/>
      <c r="RDC57" s="105"/>
      <c r="RDD57" s="105"/>
      <c r="RDE57" s="105"/>
      <c r="RDF57" s="105"/>
      <c r="RDG57" s="105"/>
      <c r="RDH57" s="105"/>
      <c r="RDI57" s="105"/>
      <c r="RDJ57" s="105"/>
      <c r="RDK57" s="105"/>
      <c r="RDL57" s="105"/>
      <c r="RDM57" s="105"/>
      <c r="RDN57" s="105"/>
      <c r="RDO57" s="105"/>
      <c r="RDP57" s="105"/>
      <c r="RDQ57" s="105"/>
      <c r="RDR57" s="105"/>
      <c r="RDS57" s="105"/>
      <c r="RDT57" s="105"/>
      <c r="RDU57" s="105"/>
      <c r="RDV57" s="105"/>
      <c r="RDW57" s="105"/>
      <c r="RDX57" s="105"/>
      <c r="RDY57" s="105"/>
      <c r="RDZ57" s="105"/>
      <c r="REA57" s="105"/>
      <c r="REB57" s="105"/>
      <c r="REC57" s="105"/>
      <c r="RED57" s="105"/>
      <c r="REE57" s="105"/>
      <c r="REF57" s="105"/>
      <c r="REG57" s="105"/>
      <c r="REH57" s="105"/>
      <c r="REI57" s="105"/>
      <c r="REJ57" s="105"/>
      <c r="REK57" s="105"/>
      <c r="REL57" s="105"/>
      <c r="REM57" s="105"/>
      <c r="REN57" s="105"/>
      <c r="REO57" s="105"/>
      <c r="REP57" s="105"/>
      <c r="REQ57" s="105"/>
      <c r="RER57" s="105"/>
      <c r="RES57" s="105"/>
      <c r="RET57" s="105"/>
      <c r="REU57" s="105"/>
      <c r="REV57" s="105"/>
      <c r="REW57" s="105"/>
      <c r="REX57" s="105"/>
      <c r="REY57" s="105"/>
      <c r="REZ57" s="105"/>
      <c r="RFA57" s="105"/>
      <c r="RFB57" s="105"/>
      <c r="RFC57" s="105"/>
      <c r="RFD57" s="105"/>
      <c r="RFE57" s="105"/>
      <c r="RFF57" s="105"/>
      <c r="RFG57" s="105"/>
      <c r="RFH57" s="105"/>
      <c r="RFI57" s="105"/>
      <c r="RFJ57" s="105"/>
      <c r="RFK57" s="105"/>
      <c r="RFL57" s="105"/>
      <c r="RFM57" s="105"/>
      <c r="RFN57" s="105"/>
      <c r="RFO57" s="105"/>
      <c r="RFP57" s="105"/>
      <c r="RFQ57" s="105"/>
      <c r="RFR57" s="105"/>
      <c r="RFS57" s="105"/>
      <c r="RFT57" s="105"/>
      <c r="RFU57" s="105"/>
      <c r="RFV57" s="105"/>
      <c r="RFW57" s="105"/>
      <c r="RFX57" s="105"/>
      <c r="RFY57" s="105"/>
      <c r="RFZ57" s="105"/>
      <c r="RGA57" s="105"/>
      <c r="RGB57" s="105"/>
      <c r="RGC57" s="105"/>
      <c r="RGD57" s="105"/>
      <c r="RGE57" s="105"/>
      <c r="RGF57" s="105"/>
      <c r="RGG57" s="105"/>
      <c r="RGH57" s="105"/>
      <c r="RGI57" s="105"/>
      <c r="RGJ57" s="105"/>
      <c r="RGK57" s="105"/>
      <c r="RGL57" s="105"/>
      <c r="RGM57" s="105"/>
      <c r="RGN57" s="105"/>
      <c r="RGO57" s="105"/>
      <c r="RGP57" s="105"/>
      <c r="RGQ57" s="105"/>
      <c r="RGR57" s="105"/>
      <c r="RGS57" s="105"/>
      <c r="RGT57" s="105"/>
      <c r="RGU57" s="105"/>
      <c r="RGV57" s="105"/>
      <c r="RGW57" s="105"/>
      <c r="RGX57" s="105"/>
      <c r="RGY57" s="105"/>
      <c r="RGZ57" s="105"/>
      <c r="RHA57" s="105"/>
      <c r="RHB57" s="105"/>
      <c r="RHC57" s="105"/>
      <c r="RHD57" s="105"/>
      <c r="RHE57" s="105"/>
      <c r="RHF57" s="105"/>
      <c r="RHG57" s="105"/>
      <c r="RHH57" s="105"/>
      <c r="RHI57" s="105"/>
      <c r="RHJ57" s="105"/>
      <c r="RHK57" s="105"/>
      <c r="RHL57" s="105"/>
      <c r="RHM57" s="105"/>
      <c r="RHN57" s="105"/>
      <c r="RHO57" s="105"/>
      <c r="RHP57" s="105"/>
      <c r="RHQ57" s="105"/>
      <c r="RHR57" s="105"/>
      <c r="RHS57" s="105"/>
      <c r="RHT57" s="105"/>
      <c r="RHU57" s="105"/>
      <c r="RHV57" s="105"/>
      <c r="RHW57" s="105"/>
      <c r="RHX57" s="105"/>
      <c r="RHY57" s="105"/>
      <c r="RHZ57" s="105"/>
      <c r="RIA57" s="105"/>
      <c r="RIB57" s="105"/>
      <c r="RIC57" s="105"/>
      <c r="RID57" s="105"/>
      <c r="RIE57" s="105"/>
      <c r="RIF57" s="105"/>
      <c r="RIG57" s="105"/>
      <c r="RIH57" s="105"/>
      <c r="RII57" s="105"/>
      <c r="RIJ57" s="105"/>
      <c r="RIK57" s="105"/>
      <c r="RIL57" s="105"/>
      <c r="RIM57" s="105"/>
      <c r="RIN57" s="105"/>
      <c r="RIO57" s="105"/>
      <c r="RIP57" s="105"/>
      <c r="RIQ57" s="105"/>
      <c r="RIR57" s="105"/>
      <c r="RIS57" s="105"/>
      <c r="RIT57" s="105"/>
      <c r="RIU57" s="105"/>
      <c r="RIV57" s="105"/>
      <c r="RIW57" s="105"/>
      <c r="RIX57" s="105"/>
      <c r="RIY57" s="105"/>
      <c r="RIZ57" s="105"/>
      <c r="RJA57" s="105"/>
      <c r="RJB57" s="105"/>
      <c r="RJC57" s="105"/>
      <c r="RJD57" s="105"/>
      <c r="RJE57" s="105"/>
      <c r="RJF57" s="105"/>
      <c r="RJG57" s="105"/>
      <c r="RJH57" s="105"/>
      <c r="RJI57" s="105"/>
      <c r="RJJ57" s="105"/>
      <c r="RJK57" s="105"/>
      <c r="RJL57" s="105"/>
      <c r="RJM57" s="105"/>
      <c r="RJN57" s="105"/>
      <c r="RJO57" s="105"/>
      <c r="RJP57" s="105"/>
      <c r="RJQ57" s="105"/>
      <c r="RJR57" s="105"/>
      <c r="RJS57" s="105"/>
      <c r="RJT57" s="105"/>
      <c r="RJU57" s="105"/>
      <c r="RJV57" s="105"/>
      <c r="RJW57" s="105"/>
      <c r="RJX57" s="105"/>
      <c r="RJY57" s="105"/>
      <c r="RJZ57" s="105"/>
      <c r="RKA57" s="105"/>
      <c r="RKB57" s="105"/>
      <c r="RKC57" s="105"/>
      <c r="RKD57" s="105"/>
      <c r="RKE57" s="105"/>
      <c r="RKF57" s="105"/>
      <c r="RKG57" s="105"/>
      <c r="RKH57" s="105"/>
      <c r="RKI57" s="105"/>
      <c r="RKJ57" s="105"/>
      <c r="RKK57" s="105"/>
      <c r="RKL57" s="105"/>
      <c r="RKM57" s="105"/>
      <c r="RKN57" s="105"/>
      <c r="RKO57" s="105"/>
      <c r="RKP57" s="105"/>
      <c r="RKQ57" s="105"/>
      <c r="RKR57" s="105"/>
      <c r="RKS57" s="105"/>
      <c r="RKT57" s="105"/>
      <c r="RKU57" s="105"/>
      <c r="RKV57" s="105"/>
      <c r="RKW57" s="105"/>
      <c r="RKX57" s="105"/>
      <c r="RKY57" s="105"/>
      <c r="RKZ57" s="105"/>
      <c r="RLA57" s="105"/>
      <c r="RLB57" s="105"/>
      <c r="RLC57" s="105"/>
      <c r="RLD57" s="105"/>
      <c r="RLE57" s="105"/>
      <c r="RLF57" s="105"/>
      <c r="RLG57" s="105"/>
      <c r="RLH57" s="105"/>
      <c r="RLI57" s="105"/>
      <c r="RLJ57" s="105"/>
      <c r="RLK57" s="105"/>
      <c r="RLL57" s="105"/>
      <c r="RLM57" s="105"/>
      <c r="RLN57" s="105"/>
      <c r="RLO57" s="105"/>
      <c r="RLP57" s="105"/>
      <c r="RLQ57" s="105"/>
      <c r="RLR57" s="105"/>
      <c r="RLS57" s="105"/>
      <c r="RLT57" s="105"/>
      <c r="RLU57" s="105"/>
      <c r="RLV57" s="105"/>
      <c r="RLW57" s="105"/>
      <c r="RLX57" s="105"/>
      <c r="RLY57" s="105"/>
      <c r="RLZ57" s="105"/>
      <c r="RMA57" s="105"/>
      <c r="RMB57" s="105"/>
      <c r="RMC57" s="105"/>
      <c r="RMD57" s="105"/>
      <c r="RME57" s="105"/>
      <c r="RMF57" s="105"/>
      <c r="RMG57" s="105"/>
      <c r="RMH57" s="105"/>
      <c r="RMI57" s="105"/>
      <c r="RMJ57" s="105"/>
      <c r="RMK57" s="105"/>
      <c r="RML57" s="105"/>
      <c r="RMM57" s="105"/>
      <c r="RMN57" s="105"/>
      <c r="RMO57" s="105"/>
      <c r="RMP57" s="105"/>
      <c r="RMQ57" s="105"/>
      <c r="RMR57" s="105"/>
      <c r="RMS57" s="105"/>
      <c r="RMT57" s="105"/>
      <c r="RMU57" s="105"/>
      <c r="RMV57" s="105"/>
      <c r="RMW57" s="105"/>
      <c r="RMX57" s="105"/>
      <c r="RMY57" s="105"/>
      <c r="RMZ57" s="105"/>
      <c r="RNA57" s="105"/>
      <c r="RNB57" s="105"/>
      <c r="RNC57" s="105"/>
      <c r="RND57" s="105"/>
      <c r="RNE57" s="105"/>
      <c r="RNF57" s="105"/>
      <c r="RNG57" s="105"/>
      <c r="RNH57" s="105"/>
      <c r="RNI57" s="105"/>
      <c r="RNJ57" s="105"/>
      <c r="RNK57" s="105"/>
      <c r="RNL57" s="105"/>
      <c r="RNM57" s="105"/>
      <c r="RNN57" s="105"/>
      <c r="RNO57" s="105"/>
      <c r="RNP57" s="105"/>
      <c r="RNQ57" s="105"/>
      <c r="RNR57" s="105"/>
      <c r="RNS57" s="105"/>
      <c r="RNT57" s="105"/>
      <c r="RNU57" s="105"/>
      <c r="RNV57" s="105"/>
      <c r="RNW57" s="105"/>
      <c r="RNX57" s="105"/>
      <c r="RNY57" s="105"/>
      <c r="RNZ57" s="105"/>
      <c r="ROA57" s="105"/>
      <c r="ROB57" s="105"/>
      <c r="ROC57" s="105"/>
      <c r="ROD57" s="105"/>
      <c r="ROE57" s="105"/>
      <c r="ROF57" s="105"/>
      <c r="ROG57" s="105"/>
      <c r="ROH57" s="105"/>
      <c r="ROI57" s="105"/>
      <c r="ROJ57" s="105"/>
      <c r="ROK57" s="105"/>
      <c r="ROL57" s="105"/>
      <c r="ROM57" s="105"/>
      <c r="RON57" s="105"/>
      <c r="ROO57" s="105"/>
      <c r="ROP57" s="105"/>
      <c r="ROQ57" s="105"/>
      <c r="ROR57" s="105"/>
      <c r="ROS57" s="105"/>
      <c r="ROT57" s="105"/>
      <c r="ROU57" s="105"/>
      <c r="ROV57" s="105"/>
      <c r="ROW57" s="105"/>
      <c r="ROX57" s="105"/>
      <c r="ROY57" s="105"/>
      <c r="ROZ57" s="105"/>
      <c r="RPA57" s="105"/>
      <c r="RPB57" s="105"/>
      <c r="RPC57" s="105"/>
      <c r="RPD57" s="105"/>
      <c r="RPE57" s="105"/>
      <c r="RPF57" s="105"/>
      <c r="RPG57" s="105"/>
      <c r="RPH57" s="105"/>
      <c r="RPI57" s="105"/>
      <c r="RPJ57" s="105"/>
      <c r="RPK57" s="105"/>
      <c r="RPL57" s="105"/>
      <c r="RPM57" s="105"/>
      <c r="RPN57" s="105"/>
      <c r="RPO57" s="105"/>
      <c r="RPP57" s="105"/>
      <c r="RPQ57" s="105"/>
      <c r="RPR57" s="105"/>
      <c r="RPS57" s="105"/>
      <c r="RPT57" s="105"/>
      <c r="RPU57" s="105"/>
      <c r="RPV57" s="105"/>
      <c r="RPW57" s="105"/>
      <c r="RPX57" s="105"/>
      <c r="RPY57" s="105"/>
      <c r="RPZ57" s="105"/>
      <c r="RQA57" s="105"/>
      <c r="RQB57" s="105"/>
      <c r="RQC57" s="105"/>
      <c r="RQD57" s="105"/>
      <c r="RQE57" s="105"/>
      <c r="RQF57" s="105"/>
      <c r="RQG57" s="105"/>
      <c r="RQH57" s="105"/>
      <c r="RQI57" s="105"/>
      <c r="RQJ57" s="105"/>
      <c r="RQK57" s="105"/>
      <c r="RQL57" s="105"/>
      <c r="RQM57" s="105"/>
      <c r="RQN57" s="105"/>
      <c r="RQO57" s="105"/>
      <c r="RQP57" s="105"/>
      <c r="RQQ57" s="105"/>
      <c r="RQR57" s="105"/>
      <c r="RQS57" s="105"/>
      <c r="RQT57" s="105"/>
      <c r="RQU57" s="105"/>
      <c r="RQV57" s="105"/>
      <c r="RQW57" s="105"/>
      <c r="RQX57" s="105"/>
      <c r="RQY57" s="105"/>
      <c r="RQZ57" s="105"/>
      <c r="RRA57" s="105"/>
      <c r="RRB57" s="105"/>
      <c r="RRC57" s="105"/>
      <c r="RRD57" s="105"/>
      <c r="RRE57" s="105"/>
      <c r="RRF57" s="105"/>
      <c r="RRG57" s="105"/>
      <c r="RRH57" s="105"/>
      <c r="RRI57" s="105"/>
      <c r="RRJ57" s="105"/>
      <c r="RRK57" s="105"/>
      <c r="RRL57" s="105"/>
      <c r="RRM57" s="105"/>
      <c r="RRN57" s="105"/>
      <c r="RRO57" s="105"/>
      <c r="RRP57" s="105"/>
      <c r="RRQ57" s="105"/>
      <c r="RRR57" s="105"/>
      <c r="RRS57" s="105"/>
      <c r="RRT57" s="105"/>
      <c r="RRU57" s="105"/>
      <c r="RRV57" s="105"/>
      <c r="RRW57" s="105"/>
      <c r="RRX57" s="105"/>
      <c r="RRY57" s="105"/>
      <c r="RRZ57" s="105"/>
      <c r="RSA57" s="105"/>
      <c r="RSB57" s="105"/>
      <c r="RSC57" s="105"/>
      <c r="RSD57" s="105"/>
      <c r="RSE57" s="105"/>
      <c r="RSF57" s="105"/>
      <c r="RSG57" s="105"/>
      <c r="RSH57" s="105"/>
      <c r="RSI57" s="105"/>
      <c r="RSJ57" s="105"/>
      <c r="RSK57" s="105"/>
      <c r="RSL57" s="105"/>
      <c r="RSM57" s="105"/>
      <c r="RSN57" s="105"/>
      <c r="RSO57" s="105"/>
      <c r="RSP57" s="105"/>
      <c r="RSQ57" s="105"/>
      <c r="RSR57" s="105"/>
      <c r="RSS57" s="105"/>
      <c r="RST57" s="105"/>
      <c r="RSU57" s="105"/>
      <c r="RSV57" s="105"/>
      <c r="RSW57" s="105"/>
      <c r="RSX57" s="105"/>
      <c r="RSY57" s="105"/>
      <c r="RSZ57" s="105"/>
      <c r="RTA57" s="105"/>
      <c r="RTB57" s="105"/>
      <c r="RTC57" s="105"/>
      <c r="RTD57" s="105"/>
      <c r="RTE57" s="105"/>
      <c r="RTF57" s="105"/>
      <c r="RTG57" s="105"/>
      <c r="RTH57" s="105"/>
      <c r="RTI57" s="105"/>
      <c r="RTJ57" s="105"/>
      <c r="RTK57" s="105"/>
      <c r="RTL57" s="105"/>
      <c r="RTM57" s="105"/>
      <c r="RTN57" s="105"/>
      <c r="RTO57" s="105"/>
      <c r="RTP57" s="105"/>
      <c r="RTQ57" s="105"/>
      <c r="RTR57" s="105"/>
      <c r="RTS57" s="105"/>
      <c r="RTT57" s="105"/>
      <c r="RTU57" s="105"/>
      <c r="RTV57" s="105"/>
      <c r="RTW57" s="105"/>
      <c r="RTX57" s="105"/>
      <c r="RTY57" s="105"/>
      <c r="RTZ57" s="105"/>
      <c r="RUA57" s="105"/>
      <c r="RUB57" s="105"/>
      <c r="RUC57" s="105"/>
      <c r="RUD57" s="105"/>
      <c r="RUE57" s="105"/>
      <c r="RUF57" s="105"/>
      <c r="RUG57" s="105"/>
      <c r="RUH57" s="105"/>
      <c r="RUI57" s="105"/>
      <c r="RUJ57" s="105"/>
      <c r="RUK57" s="105"/>
      <c r="RUL57" s="105"/>
      <c r="RUM57" s="105"/>
      <c r="RUN57" s="105"/>
      <c r="RUO57" s="105"/>
      <c r="RUP57" s="105"/>
      <c r="RUQ57" s="105"/>
      <c r="RUR57" s="105"/>
      <c r="RUS57" s="105"/>
      <c r="RUT57" s="105"/>
      <c r="RUU57" s="105"/>
      <c r="RUV57" s="105"/>
      <c r="RUW57" s="105"/>
      <c r="RUX57" s="105"/>
      <c r="RUY57" s="105"/>
      <c r="RUZ57" s="105"/>
      <c r="RVA57" s="105"/>
      <c r="RVB57" s="105"/>
      <c r="RVC57" s="105"/>
      <c r="RVD57" s="105"/>
      <c r="RVE57" s="105"/>
      <c r="RVF57" s="105"/>
      <c r="RVG57" s="105"/>
      <c r="RVH57" s="105"/>
      <c r="RVI57" s="105"/>
      <c r="RVJ57" s="105"/>
      <c r="RVK57" s="105"/>
      <c r="RVL57" s="105"/>
      <c r="RVM57" s="105"/>
      <c r="RVN57" s="105"/>
      <c r="RVO57" s="105"/>
      <c r="RVP57" s="105"/>
      <c r="RVQ57" s="105"/>
      <c r="RVR57" s="105"/>
      <c r="RVS57" s="105"/>
      <c r="RVT57" s="105"/>
      <c r="RVU57" s="105"/>
      <c r="RVV57" s="105"/>
      <c r="RVW57" s="105"/>
      <c r="RVX57" s="105"/>
      <c r="RVY57" s="105"/>
      <c r="RVZ57" s="105"/>
      <c r="RWA57" s="105"/>
      <c r="RWB57" s="105"/>
      <c r="RWC57" s="105"/>
      <c r="RWD57" s="105"/>
      <c r="RWE57" s="105"/>
      <c r="RWF57" s="105"/>
      <c r="RWG57" s="105"/>
      <c r="RWH57" s="105"/>
      <c r="RWI57" s="105"/>
      <c r="RWJ57" s="105"/>
      <c r="RWK57" s="105"/>
      <c r="RWL57" s="105"/>
      <c r="RWM57" s="105"/>
      <c r="RWN57" s="105"/>
      <c r="RWO57" s="105"/>
      <c r="RWP57" s="105"/>
      <c r="RWQ57" s="105"/>
      <c r="RWR57" s="105"/>
      <c r="RWS57" s="105"/>
      <c r="RWT57" s="105"/>
      <c r="RWU57" s="105"/>
      <c r="RWV57" s="105"/>
      <c r="RWW57" s="105"/>
      <c r="RWX57" s="105"/>
      <c r="RWY57" s="105"/>
      <c r="RWZ57" s="105"/>
      <c r="RXA57" s="105"/>
      <c r="RXB57" s="105"/>
      <c r="RXC57" s="105"/>
      <c r="RXD57" s="105"/>
      <c r="RXE57" s="105"/>
      <c r="RXF57" s="105"/>
      <c r="RXG57" s="105"/>
      <c r="RXH57" s="105"/>
      <c r="RXI57" s="105"/>
      <c r="RXJ57" s="105"/>
      <c r="RXK57" s="105"/>
      <c r="RXL57" s="105"/>
      <c r="RXM57" s="105"/>
      <c r="RXN57" s="105"/>
      <c r="RXO57" s="105"/>
      <c r="RXP57" s="105"/>
      <c r="RXQ57" s="105"/>
      <c r="RXR57" s="105"/>
      <c r="RXS57" s="105"/>
      <c r="RXT57" s="105"/>
      <c r="RXU57" s="105"/>
      <c r="RXV57" s="105"/>
      <c r="RXW57" s="105"/>
      <c r="RXX57" s="105"/>
      <c r="RXY57" s="105"/>
      <c r="RXZ57" s="105"/>
      <c r="RYA57" s="105"/>
      <c r="RYB57" s="105"/>
      <c r="RYC57" s="105"/>
      <c r="RYD57" s="105"/>
      <c r="RYE57" s="105"/>
      <c r="RYF57" s="105"/>
      <c r="RYG57" s="105"/>
      <c r="RYH57" s="105"/>
      <c r="RYI57" s="105"/>
      <c r="RYJ57" s="105"/>
      <c r="RYK57" s="105"/>
      <c r="RYL57" s="105"/>
      <c r="RYM57" s="105"/>
      <c r="RYN57" s="105"/>
      <c r="RYO57" s="105"/>
      <c r="RYP57" s="105"/>
      <c r="RYQ57" s="105"/>
      <c r="RYR57" s="105"/>
      <c r="RYS57" s="105"/>
      <c r="RYT57" s="105"/>
      <c r="RYU57" s="105"/>
      <c r="RYV57" s="105"/>
      <c r="RYW57" s="105"/>
      <c r="RYX57" s="105"/>
      <c r="RYY57" s="105"/>
      <c r="RYZ57" s="105"/>
      <c r="RZA57" s="105"/>
      <c r="RZB57" s="105"/>
      <c r="RZC57" s="105"/>
      <c r="RZD57" s="105"/>
      <c r="RZE57" s="105"/>
      <c r="RZF57" s="105"/>
      <c r="RZG57" s="105"/>
      <c r="RZH57" s="105"/>
      <c r="RZI57" s="105"/>
      <c r="RZJ57" s="105"/>
      <c r="RZK57" s="105"/>
      <c r="RZL57" s="105"/>
      <c r="RZM57" s="105"/>
      <c r="RZN57" s="105"/>
      <c r="RZO57" s="105"/>
      <c r="RZP57" s="105"/>
      <c r="RZQ57" s="105"/>
      <c r="RZR57" s="105"/>
      <c r="RZS57" s="105"/>
      <c r="RZT57" s="105"/>
      <c r="RZU57" s="105"/>
      <c r="RZV57" s="105"/>
      <c r="RZW57" s="105"/>
      <c r="RZX57" s="105"/>
      <c r="RZY57" s="105"/>
      <c r="RZZ57" s="105"/>
      <c r="SAA57" s="105"/>
      <c r="SAB57" s="105"/>
      <c r="SAC57" s="105"/>
      <c r="SAD57" s="105"/>
      <c r="SAE57" s="105"/>
      <c r="SAF57" s="105"/>
      <c r="SAG57" s="105"/>
      <c r="SAH57" s="105"/>
      <c r="SAI57" s="105"/>
      <c r="SAJ57" s="105"/>
      <c r="SAK57" s="105"/>
      <c r="SAL57" s="105"/>
      <c r="SAM57" s="105"/>
      <c r="SAN57" s="105"/>
      <c r="SAO57" s="105"/>
      <c r="SAP57" s="105"/>
      <c r="SAQ57" s="105"/>
      <c r="SAR57" s="105"/>
      <c r="SAS57" s="105"/>
      <c r="SAT57" s="105"/>
      <c r="SAU57" s="105"/>
      <c r="SAV57" s="105"/>
      <c r="SAW57" s="105"/>
      <c r="SAX57" s="105"/>
      <c r="SAY57" s="105"/>
      <c r="SAZ57" s="105"/>
      <c r="SBA57" s="105"/>
      <c r="SBB57" s="105"/>
      <c r="SBC57" s="105"/>
      <c r="SBD57" s="105"/>
      <c r="SBE57" s="105"/>
      <c r="SBF57" s="105"/>
      <c r="SBG57" s="105"/>
      <c r="SBH57" s="105"/>
      <c r="SBI57" s="105"/>
      <c r="SBJ57" s="105"/>
      <c r="SBK57" s="105"/>
      <c r="SBL57" s="105"/>
      <c r="SBM57" s="105"/>
      <c r="SBN57" s="105"/>
      <c r="SBO57" s="105"/>
      <c r="SBP57" s="105"/>
      <c r="SBQ57" s="105"/>
      <c r="SBR57" s="105"/>
      <c r="SBS57" s="105"/>
      <c r="SBT57" s="105"/>
      <c r="SBU57" s="105"/>
      <c r="SBV57" s="105"/>
      <c r="SBW57" s="105"/>
      <c r="SBX57" s="105"/>
      <c r="SBY57" s="105"/>
      <c r="SBZ57" s="105"/>
      <c r="SCA57" s="105"/>
      <c r="SCB57" s="105"/>
      <c r="SCC57" s="105"/>
      <c r="SCD57" s="105"/>
      <c r="SCE57" s="105"/>
      <c r="SCF57" s="105"/>
      <c r="SCG57" s="105"/>
      <c r="SCH57" s="105"/>
      <c r="SCI57" s="105"/>
      <c r="SCJ57" s="105"/>
      <c r="SCK57" s="105"/>
      <c r="SCL57" s="105"/>
      <c r="SCM57" s="105"/>
      <c r="SCN57" s="105"/>
      <c r="SCO57" s="105"/>
      <c r="SCP57" s="105"/>
      <c r="SCQ57" s="105"/>
      <c r="SCR57" s="105"/>
      <c r="SCS57" s="105"/>
      <c r="SCT57" s="105"/>
      <c r="SCU57" s="105"/>
      <c r="SCV57" s="105"/>
      <c r="SCW57" s="105"/>
      <c r="SCX57" s="105"/>
      <c r="SCY57" s="105"/>
      <c r="SCZ57" s="105"/>
      <c r="SDA57" s="105"/>
      <c r="SDB57" s="105"/>
      <c r="SDC57" s="105"/>
      <c r="SDD57" s="105"/>
      <c r="SDE57" s="105"/>
      <c r="SDF57" s="105"/>
      <c r="SDG57" s="105"/>
      <c r="SDH57" s="105"/>
      <c r="SDI57" s="105"/>
      <c r="SDJ57" s="105"/>
      <c r="SDK57" s="105"/>
      <c r="SDL57" s="105"/>
      <c r="SDM57" s="105"/>
      <c r="SDN57" s="105"/>
      <c r="SDO57" s="105"/>
      <c r="SDP57" s="105"/>
      <c r="SDQ57" s="105"/>
      <c r="SDR57" s="105"/>
      <c r="SDS57" s="105"/>
      <c r="SDT57" s="105"/>
      <c r="SDU57" s="105"/>
      <c r="SDV57" s="105"/>
      <c r="SDW57" s="105"/>
      <c r="SDX57" s="105"/>
      <c r="SDY57" s="105"/>
      <c r="SDZ57" s="105"/>
      <c r="SEA57" s="105"/>
      <c r="SEB57" s="105"/>
      <c r="SEC57" s="105"/>
      <c r="SED57" s="105"/>
      <c r="SEE57" s="105"/>
      <c r="SEF57" s="105"/>
      <c r="SEG57" s="105"/>
      <c r="SEH57" s="105"/>
      <c r="SEI57" s="105"/>
      <c r="SEJ57" s="105"/>
      <c r="SEK57" s="105"/>
      <c r="SEL57" s="105"/>
      <c r="SEM57" s="105"/>
      <c r="SEN57" s="105"/>
      <c r="SEO57" s="105"/>
      <c r="SEP57" s="105"/>
      <c r="SEQ57" s="105"/>
      <c r="SER57" s="105"/>
      <c r="SES57" s="105"/>
      <c r="SET57" s="105"/>
      <c r="SEU57" s="105"/>
      <c r="SEV57" s="105"/>
      <c r="SEW57" s="105"/>
      <c r="SEX57" s="105"/>
      <c r="SEY57" s="105"/>
      <c r="SEZ57" s="105"/>
      <c r="SFA57" s="105"/>
      <c r="SFB57" s="105"/>
      <c r="SFC57" s="105"/>
      <c r="SFD57" s="105"/>
      <c r="SFE57" s="105"/>
      <c r="SFF57" s="105"/>
      <c r="SFG57" s="105"/>
      <c r="SFH57" s="105"/>
      <c r="SFI57" s="105"/>
      <c r="SFJ57" s="105"/>
      <c r="SFK57" s="105"/>
      <c r="SFL57" s="105"/>
      <c r="SFM57" s="105"/>
      <c r="SFN57" s="105"/>
      <c r="SFO57" s="105"/>
      <c r="SFP57" s="105"/>
      <c r="SFQ57" s="105"/>
      <c r="SFR57" s="105"/>
      <c r="SFS57" s="105"/>
      <c r="SFT57" s="105"/>
      <c r="SFU57" s="105"/>
      <c r="SFV57" s="105"/>
      <c r="SFW57" s="105"/>
      <c r="SFX57" s="105"/>
      <c r="SFY57" s="105"/>
      <c r="SFZ57" s="105"/>
      <c r="SGA57" s="105"/>
      <c r="SGB57" s="105"/>
      <c r="SGC57" s="105"/>
      <c r="SGD57" s="105"/>
      <c r="SGE57" s="105"/>
      <c r="SGF57" s="105"/>
      <c r="SGG57" s="105"/>
      <c r="SGH57" s="105"/>
      <c r="SGI57" s="105"/>
      <c r="SGJ57" s="105"/>
      <c r="SGK57" s="105"/>
      <c r="SGL57" s="105"/>
      <c r="SGM57" s="105"/>
      <c r="SGN57" s="105"/>
      <c r="SGO57" s="105"/>
      <c r="SGP57" s="105"/>
      <c r="SGQ57" s="105"/>
      <c r="SGR57" s="105"/>
      <c r="SGS57" s="105"/>
      <c r="SGT57" s="105"/>
      <c r="SGU57" s="105"/>
      <c r="SGV57" s="105"/>
      <c r="SGW57" s="105"/>
      <c r="SGX57" s="105"/>
      <c r="SGY57" s="105"/>
      <c r="SGZ57" s="105"/>
      <c r="SHA57" s="105"/>
      <c r="SHB57" s="105"/>
      <c r="SHC57" s="105"/>
      <c r="SHD57" s="105"/>
      <c r="SHE57" s="105"/>
      <c r="SHF57" s="105"/>
      <c r="SHG57" s="105"/>
      <c r="SHH57" s="105"/>
      <c r="SHI57" s="105"/>
      <c r="SHJ57" s="105"/>
      <c r="SHK57" s="105"/>
      <c r="SHL57" s="105"/>
      <c r="SHM57" s="105"/>
      <c r="SHN57" s="105"/>
      <c r="SHO57" s="105"/>
      <c r="SHP57" s="105"/>
      <c r="SHQ57" s="105"/>
      <c r="SHR57" s="105"/>
      <c r="SHS57" s="105"/>
      <c r="SHT57" s="105"/>
      <c r="SHU57" s="105"/>
      <c r="SHV57" s="105"/>
      <c r="SHW57" s="105"/>
      <c r="SHX57" s="105"/>
      <c r="SHY57" s="105"/>
      <c r="SHZ57" s="105"/>
      <c r="SIA57" s="105"/>
      <c r="SIB57" s="105"/>
      <c r="SIC57" s="105"/>
      <c r="SID57" s="105"/>
      <c r="SIE57" s="105"/>
      <c r="SIF57" s="105"/>
      <c r="SIG57" s="105"/>
      <c r="SIH57" s="105"/>
      <c r="SII57" s="105"/>
      <c r="SIJ57" s="105"/>
      <c r="SIK57" s="105"/>
      <c r="SIL57" s="105"/>
      <c r="SIM57" s="105"/>
      <c r="SIN57" s="105"/>
      <c r="SIO57" s="105"/>
      <c r="SIP57" s="105"/>
      <c r="SIQ57" s="105"/>
      <c r="SIR57" s="105"/>
      <c r="SIS57" s="105"/>
      <c r="SIT57" s="105"/>
      <c r="SIU57" s="105"/>
      <c r="SIV57" s="105"/>
      <c r="SIW57" s="105"/>
      <c r="SIX57" s="105"/>
      <c r="SIY57" s="105"/>
      <c r="SIZ57" s="105"/>
      <c r="SJA57" s="105"/>
      <c r="SJB57" s="105"/>
      <c r="SJC57" s="105"/>
      <c r="SJD57" s="105"/>
      <c r="SJE57" s="105"/>
      <c r="SJF57" s="105"/>
      <c r="SJG57" s="105"/>
      <c r="SJH57" s="105"/>
      <c r="SJI57" s="105"/>
      <c r="SJJ57" s="105"/>
      <c r="SJK57" s="105"/>
      <c r="SJL57" s="105"/>
      <c r="SJM57" s="105"/>
      <c r="SJN57" s="105"/>
      <c r="SJO57" s="105"/>
      <c r="SJP57" s="105"/>
      <c r="SJQ57" s="105"/>
      <c r="SJR57" s="105"/>
      <c r="SJS57" s="105"/>
      <c r="SJT57" s="105"/>
      <c r="SJU57" s="105"/>
      <c r="SJV57" s="105"/>
      <c r="SJW57" s="105"/>
      <c r="SJX57" s="105"/>
      <c r="SJY57" s="105"/>
      <c r="SJZ57" s="105"/>
      <c r="SKA57" s="105"/>
      <c r="SKB57" s="105"/>
      <c r="SKC57" s="105"/>
      <c r="SKD57" s="105"/>
      <c r="SKE57" s="105"/>
      <c r="SKF57" s="105"/>
      <c r="SKG57" s="105"/>
      <c r="SKH57" s="105"/>
      <c r="SKI57" s="105"/>
      <c r="SKJ57" s="105"/>
      <c r="SKK57" s="105"/>
      <c r="SKL57" s="105"/>
      <c r="SKM57" s="105"/>
      <c r="SKN57" s="105"/>
      <c r="SKO57" s="105"/>
      <c r="SKP57" s="105"/>
      <c r="SKQ57" s="105"/>
      <c r="SKR57" s="105"/>
      <c r="SKS57" s="105"/>
      <c r="SKT57" s="105"/>
      <c r="SKU57" s="105"/>
      <c r="SKV57" s="105"/>
      <c r="SKW57" s="105"/>
      <c r="SKX57" s="105"/>
      <c r="SKY57" s="105"/>
      <c r="SKZ57" s="105"/>
      <c r="SLA57" s="105"/>
      <c r="SLB57" s="105"/>
      <c r="SLC57" s="105"/>
      <c r="SLD57" s="105"/>
      <c r="SLE57" s="105"/>
      <c r="SLF57" s="105"/>
      <c r="SLG57" s="105"/>
      <c r="SLH57" s="105"/>
      <c r="SLI57" s="105"/>
      <c r="SLJ57" s="105"/>
      <c r="SLK57" s="105"/>
      <c r="SLL57" s="105"/>
      <c r="SLM57" s="105"/>
      <c r="SLN57" s="105"/>
      <c r="SLO57" s="105"/>
      <c r="SLP57" s="105"/>
      <c r="SLQ57" s="105"/>
      <c r="SLR57" s="105"/>
      <c r="SLS57" s="105"/>
      <c r="SLT57" s="105"/>
      <c r="SLU57" s="105"/>
      <c r="SLV57" s="105"/>
      <c r="SLW57" s="105"/>
      <c r="SLX57" s="105"/>
      <c r="SLY57" s="105"/>
      <c r="SLZ57" s="105"/>
      <c r="SMA57" s="105"/>
      <c r="SMB57" s="105"/>
      <c r="SMC57" s="105"/>
      <c r="SMD57" s="105"/>
      <c r="SME57" s="105"/>
      <c r="SMF57" s="105"/>
      <c r="SMG57" s="105"/>
      <c r="SMH57" s="105"/>
      <c r="SMI57" s="105"/>
      <c r="SMJ57" s="105"/>
      <c r="SMK57" s="105"/>
      <c r="SML57" s="105"/>
      <c r="SMM57" s="105"/>
      <c r="SMN57" s="105"/>
      <c r="SMO57" s="105"/>
      <c r="SMP57" s="105"/>
      <c r="SMQ57" s="105"/>
      <c r="SMR57" s="105"/>
      <c r="SMS57" s="105"/>
      <c r="SMT57" s="105"/>
      <c r="SMU57" s="105"/>
      <c r="SMV57" s="105"/>
      <c r="SMW57" s="105"/>
      <c r="SMX57" s="105"/>
      <c r="SMY57" s="105"/>
      <c r="SMZ57" s="105"/>
      <c r="SNA57" s="105"/>
      <c r="SNB57" s="105"/>
      <c r="SNC57" s="105"/>
      <c r="SND57" s="105"/>
      <c r="SNE57" s="105"/>
      <c r="SNF57" s="105"/>
      <c r="SNG57" s="105"/>
      <c r="SNH57" s="105"/>
      <c r="SNI57" s="105"/>
      <c r="SNJ57" s="105"/>
      <c r="SNK57" s="105"/>
      <c r="SNL57" s="105"/>
      <c r="SNM57" s="105"/>
      <c r="SNN57" s="105"/>
      <c r="SNO57" s="105"/>
      <c r="SNP57" s="105"/>
      <c r="SNQ57" s="105"/>
      <c r="SNR57" s="105"/>
      <c r="SNS57" s="105"/>
      <c r="SNT57" s="105"/>
      <c r="SNU57" s="105"/>
      <c r="SNV57" s="105"/>
      <c r="SNW57" s="105"/>
      <c r="SNX57" s="105"/>
      <c r="SNY57" s="105"/>
      <c r="SNZ57" s="105"/>
      <c r="SOA57" s="105"/>
      <c r="SOB57" s="105"/>
      <c r="SOC57" s="105"/>
      <c r="SOD57" s="105"/>
      <c r="SOE57" s="105"/>
      <c r="SOF57" s="105"/>
      <c r="SOG57" s="105"/>
      <c r="SOH57" s="105"/>
      <c r="SOI57" s="105"/>
      <c r="SOJ57" s="105"/>
      <c r="SOK57" s="105"/>
      <c r="SOL57" s="105"/>
      <c r="SOM57" s="105"/>
      <c r="SON57" s="105"/>
      <c r="SOO57" s="105"/>
      <c r="SOP57" s="105"/>
      <c r="SOQ57" s="105"/>
      <c r="SOR57" s="105"/>
      <c r="SOS57" s="105"/>
      <c r="SOT57" s="105"/>
      <c r="SOU57" s="105"/>
      <c r="SOV57" s="105"/>
      <c r="SOW57" s="105"/>
      <c r="SOX57" s="105"/>
      <c r="SOY57" s="105"/>
      <c r="SOZ57" s="105"/>
      <c r="SPA57" s="105"/>
      <c r="SPB57" s="105"/>
      <c r="SPC57" s="105"/>
      <c r="SPD57" s="105"/>
      <c r="SPE57" s="105"/>
      <c r="SPF57" s="105"/>
      <c r="SPG57" s="105"/>
      <c r="SPH57" s="105"/>
      <c r="SPI57" s="105"/>
      <c r="SPJ57" s="105"/>
      <c r="SPK57" s="105"/>
      <c r="SPL57" s="105"/>
      <c r="SPM57" s="105"/>
      <c r="SPN57" s="105"/>
      <c r="SPO57" s="105"/>
      <c r="SPP57" s="105"/>
      <c r="SPQ57" s="105"/>
      <c r="SPR57" s="105"/>
      <c r="SPS57" s="105"/>
      <c r="SPT57" s="105"/>
      <c r="SPU57" s="105"/>
      <c r="SPV57" s="105"/>
      <c r="SPW57" s="105"/>
      <c r="SPX57" s="105"/>
      <c r="SPY57" s="105"/>
      <c r="SPZ57" s="105"/>
      <c r="SQA57" s="105"/>
      <c r="SQB57" s="105"/>
      <c r="SQC57" s="105"/>
      <c r="SQD57" s="105"/>
      <c r="SQE57" s="105"/>
      <c r="SQF57" s="105"/>
      <c r="SQG57" s="105"/>
      <c r="SQH57" s="105"/>
      <c r="SQI57" s="105"/>
      <c r="SQJ57" s="105"/>
      <c r="SQK57" s="105"/>
      <c r="SQL57" s="105"/>
      <c r="SQM57" s="105"/>
      <c r="SQN57" s="105"/>
      <c r="SQO57" s="105"/>
      <c r="SQP57" s="105"/>
      <c r="SQQ57" s="105"/>
      <c r="SQR57" s="105"/>
      <c r="SQS57" s="105"/>
      <c r="SQT57" s="105"/>
      <c r="SQU57" s="105"/>
      <c r="SQV57" s="105"/>
      <c r="SQW57" s="105"/>
      <c r="SQX57" s="105"/>
      <c r="SQY57" s="105"/>
      <c r="SQZ57" s="105"/>
      <c r="SRA57" s="105"/>
      <c r="SRB57" s="105"/>
      <c r="SRC57" s="105"/>
      <c r="SRD57" s="105"/>
      <c r="SRE57" s="105"/>
      <c r="SRF57" s="105"/>
      <c r="SRG57" s="105"/>
      <c r="SRH57" s="105"/>
      <c r="SRI57" s="105"/>
      <c r="SRJ57" s="105"/>
      <c r="SRK57" s="105"/>
      <c r="SRL57" s="105"/>
      <c r="SRM57" s="105"/>
      <c r="SRN57" s="105"/>
      <c r="SRO57" s="105"/>
      <c r="SRP57" s="105"/>
      <c r="SRQ57" s="105"/>
      <c r="SRR57" s="105"/>
      <c r="SRS57" s="105"/>
      <c r="SRT57" s="105"/>
      <c r="SRU57" s="105"/>
      <c r="SRV57" s="105"/>
      <c r="SRW57" s="105"/>
      <c r="SRX57" s="105"/>
      <c r="SRY57" s="105"/>
      <c r="SRZ57" s="105"/>
      <c r="SSA57" s="105"/>
      <c r="SSB57" s="105"/>
      <c r="SSC57" s="105"/>
      <c r="SSD57" s="105"/>
      <c r="SSE57" s="105"/>
      <c r="SSF57" s="105"/>
      <c r="SSG57" s="105"/>
      <c r="SSH57" s="105"/>
      <c r="SSI57" s="105"/>
      <c r="SSJ57" s="105"/>
      <c r="SSK57" s="105"/>
      <c r="SSL57" s="105"/>
      <c r="SSM57" s="105"/>
      <c r="SSN57" s="105"/>
      <c r="SSO57" s="105"/>
      <c r="SSP57" s="105"/>
      <c r="SSQ57" s="105"/>
      <c r="SSR57" s="105"/>
      <c r="SSS57" s="105"/>
      <c r="SST57" s="105"/>
      <c r="SSU57" s="105"/>
      <c r="SSV57" s="105"/>
      <c r="SSW57" s="105"/>
      <c r="SSX57" s="105"/>
      <c r="SSY57" s="105"/>
      <c r="SSZ57" s="105"/>
      <c r="STA57" s="105"/>
      <c r="STB57" s="105"/>
      <c r="STC57" s="105"/>
      <c r="STD57" s="105"/>
      <c r="STE57" s="105"/>
      <c r="STF57" s="105"/>
      <c r="STG57" s="105"/>
      <c r="STH57" s="105"/>
      <c r="STI57" s="105"/>
      <c r="STJ57" s="105"/>
      <c r="STK57" s="105"/>
      <c r="STL57" s="105"/>
      <c r="STM57" s="105"/>
      <c r="STN57" s="105"/>
      <c r="STO57" s="105"/>
      <c r="STP57" s="105"/>
      <c r="STQ57" s="105"/>
      <c r="STR57" s="105"/>
      <c r="STS57" s="105"/>
      <c r="STT57" s="105"/>
      <c r="STU57" s="105"/>
      <c r="STV57" s="105"/>
      <c r="STW57" s="105"/>
      <c r="STX57" s="105"/>
      <c r="STY57" s="105"/>
      <c r="STZ57" s="105"/>
      <c r="SUA57" s="105"/>
      <c r="SUB57" s="105"/>
      <c r="SUC57" s="105"/>
      <c r="SUD57" s="105"/>
      <c r="SUE57" s="105"/>
      <c r="SUF57" s="105"/>
      <c r="SUG57" s="105"/>
      <c r="SUH57" s="105"/>
      <c r="SUI57" s="105"/>
      <c r="SUJ57" s="105"/>
      <c r="SUK57" s="105"/>
      <c r="SUL57" s="105"/>
      <c r="SUM57" s="105"/>
      <c r="SUN57" s="105"/>
      <c r="SUO57" s="105"/>
      <c r="SUP57" s="105"/>
      <c r="SUQ57" s="105"/>
      <c r="SUR57" s="105"/>
      <c r="SUS57" s="105"/>
      <c r="SUT57" s="105"/>
      <c r="SUU57" s="105"/>
      <c r="SUV57" s="105"/>
      <c r="SUW57" s="105"/>
      <c r="SUX57" s="105"/>
      <c r="SUY57" s="105"/>
      <c r="SUZ57" s="105"/>
      <c r="SVA57" s="105"/>
      <c r="SVB57" s="105"/>
      <c r="SVC57" s="105"/>
      <c r="SVD57" s="105"/>
      <c r="SVE57" s="105"/>
      <c r="SVF57" s="105"/>
      <c r="SVG57" s="105"/>
      <c r="SVH57" s="105"/>
      <c r="SVI57" s="105"/>
      <c r="SVJ57" s="105"/>
      <c r="SVK57" s="105"/>
      <c r="SVL57" s="105"/>
      <c r="SVM57" s="105"/>
      <c r="SVN57" s="105"/>
      <c r="SVO57" s="105"/>
      <c r="SVP57" s="105"/>
      <c r="SVQ57" s="105"/>
      <c r="SVR57" s="105"/>
      <c r="SVS57" s="105"/>
      <c r="SVT57" s="105"/>
      <c r="SVU57" s="105"/>
      <c r="SVV57" s="105"/>
      <c r="SVW57" s="105"/>
      <c r="SVX57" s="105"/>
      <c r="SVY57" s="105"/>
      <c r="SVZ57" s="105"/>
      <c r="SWA57" s="105"/>
      <c r="SWB57" s="105"/>
      <c r="SWC57" s="105"/>
      <c r="SWD57" s="105"/>
      <c r="SWE57" s="105"/>
      <c r="SWF57" s="105"/>
      <c r="SWG57" s="105"/>
      <c r="SWH57" s="105"/>
      <c r="SWI57" s="105"/>
      <c r="SWJ57" s="105"/>
      <c r="SWK57" s="105"/>
      <c r="SWL57" s="105"/>
      <c r="SWM57" s="105"/>
      <c r="SWN57" s="105"/>
      <c r="SWO57" s="105"/>
      <c r="SWP57" s="105"/>
      <c r="SWQ57" s="105"/>
      <c r="SWR57" s="105"/>
      <c r="SWS57" s="105"/>
      <c r="SWT57" s="105"/>
      <c r="SWU57" s="105"/>
      <c r="SWV57" s="105"/>
      <c r="SWW57" s="105"/>
      <c r="SWX57" s="105"/>
      <c r="SWY57" s="105"/>
      <c r="SWZ57" s="105"/>
      <c r="SXA57" s="105"/>
      <c r="SXB57" s="105"/>
      <c r="SXC57" s="105"/>
      <c r="SXD57" s="105"/>
      <c r="SXE57" s="105"/>
      <c r="SXF57" s="105"/>
      <c r="SXG57" s="105"/>
      <c r="SXH57" s="105"/>
      <c r="SXI57" s="105"/>
      <c r="SXJ57" s="105"/>
      <c r="SXK57" s="105"/>
      <c r="SXL57" s="105"/>
      <c r="SXM57" s="105"/>
      <c r="SXN57" s="105"/>
      <c r="SXO57" s="105"/>
      <c r="SXP57" s="105"/>
      <c r="SXQ57" s="105"/>
      <c r="SXR57" s="105"/>
      <c r="SXS57" s="105"/>
      <c r="SXT57" s="105"/>
      <c r="SXU57" s="105"/>
      <c r="SXV57" s="105"/>
      <c r="SXW57" s="105"/>
      <c r="SXX57" s="105"/>
      <c r="SXY57" s="105"/>
      <c r="SXZ57" s="105"/>
      <c r="SYA57" s="105"/>
      <c r="SYB57" s="105"/>
      <c r="SYC57" s="105"/>
      <c r="SYD57" s="105"/>
      <c r="SYE57" s="105"/>
      <c r="SYF57" s="105"/>
      <c r="SYG57" s="105"/>
      <c r="SYH57" s="105"/>
      <c r="SYI57" s="105"/>
      <c r="SYJ57" s="105"/>
      <c r="SYK57" s="105"/>
      <c r="SYL57" s="105"/>
      <c r="SYM57" s="105"/>
      <c r="SYN57" s="105"/>
      <c r="SYO57" s="105"/>
      <c r="SYP57" s="105"/>
      <c r="SYQ57" s="105"/>
      <c r="SYR57" s="105"/>
      <c r="SYS57" s="105"/>
      <c r="SYT57" s="105"/>
      <c r="SYU57" s="105"/>
      <c r="SYV57" s="105"/>
      <c r="SYW57" s="105"/>
      <c r="SYX57" s="105"/>
      <c r="SYY57" s="105"/>
      <c r="SYZ57" s="105"/>
      <c r="SZA57" s="105"/>
      <c r="SZB57" s="105"/>
      <c r="SZC57" s="105"/>
      <c r="SZD57" s="105"/>
      <c r="SZE57" s="105"/>
      <c r="SZF57" s="105"/>
      <c r="SZG57" s="105"/>
      <c r="SZH57" s="105"/>
      <c r="SZI57" s="105"/>
      <c r="SZJ57" s="105"/>
      <c r="SZK57" s="105"/>
      <c r="SZL57" s="105"/>
      <c r="SZM57" s="105"/>
      <c r="SZN57" s="105"/>
      <c r="SZO57" s="105"/>
      <c r="SZP57" s="105"/>
      <c r="SZQ57" s="105"/>
      <c r="SZR57" s="105"/>
      <c r="SZS57" s="105"/>
      <c r="SZT57" s="105"/>
      <c r="SZU57" s="105"/>
      <c r="SZV57" s="105"/>
      <c r="SZW57" s="105"/>
      <c r="SZX57" s="105"/>
      <c r="SZY57" s="105"/>
      <c r="SZZ57" s="105"/>
      <c r="TAA57" s="105"/>
      <c r="TAB57" s="105"/>
      <c r="TAC57" s="105"/>
      <c r="TAD57" s="105"/>
      <c r="TAE57" s="105"/>
      <c r="TAF57" s="105"/>
      <c r="TAG57" s="105"/>
      <c r="TAH57" s="105"/>
      <c r="TAI57" s="105"/>
      <c r="TAJ57" s="105"/>
      <c r="TAK57" s="105"/>
      <c r="TAL57" s="105"/>
      <c r="TAM57" s="105"/>
      <c r="TAN57" s="105"/>
      <c r="TAO57" s="105"/>
      <c r="TAP57" s="105"/>
      <c r="TAQ57" s="105"/>
      <c r="TAR57" s="105"/>
      <c r="TAS57" s="105"/>
      <c r="TAT57" s="105"/>
      <c r="TAU57" s="105"/>
      <c r="TAV57" s="105"/>
      <c r="TAW57" s="105"/>
      <c r="TAX57" s="105"/>
      <c r="TAY57" s="105"/>
      <c r="TAZ57" s="105"/>
      <c r="TBA57" s="105"/>
      <c r="TBB57" s="105"/>
      <c r="TBC57" s="105"/>
      <c r="TBD57" s="105"/>
      <c r="TBE57" s="105"/>
      <c r="TBF57" s="105"/>
      <c r="TBG57" s="105"/>
      <c r="TBH57" s="105"/>
      <c r="TBI57" s="105"/>
      <c r="TBJ57" s="105"/>
      <c r="TBK57" s="105"/>
      <c r="TBL57" s="105"/>
      <c r="TBM57" s="105"/>
      <c r="TBN57" s="105"/>
      <c r="TBO57" s="105"/>
      <c r="TBP57" s="105"/>
      <c r="TBQ57" s="105"/>
      <c r="TBR57" s="105"/>
      <c r="TBS57" s="105"/>
      <c r="TBT57" s="105"/>
      <c r="TBU57" s="105"/>
      <c r="TBV57" s="105"/>
      <c r="TBW57" s="105"/>
      <c r="TBX57" s="105"/>
      <c r="TBY57" s="105"/>
      <c r="TBZ57" s="105"/>
      <c r="TCA57" s="105"/>
      <c r="TCB57" s="105"/>
      <c r="TCC57" s="105"/>
      <c r="TCD57" s="105"/>
      <c r="TCE57" s="105"/>
      <c r="TCF57" s="105"/>
      <c r="TCG57" s="105"/>
      <c r="TCH57" s="105"/>
      <c r="TCI57" s="105"/>
      <c r="TCJ57" s="105"/>
      <c r="TCK57" s="105"/>
      <c r="TCL57" s="105"/>
      <c r="TCM57" s="105"/>
      <c r="TCN57" s="105"/>
      <c r="TCO57" s="105"/>
      <c r="TCP57" s="105"/>
      <c r="TCQ57" s="105"/>
      <c r="TCR57" s="105"/>
      <c r="TCS57" s="105"/>
      <c r="TCT57" s="105"/>
      <c r="TCU57" s="105"/>
      <c r="TCV57" s="105"/>
      <c r="TCW57" s="105"/>
      <c r="TCX57" s="105"/>
      <c r="TCY57" s="105"/>
      <c r="TCZ57" s="105"/>
      <c r="TDA57" s="105"/>
      <c r="TDB57" s="105"/>
      <c r="TDC57" s="105"/>
      <c r="TDD57" s="105"/>
      <c r="TDE57" s="105"/>
      <c r="TDF57" s="105"/>
      <c r="TDG57" s="105"/>
      <c r="TDH57" s="105"/>
      <c r="TDI57" s="105"/>
      <c r="TDJ57" s="105"/>
      <c r="TDK57" s="105"/>
      <c r="TDL57" s="105"/>
      <c r="TDM57" s="105"/>
      <c r="TDN57" s="105"/>
      <c r="TDO57" s="105"/>
      <c r="TDP57" s="105"/>
      <c r="TDQ57" s="105"/>
      <c r="TDR57" s="105"/>
      <c r="TDS57" s="105"/>
      <c r="TDT57" s="105"/>
      <c r="TDU57" s="105"/>
      <c r="TDV57" s="105"/>
      <c r="TDW57" s="105"/>
      <c r="TDX57" s="105"/>
      <c r="TDY57" s="105"/>
      <c r="TDZ57" s="105"/>
      <c r="TEA57" s="105"/>
      <c r="TEB57" s="105"/>
      <c r="TEC57" s="105"/>
      <c r="TED57" s="105"/>
      <c r="TEE57" s="105"/>
      <c r="TEF57" s="105"/>
      <c r="TEG57" s="105"/>
      <c r="TEH57" s="105"/>
      <c r="TEI57" s="105"/>
      <c r="TEJ57" s="105"/>
      <c r="TEK57" s="105"/>
      <c r="TEL57" s="105"/>
      <c r="TEM57" s="105"/>
      <c r="TEN57" s="105"/>
      <c r="TEO57" s="105"/>
      <c r="TEP57" s="105"/>
      <c r="TEQ57" s="105"/>
      <c r="TER57" s="105"/>
      <c r="TES57" s="105"/>
      <c r="TET57" s="105"/>
      <c r="TEU57" s="105"/>
      <c r="TEV57" s="105"/>
      <c r="TEW57" s="105"/>
      <c r="TEX57" s="105"/>
      <c r="TEY57" s="105"/>
      <c r="TEZ57" s="105"/>
      <c r="TFA57" s="105"/>
      <c r="TFB57" s="105"/>
      <c r="TFC57" s="105"/>
      <c r="TFD57" s="105"/>
      <c r="TFE57" s="105"/>
      <c r="TFF57" s="105"/>
      <c r="TFG57" s="105"/>
      <c r="TFH57" s="105"/>
      <c r="TFI57" s="105"/>
      <c r="TFJ57" s="105"/>
      <c r="TFK57" s="105"/>
      <c r="TFL57" s="105"/>
      <c r="TFM57" s="105"/>
      <c r="TFN57" s="105"/>
      <c r="TFO57" s="105"/>
      <c r="TFP57" s="105"/>
      <c r="TFQ57" s="105"/>
      <c r="TFR57" s="105"/>
      <c r="TFS57" s="105"/>
      <c r="TFT57" s="105"/>
      <c r="TFU57" s="105"/>
      <c r="TFV57" s="105"/>
      <c r="TFW57" s="105"/>
      <c r="TFX57" s="105"/>
      <c r="TFY57" s="105"/>
      <c r="TFZ57" s="105"/>
      <c r="TGA57" s="105"/>
      <c r="TGB57" s="105"/>
      <c r="TGC57" s="105"/>
      <c r="TGD57" s="105"/>
      <c r="TGE57" s="105"/>
      <c r="TGF57" s="105"/>
      <c r="TGG57" s="105"/>
      <c r="TGH57" s="105"/>
      <c r="TGI57" s="105"/>
      <c r="TGJ57" s="105"/>
      <c r="TGK57" s="105"/>
      <c r="TGL57" s="105"/>
      <c r="TGM57" s="105"/>
      <c r="TGN57" s="105"/>
      <c r="TGO57" s="105"/>
      <c r="TGP57" s="105"/>
      <c r="TGQ57" s="105"/>
      <c r="TGR57" s="105"/>
      <c r="TGS57" s="105"/>
      <c r="TGT57" s="105"/>
      <c r="TGU57" s="105"/>
      <c r="TGV57" s="105"/>
      <c r="TGW57" s="105"/>
      <c r="TGX57" s="105"/>
      <c r="TGY57" s="105"/>
      <c r="TGZ57" s="105"/>
      <c r="THA57" s="105"/>
      <c r="THB57" s="105"/>
      <c r="THC57" s="105"/>
      <c r="THD57" s="105"/>
      <c r="THE57" s="105"/>
      <c r="THF57" s="105"/>
      <c r="THG57" s="105"/>
      <c r="THH57" s="105"/>
      <c r="THI57" s="105"/>
      <c r="THJ57" s="105"/>
      <c r="THK57" s="105"/>
      <c r="THL57" s="105"/>
      <c r="THM57" s="105"/>
      <c r="THN57" s="105"/>
      <c r="THO57" s="105"/>
      <c r="THP57" s="105"/>
      <c r="THQ57" s="105"/>
      <c r="THR57" s="105"/>
      <c r="THS57" s="105"/>
      <c r="THT57" s="105"/>
      <c r="THU57" s="105"/>
      <c r="THV57" s="105"/>
      <c r="THW57" s="105"/>
      <c r="THX57" s="105"/>
      <c r="THY57" s="105"/>
      <c r="THZ57" s="105"/>
      <c r="TIA57" s="105"/>
      <c r="TIB57" s="105"/>
      <c r="TIC57" s="105"/>
      <c r="TID57" s="105"/>
      <c r="TIE57" s="105"/>
      <c r="TIF57" s="105"/>
      <c r="TIG57" s="105"/>
      <c r="TIH57" s="105"/>
      <c r="TII57" s="105"/>
      <c r="TIJ57" s="105"/>
      <c r="TIK57" s="105"/>
      <c r="TIL57" s="105"/>
      <c r="TIM57" s="105"/>
      <c r="TIN57" s="105"/>
      <c r="TIO57" s="105"/>
      <c r="TIP57" s="105"/>
      <c r="TIQ57" s="105"/>
      <c r="TIR57" s="105"/>
      <c r="TIS57" s="105"/>
      <c r="TIT57" s="105"/>
      <c r="TIU57" s="105"/>
      <c r="TIV57" s="105"/>
      <c r="TIW57" s="105"/>
      <c r="TIX57" s="105"/>
      <c r="TIY57" s="105"/>
      <c r="TIZ57" s="105"/>
      <c r="TJA57" s="105"/>
      <c r="TJB57" s="105"/>
      <c r="TJC57" s="105"/>
      <c r="TJD57" s="105"/>
      <c r="TJE57" s="105"/>
      <c r="TJF57" s="105"/>
      <c r="TJG57" s="105"/>
      <c r="TJH57" s="105"/>
      <c r="TJI57" s="105"/>
      <c r="TJJ57" s="105"/>
      <c r="TJK57" s="105"/>
      <c r="TJL57" s="105"/>
      <c r="TJM57" s="105"/>
      <c r="TJN57" s="105"/>
      <c r="TJO57" s="105"/>
      <c r="TJP57" s="105"/>
      <c r="TJQ57" s="105"/>
      <c r="TJR57" s="105"/>
      <c r="TJS57" s="105"/>
      <c r="TJT57" s="105"/>
      <c r="TJU57" s="105"/>
      <c r="TJV57" s="105"/>
      <c r="TJW57" s="105"/>
      <c r="TJX57" s="105"/>
      <c r="TJY57" s="105"/>
      <c r="TJZ57" s="105"/>
      <c r="TKA57" s="105"/>
      <c r="TKB57" s="105"/>
      <c r="TKC57" s="105"/>
      <c r="TKD57" s="105"/>
      <c r="TKE57" s="105"/>
      <c r="TKF57" s="105"/>
      <c r="TKG57" s="105"/>
      <c r="TKH57" s="105"/>
      <c r="TKI57" s="105"/>
      <c r="TKJ57" s="105"/>
      <c r="TKK57" s="105"/>
      <c r="TKL57" s="105"/>
      <c r="TKM57" s="105"/>
      <c r="TKN57" s="105"/>
      <c r="TKO57" s="105"/>
      <c r="TKP57" s="105"/>
      <c r="TKQ57" s="105"/>
      <c r="TKR57" s="105"/>
      <c r="TKS57" s="105"/>
      <c r="TKT57" s="105"/>
      <c r="TKU57" s="105"/>
      <c r="TKV57" s="105"/>
      <c r="TKW57" s="105"/>
      <c r="TKX57" s="105"/>
      <c r="TKY57" s="105"/>
      <c r="TKZ57" s="105"/>
      <c r="TLA57" s="105"/>
      <c r="TLB57" s="105"/>
      <c r="TLC57" s="105"/>
      <c r="TLD57" s="105"/>
      <c r="TLE57" s="105"/>
      <c r="TLF57" s="105"/>
      <c r="TLG57" s="105"/>
      <c r="TLH57" s="105"/>
      <c r="TLI57" s="105"/>
      <c r="TLJ57" s="105"/>
      <c r="TLK57" s="105"/>
      <c r="TLL57" s="105"/>
      <c r="TLM57" s="105"/>
      <c r="TLN57" s="105"/>
      <c r="TLO57" s="105"/>
      <c r="TLP57" s="105"/>
      <c r="TLQ57" s="105"/>
      <c r="TLR57" s="105"/>
      <c r="TLS57" s="105"/>
      <c r="TLT57" s="105"/>
      <c r="TLU57" s="105"/>
      <c r="TLV57" s="105"/>
      <c r="TLW57" s="105"/>
      <c r="TLX57" s="105"/>
      <c r="TLY57" s="105"/>
      <c r="TLZ57" s="105"/>
      <c r="TMA57" s="105"/>
      <c r="TMB57" s="105"/>
      <c r="TMC57" s="105"/>
      <c r="TMD57" s="105"/>
      <c r="TME57" s="105"/>
      <c r="TMF57" s="105"/>
      <c r="TMG57" s="105"/>
      <c r="TMH57" s="105"/>
      <c r="TMI57" s="105"/>
      <c r="TMJ57" s="105"/>
      <c r="TMK57" s="105"/>
      <c r="TML57" s="105"/>
      <c r="TMM57" s="105"/>
      <c r="TMN57" s="105"/>
      <c r="TMO57" s="105"/>
      <c r="TMP57" s="105"/>
      <c r="TMQ57" s="105"/>
      <c r="TMR57" s="105"/>
      <c r="TMS57" s="105"/>
      <c r="TMT57" s="105"/>
      <c r="TMU57" s="105"/>
      <c r="TMV57" s="105"/>
      <c r="TMW57" s="105"/>
      <c r="TMX57" s="105"/>
      <c r="TMY57" s="105"/>
      <c r="TMZ57" s="105"/>
      <c r="TNA57" s="105"/>
      <c r="TNB57" s="105"/>
      <c r="TNC57" s="105"/>
      <c r="TND57" s="105"/>
      <c r="TNE57" s="105"/>
      <c r="TNF57" s="105"/>
      <c r="TNG57" s="105"/>
      <c r="TNH57" s="105"/>
      <c r="TNI57" s="105"/>
      <c r="TNJ57" s="105"/>
      <c r="TNK57" s="105"/>
      <c r="TNL57" s="105"/>
      <c r="TNM57" s="105"/>
      <c r="TNN57" s="105"/>
      <c r="TNO57" s="105"/>
      <c r="TNP57" s="105"/>
      <c r="TNQ57" s="105"/>
      <c r="TNR57" s="105"/>
      <c r="TNS57" s="105"/>
      <c r="TNT57" s="105"/>
      <c r="TNU57" s="105"/>
      <c r="TNV57" s="105"/>
      <c r="TNW57" s="105"/>
      <c r="TNX57" s="105"/>
      <c r="TNY57" s="105"/>
      <c r="TNZ57" s="105"/>
      <c r="TOA57" s="105"/>
      <c r="TOB57" s="105"/>
      <c r="TOC57" s="105"/>
      <c r="TOD57" s="105"/>
      <c r="TOE57" s="105"/>
      <c r="TOF57" s="105"/>
      <c r="TOG57" s="105"/>
      <c r="TOH57" s="105"/>
      <c r="TOI57" s="105"/>
      <c r="TOJ57" s="105"/>
      <c r="TOK57" s="105"/>
      <c r="TOL57" s="105"/>
      <c r="TOM57" s="105"/>
      <c r="TON57" s="105"/>
      <c r="TOO57" s="105"/>
      <c r="TOP57" s="105"/>
      <c r="TOQ57" s="105"/>
      <c r="TOR57" s="105"/>
      <c r="TOS57" s="105"/>
      <c r="TOT57" s="105"/>
      <c r="TOU57" s="105"/>
      <c r="TOV57" s="105"/>
      <c r="TOW57" s="105"/>
      <c r="TOX57" s="105"/>
      <c r="TOY57" s="105"/>
      <c r="TOZ57" s="105"/>
      <c r="TPA57" s="105"/>
      <c r="TPB57" s="105"/>
      <c r="TPC57" s="105"/>
      <c r="TPD57" s="105"/>
      <c r="TPE57" s="105"/>
      <c r="TPF57" s="105"/>
      <c r="TPG57" s="105"/>
      <c r="TPH57" s="105"/>
      <c r="TPI57" s="105"/>
      <c r="TPJ57" s="105"/>
      <c r="TPK57" s="105"/>
      <c r="TPL57" s="105"/>
      <c r="TPM57" s="105"/>
      <c r="TPN57" s="105"/>
      <c r="TPO57" s="105"/>
      <c r="TPP57" s="105"/>
      <c r="TPQ57" s="105"/>
      <c r="TPR57" s="105"/>
      <c r="TPS57" s="105"/>
      <c r="TPT57" s="105"/>
      <c r="TPU57" s="105"/>
      <c r="TPV57" s="105"/>
      <c r="TPW57" s="105"/>
      <c r="TPX57" s="105"/>
      <c r="TPY57" s="105"/>
      <c r="TPZ57" s="105"/>
      <c r="TQA57" s="105"/>
      <c r="TQB57" s="105"/>
      <c r="TQC57" s="105"/>
      <c r="TQD57" s="105"/>
      <c r="TQE57" s="105"/>
      <c r="TQF57" s="105"/>
      <c r="TQG57" s="105"/>
      <c r="TQH57" s="105"/>
      <c r="TQI57" s="105"/>
      <c r="TQJ57" s="105"/>
      <c r="TQK57" s="105"/>
      <c r="TQL57" s="105"/>
      <c r="TQM57" s="105"/>
      <c r="TQN57" s="105"/>
      <c r="TQO57" s="105"/>
      <c r="TQP57" s="105"/>
      <c r="TQQ57" s="105"/>
      <c r="TQR57" s="105"/>
      <c r="TQS57" s="105"/>
      <c r="TQT57" s="105"/>
      <c r="TQU57" s="105"/>
      <c r="TQV57" s="105"/>
      <c r="TQW57" s="105"/>
      <c r="TQX57" s="105"/>
      <c r="TQY57" s="105"/>
      <c r="TQZ57" s="105"/>
      <c r="TRA57" s="105"/>
      <c r="TRB57" s="105"/>
      <c r="TRC57" s="105"/>
      <c r="TRD57" s="105"/>
      <c r="TRE57" s="105"/>
      <c r="TRF57" s="105"/>
      <c r="TRG57" s="105"/>
      <c r="TRH57" s="105"/>
      <c r="TRI57" s="105"/>
      <c r="TRJ57" s="105"/>
      <c r="TRK57" s="105"/>
      <c r="TRL57" s="105"/>
      <c r="TRM57" s="105"/>
      <c r="TRN57" s="105"/>
      <c r="TRO57" s="105"/>
      <c r="TRP57" s="105"/>
      <c r="TRQ57" s="105"/>
      <c r="TRR57" s="105"/>
      <c r="TRS57" s="105"/>
      <c r="TRT57" s="105"/>
      <c r="TRU57" s="105"/>
      <c r="TRV57" s="105"/>
      <c r="TRW57" s="105"/>
      <c r="TRX57" s="105"/>
      <c r="TRY57" s="105"/>
      <c r="TRZ57" s="105"/>
      <c r="TSA57" s="105"/>
      <c r="TSB57" s="105"/>
      <c r="TSC57" s="105"/>
      <c r="TSD57" s="105"/>
      <c r="TSE57" s="105"/>
      <c r="TSF57" s="105"/>
      <c r="TSG57" s="105"/>
      <c r="TSH57" s="105"/>
      <c r="TSI57" s="105"/>
      <c r="TSJ57" s="105"/>
      <c r="TSK57" s="105"/>
      <c r="TSL57" s="105"/>
      <c r="TSM57" s="105"/>
      <c r="TSN57" s="105"/>
      <c r="TSO57" s="105"/>
      <c r="TSP57" s="105"/>
      <c r="TSQ57" s="105"/>
      <c r="TSR57" s="105"/>
      <c r="TSS57" s="105"/>
      <c r="TST57" s="105"/>
      <c r="TSU57" s="105"/>
      <c r="TSV57" s="105"/>
      <c r="TSW57" s="105"/>
      <c r="TSX57" s="105"/>
      <c r="TSY57" s="105"/>
      <c r="TSZ57" s="105"/>
      <c r="TTA57" s="105"/>
      <c r="TTB57" s="105"/>
      <c r="TTC57" s="105"/>
      <c r="TTD57" s="105"/>
      <c r="TTE57" s="105"/>
      <c r="TTF57" s="105"/>
      <c r="TTG57" s="105"/>
      <c r="TTH57" s="105"/>
      <c r="TTI57" s="105"/>
      <c r="TTJ57" s="105"/>
      <c r="TTK57" s="105"/>
      <c r="TTL57" s="105"/>
      <c r="TTM57" s="105"/>
      <c r="TTN57" s="105"/>
      <c r="TTO57" s="105"/>
      <c r="TTP57" s="105"/>
      <c r="TTQ57" s="105"/>
      <c r="TTR57" s="105"/>
      <c r="TTS57" s="105"/>
      <c r="TTT57" s="105"/>
      <c r="TTU57" s="105"/>
      <c r="TTV57" s="105"/>
      <c r="TTW57" s="105"/>
      <c r="TTX57" s="105"/>
      <c r="TTY57" s="105"/>
      <c r="TTZ57" s="105"/>
      <c r="TUA57" s="105"/>
      <c r="TUB57" s="105"/>
      <c r="TUC57" s="105"/>
      <c r="TUD57" s="105"/>
      <c r="TUE57" s="105"/>
      <c r="TUF57" s="105"/>
      <c r="TUG57" s="105"/>
      <c r="TUH57" s="105"/>
      <c r="TUI57" s="105"/>
      <c r="TUJ57" s="105"/>
      <c r="TUK57" s="105"/>
      <c r="TUL57" s="105"/>
      <c r="TUM57" s="105"/>
      <c r="TUN57" s="105"/>
      <c r="TUO57" s="105"/>
      <c r="TUP57" s="105"/>
      <c r="TUQ57" s="105"/>
      <c r="TUR57" s="105"/>
      <c r="TUS57" s="105"/>
      <c r="TUT57" s="105"/>
      <c r="TUU57" s="105"/>
      <c r="TUV57" s="105"/>
      <c r="TUW57" s="105"/>
      <c r="TUX57" s="105"/>
      <c r="TUY57" s="105"/>
      <c r="TUZ57" s="105"/>
      <c r="TVA57" s="105"/>
      <c r="TVB57" s="105"/>
      <c r="TVC57" s="105"/>
      <c r="TVD57" s="105"/>
      <c r="TVE57" s="105"/>
      <c r="TVF57" s="105"/>
      <c r="TVG57" s="105"/>
      <c r="TVH57" s="105"/>
      <c r="TVI57" s="105"/>
      <c r="TVJ57" s="105"/>
      <c r="TVK57" s="105"/>
      <c r="TVL57" s="105"/>
      <c r="TVM57" s="105"/>
      <c r="TVN57" s="105"/>
      <c r="TVO57" s="105"/>
      <c r="TVP57" s="105"/>
      <c r="TVQ57" s="105"/>
      <c r="TVR57" s="105"/>
      <c r="TVS57" s="105"/>
      <c r="TVT57" s="105"/>
      <c r="TVU57" s="105"/>
      <c r="TVV57" s="105"/>
      <c r="TVW57" s="105"/>
      <c r="TVX57" s="105"/>
      <c r="TVY57" s="105"/>
      <c r="TVZ57" s="105"/>
      <c r="TWA57" s="105"/>
      <c r="TWB57" s="105"/>
      <c r="TWC57" s="105"/>
      <c r="TWD57" s="105"/>
      <c r="TWE57" s="105"/>
      <c r="TWF57" s="105"/>
      <c r="TWG57" s="105"/>
      <c r="TWH57" s="105"/>
      <c r="TWI57" s="105"/>
      <c r="TWJ57" s="105"/>
      <c r="TWK57" s="105"/>
      <c r="TWL57" s="105"/>
      <c r="TWM57" s="105"/>
      <c r="TWN57" s="105"/>
      <c r="TWO57" s="105"/>
      <c r="TWP57" s="105"/>
      <c r="TWQ57" s="105"/>
      <c r="TWR57" s="105"/>
      <c r="TWS57" s="105"/>
      <c r="TWT57" s="105"/>
      <c r="TWU57" s="105"/>
      <c r="TWV57" s="105"/>
      <c r="TWW57" s="105"/>
      <c r="TWX57" s="105"/>
      <c r="TWY57" s="105"/>
      <c r="TWZ57" s="105"/>
      <c r="TXA57" s="105"/>
      <c r="TXB57" s="105"/>
      <c r="TXC57" s="105"/>
      <c r="TXD57" s="105"/>
      <c r="TXE57" s="105"/>
      <c r="TXF57" s="105"/>
      <c r="TXG57" s="105"/>
      <c r="TXH57" s="105"/>
      <c r="TXI57" s="105"/>
      <c r="TXJ57" s="105"/>
      <c r="TXK57" s="105"/>
      <c r="TXL57" s="105"/>
      <c r="TXM57" s="105"/>
      <c r="TXN57" s="105"/>
      <c r="TXO57" s="105"/>
      <c r="TXP57" s="105"/>
      <c r="TXQ57" s="105"/>
      <c r="TXR57" s="105"/>
      <c r="TXS57" s="105"/>
      <c r="TXT57" s="105"/>
      <c r="TXU57" s="105"/>
      <c r="TXV57" s="105"/>
      <c r="TXW57" s="105"/>
      <c r="TXX57" s="105"/>
      <c r="TXY57" s="105"/>
      <c r="TXZ57" s="105"/>
      <c r="TYA57" s="105"/>
      <c r="TYB57" s="105"/>
      <c r="TYC57" s="105"/>
      <c r="TYD57" s="105"/>
      <c r="TYE57" s="105"/>
      <c r="TYF57" s="105"/>
      <c r="TYG57" s="105"/>
      <c r="TYH57" s="105"/>
      <c r="TYI57" s="105"/>
      <c r="TYJ57" s="105"/>
      <c r="TYK57" s="105"/>
      <c r="TYL57" s="105"/>
      <c r="TYM57" s="105"/>
      <c r="TYN57" s="105"/>
      <c r="TYO57" s="105"/>
      <c r="TYP57" s="105"/>
      <c r="TYQ57" s="105"/>
      <c r="TYR57" s="105"/>
      <c r="TYS57" s="105"/>
      <c r="TYT57" s="105"/>
      <c r="TYU57" s="105"/>
      <c r="TYV57" s="105"/>
      <c r="TYW57" s="105"/>
      <c r="TYX57" s="105"/>
      <c r="TYY57" s="105"/>
      <c r="TYZ57" s="105"/>
      <c r="TZA57" s="105"/>
      <c r="TZB57" s="105"/>
      <c r="TZC57" s="105"/>
      <c r="TZD57" s="105"/>
      <c r="TZE57" s="105"/>
      <c r="TZF57" s="105"/>
      <c r="TZG57" s="105"/>
      <c r="TZH57" s="105"/>
      <c r="TZI57" s="105"/>
      <c r="TZJ57" s="105"/>
      <c r="TZK57" s="105"/>
      <c r="TZL57" s="105"/>
      <c r="TZM57" s="105"/>
      <c r="TZN57" s="105"/>
      <c r="TZO57" s="105"/>
      <c r="TZP57" s="105"/>
      <c r="TZQ57" s="105"/>
      <c r="TZR57" s="105"/>
      <c r="TZS57" s="105"/>
      <c r="TZT57" s="105"/>
      <c r="TZU57" s="105"/>
      <c r="TZV57" s="105"/>
      <c r="TZW57" s="105"/>
      <c r="TZX57" s="105"/>
      <c r="TZY57" s="105"/>
      <c r="TZZ57" s="105"/>
      <c r="UAA57" s="105"/>
      <c r="UAB57" s="105"/>
      <c r="UAC57" s="105"/>
      <c r="UAD57" s="105"/>
      <c r="UAE57" s="105"/>
      <c r="UAF57" s="105"/>
      <c r="UAG57" s="105"/>
      <c r="UAH57" s="105"/>
      <c r="UAI57" s="105"/>
      <c r="UAJ57" s="105"/>
      <c r="UAK57" s="105"/>
      <c r="UAL57" s="105"/>
      <c r="UAM57" s="105"/>
      <c r="UAN57" s="105"/>
      <c r="UAO57" s="105"/>
      <c r="UAP57" s="105"/>
      <c r="UAQ57" s="105"/>
      <c r="UAR57" s="105"/>
      <c r="UAS57" s="105"/>
      <c r="UAT57" s="105"/>
      <c r="UAU57" s="105"/>
      <c r="UAV57" s="105"/>
      <c r="UAW57" s="105"/>
      <c r="UAX57" s="105"/>
      <c r="UAY57" s="105"/>
      <c r="UAZ57" s="105"/>
      <c r="UBA57" s="105"/>
      <c r="UBB57" s="105"/>
      <c r="UBC57" s="105"/>
      <c r="UBD57" s="105"/>
      <c r="UBE57" s="105"/>
      <c r="UBF57" s="105"/>
      <c r="UBG57" s="105"/>
      <c r="UBH57" s="105"/>
      <c r="UBI57" s="105"/>
      <c r="UBJ57" s="105"/>
      <c r="UBK57" s="105"/>
      <c r="UBL57" s="105"/>
      <c r="UBM57" s="105"/>
      <c r="UBN57" s="105"/>
      <c r="UBO57" s="105"/>
      <c r="UBP57" s="105"/>
      <c r="UBQ57" s="105"/>
      <c r="UBR57" s="105"/>
      <c r="UBS57" s="105"/>
      <c r="UBT57" s="105"/>
      <c r="UBU57" s="105"/>
      <c r="UBV57" s="105"/>
      <c r="UBW57" s="105"/>
      <c r="UBX57" s="105"/>
      <c r="UBY57" s="105"/>
      <c r="UBZ57" s="105"/>
      <c r="UCA57" s="105"/>
      <c r="UCB57" s="105"/>
      <c r="UCC57" s="105"/>
      <c r="UCD57" s="105"/>
      <c r="UCE57" s="105"/>
      <c r="UCF57" s="105"/>
      <c r="UCG57" s="105"/>
      <c r="UCH57" s="105"/>
      <c r="UCI57" s="105"/>
      <c r="UCJ57" s="105"/>
      <c r="UCK57" s="105"/>
      <c r="UCL57" s="105"/>
      <c r="UCM57" s="105"/>
      <c r="UCN57" s="105"/>
      <c r="UCO57" s="105"/>
      <c r="UCP57" s="105"/>
      <c r="UCQ57" s="105"/>
      <c r="UCR57" s="105"/>
      <c r="UCS57" s="105"/>
      <c r="UCT57" s="105"/>
      <c r="UCU57" s="105"/>
      <c r="UCV57" s="105"/>
      <c r="UCW57" s="105"/>
      <c r="UCX57" s="105"/>
      <c r="UCY57" s="105"/>
      <c r="UCZ57" s="105"/>
      <c r="UDA57" s="105"/>
      <c r="UDB57" s="105"/>
      <c r="UDC57" s="105"/>
      <c r="UDD57" s="105"/>
      <c r="UDE57" s="105"/>
      <c r="UDF57" s="105"/>
      <c r="UDG57" s="105"/>
      <c r="UDH57" s="105"/>
      <c r="UDI57" s="105"/>
      <c r="UDJ57" s="105"/>
      <c r="UDK57" s="105"/>
      <c r="UDL57" s="105"/>
      <c r="UDM57" s="105"/>
      <c r="UDN57" s="105"/>
      <c r="UDO57" s="105"/>
      <c r="UDP57" s="105"/>
      <c r="UDQ57" s="105"/>
      <c r="UDR57" s="105"/>
      <c r="UDS57" s="105"/>
      <c r="UDT57" s="105"/>
      <c r="UDU57" s="105"/>
      <c r="UDV57" s="105"/>
      <c r="UDW57" s="105"/>
      <c r="UDX57" s="105"/>
      <c r="UDY57" s="105"/>
      <c r="UDZ57" s="105"/>
      <c r="UEA57" s="105"/>
      <c r="UEB57" s="105"/>
      <c r="UEC57" s="105"/>
      <c r="UED57" s="105"/>
      <c r="UEE57" s="105"/>
      <c r="UEF57" s="105"/>
      <c r="UEG57" s="105"/>
      <c r="UEH57" s="105"/>
      <c r="UEI57" s="105"/>
      <c r="UEJ57" s="105"/>
      <c r="UEK57" s="105"/>
      <c r="UEL57" s="105"/>
      <c r="UEM57" s="105"/>
      <c r="UEN57" s="105"/>
      <c r="UEO57" s="105"/>
      <c r="UEP57" s="105"/>
      <c r="UEQ57" s="105"/>
      <c r="UER57" s="105"/>
      <c r="UES57" s="105"/>
      <c r="UET57" s="105"/>
      <c r="UEU57" s="105"/>
      <c r="UEV57" s="105"/>
      <c r="UEW57" s="105"/>
      <c r="UEX57" s="105"/>
      <c r="UEY57" s="105"/>
      <c r="UEZ57" s="105"/>
      <c r="UFA57" s="105"/>
      <c r="UFB57" s="105"/>
      <c r="UFC57" s="105"/>
      <c r="UFD57" s="105"/>
      <c r="UFE57" s="105"/>
      <c r="UFF57" s="105"/>
      <c r="UFG57" s="105"/>
      <c r="UFH57" s="105"/>
      <c r="UFI57" s="105"/>
      <c r="UFJ57" s="105"/>
      <c r="UFK57" s="105"/>
      <c r="UFL57" s="105"/>
      <c r="UFM57" s="105"/>
      <c r="UFN57" s="105"/>
      <c r="UFO57" s="105"/>
      <c r="UFP57" s="105"/>
      <c r="UFQ57" s="105"/>
      <c r="UFR57" s="105"/>
      <c r="UFS57" s="105"/>
      <c r="UFT57" s="105"/>
      <c r="UFU57" s="105"/>
      <c r="UFV57" s="105"/>
      <c r="UFW57" s="105"/>
      <c r="UFX57" s="105"/>
      <c r="UFY57" s="105"/>
      <c r="UFZ57" s="105"/>
      <c r="UGA57" s="105"/>
      <c r="UGB57" s="105"/>
      <c r="UGC57" s="105"/>
      <c r="UGD57" s="105"/>
      <c r="UGE57" s="105"/>
      <c r="UGF57" s="105"/>
      <c r="UGG57" s="105"/>
      <c r="UGH57" s="105"/>
      <c r="UGI57" s="105"/>
      <c r="UGJ57" s="105"/>
      <c r="UGK57" s="105"/>
      <c r="UGL57" s="105"/>
      <c r="UGM57" s="105"/>
      <c r="UGN57" s="105"/>
      <c r="UGO57" s="105"/>
      <c r="UGP57" s="105"/>
      <c r="UGQ57" s="105"/>
      <c r="UGR57" s="105"/>
      <c r="UGS57" s="105"/>
      <c r="UGT57" s="105"/>
      <c r="UGU57" s="105"/>
      <c r="UGV57" s="105"/>
      <c r="UGW57" s="105"/>
      <c r="UGX57" s="105"/>
      <c r="UGY57" s="105"/>
      <c r="UGZ57" s="105"/>
      <c r="UHA57" s="105"/>
      <c r="UHB57" s="105"/>
      <c r="UHC57" s="105"/>
      <c r="UHD57" s="105"/>
      <c r="UHE57" s="105"/>
      <c r="UHF57" s="105"/>
      <c r="UHG57" s="105"/>
      <c r="UHH57" s="105"/>
      <c r="UHI57" s="105"/>
      <c r="UHJ57" s="105"/>
      <c r="UHK57" s="105"/>
      <c r="UHL57" s="105"/>
      <c r="UHM57" s="105"/>
      <c r="UHN57" s="105"/>
      <c r="UHO57" s="105"/>
      <c r="UHP57" s="105"/>
      <c r="UHQ57" s="105"/>
      <c r="UHR57" s="105"/>
      <c r="UHS57" s="105"/>
      <c r="UHT57" s="105"/>
      <c r="UHU57" s="105"/>
      <c r="UHV57" s="105"/>
      <c r="UHW57" s="105"/>
      <c r="UHX57" s="105"/>
      <c r="UHY57" s="105"/>
      <c r="UHZ57" s="105"/>
      <c r="UIA57" s="105"/>
      <c r="UIB57" s="105"/>
      <c r="UIC57" s="105"/>
      <c r="UID57" s="105"/>
      <c r="UIE57" s="105"/>
      <c r="UIF57" s="105"/>
      <c r="UIG57" s="105"/>
      <c r="UIH57" s="105"/>
      <c r="UII57" s="105"/>
      <c r="UIJ57" s="105"/>
      <c r="UIK57" s="105"/>
      <c r="UIL57" s="105"/>
      <c r="UIM57" s="105"/>
      <c r="UIN57" s="105"/>
      <c r="UIO57" s="105"/>
      <c r="UIP57" s="105"/>
      <c r="UIQ57" s="105"/>
      <c r="UIR57" s="105"/>
      <c r="UIS57" s="105"/>
      <c r="UIT57" s="105"/>
      <c r="UIU57" s="105"/>
      <c r="UIV57" s="105"/>
      <c r="UIW57" s="105"/>
      <c r="UIX57" s="105"/>
      <c r="UIY57" s="105"/>
      <c r="UIZ57" s="105"/>
      <c r="UJA57" s="105"/>
      <c r="UJB57" s="105"/>
      <c r="UJC57" s="105"/>
      <c r="UJD57" s="105"/>
      <c r="UJE57" s="105"/>
      <c r="UJF57" s="105"/>
      <c r="UJG57" s="105"/>
      <c r="UJH57" s="105"/>
      <c r="UJI57" s="105"/>
      <c r="UJJ57" s="105"/>
      <c r="UJK57" s="105"/>
      <c r="UJL57" s="105"/>
      <c r="UJM57" s="105"/>
      <c r="UJN57" s="105"/>
      <c r="UJO57" s="105"/>
      <c r="UJP57" s="105"/>
      <c r="UJQ57" s="105"/>
      <c r="UJR57" s="105"/>
      <c r="UJS57" s="105"/>
      <c r="UJT57" s="105"/>
      <c r="UJU57" s="105"/>
      <c r="UJV57" s="105"/>
      <c r="UJW57" s="105"/>
      <c r="UJX57" s="105"/>
      <c r="UJY57" s="105"/>
      <c r="UJZ57" s="105"/>
      <c r="UKA57" s="105"/>
      <c r="UKB57" s="105"/>
      <c r="UKC57" s="105"/>
      <c r="UKD57" s="105"/>
      <c r="UKE57" s="105"/>
      <c r="UKF57" s="105"/>
      <c r="UKG57" s="105"/>
      <c r="UKH57" s="105"/>
      <c r="UKI57" s="105"/>
      <c r="UKJ57" s="105"/>
      <c r="UKK57" s="105"/>
      <c r="UKL57" s="105"/>
      <c r="UKM57" s="105"/>
      <c r="UKN57" s="105"/>
      <c r="UKO57" s="105"/>
      <c r="UKP57" s="105"/>
      <c r="UKQ57" s="105"/>
      <c r="UKR57" s="105"/>
      <c r="UKS57" s="105"/>
      <c r="UKT57" s="105"/>
      <c r="UKU57" s="105"/>
      <c r="UKV57" s="105"/>
      <c r="UKW57" s="105"/>
      <c r="UKX57" s="105"/>
      <c r="UKY57" s="105"/>
      <c r="UKZ57" s="105"/>
      <c r="ULA57" s="105"/>
      <c r="ULB57" s="105"/>
      <c r="ULC57" s="105"/>
      <c r="ULD57" s="105"/>
      <c r="ULE57" s="105"/>
      <c r="ULF57" s="105"/>
      <c r="ULG57" s="105"/>
      <c r="ULH57" s="105"/>
      <c r="ULI57" s="105"/>
      <c r="ULJ57" s="105"/>
      <c r="ULK57" s="105"/>
      <c r="ULL57" s="105"/>
      <c r="ULM57" s="105"/>
      <c r="ULN57" s="105"/>
      <c r="ULO57" s="105"/>
      <c r="ULP57" s="105"/>
      <c r="ULQ57" s="105"/>
      <c r="ULR57" s="105"/>
      <c r="ULS57" s="105"/>
      <c r="ULT57" s="105"/>
      <c r="ULU57" s="105"/>
      <c r="ULV57" s="105"/>
      <c r="ULW57" s="105"/>
      <c r="ULX57" s="105"/>
      <c r="ULY57" s="105"/>
      <c r="ULZ57" s="105"/>
      <c r="UMA57" s="105"/>
      <c r="UMB57" s="105"/>
      <c r="UMC57" s="105"/>
      <c r="UMD57" s="105"/>
      <c r="UME57" s="105"/>
      <c r="UMF57" s="105"/>
      <c r="UMG57" s="105"/>
      <c r="UMH57" s="105"/>
      <c r="UMI57" s="105"/>
      <c r="UMJ57" s="105"/>
      <c r="UMK57" s="105"/>
      <c r="UML57" s="105"/>
      <c r="UMM57" s="105"/>
      <c r="UMN57" s="105"/>
      <c r="UMO57" s="105"/>
      <c r="UMP57" s="105"/>
      <c r="UMQ57" s="105"/>
      <c r="UMR57" s="105"/>
      <c r="UMS57" s="105"/>
      <c r="UMT57" s="105"/>
      <c r="UMU57" s="105"/>
      <c r="UMV57" s="105"/>
      <c r="UMW57" s="105"/>
      <c r="UMX57" s="105"/>
      <c r="UMY57" s="105"/>
      <c r="UMZ57" s="105"/>
      <c r="UNA57" s="105"/>
      <c r="UNB57" s="105"/>
      <c r="UNC57" s="105"/>
      <c r="UND57" s="105"/>
      <c r="UNE57" s="105"/>
      <c r="UNF57" s="105"/>
      <c r="UNG57" s="105"/>
      <c r="UNH57" s="105"/>
      <c r="UNI57" s="105"/>
      <c r="UNJ57" s="105"/>
      <c r="UNK57" s="105"/>
      <c r="UNL57" s="105"/>
      <c r="UNM57" s="105"/>
      <c r="UNN57" s="105"/>
      <c r="UNO57" s="105"/>
      <c r="UNP57" s="105"/>
      <c r="UNQ57" s="105"/>
      <c r="UNR57" s="105"/>
      <c r="UNS57" s="105"/>
      <c r="UNT57" s="105"/>
      <c r="UNU57" s="105"/>
      <c r="UNV57" s="105"/>
      <c r="UNW57" s="105"/>
      <c r="UNX57" s="105"/>
      <c r="UNY57" s="105"/>
      <c r="UNZ57" s="105"/>
      <c r="UOA57" s="105"/>
      <c r="UOB57" s="105"/>
      <c r="UOC57" s="105"/>
      <c r="UOD57" s="105"/>
      <c r="UOE57" s="105"/>
      <c r="UOF57" s="105"/>
      <c r="UOG57" s="105"/>
      <c r="UOH57" s="105"/>
      <c r="UOI57" s="105"/>
      <c r="UOJ57" s="105"/>
      <c r="UOK57" s="105"/>
      <c r="UOL57" s="105"/>
      <c r="UOM57" s="105"/>
      <c r="UON57" s="105"/>
      <c r="UOO57" s="105"/>
      <c r="UOP57" s="105"/>
      <c r="UOQ57" s="105"/>
      <c r="UOR57" s="105"/>
      <c r="UOS57" s="105"/>
      <c r="UOT57" s="105"/>
      <c r="UOU57" s="105"/>
      <c r="UOV57" s="105"/>
      <c r="UOW57" s="105"/>
      <c r="UOX57" s="105"/>
      <c r="UOY57" s="105"/>
      <c r="UOZ57" s="105"/>
      <c r="UPA57" s="105"/>
      <c r="UPB57" s="105"/>
      <c r="UPC57" s="105"/>
      <c r="UPD57" s="105"/>
      <c r="UPE57" s="105"/>
      <c r="UPF57" s="105"/>
      <c r="UPG57" s="105"/>
      <c r="UPH57" s="105"/>
      <c r="UPI57" s="105"/>
      <c r="UPJ57" s="105"/>
      <c r="UPK57" s="105"/>
      <c r="UPL57" s="105"/>
      <c r="UPM57" s="105"/>
      <c r="UPN57" s="105"/>
      <c r="UPO57" s="105"/>
      <c r="UPP57" s="105"/>
      <c r="UPQ57" s="105"/>
      <c r="UPR57" s="105"/>
      <c r="UPS57" s="105"/>
      <c r="UPT57" s="105"/>
      <c r="UPU57" s="105"/>
      <c r="UPV57" s="105"/>
      <c r="UPW57" s="105"/>
      <c r="UPX57" s="105"/>
      <c r="UPY57" s="105"/>
      <c r="UPZ57" s="105"/>
      <c r="UQA57" s="105"/>
      <c r="UQB57" s="105"/>
      <c r="UQC57" s="105"/>
      <c r="UQD57" s="105"/>
      <c r="UQE57" s="105"/>
      <c r="UQF57" s="105"/>
      <c r="UQG57" s="105"/>
      <c r="UQH57" s="105"/>
      <c r="UQI57" s="105"/>
      <c r="UQJ57" s="105"/>
      <c r="UQK57" s="105"/>
      <c r="UQL57" s="105"/>
      <c r="UQM57" s="105"/>
      <c r="UQN57" s="105"/>
      <c r="UQO57" s="105"/>
      <c r="UQP57" s="105"/>
      <c r="UQQ57" s="105"/>
      <c r="UQR57" s="105"/>
      <c r="UQS57" s="105"/>
      <c r="UQT57" s="105"/>
      <c r="UQU57" s="105"/>
      <c r="UQV57" s="105"/>
      <c r="UQW57" s="105"/>
      <c r="UQX57" s="105"/>
      <c r="UQY57" s="105"/>
      <c r="UQZ57" s="105"/>
      <c r="URA57" s="105"/>
      <c r="URB57" s="105"/>
      <c r="URC57" s="105"/>
      <c r="URD57" s="105"/>
      <c r="URE57" s="105"/>
      <c r="URF57" s="105"/>
      <c r="URG57" s="105"/>
      <c r="URH57" s="105"/>
      <c r="URI57" s="105"/>
      <c r="URJ57" s="105"/>
      <c r="URK57" s="105"/>
      <c r="URL57" s="105"/>
      <c r="URM57" s="105"/>
      <c r="URN57" s="105"/>
      <c r="URO57" s="105"/>
      <c r="URP57" s="105"/>
      <c r="URQ57" s="105"/>
      <c r="URR57" s="105"/>
      <c r="URS57" s="105"/>
      <c r="URT57" s="105"/>
      <c r="URU57" s="105"/>
      <c r="URV57" s="105"/>
      <c r="URW57" s="105"/>
      <c r="URX57" s="105"/>
      <c r="URY57" s="105"/>
      <c r="URZ57" s="105"/>
      <c r="USA57" s="105"/>
      <c r="USB57" s="105"/>
      <c r="USC57" s="105"/>
      <c r="USD57" s="105"/>
      <c r="USE57" s="105"/>
      <c r="USF57" s="105"/>
      <c r="USG57" s="105"/>
      <c r="USH57" s="105"/>
      <c r="USI57" s="105"/>
      <c r="USJ57" s="105"/>
      <c r="USK57" s="105"/>
      <c r="USL57" s="105"/>
      <c r="USM57" s="105"/>
      <c r="USN57" s="105"/>
      <c r="USO57" s="105"/>
      <c r="USP57" s="105"/>
      <c r="USQ57" s="105"/>
      <c r="USR57" s="105"/>
      <c r="USS57" s="105"/>
      <c r="UST57" s="105"/>
      <c r="USU57" s="105"/>
      <c r="USV57" s="105"/>
      <c r="USW57" s="105"/>
      <c r="USX57" s="105"/>
      <c r="USY57" s="105"/>
      <c r="USZ57" s="105"/>
      <c r="UTA57" s="105"/>
      <c r="UTB57" s="105"/>
      <c r="UTC57" s="105"/>
      <c r="UTD57" s="105"/>
      <c r="UTE57" s="105"/>
      <c r="UTF57" s="105"/>
      <c r="UTG57" s="105"/>
      <c r="UTH57" s="105"/>
      <c r="UTI57" s="105"/>
      <c r="UTJ57" s="105"/>
      <c r="UTK57" s="105"/>
      <c r="UTL57" s="105"/>
      <c r="UTM57" s="105"/>
      <c r="UTN57" s="105"/>
      <c r="UTO57" s="105"/>
      <c r="UTP57" s="105"/>
      <c r="UTQ57" s="105"/>
      <c r="UTR57" s="105"/>
      <c r="UTS57" s="105"/>
      <c r="UTT57" s="105"/>
      <c r="UTU57" s="105"/>
      <c r="UTV57" s="105"/>
      <c r="UTW57" s="105"/>
      <c r="UTX57" s="105"/>
      <c r="UTY57" s="105"/>
      <c r="UTZ57" s="105"/>
      <c r="UUA57" s="105"/>
      <c r="UUB57" s="105"/>
      <c r="UUC57" s="105"/>
      <c r="UUD57" s="105"/>
      <c r="UUE57" s="105"/>
      <c r="UUF57" s="105"/>
      <c r="UUG57" s="105"/>
      <c r="UUH57" s="105"/>
      <c r="UUI57" s="105"/>
      <c r="UUJ57" s="105"/>
      <c r="UUK57" s="105"/>
      <c r="UUL57" s="105"/>
      <c r="UUM57" s="105"/>
      <c r="UUN57" s="105"/>
      <c r="UUO57" s="105"/>
      <c r="UUP57" s="105"/>
      <c r="UUQ57" s="105"/>
      <c r="UUR57" s="105"/>
      <c r="UUS57" s="105"/>
      <c r="UUT57" s="105"/>
      <c r="UUU57" s="105"/>
      <c r="UUV57" s="105"/>
      <c r="UUW57" s="105"/>
      <c r="UUX57" s="105"/>
      <c r="UUY57" s="105"/>
      <c r="UUZ57" s="105"/>
      <c r="UVA57" s="105"/>
      <c r="UVB57" s="105"/>
      <c r="UVC57" s="105"/>
      <c r="UVD57" s="105"/>
      <c r="UVE57" s="105"/>
      <c r="UVF57" s="105"/>
      <c r="UVG57" s="105"/>
      <c r="UVH57" s="105"/>
      <c r="UVI57" s="105"/>
      <c r="UVJ57" s="105"/>
      <c r="UVK57" s="105"/>
      <c r="UVL57" s="105"/>
      <c r="UVM57" s="105"/>
      <c r="UVN57" s="105"/>
      <c r="UVO57" s="105"/>
      <c r="UVP57" s="105"/>
      <c r="UVQ57" s="105"/>
      <c r="UVR57" s="105"/>
      <c r="UVS57" s="105"/>
      <c r="UVT57" s="105"/>
      <c r="UVU57" s="105"/>
      <c r="UVV57" s="105"/>
      <c r="UVW57" s="105"/>
      <c r="UVX57" s="105"/>
      <c r="UVY57" s="105"/>
      <c r="UVZ57" s="105"/>
      <c r="UWA57" s="105"/>
      <c r="UWB57" s="105"/>
      <c r="UWC57" s="105"/>
      <c r="UWD57" s="105"/>
      <c r="UWE57" s="105"/>
      <c r="UWF57" s="105"/>
      <c r="UWG57" s="105"/>
      <c r="UWH57" s="105"/>
      <c r="UWI57" s="105"/>
      <c r="UWJ57" s="105"/>
      <c r="UWK57" s="105"/>
      <c r="UWL57" s="105"/>
      <c r="UWM57" s="105"/>
      <c r="UWN57" s="105"/>
      <c r="UWO57" s="105"/>
      <c r="UWP57" s="105"/>
      <c r="UWQ57" s="105"/>
      <c r="UWR57" s="105"/>
      <c r="UWS57" s="105"/>
      <c r="UWT57" s="105"/>
      <c r="UWU57" s="105"/>
      <c r="UWV57" s="105"/>
      <c r="UWW57" s="105"/>
      <c r="UWX57" s="105"/>
      <c r="UWY57" s="105"/>
      <c r="UWZ57" s="105"/>
      <c r="UXA57" s="105"/>
      <c r="UXB57" s="105"/>
      <c r="UXC57" s="105"/>
      <c r="UXD57" s="105"/>
      <c r="UXE57" s="105"/>
      <c r="UXF57" s="105"/>
      <c r="UXG57" s="105"/>
      <c r="UXH57" s="105"/>
      <c r="UXI57" s="105"/>
      <c r="UXJ57" s="105"/>
      <c r="UXK57" s="105"/>
      <c r="UXL57" s="105"/>
      <c r="UXM57" s="105"/>
      <c r="UXN57" s="105"/>
      <c r="UXO57" s="105"/>
      <c r="UXP57" s="105"/>
      <c r="UXQ57" s="105"/>
      <c r="UXR57" s="105"/>
      <c r="UXS57" s="105"/>
      <c r="UXT57" s="105"/>
      <c r="UXU57" s="105"/>
      <c r="UXV57" s="105"/>
      <c r="UXW57" s="105"/>
      <c r="UXX57" s="105"/>
      <c r="UXY57" s="105"/>
      <c r="UXZ57" s="105"/>
      <c r="UYA57" s="105"/>
      <c r="UYB57" s="105"/>
      <c r="UYC57" s="105"/>
      <c r="UYD57" s="105"/>
      <c r="UYE57" s="105"/>
      <c r="UYF57" s="105"/>
      <c r="UYG57" s="105"/>
      <c r="UYH57" s="105"/>
      <c r="UYI57" s="105"/>
      <c r="UYJ57" s="105"/>
      <c r="UYK57" s="105"/>
      <c r="UYL57" s="105"/>
      <c r="UYM57" s="105"/>
      <c r="UYN57" s="105"/>
      <c r="UYO57" s="105"/>
      <c r="UYP57" s="105"/>
      <c r="UYQ57" s="105"/>
      <c r="UYR57" s="105"/>
      <c r="UYS57" s="105"/>
      <c r="UYT57" s="105"/>
      <c r="UYU57" s="105"/>
      <c r="UYV57" s="105"/>
      <c r="UYW57" s="105"/>
      <c r="UYX57" s="105"/>
      <c r="UYY57" s="105"/>
      <c r="UYZ57" s="105"/>
      <c r="UZA57" s="105"/>
      <c r="UZB57" s="105"/>
      <c r="UZC57" s="105"/>
      <c r="UZD57" s="105"/>
      <c r="UZE57" s="105"/>
      <c r="UZF57" s="105"/>
      <c r="UZG57" s="105"/>
      <c r="UZH57" s="105"/>
      <c r="UZI57" s="105"/>
      <c r="UZJ57" s="105"/>
      <c r="UZK57" s="105"/>
      <c r="UZL57" s="105"/>
      <c r="UZM57" s="105"/>
      <c r="UZN57" s="105"/>
      <c r="UZO57" s="105"/>
      <c r="UZP57" s="105"/>
      <c r="UZQ57" s="105"/>
      <c r="UZR57" s="105"/>
      <c r="UZS57" s="105"/>
      <c r="UZT57" s="105"/>
      <c r="UZU57" s="105"/>
      <c r="UZV57" s="105"/>
      <c r="UZW57" s="105"/>
      <c r="UZX57" s="105"/>
      <c r="UZY57" s="105"/>
      <c r="UZZ57" s="105"/>
      <c r="VAA57" s="105"/>
      <c r="VAB57" s="105"/>
      <c r="VAC57" s="105"/>
      <c r="VAD57" s="105"/>
      <c r="VAE57" s="105"/>
      <c r="VAF57" s="105"/>
      <c r="VAG57" s="105"/>
      <c r="VAH57" s="105"/>
      <c r="VAI57" s="105"/>
      <c r="VAJ57" s="105"/>
      <c r="VAK57" s="105"/>
      <c r="VAL57" s="105"/>
      <c r="VAM57" s="105"/>
      <c r="VAN57" s="105"/>
      <c r="VAO57" s="105"/>
      <c r="VAP57" s="105"/>
      <c r="VAQ57" s="105"/>
      <c r="VAR57" s="105"/>
      <c r="VAS57" s="105"/>
      <c r="VAT57" s="105"/>
      <c r="VAU57" s="105"/>
      <c r="VAV57" s="105"/>
      <c r="VAW57" s="105"/>
      <c r="VAX57" s="105"/>
      <c r="VAY57" s="105"/>
      <c r="VAZ57" s="105"/>
      <c r="VBA57" s="105"/>
      <c r="VBB57" s="105"/>
      <c r="VBC57" s="105"/>
      <c r="VBD57" s="105"/>
      <c r="VBE57" s="105"/>
      <c r="VBF57" s="105"/>
      <c r="VBG57" s="105"/>
      <c r="VBH57" s="105"/>
      <c r="VBI57" s="105"/>
      <c r="VBJ57" s="105"/>
      <c r="VBK57" s="105"/>
      <c r="VBL57" s="105"/>
      <c r="VBM57" s="105"/>
      <c r="VBN57" s="105"/>
      <c r="VBO57" s="105"/>
      <c r="VBP57" s="105"/>
      <c r="VBQ57" s="105"/>
      <c r="VBR57" s="105"/>
      <c r="VBS57" s="105"/>
      <c r="VBT57" s="105"/>
      <c r="VBU57" s="105"/>
      <c r="VBV57" s="105"/>
      <c r="VBW57" s="105"/>
      <c r="VBX57" s="105"/>
      <c r="VBY57" s="105"/>
      <c r="VBZ57" s="105"/>
      <c r="VCA57" s="105"/>
      <c r="VCB57" s="105"/>
      <c r="VCC57" s="105"/>
      <c r="VCD57" s="105"/>
      <c r="VCE57" s="105"/>
      <c r="VCF57" s="105"/>
      <c r="VCG57" s="105"/>
      <c r="VCH57" s="105"/>
      <c r="VCI57" s="105"/>
      <c r="VCJ57" s="105"/>
      <c r="VCK57" s="105"/>
      <c r="VCL57" s="105"/>
      <c r="VCM57" s="105"/>
      <c r="VCN57" s="105"/>
      <c r="VCO57" s="105"/>
      <c r="VCP57" s="105"/>
      <c r="VCQ57" s="105"/>
      <c r="VCR57" s="105"/>
      <c r="VCS57" s="105"/>
      <c r="VCT57" s="105"/>
      <c r="VCU57" s="105"/>
      <c r="VCV57" s="105"/>
      <c r="VCW57" s="105"/>
      <c r="VCX57" s="105"/>
      <c r="VCY57" s="105"/>
      <c r="VCZ57" s="105"/>
      <c r="VDA57" s="105"/>
      <c r="VDB57" s="105"/>
      <c r="VDC57" s="105"/>
      <c r="VDD57" s="105"/>
      <c r="VDE57" s="105"/>
      <c r="VDF57" s="105"/>
      <c r="VDG57" s="105"/>
      <c r="VDH57" s="105"/>
      <c r="VDI57" s="105"/>
      <c r="VDJ57" s="105"/>
      <c r="VDK57" s="105"/>
      <c r="VDL57" s="105"/>
      <c r="VDM57" s="105"/>
      <c r="VDN57" s="105"/>
      <c r="VDO57" s="105"/>
      <c r="VDP57" s="105"/>
      <c r="VDQ57" s="105"/>
      <c r="VDR57" s="105"/>
      <c r="VDS57" s="105"/>
      <c r="VDT57" s="105"/>
      <c r="VDU57" s="105"/>
      <c r="VDV57" s="105"/>
      <c r="VDW57" s="105"/>
      <c r="VDX57" s="105"/>
      <c r="VDY57" s="105"/>
      <c r="VDZ57" s="105"/>
      <c r="VEA57" s="105"/>
      <c r="VEB57" s="105"/>
      <c r="VEC57" s="105"/>
      <c r="VED57" s="105"/>
      <c r="VEE57" s="105"/>
      <c r="VEF57" s="105"/>
      <c r="VEG57" s="105"/>
      <c r="VEH57" s="105"/>
      <c r="VEI57" s="105"/>
      <c r="VEJ57" s="105"/>
      <c r="VEK57" s="105"/>
      <c r="VEL57" s="105"/>
      <c r="VEM57" s="105"/>
      <c r="VEN57" s="105"/>
      <c r="VEO57" s="105"/>
      <c r="VEP57" s="105"/>
      <c r="VEQ57" s="105"/>
      <c r="VER57" s="105"/>
      <c r="VES57" s="105"/>
      <c r="VET57" s="105"/>
      <c r="VEU57" s="105"/>
      <c r="VEV57" s="105"/>
      <c r="VEW57" s="105"/>
      <c r="VEX57" s="105"/>
      <c r="VEY57" s="105"/>
      <c r="VEZ57" s="105"/>
      <c r="VFA57" s="105"/>
      <c r="VFB57" s="105"/>
      <c r="VFC57" s="105"/>
      <c r="VFD57" s="105"/>
      <c r="VFE57" s="105"/>
      <c r="VFF57" s="105"/>
      <c r="VFG57" s="105"/>
      <c r="VFH57" s="105"/>
      <c r="VFI57" s="105"/>
      <c r="VFJ57" s="105"/>
      <c r="VFK57" s="105"/>
      <c r="VFL57" s="105"/>
      <c r="VFM57" s="105"/>
      <c r="VFN57" s="105"/>
      <c r="VFO57" s="105"/>
      <c r="VFP57" s="105"/>
      <c r="VFQ57" s="105"/>
      <c r="VFR57" s="105"/>
      <c r="VFS57" s="105"/>
      <c r="VFT57" s="105"/>
      <c r="VFU57" s="105"/>
      <c r="VFV57" s="105"/>
      <c r="VFW57" s="105"/>
      <c r="VFX57" s="105"/>
      <c r="VFY57" s="105"/>
      <c r="VFZ57" s="105"/>
      <c r="VGA57" s="105"/>
      <c r="VGB57" s="105"/>
      <c r="VGC57" s="105"/>
      <c r="VGD57" s="105"/>
      <c r="VGE57" s="105"/>
      <c r="VGF57" s="105"/>
      <c r="VGG57" s="105"/>
      <c r="VGH57" s="105"/>
      <c r="VGI57" s="105"/>
      <c r="VGJ57" s="105"/>
      <c r="VGK57" s="105"/>
      <c r="VGL57" s="105"/>
      <c r="VGM57" s="105"/>
      <c r="VGN57" s="105"/>
      <c r="VGO57" s="105"/>
      <c r="VGP57" s="105"/>
      <c r="VGQ57" s="105"/>
      <c r="VGR57" s="105"/>
      <c r="VGS57" s="105"/>
      <c r="VGT57" s="105"/>
      <c r="VGU57" s="105"/>
      <c r="VGV57" s="105"/>
      <c r="VGW57" s="105"/>
      <c r="VGX57" s="105"/>
      <c r="VGY57" s="105"/>
      <c r="VGZ57" s="105"/>
      <c r="VHA57" s="105"/>
      <c r="VHB57" s="105"/>
      <c r="VHC57" s="105"/>
      <c r="VHD57" s="105"/>
      <c r="VHE57" s="105"/>
      <c r="VHF57" s="105"/>
      <c r="VHG57" s="105"/>
      <c r="VHH57" s="105"/>
      <c r="VHI57" s="105"/>
      <c r="VHJ57" s="105"/>
      <c r="VHK57" s="105"/>
      <c r="VHL57" s="105"/>
      <c r="VHM57" s="105"/>
      <c r="VHN57" s="105"/>
      <c r="VHO57" s="105"/>
      <c r="VHP57" s="105"/>
      <c r="VHQ57" s="105"/>
      <c r="VHR57" s="105"/>
      <c r="VHS57" s="105"/>
      <c r="VHT57" s="105"/>
      <c r="VHU57" s="105"/>
      <c r="VHV57" s="105"/>
      <c r="VHW57" s="105"/>
      <c r="VHX57" s="105"/>
      <c r="VHY57" s="105"/>
      <c r="VHZ57" s="105"/>
      <c r="VIA57" s="105"/>
      <c r="VIB57" s="105"/>
      <c r="VIC57" s="105"/>
      <c r="VID57" s="105"/>
      <c r="VIE57" s="105"/>
      <c r="VIF57" s="105"/>
      <c r="VIG57" s="105"/>
      <c r="VIH57" s="105"/>
      <c r="VII57" s="105"/>
      <c r="VIJ57" s="105"/>
      <c r="VIK57" s="105"/>
      <c r="VIL57" s="105"/>
      <c r="VIM57" s="105"/>
      <c r="VIN57" s="105"/>
      <c r="VIO57" s="105"/>
      <c r="VIP57" s="105"/>
      <c r="VIQ57" s="105"/>
      <c r="VIR57" s="105"/>
      <c r="VIS57" s="105"/>
      <c r="VIT57" s="105"/>
      <c r="VIU57" s="105"/>
      <c r="VIV57" s="105"/>
      <c r="VIW57" s="105"/>
      <c r="VIX57" s="105"/>
      <c r="VIY57" s="105"/>
      <c r="VIZ57" s="105"/>
      <c r="VJA57" s="105"/>
      <c r="VJB57" s="105"/>
      <c r="VJC57" s="105"/>
      <c r="VJD57" s="105"/>
      <c r="VJE57" s="105"/>
      <c r="VJF57" s="105"/>
      <c r="VJG57" s="105"/>
      <c r="VJH57" s="105"/>
      <c r="VJI57" s="105"/>
      <c r="VJJ57" s="105"/>
      <c r="VJK57" s="105"/>
      <c r="VJL57" s="105"/>
      <c r="VJM57" s="105"/>
      <c r="VJN57" s="105"/>
      <c r="VJO57" s="105"/>
      <c r="VJP57" s="105"/>
      <c r="VJQ57" s="105"/>
      <c r="VJR57" s="105"/>
      <c r="VJS57" s="105"/>
      <c r="VJT57" s="105"/>
      <c r="VJU57" s="105"/>
      <c r="VJV57" s="105"/>
      <c r="VJW57" s="105"/>
      <c r="VJX57" s="105"/>
      <c r="VJY57" s="105"/>
      <c r="VJZ57" s="105"/>
      <c r="VKA57" s="105"/>
      <c r="VKB57" s="105"/>
      <c r="VKC57" s="105"/>
      <c r="VKD57" s="105"/>
      <c r="VKE57" s="105"/>
      <c r="VKF57" s="105"/>
      <c r="VKG57" s="105"/>
      <c r="VKH57" s="105"/>
      <c r="VKI57" s="105"/>
      <c r="VKJ57" s="105"/>
      <c r="VKK57" s="105"/>
      <c r="VKL57" s="105"/>
      <c r="VKM57" s="105"/>
      <c r="VKN57" s="105"/>
      <c r="VKO57" s="105"/>
      <c r="VKP57" s="105"/>
      <c r="VKQ57" s="105"/>
      <c r="VKR57" s="105"/>
      <c r="VKS57" s="105"/>
      <c r="VKT57" s="105"/>
      <c r="VKU57" s="105"/>
      <c r="VKV57" s="105"/>
      <c r="VKW57" s="105"/>
      <c r="VKX57" s="105"/>
      <c r="VKY57" s="105"/>
      <c r="VKZ57" s="105"/>
      <c r="VLA57" s="105"/>
      <c r="VLB57" s="105"/>
      <c r="VLC57" s="105"/>
      <c r="VLD57" s="105"/>
      <c r="VLE57" s="105"/>
      <c r="VLF57" s="105"/>
      <c r="VLG57" s="105"/>
      <c r="VLH57" s="105"/>
      <c r="VLI57" s="105"/>
      <c r="VLJ57" s="105"/>
      <c r="VLK57" s="105"/>
      <c r="VLL57" s="105"/>
      <c r="VLM57" s="105"/>
      <c r="VLN57" s="105"/>
      <c r="VLO57" s="105"/>
      <c r="VLP57" s="105"/>
      <c r="VLQ57" s="105"/>
      <c r="VLR57" s="105"/>
      <c r="VLS57" s="105"/>
      <c r="VLT57" s="105"/>
      <c r="VLU57" s="105"/>
      <c r="VLV57" s="105"/>
      <c r="VLW57" s="105"/>
      <c r="VLX57" s="105"/>
      <c r="VLY57" s="105"/>
      <c r="VLZ57" s="105"/>
      <c r="VMA57" s="105"/>
      <c r="VMB57" s="105"/>
      <c r="VMC57" s="105"/>
      <c r="VMD57" s="105"/>
      <c r="VME57" s="105"/>
      <c r="VMF57" s="105"/>
      <c r="VMG57" s="105"/>
      <c r="VMH57" s="105"/>
      <c r="VMI57" s="105"/>
      <c r="VMJ57" s="105"/>
      <c r="VMK57" s="105"/>
      <c r="VML57" s="105"/>
      <c r="VMM57" s="105"/>
      <c r="VMN57" s="105"/>
      <c r="VMO57" s="105"/>
      <c r="VMP57" s="105"/>
      <c r="VMQ57" s="105"/>
      <c r="VMR57" s="105"/>
      <c r="VMS57" s="105"/>
      <c r="VMT57" s="105"/>
      <c r="VMU57" s="105"/>
      <c r="VMV57" s="105"/>
      <c r="VMW57" s="105"/>
      <c r="VMX57" s="105"/>
      <c r="VMY57" s="105"/>
      <c r="VMZ57" s="105"/>
      <c r="VNA57" s="105"/>
      <c r="VNB57" s="105"/>
      <c r="VNC57" s="105"/>
      <c r="VND57" s="105"/>
      <c r="VNE57" s="105"/>
      <c r="VNF57" s="105"/>
      <c r="VNG57" s="105"/>
      <c r="VNH57" s="105"/>
      <c r="VNI57" s="105"/>
      <c r="VNJ57" s="105"/>
      <c r="VNK57" s="105"/>
      <c r="VNL57" s="105"/>
      <c r="VNM57" s="105"/>
      <c r="VNN57" s="105"/>
      <c r="VNO57" s="105"/>
      <c r="VNP57" s="105"/>
      <c r="VNQ57" s="105"/>
      <c r="VNR57" s="105"/>
      <c r="VNS57" s="105"/>
      <c r="VNT57" s="105"/>
      <c r="VNU57" s="105"/>
      <c r="VNV57" s="105"/>
      <c r="VNW57" s="105"/>
      <c r="VNX57" s="105"/>
      <c r="VNY57" s="105"/>
      <c r="VNZ57" s="105"/>
      <c r="VOA57" s="105"/>
      <c r="VOB57" s="105"/>
      <c r="VOC57" s="105"/>
      <c r="VOD57" s="105"/>
      <c r="VOE57" s="105"/>
      <c r="VOF57" s="105"/>
      <c r="VOG57" s="105"/>
      <c r="VOH57" s="105"/>
      <c r="VOI57" s="105"/>
      <c r="VOJ57" s="105"/>
      <c r="VOK57" s="105"/>
      <c r="VOL57" s="105"/>
      <c r="VOM57" s="105"/>
      <c r="VON57" s="105"/>
      <c r="VOO57" s="105"/>
      <c r="VOP57" s="105"/>
      <c r="VOQ57" s="105"/>
      <c r="VOR57" s="105"/>
      <c r="VOS57" s="105"/>
      <c r="VOT57" s="105"/>
      <c r="VOU57" s="105"/>
      <c r="VOV57" s="105"/>
      <c r="VOW57" s="105"/>
      <c r="VOX57" s="105"/>
      <c r="VOY57" s="105"/>
      <c r="VOZ57" s="105"/>
      <c r="VPA57" s="105"/>
      <c r="VPB57" s="105"/>
      <c r="VPC57" s="105"/>
      <c r="VPD57" s="105"/>
      <c r="VPE57" s="105"/>
      <c r="VPF57" s="105"/>
      <c r="VPG57" s="105"/>
      <c r="VPH57" s="105"/>
      <c r="VPI57" s="105"/>
      <c r="VPJ57" s="105"/>
      <c r="VPK57" s="105"/>
      <c r="VPL57" s="105"/>
      <c r="VPM57" s="105"/>
      <c r="VPN57" s="105"/>
      <c r="VPO57" s="105"/>
      <c r="VPP57" s="105"/>
      <c r="VPQ57" s="105"/>
      <c r="VPR57" s="105"/>
      <c r="VPS57" s="105"/>
      <c r="VPT57" s="105"/>
      <c r="VPU57" s="105"/>
      <c r="VPV57" s="105"/>
      <c r="VPW57" s="105"/>
      <c r="VPX57" s="105"/>
      <c r="VPY57" s="105"/>
      <c r="VPZ57" s="105"/>
      <c r="VQA57" s="105"/>
      <c r="VQB57" s="105"/>
      <c r="VQC57" s="105"/>
      <c r="VQD57" s="105"/>
      <c r="VQE57" s="105"/>
      <c r="VQF57" s="105"/>
      <c r="VQG57" s="105"/>
      <c r="VQH57" s="105"/>
      <c r="VQI57" s="105"/>
      <c r="VQJ57" s="105"/>
      <c r="VQK57" s="105"/>
      <c r="VQL57" s="105"/>
      <c r="VQM57" s="105"/>
      <c r="VQN57" s="105"/>
      <c r="VQO57" s="105"/>
      <c r="VQP57" s="105"/>
      <c r="VQQ57" s="105"/>
      <c r="VQR57" s="105"/>
      <c r="VQS57" s="105"/>
      <c r="VQT57" s="105"/>
      <c r="VQU57" s="105"/>
      <c r="VQV57" s="105"/>
      <c r="VQW57" s="105"/>
      <c r="VQX57" s="105"/>
      <c r="VQY57" s="105"/>
      <c r="VQZ57" s="105"/>
      <c r="VRA57" s="105"/>
      <c r="VRB57" s="105"/>
      <c r="VRC57" s="105"/>
      <c r="VRD57" s="105"/>
      <c r="VRE57" s="105"/>
      <c r="VRF57" s="105"/>
      <c r="VRG57" s="105"/>
      <c r="VRH57" s="105"/>
      <c r="VRI57" s="105"/>
      <c r="VRJ57" s="105"/>
      <c r="VRK57" s="105"/>
      <c r="VRL57" s="105"/>
      <c r="VRM57" s="105"/>
      <c r="VRN57" s="105"/>
      <c r="VRO57" s="105"/>
      <c r="VRP57" s="105"/>
      <c r="VRQ57" s="105"/>
      <c r="VRR57" s="105"/>
      <c r="VRS57" s="105"/>
      <c r="VRT57" s="105"/>
      <c r="VRU57" s="105"/>
      <c r="VRV57" s="105"/>
      <c r="VRW57" s="105"/>
      <c r="VRX57" s="105"/>
      <c r="VRY57" s="105"/>
      <c r="VRZ57" s="105"/>
      <c r="VSA57" s="105"/>
      <c r="VSB57" s="105"/>
      <c r="VSC57" s="105"/>
      <c r="VSD57" s="105"/>
      <c r="VSE57" s="105"/>
      <c r="VSF57" s="105"/>
      <c r="VSG57" s="105"/>
      <c r="VSH57" s="105"/>
      <c r="VSI57" s="105"/>
      <c r="VSJ57" s="105"/>
      <c r="VSK57" s="105"/>
      <c r="VSL57" s="105"/>
      <c r="VSM57" s="105"/>
      <c r="VSN57" s="105"/>
      <c r="VSO57" s="105"/>
      <c r="VSP57" s="105"/>
      <c r="VSQ57" s="105"/>
      <c r="VSR57" s="105"/>
      <c r="VSS57" s="105"/>
      <c r="VST57" s="105"/>
      <c r="VSU57" s="105"/>
      <c r="VSV57" s="105"/>
      <c r="VSW57" s="105"/>
      <c r="VSX57" s="105"/>
      <c r="VSY57" s="105"/>
      <c r="VSZ57" s="105"/>
      <c r="VTA57" s="105"/>
      <c r="VTB57" s="105"/>
      <c r="VTC57" s="105"/>
      <c r="VTD57" s="105"/>
      <c r="VTE57" s="105"/>
      <c r="VTF57" s="105"/>
      <c r="VTG57" s="105"/>
      <c r="VTH57" s="105"/>
      <c r="VTI57" s="105"/>
      <c r="VTJ57" s="105"/>
      <c r="VTK57" s="105"/>
      <c r="VTL57" s="105"/>
      <c r="VTM57" s="105"/>
      <c r="VTN57" s="105"/>
      <c r="VTO57" s="105"/>
      <c r="VTP57" s="105"/>
      <c r="VTQ57" s="105"/>
      <c r="VTR57" s="105"/>
      <c r="VTS57" s="105"/>
      <c r="VTT57" s="105"/>
      <c r="VTU57" s="105"/>
      <c r="VTV57" s="105"/>
      <c r="VTW57" s="105"/>
      <c r="VTX57" s="105"/>
      <c r="VTY57" s="105"/>
      <c r="VTZ57" s="105"/>
      <c r="VUA57" s="105"/>
      <c r="VUB57" s="105"/>
      <c r="VUC57" s="105"/>
      <c r="VUD57" s="105"/>
      <c r="VUE57" s="105"/>
      <c r="VUF57" s="105"/>
      <c r="VUG57" s="105"/>
      <c r="VUH57" s="105"/>
      <c r="VUI57" s="105"/>
      <c r="VUJ57" s="105"/>
      <c r="VUK57" s="105"/>
      <c r="VUL57" s="105"/>
      <c r="VUM57" s="105"/>
      <c r="VUN57" s="105"/>
      <c r="VUO57" s="105"/>
      <c r="VUP57" s="105"/>
      <c r="VUQ57" s="105"/>
      <c r="VUR57" s="105"/>
      <c r="VUS57" s="105"/>
      <c r="VUT57" s="105"/>
      <c r="VUU57" s="105"/>
      <c r="VUV57" s="105"/>
      <c r="VUW57" s="105"/>
      <c r="VUX57" s="105"/>
      <c r="VUY57" s="105"/>
      <c r="VUZ57" s="105"/>
      <c r="VVA57" s="105"/>
      <c r="VVB57" s="105"/>
      <c r="VVC57" s="105"/>
      <c r="VVD57" s="105"/>
      <c r="VVE57" s="105"/>
      <c r="VVF57" s="105"/>
      <c r="VVG57" s="105"/>
      <c r="VVH57" s="105"/>
      <c r="VVI57" s="105"/>
      <c r="VVJ57" s="105"/>
      <c r="VVK57" s="105"/>
      <c r="VVL57" s="105"/>
      <c r="VVM57" s="105"/>
      <c r="VVN57" s="105"/>
      <c r="VVO57" s="105"/>
      <c r="VVP57" s="105"/>
      <c r="VVQ57" s="105"/>
      <c r="VVR57" s="105"/>
      <c r="VVS57" s="105"/>
      <c r="VVT57" s="105"/>
      <c r="VVU57" s="105"/>
      <c r="VVV57" s="105"/>
      <c r="VVW57" s="105"/>
      <c r="VVX57" s="105"/>
      <c r="VVY57" s="105"/>
      <c r="VVZ57" s="105"/>
      <c r="VWA57" s="105"/>
      <c r="VWB57" s="105"/>
      <c r="VWC57" s="105"/>
      <c r="VWD57" s="105"/>
      <c r="VWE57" s="105"/>
      <c r="VWF57" s="105"/>
      <c r="VWG57" s="105"/>
      <c r="VWH57" s="105"/>
      <c r="VWI57" s="105"/>
      <c r="VWJ57" s="105"/>
      <c r="VWK57" s="105"/>
      <c r="VWL57" s="105"/>
      <c r="VWM57" s="105"/>
      <c r="VWN57" s="105"/>
      <c r="VWO57" s="105"/>
      <c r="VWP57" s="105"/>
      <c r="VWQ57" s="105"/>
      <c r="VWR57" s="105"/>
      <c r="VWS57" s="105"/>
      <c r="VWT57" s="105"/>
      <c r="VWU57" s="105"/>
      <c r="VWV57" s="105"/>
      <c r="VWW57" s="105"/>
      <c r="VWX57" s="105"/>
      <c r="VWY57" s="105"/>
      <c r="VWZ57" s="105"/>
      <c r="VXA57" s="105"/>
      <c r="VXB57" s="105"/>
      <c r="VXC57" s="105"/>
      <c r="VXD57" s="105"/>
      <c r="VXE57" s="105"/>
      <c r="VXF57" s="105"/>
      <c r="VXG57" s="105"/>
      <c r="VXH57" s="105"/>
      <c r="VXI57" s="105"/>
      <c r="VXJ57" s="105"/>
      <c r="VXK57" s="105"/>
      <c r="VXL57" s="105"/>
      <c r="VXM57" s="105"/>
      <c r="VXN57" s="105"/>
      <c r="VXO57" s="105"/>
      <c r="VXP57" s="105"/>
      <c r="VXQ57" s="105"/>
      <c r="VXR57" s="105"/>
      <c r="VXS57" s="105"/>
      <c r="VXT57" s="105"/>
      <c r="VXU57" s="105"/>
      <c r="VXV57" s="105"/>
      <c r="VXW57" s="105"/>
      <c r="VXX57" s="105"/>
      <c r="VXY57" s="105"/>
      <c r="VXZ57" s="105"/>
      <c r="VYA57" s="105"/>
      <c r="VYB57" s="105"/>
      <c r="VYC57" s="105"/>
      <c r="VYD57" s="105"/>
      <c r="VYE57" s="105"/>
      <c r="VYF57" s="105"/>
      <c r="VYG57" s="105"/>
      <c r="VYH57" s="105"/>
      <c r="VYI57" s="105"/>
      <c r="VYJ57" s="105"/>
      <c r="VYK57" s="105"/>
      <c r="VYL57" s="105"/>
      <c r="VYM57" s="105"/>
      <c r="VYN57" s="105"/>
      <c r="VYO57" s="105"/>
      <c r="VYP57" s="105"/>
      <c r="VYQ57" s="105"/>
      <c r="VYR57" s="105"/>
      <c r="VYS57" s="105"/>
      <c r="VYT57" s="105"/>
      <c r="VYU57" s="105"/>
      <c r="VYV57" s="105"/>
      <c r="VYW57" s="105"/>
      <c r="VYX57" s="105"/>
      <c r="VYY57" s="105"/>
      <c r="VYZ57" s="105"/>
      <c r="VZA57" s="105"/>
      <c r="VZB57" s="105"/>
      <c r="VZC57" s="105"/>
      <c r="VZD57" s="105"/>
      <c r="VZE57" s="105"/>
      <c r="VZF57" s="105"/>
      <c r="VZG57" s="105"/>
      <c r="VZH57" s="105"/>
      <c r="VZI57" s="105"/>
      <c r="VZJ57" s="105"/>
      <c r="VZK57" s="105"/>
      <c r="VZL57" s="105"/>
      <c r="VZM57" s="105"/>
      <c r="VZN57" s="105"/>
      <c r="VZO57" s="105"/>
      <c r="VZP57" s="105"/>
      <c r="VZQ57" s="105"/>
      <c r="VZR57" s="105"/>
      <c r="VZS57" s="105"/>
      <c r="VZT57" s="105"/>
      <c r="VZU57" s="105"/>
      <c r="VZV57" s="105"/>
      <c r="VZW57" s="105"/>
      <c r="VZX57" s="105"/>
      <c r="VZY57" s="105"/>
      <c r="VZZ57" s="105"/>
      <c r="WAA57" s="105"/>
      <c r="WAB57" s="105"/>
      <c r="WAC57" s="105"/>
      <c r="WAD57" s="105"/>
      <c r="WAE57" s="105"/>
      <c r="WAF57" s="105"/>
      <c r="WAG57" s="105"/>
      <c r="WAH57" s="105"/>
      <c r="WAI57" s="105"/>
      <c r="WAJ57" s="105"/>
      <c r="WAK57" s="105"/>
      <c r="WAL57" s="105"/>
      <c r="WAM57" s="105"/>
      <c r="WAN57" s="105"/>
      <c r="WAO57" s="105"/>
      <c r="WAP57" s="105"/>
      <c r="WAQ57" s="105"/>
      <c r="WAR57" s="105"/>
      <c r="WAS57" s="105"/>
      <c r="WAT57" s="105"/>
      <c r="WAU57" s="105"/>
      <c r="WAV57" s="105"/>
      <c r="WAW57" s="105"/>
      <c r="WAX57" s="105"/>
      <c r="WAY57" s="105"/>
      <c r="WAZ57" s="105"/>
      <c r="WBA57" s="105"/>
      <c r="WBB57" s="105"/>
      <c r="WBC57" s="105"/>
      <c r="WBD57" s="105"/>
      <c r="WBE57" s="105"/>
      <c r="WBF57" s="105"/>
      <c r="WBG57" s="105"/>
      <c r="WBH57" s="105"/>
      <c r="WBI57" s="105"/>
      <c r="WBJ57" s="105"/>
      <c r="WBK57" s="105"/>
      <c r="WBL57" s="105"/>
      <c r="WBM57" s="105"/>
      <c r="WBN57" s="105"/>
      <c r="WBO57" s="105"/>
      <c r="WBP57" s="105"/>
      <c r="WBQ57" s="105"/>
      <c r="WBR57" s="105"/>
      <c r="WBS57" s="105"/>
      <c r="WBT57" s="105"/>
      <c r="WBU57" s="105"/>
      <c r="WBV57" s="105"/>
      <c r="WBW57" s="105"/>
      <c r="WBX57" s="105"/>
      <c r="WBY57" s="105"/>
      <c r="WBZ57" s="105"/>
      <c r="WCA57" s="105"/>
      <c r="WCB57" s="105"/>
      <c r="WCC57" s="105"/>
      <c r="WCD57" s="105"/>
      <c r="WCE57" s="105"/>
      <c r="WCF57" s="105"/>
      <c r="WCG57" s="105"/>
      <c r="WCH57" s="105"/>
      <c r="WCI57" s="105"/>
      <c r="WCJ57" s="105"/>
      <c r="WCK57" s="105"/>
      <c r="WCL57" s="105"/>
      <c r="WCM57" s="105"/>
      <c r="WCN57" s="105"/>
      <c r="WCO57" s="105"/>
      <c r="WCP57" s="105"/>
      <c r="WCQ57" s="105"/>
      <c r="WCR57" s="105"/>
      <c r="WCS57" s="105"/>
      <c r="WCT57" s="105"/>
      <c r="WCU57" s="105"/>
      <c r="WCV57" s="105"/>
      <c r="WCW57" s="105"/>
      <c r="WCX57" s="105"/>
      <c r="WCY57" s="105"/>
      <c r="WCZ57" s="105"/>
      <c r="WDA57" s="105"/>
      <c r="WDB57" s="105"/>
      <c r="WDC57" s="105"/>
      <c r="WDD57" s="105"/>
      <c r="WDE57" s="105"/>
      <c r="WDF57" s="105"/>
      <c r="WDG57" s="105"/>
      <c r="WDH57" s="105"/>
      <c r="WDI57" s="105"/>
      <c r="WDJ57" s="105"/>
      <c r="WDK57" s="105"/>
      <c r="WDL57" s="105"/>
      <c r="WDM57" s="105"/>
      <c r="WDN57" s="105"/>
      <c r="WDO57" s="105"/>
      <c r="WDP57" s="105"/>
      <c r="WDQ57" s="105"/>
      <c r="WDR57" s="105"/>
      <c r="WDS57" s="105"/>
      <c r="WDT57" s="105"/>
      <c r="WDU57" s="105"/>
      <c r="WDV57" s="105"/>
      <c r="WDW57" s="105"/>
      <c r="WDX57" s="105"/>
      <c r="WDY57" s="105"/>
      <c r="WDZ57" s="105"/>
      <c r="WEA57" s="105"/>
      <c r="WEB57" s="105"/>
      <c r="WEC57" s="105"/>
      <c r="WED57" s="105"/>
      <c r="WEE57" s="105"/>
      <c r="WEF57" s="105"/>
      <c r="WEG57" s="105"/>
      <c r="WEH57" s="105"/>
      <c r="WEI57" s="105"/>
      <c r="WEJ57" s="105"/>
      <c r="WEK57" s="105"/>
      <c r="WEL57" s="105"/>
      <c r="WEM57" s="105"/>
      <c r="WEN57" s="105"/>
      <c r="WEO57" s="105"/>
      <c r="WEP57" s="105"/>
      <c r="WEQ57" s="105"/>
      <c r="WER57" s="105"/>
      <c r="WES57" s="105"/>
      <c r="WET57" s="105"/>
      <c r="WEU57" s="105"/>
      <c r="WEV57" s="105"/>
      <c r="WEW57" s="105"/>
      <c r="WEX57" s="105"/>
      <c r="WEY57" s="105"/>
      <c r="WEZ57" s="105"/>
      <c r="WFA57" s="105"/>
      <c r="WFB57" s="105"/>
      <c r="WFC57" s="105"/>
      <c r="WFD57" s="105"/>
      <c r="WFE57" s="105"/>
      <c r="WFF57" s="105"/>
      <c r="WFG57" s="105"/>
      <c r="WFH57" s="105"/>
      <c r="WFI57" s="105"/>
      <c r="WFJ57" s="105"/>
      <c r="WFK57" s="105"/>
      <c r="WFL57" s="105"/>
      <c r="WFM57" s="105"/>
      <c r="WFN57" s="105"/>
      <c r="WFO57" s="105"/>
      <c r="WFP57" s="105"/>
      <c r="WFQ57" s="105"/>
      <c r="WFR57" s="105"/>
      <c r="WFS57" s="105"/>
      <c r="WFT57" s="105"/>
      <c r="WFU57" s="105"/>
      <c r="WFV57" s="105"/>
      <c r="WFW57" s="105"/>
      <c r="WFX57" s="105"/>
      <c r="WFY57" s="105"/>
      <c r="WFZ57" s="105"/>
      <c r="WGA57" s="105"/>
      <c r="WGB57" s="105"/>
      <c r="WGC57" s="105"/>
      <c r="WGD57" s="105"/>
      <c r="WGE57" s="105"/>
      <c r="WGF57" s="105"/>
      <c r="WGG57" s="105"/>
      <c r="WGH57" s="105"/>
      <c r="WGI57" s="105"/>
      <c r="WGJ57" s="105"/>
      <c r="WGK57" s="105"/>
      <c r="WGL57" s="105"/>
      <c r="WGM57" s="105"/>
      <c r="WGN57" s="105"/>
      <c r="WGO57" s="105"/>
      <c r="WGP57" s="105"/>
      <c r="WGQ57" s="105"/>
      <c r="WGR57" s="105"/>
      <c r="WGS57" s="105"/>
      <c r="WGT57" s="105"/>
      <c r="WGU57" s="105"/>
      <c r="WGV57" s="105"/>
      <c r="WGW57" s="105"/>
      <c r="WGX57" s="105"/>
      <c r="WGY57" s="105"/>
      <c r="WGZ57" s="105"/>
      <c r="WHA57" s="105"/>
      <c r="WHB57" s="105"/>
      <c r="WHC57" s="105"/>
      <c r="WHD57" s="105"/>
      <c r="WHE57" s="105"/>
      <c r="WHF57" s="105"/>
      <c r="WHG57" s="105"/>
      <c r="WHH57" s="105"/>
      <c r="WHI57" s="105"/>
      <c r="WHJ57" s="105"/>
      <c r="WHK57" s="105"/>
      <c r="WHL57" s="105"/>
      <c r="WHM57" s="105"/>
      <c r="WHN57" s="105"/>
      <c r="WHO57" s="105"/>
      <c r="WHP57" s="105"/>
      <c r="WHQ57" s="105"/>
      <c r="WHR57" s="105"/>
      <c r="WHS57" s="105"/>
      <c r="WHT57" s="105"/>
      <c r="WHU57" s="105"/>
      <c r="WHV57" s="105"/>
      <c r="WHW57" s="105"/>
      <c r="WHX57" s="105"/>
      <c r="WHY57" s="105"/>
      <c r="WHZ57" s="105"/>
      <c r="WIA57" s="105"/>
      <c r="WIB57" s="105"/>
      <c r="WIC57" s="105"/>
      <c r="WID57" s="105"/>
      <c r="WIE57" s="105"/>
      <c r="WIF57" s="105"/>
      <c r="WIG57" s="105"/>
      <c r="WIH57" s="105"/>
      <c r="WII57" s="105"/>
      <c r="WIJ57" s="105"/>
      <c r="WIK57" s="105"/>
      <c r="WIL57" s="105"/>
      <c r="WIM57" s="105"/>
      <c r="WIN57" s="105"/>
      <c r="WIO57" s="105"/>
      <c r="WIP57" s="105"/>
      <c r="WIQ57" s="105"/>
      <c r="WIR57" s="105"/>
      <c r="WIS57" s="105"/>
      <c r="WIT57" s="105"/>
      <c r="WIU57" s="105"/>
      <c r="WIV57" s="105"/>
      <c r="WIW57" s="105"/>
      <c r="WIX57" s="105"/>
      <c r="WIY57" s="105"/>
      <c r="WIZ57" s="105"/>
      <c r="WJA57" s="105"/>
      <c r="WJB57" s="105"/>
      <c r="WJC57" s="105"/>
      <c r="WJD57" s="105"/>
      <c r="WJE57" s="105"/>
      <c r="WJF57" s="105"/>
      <c r="WJG57" s="105"/>
      <c r="WJH57" s="105"/>
      <c r="WJI57" s="105"/>
      <c r="WJJ57" s="105"/>
      <c r="WJK57" s="105"/>
      <c r="WJL57" s="105"/>
      <c r="WJM57" s="105"/>
      <c r="WJN57" s="105"/>
      <c r="WJO57" s="105"/>
      <c r="WJP57" s="105"/>
      <c r="WJQ57" s="105"/>
      <c r="WJR57" s="105"/>
      <c r="WJS57" s="105"/>
      <c r="WJT57" s="105"/>
      <c r="WJU57" s="105"/>
      <c r="WJV57" s="105"/>
      <c r="WJW57" s="105"/>
      <c r="WJX57" s="105"/>
      <c r="WJY57" s="105"/>
      <c r="WJZ57" s="105"/>
      <c r="WKA57" s="105"/>
      <c r="WKB57" s="105"/>
      <c r="WKC57" s="105"/>
      <c r="WKD57" s="105"/>
      <c r="WKE57" s="105"/>
      <c r="WKF57" s="105"/>
      <c r="WKG57" s="105"/>
      <c r="WKH57" s="105"/>
      <c r="WKI57" s="105"/>
      <c r="WKJ57" s="105"/>
      <c r="WKK57" s="105"/>
      <c r="WKL57" s="105"/>
      <c r="WKM57" s="105"/>
      <c r="WKN57" s="105"/>
      <c r="WKO57" s="105"/>
      <c r="WKP57" s="105"/>
      <c r="WKQ57" s="105"/>
      <c r="WKR57" s="105"/>
      <c r="WKS57" s="105"/>
      <c r="WKT57" s="105"/>
      <c r="WKU57" s="105"/>
      <c r="WKV57" s="105"/>
      <c r="WKW57" s="105"/>
      <c r="WKX57" s="105"/>
      <c r="WKY57" s="105"/>
      <c r="WKZ57" s="105"/>
      <c r="WLA57" s="105"/>
      <c r="WLB57" s="105"/>
      <c r="WLC57" s="105"/>
      <c r="WLD57" s="105"/>
      <c r="WLE57" s="105"/>
      <c r="WLF57" s="105"/>
      <c r="WLG57" s="105"/>
      <c r="WLH57" s="105"/>
      <c r="WLI57" s="105"/>
      <c r="WLJ57" s="105"/>
      <c r="WLK57" s="105"/>
      <c r="WLL57" s="105"/>
      <c r="WLM57" s="105"/>
      <c r="WLN57" s="105"/>
      <c r="WLO57" s="105"/>
      <c r="WLP57" s="105"/>
      <c r="WLQ57" s="105"/>
      <c r="WLR57" s="105"/>
      <c r="WLS57" s="105"/>
      <c r="WLT57" s="105"/>
      <c r="WLU57" s="105"/>
      <c r="WLV57" s="105"/>
      <c r="WLW57" s="105"/>
      <c r="WLX57" s="105"/>
      <c r="WLY57" s="105"/>
      <c r="WLZ57" s="105"/>
      <c r="WMA57" s="105"/>
      <c r="WMB57" s="105"/>
      <c r="WMC57" s="105"/>
      <c r="WMD57" s="105"/>
      <c r="WME57" s="105"/>
      <c r="WMF57" s="105"/>
      <c r="WMG57" s="105"/>
      <c r="WMH57" s="105"/>
      <c r="WMI57" s="105"/>
      <c r="WMJ57" s="105"/>
      <c r="WMK57" s="105"/>
      <c r="WML57" s="105"/>
      <c r="WMM57" s="105"/>
      <c r="WMN57" s="105"/>
      <c r="WMO57" s="105"/>
      <c r="WMP57" s="105"/>
      <c r="WMQ57" s="105"/>
      <c r="WMR57" s="105"/>
      <c r="WMS57" s="105"/>
      <c r="WMT57" s="105"/>
      <c r="WMU57" s="105"/>
      <c r="WMV57" s="105"/>
      <c r="WMW57" s="105"/>
      <c r="WMX57" s="105"/>
      <c r="WMY57" s="105"/>
      <c r="WMZ57" s="105"/>
      <c r="WNA57" s="105"/>
      <c r="WNB57" s="105"/>
      <c r="WNC57" s="105"/>
      <c r="WND57" s="105"/>
      <c r="WNE57" s="105"/>
      <c r="WNF57" s="105"/>
      <c r="WNG57" s="105"/>
      <c r="WNH57" s="105"/>
      <c r="WNI57" s="105"/>
      <c r="WNJ57" s="105"/>
      <c r="WNK57" s="105"/>
      <c r="WNL57" s="105"/>
      <c r="WNM57" s="105"/>
      <c r="WNN57" s="105"/>
      <c r="WNO57" s="105"/>
      <c r="WNP57" s="105"/>
      <c r="WNQ57" s="105"/>
      <c r="WNR57" s="105"/>
      <c r="WNS57" s="105"/>
      <c r="WNT57" s="105"/>
      <c r="WNU57" s="105"/>
      <c r="WNV57" s="105"/>
      <c r="WNW57" s="105"/>
      <c r="WNX57" s="105"/>
      <c r="WNY57" s="105"/>
      <c r="WNZ57" s="105"/>
      <c r="WOA57" s="105"/>
      <c r="WOB57" s="105"/>
      <c r="WOC57" s="105"/>
      <c r="WOD57" s="105"/>
      <c r="WOE57" s="105"/>
      <c r="WOF57" s="105"/>
      <c r="WOG57" s="105"/>
      <c r="WOH57" s="105"/>
      <c r="WOI57" s="105"/>
      <c r="WOJ57" s="105"/>
      <c r="WOK57" s="105"/>
      <c r="WOL57" s="105"/>
      <c r="WOM57" s="105"/>
      <c r="WON57" s="105"/>
      <c r="WOO57" s="105"/>
      <c r="WOP57" s="105"/>
      <c r="WOQ57" s="105"/>
      <c r="WOR57" s="105"/>
      <c r="WOS57" s="105"/>
      <c r="WOT57" s="105"/>
      <c r="WOU57" s="105"/>
      <c r="WOV57" s="105"/>
      <c r="WOW57" s="105"/>
      <c r="WOX57" s="105"/>
      <c r="WOY57" s="105"/>
      <c r="WOZ57" s="105"/>
      <c r="WPA57" s="105"/>
      <c r="WPB57" s="105"/>
      <c r="WPC57" s="105"/>
      <c r="WPD57" s="105"/>
      <c r="WPE57" s="105"/>
      <c r="WPF57" s="105"/>
      <c r="WPG57" s="105"/>
      <c r="WPH57" s="105"/>
      <c r="WPI57" s="105"/>
      <c r="WPJ57" s="105"/>
      <c r="WPK57" s="105"/>
      <c r="WPL57" s="105"/>
      <c r="WPM57" s="105"/>
      <c r="WPN57" s="105"/>
      <c r="WPO57" s="105"/>
      <c r="WPP57" s="105"/>
      <c r="WPQ57" s="105"/>
      <c r="WPR57" s="105"/>
      <c r="WPS57" s="105"/>
      <c r="WPT57" s="105"/>
      <c r="WPU57" s="105"/>
      <c r="WPV57" s="105"/>
      <c r="WPW57" s="105"/>
      <c r="WPX57" s="105"/>
      <c r="WPY57" s="105"/>
      <c r="WPZ57" s="105"/>
      <c r="WQA57" s="105"/>
      <c r="WQB57" s="105"/>
      <c r="WQC57" s="105"/>
      <c r="WQD57" s="105"/>
      <c r="WQE57" s="105"/>
      <c r="WQF57" s="105"/>
      <c r="WQG57" s="105"/>
      <c r="WQH57" s="105"/>
      <c r="WQI57" s="105"/>
      <c r="WQJ57" s="105"/>
      <c r="WQK57" s="105"/>
      <c r="WQL57" s="105"/>
      <c r="WQM57" s="105"/>
      <c r="WQN57" s="105"/>
      <c r="WQO57" s="105"/>
      <c r="WQP57" s="105"/>
      <c r="WQQ57" s="105"/>
      <c r="WQR57" s="105"/>
      <c r="WQS57" s="105"/>
      <c r="WQT57" s="105"/>
      <c r="WQU57" s="105"/>
      <c r="WQV57" s="105"/>
      <c r="WQW57" s="105"/>
      <c r="WQX57" s="105"/>
      <c r="WQY57" s="105"/>
      <c r="WQZ57" s="105"/>
      <c r="WRA57" s="105"/>
      <c r="WRB57" s="105"/>
      <c r="WRC57" s="105"/>
      <c r="WRD57" s="105"/>
      <c r="WRE57" s="105"/>
      <c r="WRF57" s="105"/>
      <c r="WRG57" s="105"/>
      <c r="WRH57" s="105"/>
      <c r="WRI57" s="105"/>
      <c r="WRJ57" s="105"/>
      <c r="WRK57" s="105"/>
      <c r="WRL57" s="105"/>
      <c r="WRM57" s="105"/>
      <c r="WRN57" s="105"/>
      <c r="WRO57" s="105"/>
      <c r="WRP57" s="105"/>
      <c r="WRQ57" s="105"/>
      <c r="WRR57" s="105"/>
      <c r="WRS57" s="105"/>
      <c r="WRT57" s="105"/>
      <c r="WRU57" s="105"/>
      <c r="WRV57" s="105"/>
      <c r="WRW57" s="105"/>
      <c r="WRX57" s="105"/>
      <c r="WRY57" s="105"/>
      <c r="WRZ57" s="105"/>
      <c r="WSA57" s="105"/>
      <c r="WSB57" s="105"/>
      <c r="WSC57" s="105"/>
      <c r="WSD57" s="105"/>
      <c r="WSE57" s="105"/>
      <c r="WSF57" s="105"/>
      <c r="WSG57" s="105"/>
      <c r="WSH57" s="105"/>
      <c r="WSI57" s="105"/>
      <c r="WSJ57" s="105"/>
      <c r="WSK57" s="105"/>
      <c r="WSL57" s="105"/>
      <c r="WSM57" s="105"/>
      <c r="WSN57" s="105"/>
      <c r="WSO57" s="105"/>
      <c r="WSP57" s="105"/>
      <c r="WSQ57" s="105"/>
      <c r="WSR57" s="105"/>
      <c r="WSS57" s="105"/>
      <c r="WST57" s="105"/>
      <c r="WSU57" s="105"/>
      <c r="WSV57" s="105"/>
      <c r="WSW57" s="105"/>
      <c r="WSX57" s="105"/>
      <c r="WSY57" s="105"/>
      <c r="WSZ57" s="105"/>
      <c r="WTA57" s="105"/>
      <c r="WTB57" s="105"/>
      <c r="WTC57" s="105"/>
      <c r="WTD57" s="105"/>
      <c r="WTE57" s="105"/>
      <c r="WTF57" s="105"/>
      <c r="WTG57" s="105"/>
      <c r="WTH57" s="105"/>
      <c r="WTI57" s="105"/>
      <c r="WTJ57" s="105"/>
      <c r="WTK57" s="105"/>
      <c r="WTL57" s="105"/>
      <c r="WTM57" s="105"/>
      <c r="WTN57" s="105"/>
      <c r="WTO57" s="105"/>
      <c r="WTP57" s="105"/>
      <c r="WTQ57" s="105"/>
      <c r="WTR57" s="105"/>
      <c r="WTS57" s="105"/>
      <c r="WTT57" s="105"/>
      <c r="WTU57" s="105"/>
      <c r="WTV57" s="105"/>
      <c r="WTW57" s="105"/>
      <c r="WTX57" s="105"/>
      <c r="WTY57" s="105"/>
      <c r="WTZ57" s="105"/>
      <c r="WUA57" s="105"/>
      <c r="WUB57" s="105"/>
      <c r="WUC57" s="105"/>
      <c r="WUD57" s="105"/>
      <c r="WUE57" s="105"/>
      <c r="WUF57" s="105"/>
      <c r="WUG57" s="105"/>
      <c r="WUH57" s="105"/>
      <c r="WUI57" s="105"/>
      <c r="WUJ57" s="105"/>
      <c r="WUK57" s="105"/>
      <c r="WUL57" s="105"/>
      <c r="WUM57" s="105"/>
      <c r="WUN57" s="105"/>
      <c r="WUO57" s="105"/>
      <c r="WUP57" s="105"/>
      <c r="WUQ57" s="105"/>
      <c r="WUR57" s="105"/>
      <c r="WUS57" s="105"/>
      <c r="WUT57" s="105"/>
      <c r="WUU57" s="105"/>
      <c r="WUV57" s="105"/>
      <c r="WUW57" s="105"/>
      <c r="WUX57" s="105"/>
      <c r="WUY57" s="105"/>
      <c r="WUZ57" s="105"/>
      <c r="WVA57" s="105"/>
      <c r="WVB57" s="105"/>
      <c r="WVC57" s="105"/>
      <c r="WVD57" s="105"/>
      <c r="WVE57" s="105"/>
      <c r="WVF57" s="105"/>
      <c r="WVG57" s="105"/>
      <c r="WVH57" s="105"/>
      <c r="WVI57" s="105"/>
      <c r="WVJ57" s="105"/>
      <c r="WVK57" s="105"/>
      <c r="WVL57" s="105"/>
      <c r="WVM57" s="105"/>
      <c r="WVN57" s="105"/>
      <c r="WVO57" s="105"/>
      <c r="WVP57" s="105"/>
      <c r="WVQ57" s="105"/>
      <c r="WVR57" s="105"/>
      <c r="WVS57" s="105"/>
      <c r="WVT57" s="105"/>
      <c r="WVU57" s="105"/>
      <c r="WVV57" s="105"/>
      <c r="WVW57" s="105"/>
      <c r="WVX57" s="105"/>
      <c r="WVY57" s="105"/>
      <c r="WVZ57" s="105"/>
      <c r="WWA57" s="105"/>
      <c r="WWB57" s="105"/>
      <c r="WWC57" s="105"/>
      <c r="WWD57" s="105"/>
      <c r="WWE57" s="105"/>
      <c r="WWF57" s="105"/>
      <c r="WWG57" s="105"/>
      <c r="WWH57" s="105"/>
      <c r="WWI57" s="105"/>
      <c r="WWJ57" s="105"/>
      <c r="WWK57" s="105"/>
      <c r="WWL57" s="105"/>
      <c r="WWM57" s="105"/>
      <c r="WWN57" s="105"/>
      <c r="WWO57" s="105"/>
      <c r="WWP57" s="105"/>
      <c r="WWQ57" s="105"/>
      <c r="WWR57" s="105"/>
      <c r="WWS57" s="105"/>
      <c r="WWT57" s="105"/>
      <c r="WWU57" s="105"/>
      <c r="WWV57" s="105"/>
      <c r="WWW57" s="105"/>
      <c r="WWX57" s="105"/>
      <c r="WWY57" s="105"/>
      <c r="WWZ57" s="105"/>
      <c r="WXA57" s="105"/>
      <c r="WXB57" s="105"/>
      <c r="WXC57" s="105"/>
      <c r="WXD57" s="105"/>
      <c r="WXE57" s="105"/>
      <c r="WXF57" s="105"/>
      <c r="WXG57" s="105"/>
      <c r="WXH57" s="105"/>
      <c r="WXI57" s="105"/>
      <c r="WXJ57" s="105"/>
      <c r="WXK57" s="105"/>
      <c r="WXL57" s="105"/>
      <c r="WXM57" s="105"/>
      <c r="WXN57" s="105"/>
      <c r="WXO57" s="105"/>
      <c r="WXP57" s="105"/>
      <c r="WXQ57" s="105"/>
      <c r="WXR57" s="105"/>
      <c r="WXS57" s="105"/>
      <c r="WXT57" s="105"/>
      <c r="WXU57" s="105"/>
      <c r="WXV57" s="105"/>
      <c r="WXW57" s="105"/>
      <c r="WXX57" s="105"/>
      <c r="WXY57" s="105"/>
      <c r="WXZ57" s="105"/>
      <c r="WYA57" s="105"/>
      <c r="WYB57" s="105"/>
      <c r="WYC57" s="105"/>
      <c r="WYD57" s="105"/>
      <c r="WYE57" s="105"/>
      <c r="WYF57" s="105"/>
      <c r="WYG57" s="105"/>
      <c r="WYH57" s="105"/>
      <c r="WYI57" s="105"/>
      <c r="WYJ57" s="105"/>
      <c r="WYK57" s="105"/>
      <c r="WYL57" s="105"/>
      <c r="WYM57" s="105"/>
      <c r="WYN57" s="105"/>
      <c r="WYO57" s="105"/>
      <c r="WYP57" s="105"/>
      <c r="WYQ57" s="105"/>
      <c r="WYR57" s="105"/>
      <c r="WYS57" s="105"/>
      <c r="WYT57" s="105"/>
      <c r="WYU57" s="105"/>
      <c r="WYV57" s="105"/>
      <c r="WYW57" s="105"/>
      <c r="WYX57" s="105"/>
      <c r="WYY57" s="105"/>
      <c r="WYZ57" s="105"/>
      <c r="WZA57" s="105"/>
      <c r="WZB57" s="105"/>
      <c r="WZC57" s="105"/>
      <c r="WZD57" s="105"/>
      <c r="WZE57" s="105"/>
      <c r="WZF57" s="105"/>
      <c r="WZG57" s="105"/>
      <c r="WZH57" s="105"/>
      <c r="WZI57" s="105"/>
      <c r="WZJ57" s="105"/>
      <c r="WZK57" s="105"/>
      <c r="WZL57" s="105"/>
      <c r="WZM57" s="105"/>
      <c r="WZN57" s="105"/>
      <c r="WZO57" s="105"/>
      <c r="WZP57" s="105"/>
      <c r="WZQ57" s="105"/>
      <c r="WZR57" s="105"/>
      <c r="WZS57" s="105"/>
      <c r="WZT57" s="105"/>
      <c r="WZU57" s="105"/>
      <c r="WZV57" s="105"/>
      <c r="WZW57" s="105"/>
      <c r="WZX57" s="105"/>
      <c r="WZY57" s="105"/>
      <c r="WZZ57" s="105"/>
      <c r="XAA57" s="105"/>
      <c r="XAB57" s="105"/>
      <c r="XAC57" s="105"/>
      <c r="XAD57" s="105"/>
      <c r="XAE57" s="105"/>
      <c r="XAF57" s="105"/>
      <c r="XAG57" s="105"/>
      <c r="XAH57" s="105"/>
      <c r="XAI57" s="105"/>
      <c r="XAJ57" s="105"/>
      <c r="XAK57" s="105"/>
      <c r="XAL57" s="105"/>
      <c r="XAM57" s="105"/>
      <c r="XAN57" s="105"/>
      <c r="XAO57" s="105"/>
      <c r="XAP57" s="105"/>
      <c r="XAQ57" s="105"/>
      <c r="XAR57" s="105"/>
      <c r="XAS57" s="105"/>
      <c r="XAT57" s="105"/>
      <c r="XAU57" s="105"/>
      <c r="XAV57" s="105"/>
      <c r="XAW57" s="105"/>
      <c r="XAX57" s="105"/>
      <c r="XAY57" s="105"/>
      <c r="XAZ57" s="105"/>
      <c r="XBA57" s="105"/>
      <c r="XBB57" s="105"/>
      <c r="XBC57" s="105"/>
      <c r="XBD57" s="105"/>
      <c r="XBE57" s="105"/>
      <c r="XBF57" s="105"/>
      <c r="XBG57" s="105"/>
      <c r="XBH57" s="105"/>
      <c r="XBI57" s="105"/>
      <c r="XBJ57" s="105"/>
      <c r="XBK57" s="105"/>
      <c r="XBL57" s="105"/>
      <c r="XBM57" s="105"/>
      <c r="XBN57" s="105"/>
      <c r="XBO57" s="105"/>
      <c r="XBP57" s="105"/>
      <c r="XBQ57" s="105"/>
      <c r="XBR57" s="105"/>
      <c r="XBS57" s="105"/>
      <c r="XBT57" s="105"/>
      <c r="XBU57" s="105"/>
      <c r="XBV57" s="105"/>
      <c r="XBW57" s="105"/>
      <c r="XBX57" s="105"/>
      <c r="XBY57" s="105"/>
      <c r="XBZ57" s="105"/>
      <c r="XCA57" s="105"/>
      <c r="XCB57" s="105"/>
      <c r="XCC57" s="105"/>
      <c r="XCD57" s="105"/>
      <c r="XCE57" s="105"/>
      <c r="XCF57" s="105"/>
      <c r="XCG57" s="105"/>
      <c r="XCH57" s="105"/>
      <c r="XCI57" s="105"/>
      <c r="XCJ57" s="105"/>
      <c r="XCK57" s="105"/>
      <c r="XCL57" s="105"/>
      <c r="XCM57" s="105"/>
      <c r="XCN57" s="105"/>
      <c r="XCO57" s="105"/>
      <c r="XCP57" s="105"/>
      <c r="XCQ57" s="105"/>
      <c r="XCR57" s="105"/>
      <c r="XCS57" s="105"/>
      <c r="XCT57" s="105"/>
      <c r="XCU57" s="105"/>
      <c r="XCV57" s="105"/>
      <c r="XCW57" s="105"/>
      <c r="XCX57" s="105"/>
      <c r="XCY57" s="105"/>
      <c r="XCZ57" s="105"/>
      <c r="XDA57" s="105"/>
      <c r="XDB57" s="105"/>
      <c r="XDC57" s="105"/>
      <c r="XDD57" s="105"/>
      <c r="XDE57" s="105"/>
      <c r="XDF57" s="105"/>
      <c r="XDG57" s="105"/>
      <c r="XDH57" s="105"/>
      <c r="XDI57" s="105"/>
      <c r="XDJ57" s="105"/>
      <c r="XDK57" s="105"/>
      <c r="XDL57" s="105"/>
      <c r="XDM57" s="105"/>
      <c r="XDN57" s="105"/>
      <c r="XDO57" s="105"/>
      <c r="XDP57" s="105"/>
      <c r="XDQ57" s="105"/>
      <c r="XDR57" s="105"/>
      <c r="XDS57" s="105"/>
      <c r="XDT57" s="105"/>
      <c r="XDU57" s="105"/>
      <c r="XDV57" s="105"/>
      <c r="XDW57" s="105"/>
      <c r="XDX57" s="105"/>
      <c r="XDY57" s="105"/>
      <c r="XDZ57" s="105"/>
      <c r="XEA57" s="105"/>
      <c r="XEB57" s="105"/>
      <c r="XEC57" s="105"/>
      <c r="XED57" s="105"/>
      <c r="XEE57" s="105"/>
      <c r="XEF57" s="105"/>
      <c r="XEG57" s="105"/>
      <c r="XEH57" s="105"/>
      <c r="XEI57" s="105"/>
      <c r="XEJ57" s="105"/>
      <c r="XEK57" s="105"/>
      <c r="XEL57" s="105"/>
      <c r="XEM57" s="105"/>
      <c r="XEN57" s="105"/>
      <c r="XEO57" s="105"/>
      <c r="XEP57" s="105"/>
      <c r="XEQ57" s="105"/>
      <c r="XER57" s="105"/>
      <c r="XES57" s="105"/>
      <c r="XET57" s="105"/>
      <c r="XEU57" s="105"/>
      <c r="XEV57" s="105"/>
      <c r="XEW57" s="105"/>
      <c r="XEX57" s="105"/>
      <c r="XEY57" s="105"/>
      <c r="XEZ57" s="105"/>
      <c r="XFA57" s="105"/>
      <c r="XFB57" s="105"/>
      <c r="XFC57" s="105"/>
      <c r="XFD57" s="105"/>
    </row>
    <row r="58" spans="1:16384" s="139" customFormat="1">
      <c r="B58" s="114" t="s">
        <v>341</v>
      </c>
      <c r="E58" s="116">
        <f>IF(E$51='Capital Structure'!$E$7,(E56-E55),0)</f>
        <v>0</v>
      </c>
      <c r="F58" s="116">
        <f>IF(F$51='Capital Structure'!$E$7,(F56-F55),0)</f>
        <v>0</v>
      </c>
      <c r="G58" s="116">
        <f>IF(G$51='Capital Structure'!$E$7,(G56-G55),0)</f>
        <v>0</v>
      </c>
      <c r="H58" s="116">
        <f>IF(H$51='Capital Structure'!$E$7,(H56-H55),0)</f>
        <v>0</v>
      </c>
      <c r="I58" s="116">
        <f>IF(I$51='Capital Structure'!$E$7,(I56-I55),0)</f>
        <v>0</v>
      </c>
      <c r="J58" s="116">
        <f>IF(J$51='Capital Structure'!$E$7,(J56-J55),0)</f>
        <v>0</v>
      </c>
      <c r="K58" s="116">
        <f>IF(K$51='Capital Structure'!$E$7,(K56-K55),0)</f>
        <v>0</v>
      </c>
      <c r="L58" s="116">
        <f>IF(L$51='Capital Structure'!$E$7,(L56-L55),0)</f>
        <v>0</v>
      </c>
      <c r="M58" s="116">
        <f>IF(M$51='Capital Structure'!$E$7,(M56-M55),0)</f>
        <v>0</v>
      </c>
      <c r="N58" s="116">
        <f>IF(N$51='Capital Structure'!$E$7,(N56-N55),0)</f>
        <v>0</v>
      </c>
      <c r="O58" s="116">
        <f>IF(O$51='Capital Structure'!$E$7,(O56-O55),0)</f>
        <v>0</v>
      </c>
      <c r="P58" s="116">
        <f>IF(P$51='Capital Structure'!$E$7,(P56-P55),0)</f>
        <v>0</v>
      </c>
      <c r="Q58" s="116">
        <f>IF(Q$51='Capital Structure'!$E$7,(Q56-Q55),0)</f>
        <v>0</v>
      </c>
      <c r="R58" s="116">
        <f>IF(R$51='Capital Structure'!$E$7,(R56-R55),0)</f>
        <v>0</v>
      </c>
      <c r="S58" s="116">
        <f>IF(S$51='Capital Structure'!$E$7,(S56-S55),0)</f>
        <v>0</v>
      </c>
      <c r="T58" s="116">
        <f>IF(T$51='Capital Structure'!$E$7,(T56-T55),0)</f>
        <v>0</v>
      </c>
      <c r="U58" s="116">
        <f>IF(U$51='Capital Structure'!$E$7,(U56-U55),0)</f>
        <v>0</v>
      </c>
      <c r="V58" s="116">
        <f>IF(V$51='Capital Structure'!$E$7,(V56-V55),0)</f>
        <v>0</v>
      </c>
      <c r="W58" s="116">
        <f>IF(W$51='Capital Structure'!$E$7,(W56-W55),0)</f>
        <v>0</v>
      </c>
      <c r="X58" s="116">
        <f>IF(X$51='Capital Structure'!$E$7,(X56-X55),0)</f>
        <v>0</v>
      </c>
      <c r="Y58" s="116">
        <f>IF(Y$51='Capital Structure'!$E$7,(Y56-Y55),0)</f>
        <v>0</v>
      </c>
      <c r="Z58" s="116">
        <f>IF(Z$51='Capital Structure'!$E$7,(Z56-Z55),0)</f>
        <v>0</v>
      </c>
      <c r="AA58" s="116">
        <f>IF(AA$51='Capital Structure'!$E$7,(AA56-AA55),0)</f>
        <v>0</v>
      </c>
      <c r="AB58" s="116">
        <f>IF(AB$51='Capital Structure'!$E$7,(AB56-AB55),0)</f>
        <v>0</v>
      </c>
      <c r="AC58" s="116">
        <f>IF(AC$51='Capital Structure'!$E$7,(AC56-AC55),0)</f>
        <v>0</v>
      </c>
      <c r="AD58" s="116">
        <f>IF(AD$51='Capital Structure'!$E$7,(AD56-AD55),0)</f>
        <v>0</v>
      </c>
      <c r="AE58" s="116">
        <f>IF(AE$51='Capital Structure'!$E$7,(AE56-AE55),0)</f>
        <v>0</v>
      </c>
      <c r="AF58" s="116">
        <f>IF(AF$51='Capital Structure'!$E$7,(AF56-AF55),0)</f>
        <v>0</v>
      </c>
      <c r="AG58" s="116">
        <f>IF(AG$51='Capital Structure'!$E$7,(AG56-AG55),0)</f>
        <v>0</v>
      </c>
      <c r="AH58" s="116">
        <f>IF(AH$51='Capital Structure'!$E$7,(AH56-AH55),0)</f>
        <v>0</v>
      </c>
      <c r="AI58" s="116">
        <f>IF(AI$51='Capital Structure'!$E$7,(AI56-AI55),0)</f>
        <v>0</v>
      </c>
      <c r="AJ58" s="116">
        <f>IF(AJ$51='Capital Structure'!$E$7,(AJ56-AJ55),0)</f>
        <v>0</v>
      </c>
      <c r="AK58" s="116">
        <f>IF(AK$51='Capital Structure'!$E$7,(AK56-AK55),0)</f>
        <v>0</v>
      </c>
      <c r="AL58" s="116">
        <f>IF(AL$51='Capital Structure'!$E$7,(AL56-AL55),0)</f>
        <v>0</v>
      </c>
      <c r="AM58" s="116">
        <f>IF(AM$51='Capital Structure'!$E$7,(AM56-AM55),0)</f>
        <v>0</v>
      </c>
      <c r="AN58" s="116">
        <f>IF(AN$51='Capital Structure'!$E$7,(AN56-AN55),0)</f>
        <v>0</v>
      </c>
      <c r="AO58" s="116">
        <f>IF(AO$51='Capital Structure'!$E$7,(AO56-AO55),0)</f>
        <v>0</v>
      </c>
      <c r="AP58" s="116">
        <f>IF(AP$51='Capital Structure'!$E$7,(AP56-AP55),0)</f>
        <v>0</v>
      </c>
      <c r="AQ58" s="116">
        <f>IF(AQ$51='Capital Structure'!$E$7,(AQ56-AQ55),0)</f>
        <v>0</v>
      </c>
      <c r="AR58" s="116">
        <f>IF(AR$51='Capital Structure'!$E$7,(AR56-AR55),0)</f>
        <v>0</v>
      </c>
      <c r="AS58" s="116">
        <f>IF(AS$51='Capital Structure'!$E$7,(AS56-AS55),0)</f>
        <v>0</v>
      </c>
      <c r="AT58" s="116">
        <f>IF(AT$51='Capital Structure'!$E$7,(AT56-AT55),0)</f>
        <v>0</v>
      </c>
      <c r="AU58" s="116">
        <f>IF(AU$51='Capital Structure'!$E$7,(AU56-AU55),0)</f>
        <v>0</v>
      </c>
      <c r="AV58" s="116">
        <f>IF(AV$51='Capital Structure'!$E$7,(AV56-AV55),0)</f>
        <v>0</v>
      </c>
      <c r="AW58" s="116">
        <f>IF(AW$51='Capital Structure'!$E$7,(AW56-AW55),0)</f>
        <v>0</v>
      </c>
      <c r="AX58" s="116">
        <f>IF(AX$51='Capital Structure'!$E$7,(AX56-AX55),0)</f>
        <v>0</v>
      </c>
      <c r="AY58" s="116">
        <f>IF(AY$51='Capital Structure'!$E$7,(AY56-AY55),0)</f>
        <v>0</v>
      </c>
      <c r="AZ58" s="116">
        <f>IF(AZ$51='Capital Structure'!$E$7,(AZ56-AZ55),0)</f>
        <v>0</v>
      </c>
      <c r="BA58" s="116">
        <f>IF(BA$51='Capital Structure'!$E$7,(BA56-BA55),0)</f>
        <v>0</v>
      </c>
      <c r="BB58" s="116">
        <f>IF(BB$51='Capital Structure'!$E$7,(BB56-BB55),0)</f>
        <v>0</v>
      </c>
      <c r="BC58" s="116">
        <f>IF(BC$51='Capital Structure'!$E$7,(BC56-BC55),0)</f>
        <v>0</v>
      </c>
      <c r="BD58" s="116">
        <f>IF(BD$51='Capital Structure'!$E$7,(BD56-BD55),0)</f>
        <v>0</v>
      </c>
      <c r="BE58" s="116">
        <f>IF(BE$51='Capital Structure'!$E$7,(BE56-BE55),0)</f>
        <v>0</v>
      </c>
      <c r="BF58" s="116">
        <f>IF(BF$51='Capital Structure'!$E$7,(BF56-BF55),0)</f>
        <v>0</v>
      </c>
      <c r="BG58" s="116">
        <f>IF(BG$51='Capital Structure'!$E$7,(BG56-BG55),0)</f>
        <v>0</v>
      </c>
      <c r="BH58" s="116">
        <f>IF(BH$51='Capital Structure'!$E$7,(BH56-BH55),0)</f>
        <v>0</v>
      </c>
      <c r="BI58" s="116">
        <f>IF(BI$51='Capital Structure'!$E$7,(BI56-BI55),0)</f>
        <v>0</v>
      </c>
      <c r="BJ58" s="116">
        <f>IF(BJ$51='Capital Structure'!$E$7,(BJ56-BJ55),0)</f>
        <v>0</v>
      </c>
      <c r="BK58" s="116">
        <f>IF(BK$51='Capital Structure'!$E$7,(BK56-BK55),0)</f>
        <v>0</v>
      </c>
      <c r="BL58" s="116">
        <f>IF(BL$51='Capital Structure'!$E$7,(BL56-BL55),0)</f>
        <v>0</v>
      </c>
      <c r="BM58" s="116">
        <f>IF(BM$51='Capital Structure'!$E$7,(BM56-BM55),0)</f>
        <v>0</v>
      </c>
      <c r="BN58" s="116">
        <f>IF(BN$51='Capital Structure'!$E$7,(BN56-BN55),0)</f>
        <v>0</v>
      </c>
      <c r="BO58" s="116">
        <f>IF(BO$51='Capital Structure'!$E$7,(BO56-BO55),0)</f>
        <v>0</v>
      </c>
      <c r="BP58" s="116">
        <f>IF(BP$51='Capital Structure'!$E$7,(BP56-BP55),0)</f>
        <v>0</v>
      </c>
      <c r="BQ58" s="116">
        <f>IF(BQ$51='Capital Structure'!$E$7,(BQ56-BQ55),0)</f>
        <v>0</v>
      </c>
      <c r="BR58" s="116">
        <f>IF(BR$51='Capital Structure'!$E$7,(BR56-BR55),0)</f>
        <v>0</v>
      </c>
      <c r="BS58" s="116">
        <f>IF(BS$51='Capital Structure'!$E$7,(BS56-BS55),0)</f>
        <v>0</v>
      </c>
      <c r="BT58" s="116">
        <f>IF(BT$51='Capital Structure'!$E$7,(BT56-BT55),0)</f>
        <v>0</v>
      </c>
      <c r="BU58" s="116">
        <f>IF(BU$51='Capital Structure'!$E$7,(BU56-BU55),0)</f>
        <v>0</v>
      </c>
      <c r="BV58" s="116">
        <f>IF(BV$51='Capital Structure'!$E$7,(BV56-BV55),0)</f>
        <v>0</v>
      </c>
      <c r="BW58" s="116">
        <f>IF(BW$51='Capital Structure'!$E$7,(BW56-BW55),0)</f>
        <v>0</v>
      </c>
      <c r="BX58" s="116">
        <f>IF(BX$51='Capital Structure'!$E$7,(BX56-BX55),0)</f>
        <v>0</v>
      </c>
      <c r="BY58" s="116">
        <f>IF(BY$51='Capital Structure'!$E$7,(BY56-BY55),0)</f>
        <v>69971512.790242344</v>
      </c>
      <c r="BZ58" s="116">
        <f>IF(BZ$51='Capital Structure'!$E$7,(BZ56-BZ55),0)</f>
        <v>0</v>
      </c>
      <c r="CA58" s="116">
        <f>IF(CA$51='Capital Structure'!$E$7,(CA56-CA55),0)</f>
        <v>0</v>
      </c>
      <c r="CB58" s="116">
        <f>IF(CB$51='Capital Structure'!$E$7,(CB56-CB55),0)</f>
        <v>0</v>
      </c>
      <c r="CC58" s="116">
        <f>IF(CC$51='Capital Structure'!$E$7,(CC56-CC55),0)</f>
        <v>0</v>
      </c>
      <c r="CD58" s="116">
        <f>IF(CD$51='Capital Structure'!$E$7,(CD56-CD55),0)</f>
        <v>0</v>
      </c>
      <c r="CE58" s="116">
        <f>IF(CE$51='Capital Structure'!$E$7,(CE56-CE55),0)</f>
        <v>0</v>
      </c>
      <c r="CF58" s="116">
        <f>IF(CF$51='Capital Structure'!$E$7,(CF56-CF55),0)</f>
        <v>0</v>
      </c>
      <c r="CG58" s="116">
        <f>IF(CG$51='Capital Structure'!$E$7,(CG56-CG55),0)</f>
        <v>0</v>
      </c>
      <c r="CH58" s="116">
        <f>IF(CH$51='Capital Structure'!$E$7,(CH56-CH55),0)</f>
        <v>0</v>
      </c>
      <c r="CI58" s="116">
        <f>IF(CI$51='Capital Structure'!$E$7,(CI56-CI55),0)</f>
        <v>0</v>
      </c>
      <c r="CJ58" s="116">
        <f>IF(CJ$51='Capital Structure'!$E$7,(CJ56-CJ55),0)</f>
        <v>0</v>
      </c>
      <c r="CK58" s="116">
        <f>IF(CK$51='Capital Structure'!$E$7,(CK56-CK55),0)</f>
        <v>0</v>
      </c>
      <c r="CL58" s="116">
        <f>IF(CL$51='Capital Structure'!$E$7,(CL56-CL55),0)</f>
        <v>0</v>
      </c>
      <c r="CM58" s="116">
        <f>IF(CM$51='Capital Structure'!$E$7,(CM56-CM55),0)</f>
        <v>0</v>
      </c>
      <c r="CN58" s="116">
        <f>IF(CN$51='Capital Structure'!$E$7,(CN56-CN55),0)</f>
        <v>0</v>
      </c>
      <c r="CO58" s="116">
        <f>IF(CO$51='Capital Structure'!$E$7,(CO56-CO55),0)</f>
        <v>0</v>
      </c>
      <c r="CP58" s="116">
        <f>IF(CP$51='Capital Structure'!$E$7,(CP56-CP55),0)</f>
        <v>0</v>
      </c>
      <c r="CQ58" s="116">
        <f>IF(CQ$51='Capital Structure'!$E$7,(CQ56-CQ55),0)</f>
        <v>0</v>
      </c>
      <c r="CR58" s="116">
        <f>IF(CR$51='Capital Structure'!$E$7,(CR56-CR55),0)</f>
        <v>0</v>
      </c>
      <c r="CS58" s="116">
        <f>IF(CS$51='Capital Structure'!$E$7,(CS56-CS55),0)</f>
        <v>0</v>
      </c>
      <c r="CT58" s="116">
        <f>IF(CT$51='Capital Structure'!$E$7,(CT56-CT55),0)</f>
        <v>0</v>
      </c>
      <c r="CU58" s="116">
        <f>IF(CU$51='Capital Structure'!$E$7,(CU56-CU55),0)</f>
        <v>0</v>
      </c>
      <c r="CV58" s="116">
        <f>IF(CV$51='Capital Structure'!$E$7,(CV56-CV55),0)</f>
        <v>0</v>
      </c>
      <c r="CW58" s="116">
        <f>IF(CW$51='Capital Structure'!$E$7,(CW56-CW55),0)</f>
        <v>0</v>
      </c>
      <c r="CX58" s="116">
        <f>IF(CX$51='Capital Structure'!$E$7,(CX56-CX55),0)</f>
        <v>0</v>
      </c>
      <c r="CY58" s="116">
        <f>IF(CY$51='Capital Structure'!$E$7,(CY56-CY55),0)</f>
        <v>0</v>
      </c>
      <c r="CZ58" s="116">
        <f>IF(CZ$51='Capital Structure'!$E$7,(CZ56-CZ55),0)</f>
        <v>0</v>
      </c>
      <c r="DA58" s="116">
        <f>IF(DA$51='Capital Structure'!$E$7,(DA56-DA55),0)</f>
        <v>0</v>
      </c>
      <c r="DB58" s="116">
        <f>IF(DB$51='Capital Structure'!$E$7,(DB56-DB55),0)</f>
        <v>0</v>
      </c>
      <c r="DC58" s="116">
        <f>IF(DC$51='Capital Structure'!$E$7,(DC56-DC55),0)</f>
        <v>0</v>
      </c>
      <c r="DD58" s="116">
        <f>IF(DD$51='Capital Structure'!$E$7,(DD56-DD55),0)</f>
        <v>0</v>
      </c>
      <c r="DE58" s="116">
        <f>IF(DE$51='Capital Structure'!$E$7,(DE56-DE55),0)</f>
        <v>0</v>
      </c>
      <c r="DF58" s="116">
        <f>IF(DF$51='Capital Structure'!$E$7,(DF56-DF55),0)</f>
        <v>0</v>
      </c>
      <c r="DG58" s="116">
        <f>IF(DG$51='Capital Structure'!$E$7,(DG56-DG55),0)</f>
        <v>0</v>
      </c>
      <c r="DH58" s="116">
        <f>IF(DH$51='Capital Structure'!$E$7,(DH56-DH55),0)</f>
        <v>0</v>
      </c>
      <c r="DI58" s="116">
        <f>IF(DI$51='Capital Structure'!$E$7,(DI56-DI55),0)</f>
        <v>0</v>
      </c>
      <c r="DJ58" s="116">
        <f>IF(DJ$51='Capital Structure'!$E$7,(DJ56-DJ55),0)</f>
        <v>0</v>
      </c>
      <c r="DK58" s="116">
        <f>IF(DK$51='Capital Structure'!$E$7,(DK56-DK55),0)</f>
        <v>0</v>
      </c>
      <c r="DL58" s="116">
        <f>IF(DL$51='Capital Structure'!$E$7,(DL56-DL55),0)</f>
        <v>0</v>
      </c>
      <c r="DM58" s="116">
        <f>IF(DM$51='Capital Structure'!$E$7,(DM56-DM55),0)</f>
        <v>0</v>
      </c>
      <c r="DN58" s="116">
        <f>IF(DN$51='Capital Structure'!$E$7,(DN56-DN55),0)</f>
        <v>0</v>
      </c>
      <c r="DO58" s="116">
        <f>IF(DO$51='Capital Structure'!$E$7,(DO56-DO55),0)</f>
        <v>0</v>
      </c>
      <c r="DP58" s="116">
        <f>IF(DP$51='Capital Structure'!$E$7,(DP56-DP55),0)</f>
        <v>0</v>
      </c>
      <c r="DQ58" s="116">
        <f>IF(DQ$51='Capital Structure'!$E$7,(DQ56-DQ55),0)</f>
        <v>0</v>
      </c>
      <c r="DR58" s="116">
        <f>IF(DR$51='Capital Structure'!$E$7,(DR56-DR55),0)</f>
        <v>0</v>
      </c>
      <c r="DS58" s="116">
        <f>IF(DS$51='Capital Structure'!$E$7,(DS56-DS55),0)</f>
        <v>0</v>
      </c>
      <c r="DT58" s="116">
        <f>IF(DT$51='Capital Structure'!$E$7,(DT56-DT55),0)</f>
        <v>0</v>
      </c>
      <c r="DU58" s="116">
        <f>IF(DU$51='Capital Structure'!$E$7,(DU56-DU55),0)</f>
        <v>0</v>
      </c>
      <c r="DV58" s="116">
        <f>IF(DV$51='Capital Structure'!$E$7,(DV56-DV55),0)</f>
        <v>0</v>
      </c>
      <c r="DW58" s="116">
        <f>IF(DW$51='Capital Structure'!$E$7,(DW56-DW55),0)</f>
        <v>0</v>
      </c>
      <c r="DX58" s="116">
        <f>IF(DX$51='Capital Structure'!$E$7,(DX56-DX55),0)</f>
        <v>0</v>
      </c>
      <c r="DY58" s="116">
        <f>IF(DY$51='Capital Structure'!$E$7,(DY56-DY55),0)</f>
        <v>0</v>
      </c>
    </row>
    <row r="59" spans="1:16384" s="139" customFormat="1">
      <c r="A59" s="136"/>
      <c r="B59" s="117"/>
      <c r="C59" s="136"/>
      <c r="D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  <c r="NH59" s="136"/>
      <c r="NI59" s="136"/>
      <c r="NJ59" s="136"/>
      <c r="NK59" s="136"/>
      <c r="NL59" s="136"/>
      <c r="NM59" s="136"/>
      <c r="NN59" s="136"/>
      <c r="NO59" s="136"/>
      <c r="NP59" s="136"/>
      <c r="NQ59" s="136"/>
      <c r="NR59" s="136"/>
      <c r="NS59" s="136"/>
      <c r="NT59" s="136"/>
      <c r="NU59" s="136"/>
      <c r="NV59" s="136"/>
      <c r="NW59" s="136"/>
      <c r="NX59" s="136"/>
      <c r="NY59" s="136"/>
      <c r="NZ59" s="136"/>
      <c r="OA59" s="136"/>
      <c r="OB59" s="136"/>
      <c r="OC59" s="136"/>
      <c r="OD59" s="136"/>
      <c r="OE59" s="136"/>
      <c r="OF59" s="136"/>
      <c r="OG59" s="136"/>
      <c r="OH59" s="136"/>
      <c r="OI59" s="136"/>
      <c r="OJ59" s="136"/>
      <c r="OK59" s="136"/>
      <c r="OL59" s="136"/>
      <c r="OM59" s="136"/>
      <c r="ON59" s="136"/>
      <c r="OO59" s="136"/>
      <c r="OP59" s="136"/>
      <c r="OQ59" s="136"/>
      <c r="OR59" s="136"/>
      <c r="OS59" s="136"/>
      <c r="OT59" s="136"/>
      <c r="OU59" s="136"/>
      <c r="OV59" s="136"/>
      <c r="OW59" s="136"/>
      <c r="OX59" s="136"/>
      <c r="OY59" s="136"/>
      <c r="OZ59" s="136"/>
      <c r="PA59" s="136"/>
      <c r="PB59" s="136"/>
      <c r="PC59" s="136"/>
      <c r="PD59" s="136"/>
      <c r="PE59" s="136"/>
      <c r="PF59" s="136"/>
      <c r="PG59" s="136"/>
      <c r="PH59" s="136"/>
      <c r="PI59" s="136"/>
      <c r="PJ59" s="136"/>
      <c r="PK59" s="136"/>
      <c r="PL59" s="136"/>
      <c r="PM59" s="136"/>
      <c r="PN59" s="136"/>
      <c r="PO59" s="136"/>
      <c r="PP59" s="136"/>
      <c r="PQ59" s="136"/>
      <c r="PR59" s="136"/>
      <c r="PS59" s="136"/>
      <c r="PT59" s="136"/>
      <c r="PU59" s="136"/>
      <c r="PV59" s="136"/>
      <c r="PW59" s="136"/>
      <c r="PX59" s="136"/>
      <c r="PY59" s="136"/>
      <c r="PZ59" s="136"/>
      <c r="QA59" s="136"/>
      <c r="QB59" s="136"/>
      <c r="QC59" s="136"/>
      <c r="QD59" s="136"/>
      <c r="QE59" s="136"/>
      <c r="QF59" s="136"/>
      <c r="QG59" s="136"/>
      <c r="QH59" s="136"/>
      <c r="QI59" s="136"/>
      <c r="QJ59" s="136"/>
      <c r="QK59" s="136"/>
      <c r="QL59" s="136"/>
      <c r="QM59" s="136"/>
      <c r="QN59" s="136"/>
      <c r="QO59" s="136"/>
      <c r="QP59" s="136"/>
      <c r="QQ59" s="136"/>
      <c r="QR59" s="136"/>
      <c r="QS59" s="136"/>
      <c r="QT59" s="136"/>
      <c r="QU59" s="136"/>
      <c r="QV59" s="136"/>
      <c r="QW59" s="136"/>
      <c r="QX59" s="136"/>
      <c r="QY59" s="136"/>
      <c r="QZ59" s="136"/>
      <c r="RA59" s="136"/>
      <c r="RB59" s="136"/>
      <c r="RC59" s="136"/>
      <c r="RD59" s="136"/>
      <c r="RE59" s="136"/>
      <c r="RF59" s="136"/>
      <c r="RG59" s="136"/>
      <c r="RH59" s="136"/>
      <c r="RI59" s="136"/>
      <c r="RJ59" s="136"/>
      <c r="RK59" s="136"/>
      <c r="RL59" s="136"/>
      <c r="RM59" s="136"/>
      <c r="RN59" s="136"/>
      <c r="RO59" s="136"/>
      <c r="RP59" s="136"/>
      <c r="RQ59" s="136"/>
      <c r="RR59" s="136"/>
      <c r="RS59" s="136"/>
      <c r="RT59" s="136"/>
      <c r="RU59" s="136"/>
      <c r="RV59" s="136"/>
      <c r="RW59" s="136"/>
      <c r="RX59" s="136"/>
      <c r="RY59" s="136"/>
      <c r="RZ59" s="136"/>
      <c r="SA59" s="136"/>
      <c r="SB59" s="136"/>
      <c r="SC59" s="136"/>
      <c r="SD59" s="136"/>
      <c r="SE59" s="136"/>
      <c r="SF59" s="136"/>
      <c r="SG59" s="136"/>
      <c r="SH59" s="136"/>
      <c r="SI59" s="136"/>
      <c r="SJ59" s="136"/>
      <c r="SK59" s="136"/>
      <c r="SL59" s="136"/>
      <c r="SM59" s="136"/>
      <c r="SN59" s="136"/>
      <c r="SO59" s="136"/>
      <c r="SP59" s="136"/>
      <c r="SQ59" s="136"/>
      <c r="SR59" s="136"/>
      <c r="SS59" s="136"/>
      <c r="ST59" s="136"/>
      <c r="SU59" s="136"/>
      <c r="SV59" s="136"/>
      <c r="SW59" s="136"/>
      <c r="SX59" s="136"/>
      <c r="SY59" s="136"/>
      <c r="SZ59" s="136"/>
      <c r="TA59" s="136"/>
      <c r="TB59" s="136"/>
      <c r="TC59" s="136"/>
      <c r="TD59" s="136"/>
      <c r="TE59" s="136"/>
      <c r="TF59" s="136"/>
      <c r="TG59" s="136"/>
      <c r="TH59" s="136"/>
      <c r="TI59" s="136"/>
      <c r="TJ59" s="136"/>
      <c r="TK59" s="136"/>
      <c r="TL59" s="136"/>
      <c r="TM59" s="136"/>
      <c r="TN59" s="136"/>
      <c r="TO59" s="136"/>
      <c r="TP59" s="136"/>
      <c r="TQ59" s="136"/>
      <c r="TR59" s="136"/>
      <c r="TS59" s="136"/>
      <c r="TT59" s="136"/>
      <c r="TU59" s="136"/>
      <c r="TV59" s="136"/>
      <c r="TW59" s="136"/>
      <c r="TX59" s="136"/>
      <c r="TY59" s="136"/>
      <c r="TZ59" s="136"/>
      <c r="UA59" s="136"/>
      <c r="UB59" s="136"/>
      <c r="UC59" s="136"/>
      <c r="UD59" s="136"/>
      <c r="UE59" s="136"/>
      <c r="UF59" s="136"/>
      <c r="UG59" s="136"/>
      <c r="UH59" s="136"/>
      <c r="UI59" s="136"/>
      <c r="UJ59" s="136"/>
      <c r="UK59" s="136"/>
      <c r="UL59" s="136"/>
      <c r="UM59" s="136"/>
      <c r="UN59" s="136"/>
      <c r="UO59" s="136"/>
      <c r="UP59" s="136"/>
      <c r="UQ59" s="136"/>
      <c r="UR59" s="136"/>
      <c r="US59" s="136"/>
      <c r="UT59" s="136"/>
      <c r="UU59" s="136"/>
      <c r="UV59" s="136"/>
      <c r="UW59" s="136"/>
      <c r="UX59" s="136"/>
      <c r="UY59" s="136"/>
      <c r="UZ59" s="136"/>
      <c r="VA59" s="136"/>
      <c r="VB59" s="136"/>
      <c r="VC59" s="136"/>
      <c r="VD59" s="136"/>
      <c r="VE59" s="136"/>
      <c r="VF59" s="136"/>
      <c r="VG59" s="136"/>
      <c r="VH59" s="136"/>
      <c r="VI59" s="136"/>
      <c r="VJ59" s="136"/>
      <c r="VK59" s="136"/>
      <c r="VL59" s="136"/>
      <c r="VM59" s="136"/>
      <c r="VN59" s="136"/>
      <c r="VO59" s="136"/>
      <c r="VP59" s="136"/>
      <c r="VQ59" s="136"/>
      <c r="VR59" s="136"/>
      <c r="VS59" s="136"/>
      <c r="VT59" s="136"/>
      <c r="VU59" s="136"/>
      <c r="VV59" s="136"/>
      <c r="VW59" s="136"/>
      <c r="VX59" s="136"/>
      <c r="VY59" s="136"/>
      <c r="VZ59" s="136"/>
      <c r="WA59" s="136"/>
      <c r="WB59" s="136"/>
      <c r="WC59" s="136"/>
      <c r="WD59" s="136"/>
      <c r="WE59" s="136"/>
      <c r="WF59" s="136"/>
      <c r="WG59" s="136"/>
      <c r="WH59" s="136"/>
      <c r="WI59" s="136"/>
      <c r="WJ59" s="136"/>
      <c r="WK59" s="136"/>
      <c r="WL59" s="136"/>
      <c r="WM59" s="136"/>
      <c r="WN59" s="136"/>
      <c r="WO59" s="136"/>
      <c r="WP59" s="136"/>
      <c r="WQ59" s="136"/>
      <c r="WR59" s="136"/>
      <c r="WS59" s="136"/>
      <c r="WT59" s="136"/>
      <c r="WU59" s="136"/>
      <c r="WV59" s="136"/>
      <c r="WW59" s="136"/>
      <c r="WX59" s="136"/>
      <c r="WY59" s="136"/>
      <c r="WZ59" s="136"/>
      <c r="XA59" s="136"/>
      <c r="XB59" s="136"/>
      <c r="XC59" s="136"/>
      <c r="XD59" s="136"/>
      <c r="XE59" s="136"/>
      <c r="XF59" s="136"/>
      <c r="XG59" s="136"/>
      <c r="XH59" s="136"/>
      <c r="XI59" s="136"/>
      <c r="XJ59" s="136"/>
      <c r="XK59" s="136"/>
      <c r="XL59" s="136"/>
      <c r="XM59" s="136"/>
      <c r="XN59" s="136"/>
      <c r="XO59" s="136"/>
      <c r="XP59" s="136"/>
      <c r="XQ59" s="136"/>
      <c r="XR59" s="136"/>
      <c r="XS59" s="136"/>
      <c r="XT59" s="136"/>
      <c r="XU59" s="136"/>
      <c r="XV59" s="136"/>
      <c r="XW59" s="136"/>
      <c r="XX59" s="136"/>
      <c r="XY59" s="136"/>
      <c r="XZ59" s="136"/>
      <c r="YA59" s="136"/>
      <c r="YB59" s="136"/>
      <c r="YC59" s="136"/>
      <c r="YD59" s="136"/>
      <c r="YE59" s="136"/>
      <c r="YF59" s="136"/>
      <c r="YG59" s="136"/>
      <c r="YH59" s="136"/>
      <c r="YI59" s="136"/>
      <c r="YJ59" s="136"/>
      <c r="YK59" s="136"/>
      <c r="YL59" s="136"/>
      <c r="YM59" s="136"/>
      <c r="YN59" s="136"/>
      <c r="YO59" s="136"/>
      <c r="YP59" s="136"/>
      <c r="YQ59" s="136"/>
      <c r="YR59" s="136"/>
      <c r="YS59" s="136"/>
      <c r="YT59" s="136"/>
      <c r="YU59" s="136"/>
      <c r="YV59" s="136"/>
      <c r="YW59" s="136"/>
      <c r="YX59" s="136"/>
      <c r="YY59" s="136"/>
      <c r="YZ59" s="136"/>
      <c r="ZA59" s="136"/>
      <c r="ZB59" s="136"/>
      <c r="ZC59" s="136"/>
      <c r="ZD59" s="136"/>
      <c r="ZE59" s="136"/>
      <c r="ZF59" s="136"/>
      <c r="ZG59" s="136"/>
      <c r="ZH59" s="136"/>
      <c r="ZI59" s="136"/>
      <c r="ZJ59" s="136"/>
      <c r="ZK59" s="136"/>
      <c r="ZL59" s="136"/>
      <c r="ZM59" s="136"/>
      <c r="ZN59" s="136"/>
      <c r="ZO59" s="136"/>
      <c r="ZP59" s="136"/>
      <c r="ZQ59" s="136"/>
      <c r="ZR59" s="136"/>
      <c r="ZS59" s="136"/>
      <c r="ZT59" s="136"/>
      <c r="ZU59" s="136"/>
      <c r="ZV59" s="136"/>
      <c r="ZW59" s="136"/>
      <c r="ZX59" s="136"/>
      <c r="ZY59" s="136"/>
      <c r="ZZ59" s="136"/>
      <c r="AAA59" s="136"/>
      <c r="AAB59" s="136"/>
      <c r="AAC59" s="136"/>
      <c r="AAD59" s="136"/>
      <c r="AAE59" s="136"/>
      <c r="AAF59" s="136"/>
      <c r="AAG59" s="136"/>
      <c r="AAH59" s="136"/>
      <c r="AAI59" s="136"/>
      <c r="AAJ59" s="136"/>
      <c r="AAK59" s="136"/>
      <c r="AAL59" s="136"/>
      <c r="AAM59" s="136"/>
      <c r="AAN59" s="136"/>
      <c r="AAO59" s="136"/>
      <c r="AAP59" s="136"/>
      <c r="AAQ59" s="136"/>
      <c r="AAR59" s="136"/>
      <c r="AAS59" s="136"/>
      <c r="AAT59" s="136"/>
      <c r="AAU59" s="136"/>
      <c r="AAV59" s="136"/>
      <c r="AAW59" s="136"/>
      <c r="AAX59" s="136"/>
      <c r="AAY59" s="136"/>
      <c r="AAZ59" s="136"/>
      <c r="ABA59" s="136"/>
      <c r="ABB59" s="136"/>
      <c r="ABC59" s="136"/>
      <c r="ABD59" s="136"/>
      <c r="ABE59" s="136"/>
      <c r="ABF59" s="136"/>
      <c r="ABG59" s="136"/>
      <c r="ABH59" s="136"/>
      <c r="ABI59" s="136"/>
      <c r="ABJ59" s="136"/>
      <c r="ABK59" s="136"/>
      <c r="ABL59" s="136"/>
      <c r="ABM59" s="136"/>
      <c r="ABN59" s="136"/>
      <c r="ABO59" s="136"/>
      <c r="ABP59" s="136"/>
      <c r="ABQ59" s="136"/>
      <c r="ABR59" s="136"/>
      <c r="ABS59" s="136"/>
      <c r="ABT59" s="136"/>
      <c r="ABU59" s="136"/>
      <c r="ABV59" s="136"/>
      <c r="ABW59" s="136"/>
      <c r="ABX59" s="136"/>
      <c r="ABY59" s="136"/>
      <c r="ABZ59" s="136"/>
      <c r="ACA59" s="136"/>
      <c r="ACB59" s="136"/>
      <c r="ACC59" s="136"/>
      <c r="ACD59" s="136"/>
      <c r="ACE59" s="136"/>
      <c r="ACF59" s="136"/>
      <c r="ACG59" s="136"/>
      <c r="ACH59" s="136"/>
      <c r="ACI59" s="136"/>
      <c r="ACJ59" s="136"/>
      <c r="ACK59" s="136"/>
      <c r="ACL59" s="136"/>
      <c r="ACM59" s="136"/>
      <c r="ACN59" s="136"/>
      <c r="ACO59" s="136"/>
      <c r="ACP59" s="136"/>
      <c r="ACQ59" s="136"/>
      <c r="ACR59" s="136"/>
      <c r="ACS59" s="136"/>
      <c r="ACT59" s="136"/>
      <c r="ACU59" s="136"/>
      <c r="ACV59" s="136"/>
      <c r="ACW59" s="136"/>
      <c r="ACX59" s="136"/>
      <c r="ACY59" s="136"/>
      <c r="ACZ59" s="136"/>
      <c r="ADA59" s="136"/>
      <c r="ADB59" s="136"/>
      <c r="ADC59" s="136"/>
      <c r="ADD59" s="136"/>
      <c r="ADE59" s="136"/>
      <c r="ADF59" s="136"/>
      <c r="ADG59" s="136"/>
      <c r="ADH59" s="136"/>
      <c r="ADI59" s="136"/>
      <c r="ADJ59" s="136"/>
      <c r="ADK59" s="136"/>
      <c r="ADL59" s="136"/>
      <c r="ADM59" s="136"/>
      <c r="ADN59" s="136"/>
      <c r="ADO59" s="136"/>
      <c r="ADP59" s="136"/>
      <c r="ADQ59" s="136"/>
      <c r="ADR59" s="136"/>
      <c r="ADS59" s="136"/>
      <c r="ADT59" s="136"/>
      <c r="ADU59" s="136"/>
      <c r="ADV59" s="136"/>
      <c r="ADW59" s="136"/>
      <c r="ADX59" s="136"/>
      <c r="ADY59" s="136"/>
      <c r="ADZ59" s="136"/>
      <c r="AEA59" s="136"/>
      <c r="AEB59" s="136"/>
      <c r="AEC59" s="136"/>
      <c r="AED59" s="136"/>
      <c r="AEE59" s="136"/>
      <c r="AEF59" s="136"/>
      <c r="AEG59" s="136"/>
      <c r="AEH59" s="136"/>
      <c r="AEI59" s="136"/>
      <c r="AEJ59" s="136"/>
      <c r="AEK59" s="136"/>
      <c r="AEL59" s="136"/>
      <c r="AEM59" s="136"/>
      <c r="AEN59" s="136"/>
      <c r="AEO59" s="136"/>
      <c r="AEP59" s="136"/>
      <c r="AEQ59" s="136"/>
      <c r="AER59" s="136"/>
      <c r="AES59" s="136"/>
      <c r="AET59" s="136"/>
      <c r="AEU59" s="136"/>
      <c r="AEV59" s="136"/>
      <c r="AEW59" s="136"/>
      <c r="AEX59" s="136"/>
      <c r="AEY59" s="136"/>
      <c r="AEZ59" s="136"/>
      <c r="AFA59" s="136"/>
      <c r="AFB59" s="136"/>
      <c r="AFC59" s="136"/>
      <c r="AFD59" s="136"/>
      <c r="AFE59" s="136"/>
      <c r="AFF59" s="136"/>
      <c r="AFG59" s="136"/>
      <c r="AFH59" s="136"/>
      <c r="AFI59" s="136"/>
      <c r="AFJ59" s="136"/>
      <c r="AFK59" s="136"/>
      <c r="AFL59" s="136"/>
      <c r="AFM59" s="136"/>
      <c r="AFN59" s="136"/>
      <c r="AFO59" s="136"/>
      <c r="AFP59" s="136"/>
      <c r="AFQ59" s="136"/>
      <c r="AFR59" s="136"/>
      <c r="AFS59" s="136"/>
      <c r="AFT59" s="136"/>
      <c r="AFU59" s="136"/>
      <c r="AFV59" s="136"/>
      <c r="AFW59" s="136"/>
      <c r="AFX59" s="136"/>
      <c r="AFY59" s="136"/>
      <c r="AFZ59" s="136"/>
      <c r="AGA59" s="136"/>
      <c r="AGB59" s="136"/>
      <c r="AGC59" s="136"/>
      <c r="AGD59" s="136"/>
      <c r="AGE59" s="136"/>
      <c r="AGF59" s="136"/>
      <c r="AGG59" s="136"/>
      <c r="AGH59" s="136"/>
      <c r="AGI59" s="136"/>
      <c r="AGJ59" s="136"/>
      <c r="AGK59" s="136"/>
      <c r="AGL59" s="136"/>
      <c r="AGM59" s="136"/>
      <c r="AGN59" s="136"/>
      <c r="AGO59" s="136"/>
      <c r="AGP59" s="136"/>
      <c r="AGQ59" s="136"/>
      <c r="AGR59" s="136"/>
      <c r="AGS59" s="136"/>
      <c r="AGT59" s="136"/>
      <c r="AGU59" s="136"/>
      <c r="AGV59" s="136"/>
      <c r="AGW59" s="136"/>
      <c r="AGX59" s="136"/>
      <c r="AGY59" s="136"/>
      <c r="AGZ59" s="136"/>
      <c r="AHA59" s="136"/>
      <c r="AHB59" s="136"/>
      <c r="AHC59" s="136"/>
      <c r="AHD59" s="136"/>
      <c r="AHE59" s="136"/>
      <c r="AHF59" s="136"/>
      <c r="AHG59" s="136"/>
      <c r="AHH59" s="136"/>
      <c r="AHI59" s="136"/>
      <c r="AHJ59" s="136"/>
      <c r="AHK59" s="136"/>
      <c r="AHL59" s="136"/>
      <c r="AHM59" s="136"/>
      <c r="AHN59" s="136"/>
      <c r="AHO59" s="136"/>
      <c r="AHP59" s="136"/>
      <c r="AHQ59" s="136"/>
      <c r="AHR59" s="136"/>
      <c r="AHS59" s="136"/>
      <c r="AHT59" s="136"/>
      <c r="AHU59" s="136"/>
      <c r="AHV59" s="136"/>
      <c r="AHW59" s="136"/>
      <c r="AHX59" s="136"/>
      <c r="AHY59" s="136"/>
      <c r="AHZ59" s="136"/>
      <c r="AIA59" s="136"/>
      <c r="AIB59" s="136"/>
      <c r="AIC59" s="136"/>
      <c r="AID59" s="136"/>
      <c r="AIE59" s="136"/>
      <c r="AIF59" s="136"/>
      <c r="AIG59" s="136"/>
      <c r="AIH59" s="136"/>
      <c r="AII59" s="136"/>
      <c r="AIJ59" s="136"/>
      <c r="AIK59" s="136"/>
      <c r="AIL59" s="136"/>
      <c r="AIM59" s="136"/>
      <c r="AIN59" s="136"/>
      <c r="AIO59" s="136"/>
      <c r="AIP59" s="136"/>
      <c r="AIQ59" s="136"/>
      <c r="AIR59" s="136"/>
      <c r="AIS59" s="136"/>
      <c r="AIT59" s="136"/>
      <c r="AIU59" s="136"/>
      <c r="AIV59" s="136"/>
      <c r="AIW59" s="136"/>
      <c r="AIX59" s="136"/>
      <c r="AIY59" s="136"/>
      <c r="AIZ59" s="136"/>
      <c r="AJA59" s="136"/>
      <c r="AJB59" s="136"/>
      <c r="AJC59" s="136"/>
      <c r="AJD59" s="136"/>
      <c r="AJE59" s="136"/>
      <c r="AJF59" s="136"/>
      <c r="AJG59" s="136"/>
      <c r="AJH59" s="136"/>
      <c r="AJI59" s="136"/>
      <c r="AJJ59" s="136"/>
      <c r="AJK59" s="136"/>
      <c r="AJL59" s="136"/>
      <c r="AJM59" s="136"/>
      <c r="AJN59" s="136"/>
      <c r="AJO59" s="136"/>
      <c r="AJP59" s="136"/>
      <c r="AJQ59" s="136"/>
      <c r="AJR59" s="136"/>
      <c r="AJS59" s="136"/>
      <c r="AJT59" s="136"/>
      <c r="AJU59" s="136"/>
      <c r="AJV59" s="136"/>
      <c r="AJW59" s="136"/>
      <c r="AJX59" s="136"/>
      <c r="AJY59" s="136"/>
      <c r="AJZ59" s="136"/>
      <c r="AKA59" s="136"/>
      <c r="AKB59" s="136"/>
      <c r="AKC59" s="136"/>
      <c r="AKD59" s="136"/>
      <c r="AKE59" s="136"/>
      <c r="AKF59" s="136"/>
      <c r="AKG59" s="136"/>
      <c r="AKH59" s="136"/>
      <c r="AKI59" s="136"/>
      <c r="AKJ59" s="136"/>
      <c r="AKK59" s="136"/>
      <c r="AKL59" s="136"/>
      <c r="AKM59" s="136"/>
      <c r="AKN59" s="136"/>
      <c r="AKO59" s="136"/>
      <c r="AKP59" s="136"/>
      <c r="AKQ59" s="136"/>
      <c r="AKR59" s="136"/>
      <c r="AKS59" s="136"/>
      <c r="AKT59" s="136"/>
      <c r="AKU59" s="136"/>
      <c r="AKV59" s="136"/>
      <c r="AKW59" s="136"/>
      <c r="AKX59" s="136"/>
      <c r="AKY59" s="136"/>
      <c r="AKZ59" s="136"/>
      <c r="ALA59" s="136"/>
      <c r="ALB59" s="136"/>
      <c r="ALC59" s="136"/>
      <c r="ALD59" s="136"/>
      <c r="ALE59" s="136"/>
      <c r="ALF59" s="136"/>
      <c r="ALG59" s="136"/>
      <c r="ALH59" s="136"/>
      <c r="ALI59" s="136"/>
      <c r="ALJ59" s="136"/>
      <c r="ALK59" s="136"/>
      <c r="ALL59" s="136"/>
      <c r="ALM59" s="136"/>
      <c r="ALN59" s="136"/>
      <c r="ALO59" s="136"/>
      <c r="ALP59" s="136"/>
      <c r="ALQ59" s="136"/>
      <c r="ALR59" s="136"/>
      <c r="ALS59" s="136"/>
      <c r="ALT59" s="136"/>
      <c r="ALU59" s="136"/>
      <c r="ALV59" s="136"/>
      <c r="ALW59" s="136"/>
      <c r="ALX59" s="136"/>
      <c r="ALY59" s="136"/>
      <c r="ALZ59" s="136"/>
      <c r="AMA59" s="136"/>
      <c r="AMB59" s="136"/>
      <c r="AMC59" s="136"/>
      <c r="AMD59" s="136"/>
      <c r="AME59" s="136"/>
      <c r="AMF59" s="136"/>
      <c r="AMG59" s="136"/>
      <c r="AMH59" s="136"/>
      <c r="AMI59" s="136"/>
      <c r="AMJ59" s="136"/>
      <c r="AMK59" s="136"/>
      <c r="AML59" s="136"/>
      <c r="AMM59" s="136"/>
      <c r="AMN59" s="136"/>
      <c r="AMO59" s="136"/>
      <c r="AMP59" s="136"/>
      <c r="AMQ59" s="136"/>
      <c r="AMR59" s="136"/>
      <c r="AMS59" s="136"/>
      <c r="AMT59" s="136"/>
      <c r="AMU59" s="136"/>
      <c r="AMV59" s="136"/>
      <c r="AMW59" s="136"/>
      <c r="AMX59" s="136"/>
      <c r="AMY59" s="136"/>
      <c r="AMZ59" s="136"/>
      <c r="ANA59" s="136"/>
      <c r="ANB59" s="136"/>
      <c r="ANC59" s="136"/>
      <c r="AND59" s="136"/>
      <c r="ANE59" s="136"/>
      <c r="ANF59" s="136"/>
      <c r="ANG59" s="136"/>
      <c r="ANH59" s="136"/>
      <c r="ANI59" s="136"/>
      <c r="ANJ59" s="136"/>
      <c r="ANK59" s="136"/>
      <c r="ANL59" s="136"/>
      <c r="ANM59" s="136"/>
      <c r="ANN59" s="136"/>
      <c r="ANO59" s="136"/>
      <c r="ANP59" s="136"/>
      <c r="ANQ59" s="136"/>
      <c r="ANR59" s="136"/>
      <c r="ANS59" s="136"/>
      <c r="ANT59" s="136"/>
      <c r="ANU59" s="136"/>
      <c r="ANV59" s="136"/>
      <c r="ANW59" s="136"/>
      <c r="ANX59" s="136"/>
      <c r="ANY59" s="136"/>
      <c r="ANZ59" s="136"/>
      <c r="AOA59" s="136"/>
      <c r="AOB59" s="136"/>
      <c r="AOC59" s="136"/>
      <c r="AOD59" s="136"/>
      <c r="AOE59" s="136"/>
      <c r="AOF59" s="136"/>
      <c r="AOG59" s="136"/>
      <c r="AOH59" s="136"/>
      <c r="AOI59" s="136"/>
      <c r="AOJ59" s="136"/>
      <c r="AOK59" s="136"/>
      <c r="AOL59" s="136"/>
      <c r="AOM59" s="136"/>
      <c r="AON59" s="136"/>
      <c r="AOO59" s="136"/>
      <c r="AOP59" s="136"/>
      <c r="AOQ59" s="136"/>
      <c r="AOR59" s="136"/>
      <c r="AOS59" s="136"/>
      <c r="AOT59" s="136"/>
      <c r="AOU59" s="136"/>
      <c r="AOV59" s="136"/>
      <c r="AOW59" s="136"/>
      <c r="AOX59" s="136"/>
      <c r="AOY59" s="136"/>
      <c r="AOZ59" s="136"/>
      <c r="APA59" s="136"/>
      <c r="APB59" s="136"/>
      <c r="APC59" s="136"/>
      <c r="APD59" s="136"/>
      <c r="APE59" s="136"/>
      <c r="APF59" s="136"/>
      <c r="APG59" s="136"/>
      <c r="APH59" s="136"/>
      <c r="API59" s="136"/>
      <c r="APJ59" s="136"/>
      <c r="APK59" s="136"/>
      <c r="APL59" s="136"/>
      <c r="APM59" s="136"/>
      <c r="APN59" s="136"/>
      <c r="APO59" s="136"/>
      <c r="APP59" s="136"/>
      <c r="APQ59" s="136"/>
      <c r="APR59" s="136"/>
      <c r="APS59" s="136"/>
      <c r="APT59" s="136"/>
      <c r="APU59" s="136"/>
      <c r="APV59" s="136"/>
      <c r="APW59" s="136"/>
      <c r="APX59" s="136"/>
      <c r="APY59" s="136"/>
      <c r="APZ59" s="136"/>
      <c r="AQA59" s="136"/>
      <c r="AQB59" s="136"/>
      <c r="AQC59" s="136"/>
      <c r="AQD59" s="136"/>
      <c r="AQE59" s="136"/>
      <c r="AQF59" s="136"/>
      <c r="AQG59" s="136"/>
      <c r="AQH59" s="136"/>
      <c r="AQI59" s="136"/>
      <c r="AQJ59" s="136"/>
      <c r="AQK59" s="136"/>
      <c r="AQL59" s="136"/>
      <c r="AQM59" s="136"/>
      <c r="AQN59" s="136"/>
      <c r="AQO59" s="136"/>
      <c r="AQP59" s="136"/>
      <c r="AQQ59" s="136"/>
      <c r="AQR59" s="136"/>
      <c r="AQS59" s="136"/>
      <c r="AQT59" s="136"/>
      <c r="AQU59" s="136"/>
      <c r="AQV59" s="136"/>
      <c r="AQW59" s="136"/>
      <c r="AQX59" s="136"/>
      <c r="AQY59" s="136"/>
      <c r="AQZ59" s="136"/>
      <c r="ARA59" s="136"/>
      <c r="ARB59" s="136"/>
      <c r="ARC59" s="136"/>
      <c r="ARD59" s="136"/>
      <c r="ARE59" s="136"/>
      <c r="ARF59" s="136"/>
      <c r="ARG59" s="136"/>
      <c r="ARH59" s="136"/>
      <c r="ARI59" s="136"/>
      <c r="ARJ59" s="136"/>
      <c r="ARK59" s="136"/>
      <c r="ARL59" s="136"/>
      <c r="ARM59" s="136"/>
      <c r="ARN59" s="136"/>
      <c r="ARO59" s="136"/>
      <c r="ARP59" s="136"/>
      <c r="ARQ59" s="136"/>
      <c r="ARR59" s="136"/>
      <c r="ARS59" s="136"/>
      <c r="ART59" s="136"/>
      <c r="ARU59" s="136"/>
      <c r="ARV59" s="136"/>
      <c r="ARW59" s="136"/>
      <c r="ARX59" s="136"/>
      <c r="ARY59" s="136"/>
      <c r="ARZ59" s="136"/>
      <c r="ASA59" s="136"/>
      <c r="ASB59" s="136"/>
      <c r="ASC59" s="136"/>
      <c r="ASD59" s="136"/>
      <c r="ASE59" s="136"/>
      <c r="ASF59" s="136"/>
      <c r="ASG59" s="136"/>
      <c r="ASH59" s="136"/>
      <c r="ASI59" s="136"/>
      <c r="ASJ59" s="136"/>
      <c r="ASK59" s="136"/>
      <c r="ASL59" s="136"/>
      <c r="ASM59" s="136"/>
      <c r="ASN59" s="136"/>
      <c r="ASO59" s="136"/>
      <c r="ASP59" s="136"/>
      <c r="ASQ59" s="136"/>
      <c r="ASR59" s="136"/>
      <c r="ASS59" s="136"/>
      <c r="AST59" s="136"/>
      <c r="ASU59" s="136"/>
      <c r="ASV59" s="136"/>
      <c r="ASW59" s="136"/>
      <c r="ASX59" s="136"/>
      <c r="ASY59" s="136"/>
      <c r="ASZ59" s="136"/>
      <c r="ATA59" s="136"/>
      <c r="ATB59" s="136"/>
      <c r="ATC59" s="136"/>
      <c r="ATD59" s="136"/>
      <c r="ATE59" s="136"/>
      <c r="ATF59" s="136"/>
      <c r="ATG59" s="136"/>
      <c r="ATH59" s="136"/>
      <c r="ATI59" s="136"/>
      <c r="ATJ59" s="136"/>
      <c r="ATK59" s="136"/>
      <c r="ATL59" s="136"/>
      <c r="ATM59" s="136"/>
      <c r="ATN59" s="136"/>
      <c r="ATO59" s="136"/>
      <c r="ATP59" s="136"/>
      <c r="ATQ59" s="136"/>
      <c r="ATR59" s="136"/>
      <c r="ATS59" s="136"/>
      <c r="ATT59" s="136"/>
      <c r="ATU59" s="136"/>
      <c r="ATV59" s="136"/>
      <c r="ATW59" s="136"/>
      <c r="ATX59" s="136"/>
      <c r="ATY59" s="136"/>
      <c r="ATZ59" s="136"/>
      <c r="AUA59" s="136"/>
      <c r="AUB59" s="136"/>
      <c r="AUC59" s="136"/>
      <c r="AUD59" s="136"/>
      <c r="AUE59" s="136"/>
      <c r="AUF59" s="136"/>
      <c r="AUG59" s="136"/>
      <c r="AUH59" s="136"/>
      <c r="AUI59" s="136"/>
      <c r="AUJ59" s="136"/>
      <c r="AUK59" s="136"/>
      <c r="AUL59" s="136"/>
      <c r="AUM59" s="136"/>
      <c r="AUN59" s="136"/>
      <c r="AUO59" s="136"/>
      <c r="AUP59" s="136"/>
      <c r="AUQ59" s="136"/>
      <c r="AUR59" s="136"/>
      <c r="AUS59" s="136"/>
      <c r="AUT59" s="136"/>
      <c r="AUU59" s="136"/>
      <c r="AUV59" s="136"/>
      <c r="AUW59" s="136"/>
      <c r="AUX59" s="136"/>
      <c r="AUY59" s="136"/>
      <c r="AUZ59" s="136"/>
      <c r="AVA59" s="136"/>
      <c r="AVB59" s="136"/>
      <c r="AVC59" s="136"/>
      <c r="AVD59" s="136"/>
      <c r="AVE59" s="136"/>
      <c r="AVF59" s="136"/>
      <c r="AVG59" s="136"/>
      <c r="AVH59" s="136"/>
      <c r="AVI59" s="136"/>
      <c r="AVJ59" s="136"/>
      <c r="AVK59" s="136"/>
      <c r="AVL59" s="136"/>
      <c r="AVM59" s="136"/>
      <c r="AVN59" s="136"/>
      <c r="AVO59" s="136"/>
      <c r="AVP59" s="136"/>
      <c r="AVQ59" s="136"/>
      <c r="AVR59" s="136"/>
      <c r="AVS59" s="136"/>
      <c r="AVT59" s="136"/>
      <c r="AVU59" s="136"/>
      <c r="AVV59" s="136"/>
      <c r="AVW59" s="136"/>
      <c r="AVX59" s="136"/>
      <c r="AVY59" s="136"/>
      <c r="AVZ59" s="136"/>
      <c r="AWA59" s="136"/>
      <c r="AWB59" s="136"/>
      <c r="AWC59" s="136"/>
      <c r="AWD59" s="136"/>
      <c r="AWE59" s="136"/>
      <c r="AWF59" s="136"/>
      <c r="AWG59" s="136"/>
      <c r="AWH59" s="136"/>
      <c r="AWI59" s="136"/>
      <c r="AWJ59" s="136"/>
      <c r="AWK59" s="136"/>
      <c r="AWL59" s="136"/>
      <c r="AWM59" s="136"/>
      <c r="AWN59" s="136"/>
      <c r="AWO59" s="136"/>
      <c r="AWP59" s="136"/>
      <c r="AWQ59" s="136"/>
      <c r="AWR59" s="136"/>
      <c r="AWS59" s="136"/>
      <c r="AWT59" s="136"/>
      <c r="AWU59" s="136"/>
      <c r="AWV59" s="136"/>
      <c r="AWW59" s="136"/>
      <c r="AWX59" s="136"/>
      <c r="AWY59" s="136"/>
      <c r="AWZ59" s="136"/>
      <c r="AXA59" s="136"/>
      <c r="AXB59" s="136"/>
      <c r="AXC59" s="136"/>
      <c r="AXD59" s="136"/>
      <c r="AXE59" s="136"/>
      <c r="AXF59" s="136"/>
      <c r="AXG59" s="136"/>
      <c r="AXH59" s="136"/>
      <c r="AXI59" s="136"/>
      <c r="AXJ59" s="136"/>
      <c r="AXK59" s="136"/>
      <c r="AXL59" s="136"/>
      <c r="AXM59" s="136"/>
      <c r="AXN59" s="136"/>
      <c r="AXO59" s="136"/>
      <c r="AXP59" s="136"/>
      <c r="AXQ59" s="136"/>
      <c r="AXR59" s="136"/>
      <c r="AXS59" s="136"/>
      <c r="AXT59" s="136"/>
      <c r="AXU59" s="136"/>
      <c r="AXV59" s="136"/>
      <c r="AXW59" s="136"/>
      <c r="AXX59" s="136"/>
      <c r="AXY59" s="136"/>
      <c r="AXZ59" s="136"/>
      <c r="AYA59" s="136"/>
      <c r="AYB59" s="136"/>
      <c r="AYC59" s="136"/>
      <c r="AYD59" s="136"/>
      <c r="AYE59" s="136"/>
      <c r="AYF59" s="136"/>
      <c r="AYG59" s="136"/>
      <c r="AYH59" s="136"/>
      <c r="AYI59" s="136"/>
      <c r="AYJ59" s="136"/>
      <c r="AYK59" s="136"/>
      <c r="AYL59" s="136"/>
      <c r="AYM59" s="136"/>
      <c r="AYN59" s="136"/>
      <c r="AYO59" s="136"/>
      <c r="AYP59" s="136"/>
      <c r="AYQ59" s="136"/>
      <c r="AYR59" s="136"/>
      <c r="AYS59" s="136"/>
      <c r="AYT59" s="136"/>
      <c r="AYU59" s="136"/>
      <c r="AYV59" s="136"/>
      <c r="AYW59" s="136"/>
      <c r="AYX59" s="136"/>
      <c r="AYY59" s="136"/>
      <c r="AYZ59" s="136"/>
      <c r="AZA59" s="136"/>
      <c r="AZB59" s="136"/>
      <c r="AZC59" s="136"/>
      <c r="AZD59" s="136"/>
      <c r="AZE59" s="136"/>
      <c r="AZF59" s="136"/>
      <c r="AZG59" s="136"/>
      <c r="AZH59" s="136"/>
      <c r="AZI59" s="136"/>
      <c r="AZJ59" s="136"/>
      <c r="AZK59" s="136"/>
      <c r="AZL59" s="136"/>
      <c r="AZM59" s="136"/>
      <c r="AZN59" s="136"/>
      <c r="AZO59" s="136"/>
      <c r="AZP59" s="136"/>
      <c r="AZQ59" s="136"/>
      <c r="AZR59" s="136"/>
      <c r="AZS59" s="136"/>
      <c r="AZT59" s="136"/>
      <c r="AZU59" s="136"/>
      <c r="AZV59" s="136"/>
      <c r="AZW59" s="136"/>
      <c r="AZX59" s="136"/>
      <c r="AZY59" s="136"/>
      <c r="AZZ59" s="136"/>
      <c r="BAA59" s="136"/>
      <c r="BAB59" s="136"/>
      <c r="BAC59" s="136"/>
      <c r="BAD59" s="136"/>
      <c r="BAE59" s="136"/>
      <c r="BAF59" s="136"/>
      <c r="BAG59" s="136"/>
      <c r="BAH59" s="136"/>
      <c r="BAI59" s="136"/>
      <c r="BAJ59" s="136"/>
      <c r="BAK59" s="136"/>
      <c r="BAL59" s="136"/>
      <c r="BAM59" s="136"/>
      <c r="BAN59" s="136"/>
      <c r="BAO59" s="136"/>
      <c r="BAP59" s="136"/>
      <c r="BAQ59" s="136"/>
      <c r="BAR59" s="136"/>
      <c r="BAS59" s="136"/>
      <c r="BAT59" s="136"/>
      <c r="BAU59" s="136"/>
      <c r="BAV59" s="136"/>
      <c r="BAW59" s="136"/>
      <c r="BAX59" s="136"/>
      <c r="BAY59" s="136"/>
      <c r="BAZ59" s="136"/>
      <c r="BBA59" s="136"/>
      <c r="BBB59" s="136"/>
      <c r="BBC59" s="136"/>
      <c r="BBD59" s="136"/>
      <c r="BBE59" s="136"/>
      <c r="BBF59" s="136"/>
      <c r="BBG59" s="136"/>
      <c r="BBH59" s="136"/>
      <c r="BBI59" s="136"/>
      <c r="BBJ59" s="136"/>
      <c r="BBK59" s="136"/>
      <c r="BBL59" s="136"/>
      <c r="BBM59" s="136"/>
      <c r="BBN59" s="136"/>
      <c r="BBO59" s="136"/>
      <c r="BBP59" s="136"/>
      <c r="BBQ59" s="136"/>
      <c r="BBR59" s="136"/>
      <c r="BBS59" s="136"/>
      <c r="BBT59" s="136"/>
      <c r="BBU59" s="136"/>
      <c r="BBV59" s="136"/>
      <c r="BBW59" s="136"/>
      <c r="BBX59" s="136"/>
      <c r="BBY59" s="136"/>
      <c r="BBZ59" s="136"/>
      <c r="BCA59" s="136"/>
      <c r="BCB59" s="136"/>
      <c r="BCC59" s="136"/>
      <c r="BCD59" s="136"/>
      <c r="BCE59" s="136"/>
      <c r="BCF59" s="136"/>
      <c r="BCG59" s="136"/>
      <c r="BCH59" s="136"/>
      <c r="BCI59" s="136"/>
      <c r="BCJ59" s="136"/>
      <c r="BCK59" s="136"/>
      <c r="BCL59" s="136"/>
      <c r="BCM59" s="136"/>
      <c r="BCN59" s="136"/>
      <c r="BCO59" s="136"/>
      <c r="BCP59" s="136"/>
      <c r="BCQ59" s="136"/>
      <c r="BCR59" s="136"/>
      <c r="BCS59" s="136"/>
      <c r="BCT59" s="136"/>
      <c r="BCU59" s="136"/>
      <c r="BCV59" s="136"/>
      <c r="BCW59" s="136"/>
      <c r="BCX59" s="136"/>
      <c r="BCY59" s="136"/>
      <c r="BCZ59" s="136"/>
      <c r="BDA59" s="136"/>
      <c r="BDB59" s="136"/>
      <c r="BDC59" s="136"/>
      <c r="BDD59" s="136"/>
      <c r="BDE59" s="136"/>
      <c r="BDF59" s="136"/>
      <c r="BDG59" s="136"/>
      <c r="BDH59" s="136"/>
      <c r="BDI59" s="136"/>
      <c r="BDJ59" s="136"/>
      <c r="BDK59" s="136"/>
      <c r="BDL59" s="136"/>
      <c r="BDM59" s="136"/>
      <c r="BDN59" s="136"/>
      <c r="BDO59" s="136"/>
      <c r="BDP59" s="136"/>
      <c r="BDQ59" s="136"/>
      <c r="BDR59" s="136"/>
      <c r="BDS59" s="136"/>
      <c r="BDT59" s="136"/>
      <c r="BDU59" s="136"/>
      <c r="BDV59" s="136"/>
      <c r="BDW59" s="136"/>
      <c r="BDX59" s="136"/>
      <c r="BDY59" s="136"/>
      <c r="BDZ59" s="136"/>
      <c r="BEA59" s="136"/>
      <c r="BEB59" s="136"/>
      <c r="BEC59" s="136"/>
      <c r="BED59" s="136"/>
      <c r="BEE59" s="136"/>
      <c r="BEF59" s="136"/>
      <c r="BEG59" s="136"/>
      <c r="BEH59" s="136"/>
      <c r="BEI59" s="136"/>
      <c r="BEJ59" s="136"/>
      <c r="BEK59" s="136"/>
      <c r="BEL59" s="136"/>
      <c r="BEM59" s="136"/>
      <c r="BEN59" s="136"/>
      <c r="BEO59" s="136"/>
      <c r="BEP59" s="136"/>
      <c r="BEQ59" s="136"/>
      <c r="BER59" s="136"/>
      <c r="BES59" s="136"/>
      <c r="BET59" s="136"/>
      <c r="BEU59" s="136"/>
      <c r="BEV59" s="136"/>
      <c r="BEW59" s="136"/>
      <c r="BEX59" s="136"/>
      <c r="BEY59" s="136"/>
      <c r="BEZ59" s="136"/>
      <c r="BFA59" s="136"/>
      <c r="BFB59" s="136"/>
      <c r="BFC59" s="136"/>
      <c r="BFD59" s="136"/>
      <c r="BFE59" s="136"/>
      <c r="BFF59" s="136"/>
      <c r="BFG59" s="136"/>
      <c r="BFH59" s="136"/>
      <c r="BFI59" s="136"/>
      <c r="BFJ59" s="136"/>
      <c r="BFK59" s="136"/>
      <c r="BFL59" s="136"/>
      <c r="BFM59" s="136"/>
      <c r="BFN59" s="136"/>
      <c r="BFO59" s="136"/>
      <c r="BFP59" s="136"/>
      <c r="BFQ59" s="136"/>
      <c r="BFR59" s="136"/>
      <c r="BFS59" s="136"/>
      <c r="BFT59" s="136"/>
      <c r="BFU59" s="136"/>
      <c r="BFV59" s="136"/>
      <c r="BFW59" s="136"/>
      <c r="BFX59" s="136"/>
      <c r="BFY59" s="136"/>
      <c r="BFZ59" s="136"/>
      <c r="BGA59" s="136"/>
      <c r="BGB59" s="136"/>
      <c r="BGC59" s="136"/>
      <c r="BGD59" s="136"/>
      <c r="BGE59" s="136"/>
      <c r="BGF59" s="136"/>
      <c r="BGG59" s="136"/>
      <c r="BGH59" s="136"/>
      <c r="BGI59" s="136"/>
      <c r="BGJ59" s="136"/>
      <c r="BGK59" s="136"/>
      <c r="BGL59" s="136"/>
      <c r="BGM59" s="136"/>
      <c r="BGN59" s="136"/>
      <c r="BGO59" s="136"/>
      <c r="BGP59" s="136"/>
      <c r="BGQ59" s="136"/>
      <c r="BGR59" s="136"/>
      <c r="BGS59" s="136"/>
      <c r="BGT59" s="136"/>
      <c r="BGU59" s="136"/>
      <c r="BGV59" s="136"/>
      <c r="BGW59" s="136"/>
      <c r="BGX59" s="136"/>
      <c r="BGY59" s="136"/>
      <c r="BGZ59" s="136"/>
      <c r="BHA59" s="136"/>
      <c r="BHB59" s="136"/>
      <c r="BHC59" s="136"/>
      <c r="BHD59" s="136"/>
      <c r="BHE59" s="136"/>
      <c r="BHF59" s="136"/>
      <c r="BHG59" s="136"/>
      <c r="BHH59" s="136"/>
      <c r="BHI59" s="136"/>
      <c r="BHJ59" s="136"/>
      <c r="BHK59" s="136"/>
      <c r="BHL59" s="136"/>
      <c r="BHM59" s="136"/>
      <c r="BHN59" s="136"/>
      <c r="BHO59" s="136"/>
      <c r="BHP59" s="136"/>
      <c r="BHQ59" s="136"/>
      <c r="BHR59" s="136"/>
      <c r="BHS59" s="136"/>
      <c r="BHT59" s="136"/>
      <c r="BHU59" s="136"/>
      <c r="BHV59" s="136"/>
      <c r="BHW59" s="136"/>
      <c r="BHX59" s="136"/>
      <c r="BHY59" s="136"/>
      <c r="BHZ59" s="136"/>
      <c r="BIA59" s="136"/>
      <c r="BIB59" s="136"/>
      <c r="BIC59" s="136"/>
      <c r="BID59" s="136"/>
      <c r="BIE59" s="136"/>
      <c r="BIF59" s="136"/>
      <c r="BIG59" s="136"/>
      <c r="BIH59" s="136"/>
      <c r="BII59" s="136"/>
      <c r="BIJ59" s="136"/>
      <c r="BIK59" s="136"/>
      <c r="BIL59" s="136"/>
      <c r="BIM59" s="136"/>
      <c r="BIN59" s="136"/>
      <c r="BIO59" s="136"/>
      <c r="BIP59" s="136"/>
      <c r="BIQ59" s="136"/>
      <c r="BIR59" s="136"/>
      <c r="BIS59" s="136"/>
      <c r="BIT59" s="136"/>
      <c r="BIU59" s="136"/>
      <c r="BIV59" s="136"/>
      <c r="BIW59" s="136"/>
      <c r="BIX59" s="136"/>
      <c r="BIY59" s="136"/>
      <c r="BIZ59" s="136"/>
      <c r="BJA59" s="136"/>
      <c r="BJB59" s="136"/>
      <c r="BJC59" s="136"/>
      <c r="BJD59" s="136"/>
      <c r="BJE59" s="136"/>
      <c r="BJF59" s="136"/>
      <c r="BJG59" s="136"/>
      <c r="BJH59" s="136"/>
      <c r="BJI59" s="136"/>
      <c r="BJJ59" s="136"/>
      <c r="BJK59" s="136"/>
      <c r="BJL59" s="136"/>
      <c r="BJM59" s="136"/>
      <c r="BJN59" s="136"/>
      <c r="BJO59" s="136"/>
      <c r="BJP59" s="136"/>
      <c r="BJQ59" s="136"/>
      <c r="BJR59" s="136"/>
      <c r="BJS59" s="136"/>
      <c r="BJT59" s="136"/>
      <c r="BJU59" s="136"/>
      <c r="BJV59" s="136"/>
      <c r="BJW59" s="136"/>
      <c r="BJX59" s="136"/>
      <c r="BJY59" s="136"/>
      <c r="BJZ59" s="136"/>
      <c r="BKA59" s="136"/>
      <c r="BKB59" s="136"/>
      <c r="BKC59" s="136"/>
      <c r="BKD59" s="136"/>
      <c r="BKE59" s="136"/>
      <c r="BKF59" s="136"/>
      <c r="BKG59" s="136"/>
      <c r="BKH59" s="136"/>
      <c r="BKI59" s="136"/>
      <c r="BKJ59" s="136"/>
      <c r="BKK59" s="136"/>
      <c r="BKL59" s="136"/>
      <c r="BKM59" s="136"/>
      <c r="BKN59" s="136"/>
      <c r="BKO59" s="136"/>
      <c r="BKP59" s="136"/>
      <c r="BKQ59" s="136"/>
      <c r="BKR59" s="136"/>
      <c r="BKS59" s="136"/>
      <c r="BKT59" s="136"/>
      <c r="BKU59" s="136"/>
      <c r="BKV59" s="136"/>
      <c r="BKW59" s="136"/>
      <c r="BKX59" s="136"/>
      <c r="BKY59" s="136"/>
      <c r="BKZ59" s="136"/>
      <c r="BLA59" s="136"/>
      <c r="BLB59" s="136"/>
      <c r="BLC59" s="136"/>
      <c r="BLD59" s="136"/>
      <c r="BLE59" s="136"/>
      <c r="BLF59" s="136"/>
      <c r="BLG59" s="136"/>
      <c r="BLH59" s="136"/>
      <c r="BLI59" s="136"/>
      <c r="BLJ59" s="136"/>
      <c r="BLK59" s="136"/>
      <c r="BLL59" s="136"/>
      <c r="BLM59" s="136"/>
      <c r="BLN59" s="136"/>
      <c r="BLO59" s="136"/>
      <c r="BLP59" s="136"/>
      <c r="BLQ59" s="136"/>
      <c r="BLR59" s="136"/>
      <c r="BLS59" s="136"/>
      <c r="BLT59" s="136"/>
      <c r="BLU59" s="136"/>
      <c r="BLV59" s="136"/>
      <c r="BLW59" s="136"/>
      <c r="BLX59" s="136"/>
      <c r="BLY59" s="136"/>
      <c r="BLZ59" s="136"/>
      <c r="BMA59" s="136"/>
      <c r="BMB59" s="136"/>
      <c r="BMC59" s="136"/>
      <c r="BMD59" s="136"/>
      <c r="BME59" s="136"/>
      <c r="BMF59" s="136"/>
      <c r="BMG59" s="136"/>
      <c r="BMH59" s="136"/>
      <c r="BMI59" s="136"/>
      <c r="BMJ59" s="136"/>
      <c r="BMK59" s="136"/>
      <c r="BML59" s="136"/>
      <c r="BMM59" s="136"/>
      <c r="BMN59" s="136"/>
      <c r="BMO59" s="136"/>
      <c r="BMP59" s="136"/>
      <c r="BMQ59" s="136"/>
      <c r="BMR59" s="136"/>
      <c r="BMS59" s="136"/>
      <c r="BMT59" s="136"/>
      <c r="BMU59" s="136"/>
      <c r="BMV59" s="136"/>
      <c r="BMW59" s="136"/>
      <c r="BMX59" s="136"/>
      <c r="BMY59" s="136"/>
      <c r="BMZ59" s="136"/>
      <c r="BNA59" s="136"/>
      <c r="BNB59" s="136"/>
      <c r="BNC59" s="136"/>
      <c r="BND59" s="136"/>
      <c r="BNE59" s="136"/>
      <c r="BNF59" s="136"/>
      <c r="BNG59" s="136"/>
      <c r="BNH59" s="136"/>
      <c r="BNI59" s="136"/>
      <c r="BNJ59" s="136"/>
      <c r="BNK59" s="136"/>
      <c r="BNL59" s="136"/>
      <c r="BNM59" s="136"/>
      <c r="BNN59" s="136"/>
      <c r="BNO59" s="136"/>
      <c r="BNP59" s="136"/>
      <c r="BNQ59" s="136"/>
      <c r="BNR59" s="136"/>
      <c r="BNS59" s="136"/>
      <c r="BNT59" s="136"/>
      <c r="BNU59" s="136"/>
      <c r="BNV59" s="136"/>
      <c r="BNW59" s="136"/>
      <c r="BNX59" s="136"/>
      <c r="BNY59" s="136"/>
      <c r="BNZ59" s="136"/>
      <c r="BOA59" s="136"/>
      <c r="BOB59" s="136"/>
      <c r="BOC59" s="136"/>
      <c r="BOD59" s="136"/>
      <c r="BOE59" s="136"/>
      <c r="BOF59" s="136"/>
      <c r="BOG59" s="136"/>
      <c r="BOH59" s="136"/>
      <c r="BOI59" s="136"/>
      <c r="BOJ59" s="136"/>
      <c r="BOK59" s="136"/>
      <c r="BOL59" s="136"/>
      <c r="BOM59" s="136"/>
      <c r="BON59" s="136"/>
      <c r="BOO59" s="136"/>
      <c r="BOP59" s="136"/>
      <c r="BOQ59" s="136"/>
      <c r="BOR59" s="136"/>
      <c r="BOS59" s="136"/>
      <c r="BOT59" s="136"/>
      <c r="BOU59" s="136"/>
      <c r="BOV59" s="136"/>
      <c r="BOW59" s="136"/>
      <c r="BOX59" s="136"/>
      <c r="BOY59" s="136"/>
      <c r="BOZ59" s="136"/>
      <c r="BPA59" s="136"/>
      <c r="BPB59" s="136"/>
      <c r="BPC59" s="136"/>
      <c r="BPD59" s="136"/>
      <c r="BPE59" s="136"/>
      <c r="BPF59" s="136"/>
      <c r="BPG59" s="136"/>
      <c r="BPH59" s="136"/>
      <c r="BPI59" s="136"/>
      <c r="BPJ59" s="136"/>
      <c r="BPK59" s="136"/>
      <c r="BPL59" s="136"/>
      <c r="BPM59" s="136"/>
      <c r="BPN59" s="136"/>
      <c r="BPO59" s="136"/>
      <c r="BPP59" s="136"/>
      <c r="BPQ59" s="136"/>
      <c r="BPR59" s="136"/>
      <c r="BPS59" s="136"/>
      <c r="BPT59" s="136"/>
      <c r="BPU59" s="136"/>
      <c r="BPV59" s="136"/>
      <c r="BPW59" s="136"/>
      <c r="BPX59" s="136"/>
      <c r="BPY59" s="136"/>
      <c r="BPZ59" s="136"/>
      <c r="BQA59" s="136"/>
      <c r="BQB59" s="136"/>
      <c r="BQC59" s="136"/>
      <c r="BQD59" s="136"/>
      <c r="BQE59" s="136"/>
      <c r="BQF59" s="136"/>
      <c r="BQG59" s="136"/>
      <c r="BQH59" s="136"/>
      <c r="BQI59" s="136"/>
      <c r="BQJ59" s="136"/>
      <c r="BQK59" s="136"/>
      <c r="BQL59" s="136"/>
      <c r="BQM59" s="136"/>
      <c r="BQN59" s="136"/>
      <c r="BQO59" s="136"/>
      <c r="BQP59" s="136"/>
      <c r="BQQ59" s="136"/>
      <c r="BQR59" s="136"/>
      <c r="BQS59" s="136"/>
      <c r="BQT59" s="136"/>
      <c r="BQU59" s="136"/>
      <c r="BQV59" s="136"/>
      <c r="BQW59" s="136"/>
      <c r="BQX59" s="136"/>
      <c r="BQY59" s="136"/>
      <c r="BQZ59" s="136"/>
      <c r="BRA59" s="136"/>
      <c r="BRB59" s="136"/>
      <c r="BRC59" s="136"/>
      <c r="BRD59" s="136"/>
      <c r="BRE59" s="136"/>
      <c r="BRF59" s="136"/>
      <c r="BRG59" s="136"/>
      <c r="BRH59" s="136"/>
      <c r="BRI59" s="136"/>
      <c r="BRJ59" s="136"/>
      <c r="BRK59" s="136"/>
      <c r="BRL59" s="136"/>
      <c r="BRM59" s="136"/>
      <c r="BRN59" s="136"/>
      <c r="BRO59" s="136"/>
      <c r="BRP59" s="136"/>
      <c r="BRQ59" s="136"/>
      <c r="BRR59" s="136"/>
      <c r="BRS59" s="136"/>
      <c r="BRT59" s="136"/>
      <c r="BRU59" s="136"/>
      <c r="BRV59" s="136"/>
      <c r="BRW59" s="136"/>
      <c r="BRX59" s="136"/>
      <c r="BRY59" s="136"/>
      <c r="BRZ59" s="136"/>
      <c r="BSA59" s="136"/>
      <c r="BSB59" s="136"/>
      <c r="BSC59" s="136"/>
      <c r="BSD59" s="136"/>
      <c r="BSE59" s="136"/>
      <c r="BSF59" s="136"/>
      <c r="BSG59" s="136"/>
      <c r="BSH59" s="136"/>
      <c r="BSI59" s="136"/>
      <c r="BSJ59" s="136"/>
      <c r="BSK59" s="136"/>
      <c r="BSL59" s="136"/>
      <c r="BSM59" s="136"/>
      <c r="BSN59" s="136"/>
      <c r="BSO59" s="136"/>
      <c r="BSP59" s="136"/>
      <c r="BSQ59" s="136"/>
      <c r="BSR59" s="136"/>
      <c r="BSS59" s="136"/>
      <c r="BST59" s="136"/>
      <c r="BSU59" s="136"/>
      <c r="BSV59" s="136"/>
      <c r="BSW59" s="136"/>
      <c r="BSX59" s="136"/>
      <c r="BSY59" s="136"/>
      <c r="BSZ59" s="136"/>
      <c r="BTA59" s="136"/>
      <c r="BTB59" s="136"/>
      <c r="BTC59" s="136"/>
      <c r="BTD59" s="136"/>
      <c r="BTE59" s="136"/>
      <c r="BTF59" s="136"/>
      <c r="BTG59" s="136"/>
      <c r="BTH59" s="136"/>
      <c r="BTI59" s="136"/>
      <c r="BTJ59" s="136"/>
      <c r="BTK59" s="136"/>
      <c r="BTL59" s="136"/>
      <c r="BTM59" s="136"/>
      <c r="BTN59" s="136"/>
      <c r="BTO59" s="136"/>
      <c r="BTP59" s="136"/>
      <c r="BTQ59" s="136"/>
      <c r="BTR59" s="136"/>
      <c r="BTS59" s="136"/>
      <c r="BTT59" s="136"/>
      <c r="BTU59" s="136"/>
      <c r="BTV59" s="136"/>
      <c r="BTW59" s="136"/>
      <c r="BTX59" s="136"/>
      <c r="BTY59" s="136"/>
      <c r="BTZ59" s="136"/>
      <c r="BUA59" s="136"/>
      <c r="BUB59" s="136"/>
      <c r="BUC59" s="136"/>
      <c r="BUD59" s="136"/>
      <c r="BUE59" s="136"/>
      <c r="BUF59" s="136"/>
      <c r="BUG59" s="136"/>
      <c r="BUH59" s="136"/>
      <c r="BUI59" s="136"/>
      <c r="BUJ59" s="136"/>
      <c r="BUK59" s="136"/>
      <c r="BUL59" s="136"/>
      <c r="BUM59" s="136"/>
      <c r="BUN59" s="136"/>
      <c r="BUO59" s="136"/>
      <c r="BUP59" s="136"/>
      <c r="BUQ59" s="136"/>
      <c r="BUR59" s="136"/>
      <c r="BUS59" s="136"/>
      <c r="BUT59" s="136"/>
      <c r="BUU59" s="136"/>
      <c r="BUV59" s="136"/>
      <c r="BUW59" s="136"/>
      <c r="BUX59" s="136"/>
      <c r="BUY59" s="136"/>
      <c r="BUZ59" s="136"/>
      <c r="BVA59" s="136"/>
      <c r="BVB59" s="136"/>
      <c r="BVC59" s="136"/>
      <c r="BVD59" s="136"/>
      <c r="BVE59" s="136"/>
      <c r="BVF59" s="136"/>
      <c r="BVG59" s="136"/>
      <c r="BVH59" s="136"/>
      <c r="BVI59" s="136"/>
      <c r="BVJ59" s="136"/>
      <c r="BVK59" s="136"/>
      <c r="BVL59" s="136"/>
      <c r="BVM59" s="136"/>
      <c r="BVN59" s="136"/>
      <c r="BVO59" s="136"/>
      <c r="BVP59" s="136"/>
      <c r="BVQ59" s="136"/>
      <c r="BVR59" s="136"/>
      <c r="BVS59" s="136"/>
      <c r="BVT59" s="136"/>
      <c r="BVU59" s="136"/>
      <c r="BVV59" s="136"/>
      <c r="BVW59" s="136"/>
      <c r="BVX59" s="136"/>
      <c r="BVY59" s="136"/>
      <c r="BVZ59" s="136"/>
      <c r="BWA59" s="136"/>
      <c r="BWB59" s="136"/>
      <c r="BWC59" s="136"/>
      <c r="BWD59" s="136"/>
      <c r="BWE59" s="136"/>
      <c r="BWF59" s="136"/>
      <c r="BWG59" s="136"/>
      <c r="BWH59" s="136"/>
      <c r="BWI59" s="136"/>
      <c r="BWJ59" s="136"/>
      <c r="BWK59" s="136"/>
      <c r="BWL59" s="136"/>
      <c r="BWM59" s="136"/>
      <c r="BWN59" s="136"/>
      <c r="BWO59" s="136"/>
      <c r="BWP59" s="136"/>
      <c r="BWQ59" s="136"/>
      <c r="BWR59" s="136"/>
      <c r="BWS59" s="136"/>
      <c r="BWT59" s="136"/>
      <c r="BWU59" s="136"/>
      <c r="BWV59" s="136"/>
      <c r="BWW59" s="136"/>
      <c r="BWX59" s="136"/>
      <c r="BWY59" s="136"/>
      <c r="BWZ59" s="136"/>
      <c r="BXA59" s="136"/>
      <c r="BXB59" s="136"/>
      <c r="BXC59" s="136"/>
      <c r="BXD59" s="136"/>
      <c r="BXE59" s="136"/>
      <c r="BXF59" s="136"/>
      <c r="BXG59" s="136"/>
      <c r="BXH59" s="136"/>
      <c r="BXI59" s="136"/>
      <c r="BXJ59" s="136"/>
      <c r="BXK59" s="136"/>
      <c r="BXL59" s="136"/>
      <c r="BXM59" s="136"/>
      <c r="BXN59" s="136"/>
      <c r="BXO59" s="136"/>
      <c r="BXP59" s="136"/>
      <c r="BXQ59" s="136"/>
      <c r="BXR59" s="136"/>
      <c r="BXS59" s="136"/>
      <c r="BXT59" s="136"/>
      <c r="BXU59" s="136"/>
      <c r="BXV59" s="136"/>
      <c r="BXW59" s="136"/>
      <c r="BXX59" s="136"/>
      <c r="BXY59" s="136"/>
      <c r="BXZ59" s="136"/>
      <c r="BYA59" s="136"/>
      <c r="BYB59" s="136"/>
      <c r="BYC59" s="136"/>
      <c r="BYD59" s="136"/>
      <c r="BYE59" s="136"/>
      <c r="BYF59" s="136"/>
      <c r="BYG59" s="136"/>
      <c r="BYH59" s="136"/>
      <c r="BYI59" s="136"/>
      <c r="BYJ59" s="136"/>
      <c r="BYK59" s="136"/>
      <c r="BYL59" s="136"/>
      <c r="BYM59" s="136"/>
      <c r="BYN59" s="136"/>
      <c r="BYO59" s="136"/>
      <c r="BYP59" s="136"/>
      <c r="BYQ59" s="136"/>
      <c r="BYR59" s="136"/>
      <c r="BYS59" s="136"/>
      <c r="BYT59" s="136"/>
      <c r="BYU59" s="136"/>
      <c r="BYV59" s="136"/>
      <c r="BYW59" s="136"/>
      <c r="BYX59" s="136"/>
      <c r="BYY59" s="136"/>
      <c r="BYZ59" s="136"/>
      <c r="BZA59" s="136"/>
      <c r="BZB59" s="136"/>
      <c r="BZC59" s="136"/>
      <c r="BZD59" s="136"/>
      <c r="BZE59" s="136"/>
      <c r="BZF59" s="136"/>
      <c r="BZG59" s="136"/>
      <c r="BZH59" s="136"/>
      <c r="BZI59" s="136"/>
      <c r="BZJ59" s="136"/>
      <c r="BZK59" s="136"/>
      <c r="BZL59" s="136"/>
      <c r="BZM59" s="136"/>
      <c r="BZN59" s="136"/>
      <c r="BZO59" s="136"/>
      <c r="BZP59" s="136"/>
      <c r="BZQ59" s="136"/>
      <c r="BZR59" s="136"/>
      <c r="BZS59" s="136"/>
      <c r="BZT59" s="136"/>
      <c r="BZU59" s="136"/>
      <c r="BZV59" s="136"/>
      <c r="BZW59" s="136"/>
      <c r="BZX59" s="136"/>
      <c r="BZY59" s="136"/>
      <c r="BZZ59" s="136"/>
      <c r="CAA59" s="136"/>
      <c r="CAB59" s="136"/>
      <c r="CAC59" s="136"/>
      <c r="CAD59" s="136"/>
      <c r="CAE59" s="136"/>
      <c r="CAF59" s="136"/>
      <c r="CAG59" s="136"/>
      <c r="CAH59" s="136"/>
      <c r="CAI59" s="136"/>
      <c r="CAJ59" s="136"/>
      <c r="CAK59" s="136"/>
      <c r="CAL59" s="136"/>
      <c r="CAM59" s="136"/>
      <c r="CAN59" s="136"/>
      <c r="CAO59" s="136"/>
      <c r="CAP59" s="136"/>
      <c r="CAQ59" s="136"/>
      <c r="CAR59" s="136"/>
      <c r="CAS59" s="136"/>
      <c r="CAT59" s="136"/>
      <c r="CAU59" s="136"/>
      <c r="CAV59" s="136"/>
      <c r="CAW59" s="136"/>
      <c r="CAX59" s="136"/>
      <c r="CAY59" s="136"/>
      <c r="CAZ59" s="136"/>
      <c r="CBA59" s="136"/>
      <c r="CBB59" s="136"/>
      <c r="CBC59" s="136"/>
      <c r="CBD59" s="136"/>
      <c r="CBE59" s="136"/>
      <c r="CBF59" s="136"/>
      <c r="CBG59" s="136"/>
      <c r="CBH59" s="136"/>
      <c r="CBI59" s="136"/>
      <c r="CBJ59" s="136"/>
      <c r="CBK59" s="136"/>
      <c r="CBL59" s="136"/>
      <c r="CBM59" s="136"/>
      <c r="CBN59" s="136"/>
      <c r="CBO59" s="136"/>
      <c r="CBP59" s="136"/>
      <c r="CBQ59" s="136"/>
      <c r="CBR59" s="136"/>
      <c r="CBS59" s="136"/>
      <c r="CBT59" s="136"/>
      <c r="CBU59" s="136"/>
      <c r="CBV59" s="136"/>
      <c r="CBW59" s="136"/>
      <c r="CBX59" s="136"/>
      <c r="CBY59" s="136"/>
      <c r="CBZ59" s="136"/>
      <c r="CCA59" s="136"/>
      <c r="CCB59" s="136"/>
      <c r="CCC59" s="136"/>
      <c r="CCD59" s="136"/>
      <c r="CCE59" s="136"/>
      <c r="CCF59" s="136"/>
      <c r="CCG59" s="136"/>
      <c r="CCH59" s="136"/>
      <c r="CCI59" s="136"/>
      <c r="CCJ59" s="136"/>
      <c r="CCK59" s="136"/>
      <c r="CCL59" s="136"/>
      <c r="CCM59" s="136"/>
      <c r="CCN59" s="136"/>
      <c r="CCO59" s="136"/>
      <c r="CCP59" s="136"/>
      <c r="CCQ59" s="136"/>
      <c r="CCR59" s="136"/>
      <c r="CCS59" s="136"/>
      <c r="CCT59" s="136"/>
      <c r="CCU59" s="136"/>
      <c r="CCV59" s="136"/>
      <c r="CCW59" s="136"/>
      <c r="CCX59" s="136"/>
      <c r="CCY59" s="136"/>
      <c r="CCZ59" s="136"/>
      <c r="CDA59" s="136"/>
      <c r="CDB59" s="136"/>
      <c r="CDC59" s="136"/>
      <c r="CDD59" s="136"/>
      <c r="CDE59" s="136"/>
      <c r="CDF59" s="136"/>
      <c r="CDG59" s="136"/>
      <c r="CDH59" s="136"/>
      <c r="CDI59" s="136"/>
      <c r="CDJ59" s="136"/>
      <c r="CDK59" s="136"/>
      <c r="CDL59" s="136"/>
      <c r="CDM59" s="136"/>
      <c r="CDN59" s="136"/>
      <c r="CDO59" s="136"/>
      <c r="CDP59" s="136"/>
      <c r="CDQ59" s="136"/>
      <c r="CDR59" s="136"/>
      <c r="CDS59" s="136"/>
      <c r="CDT59" s="136"/>
      <c r="CDU59" s="136"/>
      <c r="CDV59" s="136"/>
      <c r="CDW59" s="136"/>
      <c r="CDX59" s="136"/>
      <c r="CDY59" s="136"/>
      <c r="CDZ59" s="136"/>
      <c r="CEA59" s="136"/>
      <c r="CEB59" s="136"/>
      <c r="CEC59" s="136"/>
      <c r="CED59" s="136"/>
      <c r="CEE59" s="136"/>
      <c r="CEF59" s="136"/>
      <c r="CEG59" s="136"/>
      <c r="CEH59" s="136"/>
      <c r="CEI59" s="136"/>
      <c r="CEJ59" s="136"/>
      <c r="CEK59" s="136"/>
      <c r="CEL59" s="136"/>
      <c r="CEM59" s="136"/>
      <c r="CEN59" s="136"/>
      <c r="CEO59" s="136"/>
      <c r="CEP59" s="136"/>
      <c r="CEQ59" s="136"/>
      <c r="CER59" s="136"/>
      <c r="CES59" s="136"/>
      <c r="CET59" s="136"/>
      <c r="CEU59" s="136"/>
      <c r="CEV59" s="136"/>
      <c r="CEW59" s="136"/>
      <c r="CEX59" s="136"/>
      <c r="CEY59" s="136"/>
      <c r="CEZ59" s="136"/>
      <c r="CFA59" s="136"/>
      <c r="CFB59" s="136"/>
      <c r="CFC59" s="136"/>
      <c r="CFD59" s="136"/>
      <c r="CFE59" s="136"/>
      <c r="CFF59" s="136"/>
      <c r="CFG59" s="136"/>
      <c r="CFH59" s="136"/>
      <c r="CFI59" s="136"/>
      <c r="CFJ59" s="136"/>
      <c r="CFK59" s="136"/>
      <c r="CFL59" s="136"/>
      <c r="CFM59" s="136"/>
      <c r="CFN59" s="136"/>
      <c r="CFO59" s="136"/>
      <c r="CFP59" s="136"/>
      <c r="CFQ59" s="136"/>
      <c r="CFR59" s="136"/>
      <c r="CFS59" s="136"/>
      <c r="CFT59" s="136"/>
      <c r="CFU59" s="136"/>
      <c r="CFV59" s="136"/>
      <c r="CFW59" s="136"/>
      <c r="CFX59" s="136"/>
      <c r="CFY59" s="136"/>
      <c r="CFZ59" s="136"/>
      <c r="CGA59" s="136"/>
      <c r="CGB59" s="136"/>
      <c r="CGC59" s="136"/>
      <c r="CGD59" s="136"/>
      <c r="CGE59" s="136"/>
      <c r="CGF59" s="136"/>
      <c r="CGG59" s="136"/>
      <c r="CGH59" s="136"/>
      <c r="CGI59" s="136"/>
      <c r="CGJ59" s="136"/>
      <c r="CGK59" s="136"/>
      <c r="CGL59" s="136"/>
      <c r="CGM59" s="136"/>
      <c r="CGN59" s="136"/>
      <c r="CGO59" s="136"/>
      <c r="CGP59" s="136"/>
      <c r="CGQ59" s="136"/>
      <c r="CGR59" s="136"/>
      <c r="CGS59" s="136"/>
      <c r="CGT59" s="136"/>
      <c r="CGU59" s="136"/>
      <c r="CGV59" s="136"/>
      <c r="CGW59" s="136"/>
      <c r="CGX59" s="136"/>
      <c r="CGY59" s="136"/>
      <c r="CGZ59" s="136"/>
      <c r="CHA59" s="136"/>
      <c r="CHB59" s="136"/>
      <c r="CHC59" s="136"/>
      <c r="CHD59" s="136"/>
      <c r="CHE59" s="136"/>
      <c r="CHF59" s="136"/>
      <c r="CHG59" s="136"/>
      <c r="CHH59" s="136"/>
      <c r="CHI59" s="136"/>
      <c r="CHJ59" s="136"/>
      <c r="CHK59" s="136"/>
      <c r="CHL59" s="136"/>
      <c r="CHM59" s="136"/>
      <c r="CHN59" s="136"/>
      <c r="CHO59" s="136"/>
      <c r="CHP59" s="136"/>
      <c r="CHQ59" s="136"/>
      <c r="CHR59" s="136"/>
      <c r="CHS59" s="136"/>
      <c r="CHT59" s="136"/>
      <c r="CHU59" s="136"/>
      <c r="CHV59" s="136"/>
      <c r="CHW59" s="136"/>
      <c r="CHX59" s="136"/>
      <c r="CHY59" s="136"/>
      <c r="CHZ59" s="136"/>
      <c r="CIA59" s="136"/>
      <c r="CIB59" s="136"/>
      <c r="CIC59" s="136"/>
      <c r="CID59" s="136"/>
      <c r="CIE59" s="136"/>
      <c r="CIF59" s="136"/>
      <c r="CIG59" s="136"/>
      <c r="CIH59" s="136"/>
      <c r="CII59" s="136"/>
      <c r="CIJ59" s="136"/>
      <c r="CIK59" s="136"/>
      <c r="CIL59" s="136"/>
      <c r="CIM59" s="136"/>
      <c r="CIN59" s="136"/>
      <c r="CIO59" s="136"/>
      <c r="CIP59" s="136"/>
      <c r="CIQ59" s="136"/>
      <c r="CIR59" s="136"/>
      <c r="CIS59" s="136"/>
      <c r="CIT59" s="136"/>
      <c r="CIU59" s="136"/>
      <c r="CIV59" s="136"/>
      <c r="CIW59" s="136"/>
      <c r="CIX59" s="136"/>
      <c r="CIY59" s="136"/>
      <c r="CIZ59" s="136"/>
      <c r="CJA59" s="136"/>
      <c r="CJB59" s="136"/>
      <c r="CJC59" s="136"/>
      <c r="CJD59" s="136"/>
      <c r="CJE59" s="136"/>
      <c r="CJF59" s="136"/>
      <c r="CJG59" s="136"/>
      <c r="CJH59" s="136"/>
      <c r="CJI59" s="136"/>
      <c r="CJJ59" s="136"/>
      <c r="CJK59" s="136"/>
      <c r="CJL59" s="136"/>
      <c r="CJM59" s="136"/>
      <c r="CJN59" s="136"/>
      <c r="CJO59" s="136"/>
      <c r="CJP59" s="136"/>
      <c r="CJQ59" s="136"/>
      <c r="CJR59" s="136"/>
      <c r="CJS59" s="136"/>
      <c r="CJT59" s="136"/>
      <c r="CJU59" s="136"/>
      <c r="CJV59" s="136"/>
      <c r="CJW59" s="136"/>
      <c r="CJX59" s="136"/>
      <c r="CJY59" s="136"/>
      <c r="CJZ59" s="136"/>
      <c r="CKA59" s="136"/>
      <c r="CKB59" s="136"/>
      <c r="CKC59" s="136"/>
      <c r="CKD59" s="136"/>
      <c r="CKE59" s="136"/>
      <c r="CKF59" s="136"/>
      <c r="CKG59" s="136"/>
      <c r="CKH59" s="136"/>
      <c r="CKI59" s="136"/>
      <c r="CKJ59" s="136"/>
      <c r="CKK59" s="136"/>
      <c r="CKL59" s="136"/>
      <c r="CKM59" s="136"/>
      <c r="CKN59" s="136"/>
      <c r="CKO59" s="136"/>
      <c r="CKP59" s="136"/>
      <c r="CKQ59" s="136"/>
      <c r="CKR59" s="136"/>
      <c r="CKS59" s="136"/>
      <c r="CKT59" s="136"/>
      <c r="CKU59" s="136"/>
      <c r="CKV59" s="136"/>
      <c r="CKW59" s="136"/>
      <c r="CKX59" s="136"/>
      <c r="CKY59" s="136"/>
      <c r="CKZ59" s="136"/>
      <c r="CLA59" s="136"/>
      <c r="CLB59" s="136"/>
      <c r="CLC59" s="136"/>
      <c r="CLD59" s="136"/>
      <c r="CLE59" s="136"/>
      <c r="CLF59" s="136"/>
      <c r="CLG59" s="136"/>
      <c r="CLH59" s="136"/>
      <c r="CLI59" s="136"/>
      <c r="CLJ59" s="136"/>
      <c r="CLK59" s="136"/>
      <c r="CLL59" s="136"/>
      <c r="CLM59" s="136"/>
      <c r="CLN59" s="136"/>
      <c r="CLO59" s="136"/>
      <c r="CLP59" s="136"/>
      <c r="CLQ59" s="136"/>
      <c r="CLR59" s="136"/>
      <c r="CLS59" s="136"/>
      <c r="CLT59" s="136"/>
      <c r="CLU59" s="136"/>
      <c r="CLV59" s="136"/>
      <c r="CLW59" s="136"/>
      <c r="CLX59" s="136"/>
      <c r="CLY59" s="136"/>
      <c r="CLZ59" s="136"/>
      <c r="CMA59" s="136"/>
      <c r="CMB59" s="136"/>
      <c r="CMC59" s="136"/>
      <c r="CMD59" s="136"/>
      <c r="CME59" s="136"/>
      <c r="CMF59" s="136"/>
      <c r="CMG59" s="136"/>
      <c r="CMH59" s="136"/>
      <c r="CMI59" s="136"/>
      <c r="CMJ59" s="136"/>
      <c r="CMK59" s="136"/>
      <c r="CML59" s="136"/>
      <c r="CMM59" s="136"/>
      <c r="CMN59" s="136"/>
      <c r="CMO59" s="136"/>
      <c r="CMP59" s="136"/>
      <c r="CMQ59" s="136"/>
      <c r="CMR59" s="136"/>
      <c r="CMS59" s="136"/>
      <c r="CMT59" s="136"/>
      <c r="CMU59" s="136"/>
      <c r="CMV59" s="136"/>
      <c r="CMW59" s="136"/>
      <c r="CMX59" s="136"/>
      <c r="CMY59" s="136"/>
      <c r="CMZ59" s="136"/>
      <c r="CNA59" s="136"/>
      <c r="CNB59" s="136"/>
      <c r="CNC59" s="136"/>
      <c r="CND59" s="136"/>
      <c r="CNE59" s="136"/>
      <c r="CNF59" s="136"/>
      <c r="CNG59" s="136"/>
      <c r="CNH59" s="136"/>
      <c r="CNI59" s="136"/>
      <c r="CNJ59" s="136"/>
      <c r="CNK59" s="136"/>
      <c r="CNL59" s="136"/>
      <c r="CNM59" s="136"/>
      <c r="CNN59" s="136"/>
      <c r="CNO59" s="136"/>
      <c r="CNP59" s="136"/>
      <c r="CNQ59" s="136"/>
      <c r="CNR59" s="136"/>
      <c r="CNS59" s="136"/>
      <c r="CNT59" s="136"/>
      <c r="CNU59" s="136"/>
      <c r="CNV59" s="136"/>
      <c r="CNW59" s="136"/>
      <c r="CNX59" s="136"/>
      <c r="CNY59" s="136"/>
      <c r="CNZ59" s="136"/>
      <c r="COA59" s="136"/>
      <c r="COB59" s="136"/>
      <c r="COC59" s="136"/>
      <c r="COD59" s="136"/>
      <c r="COE59" s="136"/>
      <c r="COF59" s="136"/>
      <c r="COG59" s="136"/>
      <c r="COH59" s="136"/>
      <c r="COI59" s="136"/>
      <c r="COJ59" s="136"/>
      <c r="COK59" s="136"/>
      <c r="COL59" s="136"/>
      <c r="COM59" s="136"/>
      <c r="CON59" s="136"/>
      <c r="COO59" s="136"/>
      <c r="COP59" s="136"/>
      <c r="COQ59" s="136"/>
      <c r="COR59" s="136"/>
      <c r="COS59" s="136"/>
      <c r="COT59" s="136"/>
      <c r="COU59" s="136"/>
      <c r="COV59" s="136"/>
      <c r="COW59" s="136"/>
      <c r="COX59" s="136"/>
      <c r="COY59" s="136"/>
      <c r="COZ59" s="136"/>
      <c r="CPA59" s="136"/>
      <c r="CPB59" s="136"/>
      <c r="CPC59" s="136"/>
      <c r="CPD59" s="136"/>
      <c r="CPE59" s="136"/>
      <c r="CPF59" s="136"/>
      <c r="CPG59" s="136"/>
      <c r="CPH59" s="136"/>
      <c r="CPI59" s="136"/>
      <c r="CPJ59" s="136"/>
      <c r="CPK59" s="136"/>
      <c r="CPL59" s="136"/>
      <c r="CPM59" s="136"/>
      <c r="CPN59" s="136"/>
      <c r="CPO59" s="136"/>
      <c r="CPP59" s="136"/>
      <c r="CPQ59" s="136"/>
      <c r="CPR59" s="136"/>
      <c r="CPS59" s="136"/>
      <c r="CPT59" s="136"/>
      <c r="CPU59" s="136"/>
      <c r="CPV59" s="136"/>
      <c r="CPW59" s="136"/>
      <c r="CPX59" s="136"/>
      <c r="CPY59" s="136"/>
      <c r="CPZ59" s="136"/>
      <c r="CQA59" s="136"/>
      <c r="CQB59" s="136"/>
      <c r="CQC59" s="136"/>
      <c r="CQD59" s="136"/>
      <c r="CQE59" s="136"/>
      <c r="CQF59" s="136"/>
      <c r="CQG59" s="136"/>
      <c r="CQH59" s="136"/>
      <c r="CQI59" s="136"/>
      <c r="CQJ59" s="136"/>
      <c r="CQK59" s="136"/>
      <c r="CQL59" s="136"/>
      <c r="CQM59" s="136"/>
      <c r="CQN59" s="136"/>
      <c r="CQO59" s="136"/>
      <c r="CQP59" s="136"/>
      <c r="CQQ59" s="136"/>
      <c r="CQR59" s="136"/>
      <c r="CQS59" s="136"/>
      <c r="CQT59" s="136"/>
      <c r="CQU59" s="136"/>
      <c r="CQV59" s="136"/>
      <c r="CQW59" s="136"/>
      <c r="CQX59" s="136"/>
      <c r="CQY59" s="136"/>
      <c r="CQZ59" s="136"/>
      <c r="CRA59" s="136"/>
      <c r="CRB59" s="136"/>
      <c r="CRC59" s="136"/>
      <c r="CRD59" s="136"/>
      <c r="CRE59" s="136"/>
      <c r="CRF59" s="136"/>
      <c r="CRG59" s="136"/>
      <c r="CRH59" s="136"/>
      <c r="CRI59" s="136"/>
      <c r="CRJ59" s="136"/>
      <c r="CRK59" s="136"/>
      <c r="CRL59" s="136"/>
      <c r="CRM59" s="136"/>
      <c r="CRN59" s="136"/>
      <c r="CRO59" s="136"/>
      <c r="CRP59" s="136"/>
      <c r="CRQ59" s="136"/>
      <c r="CRR59" s="136"/>
      <c r="CRS59" s="136"/>
      <c r="CRT59" s="136"/>
      <c r="CRU59" s="136"/>
      <c r="CRV59" s="136"/>
      <c r="CRW59" s="136"/>
      <c r="CRX59" s="136"/>
      <c r="CRY59" s="136"/>
      <c r="CRZ59" s="136"/>
      <c r="CSA59" s="136"/>
      <c r="CSB59" s="136"/>
      <c r="CSC59" s="136"/>
      <c r="CSD59" s="136"/>
      <c r="CSE59" s="136"/>
      <c r="CSF59" s="136"/>
      <c r="CSG59" s="136"/>
      <c r="CSH59" s="136"/>
      <c r="CSI59" s="136"/>
      <c r="CSJ59" s="136"/>
      <c r="CSK59" s="136"/>
      <c r="CSL59" s="136"/>
      <c r="CSM59" s="136"/>
      <c r="CSN59" s="136"/>
      <c r="CSO59" s="136"/>
      <c r="CSP59" s="136"/>
      <c r="CSQ59" s="136"/>
      <c r="CSR59" s="136"/>
      <c r="CSS59" s="136"/>
      <c r="CST59" s="136"/>
      <c r="CSU59" s="136"/>
      <c r="CSV59" s="136"/>
      <c r="CSW59" s="136"/>
      <c r="CSX59" s="136"/>
      <c r="CSY59" s="136"/>
      <c r="CSZ59" s="136"/>
      <c r="CTA59" s="136"/>
      <c r="CTB59" s="136"/>
      <c r="CTC59" s="136"/>
      <c r="CTD59" s="136"/>
      <c r="CTE59" s="136"/>
      <c r="CTF59" s="136"/>
      <c r="CTG59" s="136"/>
      <c r="CTH59" s="136"/>
      <c r="CTI59" s="136"/>
      <c r="CTJ59" s="136"/>
      <c r="CTK59" s="136"/>
      <c r="CTL59" s="136"/>
      <c r="CTM59" s="136"/>
      <c r="CTN59" s="136"/>
      <c r="CTO59" s="136"/>
      <c r="CTP59" s="136"/>
      <c r="CTQ59" s="136"/>
      <c r="CTR59" s="136"/>
      <c r="CTS59" s="136"/>
      <c r="CTT59" s="136"/>
      <c r="CTU59" s="136"/>
      <c r="CTV59" s="136"/>
      <c r="CTW59" s="136"/>
      <c r="CTX59" s="136"/>
      <c r="CTY59" s="136"/>
      <c r="CTZ59" s="136"/>
      <c r="CUA59" s="136"/>
      <c r="CUB59" s="136"/>
      <c r="CUC59" s="136"/>
      <c r="CUD59" s="136"/>
      <c r="CUE59" s="136"/>
      <c r="CUF59" s="136"/>
      <c r="CUG59" s="136"/>
      <c r="CUH59" s="136"/>
      <c r="CUI59" s="136"/>
      <c r="CUJ59" s="136"/>
      <c r="CUK59" s="136"/>
      <c r="CUL59" s="136"/>
      <c r="CUM59" s="136"/>
      <c r="CUN59" s="136"/>
      <c r="CUO59" s="136"/>
      <c r="CUP59" s="136"/>
      <c r="CUQ59" s="136"/>
      <c r="CUR59" s="136"/>
      <c r="CUS59" s="136"/>
      <c r="CUT59" s="136"/>
      <c r="CUU59" s="136"/>
      <c r="CUV59" s="136"/>
      <c r="CUW59" s="136"/>
      <c r="CUX59" s="136"/>
      <c r="CUY59" s="136"/>
      <c r="CUZ59" s="136"/>
      <c r="CVA59" s="136"/>
      <c r="CVB59" s="136"/>
      <c r="CVC59" s="136"/>
      <c r="CVD59" s="136"/>
      <c r="CVE59" s="136"/>
      <c r="CVF59" s="136"/>
      <c r="CVG59" s="136"/>
      <c r="CVH59" s="136"/>
      <c r="CVI59" s="136"/>
      <c r="CVJ59" s="136"/>
      <c r="CVK59" s="136"/>
      <c r="CVL59" s="136"/>
      <c r="CVM59" s="136"/>
      <c r="CVN59" s="136"/>
      <c r="CVO59" s="136"/>
      <c r="CVP59" s="136"/>
      <c r="CVQ59" s="136"/>
      <c r="CVR59" s="136"/>
      <c r="CVS59" s="136"/>
      <c r="CVT59" s="136"/>
      <c r="CVU59" s="136"/>
      <c r="CVV59" s="136"/>
      <c r="CVW59" s="136"/>
      <c r="CVX59" s="136"/>
      <c r="CVY59" s="136"/>
      <c r="CVZ59" s="136"/>
      <c r="CWA59" s="136"/>
      <c r="CWB59" s="136"/>
      <c r="CWC59" s="136"/>
      <c r="CWD59" s="136"/>
      <c r="CWE59" s="136"/>
      <c r="CWF59" s="136"/>
      <c r="CWG59" s="136"/>
      <c r="CWH59" s="136"/>
      <c r="CWI59" s="136"/>
      <c r="CWJ59" s="136"/>
      <c r="CWK59" s="136"/>
      <c r="CWL59" s="136"/>
      <c r="CWM59" s="136"/>
      <c r="CWN59" s="136"/>
      <c r="CWO59" s="136"/>
      <c r="CWP59" s="136"/>
      <c r="CWQ59" s="136"/>
      <c r="CWR59" s="136"/>
      <c r="CWS59" s="136"/>
      <c r="CWT59" s="136"/>
      <c r="CWU59" s="136"/>
      <c r="CWV59" s="136"/>
      <c r="CWW59" s="136"/>
      <c r="CWX59" s="136"/>
      <c r="CWY59" s="136"/>
      <c r="CWZ59" s="136"/>
      <c r="CXA59" s="136"/>
      <c r="CXB59" s="136"/>
      <c r="CXC59" s="136"/>
      <c r="CXD59" s="136"/>
      <c r="CXE59" s="136"/>
      <c r="CXF59" s="136"/>
      <c r="CXG59" s="136"/>
      <c r="CXH59" s="136"/>
      <c r="CXI59" s="136"/>
      <c r="CXJ59" s="136"/>
      <c r="CXK59" s="136"/>
      <c r="CXL59" s="136"/>
      <c r="CXM59" s="136"/>
      <c r="CXN59" s="136"/>
      <c r="CXO59" s="136"/>
      <c r="CXP59" s="136"/>
      <c r="CXQ59" s="136"/>
      <c r="CXR59" s="136"/>
      <c r="CXS59" s="136"/>
      <c r="CXT59" s="136"/>
      <c r="CXU59" s="136"/>
      <c r="CXV59" s="136"/>
      <c r="CXW59" s="136"/>
      <c r="CXX59" s="136"/>
      <c r="CXY59" s="136"/>
      <c r="CXZ59" s="136"/>
      <c r="CYA59" s="136"/>
      <c r="CYB59" s="136"/>
      <c r="CYC59" s="136"/>
      <c r="CYD59" s="136"/>
      <c r="CYE59" s="136"/>
      <c r="CYF59" s="136"/>
      <c r="CYG59" s="136"/>
      <c r="CYH59" s="136"/>
      <c r="CYI59" s="136"/>
      <c r="CYJ59" s="136"/>
      <c r="CYK59" s="136"/>
      <c r="CYL59" s="136"/>
      <c r="CYM59" s="136"/>
      <c r="CYN59" s="136"/>
      <c r="CYO59" s="136"/>
      <c r="CYP59" s="136"/>
      <c r="CYQ59" s="136"/>
      <c r="CYR59" s="136"/>
      <c r="CYS59" s="136"/>
      <c r="CYT59" s="136"/>
      <c r="CYU59" s="136"/>
      <c r="CYV59" s="136"/>
      <c r="CYW59" s="136"/>
      <c r="CYX59" s="136"/>
      <c r="CYY59" s="136"/>
      <c r="CYZ59" s="136"/>
      <c r="CZA59" s="136"/>
      <c r="CZB59" s="136"/>
      <c r="CZC59" s="136"/>
      <c r="CZD59" s="136"/>
      <c r="CZE59" s="136"/>
      <c r="CZF59" s="136"/>
      <c r="CZG59" s="136"/>
      <c r="CZH59" s="136"/>
      <c r="CZI59" s="136"/>
      <c r="CZJ59" s="136"/>
      <c r="CZK59" s="136"/>
      <c r="CZL59" s="136"/>
      <c r="CZM59" s="136"/>
      <c r="CZN59" s="136"/>
      <c r="CZO59" s="136"/>
      <c r="CZP59" s="136"/>
      <c r="CZQ59" s="136"/>
      <c r="CZR59" s="136"/>
      <c r="CZS59" s="136"/>
      <c r="CZT59" s="136"/>
      <c r="CZU59" s="136"/>
      <c r="CZV59" s="136"/>
      <c r="CZW59" s="136"/>
      <c r="CZX59" s="136"/>
      <c r="CZY59" s="136"/>
      <c r="CZZ59" s="136"/>
      <c r="DAA59" s="136"/>
      <c r="DAB59" s="136"/>
      <c r="DAC59" s="136"/>
      <c r="DAD59" s="136"/>
      <c r="DAE59" s="136"/>
      <c r="DAF59" s="136"/>
      <c r="DAG59" s="136"/>
      <c r="DAH59" s="136"/>
      <c r="DAI59" s="136"/>
      <c r="DAJ59" s="136"/>
      <c r="DAK59" s="136"/>
      <c r="DAL59" s="136"/>
      <c r="DAM59" s="136"/>
      <c r="DAN59" s="136"/>
      <c r="DAO59" s="136"/>
      <c r="DAP59" s="136"/>
      <c r="DAQ59" s="136"/>
      <c r="DAR59" s="136"/>
      <c r="DAS59" s="136"/>
      <c r="DAT59" s="136"/>
      <c r="DAU59" s="136"/>
      <c r="DAV59" s="136"/>
      <c r="DAW59" s="136"/>
      <c r="DAX59" s="136"/>
      <c r="DAY59" s="136"/>
      <c r="DAZ59" s="136"/>
      <c r="DBA59" s="136"/>
      <c r="DBB59" s="136"/>
      <c r="DBC59" s="136"/>
      <c r="DBD59" s="136"/>
      <c r="DBE59" s="136"/>
      <c r="DBF59" s="136"/>
      <c r="DBG59" s="136"/>
      <c r="DBH59" s="136"/>
      <c r="DBI59" s="136"/>
      <c r="DBJ59" s="136"/>
      <c r="DBK59" s="136"/>
      <c r="DBL59" s="136"/>
      <c r="DBM59" s="136"/>
      <c r="DBN59" s="136"/>
      <c r="DBO59" s="136"/>
      <c r="DBP59" s="136"/>
      <c r="DBQ59" s="136"/>
      <c r="DBR59" s="136"/>
      <c r="DBS59" s="136"/>
      <c r="DBT59" s="136"/>
      <c r="DBU59" s="136"/>
      <c r="DBV59" s="136"/>
      <c r="DBW59" s="136"/>
      <c r="DBX59" s="136"/>
      <c r="DBY59" s="136"/>
      <c r="DBZ59" s="136"/>
      <c r="DCA59" s="136"/>
      <c r="DCB59" s="136"/>
      <c r="DCC59" s="136"/>
      <c r="DCD59" s="136"/>
      <c r="DCE59" s="136"/>
      <c r="DCF59" s="136"/>
      <c r="DCG59" s="136"/>
      <c r="DCH59" s="136"/>
      <c r="DCI59" s="136"/>
      <c r="DCJ59" s="136"/>
      <c r="DCK59" s="136"/>
      <c r="DCL59" s="136"/>
      <c r="DCM59" s="136"/>
      <c r="DCN59" s="136"/>
      <c r="DCO59" s="136"/>
      <c r="DCP59" s="136"/>
      <c r="DCQ59" s="136"/>
      <c r="DCR59" s="136"/>
      <c r="DCS59" s="136"/>
      <c r="DCT59" s="136"/>
      <c r="DCU59" s="136"/>
      <c r="DCV59" s="136"/>
      <c r="DCW59" s="136"/>
      <c r="DCX59" s="136"/>
      <c r="DCY59" s="136"/>
      <c r="DCZ59" s="136"/>
      <c r="DDA59" s="136"/>
      <c r="DDB59" s="136"/>
      <c r="DDC59" s="136"/>
      <c r="DDD59" s="136"/>
      <c r="DDE59" s="136"/>
      <c r="DDF59" s="136"/>
      <c r="DDG59" s="136"/>
      <c r="DDH59" s="136"/>
      <c r="DDI59" s="136"/>
      <c r="DDJ59" s="136"/>
      <c r="DDK59" s="136"/>
      <c r="DDL59" s="136"/>
      <c r="DDM59" s="136"/>
      <c r="DDN59" s="136"/>
      <c r="DDO59" s="136"/>
      <c r="DDP59" s="136"/>
      <c r="DDQ59" s="136"/>
      <c r="DDR59" s="136"/>
      <c r="DDS59" s="136"/>
      <c r="DDT59" s="136"/>
      <c r="DDU59" s="136"/>
      <c r="DDV59" s="136"/>
      <c r="DDW59" s="136"/>
      <c r="DDX59" s="136"/>
      <c r="DDY59" s="136"/>
      <c r="DDZ59" s="136"/>
      <c r="DEA59" s="136"/>
      <c r="DEB59" s="136"/>
      <c r="DEC59" s="136"/>
      <c r="DED59" s="136"/>
      <c r="DEE59" s="136"/>
      <c r="DEF59" s="136"/>
      <c r="DEG59" s="136"/>
      <c r="DEH59" s="136"/>
      <c r="DEI59" s="136"/>
      <c r="DEJ59" s="136"/>
      <c r="DEK59" s="136"/>
      <c r="DEL59" s="136"/>
      <c r="DEM59" s="136"/>
      <c r="DEN59" s="136"/>
      <c r="DEO59" s="136"/>
      <c r="DEP59" s="136"/>
      <c r="DEQ59" s="136"/>
      <c r="DER59" s="136"/>
      <c r="DES59" s="136"/>
      <c r="DET59" s="136"/>
      <c r="DEU59" s="136"/>
      <c r="DEV59" s="136"/>
      <c r="DEW59" s="136"/>
      <c r="DEX59" s="136"/>
      <c r="DEY59" s="136"/>
      <c r="DEZ59" s="136"/>
      <c r="DFA59" s="136"/>
      <c r="DFB59" s="136"/>
      <c r="DFC59" s="136"/>
      <c r="DFD59" s="136"/>
      <c r="DFE59" s="136"/>
      <c r="DFF59" s="136"/>
      <c r="DFG59" s="136"/>
      <c r="DFH59" s="136"/>
      <c r="DFI59" s="136"/>
      <c r="DFJ59" s="136"/>
      <c r="DFK59" s="136"/>
      <c r="DFL59" s="136"/>
      <c r="DFM59" s="136"/>
      <c r="DFN59" s="136"/>
      <c r="DFO59" s="136"/>
      <c r="DFP59" s="136"/>
      <c r="DFQ59" s="136"/>
      <c r="DFR59" s="136"/>
      <c r="DFS59" s="136"/>
      <c r="DFT59" s="136"/>
      <c r="DFU59" s="136"/>
      <c r="DFV59" s="136"/>
      <c r="DFW59" s="136"/>
      <c r="DFX59" s="136"/>
      <c r="DFY59" s="136"/>
      <c r="DFZ59" s="136"/>
      <c r="DGA59" s="136"/>
      <c r="DGB59" s="136"/>
      <c r="DGC59" s="136"/>
      <c r="DGD59" s="136"/>
      <c r="DGE59" s="136"/>
      <c r="DGF59" s="136"/>
      <c r="DGG59" s="136"/>
      <c r="DGH59" s="136"/>
      <c r="DGI59" s="136"/>
      <c r="DGJ59" s="136"/>
      <c r="DGK59" s="136"/>
      <c r="DGL59" s="136"/>
      <c r="DGM59" s="136"/>
      <c r="DGN59" s="136"/>
      <c r="DGO59" s="136"/>
      <c r="DGP59" s="136"/>
      <c r="DGQ59" s="136"/>
      <c r="DGR59" s="136"/>
      <c r="DGS59" s="136"/>
      <c r="DGT59" s="136"/>
      <c r="DGU59" s="136"/>
      <c r="DGV59" s="136"/>
      <c r="DGW59" s="136"/>
      <c r="DGX59" s="136"/>
      <c r="DGY59" s="136"/>
      <c r="DGZ59" s="136"/>
      <c r="DHA59" s="136"/>
      <c r="DHB59" s="136"/>
      <c r="DHC59" s="136"/>
      <c r="DHD59" s="136"/>
      <c r="DHE59" s="136"/>
      <c r="DHF59" s="136"/>
      <c r="DHG59" s="136"/>
      <c r="DHH59" s="136"/>
      <c r="DHI59" s="136"/>
      <c r="DHJ59" s="136"/>
      <c r="DHK59" s="136"/>
      <c r="DHL59" s="136"/>
      <c r="DHM59" s="136"/>
      <c r="DHN59" s="136"/>
      <c r="DHO59" s="136"/>
      <c r="DHP59" s="136"/>
      <c r="DHQ59" s="136"/>
      <c r="DHR59" s="136"/>
      <c r="DHS59" s="136"/>
      <c r="DHT59" s="136"/>
      <c r="DHU59" s="136"/>
      <c r="DHV59" s="136"/>
      <c r="DHW59" s="136"/>
      <c r="DHX59" s="136"/>
      <c r="DHY59" s="136"/>
      <c r="DHZ59" s="136"/>
      <c r="DIA59" s="136"/>
      <c r="DIB59" s="136"/>
      <c r="DIC59" s="136"/>
      <c r="DID59" s="136"/>
      <c r="DIE59" s="136"/>
      <c r="DIF59" s="136"/>
      <c r="DIG59" s="136"/>
      <c r="DIH59" s="136"/>
      <c r="DII59" s="136"/>
      <c r="DIJ59" s="136"/>
      <c r="DIK59" s="136"/>
      <c r="DIL59" s="136"/>
      <c r="DIM59" s="136"/>
      <c r="DIN59" s="136"/>
      <c r="DIO59" s="136"/>
      <c r="DIP59" s="136"/>
      <c r="DIQ59" s="136"/>
      <c r="DIR59" s="136"/>
      <c r="DIS59" s="136"/>
      <c r="DIT59" s="136"/>
      <c r="DIU59" s="136"/>
      <c r="DIV59" s="136"/>
      <c r="DIW59" s="136"/>
      <c r="DIX59" s="136"/>
      <c r="DIY59" s="136"/>
      <c r="DIZ59" s="136"/>
      <c r="DJA59" s="136"/>
      <c r="DJB59" s="136"/>
      <c r="DJC59" s="136"/>
      <c r="DJD59" s="136"/>
      <c r="DJE59" s="136"/>
      <c r="DJF59" s="136"/>
      <c r="DJG59" s="136"/>
      <c r="DJH59" s="136"/>
      <c r="DJI59" s="136"/>
      <c r="DJJ59" s="136"/>
      <c r="DJK59" s="136"/>
      <c r="DJL59" s="136"/>
      <c r="DJM59" s="136"/>
      <c r="DJN59" s="136"/>
      <c r="DJO59" s="136"/>
      <c r="DJP59" s="136"/>
      <c r="DJQ59" s="136"/>
      <c r="DJR59" s="136"/>
      <c r="DJS59" s="136"/>
      <c r="DJT59" s="136"/>
      <c r="DJU59" s="136"/>
      <c r="DJV59" s="136"/>
      <c r="DJW59" s="136"/>
      <c r="DJX59" s="136"/>
      <c r="DJY59" s="136"/>
      <c r="DJZ59" s="136"/>
      <c r="DKA59" s="136"/>
      <c r="DKB59" s="136"/>
      <c r="DKC59" s="136"/>
      <c r="DKD59" s="136"/>
      <c r="DKE59" s="136"/>
      <c r="DKF59" s="136"/>
      <c r="DKG59" s="136"/>
      <c r="DKH59" s="136"/>
      <c r="DKI59" s="136"/>
      <c r="DKJ59" s="136"/>
      <c r="DKK59" s="136"/>
      <c r="DKL59" s="136"/>
      <c r="DKM59" s="136"/>
      <c r="DKN59" s="136"/>
      <c r="DKO59" s="136"/>
      <c r="DKP59" s="136"/>
      <c r="DKQ59" s="136"/>
      <c r="DKR59" s="136"/>
      <c r="DKS59" s="136"/>
      <c r="DKT59" s="136"/>
      <c r="DKU59" s="136"/>
      <c r="DKV59" s="136"/>
      <c r="DKW59" s="136"/>
      <c r="DKX59" s="136"/>
      <c r="DKY59" s="136"/>
      <c r="DKZ59" s="136"/>
      <c r="DLA59" s="136"/>
      <c r="DLB59" s="136"/>
      <c r="DLC59" s="136"/>
      <c r="DLD59" s="136"/>
      <c r="DLE59" s="136"/>
      <c r="DLF59" s="136"/>
      <c r="DLG59" s="136"/>
      <c r="DLH59" s="136"/>
      <c r="DLI59" s="136"/>
      <c r="DLJ59" s="136"/>
      <c r="DLK59" s="136"/>
      <c r="DLL59" s="136"/>
      <c r="DLM59" s="136"/>
      <c r="DLN59" s="136"/>
      <c r="DLO59" s="136"/>
      <c r="DLP59" s="136"/>
      <c r="DLQ59" s="136"/>
      <c r="DLR59" s="136"/>
      <c r="DLS59" s="136"/>
      <c r="DLT59" s="136"/>
      <c r="DLU59" s="136"/>
      <c r="DLV59" s="136"/>
      <c r="DLW59" s="136"/>
      <c r="DLX59" s="136"/>
      <c r="DLY59" s="136"/>
      <c r="DLZ59" s="136"/>
      <c r="DMA59" s="136"/>
      <c r="DMB59" s="136"/>
      <c r="DMC59" s="136"/>
      <c r="DMD59" s="136"/>
      <c r="DME59" s="136"/>
      <c r="DMF59" s="136"/>
      <c r="DMG59" s="136"/>
      <c r="DMH59" s="136"/>
      <c r="DMI59" s="136"/>
      <c r="DMJ59" s="136"/>
      <c r="DMK59" s="136"/>
      <c r="DML59" s="136"/>
      <c r="DMM59" s="136"/>
      <c r="DMN59" s="136"/>
      <c r="DMO59" s="136"/>
      <c r="DMP59" s="136"/>
      <c r="DMQ59" s="136"/>
      <c r="DMR59" s="136"/>
      <c r="DMS59" s="136"/>
      <c r="DMT59" s="136"/>
      <c r="DMU59" s="136"/>
      <c r="DMV59" s="136"/>
      <c r="DMW59" s="136"/>
      <c r="DMX59" s="136"/>
      <c r="DMY59" s="136"/>
      <c r="DMZ59" s="136"/>
      <c r="DNA59" s="136"/>
      <c r="DNB59" s="136"/>
      <c r="DNC59" s="136"/>
      <c r="DND59" s="136"/>
      <c r="DNE59" s="136"/>
      <c r="DNF59" s="136"/>
      <c r="DNG59" s="136"/>
      <c r="DNH59" s="136"/>
      <c r="DNI59" s="136"/>
      <c r="DNJ59" s="136"/>
      <c r="DNK59" s="136"/>
      <c r="DNL59" s="136"/>
      <c r="DNM59" s="136"/>
      <c r="DNN59" s="136"/>
      <c r="DNO59" s="136"/>
      <c r="DNP59" s="136"/>
      <c r="DNQ59" s="136"/>
      <c r="DNR59" s="136"/>
      <c r="DNS59" s="136"/>
      <c r="DNT59" s="136"/>
      <c r="DNU59" s="136"/>
      <c r="DNV59" s="136"/>
      <c r="DNW59" s="136"/>
      <c r="DNX59" s="136"/>
      <c r="DNY59" s="136"/>
      <c r="DNZ59" s="136"/>
      <c r="DOA59" s="136"/>
      <c r="DOB59" s="136"/>
      <c r="DOC59" s="136"/>
      <c r="DOD59" s="136"/>
      <c r="DOE59" s="136"/>
      <c r="DOF59" s="136"/>
      <c r="DOG59" s="136"/>
      <c r="DOH59" s="136"/>
      <c r="DOI59" s="136"/>
      <c r="DOJ59" s="136"/>
      <c r="DOK59" s="136"/>
      <c r="DOL59" s="136"/>
      <c r="DOM59" s="136"/>
      <c r="DON59" s="136"/>
      <c r="DOO59" s="136"/>
      <c r="DOP59" s="136"/>
      <c r="DOQ59" s="136"/>
      <c r="DOR59" s="136"/>
      <c r="DOS59" s="136"/>
      <c r="DOT59" s="136"/>
      <c r="DOU59" s="136"/>
      <c r="DOV59" s="136"/>
      <c r="DOW59" s="136"/>
      <c r="DOX59" s="136"/>
      <c r="DOY59" s="136"/>
      <c r="DOZ59" s="136"/>
      <c r="DPA59" s="136"/>
      <c r="DPB59" s="136"/>
      <c r="DPC59" s="136"/>
      <c r="DPD59" s="136"/>
      <c r="DPE59" s="136"/>
      <c r="DPF59" s="136"/>
      <c r="DPG59" s="136"/>
      <c r="DPH59" s="136"/>
      <c r="DPI59" s="136"/>
      <c r="DPJ59" s="136"/>
      <c r="DPK59" s="136"/>
      <c r="DPL59" s="136"/>
      <c r="DPM59" s="136"/>
      <c r="DPN59" s="136"/>
      <c r="DPO59" s="136"/>
      <c r="DPP59" s="136"/>
      <c r="DPQ59" s="136"/>
      <c r="DPR59" s="136"/>
      <c r="DPS59" s="136"/>
      <c r="DPT59" s="136"/>
      <c r="DPU59" s="136"/>
      <c r="DPV59" s="136"/>
      <c r="DPW59" s="136"/>
      <c r="DPX59" s="136"/>
      <c r="DPY59" s="136"/>
      <c r="DPZ59" s="136"/>
      <c r="DQA59" s="136"/>
      <c r="DQB59" s="136"/>
      <c r="DQC59" s="136"/>
      <c r="DQD59" s="136"/>
      <c r="DQE59" s="136"/>
      <c r="DQF59" s="136"/>
      <c r="DQG59" s="136"/>
      <c r="DQH59" s="136"/>
      <c r="DQI59" s="136"/>
      <c r="DQJ59" s="136"/>
      <c r="DQK59" s="136"/>
      <c r="DQL59" s="136"/>
      <c r="DQM59" s="136"/>
      <c r="DQN59" s="136"/>
      <c r="DQO59" s="136"/>
      <c r="DQP59" s="136"/>
      <c r="DQQ59" s="136"/>
      <c r="DQR59" s="136"/>
      <c r="DQS59" s="136"/>
      <c r="DQT59" s="136"/>
      <c r="DQU59" s="136"/>
      <c r="DQV59" s="136"/>
      <c r="DQW59" s="136"/>
      <c r="DQX59" s="136"/>
      <c r="DQY59" s="136"/>
      <c r="DQZ59" s="136"/>
      <c r="DRA59" s="136"/>
      <c r="DRB59" s="136"/>
      <c r="DRC59" s="136"/>
      <c r="DRD59" s="136"/>
      <c r="DRE59" s="136"/>
      <c r="DRF59" s="136"/>
      <c r="DRG59" s="136"/>
      <c r="DRH59" s="136"/>
      <c r="DRI59" s="136"/>
      <c r="DRJ59" s="136"/>
      <c r="DRK59" s="136"/>
      <c r="DRL59" s="136"/>
      <c r="DRM59" s="136"/>
      <c r="DRN59" s="136"/>
      <c r="DRO59" s="136"/>
      <c r="DRP59" s="136"/>
      <c r="DRQ59" s="136"/>
      <c r="DRR59" s="136"/>
      <c r="DRS59" s="136"/>
      <c r="DRT59" s="136"/>
      <c r="DRU59" s="136"/>
      <c r="DRV59" s="136"/>
      <c r="DRW59" s="136"/>
      <c r="DRX59" s="136"/>
      <c r="DRY59" s="136"/>
      <c r="DRZ59" s="136"/>
      <c r="DSA59" s="136"/>
      <c r="DSB59" s="136"/>
      <c r="DSC59" s="136"/>
      <c r="DSD59" s="136"/>
      <c r="DSE59" s="136"/>
      <c r="DSF59" s="136"/>
      <c r="DSG59" s="136"/>
      <c r="DSH59" s="136"/>
      <c r="DSI59" s="136"/>
      <c r="DSJ59" s="136"/>
      <c r="DSK59" s="136"/>
      <c r="DSL59" s="136"/>
      <c r="DSM59" s="136"/>
      <c r="DSN59" s="136"/>
      <c r="DSO59" s="136"/>
      <c r="DSP59" s="136"/>
      <c r="DSQ59" s="136"/>
      <c r="DSR59" s="136"/>
      <c r="DSS59" s="136"/>
      <c r="DST59" s="136"/>
      <c r="DSU59" s="136"/>
      <c r="DSV59" s="136"/>
      <c r="DSW59" s="136"/>
      <c r="DSX59" s="136"/>
      <c r="DSY59" s="136"/>
      <c r="DSZ59" s="136"/>
      <c r="DTA59" s="136"/>
      <c r="DTB59" s="136"/>
      <c r="DTC59" s="136"/>
      <c r="DTD59" s="136"/>
      <c r="DTE59" s="136"/>
      <c r="DTF59" s="136"/>
      <c r="DTG59" s="136"/>
      <c r="DTH59" s="136"/>
      <c r="DTI59" s="136"/>
      <c r="DTJ59" s="136"/>
      <c r="DTK59" s="136"/>
      <c r="DTL59" s="136"/>
      <c r="DTM59" s="136"/>
      <c r="DTN59" s="136"/>
      <c r="DTO59" s="136"/>
      <c r="DTP59" s="136"/>
      <c r="DTQ59" s="136"/>
      <c r="DTR59" s="136"/>
      <c r="DTS59" s="136"/>
      <c r="DTT59" s="136"/>
      <c r="DTU59" s="136"/>
      <c r="DTV59" s="136"/>
      <c r="DTW59" s="136"/>
      <c r="DTX59" s="136"/>
      <c r="DTY59" s="136"/>
      <c r="DTZ59" s="136"/>
      <c r="DUA59" s="136"/>
      <c r="DUB59" s="136"/>
      <c r="DUC59" s="136"/>
      <c r="DUD59" s="136"/>
      <c r="DUE59" s="136"/>
      <c r="DUF59" s="136"/>
      <c r="DUG59" s="136"/>
      <c r="DUH59" s="136"/>
      <c r="DUI59" s="136"/>
      <c r="DUJ59" s="136"/>
      <c r="DUK59" s="136"/>
      <c r="DUL59" s="136"/>
      <c r="DUM59" s="136"/>
      <c r="DUN59" s="136"/>
      <c r="DUO59" s="136"/>
      <c r="DUP59" s="136"/>
      <c r="DUQ59" s="136"/>
      <c r="DUR59" s="136"/>
      <c r="DUS59" s="136"/>
      <c r="DUT59" s="136"/>
      <c r="DUU59" s="136"/>
      <c r="DUV59" s="136"/>
      <c r="DUW59" s="136"/>
      <c r="DUX59" s="136"/>
      <c r="DUY59" s="136"/>
      <c r="DUZ59" s="136"/>
      <c r="DVA59" s="136"/>
      <c r="DVB59" s="136"/>
      <c r="DVC59" s="136"/>
      <c r="DVD59" s="136"/>
      <c r="DVE59" s="136"/>
      <c r="DVF59" s="136"/>
      <c r="DVG59" s="136"/>
      <c r="DVH59" s="136"/>
      <c r="DVI59" s="136"/>
      <c r="DVJ59" s="136"/>
      <c r="DVK59" s="136"/>
      <c r="DVL59" s="136"/>
      <c r="DVM59" s="136"/>
      <c r="DVN59" s="136"/>
      <c r="DVO59" s="136"/>
      <c r="DVP59" s="136"/>
      <c r="DVQ59" s="136"/>
      <c r="DVR59" s="136"/>
      <c r="DVS59" s="136"/>
      <c r="DVT59" s="136"/>
      <c r="DVU59" s="136"/>
      <c r="DVV59" s="136"/>
      <c r="DVW59" s="136"/>
      <c r="DVX59" s="136"/>
      <c r="DVY59" s="136"/>
      <c r="DVZ59" s="136"/>
      <c r="DWA59" s="136"/>
      <c r="DWB59" s="136"/>
      <c r="DWC59" s="136"/>
      <c r="DWD59" s="136"/>
      <c r="DWE59" s="136"/>
      <c r="DWF59" s="136"/>
      <c r="DWG59" s="136"/>
      <c r="DWH59" s="136"/>
      <c r="DWI59" s="136"/>
      <c r="DWJ59" s="136"/>
      <c r="DWK59" s="136"/>
      <c r="DWL59" s="136"/>
      <c r="DWM59" s="136"/>
      <c r="DWN59" s="136"/>
      <c r="DWO59" s="136"/>
      <c r="DWP59" s="136"/>
      <c r="DWQ59" s="136"/>
      <c r="DWR59" s="136"/>
      <c r="DWS59" s="136"/>
      <c r="DWT59" s="136"/>
      <c r="DWU59" s="136"/>
      <c r="DWV59" s="136"/>
      <c r="DWW59" s="136"/>
      <c r="DWX59" s="136"/>
      <c r="DWY59" s="136"/>
      <c r="DWZ59" s="136"/>
      <c r="DXA59" s="136"/>
      <c r="DXB59" s="136"/>
      <c r="DXC59" s="136"/>
      <c r="DXD59" s="136"/>
      <c r="DXE59" s="136"/>
      <c r="DXF59" s="136"/>
      <c r="DXG59" s="136"/>
      <c r="DXH59" s="136"/>
      <c r="DXI59" s="136"/>
      <c r="DXJ59" s="136"/>
      <c r="DXK59" s="136"/>
      <c r="DXL59" s="136"/>
      <c r="DXM59" s="136"/>
      <c r="DXN59" s="136"/>
      <c r="DXO59" s="136"/>
      <c r="DXP59" s="136"/>
      <c r="DXQ59" s="136"/>
      <c r="DXR59" s="136"/>
      <c r="DXS59" s="136"/>
      <c r="DXT59" s="136"/>
      <c r="DXU59" s="136"/>
      <c r="DXV59" s="136"/>
      <c r="DXW59" s="136"/>
      <c r="DXX59" s="136"/>
      <c r="DXY59" s="136"/>
      <c r="DXZ59" s="136"/>
      <c r="DYA59" s="136"/>
      <c r="DYB59" s="136"/>
      <c r="DYC59" s="136"/>
      <c r="DYD59" s="136"/>
      <c r="DYE59" s="136"/>
      <c r="DYF59" s="136"/>
      <c r="DYG59" s="136"/>
      <c r="DYH59" s="136"/>
      <c r="DYI59" s="136"/>
      <c r="DYJ59" s="136"/>
      <c r="DYK59" s="136"/>
      <c r="DYL59" s="136"/>
      <c r="DYM59" s="136"/>
      <c r="DYN59" s="136"/>
      <c r="DYO59" s="136"/>
      <c r="DYP59" s="136"/>
      <c r="DYQ59" s="136"/>
      <c r="DYR59" s="136"/>
      <c r="DYS59" s="136"/>
      <c r="DYT59" s="136"/>
      <c r="DYU59" s="136"/>
      <c r="DYV59" s="136"/>
      <c r="DYW59" s="136"/>
      <c r="DYX59" s="136"/>
      <c r="DYY59" s="136"/>
      <c r="DYZ59" s="136"/>
      <c r="DZA59" s="136"/>
      <c r="DZB59" s="136"/>
      <c r="DZC59" s="136"/>
      <c r="DZD59" s="136"/>
      <c r="DZE59" s="136"/>
      <c r="DZF59" s="136"/>
      <c r="DZG59" s="136"/>
      <c r="DZH59" s="136"/>
      <c r="DZI59" s="136"/>
      <c r="DZJ59" s="136"/>
      <c r="DZK59" s="136"/>
      <c r="DZL59" s="136"/>
      <c r="DZM59" s="136"/>
      <c r="DZN59" s="136"/>
      <c r="DZO59" s="136"/>
      <c r="DZP59" s="136"/>
      <c r="DZQ59" s="136"/>
      <c r="DZR59" s="136"/>
      <c r="DZS59" s="136"/>
      <c r="DZT59" s="136"/>
      <c r="DZU59" s="136"/>
      <c r="DZV59" s="136"/>
      <c r="DZW59" s="136"/>
      <c r="DZX59" s="136"/>
      <c r="DZY59" s="136"/>
      <c r="DZZ59" s="136"/>
      <c r="EAA59" s="136"/>
      <c r="EAB59" s="136"/>
      <c r="EAC59" s="136"/>
      <c r="EAD59" s="136"/>
      <c r="EAE59" s="136"/>
      <c r="EAF59" s="136"/>
      <c r="EAG59" s="136"/>
      <c r="EAH59" s="136"/>
      <c r="EAI59" s="136"/>
      <c r="EAJ59" s="136"/>
      <c r="EAK59" s="136"/>
      <c r="EAL59" s="136"/>
      <c r="EAM59" s="136"/>
      <c r="EAN59" s="136"/>
      <c r="EAO59" s="136"/>
      <c r="EAP59" s="136"/>
      <c r="EAQ59" s="136"/>
      <c r="EAR59" s="136"/>
      <c r="EAS59" s="136"/>
      <c r="EAT59" s="136"/>
      <c r="EAU59" s="136"/>
      <c r="EAV59" s="136"/>
      <c r="EAW59" s="136"/>
      <c r="EAX59" s="136"/>
      <c r="EAY59" s="136"/>
      <c r="EAZ59" s="136"/>
      <c r="EBA59" s="136"/>
      <c r="EBB59" s="136"/>
      <c r="EBC59" s="136"/>
      <c r="EBD59" s="136"/>
      <c r="EBE59" s="136"/>
      <c r="EBF59" s="136"/>
      <c r="EBG59" s="136"/>
      <c r="EBH59" s="136"/>
      <c r="EBI59" s="136"/>
      <c r="EBJ59" s="136"/>
      <c r="EBK59" s="136"/>
      <c r="EBL59" s="136"/>
      <c r="EBM59" s="136"/>
      <c r="EBN59" s="136"/>
      <c r="EBO59" s="136"/>
      <c r="EBP59" s="136"/>
      <c r="EBQ59" s="136"/>
      <c r="EBR59" s="136"/>
      <c r="EBS59" s="136"/>
      <c r="EBT59" s="136"/>
      <c r="EBU59" s="136"/>
      <c r="EBV59" s="136"/>
      <c r="EBW59" s="136"/>
      <c r="EBX59" s="136"/>
      <c r="EBY59" s="136"/>
      <c r="EBZ59" s="136"/>
      <c r="ECA59" s="136"/>
      <c r="ECB59" s="136"/>
      <c r="ECC59" s="136"/>
      <c r="ECD59" s="136"/>
      <c r="ECE59" s="136"/>
      <c r="ECF59" s="136"/>
      <c r="ECG59" s="136"/>
      <c r="ECH59" s="136"/>
      <c r="ECI59" s="136"/>
      <c r="ECJ59" s="136"/>
      <c r="ECK59" s="136"/>
      <c r="ECL59" s="136"/>
      <c r="ECM59" s="136"/>
      <c r="ECN59" s="136"/>
      <c r="ECO59" s="136"/>
      <c r="ECP59" s="136"/>
      <c r="ECQ59" s="136"/>
      <c r="ECR59" s="136"/>
      <c r="ECS59" s="136"/>
      <c r="ECT59" s="136"/>
      <c r="ECU59" s="136"/>
      <c r="ECV59" s="136"/>
      <c r="ECW59" s="136"/>
      <c r="ECX59" s="136"/>
      <c r="ECY59" s="136"/>
      <c r="ECZ59" s="136"/>
      <c r="EDA59" s="136"/>
      <c r="EDB59" s="136"/>
      <c r="EDC59" s="136"/>
      <c r="EDD59" s="136"/>
      <c r="EDE59" s="136"/>
      <c r="EDF59" s="136"/>
      <c r="EDG59" s="136"/>
      <c r="EDH59" s="136"/>
      <c r="EDI59" s="136"/>
      <c r="EDJ59" s="136"/>
      <c r="EDK59" s="136"/>
      <c r="EDL59" s="136"/>
      <c r="EDM59" s="136"/>
      <c r="EDN59" s="136"/>
      <c r="EDO59" s="136"/>
      <c r="EDP59" s="136"/>
      <c r="EDQ59" s="136"/>
      <c r="EDR59" s="136"/>
      <c r="EDS59" s="136"/>
      <c r="EDT59" s="136"/>
      <c r="EDU59" s="136"/>
      <c r="EDV59" s="136"/>
      <c r="EDW59" s="136"/>
      <c r="EDX59" s="136"/>
      <c r="EDY59" s="136"/>
      <c r="EDZ59" s="136"/>
      <c r="EEA59" s="136"/>
      <c r="EEB59" s="136"/>
      <c r="EEC59" s="136"/>
      <c r="EED59" s="136"/>
      <c r="EEE59" s="136"/>
      <c r="EEF59" s="136"/>
      <c r="EEG59" s="136"/>
      <c r="EEH59" s="136"/>
      <c r="EEI59" s="136"/>
      <c r="EEJ59" s="136"/>
      <c r="EEK59" s="136"/>
      <c r="EEL59" s="136"/>
      <c r="EEM59" s="136"/>
      <c r="EEN59" s="136"/>
      <c r="EEO59" s="136"/>
      <c r="EEP59" s="136"/>
      <c r="EEQ59" s="136"/>
      <c r="EER59" s="136"/>
      <c r="EES59" s="136"/>
      <c r="EET59" s="136"/>
      <c r="EEU59" s="136"/>
      <c r="EEV59" s="136"/>
      <c r="EEW59" s="136"/>
      <c r="EEX59" s="136"/>
      <c r="EEY59" s="136"/>
      <c r="EEZ59" s="136"/>
      <c r="EFA59" s="136"/>
      <c r="EFB59" s="136"/>
      <c r="EFC59" s="136"/>
      <c r="EFD59" s="136"/>
      <c r="EFE59" s="136"/>
      <c r="EFF59" s="136"/>
      <c r="EFG59" s="136"/>
      <c r="EFH59" s="136"/>
      <c r="EFI59" s="136"/>
      <c r="EFJ59" s="136"/>
      <c r="EFK59" s="136"/>
      <c r="EFL59" s="136"/>
      <c r="EFM59" s="136"/>
      <c r="EFN59" s="136"/>
      <c r="EFO59" s="136"/>
      <c r="EFP59" s="136"/>
      <c r="EFQ59" s="136"/>
      <c r="EFR59" s="136"/>
      <c r="EFS59" s="136"/>
      <c r="EFT59" s="136"/>
      <c r="EFU59" s="136"/>
      <c r="EFV59" s="136"/>
      <c r="EFW59" s="136"/>
      <c r="EFX59" s="136"/>
      <c r="EFY59" s="136"/>
      <c r="EFZ59" s="136"/>
      <c r="EGA59" s="136"/>
      <c r="EGB59" s="136"/>
      <c r="EGC59" s="136"/>
      <c r="EGD59" s="136"/>
      <c r="EGE59" s="136"/>
      <c r="EGF59" s="136"/>
      <c r="EGG59" s="136"/>
      <c r="EGH59" s="136"/>
      <c r="EGI59" s="136"/>
      <c r="EGJ59" s="136"/>
      <c r="EGK59" s="136"/>
      <c r="EGL59" s="136"/>
      <c r="EGM59" s="136"/>
      <c r="EGN59" s="136"/>
      <c r="EGO59" s="136"/>
      <c r="EGP59" s="136"/>
      <c r="EGQ59" s="136"/>
      <c r="EGR59" s="136"/>
      <c r="EGS59" s="136"/>
      <c r="EGT59" s="136"/>
      <c r="EGU59" s="136"/>
      <c r="EGV59" s="136"/>
      <c r="EGW59" s="136"/>
      <c r="EGX59" s="136"/>
      <c r="EGY59" s="136"/>
      <c r="EGZ59" s="136"/>
      <c r="EHA59" s="136"/>
      <c r="EHB59" s="136"/>
      <c r="EHC59" s="136"/>
      <c r="EHD59" s="136"/>
      <c r="EHE59" s="136"/>
      <c r="EHF59" s="136"/>
      <c r="EHG59" s="136"/>
      <c r="EHH59" s="136"/>
      <c r="EHI59" s="136"/>
      <c r="EHJ59" s="136"/>
      <c r="EHK59" s="136"/>
      <c r="EHL59" s="136"/>
      <c r="EHM59" s="136"/>
      <c r="EHN59" s="136"/>
      <c r="EHO59" s="136"/>
      <c r="EHP59" s="136"/>
      <c r="EHQ59" s="136"/>
      <c r="EHR59" s="136"/>
      <c r="EHS59" s="136"/>
      <c r="EHT59" s="136"/>
      <c r="EHU59" s="136"/>
      <c r="EHV59" s="136"/>
      <c r="EHW59" s="136"/>
      <c r="EHX59" s="136"/>
      <c r="EHY59" s="136"/>
      <c r="EHZ59" s="136"/>
      <c r="EIA59" s="136"/>
      <c r="EIB59" s="136"/>
      <c r="EIC59" s="136"/>
      <c r="EID59" s="136"/>
      <c r="EIE59" s="136"/>
      <c r="EIF59" s="136"/>
      <c r="EIG59" s="136"/>
      <c r="EIH59" s="136"/>
      <c r="EII59" s="136"/>
      <c r="EIJ59" s="136"/>
      <c r="EIK59" s="136"/>
      <c r="EIL59" s="136"/>
      <c r="EIM59" s="136"/>
      <c r="EIN59" s="136"/>
      <c r="EIO59" s="136"/>
      <c r="EIP59" s="136"/>
      <c r="EIQ59" s="136"/>
      <c r="EIR59" s="136"/>
      <c r="EIS59" s="136"/>
      <c r="EIT59" s="136"/>
      <c r="EIU59" s="136"/>
      <c r="EIV59" s="136"/>
      <c r="EIW59" s="136"/>
      <c r="EIX59" s="136"/>
      <c r="EIY59" s="136"/>
      <c r="EIZ59" s="136"/>
      <c r="EJA59" s="136"/>
      <c r="EJB59" s="136"/>
      <c r="EJC59" s="136"/>
      <c r="EJD59" s="136"/>
      <c r="EJE59" s="136"/>
      <c r="EJF59" s="136"/>
      <c r="EJG59" s="136"/>
      <c r="EJH59" s="136"/>
      <c r="EJI59" s="136"/>
      <c r="EJJ59" s="136"/>
      <c r="EJK59" s="136"/>
      <c r="EJL59" s="136"/>
      <c r="EJM59" s="136"/>
      <c r="EJN59" s="136"/>
      <c r="EJO59" s="136"/>
      <c r="EJP59" s="136"/>
      <c r="EJQ59" s="136"/>
      <c r="EJR59" s="136"/>
      <c r="EJS59" s="136"/>
      <c r="EJT59" s="136"/>
      <c r="EJU59" s="136"/>
      <c r="EJV59" s="136"/>
      <c r="EJW59" s="136"/>
      <c r="EJX59" s="136"/>
      <c r="EJY59" s="136"/>
      <c r="EJZ59" s="136"/>
      <c r="EKA59" s="136"/>
      <c r="EKB59" s="136"/>
      <c r="EKC59" s="136"/>
      <c r="EKD59" s="136"/>
      <c r="EKE59" s="136"/>
      <c r="EKF59" s="136"/>
      <c r="EKG59" s="136"/>
      <c r="EKH59" s="136"/>
      <c r="EKI59" s="136"/>
      <c r="EKJ59" s="136"/>
      <c r="EKK59" s="136"/>
      <c r="EKL59" s="136"/>
      <c r="EKM59" s="136"/>
      <c r="EKN59" s="136"/>
      <c r="EKO59" s="136"/>
      <c r="EKP59" s="136"/>
      <c r="EKQ59" s="136"/>
      <c r="EKR59" s="136"/>
      <c r="EKS59" s="136"/>
      <c r="EKT59" s="136"/>
      <c r="EKU59" s="136"/>
      <c r="EKV59" s="136"/>
      <c r="EKW59" s="136"/>
      <c r="EKX59" s="136"/>
      <c r="EKY59" s="136"/>
      <c r="EKZ59" s="136"/>
      <c r="ELA59" s="136"/>
      <c r="ELB59" s="136"/>
      <c r="ELC59" s="136"/>
      <c r="ELD59" s="136"/>
      <c r="ELE59" s="136"/>
      <c r="ELF59" s="136"/>
      <c r="ELG59" s="136"/>
      <c r="ELH59" s="136"/>
      <c r="ELI59" s="136"/>
      <c r="ELJ59" s="136"/>
      <c r="ELK59" s="136"/>
      <c r="ELL59" s="136"/>
      <c r="ELM59" s="136"/>
      <c r="ELN59" s="136"/>
      <c r="ELO59" s="136"/>
      <c r="ELP59" s="136"/>
      <c r="ELQ59" s="136"/>
      <c r="ELR59" s="136"/>
      <c r="ELS59" s="136"/>
      <c r="ELT59" s="136"/>
      <c r="ELU59" s="136"/>
      <c r="ELV59" s="136"/>
      <c r="ELW59" s="136"/>
      <c r="ELX59" s="136"/>
      <c r="ELY59" s="136"/>
      <c r="ELZ59" s="136"/>
      <c r="EMA59" s="136"/>
      <c r="EMB59" s="136"/>
      <c r="EMC59" s="136"/>
      <c r="EMD59" s="136"/>
      <c r="EME59" s="136"/>
      <c r="EMF59" s="136"/>
      <c r="EMG59" s="136"/>
      <c r="EMH59" s="136"/>
      <c r="EMI59" s="136"/>
      <c r="EMJ59" s="136"/>
      <c r="EMK59" s="136"/>
      <c r="EML59" s="136"/>
      <c r="EMM59" s="136"/>
      <c r="EMN59" s="136"/>
      <c r="EMO59" s="136"/>
      <c r="EMP59" s="136"/>
      <c r="EMQ59" s="136"/>
      <c r="EMR59" s="136"/>
      <c r="EMS59" s="136"/>
      <c r="EMT59" s="136"/>
      <c r="EMU59" s="136"/>
      <c r="EMV59" s="136"/>
      <c r="EMW59" s="136"/>
      <c r="EMX59" s="136"/>
      <c r="EMY59" s="136"/>
      <c r="EMZ59" s="136"/>
      <c r="ENA59" s="136"/>
      <c r="ENB59" s="136"/>
      <c r="ENC59" s="136"/>
      <c r="END59" s="136"/>
      <c r="ENE59" s="136"/>
      <c r="ENF59" s="136"/>
      <c r="ENG59" s="136"/>
      <c r="ENH59" s="136"/>
      <c r="ENI59" s="136"/>
      <c r="ENJ59" s="136"/>
      <c r="ENK59" s="136"/>
      <c r="ENL59" s="136"/>
      <c r="ENM59" s="136"/>
      <c r="ENN59" s="136"/>
      <c r="ENO59" s="136"/>
      <c r="ENP59" s="136"/>
      <c r="ENQ59" s="136"/>
      <c r="ENR59" s="136"/>
      <c r="ENS59" s="136"/>
      <c r="ENT59" s="136"/>
      <c r="ENU59" s="136"/>
      <c r="ENV59" s="136"/>
      <c r="ENW59" s="136"/>
      <c r="ENX59" s="136"/>
      <c r="ENY59" s="136"/>
      <c r="ENZ59" s="136"/>
      <c r="EOA59" s="136"/>
      <c r="EOB59" s="136"/>
      <c r="EOC59" s="136"/>
      <c r="EOD59" s="136"/>
      <c r="EOE59" s="136"/>
      <c r="EOF59" s="136"/>
      <c r="EOG59" s="136"/>
      <c r="EOH59" s="136"/>
      <c r="EOI59" s="136"/>
      <c r="EOJ59" s="136"/>
      <c r="EOK59" s="136"/>
      <c r="EOL59" s="136"/>
      <c r="EOM59" s="136"/>
      <c r="EON59" s="136"/>
      <c r="EOO59" s="136"/>
      <c r="EOP59" s="136"/>
      <c r="EOQ59" s="136"/>
      <c r="EOR59" s="136"/>
      <c r="EOS59" s="136"/>
      <c r="EOT59" s="136"/>
      <c r="EOU59" s="136"/>
      <c r="EOV59" s="136"/>
      <c r="EOW59" s="136"/>
      <c r="EOX59" s="136"/>
      <c r="EOY59" s="136"/>
      <c r="EOZ59" s="136"/>
      <c r="EPA59" s="136"/>
      <c r="EPB59" s="136"/>
      <c r="EPC59" s="136"/>
      <c r="EPD59" s="136"/>
      <c r="EPE59" s="136"/>
      <c r="EPF59" s="136"/>
      <c r="EPG59" s="136"/>
      <c r="EPH59" s="136"/>
      <c r="EPI59" s="136"/>
      <c r="EPJ59" s="136"/>
      <c r="EPK59" s="136"/>
      <c r="EPL59" s="136"/>
      <c r="EPM59" s="136"/>
      <c r="EPN59" s="136"/>
      <c r="EPO59" s="136"/>
      <c r="EPP59" s="136"/>
      <c r="EPQ59" s="136"/>
      <c r="EPR59" s="136"/>
      <c r="EPS59" s="136"/>
      <c r="EPT59" s="136"/>
      <c r="EPU59" s="136"/>
      <c r="EPV59" s="136"/>
      <c r="EPW59" s="136"/>
      <c r="EPX59" s="136"/>
      <c r="EPY59" s="136"/>
      <c r="EPZ59" s="136"/>
      <c r="EQA59" s="136"/>
      <c r="EQB59" s="136"/>
      <c r="EQC59" s="136"/>
      <c r="EQD59" s="136"/>
      <c r="EQE59" s="136"/>
      <c r="EQF59" s="136"/>
      <c r="EQG59" s="136"/>
      <c r="EQH59" s="136"/>
      <c r="EQI59" s="136"/>
      <c r="EQJ59" s="136"/>
      <c r="EQK59" s="136"/>
      <c r="EQL59" s="136"/>
      <c r="EQM59" s="136"/>
      <c r="EQN59" s="136"/>
      <c r="EQO59" s="136"/>
      <c r="EQP59" s="136"/>
      <c r="EQQ59" s="136"/>
      <c r="EQR59" s="136"/>
      <c r="EQS59" s="136"/>
      <c r="EQT59" s="136"/>
      <c r="EQU59" s="136"/>
      <c r="EQV59" s="136"/>
      <c r="EQW59" s="136"/>
      <c r="EQX59" s="136"/>
      <c r="EQY59" s="136"/>
      <c r="EQZ59" s="136"/>
      <c r="ERA59" s="136"/>
      <c r="ERB59" s="136"/>
      <c r="ERC59" s="136"/>
      <c r="ERD59" s="136"/>
      <c r="ERE59" s="136"/>
      <c r="ERF59" s="136"/>
      <c r="ERG59" s="136"/>
      <c r="ERH59" s="136"/>
      <c r="ERI59" s="136"/>
      <c r="ERJ59" s="136"/>
      <c r="ERK59" s="136"/>
      <c r="ERL59" s="136"/>
      <c r="ERM59" s="136"/>
      <c r="ERN59" s="136"/>
      <c r="ERO59" s="136"/>
      <c r="ERP59" s="136"/>
      <c r="ERQ59" s="136"/>
      <c r="ERR59" s="136"/>
      <c r="ERS59" s="136"/>
      <c r="ERT59" s="136"/>
      <c r="ERU59" s="136"/>
      <c r="ERV59" s="136"/>
      <c r="ERW59" s="136"/>
      <c r="ERX59" s="136"/>
      <c r="ERY59" s="136"/>
      <c r="ERZ59" s="136"/>
      <c r="ESA59" s="136"/>
      <c r="ESB59" s="136"/>
      <c r="ESC59" s="136"/>
      <c r="ESD59" s="136"/>
      <c r="ESE59" s="136"/>
      <c r="ESF59" s="136"/>
      <c r="ESG59" s="136"/>
      <c r="ESH59" s="136"/>
      <c r="ESI59" s="136"/>
      <c r="ESJ59" s="136"/>
      <c r="ESK59" s="136"/>
      <c r="ESL59" s="136"/>
      <c r="ESM59" s="136"/>
      <c r="ESN59" s="136"/>
      <c r="ESO59" s="136"/>
      <c r="ESP59" s="136"/>
      <c r="ESQ59" s="136"/>
      <c r="ESR59" s="136"/>
      <c r="ESS59" s="136"/>
      <c r="EST59" s="136"/>
      <c r="ESU59" s="136"/>
      <c r="ESV59" s="136"/>
      <c r="ESW59" s="136"/>
      <c r="ESX59" s="136"/>
      <c r="ESY59" s="136"/>
      <c r="ESZ59" s="136"/>
      <c r="ETA59" s="136"/>
      <c r="ETB59" s="136"/>
      <c r="ETC59" s="136"/>
      <c r="ETD59" s="136"/>
      <c r="ETE59" s="136"/>
      <c r="ETF59" s="136"/>
      <c r="ETG59" s="136"/>
      <c r="ETH59" s="136"/>
      <c r="ETI59" s="136"/>
      <c r="ETJ59" s="136"/>
      <c r="ETK59" s="136"/>
      <c r="ETL59" s="136"/>
      <c r="ETM59" s="136"/>
      <c r="ETN59" s="136"/>
      <c r="ETO59" s="136"/>
      <c r="ETP59" s="136"/>
      <c r="ETQ59" s="136"/>
      <c r="ETR59" s="136"/>
      <c r="ETS59" s="136"/>
      <c r="ETT59" s="136"/>
      <c r="ETU59" s="136"/>
      <c r="ETV59" s="136"/>
      <c r="ETW59" s="136"/>
      <c r="ETX59" s="136"/>
      <c r="ETY59" s="136"/>
      <c r="ETZ59" s="136"/>
      <c r="EUA59" s="136"/>
      <c r="EUB59" s="136"/>
      <c r="EUC59" s="136"/>
      <c r="EUD59" s="136"/>
      <c r="EUE59" s="136"/>
      <c r="EUF59" s="136"/>
      <c r="EUG59" s="136"/>
      <c r="EUH59" s="136"/>
      <c r="EUI59" s="136"/>
      <c r="EUJ59" s="136"/>
      <c r="EUK59" s="136"/>
      <c r="EUL59" s="136"/>
      <c r="EUM59" s="136"/>
      <c r="EUN59" s="136"/>
      <c r="EUO59" s="136"/>
      <c r="EUP59" s="136"/>
      <c r="EUQ59" s="136"/>
      <c r="EUR59" s="136"/>
      <c r="EUS59" s="136"/>
      <c r="EUT59" s="136"/>
      <c r="EUU59" s="136"/>
      <c r="EUV59" s="136"/>
      <c r="EUW59" s="136"/>
      <c r="EUX59" s="136"/>
      <c r="EUY59" s="136"/>
      <c r="EUZ59" s="136"/>
      <c r="EVA59" s="136"/>
      <c r="EVB59" s="136"/>
      <c r="EVC59" s="136"/>
      <c r="EVD59" s="136"/>
      <c r="EVE59" s="136"/>
      <c r="EVF59" s="136"/>
      <c r="EVG59" s="136"/>
      <c r="EVH59" s="136"/>
      <c r="EVI59" s="136"/>
      <c r="EVJ59" s="136"/>
      <c r="EVK59" s="136"/>
      <c r="EVL59" s="136"/>
      <c r="EVM59" s="136"/>
      <c r="EVN59" s="136"/>
      <c r="EVO59" s="136"/>
      <c r="EVP59" s="136"/>
      <c r="EVQ59" s="136"/>
      <c r="EVR59" s="136"/>
      <c r="EVS59" s="136"/>
      <c r="EVT59" s="136"/>
      <c r="EVU59" s="136"/>
      <c r="EVV59" s="136"/>
      <c r="EVW59" s="136"/>
      <c r="EVX59" s="136"/>
      <c r="EVY59" s="136"/>
      <c r="EVZ59" s="136"/>
      <c r="EWA59" s="136"/>
      <c r="EWB59" s="136"/>
      <c r="EWC59" s="136"/>
      <c r="EWD59" s="136"/>
      <c r="EWE59" s="136"/>
      <c r="EWF59" s="136"/>
      <c r="EWG59" s="136"/>
      <c r="EWH59" s="136"/>
      <c r="EWI59" s="136"/>
      <c r="EWJ59" s="136"/>
      <c r="EWK59" s="136"/>
      <c r="EWL59" s="136"/>
      <c r="EWM59" s="136"/>
      <c r="EWN59" s="136"/>
      <c r="EWO59" s="136"/>
      <c r="EWP59" s="136"/>
      <c r="EWQ59" s="136"/>
      <c r="EWR59" s="136"/>
      <c r="EWS59" s="136"/>
      <c r="EWT59" s="136"/>
      <c r="EWU59" s="136"/>
      <c r="EWV59" s="136"/>
      <c r="EWW59" s="136"/>
      <c r="EWX59" s="136"/>
      <c r="EWY59" s="136"/>
      <c r="EWZ59" s="136"/>
      <c r="EXA59" s="136"/>
      <c r="EXB59" s="136"/>
      <c r="EXC59" s="136"/>
      <c r="EXD59" s="136"/>
      <c r="EXE59" s="136"/>
      <c r="EXF59" s="136"/>
      <c r="EXG59" s="136"/>
      <c r="EXH59" s="136"/>
      <c r="EXI59" s="136"/>
      <c r="EXJ59" s="136"/>
      <c r="EXK59" s="136"/>
      <c r="EXL59" s="136"/>
      <c r="EXM59" s="136"/>
      <c r="EXN59" s="136"/>
      <c r="EXO59" s="136"/>
      <c r="EXP59" s="136"/>
      <c r="EXQ59" s="136"/>
      <c r="EXR59" s="136"/>
      <c r="EXS59" s="136"/>
      <c r="EXT59" s="136"/>
      <c r="EXU59" s="136"/>
      <c r="EXV59" s="136"/>
      <c r="EXW59" s="136"/>
      <c r="EXX59" s="136"/>
      <c r="EXY59" s="136"/>
      <c r="EXZ59" s="136"/>
      <c r="EYA59" s="136"/>
      <c r="EYB59" s="136"/>
      <c r="EYC59" s="136"/>
      <c r="EYD59" s="136"/>
      <c r="EYE59" s="136"/>
      <c r="EYF59" s="136"/>
      <c r="EYG59" s="136"/>
      <c r="EYH59" s="136"/>
      <c r="EYI59" s="136"/>
      <c r="EYJ59" s="136"/>
      <c r="EYK59" s="136"/>
      <c r="EYL59" s="136"/>
      <c r="EYM59" s="136"/>
      <c r="EYN59" s="136"/>
      <c r="EYO59" s="136"/>
      <c r="EYP59" s="136"/>
      <c r="EYQ59" s="136"/>
      <c r="EYR59" s="136"/>
      <c r="EYS59" s="136"/>
      <c r="EYT59" s="136"/>
      <c r="EYU59" s="136"/>
      <c r="EYV59" s="136"/>
      <c r="EYW59" s="136"/>
      <c r="EYX59" s="136"/>
      <c r="EYY59" s="136"/>
      <c r="EYZ59" s="136"/>
      <c r="EZA59" s="136"/>
      <c r="EZB59" s="136"/>
      <c r="EZC59" s="136"/>
      <c r="EZD59" s="136"/>
      <c r="EZE59" s="136"/>
      <c r="EZF59" s="136"/>
      <c r="EZG59" s="136"/>
      <c r="EZH59" s="136"/>
      <c r="EZI59" s="136"/>
      <c r="EZJ59" s="136"/>
      <c r="EZK59" s="136"/>
      <c r="EZL59" s="136"/>
      <c r="EZM59" s="136"/>
      <c r="EZN59" s="136"/>
      <c r="EZO59" s="136"/>
      <c r="EZP59" s="136"/>
      <c r="EZQ59" s="136"/>
      <c r="EZR59" s="136"/>
      <c r="EZS59" s="136"/>
      <c r="EZT59" s="136"/>
      <c r="EZU59" s="136"/>
      <c r="EZV59" s="136"/>
      <c r="EZW59" s="136"/>
      <c r="EZX59" s="136"/>
      <c r="EZY59" s="136"/>
      <c r="EZZ59" s="136"/>
      <c r="FAA59" s="136"/>
      <c r="FAB59" s="136"/>
      <c r="FAC59" s="136"/>
      <c r="FAD59" s="136"/>
      <c r="FAE59" s="136"/>
      <c r="FAF59" s="136"/>
      <c r="FAG59" s="136"/>
      <c r="FAH59" s="136"/>
      <c r="FAI59" s="136"/>
      <c r="FAJ59" s="136"/>
      <c r="FAK59" s="136"/>
      <c r="FAL59" s="136"/>
      <c r="FAM59" s="136"/>
      <c r="FAN59" s="136"/>
      <c r="FAO59" s="136"/>
      <c r="FAP59" s="136"/>
      <c r="FAQ59" s="136"/>
      <c r="FAR59" s="136"/>
      <c r="FAS59" s="136"/>
      <c r="FAT59" s="136"/>
      <c r="FAU59" s="136"/>
      <c r="FAV59" s="136"/>
      <c r="FAW59" s="136"/>
      <c r="FAX59" s="136"/>
      <c r="FAY59" s="136"/>
      <c r="FAZ59" s="136"/>
      <c r="FBA59" s="136"/>
      <c r="FBB59" s="136"/>
      <c r="FBC59" s="136"/>
      <c r="FBD59" s="136"/>
      <c r="FBE59" s="136"/>
      <c r="FBF59" s="136"/>
      <c r="FBG59" s="136"/>
      <c r="FBH59" s="136"/>
      <c r="FBI59" s="136"/>
      <c r="FBJ59" s="136"/>
      <c r="FBK59" s="136"/>
      <c r="FBL59" s="136"/>
      <c r="FBM59" s="136"/>
      <c r="FBN59" s="136"/>
      <c r="FBO59" s="136"/>
      <c r="FBP59" s="136"/>
      <c r="FBQ59" s="136"/>
      <c r="FBR59" s="136"/>
      <c r="FBS59" s="136"/>
      <c r="FBT59" s="136"/>
      <c r="FBU59" s="136"/>
      <c r="FBV59" s="136"/>
      <c r="FBW59" s="136"/>
      <c r="FBX59" s="136"/>
      <c r="FBY59" s="136"/>
      <c r="FBZ59" s="136"/>
      <c r="FCA59" s="136"/>
      <c r="FCB59" s="136"/>
      <c r="FCC59" s="136"/>
      <c r="FCD59" s="136"/>
      <c r="FCE59" s="136"/>
      <c r="FCF59" s="136"/>
      <c r="FCG59" s="136"/>
      <c r="FCH59" s="136"/>
      <c r="FCI59" s="136"/>
      <c r="FCJ59" s="136"/>
      <c r="FCK59" s="136"/>
      <c r="FCL59" s="136"/>
      <c r="FCM59" s="136"/>
      <c r="FCN59" s="136"/>
      <c r="FCO59" s="136"/>
      <c r="FCP59" s="136"/>
      <c r="FCQ59" s="136"/>
      <c r="FCR59" s="136"/>
      <c r="FCS59" s="136"/>
      <c r="FCT59" s="136"/>
      <c r="FCU59" s="136"/>
      <c r="FCV59" s="136"/>
      <c r="FCW59" s="136"/>
      <c r="FCX59" s="136"/>
      <c r="FCY59" s="136"/>
      <c r="FCZ59" s="136"/>
      <c r="FDA59" s="136"/>
      <c r="FDB59" s="136"/>
      <c r="FDC59" s="136"/>
      <c r="FDD59" s="136"/>
      <c r="FDE59" s="136"/>
      <c r="FDF59" s="136"/>
      <c r="FDG59" s="136"/>
      <c r="FDH59" s="136"/>
      <c r="FDI59" s="136"/>
      <c r="FDJ59" s="136"/>
      <c r="FDK59" s="136"/>
      <c r="FDL59" s="136"/>
      <c r="FDM59" s="136"/>
      <c r="FDN59" s="136"/>
      <c r="FDO59" s="136"/>
      <c r="FDP59" s="136"/>
      <c r="FDQ59" s="136"/>
      <c r="FDR59" s="136"/>
      <c r="FDS59" s="136"/>
      <c r="FDT59" s="136"/>
      <c r="FDU59" s="136"/>
      <c r="FDV59" s="136"/>
      <c r="FDW59" s="136"/>
      <c r="FDX59" s="136"/>
      <c r="FDY59" s="136"/>
      <c r="FDZ59" s="136"/>
      <c r="FEA59" s="136"/>
      <c r="FEB59" s="136"/>
      <c r="FEC59" s="136"/>
      <c r="FED59" s="136"/>
      <c r="FEE59" s="136"/>
      <c r="FEF59" s="136"/>
      <c r="FEG59" s="136"/>
      <c r="FEH59" s="136"/>
      <c r="FEI59" s="136"/>
      <c r="FEJ59" s="136"/>
      <c r="FEK59" s="136"/>
      <c r="FEL59" s="136"/>
      <c r="FEM59" s="136"/>
      <c r="FEN59" s="136"/>
      <c r="FEO59" s="136"/>
      <c r="FEP59" s="136"/>
      <c r="FEQ59" s="136"/>
      <c r="FER59" s="136"/>
      <c r="FES59" s="136"/>
      <c r="FET59" s="136"/>
      <c r="FEU59" s="136"/>
      <c r="FEV59" s="136"/>
      <c r="FEW59" s="136"/>
      <c r="FEX59" s="136"/>
      <c r="FEY59" s="136"/>
      <c r="FEZ59" s="136"/>
      <c r="FFA59" s="136"/>
      <c r="FFB59" s="136"/>
      <c r="FFC59" s="136"/>
      <c r="FFD59" s="136"/>
      <c r="FFE59" s="136"/>
      <c r="FFF59" s="136"/>
      <c r="FFG59" s="136"/>
      <c r="FFH59" s="136"/>
      <c r="FFI59" s="136"/>
      <c r="FFJ59" s="136"/>
      <c r="FFK59" s="136"/>
      <c r="FFL59" s="136"/>
      <c r="FFM59" s="136"/>
      <c r="FFN59" s="136"/>
      <c r="FFO59" s="136"/>
      <c r="FFP59" s="136"/>
      <c r="FFQ59" s="136"/>
      <c r="FFR59" s="136"/>
      <c r="FFS59" s="136"/>
      <c r="FFT59" s="136"/>
      <c r="FFU59" s="136"/>
      <c r="FFV59" s="136"/>
      <c r="FFW59" s="136"/>
      <c r="FFX59" s="136"/>
      <c r="FFY59" s="136"/>
      <c r="FFZ59" s="136"/>
      <c r="FGA59" s="136"/>
      <c r="FGB59" s="136"/>
      <c r="FGC59" s="136"/>
      <c r="FGD59" s="136"/>
      <c r="FGE59" s="136"/>
      <c r="FGF59" s="136"/>
      <c r="FGG59" s="136"/>
      <c r="FGH59" s="136"/>
      <c r="FGI59" s="136"/>
      <c r="FGJ59" s="136"/>
      <c r="FGK59" s="136"/>
      <c r="FGL59" s="136"/>
      <c r="FGM59" s="136"/>
      <c r="FGN59" s="136"/>
      <c r="FGO59" s="136"/>
      <c r="FGP59" s="136"/>
      <c r="FGQ59" s="136"/>
      <c r="FGR59" s="136"/>
      <c r="FGS59" s="136"/>
      <c r="FGT59" s="136"/>
      <c r="FGU59" s="136"/>
      <c r="FGV59" s="136"/>
      <c r="FGW59" s="136"/>
      <c r="FGX59" s="136"/>
      <c r="FGY59" s="136"/>
      <c r="FGZ59" s="136"/>
      <c r="FHA59" s="136"/>
      <c r="FHB59" s="136"/>
      <c r="FHC59" s="136"/>
      <c r="FHD59" s="136"/>
      <c r="FHE59" s="136"/>
      <c r="FHF59" s="136"/>
      <c r="FHG59" s="136"/>
      <c r="FHH59" s="136"/>
      <c r="FHI59" s="136"/>
      <c r="FHJ59" s="136"/>
      <c r="FHK59" s="136"/>
      <c r="FHL59" s="136"/>
      <c r="FHM59" s="136"/>
      <c r="FHN59" s="136"/>
      <c r="FHO59" s="136"/>
      <c r="FHP59" s="136"/>
      <c r="FHQ59" s="136"/>
      <c r="FHR59" s="136"/>
      <c r="FHS59" s="136"/>
      <c r="FHT59" s="136"/>
      <c r="FHU59" s="136"/>
      <c r="FHV59" s="136"/>
      <c r="FHW59" s="136"/>
      <c r="FHX59" s="136"/>
      <c r="FHY59" s="136"/>
      <c r="FHZ59" s="136"/>
      <c r="FIA59" s="136"/>
      <c r="FIB59" s="136"/>
      <c r="FIC59" s="136"/>
      <c r="FID59" s="136"/>
      <c r="FIE59" s="136"/>
      <c r="FIF59" s="136"/>
      <c r="FIG59" s="136"/>
      <c r="FIH59" s="136"/>
      <c r="FII59" s="136"/>
      <c r="FIJ59" s="136"/>
      <c r="FIK59" s="136"/>
      <c r="FIL59" s="136"/>
      <c r="FIM59" s="136"/>
      <c r="FIN59" s="136"/>
      <c r="FIO59" s="136"/>
      <c r="FIP59" s="136"/>
      <c r="FIQ59" s="136"/>
      <c r="FIR59" s="136"/>
      <c r="FIS59" s="136"/>
      <c r="FIT59" s="136"/>
      <c r="FIU59" s="136"/>
      <c r="FIV59" s="136"/>
      <c r="FIW59" s="136"/>
      <c r="FIX59" s="136"/>
      <c r="FIY59" s="136"/>
      <c r="FIZ59" s="136"/>
      <c r="FJA59" s="136"/>
      <c r="FJB59" s="136"/>
      <c r="FJC59" s="136"/>
      <c r="FJD59" s="136"/>
      <c r="FJE59" s="136"/>
      <c r="FJF59" s="136"/>
      <c r="FJG59" s="136"/>
      <c r="FJH59" s="136"/>
      <c r="FJI59" s="136"/>
      <c r="FJJ59" s="136"/>
      <c r="FJK59" s="136"/>
      <c r="FJL59" s="136"/>
      <c r="FJM59" s="136"/>
      <c r="FJN59" s="136"/>
      <c r="FJO59" s="136"/>
      <c r="FJP59" s="136"/>
      <c r="FJQ59" s="136"/>
      <c r="FJR59" s="136"/>
      <c r="FJS59" s="136"/>
      <c r="FJT59" s="136"/>
      <c r="FJU59" s="136"/>
      <c r="FJV59" s="136"/>
      <c r="FJW59" s="136"/>
      <c r="FJX59" s="136"/>
      <c r="FJY59" s="136"/>
      <c r="FJZ59" s="136"/>
      <c r="FKA59" s="136"/>
      <c r="FKB59" s="136"/>
      <c r="FKC59" s="136"/>
      <c r="FKD59" s="136"/>
      <c r="FKE59" s="136"/>
      <c r="FKF59" s="136"/>
      <c r="FKG59" s="136"/>
      <c r="FKH59" s="136"/>
      <c r="FKI59" s="136"/>
      <c r="FKJ59" s="136"/>
      <c r="FKK59" s="136"/>
      <c r="FKL59" s="136"/>
      <c r="FKM59" s="136"/>
      <c r="FKN59" s="136"/>
      <c r="FKO59" s="136"/>
      <c r="FKP59" s="136"/>
      <c r="FKQ59" s="136"/>
      <c r="FKR59" s="136"/>
      <c r="FKS59" s="136"/>
      <c r="FKT59" s="136"/>
      <c r="FKU59" s="136"/>
      <c r="FKV59" s="136"/>
      <c r="FKW59" s="136"/>
      <c r="FKX59" s="136"/>
      <c r="FKY59" s="136"/>
      <c r="FKZ59" s="136"/>
      <c r="FLA59" s="136"/>
      <c r="FLB59" s="136"/>
      <c r="FLC59" s="136"/>
      <c r="FLD59" s="136"/>
      <c r="FLE59" s="136"/>
      <c r="FLF59" s="136"/>
      <c r="FLG59" s="136"/>
      <c r="FLH59" s="136"/>
      <c r="FLI59" s="136"/>
      <c r="FLJ59" s="136"/>
      <c r="FLK59" s="136"/>
      <c r="FLL59" s="136"/>
      <c r="FLM59" s="136"/>
      <c r="FLN59" s="136"/>
      <c r="FLO59" s="136"/>
      <c r="FLP59" s="136"/>
      <c r="FLQ59" s="136"/>
      <c r="FLR59" s="136"/>
      <c r="FLS59" s="136"/>
      <c r="FLT59" s="136"/>
      <c r="FLU59" s="136"/>
      <c r="FLV59" s="136"/>
      <c r="FLW59" s="136"/>
      <c r="FLX59" s="136"/>
      <c r="FLY59" s="136"/>
      <c r="FLZ59" s="136"/>
      <c r="FMA59" s="136"/>
      <c r="FMB59" s="136"/>
      <c r="FMC59" s="136"/>
      <c r="FMD59" s="136"/>
      <c r="FME59" s="136"/>
      <c r="FMF59" s="136"/>
      <c r="FMG59" s="136"/>
      <c r="FMH59" s="136"/>
      <c r="FMI59" s="136"/>
      <c r="FMJ59" s="136"/>
      <c r="FMK59" s="136"/>
      <c r="FML59" s="136"/>
      <c r="FMM59" s="136"/>
      <c r="FMN59" s="136"/>
      <c r="FMO59" s="136"/>
      <c r="FMP59" s="136"/>
      <c r="FMQ59" s="136"/>
      <c r="FMR59" s="136"/>
      <c r="FMS59" s="136"/>
      <c r="FMT59" s="136"/>
      <c r="FMU59" s="136"/>
      <c r="FMV59" s="136"/>
      <c r="FMW59" s="136"/>
      <c r="FMX59" s="136"/>
      <c r="FMY59" s="136"/>
      <c r="FMZ59" s="136"/>
      <c r="FNA59" s="136"/>
      <c r="FNB59" s="136"/>
      <c r="FNC59" s="136"/>
      <c r="FND59" s="136"/>
      <c r="FNE59" s="136"/>
      <c r="FNF59" s="136"/>
      <c r="FNG59" s="136"/>
      <c r="FNH59" s="136"/>
      <c r="FNI59" s="136"/>
      <c r="FNJ59" s="136"/>
      <c r="FNK59" s="136"/>
      <c r="FNL59" s="136"/>
      <c r="FNM59" s="136"/>
      <c r="FNN59" s="136"/>
      <c r="FNO59" s="136"/>
      <c r="FNP59" s="136"/>
      <c r="FNQ59" s="136"/>
      <c r="FNR59" s="136"/>
      <c r="FNS59" s="136"/>
      <c r="FNT59" s="136"/>
      <c r="FNU59" s="136"/>
      <c r="FNV59" s="136"/>
      <c r="FNW59" s="136"/>
      <c r="FNX59" s="136"/>
      <c r="FNY59" s="136"/>
      <c r="FNZ59" s="136"/>
      <c r="FOA59" s="136"/>
      <c r="FOB59" s="136"/>
      <c r="FOC59" s="136"/>
      <c r="FOD59" s="136"/>
      <c r="FOE59" s="136"/>
      <c r="FOF59" s="136"/>
      <c r="FOG59" s="136"/>
      <c r="FOH59" s="136"/>
      <c r="FOI59" s="136"/>
      <c r="FOJ59" s="136"/>
      <c r="FOK59" s="136"/>
      <c r="FOL59" s="136"/>
      <c r="FOM59" s="136"/>
      <c r="FON59" s="136"/>
      <c r="FOO59" s="136"/>
      <c r="FOP59" s="136"/>
      <c r="FOQ59" s="136"/>
      <c r="FOR59" s="136"/>
      <c r="FOS59" s="136"/>
      <c r="FOT59" s="136"/>
      <c r="FOU59" s="136"/>
      <c r="FOV59" s="136"/>
      <c r="FOW59" s="136"/>
      <c r="FOX59" s="136"/>
      <c r="FOY59" s="136"/>
      <c r="FOZ59" s="136"/>
      <c r="FPA59" s="136"/>
      <c r="FPB59" s="136"/>
      <c r="FPC59" s="136"/>
      <c r="FPD59" s="136"/>
      <c r="FPE59" s="136"/>
      <c r="FPF59" s="136"/>
      <c r="FPG59" s="136"/>
      <c r="FPH59" s="136"/>
      <c r="FPI59" s="136"/>
      <c r="FPJ59" s="136"/>
      <c r="FPK59" s="136"/>
      <c r="FPL59" s="136"/>
      <c r="FPM59" s="136"/>
      <c r="FPN59" s="136"/>
      <c r="FPO59" s="136"/>
      <c r="FPP59" s="136"/>
      <c r="FPQ59" s="136"/>
      <c r="FPR59" s="136"/>
      <c r="FPS59" s="136"/>
      <c r="FPT59" s="136"/>
      <c r="FPU59" s="136"/>
      <c r="FPV59" s="136"/>
      <c r="FPW59" s="136"/>
      <c r="FPX59" s="136"/>
      <c r="FPY59" s="136"/>
      <c r="FPZ59" s="136"/>
      <c r="FQA59" s="136"/>
      <c r="FQB59" s="136"/>
      <c r="FQC59" s="136"/>
      <c r="FQD59" s="136"/>
      <c r="FQE59" s="136"/>
      <c r="FQF59" s="136"/>
      <c r="FQG59" s="136"/>
      <c r="FQH59" s="136"/>
      <c r="FQI59" s="136"/>
      <c r="FQJ59" s="136"/>
      <c r="FQK59" s="136"/>
      <c r="FQL59" s="136"/>
      <c r="FQM59" s="136"/>
      <c r="FQN59" s="136"/>
      <c r="FQO59" s="136"/>
      <c r="FQP59" s="136"/>
      <c r="FQQ59" s="136"/>
      <c r="FQR59" s="136"/>
      <c r="FQS59" s="136"/>
      <c r="FQT59" s="136"/>
      <c r="FQU59" s="136"/>
      <c r="FQV59" s="136"/>
      <c r="FQW59" s="136"/>
      <c r="FQX59" s="136"/>
      <c r="FQY59" s="136"/>
      <c r="FQZ59" s="136"/>
      <c r="FRA59" s="136"/>
      <c r="FRB59" s="136"/>
      <c r="FRC59" s="136"/>
      <c r="FRD59" s="136"/>
      <c r="FRE59" s="136"/>
      <c r="FRF59" s="136"/>
      <c r="FRG59" s="136"/>
      <c r="FRH59" s="136"/>
      <c r="FRI59" s="136"/>
      <c r="FRJ59" s="136"/>
      <c r="FRK59" s="136"/>
      <c r="FRL59" s="136"/>
      <c r="FRM59" s="136"/>
      <c r="FRN59" s="136"/>
      <c r="FRO59" s="136"/>
      <c r="FRP59" s="136"/>
      <c r="FRQ59" s="136"/>
      <c r="FRR59" s="136"/>
      <c r="FRS59" s="136"/>
      <c r="FRT59" s="136"/>
      <c r="FRU59" s="136"/>
      <c r="FRV59" s="136"/>
      <c r="FRW59" s="136"/>
      <c r="FRX59" s="136"/>
      <c r="FRY59" s="136"/>
      <c r="FRZ59" s="136"/>
      <c r="FSA59" s="136"/>
      <c r="FSB59" s="136"/>
      <c r="FSC59" s="136"/>
      <c r="FSD59" s="136"/>
      <c r="FSE59" s="136"/>
      <c r="FSF59" s="136"/>
      <c r="FSG59" s="136"/>
      <c r="FSH59" s="136"/>
      <c r="FSI59" s="136"/>
      <c r="FSJ59" s="136"/>
      <c r="FSK59" s="136"/>
      <c r="FSL59" s="136"/>
      <c r="FSM59" s="136"/>
      <c r="FSN59" s="136"/>
      <c r="FSO59" s="136"/>
      <c r="FSP59" s="136"/>
      <c r="FSQ59" s="136"/>
      <c r="FSR59" s="136"/>
      <c r="FSS59" s="136"/>
      <c r="FST59" s="136"/>
      <c r="FSU59" s="136"/>
      <c r="FSV59" s="136"/>
      <c r="FSW59" s="136"/>
      <c r="FSX59" s="136"/>
      <c r="FSY59" s="136"/>
      <c r="FSZ59" s="136"/>
      <c r="FTA59" s="136"/>
      <c r="FTB59" s="136"/>
      <c r="FTC59" s="136"/>
      <c r="FTD59" s="136"/>
      <c r="FTE59" s="136"/>
      <c r="FTF59" s="136"/>
      <c r="FTG59" s="136"/>
      <c r="FTH59" s="136"/>
      <c r="FTI59" s="136"/>
      <c r="FTJ59" s="136"/>
      <c r="FTK59" s="136"/>
      <c r="FTL59" s="136"/>
      <c r="FTM59" s="136"/>
      <c r="FTN59" s="136"/>
      <c r="FTO59" s="136"/>
      <c r="FTP59" s="136"/>
      <c r="FTQ59" s="136"/>
      <c r="FTR59" s="136"/>
      <c r="FTS59" s="136"/>
      <c r="FTT59" s="136"/>
      <c r="FTU59" s="136"/>
      <c r="FTV59" s="136"/>
      <c r="FTW59" s="136"/>
      <c r="FTX59" s="136"/>
      <c r="FTY59" s="136"/>
      <c r="FTZ59" s="136"/>
      <c r="FUA59" s="136"/>
      <c r="FUB59" s="136"/>
      <c r="FUC59" s="136"/>
      <c r="FUD59" s="136"/>
      <c r="FUE59" s="136"/>
      <c r="FUF59" s="136"/>
      <c r="FUG59" s="136"/>
      <c r="FUH59" s="136"/>
      <c r="FUI59" s="136"/>
      <c r="FUJ59" s="136"/>
      <c r="FUK59" s="136"/>
      <c r="FUL59" s="136"/>
      <c r="FUM59" s="136"/>
      <c r="FUN59" s="136"/>
      <c r="FUO59" s="136"/>
      <c r="FUP59" s="136"/>
      <c r="FUQ59" s="136"/>
      <c r="FUR59" s="136"/>
      <c r="FUS59" s="136"/>
      <c r="FUT59" s="136"/>
      <c r="FUU59" s="136"/>
      <c r="FUV59" s="136"/>
      <c r="FUW59" s="136"/>
      <c r="FUX59" s="136"/>
      <c r="FUY59" s="136"/>
      <c r="FUZ59" s="136"/>
      <c r="FVA59" s="136"/>
      <c r="FVB59" s="136"/>
      <c r="FVC59" s="136"/>
      <c r="FVD59" s="136"/>
      <c r="FVE59" s="136"/>
      <c r="FVF59" s="136"/>
      <c r="FVG59" s="136"/>
      <c r="FVH59" s="136"/>
      <c r="FVI59" s="136"/>
      <c r="FVJ59" s="136"/>
      <c r="FVK59" s="136"/>
      <c r="FVL59" s="136"/>
      <c r="FVM59" s="136"/>
      <c r="FVN59" s="136"/>
      <c r="FVO59" s="136"/>
      <c r="FVP59" s="136"/>
      <c r="FVQ59" s="136"/>
      <c r="FVR59" s="136"/>
      <c r="FVS59" s="136"/>
      <c r="FVT59" s="136"/>
      <c r="FVU59" s="136"/>
      <c r="FVV59" s="136"/>
      <c r="FVW59" s="136"/>
      <c r="FVX59" s="136"/>
      <c r="FVY59" s="136"/>
      <c r="FVZ59" s="136"/>
      <c r="FWA59" s="136"/>
      <c r="FWB59" s="136"/>
      <c r="FWC59" s="136"/>
      <c r="FWD59" s="136"/>
      <c r="FWE59" s="136"/>
      <c r="FWF59" s="136"/>
      <c r="FWG59" s="136"/>
      <c r="FWH59" s="136"/>
      <c r="FWI59" s="136"/>
      <c r="FWJ59" s="136"/>
      <c r="FWK59" s="136"/>
      <c r="FWL59" s="136"/>
      <c r="FWM59" s="136"/>
      <c r="FWN59" s="136"/>
      <c r="FWO59" s="136"/>
      <c r="FWP59" s="136"/>
      <c r="FWQ59" s="136"/>
      <c r="FWR59" s="136"/>
      <c r="FWS59" s="136"/>
      <c r="FWT59" s="136"/>
      <c r="FWU59" s="136"/>
      <c r="FWV59" s="136"/>
      <c r="FWW59" s="136"/>
      <c r="FWX59" s="136"/>
      <c r="FWY59" s="136"/>
      <c r="FWZ59" s="136"/>
      <c r="FXA59" s="136"/>
      <c r="FXB59" s="136"/>
      <c r="FXC59" s="136"/>
      <c r="FXD59" s="136"/>
      <c r="FXE59" s="136"/>
      <c r="FXF59" s="136"/>
      <c r="FXG59" s="136"/>
      <c r="FXH59" s="136"/>
      <c r="FXI59" s="136"/>
      <c r="FXJ59" s="136"/>
      <c r="FXK59" s="136"/>
      <c r="FXL59" s="136"/>
      <c r="FXM59" s="136"/>
      <c r="FXN59" s="136"/>
      <c r="FXO59" s="136"/>
      <c r="FXP59" s="136"/>
      <c r="FXQ59" s="136"/>
      <c r="FXR59" s="136"/>
      <c r="FXS59" s="136"/>
      <c r="FXT59" s="136"/>
      <c r="FXU59" s="136"/>
      <c r="FXV59" s="136"/>
      <c r="FXW59" s="136"/>
      <c r="FXX59" s="136"/>
      <c r="FXY59" s="136"/>
      <c r="FXZ59" s="136"/>
      <c r="FYA59" s="136"/>
      <c r="FYB59" s="136"/>
      <c r="FYC59" s="136"/>
      <c r="FYD59" s="136"/>
      <c r="FYE59" s="136"/>
      <c r="FYF59" s="136"/>
      <c r="FYG59" s="136"/>
      <c r="FYH59" s="136"/>
      <c r="FYI59" s="136"/>
      <c r="FYJ59" s="136"/>
      <c r="FYK59" s="136"/>
      <c r="FYL59" s="136"/>
      <c r="FYM59" s="136"/>
      <c r="FYN59" s="136"/>
      <c r="FYO59" s="136"/>
      <c r="FYP59" s="136"/>
      <c r="FYQ59" s="136"/>
      <c r="FYR59" s="136"/>
      <c r="FYS59" s="136"/>
      <c r="FYT59" s="136"/>
      <c r="FYU59" s="136"/>
      <c r="FYV59" s="136"/>
      <c r="FYW59" s="136"/>
      <c r="FYX59" s="136"/>
      <c r="FYY59" s="136"/>
      <c r="FYZ59" s="136"/>
      <c r="FZA59" s="136"/>
      <c r="FZB59" s="136"/>
      <c r="FZC59" s="136"/>
      <c r="FZD59" s="136"/>
      <c r="FZE59" s="136"/>
      <c r="FZF59" s="136"/>
      <c r="FZG59" s="136"/>
      <c r="FZH59" s="136"/>
      <c r="FZI59" s="136"/>
      <c r="FZJ59" s="136"/>
      <c r="FZK59" s="136"/>
      <c r="FZL59" s="136"/>
      <c r="FZM59" s="136"/>
      <c r="FZN59" s="136"/>
      <c r="FZO59" s="136"/>
      <c r="FZP59" s="136"/>
      <c r="FZQ59" s="136"/>
      <c r="FZR59" s="136"/>
      <c r="FZS59" s="136"/>
      <c r="FZT59" s="136"/>
      <c r="FZU59" s="136"/>
      <c r="FZV59" s="136"/>
      <c r="FZW59" s="136"/>
      <c r="FZX59" s="136"/>
      <c r="FZY59" s="136"/>
      <c r="FZZ59" s="136"/>
      <c r="GAA59" s="136"/>
      <c r="GAB59" s="136"/>
      <c r="GAC59" s="136"/>
      <c r="GAD59" s="136"/>
      <c r="GAE59" s="136"/>
      <c r="GAF59" s="136"/>
      <c r="GAG59" s="136"/>
      <c r="GAH59" s="136"/>
      <c r="GAI59" s="136"/>
      <c r="GAJ59" s="136"/>
      <c r="GAK59" s="136"/>
      <c r="GAL59" s="136"/>
      <c r="GAM59" s="136"/>
      <c r="GAN59" s="136"/>
      <c r="GAO59" s="136"/>
      <c r="GAP59" s="136"/>
      <c r="GAQ59" s="136"/>
      <c r="GAR59" s="136"/>
      <c r="GAS59" s="136"/>
      <c r="GAT59" s="136"/>
      <c r="GAU59" s="136"/>
      <c r="GAV59" s="136"/>
      <c r="GAW59" s="136"/>
      <c r="GAX59" s="136"/>
      <c r="GAY59" s="136"/>
      <c r="GAZ59" s="136"/>
      <c r="GBA59" s="136"/>
      <c r="GBB59" s="136"/>
      <c r="GBC59" s="136"/>
      <c r="GBD59" s="136"/>
      <c r="GBE59" s="136"/>
      <c r="GBF59" s="136"/>
      <c r="GBG59" s="136"/>
      <c r="GBH59" s="136"/>
      <c r="GBI59" s="136"/>
      <c r="GBJ59" s="136"/>
      <c r="GBK59" s="136"/>
      <c r="GBL59" s="136"/>
      <c r="GBM59" s="136"/>
      <c r="GBN59" s="136"/>
      <c r="GBO59" s="136"/>
      <c r="GBP59" s="136"/>
      <c r="GBQ59" s="136"/>
      <c r="GBR59" s="136"/>
      <c r="GBS59" s="136"/>
      <c r="GBT59" s="136"/>
      <c r="GBU59" s="136"/>
      <c r="GBV59" s="136"/>
      <c r="GBW59" s="136"/>
      <c r="GBX59" s="136"/>
      <c r="GBY59" s="136"/>
      <c r="GBZ59" s="136"/>
      <c r="GCA59" s="136"/>
      <c r="GCB59" s="136"/>
      <c r="GCC59" s="136"/>
      <c r="GCD59" s="136"/>
      <c r="GCE59" s="136"/>
      <c r="GCF59" s="136"/>
      <c r="GCG59" s="136"/>
      <c r="GCH59" s="136"/>
      <c r="GCI59" s="136"/>
      <c r="GCJ59" s="136"/>
      <c r="GCK59" s="136"/>
      <c r="GCL59" s="136"/>
      <c r="GCM59" s="136"/>
      <c r="GCN59" s="136"/>
      <c r="GCO59" s="136"/>
      <c r="GCP59" s="136"/>
      <c r="GCQ59" s="136"/>
      <c r="GCR59" s="136"/>
      <c r="GCS59" s="136"/>
      <c r="GCT59" s="136"/>
      <c r="GCU59" s="136"/>
      <c r="GCV59" s="136"/>
      <c r="GCW59" s="136"/>
      <c r="GCX59" s="136"/>
      <c r="GCY59" s="136"/>
      <c r="GCZ59" s="136"/>
      <c r="GDA59" s="136"/>
      <c r="GDB59" s="136"/>
      <c r="GDC59" s="136"/>
      <c r="GDD59" s="136"/>
      <c r="GDE59" s="136"/>
      <c r="GDF59" s="136"/>
      <c r="GDG59" s="136"/>
      <c r="GDH59" s="136"/>
      <c r="GDI59" s="136"/>
      <c r="GDJ59" s="136"/>
      <c r="GDK59" s="136"/>
      <c r="GDL59" s="136"/>
      <c r="GDM59" s="136"/>
      <c r="GDN59" s="136"/>
      <c r="GDO59" s="136"/>
      <c r="GDP59" s="136"/>
      <c r="GDQ59" s="136"/>
      <c r="GDR59" s="136"/>
      <c r="GDS59" s="136"/>
      <c r="GDT59" s="136"/>
      <c r="GDU59" s="136"/>
      <c r="GDV59" s="136"/>
      <c r="GDW59" s="136"/>
      <c r="GDX59" s="136"/>
      <c r="GDY59" s="136"/>
      <c r="GDZ59" s="136"/>
      <c r="GEA59" s="136"/>
      <c r="GEB59" s="136"/>
      <c r="GEC59" s="136"/>
      <c r="GED59" s="136"/>
      <c r="GEE59" s="136"/>
      <c r="GEF59" s="136"/>
      <c r="GEG59" s="136"/>
      <c r="GEH59" s="136"/>
      <c r="GEI59" s="136"/>
      <c r="GEJ59" s="136"/>
      <c r="GEK59" s="136"/>
      <c r="GEL59" s="136"/>
      <c r="GEM59" s="136"/>
      <c r="GEN59" s="136"/>
      <c r="GEO59" s="136"/>
      <c r="GEP59" s="136"/>
      <c r="GEQ59" s="136"/>
      <c r="GER59" s="136"/>
      <c r="GES59" s="136"/>
      <c r="GET59" s="136"/>
      <c r="GEU59" s="136"/>
      <c r="GEV59" s="136"/>
      <c r="GEW59" s="136"/>
      <c r="GEX59" s="136"/>
      <c r="GEY59" s="136"/>
      <c r="GEZ59" s="136"/>
      <c r="GFA59" s="136"/>
      <c r="GFB59" s="136"/>
      <c r="GFC59" s="136"/>
      <c r="GFD59" s="136"/>
      <c r="GFE59" s="136"/>
      <c r="GFF59" s="136"/>
      <c r="GFG59" s="136"/>
      <c r="GFH59" s="136"/>
      <c r="GFI59" s="136"/>
      <c r="GFJ59" s="136"/>
      <c r="GFK59" s="136"/>
      <c r="GFL59" s="136"/>
      <c r="GFM59" s="136"/>
      <c r="GFN59" s="136"/>
      <c r="GFO59" s="136"/>
      <c r="GFP59" s="136"/>
      <c r="GFQ59" s="136"/>
      <c r="GFR59" s="136"/>
      <c r="GFS59" s="136"/>
      <c r="GFT59" s="136"/>
      <c r="GFU59" s="136"/>
      <c r="GFV59" s="136"/>
      <c r="GFW59" s="136"/>
      <c r="GFX59" s="136"/>
      <c r="GFY59" s="136"/>
      <c r="GFZ59" s="136"/>
      <c r="GGA59" s="136"/>
      <c r="GGB59" s="136"/>
      <c r="GGC59" s="136"/>
      <c r="GGD59" s="136"/>
      <c r="GGE59" s="136"/>
      <c r="GGF59" s="136"/>
      <c r="GGG59" s="136"/>
      <c r="GGH59" s="136"/>
      <c r="GGI59" s="136"/>
      <c r="GGJ59" s="136"/>
      <c r="GGK59" s="136"/>
      <c r="GGL59" s="136"/>
      <c r="GGM59" s="136"/>
      <c r="GGN59" s="136"/>
      <c r="GGO59" s="136"/>
      <c r="GGP59" s="136"/>
      <c r="GGQ59" s="136"/>
      <c r="GGR59" s="136"/>
      <c r="GGS59" s="136"/>
      <c r="GGT59" s="136"/>
      <c r="GGU59" s="136"/>
      <c r="GGV59" s="136"/>
      <c r="GGW59" s="136"/>
      <c r="GGX59" s="136"/>
      <c r="GGY59" s="136"/>
      <c r="GGZ59" s="136"/>
      <c r="GHA59" s="136"/>
      <c r="GHB59" s="136"/>
      <c r="GHC59" s="136"/>
      <c r="GHD59" s="136"/>
      <c r="GHE59" s="136"/>
      <c r="GHF59" s="136"/>
      <c r="GHG59" s="136"/>
      <c r="GHH59" s="136"/>
      <c r="GHI59" s="136"/>
      <c r="GHJ59" s="136"/>
      <c r="GHK59" s="136"/>
      <c r="GHL59" s="136"/>
      <c r="GHM59" s="136"/>
      <c r="GHN59" s="136"/>
      <c r="GHO59" s="136"/>
      <c r="GHP59" s="136"/>
      <c r="GHQ59" s="136"/>
      <c r="GHR59" s="136"/>
      <c r="GHS59" s="136"/>
      <c r="GHT59" s="136"/>
      <c r="GHU59" s="136"/>
      <c r="GHV59" s="136"/>
      <c r="GHW59" s="136"/>
      <c r="GHX59" s="136"/>
      <c r="GHY59" s="136"/>
      <c r="GHZ59" s="136"/>
      <c r="GIA59" s="136"/>
      <c r="GIB59" s="136"/>
      <c r="GIC59" s="136"/>
      <c r="GID59" s="136"/>
      <c r="GIE59" s="136"/>
      <c r="GIF59" s="136"/>
      <c r="GIG59" s="136"/>
      <c r="GIH59" s="136"/>
      <c r="GII59" s="136"/>
      <c r="GIJ59" s="136"/>
      <c r="GIK59" s="136"/>
      <c r="GIL59" s="136"/>
      <c r="GIM59" s="136"/>
      <c r="GIN59" s="136"/>
      <c r="GIO59" s="136"/>
      <c r="GIP59" s="136"/>
      <c r="GIQ59" s="136"/>
      <c r="GIR59" s="136"/>
      <c r="GIS59" s="136"/>
      <c r="GIT59" s="136"/>
      <c r="GIU59" s="136"/>
      <c r="GIV59" s="136"/>
      <c r="GIW59" s="136"/>
      <c r="GIX59" s="136"/>
      <c r="GIY59" s="136"/>
      <c r="GIZ59" s="136"/>
      <c r="GJA59" s="136"/>
      <c r="GJB59" s="136"/>
      <c r="GJC59" s="136"/>
      <c r="GJD59" s="136"/>
      <c r="GJE59" s="136"/>
      <c r="GJF59" s="136"/>
      <c r="GJG59" s="136"/>
      <c r="GJH59" s="136"/>
      <c r="GJI59" s="136"/>
      <c r="GJJ59" s="136"/>
      <c r="GJK59" s="136"/>
      <c r="GJL59" s="136"/>
      <c r="GJM59" s="136"/>
      <c r="GJN59" s="136"/>
      <c r="GJO59" s="136"/>
      <c r="GJP59" s="136"/>
      <c r="GJQ59" s="136"/>
      <c r="GJR59" s="136"/>
      <c r="GJS59" s="136"/>
      <c r="GJT59" s="136"/>
      <c r="GJU59" s="136"/>
      <c r="GJV59" s="136"/>
      <c r="GJW59" s="136"/>
      <c r="GJX59" s="136"/>
      <c r="GJY59" s="136"/>
      <c r="GJZ59" s="136"/>
      <c r="GKA59" s="136"/>
      <c r="GKB59" s="136"/>
      <c r="GKC59" s="136"/>
      <c r="GKD59" s="136"/>
      <c r="GKE59" s="136"/>
      <c r="GKF59" s="136"/>
      <c r="GKG59" s="136"/>
      <c r="GKH59" s="136"/>
      <c r="GKI59" s="136"/>
      <c r="GKJ59" s="136"/>
      <c r="GKK59" s="136"/>
      <c r="GKL59" s="136"/>
      <c r="GKM59" s="136"/>
      <c r="GKN59" s="136"/>
      <c r="GKO59" s="136"/>
      <c r="GKP59" s="136"/>
      <c r="GKQ59" s="136"/>
      <c r="GKR59" s="136"/>
      <c r="GKS59" s="136"/>
      <c r="GKT59" s="136"/>
      <c r="GKU59" s="136"/>
      <c r="GKV59" s="136"/>
      <c r="GKW59" s="136"/>
      <c r="GKX59" s="136"/>
      <c r="GKY59" s="136"/>
      <c r="GKZ59" s="136"/>
      <c r="GLA59" s="136"/>
      <c r="GLB59" s="136"/>
      <c r="GLC59" s="136"/>
      <c r="GLD59" s="136"/>
      <c r="GLE59" s="136"/>
      <c r="GLF59" s="136"/>
      <c r="GLG59" s="136"/>
      <c r="GLH59" s="136"/>
      <c r="GLI59" s="136"/>
      <c r="GLJ59" s="136"/>
      <c r="GLK59" s="136"/>
      <c r="GLL59" s="136"/>
      <c r="GLM59" s="136"/>
      <c r="GLN59" s="136"/>
      <c r="GLO59" s="136"/>
      <c r="GLP59" s="136"/>
      <c r="GLQ59" s="136"/>
      <c r="GLR59" s="136"/>
      <c r="GLS59" s="136"/>
      <c r="GLT59" s="136"/>
      <c r="GLU59" s="136"/>
      <c r="GLV59" s="136"/>
      <c r="GLW59" s="136"/>
      <c r="GLX59" s="136"/>
      <c r="GLY59" s="136"/>
      <c r="GLZ59" s="136"/>
      <c r="GMA59" s="136"/>
      <c r="GMB59" s="136"/>
      <c r="GMC59" s="136"/>
      <c r="GMD59" s="136"/>
      <c r="GME59" s="136"/>
      <c r="GMF59" s="136"/>
      <c r="GMG59" s="136"/>
      <c r="GMH59" s="136"/>
      <c r="GMI59" s="136"/>
      <c r="GMJ59" s="136"/>
      <c r="GMK59" s="136"/>
      <c r="GML59" s="136"/>
      <c r="GMM59" s="136"/>
      <c r="GMN59" s="136"/>
      <c r="GMO59" s="136"/>
      <c r="GMP59" s="136"/>
      <c r="GMQ59" s="136"/>
      <c r="GMR59" s="136"/>
      <c r="GMS59" s="136"/>
      <c r="GMT59" s="136"/>
      <c r="GMU59" s="136"/>
      <c r="GMV59" s="136"/>
      <c r="GMW59" s="136"/>
      <c r="GMX59" s="136"/>
      <c r="GMY59" s="136"/>
      <c r="GMZ59" s="136"/>
      <c r="GNA59" s="136"/>
      <c r="GNB59" s="136"/>
      <c r="GNC59" s="136"/>
      <c r="GND59" s="136"/>
      <c r="GNE59" s="136"/>
      <c r="GNF59" s="136"/>
      <c r="GNG59" s="136"/>
      <c r="GNH59" s="136"/>
      <c r="GNI59" s="136"/>
      <c r="GNJ59" s="136"/>
      <c r="GNK59" s="136"/>
      <c r="GNL59" s="136"/>
      <c r="GNM59" s="136"/>
      <c r="GNN59" s="136"/>
      <c r="GNO59" s="136"/>
      <c r="GNP59" s="136"/>
      <c r="GNQ59" s="136"/>
      <c r="GNR59" s="136"/>
      <c r="GNS59" s="136"/>
      <c r="GNT59" s="136"/>
      <c r="GNU59" s="136"/>
      <c r="GNV59" s="136"/>
      <c r="GNW59" s="136"/>
      <c r="GNX59" s="136"/>
      <c r="GNY59" s="136"/>
      <c r="GNZ59" s="136"/>
      <c r="GOA59" s="136"/>
      <c r="GOB59" s="136"/>
      <c r="GOC59" s="136"/>
      <c r="GOD59" s="136"/>
      <c r="GOE59" s="136"/>
      <c r="GOF59" s="136"/>
      <c r="GOG59" s="136"/>
      <c r="GOH59" s="136"/>
      <c r="GOI59" s="136"/>
      <c r="GOJ59" s="136"/>
      <c r="GOK59" s="136"/>
      <c r="GOL59" s="136"/>
      <c r="GOM59" s="136"/>
      <c r="GON59" s="136"/>
      <c r="GOO59" s="136"/>
      <c r="GOP59" s="136"/>
      <c r="GOQ59" s="136"/>
      <c r="GOR59" s="136"/>
      <c r="GOS59" s="136"/>
      <c r="GOT59" s="136"/>
      <c r="GOU59" s="136"/>
      <c r="GOV59" s="136"/>
      <c r="GOW59" s="136"/>
      <c r="GOX59" s="136"/>
      <c r="GOY59" s="136"/>
      <c r="GOZ59" s="136"/>
      <c r="GPA59" s="136"/>
      <c r="GPB59" s="136"/>
      <c r="GPC59" s="136"/>
      <c r="GPD59" s="136"/>
      <c r="GPE59" s="136"/>
      <c r="GPF59" s="136"/>
      <c r="GPG59" s="136"/>
      <c r="GPH59" s="136"/>
      <c r="GPI59" s="136"/>
      <c r="GPJ59" s="136"/>
      <c r="GPK59" s="136"/>
      <c r="GPL59" s="136"/>
      <c r="GPM59" s="136"/>
      <c r="GPN59" s="136"/>
      <c r="GPO59" s="136"/>
      <c r="GPP59" s="136"/>
      <c r="GPQ59" s="136"/>
      <c r="GPR59" s="136"/>
      <c r="GPS59" s="136"/>
      <c r="GPT59" s="136"/>
      <c r="GPU59" s="136"/>
      <c r="GPV59" s="136"/>
      <c r="GPW59" s="136"/>
      <c r="GPX59" s="136"/>
      <c r="GPY59" s="136"/>
      <c r="GPZ59" s="136"/>
      <c r="GQA59" s="136"/>
      <c r="GQB59" s="136"/>
      <c r="GQC59" s="136"/>
      <c r="GQD59" s="136"/>
      <c r="GQE59" s="136"/>
      <c r="GQF59" s="136"/>
      <c r="GQG59" s="136"/>
      <c r="GQH59" s="136"/>
      <c r="GQI59" s="136"/>
      <c r="GQJ59" s="136"/>
      <c r="GQK59" s="136"/>
      <c r="GQL59" s="136"/>
      <c r="GQM59" s="136"/>
      <c r="GQN59" s="136"/>
      <c r="GQO59" s="136"/>
      <c r="GQP59" s="136"/>
      <c r="GQQ59" s="136"/>
      <c r="GQR59" s="136"/>
      <c r="GQS59" s="136"/>
      <c r="GQT59" s="136"/>
      <c r="GQU59" s="136"/>
      <c r="GQV59" s="136"/>
      <c r="GQW59" s="136"/>
      <c r="GQX59" s="136"/>
      <c r="GQY59" s="136"/>
      <c r="GQZ59" s="136"/>
      <c r="GRA59" s="136"/>
      <c r="GRB59" s="136"/>
      <c r="GRC59" s="136"/>
      <c r="GRD59" s="136"/>
      <c r="GRE59" s="136"/>
      <c r="GRF59" s="136"/>
      <c r="GRG59" s="136"/>
      <c r="GRH59" s="136"/>
      <c r="GRI59" s="136"/>
      <c r="GRJ59" s="136"/>
      <c r="GRK59" s="136"/>
      <c r="GRL59" s="136"/>
      <c r="GRM59" s="136"/>
      <c r="GRN59" s="136"/>
      <c r="GRO59" s="136"/>
      <c r="GRP59" s="136"/>
      <c r="GRQ59" s="136"/>
      <c r="GRR59" s="136"/>
      <c r="GRS59" s="136"/>
      <c r="GRT59" s="136"/>
      <c r="GRU59" s="136"/>
      <c r="GRV59" s="136"/>
      <c r="GRW59" s="136"/>
      <c r="GRX59" s="136"/>
      <c r="GRY59" s="136"/>
      <c r="GRZ59" s="136"/>
      <c r="GSA59" s="136"/>
      <c r="GSB59" s="136"/>
      <c r="GSC59" s="136"/>
      <c r="GSD59" s="136"/>
      <c r="GSE59" s="136"/>
      <c r="GSF59" s="136"/>
      <c r="GSG59" s="136"/>
      <c r="GSH59" s="136"/>
      <c r="GSI59" s="136"/>
      <c r="GSJ59" s="136"/>
      <c r="GSK59" s="136"/>
      <c r="GSL59" s="136"/>
      <c r="GSM59" s="136"/>
      <c r="GSN59" s="136"/>
      <c r="GSO59" s="136"/>
      <c r="GSP59" s="136"/>
      <c r="GSQ59" s="136"/>
      <c r="GSR59" s="136"/>
      <c r="GSS59" s="136"/>
      <c r="GST59" s="136"/>
      <c r="GSU59" s="136"/>
      <c r="GSV59" s="136"/>
      <c r="GSW59" s="136"/>
      <c r="GSX59" s="136"/>
      <c r="GSY59" s="136"/>
      <c r="GSZ59" s="136"/>
      <c r="GTA59" s="136"/>
      <c r="GTB59" s="136"/>
      <c r="GTC59" s="136"/>
      <c r="GTD59" s="136"/>
      <c r="GTE59" s="136"/>
      <c r="GTF59" s="136"/>
      <c r="GTG59" s="136"/>
      <c r="GTH59" s="136"/>
      <c r="GTI59" s="136"/>
      <c r="GTJ59" s="136"/>
      <c r="GTK59" s="136"/>
      <c r="GTL59" s="136"/>
      <c r="GTM59" s="136"/>
      <c r="GTN59" s="136"/>
      <c r="GTO59" s="136"/>
      <c r="GTP59" s="136"/>
      <c r="GTQ59" s="136"/>
      <c r="GTR59" s="136"/>
      <c r="GTS59" s="136"/>
      <c r="GTT59" s="136"/>
      <c r="GTU59" s="136"/>
      <c r="GTV59" s="136"/>
      <c r="GTW59" s="136"/>
      <c r="GTX59" s="136"/>
      <c r="GTY59" s="136"/>
      <c r="GTZ59" s="136"/>
      <c r="GUA59" s="136"/>
      <c r="GUB59" s="136"/>
      <c r="GUC59" s="136"/>
      <c r="GUD59" s="136"/>
      <c r="GUE59" s="136"/>
      <c r="GUF59" s="136"/>
      <c r="GUG59" s="136"/>
      <c r="GUH59" s="136"/>
      <c r="GUI59" s="136"/>
      <c r="GUJ59" s="136"/>
      <c r="GUK59" s="136"/>
      <c r="GUL59" s="136"/>
      <c r="GUM59" s="136"/>
      <c r="GUN59" s="136"/>
      <c r="GUO59" s="136"/>
      <c r="GUP59" s="136"/>
      <c r="GUQ59" s="136"/>
      <c r="GUR59" s="136"/>
      <c r="GUS59" s="136"/>
      <c r="GUT59" s="136"/>
      <c r="GUU59" s="136"/>
      <c r="GUV59" s="136"/>
      <c r="GUW59" s="136"/>
      <c r="GUX59" s="136"/>
      <c r="GUY59" s="136"/>
      <c r="GUZ59" s="136"/>
      <c r="GVA59" s="136"/>
      <c r="GVB59" s="136"/>
      <c r="GVC59" s="136"/>
      <c r="GVD59" s="136"/>
      <c r="GVE59" s="136"/>
      <c r="GVF59" s="136"/>
      <c r="GVG59" s="136"/>
      <c r="GVH59" s="136"/>
      <c r="GVI59" s="136"/>
      <c r="GVJ59" s="136"/>
      <c r="GVK59" s="136"/>
      <c r="GVL59" s="136"/>
      <c r="GVM59" s="136"/>
      <c r="GVN59" s="136"/>
      <c r="GVO59" s="136"/>
      <c r="GVP59" s="136"/>
      <c r="GVQ59" s="136"/>
      <c r="GVR59" s="136"/>
      <c r="GVS59" s="136"/>
      <c r="GVT59" s="136"/>
      <c r="GVU59" s="136"/>
      <c r="GVV59" s="136"/>
      <c r="GVW59" s="136"/>
      <c r="GVX59" s="136"/>
      <c r="GVY59" s="136"/>
      <c r="GVZ59" s="136"/>
      <c r="GWA59" s="136"/>
      <c r="GWB59" s="136"/>
      <c r="GWC59" s="136"/>
      <c r="GWD59" s="136"/>
      <c r="GWE59" s="136"/>
      <c r="GWF59" s="136"/>
      <c r="GWG59" s="136"/>
      <c r="GWH59" s="136"/>
      <c r="GWI59" s="136"/>
      <c r="GWJ59" s="136"/>
      <c r="GWK59" s="136"/>
      <c r="GWL59" s="136"/>
      <c r="GWM59" s="136"/>
      <c r="GWN59" s="136"/>
      <c r="GWO59" s="136"/>
      <c r="GWP59" s="136"/>
      <c r="GWQ59" s="136"/>
      <c r="GWR59" s="136"/>
      <c r="GWS59" s="136"/>
      <c r="GWT59" s="136"/>
      <c r="GWU59" s="136"/>
      <c r="GWV59" s="136"/>
      <c r="GWW59" s="136"/>
      <c r="GWX59" s="136"/>
      <c r="GWY59" s="136"/>
      <c r="GWZ59" s="136"/>
      <c r="GXA59" s="136"/>
      <c r="GXB59" s="136"/>
      <c r="GXC59" s="136"/>
      <c r="GXD59" s="136"/>
      <c r="GXE59" s="136"/>
      <c r="GXF59" s="136"/>
      <c r="GXG59" s="136"/>
      <c r="GXH59" s="136"/>
      <c r="GXI59" s="136"/>
      <c r="GXJ59" s="136"/>
      <c r="GXK59" s="136"/>
      <c r="GXL59" s="136"/>
      <c r="GXM59" s="136"/>
      <c r="GXN59" s="136"/>
      <c r="GXO59" s="136"/>
      <c r="GXP59" s="136"/>
      <c r="GXQ59" s="136"/>
      <c r="GXR59" s="136"/>
      <c r="GXS59" s="136"/>
      <c r="GXT59" s="136"/>
      <c r="GXU59" s="136"/>
      <c r="GXV59" s="136"/>
      <c r="GXW59" s="136"/>
      <c r="GXX59" s="136"/>
      <c r="GXY59" s="136"/>
      <c r="GXZ59" s="136"/>
      <c r="GYA59" s="136"/>
      <c r="GYB59" s="136"/>
      <c r="GYC59" s="136"/>
      <c r="GYD59" s="136"/>
      <c r="GYE59" s="136"/>
      <c r="GYF59" s="136"/>
      <c r="GYG59" s="136"/>
      <c r="GYH59" s="136"/>
      <c r="GYI59" s="136"/>
      <c r="GYJ59" s="136"/>
      <c r="GYK59" s="136"/>
      <c r="GYL59" s="136"/>
      <c r="GYM59" s="136"/>
      <c r="GYN59" s="136"/>
      <c r="GYO59" s="136"/>
      <c r="GYP59" s="136"/>
      <c r="GYQ59" s="136"/>
      <c r="GYR59" s="136"/>
      <c r="GYS59" s="136"/>
      <c r="GYT59" s="136"/>
      <c r="GYU59" s="136"/>
      <c r="GYV59" s="136"/>
      <c r="GYW59" s="136"/>
      <c r="GYX59" s="136"/>
      <c r="GYY59" s="136"/>
      <c r="GYZ59" s="136"/>
      <c r="GZA59" s="136"/>
      <c r="GZB59" s="136"/>
      <c r="GZC59" s="136"/>
      <c r="GZD59" s="136"/>
      <c r="GZE59" s="136"/>
      <c r="GZF59" s="136"/>
      <c r="GZG59" s="136"/>
      <c r="GZH59" s="136"/>
      <c r="GZI59" s="136"/>
      <c r="GZJ59" s="136"/>
      <c r="GZK59" s="136"/>
      <c r="GZL59" s="136"/>
      <c r="GZM59" s="136"/>
      <c r="GZN59" s="136"/>
      <c r="GZO59" s="136"/>
      <c r="GZP59" s="136"/>
      <c r="GZQ59" s="136"/>
      <c r="GZR59" s="136"/>
      <c r="GZS59" s="136"/>
      <c r="GZT59" s="136"/>
      <c r="GZU59" s="136"/>
      <c r="GZV59" s="136"/>
      <c r="GZW59" s="136"/>
      <c r="GZX59" s="136"/>
      <c r="GZY59" s="136"/>
      <c r="GZZ59" s="136"/>
      <c r="HAA59" s="136"/>
      <c r="HAB59" s="136"/>
      <c r="HAC59" s="136"/>
      <c r="HAD59" s="136"/>
      <c r="HAE59" s="136"/>
      <c r="HAF59" s="136"/>
      <c r="HAG59" s="136"/>
      <c r="HAH59" s="136"/>
      <c r="HAI59" s="136"/>
      <c r="HAJ59" s="136"/>
      <c r="HAK59" s="136"/>
      <c r="HAL59" s="136"/>
      <c r="HAM59" s="136"/>
      <c r="HAN59" s="136"/>
      <c r="HAO59" s="136"/>
      <c r="HAP59" s="136"/>
      <c r="HAQ59" s="136"/>
      <c r="HAR59" s="136"/>
      <c r="HAS59" s="136"/>
      <c r="HAT59" s="136"/>
      <c r="HAU59" s="136"/>
      <c r="HAV59" s="136"/>
      <c r="HAW59" s="136"/>
      <c r="HAX59" s="136"/>
      <c r="HAY59" s="136"/>
      <c r="HAZ59" s="136"/>
      <c r="HBA59" s="136"/>
      <c r="HBB59" s="136"/>
      <c r="HBC59" s="136"/>
      <c r="HBD59" s="136"/>
      <c r="HBE59" s="136"/>
      <c r="HBF59" s="136"/>
      <c r="HBG59" s="136"/>
      <c r="HBH59" s="136"/>
      <c r="HBI59" s="136"/>
      <c r="HBJ59" s="136"/>
      <c r="HBK59" s="136"/>
      <c r="HBL59" s="136"/>
      <c r="HBM59" s="136"/>
      <c r="HBN59" s="136"/>
      <c r="HBO59" s="136"/>
      <c r="HBP59" s="136"/>
      <c r="HBQ59" s="136"/>
      <c r="HBR59" s="136"/>
      <c r="HBS59" s="136"/>
      <c r="HBT59" s="136"/>
      <c r="HBU59" s="136"/>
      <c r="HBV59" s="136"/>
      <c r="HBW59" s="136"/>
      <c r="HBX59" s="136"/>
      <c r="HBY59" s="136"/>
      <c r="HBZ59" s="136"/>
      <c r="HCA59" s="136"/>
      <c r="HCB59" s="136"/>
      <c r="HCC59" s="136"/>
      <c r="HCD59" s="136"/>
      <c r="HCE59" s="136"/>
      <c r="HCF59" s="136"/>
      <c r="HCG59" s="136"/>
      <c r="HCH59" s="136"/>
      <c r="HCI59" s="136"/>
      <c r="HCJ59" s="136"/>
      <c r="HCK59" s="136"/>
      <c r="HCL59" s="136"/>
      <c r="HCM59" s="136"/>
      <c r="HCN59" s="136"/>
      <c r="HCO59" s="136"/>
      <c r="HCP59" s="136"/>
      <c r="HCQ59" s="136"/>
      <c r="HCR59" s="136"/>
      <c r="HCS59" s="136"/>
      <c r="HCT59" s="136"/>
      <c r="HCU59" s="136"/>
      <c r="HCV59" s="136"/>
      <c r="HCW59" s="136"/>
      <c r="HCX59" s="136"/>
      <c r="HCY59" s="136"/>
      <c r="HCZ59" s="136"/>
      <c r="HDA59" s="136"/>
      <c r="HDB59" s="136"/>
      <c r="HDC59" s="136"/>
      <c r="HDD59" s="136"/>
      <c r="HDE59" s="136"/>
      <c r="HDF59" s="136"/>
      <c r="HDG59" s="136"/>
      <c r="HDH59" s="136"/>
      <c r="HDI59" s="136"/>
      <c r="HDJ59" s="136"/>
      <c r="HDK59" s="136"/>
      <c r="HDL59" s="136"/>
      <c r="HDM59" s="136"/>
      <c r="HDN59" s="136"/>
      <c r="HDO59" s="136"/>
      <c r="HDP59" s="136"/>
      <c r="HDQ59" s="136"/>
      <c r="HDR59" s="136"/>
      <c r="HDS59" s="136"/>
      <c r="HDT59" s="136"/>
      <c r="HDU59" s="136"/>
      <c r="HDV59" s="136"/>
      <c r="HDW59" s="136"/>
      <c r="HDX59" s="136"/>
      <c r="HDY59" s="136"/>
      <c r="HDZ59" s="136"/>
      <c r="HEA59" s="136"/>
      <c r="HEB59" s="136"/>
      <c r="HEC59" s="136"/>
      <c r="HED59" s="136"/>
      <c r="HEE59" s="136"/>
      <c r="HEF59" s="136"/>
      <c r="HEG59" s="136"/>
      <c r="HEH59" s="136"/>
      <c r="HEI59" s="136"/>
      <c r="HEJ59" s="136"/>
      <c r="HEK59" s="136"/>
      <c r="HEL59" s="136"/>
      <c r="HEM59" s="136"/>
      <c r="HEN59" s="136"/>
      <c r="HEO59" s="136"/>
      <c r="HEP59" s="136"/>
      <c r="HEQ59" s="136"/>
      <c r="HER59" s="136"/>
      <c r="HES59" s="136"/>
      <c r="HET59" s="136"/>
      <c r="HEU59" s="136"/>
      <c r="HEV59" s="136"/>
      <c r="HEW59" s="136"/>
      <c r="HEX59" s="136"/>
      <c r="HEY59" s="136"/>
      <c r="HEZ59" s="136"/>
      <c r="HFA59" s="136"/>
      <c r="HFB59" s="136"/>
      <c r="HFC59" s="136"/>
      <c r="HFD59" s="136"/>
      <c r="HFE59" s="136"/>
      <c r="HFF59" s="136"/>
      <c r="HFG59" s="136"/>
      <c r="HFH59" s="136"/>
      <c r="HFI59" s="136"/>
      <c r="HFJ59" s="136"/>
      <c r="HFK59" s="136"/>
      <c r="HFL59" s="136"/>
      <c r="HFM59" s="136"/>
      <c r="HFN59" s="136"/>
      <c r="HFO59" s="136"/>
      <c r="HFP59" s="136"/>
      <c r="HFQ59" s="136"/>
      <c r="HFR59" s="136"/>
      <c r="HFS59" s="136"/>
      <c r="HFT59" s="136"/>
      <c r="HFU59" s="136"/>
      <c r="HFV59" s="136"/>
      <c r="HFW59" s="136"/>
      <c r="HFX59" s="136"/>
      <c r="HFY59" s="136"/>
      <c r="HFZ59" s="136"/>
      <c r="HGA59" s="136"/>
      <c r="HGB59" s="136"/>
      <c r="HGC59" s="136"/>
      <c r="HGD59" s="136"/>
      <c r="HGE59" s="136"/>
      <c r="HGF59" s="136"/>
      <c r="HGG59" s="136"/>
      <c r="HGH59" s="136"/>
      <c r="HGI59" s="136"/>
      <c r="HGJ59" s="136"/>
      <c r="HGK59" s="136"/>
      <c r="HGL59" s="136"/>
      <c r="HGM59" s="136"/>
      <c r="HGN59" s="136"/>
      <c r="HGO59" s="136"/>
      <c r="HGP59" s="136"/>
      <c r="HGQ59" s="136"/>
      <c r="HGR59" s="136"/>
      <c r="HGS59" s="136"/>
      <c r="HGT59" s="136"/>
      <c r="HGU59" s="136"/>
      <c r="HGV59" s="136"/>
      <c r="HGW59" s="136"/>
      <c r="HGX59" s="136"/>
      <c r="HGY59" s="136"/>
      <c r="HGZ59" s="136"/>
      <c r="HHA59" s="136"/>
      <c r="HHB59" s="136"/>
      <c r="HHC59" s="136"/>
      <c r="HHD59" s="136"/>
      <c r="HHE59" s="136"/>
      <c r="HHF59" s="136"/>
      <c r="HHG59" s="136"/>
      <c r="HHH59" s="136"/>
      <c r="HHI59" s="136"/>
      <c r="HHJ59" s="136"/>
      <c r="HHK59" s="136"/>
      <c r="HHL59" s="136"/>
      <c r="HHM59" s="136"/>
      <c r="HHN59" s="136"/>
      <c r="HHO59" s="136"/>
      <c r="HHP59" s="136"/>
      <c r="HHQ59" s="136"/>
      <c r="HHR59" s="136"/>
      <c r="HHS59" s="136"/>
      <c r="HHT59" s="136"/>
      <c r="HHU59" s="136"/>
      <c r="HHV59" s="136"/>
      <c r="HHW59" s="136"/>
      <c r="HHX59" s="136"/>
      <c r="HHY59" s="136"/>
      <c r="HHZ59" s="136"/>
      <c r="HIA59" s="136"/>
      <c r="HIB59" s="136"/>
      <c r="HIC59" s="136"/>
      <c r="HID59" s="136"/>
      <c r="HIE59" s="136"/>
      <c r="HIF59" s="136"/>
      <c r="HIG59" s="136"/>
      <c r="HIH59" s="136"/>
      <c r="HII59" s="136"/>
      <c r="HIJ59" s="136"/>
      <c r="HIK59" s="136"/>
      <c r="HIL59" s="136"/>
      <c r="HIM59" s="136"/>
      <c r="HIN59" s="136"/>
      <c r="HIO59" s="136"/>
      <c r="HIP59" s="136"/>
      <c r="HIQ59" s="136"/>
      <c r="HIR59" s="136"/>
      <c r="HIS59" s="136"/>
      <c r="HIT59" s="136"/>
      <c r="HIU59" s="136"/>
      <c r="HIV59" s="136"/>
      <c r="HIW59" s="136"/>
      <c r="HIX59" s="136"/>
      <c r="HIY59" s="136"/>
      <c r="HIZ59" s="136"/>
      <c r="HJA59" s="136"/>
      <c r="HJB59" s="136"/>
      <c r="HJC59" s="136"/>
      <c r="HJD59" s="136"/>
      <c r="HJE59" s="136"/>
      <c r="HJF59" s="136"/>
      <c r="HJG59" s="136"/>
      <c r="HJH59" s="136"/>
      <c r="HJI59" s="136"/>
      <c r="HJJ59" s="136"/>
      <c r="HJK59" s="136"/>
      <c r="HJL59" s="136"/>
      <c r="HJM59" s="136"/>
      <c r="HJN59" s="136"/>
      <c r="HJO59" s="136"/>
      <c r="HJP59" s="136"/>
      <c r="HJQ59" s="136"/>
      <c r="HJR59" s="136"/>
      <c r="HJS59" s="136"/>
      <c r="HJT59" s="136"/>
      <c r="HJU59" s="136"/>
      <c r="HJV59" s="136"/>
      <c r="HJW59" s="136"/>
      <c r="HJX59" s="136"/>
      <c r="HJY59" s="136"/>
      <c r="HJZ59" s="136"/>
      <c r="HKA59" s="136"/>
      <c r="HKB59" s="136"/>
      <c r="HKC59" s="136"/>
      <c r="HKD59" s="136"/>
      <c r="HKE59" s="136"/>
      <c r="HKF59" s="136"/>
      <c r="HKG59" s="136"/>
      <c r="HKH59" s="136"/>
      <c r="HKI59" s="136"/>
      <c r="HKJ59" s="136"/>
      <c r="HKK59" s="136"/>
      <c r="HKL59" s="136"/>
      <c r="HKM59" s="136"/>
      <c r="HKN59" s="136"/>
      <c r="HKO59" s="136"/>
      <c r="HKP59" s="136"/>
      <c r="HKQ59" s="136"/>
      <c r="HKR59" s="136"/>
      <c r="HKS59" s="136"/>
      <c r="HKT59" s="136"/>
      <c r="HKU59" s="136"/>
      <c r="HKV59" s="136"/>
      <c r="HKW59" s="136"/>
      <c r="HKX59" s="136"/>
      <c r="HKY59" s="136"/>
      <c r="HKZ59" s="136"/>
      <c r="HLA59" s="136"/>
      <c r="HLB59" s="136"/>
      <c r="HLC59" s="136"/>
      <c r="HLD59" s="136"/>
      <c r="HLE59" s="136"/>
      <c r="HLF59" s="136"/>
      <c r="HLG59" s="136"/>
      <c r="HLH59" s="136"/>
      <c r="HLI59" s="136"/>
      <c r="HLJ59" s="136"/>
      <c r="HLK59" s="136"/>
      <c r="HLL59" s="136"/>
      <c r="HLM59" s="136"/>
      <c r="HLN59" s="136"/>
      <c r="HLO59" s="136"/>
      <c r="HLP59" s="136"/>
      <c r="HLQ59" s="136"/>
      <c r="HLR59" s="136"/>
      <c r="HLS59" s="136"/>
      <c r="HLT59" s="136"/>
      <c r="HLU59" s="136"/>
      <c r="HLV59" s="136"/>
      <c r="HLW59" s="136"/>
      <c r="HLX59" s="136"/>
      <c r="HLY59" s="136"/>
      <c r="HLZ59" s="136"/>
      <c r="HMA59" s="136"/>
      <c r="HMB59" s="136"/>
      <c r="HMC59" s="136"/>
      <c r="HMD59" s="136"/>
      <c r="HME59" s="136"/>
      <c r="HMF59" s="136"/>
      <c r="HMG59" s="136"/>
      <c r="HMH59" s="136"/>
      <c r="HMI59" s="136"/>
      <c r="HMJ59" s="136"/>
      <c r="HMK59" s="136"/>
      <c r="HML59" s="136"/>
      <c r="HMM59" s="136"/>
      <c r="HMN59" s="136"/>
      <c r="HMO59" s="136"/>
      <c r="HMP59" s="136"/>
      <c r="HMQ59" s="136"/>
      <c r="HMR59" s="136"/>
      <c r="HMS59" s="136"/>
      <c r="HMT59" s="136"/>
      <c r="HMU59" s="136"/>
      <c r="HMV59" s="136"/>
      <c r="HMW59" s="136"/>
      <c r="HMX59" s="136"/>
      <c r="HMY59" s="136"/>
      <c r="HMZ59" s="136"/>
      <c r="HNA59" s="136"/>
      <c r="HNB59" s="136"/>
      <c r="HNC59" s="136"/>
      <c r="HND59" s="136"/>
      <c r="HNE59" s="136"/>
      <c r="HNF59" s="136"/>
      <c r="HNG59" s="136"/>
      <c r="HNH59" s="136"/>
      <c r="HNI59" s="136"/>
      <c r="HNJ59" s="136"/>
      <c r="HNK59" s="136"/>
      <c r="HNL59" s="136"/>
      <c r="HNM59" s="136"/>
      <c r="HNN59" s="136"/>
      <c r="HNO59" s="136"/>
      <c r="HNP59" s="136"/>
      <c r="HNQ59" s="136"/>
      <c r="HNR59" s="136"/>
      <c r="HNS59" s="136"/>
      <c r="HNT59" s="136"/>
      <c r="HNU59" s="136"/>
      <c r="HNV59" s="136"/>
      <c r="HNW59" s="136"/>
      <c r="HNX59" s="136"/>
      <c r="HNY59" s="136"/>
      <c r="HNZ59" s="136"/>
      <c r="HOA59" s="136"/>
      <c r="HOB59" s="136"/>
      <c r="HOC59" s="136"/>
      <c r="HOD59" s="136"/>
      <c r="HOE59" s="136"/>
      <c r="HOF59" s="136"/>
      <c r="HOG59" s="136"/>
      <c r="HOH59" s="136"/>
      <c r="HOI59" s="136"/>
      <c r="HOJ59" s="136"/>
      <c r="HOK59" s="136"/>
      <c r="HOL59" s="136"/>
      <c r="HOM59" s="136"/>
      <c r="HON59" s="136"/>
      <c r="HOO59" s="136"/>
      <c r="HOP59" s="136"/>
      <c r="HOQ59" s="136"/>
      <c r="HOR59" s="136"/>
      <c r="HOS59" s="136"/>
      <c r="HOT59" s="136"/>
      <c r="HOU59" s="136"/>
      <c r="HOV59" s="136"/>
      <c r="HOW59" s="136"/>
      <c r="HOX59" s="136"/>
      <c r="HOY59" s="136"/>
      <c r="HOZ59" s="136"/>
      <c r="HPA59" s="136"/>
      <c r="HPB59" s="136"/>
      <c r="HPC59" s="136"/>
      <c r="HPD59" s="136"/>
      <c r="HPE59" s="136"/>
      <c r="HPF59" s="136"/>
      <c r="HPG59" s="136"/>
      <c r="HPH59" s="136"/>
      <c r="HPI59" s="136"/>
      <c r="HPJ59" s="136"/>
      <c r="HPK59" s="136"/>
      <c r="HPL59" s="136"/>
      <c r="HPM59" s="136"/>
      <c r="HPN59" s="136"/>
      <c r="HPO59" s="136"/>
      <c r="HPP59" s="136"/>
      <c r="HPQ59" s="136"/>
      <c r="HPR59" s="136"/>
      <c r="HPS59" s="136"/>
      <c r="HPT59" s="136"/>
      <c r="HPU59" s="136"/>
      <c r="HPV59" s="136"/>
      <c r="HPW59" s="136"/>
      <c r="HPX59" s="136"/>
      <c r="HPY59" s="136"/>
      <c r="HPZ59" s="136"/>
      <c r="HQA59" s="136"/>
      <c r="HQB59" s="136"/>
      <c r="HQC59" s="136"/>
      <c r="HQD59" s="136"/>
      <c r="HQE59" s="136"/>
      <c r="HQF59" s="136"/>
      <c r="HQG59" s="136"/>
      <c r="HQH59" s="136"/>
      <c r="HQI59" s="136"/>
      <c r="HQJ59" s="136"/>
      <c r="HQK59" s="136"/>
      <c r="HQL59" s="136"/>
      <c r="HQM59" s="136"/>
      <c r="HQN59" s="136"/>
      <c r="HQO59" s="136"/>
      <c r="HQP59" s="136"/>
      <c r="HQQ59" s="136"/>
      <c r="HQR59" s="136"/>
      <c r="HQS59" s="136"/>
      <c r="HQT59" s="136"/>
      <c r="HQU59" s="136"/>
      <c r="HQV59" s="136"/>
      <c r="HQW59" s="136"/>
      <c r="HQX59" s="136"/>
      <c r="HQY59" s="136"/>
      <c r="HQZ59" s="136"/>
      <c r="HRA59" s="136"/>
      <c r="HRB59" s="136"/>
      <c r="HRC59" s="136"/>
      <c r="HRD59" s="136"/>
      <c r="HRE59" s="136"/>
      <c r="HRF59" s="136"/>
      <c r="HRG59" s="136"/>
      <c r="HRH59" s="136"/>
      <c r="HRI59" s="136"/>
      <c r="HRJ59" s="136"/>
      <c r="HRK59" s="136"/>
      <c r="HRL59" s="136"/>
      <c r="HRM59" s="136"/>
      <c r="HRN59" s="136"/>
      <c r="HRO59" s="136"/>
      <c r="HRP59" s="136"/>
      <c r="HRQ59" s="136"/>
      <c r="HRR59" s="136"/>
      <c r="HRS59" s="136"/>
      <c r="HRT59" s="136"/>
      <c r="HRU59" s="136"/>
      <c r="HRV59" s="136"/>
      <c r="HRW59" s="136"/>
      <c r="HRX59" s="136"/>
      <c r="HRY59" s="136"/>
      <c r="HRZ59" s="136"/>
      <c r="HSA59" s="136"/>
      <c r="HSB59" s="136"/>
      <c r="HSC59" s="136"/>
      <c r="HSD59" s="136"/>
      <c r="HSE59" s="136"/>
      <c r="HSF59" s="136"/>
      <c r="HSG59" s="136"/>
      <c r="HSH59" s="136"/>
      <c r="HSI59" s="136"/>
      <c r="HSJ59" s="136"/>
      <c r="HSK59" s="136"/>
      <c r="HSL59" s="136"/>
      <c r="HSM59" s="136"/>
      <c r="HSN59" s="136"/>
      <c r="HSO59" s="136"/>
      <c r="HSP59" s="136"/>
      <c r="HSQ59" s="136"/>
      <c r="HSR59" s="136"/>
      <c r="HSS59" s="136"/>
      <c r="HST59" s="136"/>
      <c r="HSU59" s="136"/>
      <c r="HSV59" s="136"/>
      <c r="HSW59" s="136"/>
      <c r="HSX59" s="136"/>
      <c r="HSY59" s="136"/>
      <c r="HSZ59" s="136"/>
      <c r="HTA59" s="136"/>
      <c r="HTB59" s="136"/>
      <c r="HTC59" s="136"/>
      <c r="HTD59" s="136"/>
      <c r="HTE59" s="136"/>
      <c r="HTF59" s="136"/>
      <c r="HTG59" s="136"/>
      <c r="HTH59" s="136"/>
      <c r="HTI59" s="136"/>
      <c r="HTJ59" s="136"/>
      <c r="HTK59" s="136"/>
      <c r="HTL59" s="136"/>
      <c r="HTM59" s="136"/>
      <c r="HTN59" s="136"/>
      <c r="HTO59" s="136"/>
      <c r="HTP59" s="136"/>
      <c r="HTQ59" s="136"/>
      <c r="HTR59" s="136"/>
      <c r="HTS59" s="136"/>
      <c r="HTT59" s="136"/>
      <c r="HTU59" s="136"/>
      <c r="HTV59" s="136"/>
      <c r="HTW59" s="136"/>
      <c r="HTX59" s="136"/>
      <c r="HTY59" s="136"/>
      <c r="HTZ59" s="136"/>
      <c r="HUA59" s="136"/>
      <c r="HUB59" s="136"/>
      <c r="HUC59" s="136"/>
      <c r="HUD59" s="136"/>
      <c r="HUE59" s="136"/>
      <c r="HUF59" s="136"/>
      <c r="HUG59" s="136"/>
      <c r="HUH59" s="136"/>
      <c r="HUI59" s="136"/>
      <c r="HUJ59" s="136"/>
      <c r="HUK59" s="136"/>
      <c r="HUL59" s="136"/>
      <c r="HUM59" s="136"/>
      <c r="HUN59" s="136"/>
      <c r="HUO59" s="136"/>
      <c r="HUP59" s="136"/>
      <c r="HUQ59" s="136"/>
      <c r="HUR59" s="136"/>
      <c r="HUS59" s="136"/>
      <c r="HUT59" s="136"/>
      <c r="HUU59" s="136"/>
      <c r="HUV59" s="136"/>
      <c r="HUW59" s="136"/>
      <c r="HUX59" s="136"/>
      <c r="HUY59" s="136"/>
      <c r="HUZ59" s="136"/>
      <c r="HVA59" s="136"/>
      <c r="HVB59" s="136"/>
      <c r="HVC59" s="136"/>
      <c r="HVD59" s="136"/>
      <c r="HVE59" s="136"/>
      <c r="HVF59" s="136"/>
      <c r="HVG59" s="136"/>
      <c r="HVH59" s="136"/>
      <c r="HVI59" s="136"/>
      <c r="HVJ59" s="136"/>
      <c r="HVK59" s="136"/>
      <c r="HVL59" s="136"/>
      <c r="HVM59" s="136"/>
      <c r="HVN59" s="136"/>
      <c r="HVO59" s="136"/>
      <c r="HVP59" s="136"/>
      <c r="HVQ59" s="136"/>
      <c r="HVR59" s="136"/>
      <c r="HVS59" s="136"/>
      <c r="HVT59" s="136"/>
      <c r="HVU59" s="136"/>
      <c r="HVV59" s="136"/>
      <c r="HVW59" s="136"/>
      <c r="HVX59" s="136"/>
      <c r="HVY59" s="136"/>
      <c r="HVZ59" s="136"/>
      <c r="HWA59" s="136"/>
      <c r="HWB59" s="136"/>
      <c r="HWC59" s="136"/>
      <c r="HWD59" s="136"/>
      <c r="HWE59" s="136"/>
      <c r="HWF59" s="136"/>
      <c r="HWG59" s="136"/>
      <c r="HWH59" s="136"/>
      <c r="HWI59" s="136"/>
      <c r="HWJ59" s="136"/>
      <c r="HWK59" s="136"/>
      <c r="HWL59" s="136"/>
      <c r="HWM59" s="136"/>
      <c r="HWN59" s="136"/>
      <c r="HWO59" s="136"/>
      <c r="HWP59" s="136"/>
      <c r="HWQ59" s="136"/>
      <c r="HWR59" s="136"/>
      <c r="HWS59" s="136"/>
      <c r="HWT59" s="136"/>
      <c r="HWU59" s="136"/>
      <c r="HWV59" s="136"/>
      <c r="HWW59" s="136"/>
      <c r="HWX59" s="136"/>
      <c r="HWY59" s="136"/>
      <c r="HWZ59" s="136"/>
      <c r="HXA59" s="136"/>
      <c r="HXB59" s="136"/>
      <c r="HXC59" s="136"/>
      <c r="HXD59" s="136"/>
      <c r="HXE59" s="136"/>
      <c r="HXF59" s="136"/>
      <c r="HXG59" s="136"/>
      <c r="HXH59" s="136"/>
      <c r="HXI59" s="136"/>
      <c r="HXJ59" s="136"/>
      <c r="HXK59" s="136"/>
      <c r="HXL59" s="136"/>
      <c r="HXM59" s="136"/>
      <c r="HXN59" s="136"/>
      <c r="HXO59" s="136"/>
      <c r="HXP59" s="136"/>
      <c r="HXQ59" s="136"/>
      <c r="HXR59" s="136"/>
      <c r="HXS59" s="136"/>
      <c r="HXT59" s="136"/>
      <c r="HXU59" s="136"/>
      <c r="HXV59" s="136"/>
      <c r="HXW59" s="136"/>
      <c r="HXX59" s="136"/>
      <c r="HXY59" s="136"/>
      <c r="HXZ59" s="136"/>
      <c r="HYA59" s="136"/>
      <c r="HYB59" s="136"/>
      <c r="HYC59" s="136"/>
      <c r="HYD59" s="136"/>
      <c r="HYE59" s="136"/>
      <c r="HYF59" s="136"/>
      <c r="HYG59" s="136"/>
      <c r="HYH59" s="136"/>
      <c r="HYI59" s="136"/>
      <c r="HYJ59" s="136"/>
      <c r="HYK59" s="136"/>
      <c r="HYL59" s="136"/>
      <c r="HYM59" s="136"/>
      <c r="HYN59" s="136"/>
      <c r="HYO59" s="136"/>
      <c r="HYP59" s="136"/>
      <c r="HYQ59" s="136"/>
      <c r="HYR59" s="136"/>
      <c r="HYS59" s="136"/>
      <c r="HYT59" s="136"/>
      <c r="HYU59" s="136"/>
      <c r="HYV59" s="136"/>
      <c r="HYW59" s="136"/>
      <c r="HYX59" s="136"/>
      <c r="HYY59" s="136"/>
      <c r="HYZ59" s="136"/>
      <c r="HZA59" s="136"/>
      <c r="HZB59" s="136"/>
      <c r="HZC59" s="136"/>
      <c r="HZD59" s="136"/>
      <c r="HZE59" s="136"/>
      <c r="HZF59" s="136"/>
      <c r="HZG59" s="136"/>
      <c r="HZH59" s="136"/>
      <c r="HZI59" s="136"/>
      <c r="HZJ59" s="136"/>
      <c r="HZK59" s="136"/>
      <c r="HZL59" s="136"/>
      <c r="HZM59" s="136"/>
      <c r="HZN59" s="136"/>
      <c r="HZO59" s="136"/>
      <c r="HZP59" s="136"/>
      <c r="HZQ59" s="136"/>
      <c r="HZR59" s="136"/>
      <c r="HZS59" s="136"/>
      <c r="HZT59" s="136"/>
      <c r="HZU59" s="136"/>
      <c r="HZV59" s="136"/>
      <c r="HZW59" s="136"/>
      <c r="HZX59" s="136"/>
      <c r="HZY59" s="136"/>
      <c r="HZZ59" s="136"/>
      <c r="IAA59" s="136"/>
      <c r="IAB59" s="136"/>
      <c r="IAC59" s="136"/>
      <c r="IAD59" s="136"/>
      <c r="IAE59" s="136"/>
      <c r="IAF59" s="136"/>
      <c r="IAG59" s="136"/>
      <c r="IAH59" s="136"/>
      <c r="IAI59" s="136"/>
      <c r="IAJ59" s="136"/>
      <c r="IAK59" s="136"/>
      <c r="IAL59" s="136"/>
      <c r="IAM59" s="136"/>
      <c r="IAN59" s="136"/>
      <c r="IAO59" s="136"/>
      <c r="IAP59" s="136"/>
      <c r="IAQ59" s="136"/>
      <c r="IAR59" s="136"/>
      <c r="IAS59" s="136"/>
      <c r="IAT59" s="136"/>
      <c r="IAU59" s="136"/>
      <c r="IAV59" s="136"/>
      <c r="IAW59" s="136"/>
      <c r="IAX59" s="136"/>
      <c r="IAY59" s="136"/>
      <c r="IAZ59" s="136"/>
      <c r="IBA59" s="136"/>
      <c r="IBB59" s="136"/>
      <c r="IBC59" s="136"/>
      <c r="IBD59" s="136"/>
      <c r="IBE59" s="136"/>
      <c r="IBF59" s="136"/>
      <c r="IBG59" s="136"/>
      <c r="IBH59" s="136"/>
      <c r="IBI59" s="136"/>
      <c r="IBJ59" s="136"/>
      <c r="IBK59" s="136"/>
      <c r="IBL59" s="136"/>
      <c r="IBM59" s="136"/>
      <c r="IBN59" s="136"/>
      <c r="IBO59" s="136"/>
      <c r="IBP59" s="136"/>
      <c r="IBQ59" s="136"/>
      <c r="IBR59" s="136"/>
      <c r="IBS59" s="136"/>
      <c r="IBT59" s="136"/>
      <c r="IBU59" s="136"/>
      <c r="IBV59" s="136"/>
      <c r="IBW59" s="136"/>
      <c r="IBX59" s="136"/>
      <c r="IBY59" s="136"/>
      <c r="IBZ59" s="136"/>
      <c r="ICA59" s="136"/>
      <c r="ICB59" s="136"/>
      <c r="ICC59" s="136"/>
      <c r="ICD59" s="136"/>
      <c r="ICE59" s="136"/>
      <c r="ICF59" s="136"/>
      <c r="ICG59" s="136"/>
      <c r="ICH59" s="136"/>
      <c r="ICI59" s="136"/>
      <c r="ICJ59" s="136"/>
      <c r="ICK59" s="136"/>
      <c r="ICL59" s="136"/>
      <c r="ICM59" s="136"/>
      <c r="ICN59" s="136"/>
      <c r="ICO59" s="136"/>
      <c r="ICP59" s="136"/>
      <c r="ICQ59" s="136"/>
      <c r="ICR59" s="136"/>
      <c r="ICS59" s="136"/>
      <c r="ICT59" s="136"/>
      <c r="ICU59" s="136"/>
      <c r="ICV59" s="136"/>
      <c r="ICW59" s="136"/>
      <c r="ICX59" s="136"/>
      <c r="ICY59" s="136"/>
      <c r="ICZ59" s="136"/>
      <c r="IDA59" s="136"/>
      <c r="IDB59" s="136"/>
      <c r="IDC59" s="136"/>
      <c r="IDD59" s="136"/>
      <c r="IDE59" s="136"/>
      <c r="IDF59" s="136"/>
      <c r="IDG59" s="136"/>
      <c r="IDH59" s="136"/>
      <c r="IDI59" s="136"/>
      <c r="IDJ59" s="136"/>
      <c r="IDK59" s="136"/>
      <c r="IDL59" s="136"/>
      <c r="IDM59" s="136"/>
      <c r="IDN59" s="136"/>
      <c r="IDO59" s="136"/>
      <c r="IDP59" s="136"/>
      <c r="IDQ59" s="136"/>
      <c r="IDR59" s="136"/>
      <c r="IDS59" s="136"/>
      <c r="IDT59" s="136"/>
      <c r="IDU59" s="136"/>
      <c r="IDV59" s="136"/>
      <c r="IDW59" s="136"/>
      <c r="IDX59" s="136"/>
      <c r="IDY59" s="136"/>
      <c r="IDZ59" s="136"/>
      <c r="IEA59" s="136"/>
      <c r="IEB59" s="136"/>
      <c r="IEC59" s="136"/>
      <c r="IED59" s="136"/>
      <c r="IEE59" s="136"/>
      <c r="IEF59" s="136"/>
      <c r="IEG59" s="136"/>
      <c r="IEH59" s="136"/>
      <c r="IEI59" s="136"/>
      <c r="IEJ59" s="136"/>
      <c r="IEK59" s="136"/>
      <c r="IEL59" s="136"/>
      <c r="IEM59" s="136"/>
      <c r="IEN59" s="136"/>
      <c r="IEO59" s="136"/>
      <c r="IEP59" s="136"/>
      <c r="IEQ59" s="136"/>
      <c r="IER59" s="136"/>
      <c r="IES59" s="136"/>
      <c r="IET59" s="136"/>
      <c r="IEU59" s="136"/>
      <c r="IEV59" s="136"/>
      <c r="IEW59" s="136"/>
      <c r="IEX59" s="136"/>
      <c r="IEY59" s="136"/>
      <c r="IEZ59" s="136"/>
      <c r="IFA59" s="136"/>
      <c r="IFB59" s="136"/>
      <c r="IFC59" s="136"/>
      <c r="IFD59" s="136"/>
      <c r="IFE59" s="136"/>
      <c r="IFF59" s="136"/>
      <c r="IFG59" s="136"/>
      <c r="IFH59" s="136"/>
      <c r="IFI59" s="136"/>
      <c r="IFJ59" s="136"/>
      <c r="IFK59" s="136"/>
      <c r="IFL59" s="136"/>
      <c r="IFM59" s="136"/>
      <c r="IFN59" s="136"/>
      <c r="IFO59" s="136"/>
      <c r="IFP59" s="136"/>
      <c r="IFQ59" s="136"/>
      <c r="IFR59" s="136"/>
      <c r="IFS59" s="136"/>
      <c r="IFT59" s="136"/>
      <c r="IFU59" s="136"/>
      <c r="IFV59" s="136"/>
      <c r="IFW59" s="136"/>
      <c r="IFX59" s="136"/>
      <c r="IFY59" s="136"/>
      <c r="IFZ59" s="136"/>
      <c r="IGA59" s="136"/>
      <c r="IGB59" s="136"/>
      <c r="IGC59" s="136"/>
      <c r="IGD59" s="136"/>
      <c r="IGE59" s="136"/>
      <c r="IGF59" s="136"/>
      <c r="IGG59" s="136"/>
      <c r="IGH59" s="136"/>
      <c r="IGI59" s="136"/>
      <c r="IGJ59" s="136"/>
      <c r="IGK59" s="136"/>
      <c r="IGL59" s="136"/>
      <c r="IGM59" s="136"/>
      <c r="IGN59" s="136"/>
      <c r="IGO59" s="136"/>
      <c r="IGP59" s="136"/>
      <c r="IGQ59" s="136"/>
      <c r="IGR59" s="136"/>
      <c r="IGS59" s="136"/>
      <c r="IGT59" s="136"/>
      <c r="IGU59" s="136"/>
      <c r="IGV59" s="136"/>
      <c r="IGW59" s="136"/>
      <c r="IGX59" s="136"/>
      <c r="IGY59" s="136"/>
      <c r="IGZ59" s="136"/>
      <c r="IHA59" s="136"/>
      <c r="IHB59" s="136"/>
      <c r="IHC59" s="136"/>
      <c r="IHD59" s="136"/>
      <c r="IHE59" s="136"/>
      <c r="IHF59" s="136"/>
      <c r="IHG59" s="136"/>
      <c r="IHH59" s="136"/>
      <c r="IHI59" s="136"/>
      <c r="IHJ59" s="136"/>
      <c r="IHK59" s="136"/>
      <c r="IHL59" s="136"/>
      <c r="IHM59" s="136"/>
      <c r="IHN59" s="136"/>
      <c r="IHO59" s="136"/>
      <c r="IHP59" s="136"/>
      <c r="IHQ59" s="136"/>
      <c r="IHR59" s="136"/>
      <c r="IHS59" s="136"/>
      <c r="IHT59" s="136"/>
      <c r="IHU59" s="136"/>
      <c r="IHV59" s="136"/>
      <c r="IHW59" s="136"/>
      <c r="IHX59" s="136"/>
      <c r="IHY59" s="136"/>
      <c r="IHZ59" s="136"/>
      <c r="IIA59" s="136"/>
      <c r="IIB59" s="136"/>
      <c r="IIC59" s="136"/>
      <c r="IID59" s="136"/>
      <c r="IIE59" s="136"/>
      <c r="IIF59" s="136"/>
      <c r="IIG59" s="136"/>
      <c r="IIH59" s="136"/>
      <c r="III59" s="136"/>
      <c r="IIJ59" s="136"/>
      <c r="IIK59" s="136"/>
      <c r="IIL59" s="136"/>
      <c r="IIM59" s="136"/>
      <c r="IIN59" s="136"/>
      <c r="IIO59" s="136"/>
      <c r="IIP59" s="136"/>
      <c r="IIQ59" s="136"/>
      <c r="IIR59" s="136"/>
      <c r="IIS59" s="136"/>
      <c r="IIT59" s="136"/>
      <c r="IIU59" s="136"/>
      <c r="IIV59" s="136"/>
      <c r="IIW59" s="136"/>
      <c r="IIX59" s="136"/>
      <c r="IIY59" s="136"/>
      <c r="IIZ59" s="136"/>
      <c r="IJA59" s="136"/>
      <c r="IJB59" s="136"/>
      <c r="IJC59" s="136"/>
      <c r="IJD59" s="136"/>
      <c r="IJE59" s="136"/>
      <c r="IJF59" s="136"/>
      <c r="IJG59" s="136"/>
      <c r="IJH59" s="136"/>
      <c r="IJI59" s="136"/>
      <c r="IJJ59" s="136"/>
      <c r="IJK59" s="136"/>
      <c r="IJL59" s="136"/>
      <c r="IJM59" s="136"/>
      <c r="IJN59" s="136"/>
      <c r="IJO59" s="136"/>
      <c r="IJP59" s="136"/>
      <c r="IJQ59" s="136"/>
      <c r="IJR59" s="136"/>
      <c r="IJS59" s="136"/>
      <c r="IJT59" s="136"/>
      <c r="IJU59" s="136"/>
      <c r="IJV59" s="136"/>
      <c r="IJW59" s="136"/>
      <c r="IJX59" s="136"/>
      <c r="IJY59" s="136"/>
      <c r="IJZ59" s="136"/>
      <c r="IKA59" s="136"/>
      <c r="IKB59" s="136"/>
      <c r="IKC59" s="136"/>
      <c r="IKD59" s="136"/>
      <c r="IKE59" s="136"/>
      <c r="IKF59" s="136"/>
      <c r="IKG59" s="136"/>
      <c r="IKH59" s="136"/>
      <c r="IKI59" s="136"/>
      <c r="IKJ59" s="136"/>
      <c r="IKK59" s="136"/>
      <c r="IKL59" s="136"/>
      <c r="IKM59" s="136"/>
      <c r="IKN59" s="136"/>
      <c r="IKO59" s="136"/>
      <c r="IKP59" s="136"/>
      <c r="IKQ59" s="136"/>
      <c r="IKR59" s="136"/>
      <c r="IKS59" s="136"/>
      <c r="IKT59" s="136"/>
      <c r="IKU59" s="136"/>
      <c r="IKV59" s="136"/>
      <c r="IKW59" s="136"/>
      <c r="IKX59" s="136"/>
      <c r="IKY59" s="136"/>
      <c r="IKZ59" s="136"/>
      <c r="ILA59" s="136"/>
      <c r="ILB59" s="136"/>
      <c r="ILC59" s="136"/>
      <c r="ILD59" s="136"/>
      <c r="ILE59" s="136"/>
      <c r="ILF59" s="136"/>
      <c r="ILG59" s="136"/>
      <c r="ILH59" s="136"/>
      <c r="ILI59" s="136"/>
      <c r="ILJ59" s="136"/>
      <c r="ILK59" s="136"/>
      <c r="ILL59" s="136"/>
      <c r="ILM59" s="136"/>
      <c r="ILN59" s="136"/>
      <c r="ILO59" s="136"/>
      <c r="ILP59" s="136"/>
      <c r="ILQ59" s="136"/>
      <c r="ILR59" s="136"/>
      <c r="ILS59" s="136"/>
      <c r="ILT59" s="136"/>
      <c r="ILU59" s="136"/>
      <c r="ILV59" s="136"/>
      <c r="ILW59" s="136"/>
      <c r="ILX59" s="136"/>
      <c r="ILY59" s="136"/>
      <c r="ILZ59" s="136"/>
      <c r="IMA59" s="136"/>
      <c r="IMB59" s="136"/>
      <c r="IMC59" s="136"/>
      <c r="IMD59" s="136"/>
      <c r="IME59" s="136"/>
      <c r="IMF59" s="136"/>
      <c r="IMG59" s="136"/>
      <c r="IMH59" s="136"/>
      <c r="IMI59" s="136"/>
      <c r="IMJ59" s="136"/>
      <c r="IMK59" s="136"/>
      <c r="IML59" s="136"/>
      <c r="IMM59" s="136"/>
      <c r="IMN59" s="136"/>
      <c r="IMO59" s="136"/>
      <c r="IMP59" s="136"/>
      <c r="IMQ59" s="136"/>
      <c r="IMR59" s="136"/>
      <c r="IMS59" s="136"/>
      <c r="IMT59" s="136"/>
      <c r="IMU59" s="136"/>
      <c r="IMV59" s="136"/>
      <c r="IMW59" s="136"/>
      <c r="IMX59" s="136"/>
      <c r="IMY59" s="136"/>
      <c r="IMZ59" s="136"/>
      <c r="INA59" s="136"/>
      <c r="INB59" s="136"/>
      <c r="INC59" s="136"/>
      <c r="IND59" s="136"/>
      <c r="INE59" s="136"/>
      <c r="INF59" s="136"/>
      <c r="ING59" s="136"/>
      <c r="INH59" s="136"/>
      <c r="INI59" s="136"/>
      <c r="INJ59" s="136"/>
      <c r="INK59" s="136"/>
      <c r="INL59" s="136"/>
      <c r="INM59" s="136"/>
      <c r="INN59" s="136"/>
      <c r="INO59" s="136"/>
      <c r="INP59" s="136"/>
      <c r="INQ59" s="136"/>
      <c r="INR59" s="136"/>
      <c r="INS59" s="136"/>
      <c r="INT59" s="136"/>
      <c r="INU59" s="136"/>
      <c r="INV59" s="136"/>
      <c r="INW59" s="136"/>
      <c r="INX59" s="136"/>
      <c r="INY59" s="136"/>
      <c r="INZ59" s="136"/>
      <c r="IOA59" s="136"/>
      <c r="IOB59" s="136"/>
      <c r="IOC59" s="136"/>
      <c r="IOD59" s="136"/>
      <c r="IOE59" s="136"/>
      <c r="IOF59" s="136"/>
      <c r="IOG59" s="136"/>
      <c r="IOH59" s="136"/>
      <c r="IOI59" s="136"/>
      <c r="IOJ59" s="136"/>
      <c r="IOK59" s="136"/>
      <c r="IOL59" s="136"/>
      <c r="IOM59" s="136"/>
      <c r="ION59" s="136"/>
      <c r="IOO59" s="136"/>
      <c r="IOP59" s="136"/>
      <c r="IOQ59" s="136"/>
      <c r="IOR59" s="136"/>
      <c r="IOS59" s="136"/>
      <c r="IOT59" s="136"/>
      <c r="IOU59" s="136"/>
      <c r="IOV59" s="136"/>
      <c r="IOW59" s="136"/>
      <c r="IOX59" s="136"/>
      <c r="IOY59" s="136"/>
      <c r="IOZ59" s="136"/>
      <c r="IPA59" s="136"/>
      <c r="IPB59" s="136"/>
      <c r="IPC59" s="136"/>
      <c r="IPD59" s="136"/>
      <c r="IPE59" s="136"/>
      <c r="IPF59" s="136"/>
      <c r="IPG59" s="136"/>
      <c r="IPH59" s="136"/>
      <c r="IPI59" s="136"/>
      <c r="IPJ59" s="136"/>
      <c r="IPK59" s="136"/>
      <c r="IPL59" s="136"/>
      <c r="IPM59" s="136"/>
      <c r="IPN59" s="136"/>
      <c r="IPO59" s="136"/>
      <c r="IPP59" s="136"/>
      <c r="IPQ59" s="136"/>
      <c r="IPR59" s="136"/>
      <c r="IPS59" s="136"/>
      <c r="IPT59" s="136"/>
      <c r="IPU59" s="136"/>
      <c r="IPV59" s="136"/>
      <c r="IPW59" s="136"/>
      <c r="IPX59" s="136"/>
      <c r="IPY59" s="136"/>
      <c r="IPZ59" s="136"/>
      <c r="IQA59" s="136"/>
      <c r="IQB59" s="136"/>
      <c r="IQC59" s="136"/>
      <c r="IQD59" s="136"/>
      <c r="IQE59" s="136"/>
      <c r="IQF59" s="136"/>
      <c r="IQG59" s="136"/>
      <c r="IQH59" s="136"/>
      <c r="IQI59" s="136"/>
      <c r="IQJ59" s="136"/>
      <c r="IQK59" s="136"/>
      <c r="IQL59" s="136"/>
      <c r="IQM59" s="136"/>
      <c r="IQN59" s="136"/>
      <c r="IQO59" s="136"/>
      <c r="IQP59" s="136"/>
      <c r="IQQ59" s="136"/>
      <c r="IQR59" s="136"/>
      <c r="IQS59" s="136"/>
      <c r="IQT59" s="136"/>
      <c r="IQU59" s="136"/>
      <c r="IQV59" s="136"/>
      <c r="IQW59" s="136"/>
      <c r="IQX59" s="136"/>
      <c r="IQY59" s="136"/>
      <c r="IQZ59" s="136"/>
      <c r="IRA59" s="136"/>
      <c r="IRB59" s="136"/>
      <c r="IRC59" s="136"/>
      <c r="IRD59" s="136"/>
      <c r="IRE59" s="136"/>
      <c r="IRF59" s="136"/>
      <c r="IRG59" s="136"/>
      <c r="IRH59" s="136"/>
      <c r="IRI59" s="136"/>
      <c r="IRJ59" s="136"/>
      <c r="IRK59" s="136"/>
      <c r="IRL59" s="136"/>
      <c r="IRM59" s="136"/>
      <c r="IRN59" s="136"/>
      <c r="IRO59" s="136"/>
      <c r="IRP59" s="136"/>
      <c r="IRQ59" s="136"/>
      <c r="IRR59" s="136"/>
      <c r="IRS59" s="136"/>
      <c r="IRT59" s="136"/>
      <c r="IRU59" s="136"/>
      <c r="IRV59" s="136"/>
      <c r="IRW59" s="136"/>
      <c r="IRX59" s="136"/>
      <c r="IRY59" s="136"/>
      <c r="IRZ59" s="136"/>
      <c r="ISA59" s="136"/>
      <c r="ISB59" s="136"/>
      <c r="ISC59" s="136"/>
      <c r="ISD59" s="136"/>
      <c r="ISE59" s="136"/>
      <c r="ISF59" s="136"/>
      <c r="ISG59" s="136"/>
      <c r="ISH59" s="136"/>
      <c r="ISI59" s="136"/>
      <c r="ISJ59" s="136"/>
      <c r="ISK59" s="136"/>
      <c r="ISL59" s="136"/>
      <c r="ISM59" s="136"/>
      <c r="ISN59" s="136"/>
      <c r="ISO59" s="136"/>
      <c r="ISP59" s="136"/>
      <c r="ISQ59" s="136"/>
      <c r="ISR59" s="136"/>
      <c r="ISS59" s="136"/>
      <c r="IST59" s="136"/>
      <c r="ISU59" s="136"/>
      <c r="ISV59" s="136"/>
      <c r="ISW59" s="136"/>
      <c r="ISX59" s="136"/>
      <c r="ISY59" s="136"/>
      <c r="ISZ59" s="136"/>
      <c r="ITA59" s="136"/>
      <c r="ITB59" s="136"/>
      <c r="ITC59" s="136"/>
      <c r="ITD59" s="136"/>
      <c r="ITE59" s="136"/>
      <c r="ITF59" s="136"/>
      <c r="ITG59" s="136"/>
      <c r="ITH59" s="136"/>
      <c r="ITI59" s="136"/>
      <c r="ITJ59" s="136"/>
      <c r="ITK59" s="136"/>
      <c r="ITL59" s="136"/>
      <c r="ITM59" s="136"/>
      <c r="ITN59" s="136"/>
      <c r="ITO59" s="136"/>
      <c r="ITP59" s="136"/>
      <c r="ITQ59" s="136"/>
      <c r="ITR59" s="136"/>
      <c r="ITS59" s="136"/>
      <c r="ITT59" s="136"/>
      <c r="ITU59" s="136"/>
      <c r="ITV59" s="136"/>
      <c r="ITW59" s="136"/>
      <c r="ITX59" s="136"/>
      <c r="ITY59" s="136"/>
      <c r="ITZ59" s="136"/>
      <c r="IUA59" s="136"/>
      <c r="IUB59" s="136"/>
      <c r="IUC59" s="136"/>
      <c r="IUD59" s="136"/>
      <c r="IUE59" s="136"/>
      <c r="IUF59" s="136"/>
      <c r="IUG59" s="136"/>
      <c r="IUH59" s="136"/>
      <c r="IUI59" s="136"/>
      <c r="IUJ59" s="136"/>
      <c r="IUK59" s="136"/>
      <c r="IUL59" s="136"/>
      <c r="IUM59" s="136"/>
      <c r="IUN59" s="136"/>
      <c r="IUO59" s="136"/>
      <c r="IUP59" s="136"/>
      <c r="IUQ59" s="136"/>
      <c r="IUR59" s="136"/>
      <c r="IUS59" s="136"/>
      <c r="IUT59" s="136"/>
      <c r="IUU59" s="136"/>
      <c r="IUV59" s="136"/>
      <c r="IUW59" s="136"/>
      <c r="IUX59" s="136"/>
      <c r="IUY59" s="136"/>
      <c r="IUZ59" s="136"/>
      <c r="IVA59" s="136"/>
      <c r="IVB59" s="136"/>
      <c r="IVC59" s="136"/>
      <c r="IVD59" s="136"/>
      <c r="IVE59" s="136"/>
      <c r="IVF59" s="136"/>
      <c r="IVG59" s="136"/>
      <c r="IVH59" s="136"/>
      <c r="IVI59" s="136"/>
      <c r="IVJ59" s="136"/>
      <c r="IVK59" s="136"/>
      <c r="IVL59" s="136"/>
      <c r="IVM59" s="136"/>
      <c r="IVN59" s="136"/>
      <c r="IVO59" s="136"/>
      <c r="IVP59" s="136"/>
      <c r="IVQ59" s="136"/>
      <c r="IVR59" s="136"/>
      <c r="IVS59" s="136"/>
      <c r="IVT59" s="136"/>
      <c r="IVU59" s="136"/>
      <c r="IVV59" s="136"/>
      <c r="IVW59" s="136"/>
      <c r="IVX59" s="136"/>
      <c r="IVY59" s="136"/>
      <c r="IVZ59" s="136"/>
      <c r="IWA59" s="136"/>
      <c r="IWB59" s="136"/>
      <c r="IWC59" s="136"/>
      <c r="IWD59" s="136"/>
      <c r="IWE59" s="136"/>
      <c r="IWF59" s="136"/>
      <c r="IWG59" s="136"/>
      <c r="IWH59" s="136"/>
      <c r="IWI59" s="136"/>
      <c r="IWJ59" s="136"/>
      <c r="IWK59" s="136"/>
      <c r="IWL59" s="136"/>
      <c r="IWM59" s="136"/>
      <c r="IWN59" s="136"/>
      <c r="IWO59" s="136"/>
      <c r="IWP59" s="136"/>
      <c r="IWQ59" s="136"/>
      <c r="IWR59" s="136"/>
      <c r="IWS59" s="136"/>
      <c r="IWT59" s="136"/>
      <c r="IWU59" s="136"/>
      <c r="IWV59" s="136"/>
      <c r="IWW59" s="136"/>
      <c r="IWX59" s="136"/>
      <c r="IWY59" s="136"/>
      <c r="IWZ59" s="136"/>
      <c r="IXA59" s="136"/>
      <c r="IXB59" s="136"/>
      <c r="IXC59" s="136"/>
      <c r="IXD59" s="136"/>
      <c r="IXE59" s="136"/>
      <c r="IXF59" s="136"/>
      <c r="IXG59" s="136"/>
      <c r="IXH59" s="136"/>
      <c r="IXI59" s="136"/>
      <c r="IXJ59" s="136"/>
      <c r="IXK59" s="136"/>
      <c r="IXL59" s="136"/>
      <c r="IXM59" s="136"/>
      <c r="IXN59" s="136"/>
      <c r="IXO59" s="136"/>
      <c r="IXP59" s="136"/>
      <c r="IXQ59" s="136"/>
      <c r="IXR59" s="136"/>
      <c r="IXS59" s="136"/>
      <c r="IXT59" s="136"/>
      <c r="IXU59" s="136"/>
      <c r="IXV59" s="136"/>
      <c r="IXW59" s="136"/>
      <c r="IXX59" s="136"/>
      <c r="IXY59" s="136"/>
      <c r="IXZ59" s="136"/>
      <c r="IYA59" s="136"/>
      <c r="IYB59" s="136"/>
      <c r="IYC59" s="136"/>
      <c r="IYD59" s="136"/>
      <c r="IYE59" s="136"/>
      <c r="IYF59" s="136"/>
      <c r="IYG59" s="136"/>
      <c r="IYH59" s="136"/>
      <c r="IYI59" s="136"/>
      <c r="IYJ59" s="136"/>
      <c r="IYK59" s="136"/>
      <c r="IYL59" s="136"/>
      <c r="IYM59" s="136"/>
      <c r="IYN59" s="136"/>
      <c r="IYO59" s="136"/>
      <c r="IYP59" s="136"/>
      <c r="IYQ59" s="136"/>
      <c r="IYR59" s="136"/>
      <c r="IYS59" s="136"/>
      <c r="IYT59" s="136"/>
      <c r="IYU59" s="136"/>
      <c r="IYV59" s="136"/>
      <c r="IYW59" s="136"/>
      <c r="IYX59" s="136"/>
      <c r="IYY59" s="136"/>
      <c r="IYZ59" s="136"/>
      <c r="IZA59" s="136"/>
      <c r="IZB59" s="136"/>
      <c r="IZC59" s="136"/>
      <c r="IZD59" s="136"/>
      <c r="IZE59" s="136"/>
      <c r="IZF59" s="136"/>
      <c r="IZG59" s="136"/>
      <c r="IZH59" s="136"/>
      <c r="IZI59" s="136"/>
      <c r="IZJ59" s="136"/>
      <c r="IZK59" s="136"/>
      <c r="IZL59" s="136"/>
      <c r="IZM59" s="136"/>
      <c r="IZN59" s="136"/>
      <c r="IZO59" s="136"/>
      <c r="IZP59" s="136"/>
      <c r="IZQ59" s="136"/>
      <c r="IZR59" s="136"/>
      <c r="IZS59" s="136"/>
      <c r="IZT59" s="136"/>
      <c r="IZU59" s="136"/>
      <c r="IZV59" s="136"/>
      <c r="IZW59" s="136"/>
      <c r="IZX59" s="136"/>
      <c r="IZY59" s="136"/>
      <c r="IZZ59" s="136"/>
      <c r="JAA59" s="136"/>
      <c r="JAB59" s="136"/>
      <c r="JAC59" s="136"/>
      <c r="JAD59" s="136"/>
      <c r="JAE59" s="136"/>
      <c r="JAF59" s="136"/>
      <c r="JAG59" s="136"/>
      <c r="JAH59" s="136"/>
      <c r="JAI59" s="136"/>
      <c r="JAJ59" s="136"/>
      <c r="JAK59" s="136"/>
      <c r="JAL59" s="136"/>
      <c r="JAM59" s="136"/>
      <c r="JAN59" s="136"/>
      <c r="JAO59" s="136"/>
      <c r="JAP59" s="136"/>
      <c r="JAQ59" s="136"/>
      <c r="JAR59" s="136"/>
      <c r="JAS59" s="136"/>
      <c r="JAT59" s="136"/>
      <c r="JAU59" s="136"/>
      <c r="JAV59" s="136"/>
      <c r="JAW59" s="136"/>
      <c r="JAX59" s="136"/>
      <c r="JAY59" s="136"/>
      <c r="JAZ59" s="136"/>
      <c r="JBA59" s="136"/>
      <c r="JBB59" s="136"/>
      <c r="JBC59" s="136"/>
      <c r="JBD59" s="136"/>
      <c r="JBE59" s="136"/>
      <c r="JBF59" s="136"/>
      <c r="JBG59" s="136"/>
      <c r="JBH59" s="136"/>
      <c r="JBI59" s="136"/>
      <c r="JBJ59" s="136"/>
      <c r="JBK59" s="136"/>
      <c r="JBL59" s="136"/>
      <c r="JBM59" s="136"/>
      <c r="JBN59" s="136"/>
      <c r="JBO59" s="136"/>
      <c r="JBP59" s="136"/>
      <c r="JBQ59" s="136"/>
      <c r="JBR59" s="136"/>
      <c r="JBS59" s="136"/>
      <c r="JBT59" s="136"/>
      <c r="JBU59" s="136"/>
      <c r="JBV59" s="136"/>
      <c r="JBW59" s="136"/>
      <c r="JBX59" s="136"/>
      <c r="JBY59" s="136"/>
      <c r="JBZ59" s="136"/>
      <c r="JCA59" s="136"/>
      <c r="JCB59" s="136"/>
      <c r="JCC59" s="136"/>
      <c r="JCD59" s="136"/>
      <c r="JCE59" s="136"/>
      <c r="JCF59" s="136"/>
      <c r="JCG59" s="136"/>
      <c r="JCH59" s="136"/>
      <c r="JCI59" s="136"/>
      <c r="JCJ59" s="136"/>
      <c r="JCK59" s="136"/>
      <c r="JCL59" s="136"/>
      <c r="JCM59" s="136"/>
      <c r="JCN59" s="136"/>
      <c r="JCO59" s="136"/>
      <c r="JCP59" s="136"/>
      <c r="JCQ59" s="136"/>
      <c r="JCR59" s="136"/>
      <c r="JCS59" s="136"/>
      <c r="JCT59" s="136"/>
      <c r="JCU59" s="136"/>
      <c r="JCV59" s="136"/>
      <c r="JCW59" s="136"/>
      <c r="JCX59" s="136"/>
      <c r="JCY59" s="136"/>
      <c r="JCZ59" s="136"/>
      <c r="JDA59" s="136"/>
      <c r="JDB59" s="136"/>
      <c r="JDC59" s="136"/>
      <c r="JDD59" s="136"/>
      <c r="JDE59" s="136"/>
      <c r="JDF59" s="136"/>
      <c r="JDG59" s="136"/>
      <c r="JDH59" s="136"/>
      <c r="JDI59" s="136"/>
      <c r="JDJ59" s="136"/>
      <c r="JDK59" s="136"/>
      <c r="JDL59" s="136"/>
      <c r="JDM59" s="136"/>
      <c r="JDN59" s="136"/>
      <c r="JDO59" s="136"/>
      <c r="JDP59" s="136"/>
      <c r="JDQ59" s="136"/>
      <c r="JDR59" s="136"/>
      <c r="JDS59" s="136"/>
      <c r="JDT59" s="136"/>
      <c r="JDU59" s="136"/>
      <c r="JDV59" s="136"/>
      <c r="JDW59" s="136"/>
      <c r="JDX59" s="136"/>
      <c r="JDY59" s="136"/>
      <c r="JDZ59" s="136"/>
      <c r="JEA59" s="136"/>
      <c r="JEB59" s="136"/>
      <c r="JEC59" s="136"/>
      <c r="JED59" s="136"/>
      <c r="JEE59" s="136"/>
      <c r="JEF59" s="136"/>
      <c r="JEG59" s="136"/>
      <c r="JEH59" s="136"/>
      <c r="JEI59" s="136"/>
      <c r="JEJ59" s="136"/>
      <c r="JEK59" s="136"/>
      <c r="JEL59" s="136"/>
      <c r="JEM59" s="136"/>
      <c r="JEN59" s="136"/>
      <c r="JEO59" s="136"/>
      <c r="JEP59" s="136"/>
      <c r="JEQ59" s="136"/>
      <c r="JER59" s="136"/>
      <c r="JES59" s="136"/>
      <c r="JET59" s="136"/>
      <c r="JEU59" s="136"/>
      <c r="JEV59" s="136"/>
      <c r="JEW59" s="136"/>
      <c r="JEX59" s="136"/>
      <c r="JEY59" s="136"/>
      <c r="JEZ59" s="136"/>
      <c r="JFA59" s="136"/>
      <c r="JFB59" s="136"/>
      <c r="JFC59" s="136"/>
      <c r="JFD59" s="136"/>
      <c r="JFE59" s="136"/>
      <c r="JFF59" s="136"/>
      <c r="JFG59" s="136"/>
      <c r="JFH59" s="136"/>
      <c r="JFI59" s="136"/>
      <c r="JFJ59" s="136"/>
      <c r="JFK59" s="136"/>
      <c r="JFL59" s="136"/>
      <c r="JFM59" s="136"/>
      <c r="JFN59" s="136"/>
      <c r="JFO59" s="136"/>
      <c r="JFP59" s="136"/>
      <c r="JFQ59" s="136"/>
      <c r="JFR59" s="136"/>
      <c r="JFS59" s="136"/>
      <c r="JFT59" s="136"/>
      <c r="JFU59" s="136"/>
      <c r="JFV59" s="136"/>
      <c r="JFW59" s="136"/>
      <c r="JFX59" s="136"/>
      <c r="JFY59" s="136"/>
      <c r="JFZ59" s="136"/>
      <c r="JGA59" s="136"/>
      <c r="JGB59" s="136"/>
      <c r="JGC59" s="136"/>
      <c r="JGD59" s="136"/>
      <c r="JGE59" s="136"/>
      <c r="JGF59" s="136"/>
      <c r="JGG59" s="136"/>
      <c r="JGH59" s="136"/>
      <c r="JGI59" s="136"/>
      <c r="JGJ59" s="136"/>
      <c r="JGK59" s="136"/>
      <c r="JGL59" s="136"/>
      <c r="JGM59" s="136"/>
      <c r="JGN59" s="136"/>
      <c r="JGO59" s="136"/>
      <c r="JGP59" s="136"/>
      <c r="JGQ59" s="136"/>
      <c r="JGR59" s="136"/>
      <c r="JGS59" s="136"/>
      <c r="JGT59" s="136"/>
      <c r="JGU59" s="136"/>
      <c r="JGV59" s="136"/>
      <c r="JGW59" s="136"/>
      <c r="JGX59" s="136"/>
      <c r="JGY59" s="136"/>
      <c r="JGZ59" s="136"/>
      <c r="JHA59" s="136"/>
      <c r="JHB59" s="136"/>
      <c r="JHC59" s="136"/>
      <c r="JHD59" s="136"/>
      <c r="JHE59" s="136"/>
      <c r="JHF59" s="136"/>
      <c r="JHG59" s="136"/>
      <c r="JHH59" s="136"/>
      <c r="JHI59" s="136"/>
      <c r="JHJ59" s="136"/>
      <c r="JHK59" s="136"/>
      <c r="JHL59" s="136"/>
      <c r="JHM59" s="136"/>
      <c r="JHN59" s="136"/>
      <c r="JHO59" s="136"/>
      <c r="JHP59" s="136"/>
      <c r="JHQ59" s="136"/>
      <c r="JHR59" s="136"/>
      <c r="JHS59" s="136"/>
      <c r="JHT59" s="136"/>
      <c r="JHU59" s="136"/>
      <c r="JHV59" s="136"/>
      <c r="JHW59" s="136"/>
      <c r="JHX59" s="136"/>
      <c r="JHY59" s="136"/>
      <c r="JHZ59" s="136"/>
      <c r="JIA59" s="136"/>
      <c r="JIB59" s="136"/>
      <c r="JIC59" s="136"/>
      <c r="JID59" s="136"/>
      <c r="JIE59" s="136"/>
      <c r="JIF59" s="136"/>
      <c r="JIG59" s="136"/>
      <c r="JIH59" s="136"/>
      <c r="JII59" s="136"/>
      <c r="JIJ59" s="136"/>
      <c r="JIK59" s="136"/>
      <c r="JIL59" s="136"/>
      <c r="JIM59" s="136"/>
      <c r="JIN59" s="136"/>
      <c r="JIO59" s="136"/>
      <c r="JIP59" s="136"/>
      <c r="JIQ59" s="136"/>
      <c r="JIR59" s="136"/>
      <c r="JIS59" s="136"/>
      <c r="JIT59" s="136"/>
      <c r="JIU59" s="136"/>
      <c r="JIV59" s="136"/>
      <c r="JIW59" s="136"/>
      <c r="JIX59" s="136"/>
      <c r="JIY59" s="136"/>
      <c r="JIZ59" s="136"/>
      <c r="JJA59" s="136"/>
      <c r="JJB59" s="136"/>
      <c r="JJC59" s="136"/>
      <c r="JJD59" s="136"/>
      <c r="JJE59" s="136"/>
      <c r="JJF59" s="136"/>
      <c r="JJG59" s="136"/>
      <c r="JJH59" s="136"/>
      <c r="JJI59" s="136"/>
      <c r="JJJ59" s="136"/>
      <c r="JJK59" s="136"/>
      <c r="JJL59" s="136"/>
      <c r="JJM59" s="136"/>
      <c r="JJN59" s="136"/>
      <c r="JJO59" s="136"/>
      <c r="JJP59" s="136"/>
      <c r="JJQ59" s="136"/>
      <c r="JJR59" s="136"/>
      <c r="JJS59" s="136"/>
      <c r="JJT59" s="136"/>
      <c r="JJU59" s="136"/>
      <c r="JJV59" s="136"/>
      <c r="JJW59" s="136"/>
      <c r="JJX59" s="136"/>
      <c r="JJY59" s="136"/>
      <c r="JJZ59" s="136"/>
      <c r="JKA59" s="136"/>
      <c r="JKB59" s="136"/>
      <c r="JKC59" s="136"/>
      <c r="JKD59" s="136"/>
      <c r="JKE59" s="136"/>
      <c r="JKF59" s="136"/>
      <c r="JKG59" s="136"/>
      <c r="JKH59" s="136"/>
      <c r="JKI59" s="136"/>
      <c r="JKJ59" s="136"/>
      <c r="JKK59" s="136"/>
      <c r="JKL59" s="136"/>
      <c r="JKM59" s="136"/>
      <c r="JKN59" s="136"/>
      <c r="JKO59" s="136"/>
      <c r="JKP59" s="136"/>
      <c r="JKQ59" s="136"/>
      <c r="JKR59" s="136"/>
      <c r="JKS59" s="136"/>
      <c r="JKT59" s="136"/>
      <c r="JKU59" s="136"/>
      <c r="JKV59" s="136"/>
      <c r="JKW59" s="136"/>
      <c r="JKX59" s="136"/>
      <c r="JKY59" s="136"/>
      <c r="JKZ59" s="136"/>
      <c r="JLA59" s="136"/>
      <c r="JLB59" s="136"/>
      <c r="JLC59" s="136"/>
      <c r="JLD59" s="136"/>
      <c r="JLE59" s="136"/>
      <c r="JLF59" s="136"/>
      <c r="JLG59" s="136"/>
      <c r="JLH59" s="136"/>
      <c r="JLI59" s="136"/>
      <c r="JLJ59" s="136"/>
      <c r="JLK59" s="136"/>
      <c r="JLL59" s="136"/>
      <c r="JLM59" s="136"/>
      <c r="JLN59" s="136"/>
      <c r="JLO59" s="136"/>
      <c r="JLP59" s="136"/>
      <c r="JLQ59" s="136"/>
      <c r="JLR59" s="136"/>
      <c r="JLS59" s="136"/>
      <c r="JLT59" s="136"/>
      <c r="JLU59" s="136"/>
      <c r="JLV59" s="136"/>
      <c r="JLW59" s="136"/>
      <c r="JLX59" s="136"/>
      <c r="JLY59" s="136"/>
      <c r="JLZ59" s="136"/>
      <c r="JMA59" s="136"/>
      <c r="JMB59" s="136"/>
      <c r="JMC59" s="136"/>
      <c r="JMD59" s="136"/>
      <c r="JME59" s="136"/>
      <c r="JMF59" s="136"/>
      <c r="JMG59" s="136"/>
      <c r="JMH59" s="136"/>
      <c r="JMI59" s="136"/>
      <c r="JMJ59" s="136"/>
      <c r="JMK59" s="136"/>
      <c r="JML59" s="136"/>
      <c r="JMM59" s="136"/>
      <c r="JMN59" s="136"/>
      <c r="JMO59" s="136"/>
      <c r="JMP59" s="136"/>
      <c r="JMQ59" s="136"/>
      <c r="JMR59" s="136"/>
      <c r="JMS59" s="136"/>
      <c r="JMT59" s="136"/>
      <c r="JMU59" s="136"/>
      <c r="JMV59" s="136"/>
      <c r="JMW59" s="136"/>
      <c r="JMX59" s="136"/>
      <c r="JMY59" s="136"/>
      <c r="JMZ59" s="136"/>
      <c r="JNA59" s="136"/>
      <c r="JNB59" s="136"/>
      <c r="JNC59" s="136"/>
      <c r="JND59" s="136"/>
      <c r="JNE59" s="136"/>
      <c r="JNF59" s="136"/>
      <c r="JNG59" s="136"/>
      <c r="JNH59" s="136"/>
      <c r="JNI59" s="136"/>
      <c r="JNJ59" s="136"/>
      <c r="JNK59" s="136"/>
      <c r="JNL59" s="136"/>
      <c r="JNM59" s="136"/>
      <c r="JNN59" s="136"/>
      <c r="JNO59" s="136"/>
      <c r="JNP59" s="136"/>
      <c r="JNQ59" s="136"/>
      <c r="JNR59" s="136"/>
      <c r="JNS59" s="136"/>
      <c r="JNT59" s="136"/>
      <c r="JNU59" s="136"/>
      <c r="JNV59" s="136"/>
      <c r="JNW59" s="136"/>
      <c r="JNX59" s="136"/>
      <c r="JNY59" s="136"/>
      <c r="JNZ59" s="136"/>
      <c r="JOA59" s="136"/>
      <c r="JOB59" s="136"/>
      <c r="JOC59" s="136"/>
      <c r="JOD59" s="136"/>
      <c r="JOE59" s="136"/>
      <c r="JOF59" s="136"/>
      <c r="JOG59" s="136"/>
      <c r="JOH59" s="136"/>
      <c r="JOI59" s="136"/>
      <c r="JOJ59" s="136"/>
      <c r="JOK59" s="136"/>
      <c r="JOL59" s="136"/>
      <c r="JOM59" s="136"/>
      <c r="JON59" s="136"/>
      <c r="JOO59" s="136"/>
      <c r="JOP59" s="136"/>
      <c r="JOQ59" s="136"/>
      <c r="JOR59" s="136"/>
      <c r="JOS59" s="136"/>
      <c r="JOT59" s="136"/>
      <c r="JOU59" s="136"/>
      <c r="JOV59" s="136"/>
      <c r="JOW59" s="136"/>
      <c r="JOX59" s="136"/>
      <c r="JOY59" s="136"/>
      <c r="JOZ59" s="136"/>
      <c r="JPA59" s="136"/>
      <c r="JPB59" s="136"/>
      <c r="JPC59" s="136"/>
      <c r="JPD59" s="136"/>
      <c r="JPE59" s="136"/>
      <c r="JPF59" s="136"/>
      <c r="JPG59" s="136"/>
      <c r="JPH59" s="136"/>
      <c r="JPI59" s="136"/>
      <c r="JPJ59" s="136"/>
      <c r="JPK59" s="136"/>
      <c r="JPL59" s="136"/>
      <c r="JPM59" s="136"/>
      <c r="JPN59" s="136"/>
      <c r="JPO59" s="136"/>
      <c r="JPP59" s="136"/>
      <c r="JPQ59" s="136"/>
      <c r="JPR59" s="136"/>
      <c r="JPS59" s="136"/>
      <c r="JPT59" s="136"/>
      <c r="JPU59" s="136"/>
      <c r="JPV59" s="136"/>
      <c r="JPW59" s="136"/>
      <c r="JPX59" s="136"/>
      <c r="JPY59" s="136"/>
      <c r="JPZ59" s="136"/>
      <c r="JQA59" s="136"/>
      <c r="JQB59" s="136"/>
      <c r="JQC59" s="136"/>
      <c r="JQD59" s="136"/>
      <c r="JQE59" s="136"/>
      <c r="JQF59" s="136"/>
      <c r="JQG59" s="136"/>
      <c r="JQH59" s="136"/>
      <c r="JQI59" s="136"/>
      <c r="JQJ59" s="136"/>
      <c r="JQK59" s="136"/>
      <c r="JQL59" s="136"/>
      <c r="JQM59" s="136"/>
      <c r="JQN59" s="136"/>
      <c r="JQO59" s="136"/>
      <c r="JQP59" s="136"/>
      <c r="JQQ59" s="136"/>
      <c r="JQR59" s="136"/>
      <c r="JQS59" s="136"/>
      <c r="JQT59" s="136"/>
      <c r="JQU59" s="136"/>
      <c r="JQV59" s="136"/>
      <c r="JQW59" s="136"/>
      <c r="JQX59" s="136"/>
      <c r="JQY59" s="136"/>
      <c r="JQZ59" s="136"/>
      <c r="JRA59" s="136"/>
      <c r="JRB59" s="136"/>
      <c r="JRC59" s="136"/>
      <c r="JRD59" s="136"/>
      <c r="JRE59" s="136"/>
      <c r="JRF59" s="136"/>
      <c r="JRG59" s="136"/>
      <c r="JRH59" s="136"/>
      <c r="JRI59" s="136"/>
      <c r="JRJ59" s="136"/>
      <c r="JRK59" s="136"/>
      <c r="JRL59" s="136"/>
      <c r="JRM59" s="136"/>
      <c r="JRN59" s="136"/>
      <c r="JRO59" s="136"/>
      <c r="JRP59" s="136"/>
      <c r="JRQ59" s="136"/>
      <c r="JRR59" s="136"/>
      <c r="JRS59" s="136"/>
      <c r="JRT59" s="136"/>
      <c r="JRU59" s="136"/>
      <c r="JRV59" s="136"/>
      <c r="JRW59" s="136"/>
      <c r="JRX59" s="136"/>
      <c r="JRY59" s="136"/>
      <c r="JRZ59" s="136"/>
      <c r="JSA59" s="136"/>
      <c r="JSB59" s="136"/>
      <c r="JSC59" s="136"/>
      <c r="JSD59" s="136"/>
      <c r="JSE59" s="136"/>
      <c r="JSF59" s="136"/>
      <c r="JSG59" s="136"/>
      <c r="JSH59" s="136"/>
      <c r="JSI59" s="136"/>
      <c r="JSJ59" s="136"/>
      <c r="JSK59" s="136"/>
      <c r="JSL59" s="136"/>
      <c r="JSM59" s="136"/>
      <c r="JSN59" s="136"/>
      <c r="JSO59" s="136"/>
      <c r="JSP59" s="136"/>
      <c r="JSQ59" s="136"/>
      <c r="JSR59" s="136"/>
      <c r="JSS59" s="136"/>
      <c r="JST59" s="136"/>
      <c r="JSU59" s="136"/>
      <c r="JSV59" s="136"/>
      <c r="JSW59" s="136"/>
      <c r="JSX59" s="136"/>
      <c r="JSY59" s="136"/>
      <c r="JSZ59" s="136"/>
      <c r="JTA59" s="136"/>
      <c r="JTB59" s="136"/>
      <c r="JTC59" s="136"/>
      <c r="JTD59" s="136"/>
      <c r="JTE59" s="136"/>
      <c r="JTF59" s="136"/>
      <c r="JTG59" s="136"/>
      <c r="JTH59" s="136"/>
      <c r="JTI59" s="136"/>
      <c r="JTJ59" s="136"/>
      <c r="JTK59" s="136"/>
      <c r="JTL59" s="136"/>
      <c r="JTM59" s="136"/>
      <c r="JTN59" s="136"/>
      <c r="JTO59" s="136"/>
      <c r="JTP59" s="136"/>
      <c r="JTQ59" s="136"/>
      <c r="JTR59" s="136"/>
      <c r="JTS59" s="136"/>
      <c r="JTT59" s="136"/>
      <c r="JTU59" s="136"/>
      <c r="JTV59" s="136"/>
      <c r="JTW59" s="136"/>
      <c r="JTX59" s="136"/>
      <c r="JTY59" s="136"/>
      <c r="JTZ59" s="136"/>
      <c r="JUA59" s="136"/>
      <c r="JUB59" s="136"/>
      <c r="JUC59" s="136"/>
      <c r="JUD59" s="136"/>
      <c r="JUE59" s="136"/>
      <c r="JUF59" s="136"/>
      <c r="JUG59" s="136"/>
      <c r="JUH59" s="136"/>
      <c r="JUI59" s="136"/>
      <c r="JUJ59" s="136"/>
      <c r="JUK59" s="136"/>
      <c r="JUL59" s="136"/>
      <c r="JUM59" s="136"/>
      <c r="JUN59" s="136"/>
      <c r="JUO59" s="136"/>
      <c r="JUP59" s="136"/>
      <c r="JUQ59" s="136"/>
      <c r="JUR59" s="136"/>
      <c r="JUS59" s="136"/>
      <c r="JUT59" s="136"/>
      <c r="JUU59" s="136"/>
      <c r="JUV59" s="136"/>
      <c r="JUW59" s="136"/>
      <c r="JUX59" s="136"/>
      <c r="JUY59" s="136"/>
      <c r="JUZ59" s="136"/>
      <c r="JVA59" s="136"/>
      <c r="JVB59" s="136"/>
      <c r="JVC59" s="136"/>
      <c r="JVD59" s="136"/>
      <c r="JVE59" s="136"/>
      <c r="JVF59" s="136"/>
      <c r="JVG59" s="136"/>
      <c r="JVH59" s="136"/>
      <c r="JVI59" s="136"/>
      <c r="JVJ59" s="136"/>
      <c r="JVK59" s="136"/>
      <c r="JVL59" s="136"/>
      <c r="JVM59" s="136"/>
      <c r="JVN59" s="136"/>
      <c r="JVO59" s="136"/>
      <c r="JVP59" s="136"/>
      <c r="JVQ59" s="136"/>
      <c r="JVR59" s="136"/>
      <c r="JVS59" s="136"/>
      <c r="JVT59" s="136"/>
      <c r="JVU59" s="136"/>
      <c r="JVV59" s="136"/>
      <c r="JVW59" s="136"/>
      <c r="JVX59" s="136"/>
      <c r="JVY59" s="136"/>
      <c r="JVZ59" s="136"/>
      <c r="JWA59" s="136"/>
      <c r="JWB59" s="136"/>
      <c r="JWC59" s="136"/>
      <c r="JWD59" s="136"/>
      <c r="JWE59" s="136"/>
      <c r="JWF59" s="136"/>
      <c r="JWG59" s="136"/>
      <c r="JWH59" s="136"/>
      <c r="JWI59" s="136"/>
      <c r="JWJ59" s="136"/>
      <c r="JWK59" s="136"/>
      <c r="JWL59" s="136"/>
      <c r="JWM59" s="136"/>
      <c r="JWN59" s="136"/>
      <c r="JWO59" s="136"/>
      <c r="JWP59" s="136"/>
      <c r="JWQ59" s="136"/>
      <c r="JWR59" s="136"/>
      <c r="JWS59" s="136"/>
      <c r="JWT59" s="136"/>
      <c r="JWU59" s="136"/>
      <c r="JWV59" s="136"/>
      <c r="JWW59" s="136"/>
      <c r="JWX59" s="136"/>
      <c r="JWY59" s="136"/>
      <c r="JWZ59" s="136"/>
      <c r="JXA59" s="136"/>
      <c r="JXB59" s="136"/>
      <c r="JXC59" s="136"/>
      <c r="JXD59" s="136"/>
      <c r="JXE59" s="136"/>
      <c r="JXF59" s="136"/>
      <c r="JXG59" s="136"/>
      <c r="JXH59" s="136"/>
      <c r="JXI59" s="136"/>
      <c r="JXJ59" s="136"/>
      <c r="JXK59" s="136"/>
      <c r="JXL59" s="136"/>
      <c r="JXM59" s="136"/>
      <c r="JXN59" s="136"/>
      <c r="JXO59" s="136"/>
      <c r="JXP59" s="136"/>
      <c r="JXQ59" s="136"/>
      <c r="JXR59" s="136"/>
      <c r="JXS59" s="136"/>
      <c r="JXT59" s="136"/>
      <c r="JXU59" s="136"/>
      <c r="JXV59" s="136"/>
      <c r="JXW59" s="136"/>
      <c r="JXX59" s="136"/>
      <c r="JXY59" s="136"/>
      <c r="JXZ59" s="136"/>
      <c r="JYA59" s="136"/>
      <c r="JYB59" s="136"/>
      <c r="JYC59" s="136"/>
      <c r="JYD59" s="136"/>
      <c r="JYE59" s="136"/>
      <c r="JYF59" s="136"/>
      <c r="JYG59" s="136"/>
      <c r="JYH59" s="136"/>
      <c r="JYI59" s="136"/>
      <c r="JYJ59" s="136"/>
      <c r="JYK59" s="136"/>
      <c r="JYL59" s="136"/>
      <c r="JYM59" s="136"/>
      <c r="JYN59" s="136"/>
      <c r="JYO59" s="136"/>
      <c r="JYP59" s="136"/>
      <c r="JYQ59" s="136"/>
      <c r="JYR59" s="136"/>
      <c r="JYS59" s="136"/>
      <c r="JYT59" s="136"/>
      <c r="JYU59" s="136"/>
      <c r="JYV59" s="136"/>
      <c r="JYW59" s="136"/>
      <c r="JYX59" s="136"/>
      <c r="JYY59" s="136"/>
      <c r="JYZ59" s="136"/>
      <c r="JZA59" s="136"/>
      <c r="JZB59" s="136"/>
      <c r="JZC59" s="136"/>
      <c r="JZD59" s="136"/>
      <c r="JZE59" s="136"/>
      <c r="JZF59" s="136"/>
      <c r="JZG59" s="136"/>
      <c r="JZH59" s="136"/>
      <c r="JZI59" s="136"/>
      <c r="JZJ59" s="136"/>
      <c r="JZK59" s="136"/>
      <c r="JZL59" s="136"/>
      <c r="JZM59" s="136"/>
      <c r="JZN59" s="136"/>
      <c r="JZO59" s="136"/>
      <c r="JZP59" s="136"/>
      <c r="JZQ59" s="136"/>
      <c r="JZR59" s="136"/>
      <c r="JZS59" s="136"/>
      <c r="JZT59" s="136"/>
      <c r="JZU59" s="136"/>
      <c r="JZV59" s="136"/>
      <c r="JZW59" s="136"/>
      <c r="JZX59" s="136"/>
      <c r="JZY59" s="136"/>
      <c r="JZZ59" s="136"/>
      <c r="KAA59" s="136"/>
      <c r="KAB59" s="136"/>
      <c r="KAC59" s="136"/>
      <c r="KAD59" s="136"/>
      <c r="KAE59" s="136"/>
      <c r="KAF59" s="136"/>
      <c r="KAG59" s="136"/>
      <c r="KAH59" s="136"/>
      <c r="KAI59" s="136"/>
      <c r="KAJ59" s="136"/>
      <c r="KAK59" s="136"/>
      <c r="KAL59" s="136"/>
      <c r="KAM59" s="136"/>
      <c r="KAN59" s="136"/>
      <c r="KAO59" s="136"/>
      <c r="KAP59" s="136"/>
      <c r="KAQ59" s="136"/>
      <c r="KAR59" s="136"/>
      <c r="KAS59" s="136"/>
      <c r="KAT59" s="136"/>
      <c r="KAU59" s="136"/>
      <c r="KAV59" s="136"/>
      <c r="KAW59" s="136"/>
      <c r="KAX59" s="136"/>
      <c r="KAY59" s="136"/>
      <c r="KAZ59" s="136"/>
      <c r="KBA59" s="136"/>
      <c r="KBB59" s="136"/>
      <c r="KBC59" s="136"/>
      <c r="KBD59" s="136"/>
      <c r="KBE59" s="136"/>
      <c r="KBF59" s="136"/>
      <c r="KBG59" s="136"/>
      <c r="KBH59" s="136"/>
      <c r="KBI59" s="136"/>
      <c r="KBJ59" s="136"/>
      <c r="KBK59" s="136"/>
      <c r="KBL59" s="136"/>
      <c r="KBM59" s="136"/>
      <c r="KBN59" s="136"/>
      <c r="KBO59" s="136"/>
      <c r="KBP59" s="136"/>
      <c r="KBQ59" s="136"/>
      <c r="KBR59" s="136"/>
      <c r="KBS59" s="136"/>
      <c r="KBT59" s="136"/>
      <c r="KBU59" s="136"/>
      <c r="KBV59" s="136"/>
      <c r="KBW59" s="136"/>
      <c r="KBX59" s="136"/>
      <c r="KBY59" s="136"/>
      <c r="KBZ59" s="136"/>
      <c r="KCA59" s="136"/>
      <c r="KCB59" s="136"/>
      <c r="KCC59" s="136"/>
      <c r="KCD59" s="136"/>
      <c r="KCE59" s="136"/>
      <c r="KCF59" s="136"/>
      <c r="KCG59" s="136"/>
      <c r="KCH59" s="136"/>
      <c r="KCI59" s="136"/>
      <c r="KCJ59" s="136"/>
      <c r="KCK59" s="136"/>
      <c r="KCL59" s="136"/>
      <c r="KCM59" s="136"/>
      <c r="KCN59" s="136"/>
      <c r="KCO59" s="136"/>
      <c r="KCP59" s="136"/>
      <c r="KCQ59" s="136"/>
      <c r="KCR59" s="136"/>
      <c r="KCS59" s="136"/>
      <c r="KCT59" s="136"/>
      <c r="KCU59" s="136"/>
      <c r="KCV59" s="136"/>
      <c r="KCW59" s="136"/>
      <c r="KCX59" s="136"/>
      <c r="KCY59" s="136"/>
      <c r="KCZ59" s="136"/>
      <c r="KDA59" s="136"/>
      <c r="KDB59" s="136"/>
      <c r="KDC59" s="136"/>
      <c r="KDD59" s="136"/>
      <c r="KDE59" s="136"/>
      <c r="KDF59" s="136"/>
      <c r="KDG59" s="136"/>
      <c r="KDH59" s="136"/>
      <c r="KDI59" s="136"/>
      <c r="KDJ59" s="136"/>
      <c r="KDK59" s="136"/>
      <c r="KDL59" s="136"/>
      <c r="KDM59" s="136"/>
      <c r="KDN59" s="136"/>
      <c r="KDO59" s="136"/>
      <c r="KDP59" s="136"/>
      <c r="KDQ59" s="136"/>
      <c r="KDR59" s="136"/>
      <c r="KDS59" s="136"/>
      <c r="KDT59" s="136"/>
      <c r="KDU59" s="136"/>
      <c r="KDV59" s="136"/>
      <c r="KDW59" s="136"/>
      <c r="KDX59" s="136"/>
      <c r="KDY59" s="136"/>
      <c r="KDZ59" s="136"/>
      <c r="KEA59" s="136"/>
      <c r="KEB59" s="136"/>
      <c r="KEC59" s="136"/>
      <c r="KED59" s="136"/>
      <c r="KEE59" s="136"/>
      <c r="KEF59" s="136"/>
      <c r="KEG59" s="136"/>
      <c r="KEH59" s="136"/>
      <c r="KEI59" s="136"/>
      <c r="KEJ59" s="136"/>
      <c r="KEK59" s="136"/>
      <c r="KEL59" s="136"/>
      <c r="KEM59" s="136"/>
      <c r="KEN59" s="136"/>
      <c r="KEO59" s="136"/>
      <c r="KEP59" s="136"/>
      <c r="KEQ59" s="136"/>
      <c r="KER59" s="136"/>
      <c r="KES59" s="136"/>
      <c r="KET59" s="136"/>
      <c r="KEU59" s="136"/>
      <c r="KEV59" s="136"/>
      <c r="KEW59" s="136"/>
      <c r="KEX59" s="136"/>
      <c r="KEY59" s="136"/>
      <c r="KEZ59" s="136"/>
      <c r="KFA59" s="136"/>
      <c r="KFB59" s="136"/>
      <c r="KFC59" s="136"/>
      <c r="KFD59" s="136"/>
      <c r="KFE59" s="136"/>
      <c r="KFF59" s="136"/>
      <c r="KFG59" s="136"/>
      <c r="KFH59" s="136"/>
      <c r="KFI59" s="136"/>
      <c r="KFJ59" s="136"/>
      <c r="KFK59" s="136"/>
      <c r="KFL59" s="136"/>
      <c r="KFM59" s="136"/>
      <c r="KFN59" s="136"/>
      <c r="KFO59" s="136"/>
      <c r="KFP59" s="136"/>
      <c r="KFQ59" s="136"/>
      <c r="KFR59" s="136"/>
      <c r="KFS59" s="136"/>
      <c r="KFT59" s="136"/>
      <c r="KFU59" s="136"/>
      <c r="KFV59" s="136"/>
      <c r="KFW59" s="136"/>
      <c r="KFX59" s="136"/>
      <c r="KFY59" s="136"/>
      <c r="KFZ59" s="136"/>
      <c r="KGA59" s="136"/>
      <c r="KGB59" s="136"/>
      <c r="KGC59" s="136"/>
      <c r="KGD59" s="136"/>
      <c r="KGE59" s="136"/>
      <c r="KGF59" s="136"/>
      <c r="KGG59" s="136"/>
      <c r="KGH59" s="136"/>
      <c r="KGI59" s="136"/>
      <c r="KGJ59" s="136"/>
      <c r="KGK59" s="136"/>
      <c r="KGL59" s="136"/>
      <c r="KGM59" s="136"/>
      <c r="KGN59" s="136"/>
      <c r="KGO59" s="136"/>
      <c r="KGP59" s="136"/>
      <c r="KGQ59" s="136"/>
      <c r="KGR59" s="136"/>
      <c r="KGS59" s="136"/>
      <c r="KGT59" s="136"/>
      <c r="KGU59" s="136"/>
      <c r="KGV59" s="136"/>
      <c r="KGW59" s="136"/>
      <c r="KGX59" s="136"/>
      <c r="KGY59" s="136"/>
      <c r="KGZ59" s="136"/>
      <c r="KHA59" s="136"/>
      <c r="KHB59" s="136"/>
      <c r="KHC59" s="136"/>
      <c r="KHD59" s="136"/>
      <c r="KHE59" s="136"/>
      <c r="KHF59" s="136"/>
      <c r="KHG59" s="136"/>
      <c r="KHH59" s="136"/>
      <c r="KHI59" s="136"/>
      <c r="KHJ59" s="136"/>
      <c r="KHK59" s="136"/>
      <c r="KHL59" s="136"/>
      <c r="KHM59" s="136"/>
      <c r="KHN59" s="136"/>
      <c r="KHO59" s="136"/>
      <c r="KHP59" s="136"/>
      <c r="KHQ59" s="136"/>
      <c r="KHR59" s="136"/>
      <c r="KHS59" s="136"/>
      <c r="KHT59" s="136"/>
      <c r="KHU59" s="136"/>
      <c r="KHV59" s="136"/>
      <c r="KHW59" s="136"/>
      <c r="KHX59" s="136"/>
      <c r="KHY59" s="136"/>
      <c r="KHZ59" s="136"/>
      <c r="KIA59" s="136"/>
      <c r="KIB59" s="136"/>
      <c r="KIC59" s="136"/>
      <c r="KID59" s="136"/>
      <c r="KIE59" s="136"/>
      <c r="KIF59" s="136"/>
      <c r="KIG59" s="136"/>
      <c r="KIH59" s="136"/>
      <c r="KII59" s="136"/>
      <c r="KIJ59" s="136"/>
      <c r="KIK59" s="136"/>
      <c r="KIL59" s="136"/>
      <c r="KIM59" s="136"/>
      <c r="KIN59" s="136"/>
      <c r="KIO59" s="136"/>
      <c r="KIP59" s="136"/>
      <c r="KIQ59" s="136"/>
      <c r="KIR59" s="136"/>
      <c r="KIS59" s="136"/>
      <c r="KIT59" s="136"/>
      <c r="KIU59" s="136"/>
      <c r="KIV59" s="136"/>
      <c r="KIW59" s="136"/>
      <c r="KIX59" s="136"/>
      <c r="KIY59" s="136"/>
      <c r="KIZ59" s="136"/>
      <c r="KJA59" s="136"/>
      <c r="KJB59" s="136"/>
      <c r="KJC59" s="136"/>
      <c r="KJD59" s="136"/>
      <c r="KJE59" s="136"/>
      <c r="KJF59" s="136"/>
      <c r="KJG59" s="136"/>
      <c r="KJH59" s="136"/>
      <c r="KJI59" s="136"/>
      <c r="KJJ59" s="136"/>
      <c r="KJK59" s="136"/>
      <c r="KJL59" s="136"/>
      <c r="KJM59" s="136"/>
      <c r="KJN59" s="136"/>
      <c r="KJO59" s="136"/>
      <c r="KJP59" s="136"/>
      <c r="KJQ59" s="136"/>
      <c r="KJR59" s="136"/>
      <c r="KJS59" s="136"/>
      <c r="KJT59" s="136"/>
      <c r="KJU59" s="136"/>
      <c r="KJV59" s="136"/>
      <c r="KJW59" s="136"/>
      <c r="KJX59" s="136"/>
      <c r="KJY59" s="136"/>
      <c r="KJZ59" s="136"/>
      <c r="KKA59" s="136"/>
      <c r="KKB59" s="136"/>
      <c r="KKC59" s="136"/>
      <c r="KKD59" s="136"/>
      <c r="KKE59" s="136"/>
      <c r="KKF59" s="136"/>
      <c r="KKG59" s="136"/>
      <c r="KKH59" s="136"/>
      <c r="KKI59" s="136"/>
      <c r="KKJ59" s="136"/>
      <c r="KKK59" s="136"/>
      <c r="KKL59" s="136"/>
      <c r="KKM59" s="136"/>
      <c r="KKN59" s="136"/>
      <c r="KKO59" s="136"/>
      <c r="KKP59" s="136"/>
      <c r="KKQ59" s="136"/>
      <c r="KKR59" s="136"/>
      <c r="KKS59" s="136"/>
      <c r="KKT59" s="136"/>
      <c r="KKU59" s="136"/>
      <c r="KKV59" s="136"/>
      <c r="KKW59" s="136"/>
      <c r="KKX59" s="136"/>
      <c r="KKY59" s="136"/>
      <c r="KKZ59" s="136"/>
      <c r="KLA59" s="136"/>
      <c r="KLB59" s="136"/>
      <c r="KLC59" s="136"/>
      <c r="KLD59" s="136"/>
      <c r="KLE59" s="136"/>
      <c r="KLF59" s="136"/>
      <c r="KLG59" s="136"/>
      <c r="KLH59" s="136"/>
      <c r="KLI59" s="136"/>
      <c r="KLJ59" s="136"/>
      <c r="KLK59" s="136"/>
      <c r="KLL59" s="136"/>
      <c r="KLM59" s="136"/>
      <c r="KLN59" s="136"/>
      <c r="KLO59" s="136"/>
      <c r="KLP59" s="136"/>
      <c r="KLQ59" s="136"/>
      <c r="KLR59" s="136"/>
      <c r="KLS59" s="136"/>
      <c r="KLT59" s="136"/>
      <c r="KLU59" s="136"/>
      <c r="KLV59" s="136"/>
      <c r="KLW59" s="136"/>
      <c r="KLX59" s="136"/>
      <c r="KLY59" s="136"/>
      <c r="KLZ59" s="136"/>
      <c r="KMA59" s="136"/>
      <c r="KMB59" s="136"/>
      <c r="KMC59" s="136"/>
      <c r="KMD59" s="136"/>
      <c r="KME59" s="136"/>
      <c r="KMF59" s="136"/>
      <c r="KMG59" s="136"/>
      <c r="KMH59" s="136"/>
      <c r="KMI59" s="136"/>
      <c r="KMJ59" s="136"/>
      <c r="KMK59" s="136"/>
      <c r="KML59" s="136"/>
      <c r="KMM59" s="136"/>
      <c r="KMN59" s="136"/>
      <c r="KMO59" s="136"/>
      <c r="KMP59" s="136"/>
      <c r="KMQ59" s="136"/>
      <c r="KMR59" s="136"/>
      <c r="KMS59" s="136"/>
      <c r="KMT59" s="136"/>
      <c r="KMU59" s="136"/>
      <c r="KMV59" s="136"/>
      <c r="KMW59" s="136"/>
      <c r="KMX59" s="136"/>
      <c r="KMY59" s="136"/>
      <c r="KMZ59" s="136"/>
      <c r="KNA59" s="136"/>
      <c r="KNB59" s="136"/>
      <c r="KNC59" s="136"/>
      <c r="KND59" s="136"/>
      <c r="KNE59" s="136"/>
      <c r="KNF59" s="136"/>
      <c r="KNG59" s="136"/>
      <c r="KNH59" s="136"/>
      <c r="KNI59" s="136"/>
      <c r="KNJ59" s="136"/>
      <c r="KNK59" s="136"/>
      <c r="KNL59" s="136"/>
      <c r="KNM59" s="136"/>
      <c r="KNN59" s="136"/>
      <c r="KNO59" s="136"/>
      <c r="KNP59" s="136"/>
      <c r="KNQ59" s="136"/>
      <c r="KNR59" s="136"/>
      <c r="KNS59" s="136"/>
      <c r="KNT59" s="136"/>
      <c r="KNU59" s="136"/>
      <c r="KNV59" s="136"/>
      <c r="KNW59" s="136"/>
      <c r="KNX59" s="136"/>
      <c r="KNY59" s="136"/>
      <c r="KNZ59" s="136"/>
      <c r="KOA59" s="136"/>
      <c r="KOB59" s="136"/>
      <c r="KOC59" s="136"/>
      <c r="KOD59" s="136"/>
      <c r="KOE59" s="136"/>
      <c r="KOF59" s="136"/>
      <c r="KOG59" s="136"/>
      <c r="KOH59" s="136"/>
      <c r="KOI59" s="136"/>
      <c r="KOJ59" s="136"/>
      <c r="KOK59" s="136"/>
      <c r="KOL59" s="136"/>
      <c r="KOM59" s="136"/>
      <c r="KON59" s="136"/>
      <c r="KOO59" s="136"/>
      <c r="KOP59" s="136"/>
      <c r="KOQ59" s="136"/>
      <c r="KOR59" s="136"/>
      <c r="KOS59" s="136"/>
      <c r="KOT59" s="136"/>
      <c r="KOU59" s="136"/>
      <c r="KOV59" s="136"/>
      <c r="KOW59" s="136"/>
      <c r="KOX59" s="136"/>
      <c r="KOY59" s="136"/>
      <c r="KOZ59" s="136"/>
      <c r="KPA59" s="136"/>
      <c r="KPB59" s="136"/>
      <c r="KPC59" s="136"/>
      <c r="KPD59" s="136"/>
      <c r="KPE59" s="136"/>
      <c r="KPF59" s="136"/>
      <c r="KPG59" s="136"/>
      <c r="KPH59" s="136"/>
      <c r="KPI59" s="136"/>
      <c r="KPJ59" s="136"/>
      <c r="KPK59" s="136"/>
      <c r="KPL59" s="136"/>
      <c r="KPM59" s="136"/>
      <c r="KPN59" s="136"/>
      <c r="KPO59" s="136"/>
      <c r="KPP59" s="136"/>
      <c r="KPQ59" s="136"/>
      <c r="KPR59" s="136"/>
      <c r="KPS59" s="136"/>
      <c r="KPT59" s="136"/>
      <c r="KPU59" s="136"/>
      <c r="KPV59" s="136"/>
      <c r="KPW59" s="136"/>
      <c r="KPX59" s="136"/>
      <c r="KPY59" s="136"/>
      <c r="KPZ59" s="136"/>
      <c r="KQA59" s="136"/>
      <c r="KQB59" s="136"/>
      <c r="KQC59" s="136"/>
      <c r="KQD59" s="136"/>
      <c r="KQE59" s="136"/>
      <c r="KQF59" s="136"/>
      <c r="KQG59" s="136"/>
      <c r="KQH59" s="136"/>
      <c r="KQI59" s="136"/>
      <c r="KQJ59" s="136"/>
      <c r="KQK59" s="136"/>
      <c r="KQL59" s="136"/>
      <c r="KQM59" s="136"/>
      <c r="KQN59" s="136"/>
      <c r="KQO59" s="136"/>
      <c r="KQP59" s="136"/>
      <c r="KQQ59" s="136"/>
      <c r="KQR59" s="136"/>
      <c r="KQS59" s="136"/>
      <c r="KQT59" s="136"/>
      <c r="KQU59" s="136"/>
      <c r="KQV59" s="136"/>
      <c r="KQW59" s="136"/>
      <c r="KQX59" s="136"/>
      <c r="KQY59" s="136"/>
      <c r="KQZ59" s="136"/>
      <c r="KRA59" s="136"/>
      <c r="KRB59" s="136"/>
      <c r="KRC59" s="136"/>
      <c r="KRD59" s="136"/>
      <c r="KRE59" s="136"/>
      <c r="KRF59" s="136"/>
      <c r="KRG59" s="136"/>
      <c r="KRH59" s="136"/>
      <c r="KRI59" s="136"/>
      <c r="KRJ59" s="136"/>
      <c r="KRK59" s="136"/>
      <c r="KRL59" s="136"/>
      <c r="KRM59" s="136"/>
      <c r="KRN59" s="136"/>
      <c r="KRO59" s="136"/>
      <c r="KRP59" s="136"/>
      <c r="KRQ59" s="136"/>
      <c r="KRR59" s="136"/>
      <c r="KRS59" s="136"/>
      <c r="KRT59" s="136"/>
      <c r="KRU59" s="136"/>
      <c r="KRV59" s="136"/>
      <c r="KRW59" s="136"/>
      <c r="KRX59" s="136"/>
      <c r="KRY59" s="136"/>
      <c r="KRZ59" s="136"/>
      <c r="KSA59" s="136"/>
      <c r="KSB59" s="136"/>
      <c r="KSC59" s="136"/>
      <c r="KSD59" s="136"/>
      <c r="KSE59" s="136"/>
      <c r="KSF59" s="136"/>
      <c r="KSG59" s="136"/>
      <c r="KSH59" s="136"/>
      <c r="KSI59" s="136"/>
      <c r="KSJ59" s="136"/>
      <c r="KSK59" s="136"/>
      <c r="KSL59" s="136"/>
      <c r="KSM59" s="136"/>
      <c r="KSN59" s="136"/>
      <c r="KSO59" s="136"/>
      <c r="KSP59" s="136"/>
      <c r="KSQ59" s="136"/>
      <c r="KSR59" s="136"/>
      <c r="KSS59" s="136"/>
      <c r="KST59" s="136"/>
      <c r="KSU59" s="136"/>
      <c r="KSV59" s="136"/>
      <c r="KSW59" s="136"/>
      <c r="KSX59" s="136"/>
      <c r="KSY59" s="136"/>
      <c r="KSZ59" s="136"/>
      <c r="KTA59" s="136"/>
      <c r="KTB59" s="136"/>
      <c r="KTC59" s="136"/>
      <c r="KTD59" s="136"/>
      <c r="KTE59" s="136"/>
      <c r="KTF59" s="136"/>
      <c r="KTG59" s="136"/>
      <c r="KTH59" s="136"/>
      <c r="KTI59" s="136"/>
      <c r="KTJ59" s="136"/>
      <c r="KTK59" s="136"/>
      <c r="KTL59" s="136"/>
      <c r="KTM59" s="136"/>
      <c r="KTN59" s="136"/>
      <c r="KTO59" s="136"/>
      <c r="KTP59" s="136"/>
      <c r="KTQ59" s="136"/>
      <c r="KTR59" s="136"/>
      <c r="KTS59" s="136"/>
      <c r="KTT59" s="136"/>
      <c r="KTU59" s="136"/>
      <c r="KTV59" s="136"/>
      <c r="KTW59" s="136"/>
      <c r="KTX59" s="136"/>
      <c r="KTY59" s="136"/>
      <c r="KTZ59" s="136"/>
      <c r="KUA59" s="136"/>
      <c r="KUB59" s="136"/>
      <c r="KUC59" s="136"/>
      <c r="KUD59" s="136"/>
      <c r="KUE59" s="136"/>
      <c r="KUF59" s="136"/>
      <c r="KUG59" s="136"/>
      <c r="KUH59" s="136"/>
      <c r="KUI59" s="136"/>
      <c r="KUJ59" s="136"/>
      <c r="KUK59" s="136"/>
      <c r="KUL59" s="136"/>
      <c r="KUM59" s="136"/>
      <c r="KUN59" s="136"/>
      <c r="KUO59" s="136"/>
      <c r="KUP59" s="136"/>
      <c r="KUQ59" s="136"/>
      <c r="KUR59" s="136"/>
      <c r="KUS59" s="136"/>
      <c r="KUT59" s="136"/>
      <c r="KUU59" s="136"/>
      <c r="KUV59" s="136"/>
      <c r="KUW59" s="136"/>
      <c r="KUX59" s="136"/>
      <c r="KUY59" s="136"/>
      <c r="KUZ59" s="136"/>
      <c r="KVA59" s="136"/>
      <c r="KVB59" s="136"/>
      <c r="KVC59" s="136"/>
      <c r="KVD59" s="136"/>
      <c r="KVE59" s="136"/>
      <c r="KVF59" s="136"/>
      <c r="KVG59" s="136"/>
      <c r="KVH59" s="136"/>
      <c r="KVI59" s="136"/>
      <c r="KVJ59" s="136"/>
      <c r="KVK59" s="136"/>
      <c r="KVL59" s="136"/>
      <c r="KVM59" s="136"/>
      <c r="KVN59" s="136"/>
      <c r="KVO59" s="136"/>
      <c r="KVP59" s="136"/>
      <c r="KVQ59" s="136"/>
      <c r="KVR59" s="136"/>
      <c r="KVS59" s="136"/>
      <c r="KVT59" s="136"/>
      <c r="KVU59" s="136"/>
      <c r="KVV59" s="136"/>
      <c r="KVW59" s="136"/>
      <c r="KVX59" s="136"/>
      <c r="KVY59" s="136"/>
      <c r="KVZ59" s="136"/>
      <c r="KWA59" s="136"/>
      <c r="KWB59" s="136"/>
      <c r="KWC59" s="136"/>
      <c r="KWD59" s="136"/>
      <c r="KWE59" s="136"/>
      <c r="KWF59" s="136"/>
      <c r="KWG59" s="136"/>
      <c r="KWH59" s="136"/>
      <c r="KWI59" s="136"/>
      <c r="KWJ59" s="136"/>
      <c r="KWK59" s="136"/>
      <c r="KWL59" s="136"/>
      <c r="KWM59" s="136"/>
      <c r="KWN59" s="136"/>
      <c r="KWO59" s="136"/>
      <c r="KWP59" s="136"/>
      <c r="KWQ59" s="136"/>
      <c r="KWR59" s="136"/>
      <c r="KWS59" s="136"/>
      <c r="KWT59" s="136"/>
      <c r="KWU59" s="136"/>
      <c r="KWV59" s="136"/>
      <c r="KWW59" s="136"/>
      <c r="KWX59" s="136"/>
      <c r="KWY59" s="136"/>
      <c r="KWZ59" s="136"/>
      <c r="KXA59" s="136"/>
      <c r="KXB59" s="136"/>
      <c r="KXC59" s="136"/>
      <c r="KXD59" s="136"/>
      <c r="KXE59" s="136"/>
      <c r="KXF59" s="136"/>
      <c r="KXG59" s="136"/>
      <c r="KXH59" s="136"/>
      <c r="KXI59" s="136"/>
      <c r="KXJ59" s="136"/>
      <c r="KXK59" s="136"/>
      <c r="KXL59" s="136"/>
      <c r="KXM59" s="136"/>
      <c r="KXN59" s="136"/>
      <c r="KXO59" s="136"/>
      <c r="KXP59" s="136"/>
      <c r="KXQ59" s="136"/>
      <c r="KXR59" s="136"/>
      <c r="KXS59" s="136"/>
      <c r="KXT59" s="136"/>
      <c r="KXU59" s="136"/>
      <c r="KXV59" s="136"/>
      <c r="KXW59" s="136"/>
      <c r="KXX59" s="136"/>
      <c r="KXY59" s="136"/>
      <c r="KXZ59" s="136"/>
      <c r="KYA59" s="136"/>
      <c r="KYB59" s="136"/>
      <c r="KYC59" s="136"/>
      <c r="KYD59" s="136"/>
      <c r="KYE59" s="136"/>
      <c r="KYF59" s="136"/>
      <c r="KYG59" s="136"/>
      <c r="KYH59" s="136"/>
      <c r="KYI59" s="136"/>
      <c r="KYJ59" s="136"/>
      <c r="KYK59" s="136"/>
      <c r="KYL59" s="136"/>
      <c r="KYM59" s="136"/>
      <c r="KYN59" s="136"/>
      <c r="KYO59" s="136"/>
      <c r="KYP59" s="136"/>
      <c r="KYQ59" s="136"/>
      <c r="KYR59" s="136"/>
      <c r="KYS59" s="136"/>
      <c r="KYT59" s="136"/>
      <c r="KYU59" s="136"/>
      <c r="KYV59" s="136"/>
      <c r="KYW59" s="136"/>
      <c r="KYX59" s="136"/>
      <c r="KYY59" s="136"/>
      <c r="KYZ59" s="136"/>
      <c r="KZA59" s="136"/>
      <c r="KZB59" s="136"/>
      <c r="KZC59" s="136"/>
      <c r="KZD59" s="136"/>
      <c r="KZE59" s="136"/>
      <c r="KZF59" s="136"/>
      <c r="KZG59" s="136"/>
      <c r="KZH59" s="136"/>
      <c r="KZI59" s="136"/>
      <c r="KZJ59" s="136"/>
      <c r="KZK59" s="136"/>
      <c r="KZL59" s="136"/>
      <c r="KZM59" s="136"/>
      <c r="KZN59" s="136"/>
      <c r="KZO59" s="136"/>
      <c r="KZP59" s="136"/>
      <c r="KZQ59" s="136"/>
      <c r="KZR59" s="136"/>
      <c r="KZS59" s="136"/>
      <c r="KZT59" s="136"/>
      <c r="KZU59" s="136"/>
      <c r="KZV59" s="136"/>
      <c r="KZW59" s="136"/>
      <c r="KZX59" s="136"/>
      <c r="KZY59" s="136"/>
      <c r="KZZ59" s="136"/>
      <c r="LAA59" s="136"/>
      <c r="LAB59" s="136"/>
      <c r="LAC59" s="136"/>
      <c r="LAD59" s="136"/>
      <c r="LAE59" s="136"/>
      <c r="LAF59" s="136"/>
      <c r="LAG59" s="136"/>
      <c r="LAH59" s="136"/>
      <c r="LAI59" s="136"/>
      <c r="LAJ59" s="136"/>
      <c r="LAK59" s="136"/>
      <c r="LAL59" s="136"/>
      <c r="LAM59" s="136"/>
      <c r="LAN59" s="136"/>
      <c r="LAO59" s="136"/>
      <c r="LAP59" s="136"/>
      <c r="LAQ59" s="136"/>
      <c r="LAR59" s="136"/>
      <c r="LAS59" s="136"/>
      <c r="LAT59" s="136"/>
      <c r="LAU59" s="136"/>
      <c r="LAV59" s="136"/>
      <c r="LAW59" s="136"/>
      <c r="LAX59" s="136"/>
      <c r="LAY59" s="136"/>
      <c r="LAZ59" s="136"/>
      <c r="LBA59" s="136"/>
      <c r="LBB59" s="136"/>
      <c r="LBC59" s="136"/>
      <c r="LBD59" s="136"/>
      <c r="LBE59" s="136"/>
      <c r="LBF59" s="136"/>
      <c r="LBG59" s="136"/>
      <c r="LBH59" s="136"/>
      <c r="LBI59" s="136"/>
      <c r="LBJ59" s="136"/>
      <c r="LBK59" s="136"/>
      <c r="LBL59" s="136"/>
      <c r="LBM59" s="136"/>
      <c r="LBN59" s="136"/>
      <c r="LBO59" s="136"/>
      <c r="LBP59" s="136"/>
      <c r="LBQ59" s="136"/>
      <c r="LBR59" s="136"/>
      <c r="LBS59" s="136"/>
      <c r="LBT59" s="136"/>
      <c r="LBU59" s="136"/>
      <c r="LBV59" s="136"/>
      <c r="LBW59" s="136"/>
      <c r="LBX59" s="136"/>
      <c r="LBY59" s="136"/>
      <c r="LBZ59" s="136"/>
      <c r="LCA59" s="136"/>
      <c r="LCB59" s="136"/>
      <c r="LCC59" s="136"/>
      <c r="LCD59" s="136"/>
      <c r="LCE59" s="136"/>
      <c r="LCF59" s="136"/>
      <c r="LCG59" s="136"/>
      <c r="LCH59" s="136"/>
      <c r="LCI59" s="136"/>
      <c r="LCJ59" s="136"/>
      <c r="LCK59" s="136"/>
      <c r="LCL59" s="136"/>
      <c r="LCM59" s="136"/>
      <c r="LCN59" s="136"/>
      <c r="LCO59" s="136"/>
      <c r="LCP59" s="136"/>
      <c r="LCQ59" s="136"/>
      <c r="LCR59" s="136"/>
      <c r="LCS59" s="136"/>
      <c r="LCT59" s="136"/>
      <c r="LCU59" s="136"/>
      <c r="LCV59" s="136"/>
      <c r="LCW59" s="136"/>
      <c r="LCX59" s="136"/>
      <c r="LCY59" s="136"/>
      <c r="LCZ59" s="136"/>
      <c r="LDA59" s="136"/>
      <c r="LDB59" s="136"/>
      <c r="LDC59" s="136"/>
      <c r="LDD59" s="136"/>
      <c r="LDE59" s="136"/>
      <c r="LDF59" s="136"/>
      <c r="LDG59" s="136"/>
      <c r="LDH59" s="136"/>
      <c r="LDI59" s="136"/>
      <c r="LDJ59" s="136"/>
      <c r="LDK59" s="136"/>
      <c r="LDL59" s="136"/>
      <c r="LDM59" s="136"/>
      <c r="LDN59" s="136"/>
      <c r="LDO59" s="136"/>
      <c r="LDP59" s="136"/>
      <c r="LDQ59" s="136"/>
      <c r="LDR59" s="136"/>
      <c r="LDS59" s="136"/>
      <c r="LDT59" s="136"/>
      <c r="LDU59" s="136"/>
      <c r="LDV59" s="136"/>
      <c r="LDW59" s="136"/>
      <c r="LDX59" s="136"/>
      <c r="LDY59" s="136"/>
      <c r="LDZ59" s="136"/>
      <c r="LEA59" s="136"/>
      <c r="LEB59" s="136"/>
      <c r="LEC59" s="136"/>
      <c r="LED59" s="136"/>
      <c r="LEE59" s="136"/>
      <c r="LEF59" s="136"/>
      <c r="LEG59" s="136"/>
      <c r="LEH59" s="136"/>
      <c r="LEI59" s="136"/>
      <c r="LEJ59" s="136"/>
      <c r="LEK59" s="136"/>
      <c r="LEL59" s="136"/>
      <c r="LEM59" s="136"/>
      <c r="LEN59" s="136"/>
      <c r="LEO59" s="136"/>
      <c r="LEP59" s="136"/>
      <c r="LEQ59" s="136"/>
      <c r="LER59" s="136"/>
      <c r="LES59" s="136"/>
      <c r="LET59" s="136"/>
      <c r="LEU59" s="136"/>
      <c r="LEV59" s="136"/>
      <c r="LEW59" s="136"/>
      <c r="LEX59" s="136"/>
      <c r="LEY59" s="136"/>
      <c r="LEZ59" s="136"/>
      <c r="LFA59" s="136"/>
      <c r="LFB59" s="136"/>
      <c r="LFC59" s="136"/>
      <c r="LFD59" s="136"/>
      <c r="LFE59" s="136"/>
      <c r="LFF59" s="136"/>
      <c r="LFG59" s="136"/>
      <c r="LFH59" s="136"/>
      <c r="LFI59" s="136"/>
      <c r="LFJ59" s="136"/>
      <c r="LFK59" s="136"/>
      <c r="LFL59" s="136"/>
      <c r="LFM59" s="136"/>
      <c r="LFN59" s="136"/>
      <c r="LFO59" s="136"/>
      <c r="LFP59" s="136"/>
      <c r="LFQ59" s="136"/>
      <c r="LFR59" s="136"/>
      <c r="LFS59" s="136"/>
      <c r="LFT59" s="136"/>
      <c r="LFU59" s="136"/>
      <c r="LFV59" s="136"/>
      <c r="LFW59" s="136"/>
      <c r="LFX59" s="136"/>
      <c r="LFY59" s="136"/>
      <c r="LFZ59" s="136"/>
      <c r="LGA59" s="136"/>
      <c r="LGB59" s="136"/>
      <c r="LGC59" s="136"/>
      <c r="LGD59" s="136"/>
      <c r="LGE59" s="136"/>
      <c r="LGF59" s="136"/>
      <c r="LGG59" s="136"/>
      <c r="LGH59" s="136"/>
      <c r="LGI59" s="136"/>
      <c r="LGJ59" s="136"/>
      <c r="LGK59" s="136"/>
      <c r="LGL59" s="136"/>
      <c r="LGM59" s="136"/>
      <c r="LGN59" s="136"/>
      <c r="LGO59" s="136"/>
      <c r="LGP59" s="136"/>
      <c r="LGQ59" s="136"/>
      <c r="LGR59" s="136"/>
      <c r="LGS59" s="136"/>
      <c r="LGT59" s="136"/>
      <c r="LGU59" s="136"/>
      <c r="LGV59" s="136"/>
      <c r="LGW59" s="136"/>
      <c r="LGX59" s="136"/>
      <c r="LGY59" s="136"/>
      <c r="LGZ59" s="136"/>
      <c r="LHA59" s="136"/>
      <c r="LHB59" s="136"/>
      <c r="LHC59" s="136"/>
      <c r="LHD59" s="136"/>
      <c r="LHE59" s="136"/>
      <c r="LHF59" s="136"/>
      <c r="LHG59" s="136"/>
      <c r="LHH59" s="136"/>
      <c r="LHI59" s="136"/>
      <c r="LHJ59" s="136"/>
      <c r="LHK59" s="136"/>
      <c r="LHL59" s="136"/>
      <c r="LHM59" s="136"/>
      <c r="LHN59" s="136"/>
      <c r="LHO59" s="136"/>
      <c r="LHP59" s="136"/>
      <c r="LHQ59" s="136"/>
      <c r="LHR59" s="136"/>
      <c r="LHS59" s="136"/>
      <c r="LHT59" s="136"/>
      <c r="LHU59" s="136"/>
      <c r="LHV59" s="136"/>
      <c r="LHW59" s="136"/>
      <c r="LHX59" s="136"/>
      <c r="LHY59" s="136"/>
      <c r="LHZ59" s="136"/>
      <c r="LIA59" s="136"/>
      <c r="LIB59" s="136"/>
      <c r="LIC59" s="136"/>
      <c r="LID59" s="136"/>
      <c r="LIE59" s="136"/>
      <c r="LIF59" s="136"/>
      <c r="LIG59" s="136"/>
      <c r="LIH59" s="136"/>
      <c r="LII59" s="136"/>
      <c r="LIJ59" s="136"/>
      <c r="LIK59" s="136"/>
      <c r="LIL59" s="136"/>
      <c r="LIM59" s="136"/>
      <c r="LIN59" s="136"/>
      <c r="LIO59" s="136"/>
      <c r="LIP59" s="136"/>
      <c r="LIQ59" s="136"/>
      <c r="LIR59" s="136"/>
      <c r="LIS59" s="136"/>
      <c r="LIT59" s="136"/>
      <c r="LIU59" s="136"/>
      <c r="LIV59" s="136"/>
      <c r="LIW59" s="136"/>
      <c r="LIX59" s="136"/>
      <c r="LIY59" s="136"/>
      <c r="LIZ59" s="136"/>
      <c r="LJA59" s="136"/>
      <c r="LJB59" s="136"/>
      <c r="LJC59" s="136"/>
      <c r="LJD59" s="136"/>
      <c r="LJE59" s="136"/>
      <c r="LJF59" s="136"/>
      <c r="LJG59" s="136"/>
      <c r="LJH59" s="136"/>
      <c r="LJI59" s="136"/>
      <c r="LJJ59" s="136"/>
      <c r="LJK59" s="136"/>
      <c r="LJL59" s="136"/>
      <c r="LJM59" s="136"/>
      <c r="LJN59" s="136"/>
      <c r="LJO59" s="136"/>
      <c r="LJP59" s="136"/>
      <c r="LJQ59" s="136"/>
      <c r="LJR59" s="136"/>
      <c r="LJS59" s="136"/>
      <c r="LJT59" s="136"/>
      <c r="LJU59" s="136"/>
      <c r="LJV59" s="136"/>
      <c r="LJW59" s="136"/>
      <c r="LJX59" s="136"/>
      <c r="LJY59" s="136"/>
      <c r="LJZ59" s="136"/>
      <c r="LKA59" s="136"/>
      <c r="LKB59" s="136"/>
      <c r="LKC59" s="136"/>
      <c r="LKD59" s="136"/>
      <c r="LKE59" s="136"/>
      <c r="LKF59" s="136"/>
      <c r="LKG59" s="136"/>
      <c r="LKH59" s="136"/>
      <c r="LKI59" s="136"/>
      <c r="LKJ59" s="136"/>
      <c r="LKK59" s="136"/>
      <c r="LKL59" s="136"/>
      <c r="LKM59" s="136"/>
      <c r="LKN59" s="136"/>
      <c r="LKO59" s="136"/>
      <c r="LKP59" s="136"/>
      <c r="LKQ59" s="136"/>
      <c r="LKR59" s="136"/>
      <c r="LKS59" s="136"/>
      <c r="LKT59" s="136"/>
      <c r="LKU59" s="136"/>
      <c r="LKV59" s="136"/>
      <c r="LKW59" s="136"/>
      <c r="LKX59" s="136"/>
      <c r="LKY59" s="136"/>
      <c r="LKZ59" s="136"/>
      <c r="LLA59" s="136"/>
      <c r="LLB59" s="136"/>
      <c r="LLC59" s="136"/>
      <c r="LLD59" s="136"/>
      <c r="LLE59" s="136"/>
      <c r="LLF59" s="136"/>
      <c r="LLG59" s="136"/>
      <c r="LLH59" s="136"/>
      <c r="LLI59" s="136"/>
      <c r="LLJ59" s="136"/>
      <c r="LLK59" s="136"/>
      <c r="LLL59" s="136"/>
      <c r="LLM59" s="136"/>
      <c r="LLN59" s="136"/>
      <c r="LLO59" s="136"/>
      <c r="LLP59" s="136"/>
      <c r="LLQ59" s="136"/>
      <c r="LLR59" s="136"/>
      <c r="LLS59" s="136"/>
      <c r="LLT59" s="136"/>
      <c r="LLU59" s="136"/>
      <c r="LLV59" s="136"/>
      <c r="LLW59" s="136"/>
      <c r="LLX59" s="136"/>
      <c r="LLY59" s="136"/>
      <c r="LLZ59" s="136"/>
      <c r="LMA59" s="136"/>
      <c r="LMB59" s="136"/>
      <c r="LMC59" s="136"/>
      <c r="LMD59" s="136"/>
      <c r="LME59" s="136"/>
      <c r="LMF59" s="136"/>
      <c r="LMG59" s="136"/>
      <c r="LMH59" s="136"/>
      <c r="LMI59" s="136"/>
      <c r="LMJ59" s="136"/>
      <c r="LMK59" s="136"/>
      <c r="LML59" s="136"/>
      <c r="LMM59" s="136"/>
      <c r="LMN59" s="136"/>
      <c r="LMO59" s="136"/>
      <c r="LMP59" s="136"/>
      <c r="LMQ59" s="136"/>
      <c r="LMR59" s="136"/>
      <c r="LMS59" s="136"/>
      <c r="LMT59" s="136"/>
      <c r="LMU59" s="136"/>
      <c r="LMV59" s="136"/>
      <c r="LMW59" s="136"/>
      <c r="LMX59" s="136"/>
      <c r="LMY59" s="136"/>
      <c r="LMZ59" s="136"/>
      <c r="LNA59" s="136"/>
      <c r="LNB59" s="136"/>
      <c r="LNC59" s="136"/>
      <c r="LND59" s="136"/>
      <c r="LNE59" s="136"/>
      <c r="LNF59" s="136"/>
      <c r="LNG59" s="136"/>
      <c r="LNH59" s="136"/>
      <c r="LNI59" s="136"/>
      <c r="LNJ59" s="136"/>
      <c r="LNK59" s="136"/>
      <c r="LNL59" s="136"/>
      <c r="LNM59" s="136"/>
      <c r="LNN59" s="136"/>
      <c r="LNO59" s="136"/>
      <c r="LNP59" s="136"/>
      <c r="LNQ59" s="136"/>
      <c r="LNR59" s="136"/>
      <c r="LNS59" s="136"/>
      <c r="LNT59" s="136"/>
      <c r="LNU59" s="136"/>
      <c r="LNV59" s="136"/>
      <c r="LNW59" s="136"/>
      <c r="LNX59" s="136"/>
      <c r="LNY59" s="136"/>
      <c r="LNZ59" s="136"/>
      <c r="LOA59" s="136"/>
      <c r="LOB59" s="136"/>
      <c r="LOC59" s="136"/>
      <c r="LOD59" s="136"/>
      <c r="LOE59" s="136"/>
      <c r="LOF59" s="136"/>
      <c r="LOG59" s="136"/>
      <c r="LOH59" s="136"/>
      <c r="LOI59" s="136"/>
      <c r="LOJ59" s="136"/>
      <c r="LOK59" s="136"/>
      <c r="LOL59" s="136"/>
      <c r="LOM59" s="136"/>
      <c r="LON59" s="136"/>
      <c r="LOO59" s="136"/>
      <c r="LOP59" s="136"/>
      <c r="LOQ59" s="136"/>
      <c r="LOR59" s="136"/>
      <c r="LOS59" s="136"/>
      <c r="LOT59" s="136"/>
      <c r="LOU59" s="136"/>
      <c r="LOV59" s="136"/>
      <c r="LOW59" s="136"/>
      <c r="LOX59" s="136"/>
      <c r="LOY59" s="136"/>
      <c r="LOZ59" s="136"/>
      <c r="LPA59" s="136"/>
      <c r="LPB59" s="136"/>
      <c r="LPC59" s="136"/>
      <c r="LPD59" s="136"/>
      <c r="LPE59" s="136"/>
      <c r="LPF59" s="136"/>
      <c r="LPG59" s="136"/>
      <c r="LPH59" s="136"/>
      <c r="LPI59" s="136"/>
      <c r="LPJ59" s="136"/>
      <c r="LPK59" s="136"/>
      <c r="LPL59" s="136"/>
      <c r="LPM59" s="136"/>
      <c r="LPN59" s="136"/>
      <c r="LPO59" s="136"/>
      <c r="LPP59" s="136"/>
      <c r="LPQ59" s="136"/>
      <c r="LPR59" s="136"/>
      <c r="LPS59" s="136"/>
      <c r="LPT59" s="136"/>
      <c r="LPU59" s="136"/>
      <c r="LPV59" s="136"/>
      <c r="LPW59" s="136"/>
      <c r="LPX59" s="136"/>
      <c r="LPY59" s="136"/>
      <c r="LPZ59" s="136"/>
      <c r="LQA59" s="136"/>
      <c r="LQB59" s="136"/>
      <c r="LQC59" s="136"/>
      <c r="LQD59" s="136"/>
      <c r="LQE59" s="136"/>
      <c r="LQF59" s="136"/>
      <c r="LQG59" s="136"/>
      <c r="LQH59" s="136"/>
      <c r="LQI59" s="136"/>
      <c r="LQJ59" s="136"/>
      <c r="LQK59" s="136"/>
      <c r="LQL59" s="136"/>
      <c r="LQM59" s="136"/>
      <c r="LQN59" s="136"/>
      <c r="LQO59" s="136"/>
      <c r="LQP59" s="136"/>
      <c r="LQQ59" s="136"/>
      <c r="LQR59" s="136"/>
      <c r="LQS59" s="136"/>
      <c r="LQT59" s="136"/>
      <c r="LQU59" s="136"/>
      <c r="LQV59" s="136"/>
      <c r="LQW59" s="136"/>
      <c r="LQX59" s="136"/>
      <c r="LQY59" s="136"/>
      <c r="LQZ59" s="136"/>
      <c r="LRA59" s="136"/>
      <c r="LRB59" s="136"/>
      <c r="LRC59" s="136"/>
      <c r="LRD59" s="136"/>
      <c r="LRE59" s="136"/>
      <c r="LRF59" s="136"/>
      <c r="LRG59" s="136"/>
      <c r="LRH59" s="136"/>
      <c r="LRI59" s="136"/>
      <c r="LRJ59" s="136"/>
      <c r="LRK59" s="136"/>
      <c r="LRL59" s="136"/>
      <c r="LRM59" s="136"/>
      <c r="LRN59" s="136"/>
      <c r="LRO59" s="136"/>
      <c r="LRP59" s="136"/>
      <c r="LRQ59" s="136"/>
      <c r="LRR59" s="136"/>
      <c r="LRS59" s="136"/>
      <c r="LRT59" s="136"/>
      <c r="LRU59" s="136"/>
      <c r="LRV59" s="136"/>
      <c r="LRW59" s="136"/>
      <c r="LRX59" s="136"/>
      <c r="LRY59" s="136"/>
      <c r="LRZ59" s="136"/>
      <c r="LSA59" s="136"/>
      <c r="LSB59" s="136"/>
      <c r="LSC59" s="136"/>
      <c r="LSD59" s="136"/>
      <c r="LSE59" s="136"/>
      <c r="LSF59" s="136"/>
      <c r="LSG59" s="136"/>
      <c r="LSH59" s="136"/>
      <c r="LSI59" s="136"/>
      <c r="LSJ59" s="136"/>
      <c r="LSK59" s="136"/>
      <c r="LSL59" s="136"/>
      <c r="LSM59" s="136"/>
      <c r="LSN59" s="136"/>
      <c r="LSO59" s="136"/>
      <c r="LSP59" s="136"/>
      <c r="LSQ59" s="136"/>
      <c r="LSR59" s="136"/>
      <c r="LSS59" s="136"/>
      <c r="LST59" s="136"/>
      <c r="LSU59" s="136"/>
      <c r="LSV59" s="136"/>
      <c r="LSW59" s="136"/>
      <c r="LSX59" s="136"/>
      <c r="LSY59" s="136"/>
      <c r="LSZ59" s="136"/>
      <c r="LTA59" s="136"/>
      <c r="LTB59" s="136"/>
      <c r="LTC59" s="136"/>
      <c r="LTD59" s="136"/>
      <c r="LTE59" s="136"/>
      <c r="LTF59" s="136"/>
      <c r="LTG59" s="136"/>
      <c r="LTH59" s="136"/>
      <c r="LTI59" s="136"/>
      <c r="LTJ59" s="136"/>
      <c r="LTK59" s="136"/>
      <c r="LTL59" s="136"/>
      <c r="LTM59" s="136"/>
      <c r="LTN59" s="136"/>
      <c r="LTO59" s="136"/>
      <c r="LTP59" s="136"/>
      <c r="LTQ59" s="136"/>
      <c r="LTR59" s="136"/>
      <c r="LTS59" s="136"/>
      <c r="LTT59" s="136"/>
      <c r="LTU59" s="136"/>
      <c r="LTV59" s="136"/>
      <c r="LTW59" s="136"/>
      <c r="LTX59" s="136"/>
      <c r="LTY59" s="136"/>
      <c r="LTZ59" s="136"/>
      <c r="LUA59" s="136"/>
      <c r="LUB59" s="136"/>
      <c r="LUC59" s="136"/>
      <c r="LUD59" s="136"/>
      <c r="LUE59" s="136"/>
      <c r="LUF59" s="136"/>
      <c r="LUG59" s="136"/>
      <c r="LUH59" s="136"/>
      <c r="LUI59" s="136"/>
      <c r="LUJ59" s="136"/>
      <c r="LUK59" s="136"/>
      <c r="LUL59" s="136"/>
      <c r="LUM59" s="136"/>
      <c r="LUN59" s="136"/>
      <c r="LUO59" s="136"/>
      <c r="LUP59" s="136"/>
      <c r="LUQ59" s="136"/>
      <c r="LUR59" s="136"/>
      <c r="LUS59" s="136"/>
      <c r="LUT59" s="136"/>
      <c r="LUU59" s="136"/>
      <c r="LUV59" s="136"/>
      <c r="LUW59" s="136"/>
      <c r="LUX59" s="136"/>
      <c r="LUY59" s="136"/>
      <c r="LUZ59" s="136"/>
      <c r="LVA59" s="136"/>
      <c r="LVB59" s="136"/>
      <c r="LVC59" s="136"/>
      <c r="LVD59" s="136"/>
      <c r="LVE59" s="136"/>
      <c r="LVF59" s="136"/>
      <c r="LVG59" s="136"/>
      <c r="LVH59" s="136"/>
      <c r="LVI59" s="136"/>
      <c r="LVJ59" s="136"/>
      <c r="LVK59" s="136"/>
      <c r="LVL59" s="136"/>
      <c r="LVM59" s="136"/>
      <c r="LVN59" s="136"/>
      <c r="LVO59" s="136"/>
      <c r="LVP59" s="136"/>
      <c r="LVQ59" s="136"/>
      <c r="LVR59" s="136"/>
      <c r="LVS59" s="136"/>
      <c r="LVT59" s="136"/>
      <c r="LVU59" s="136"/>
      <c r="LVV59" s="136"/>
      <c r="LVW59" s="136"/>
      <c r="LVX59" s="136"/>
      <c r="LVY59" s="136"/>
      <c r="LVZ59" s="136"/>
      <c r="LWA59" s="136"/>
      <c r="LWB59" s="136"/>
      <c r="LWC59" s="136"/>
      <c r="LWD59" s="136"/>
      <c r="LWE59" s="136"/>
      <c r="LWF59" s="136"/>
      <c r="LWG59" s="136"/>
      <c r="LWH59" s="136"/>
      <c r="LWI59" s="136"/>
      <c r="LWJ59" s="136"/>
      <c r="LWK59" s="136"/>
      <c r="LWL59" s="136"/>
      <c r="LWM59" s="136"/>
      <c r="LWN59" s="136"/>
      <c r="LWO59" s="136"/>
      <c r="LWP59" s="136"/>
      <c r="LWQ59" s="136"/>
      <c r="LWR59" s="136"/>
      <c r="LWS59" s="136"/>
      <c r="LWT59" s="136"/>
      <c r="LWU59" s="136"/>
      <c r="LWV59" s="136"/>
      <c r="LWW59" s="136"/>
      <c r="LWX59" s="136"/>
      <c r="LWY59" s="136"/>
      <c r="LWZ59" s="136"/>
      <c r="LXA59" s="136"/>
      <c r="LXB59" s="136"/>
      <c r="LXC59" s="136"/>
      <c r="LXD59" s="136"/>
      <c r="LXE59" s="136"/>
      <c r="LXF59" s="136"/>
      <c r="LXG59" s="136"/>
      <c r="LXH59" s="136"/>
      <c r="LXI59" s="136"/>
      <c r="LXJ59" s="136"/>
      <c r="LXK59" s="136"/>
      <c r="LXL59" s="136"/>
      <c r="LXM59" s="136"/>
      <c r="LXN59" s="136"/>
      <c r="LXO59" s="136"/>
      <c r="LXP59" s="136"/>
      <c r="LXQ59" s="136"/>
      <c r="LXR59" s="136"/>
      <c r="LXS59" s="136"/>
      <c r="LXT59" s="136"/>
      <c r="LXU59" s="136"/>
      <c r="LXV59" s="136"/>
      <c r="LXW59" s="136"/>
      <c r="LXX59" s="136"/>
      <c r="LXY59" s="136"/>
      <c r="LXZ59" s="136"/>
      <c r="LYA59" s="136"/>
      <c r="LYB59" s="136"/>
      <c r="LYC59" s="136"/>
      <c r="LYD59" s="136"/>
      <c r="LYE59" s="136"/>
      <c r="LYF59" s="136"/>
      <c r="LYG59" s="136"/>
      <c r="LYH59" s="136"/>
      <c r="LYI59" s="136"/>
      <c r="LYJ59" s="136"/>
      <c r="LYK59" s="136"/>
      <c r="LYL59" s="136"/>
      <c r="LYM59" s="136"/>
      <c r="LYN59" s="136"/>
      <c r="LYO59" s="136"/>
      <c r="LYP59" s="136"/>
      <c r="LYQ59" s="136"/>
      <c r="LYR59" s="136"/>
      <c r="LYS59" s="136"/>
      <c r="LYT59" s="136"/>
      <c r="LYU59" s="136"/>
      <c r="LYV59" s="136"/>
      <c r="LYW59" s="136"/>
      <c r="LYX59" s="136"/>
      <c r="LYY59" s="136"/>
      <c r="LYZ59" s="136"/>
      <c r="LZA59" s="136"/>
      <c r="LZB59" s="136"/>
      <c r="LZC59" s="136"/>
      <c r="LZD59" s="136"/>
      <c r="LZE59" s="136"/>
      <c r="LZF59" s="136"/>
      <c r="LZG59" s="136"/>
      <c r="LZH59" s="136"/>
      <c r="LZI59" s="136"/>
      <c r="LZJ59" s="136"/>
      <c r="LZK59" s="136"/>
      <c r="LZL59" s="136"/>
      <c r="LZM59" s="136"/>
      <c r="LZN59" s="136"/>
      <c r="LZO59" s="136"/>
      <c r="LZP59" s="136"/>
      <c r="LZQ59" s="136"/>
      <c r="LZR59" s="136"/>
      <c r="LZS59" s="136"/>
      <c r="LZT59" s="136"/>
      <c r="LZU59" s="136"/>
      <c r="LZV59" s="136"/>
      <c r="LZW59" s="136"/>
      <c r="LZX59" s="136"/>
      <c r="LZY59" s="136"/>
      <c r="LZZ59" s="136"/>
      <c r="MAA59" s="136"/>
      <c r="MAB59" s="136"/>
      <c r="MAC59" s="136"/>
      <c r="MAD59" s="136"/>
      <c r="MAE59" s="136"/>
      <c r="MAF59" s="136"/>
      <c r="MAG59" s="136"/>
      <c r="MAH59" s="136"/>
      <c r="MAI59" s="136"/>
      <c r="MAJ59" s="136"/>
      <c r="MAK59" s="136"/>
      <c r="MAL59" s="136"/>
      <c r="MAM59" s="136"/>
      <c r="MAN59" s="136"/>
      <c r="MAO59" s="136"/>
      <c r="MAP59" s="136"/>
      <c r="MAQ59" s="136"/>
      <c r="MAR59" s="136"/>
      <c r="MAS59" s="136"/>
      <c r="MAT59" s="136"/>
      <c r="MAU59" s="136"/>
      <c r="MAV59" s="136"/>
      <c r="MAW59" s="136"/>
      <c r="MAX59" s="136"/>
      <c r="MAY59" s="136"/>
      <c r="MAZ59" s="136"/>
      <c r="MBA59" s="136"/>
      <c r="MBB59" s="136"/>
      <c r="MBC59" s="136"/>
      <c r="MBD59" s="136"/>
      <c r="MBE59" s="136"/>
      <c r="MBF59" s="136"/>
      <c r="MBG59" s="136"/>
      <c r="MBH59" s="136"/>
      <c r="MBI59" s="136"/>
      <c r="MBJ59" s="136"/>
      <c r="MBK59" s="136"/>
      <c r="MBL59" s="136"/>
      <c r="MBM59" s="136"/>
      <c r="MBN59" s="136"/>
      <c r="MBO59" s="136"/>
      <c r="MBP59" s="136"/>
      <c r="MBQ59" s="136"/>
      <c r="MBR59" s="136"/>
      <c r="MBS59" s="136"/>
      <c r="MBT59" s="136"/>
      <c r="MBU59" s="136"/>
      <c r="MBV59" s="136"/>
      <c r="MBW59" s="136"/>
      <c r="MBX59" s="136"/>
      <c r="MBY59" s="136"/>
      <c r="MBZ59" s="136"/>
      <c r="MCA59" s="136"/>
      <c r="MCB59" s="136"/>
      <c r="MCC59" s="136"/>
      <c r="MCD59" s="136"/>
      <c r="MCE59" s="136"/>
      <c r="MCF59" s="136"/>
      <c r="MCG59" s="136"/>
      <c r="MCH59" s="136"/>
      <c r="MCI59" s="136"/>
      <c r="MCJ59" s="136"/>
      <c r="MCK59" s="136"/>
      <c r="MCL59" s="136"/>
      <c r="MCM59" s="136"/>
      <c r="MCN59" s="136"/>
      <c r="MCO59" s="136"/>
      <c r="MCP59" s="136"/>
      <c r="MCQ59" s="136"/>
      <c r="MCR59" s="136"/>
      <c r="MCS59" s="136"/>
      <c r="MCT59" s="136"/>
      <c r="MCU59" s="136"/>
      <c r="MCV59" s="136"/>
      <c r="MCW59" s="136"/>
      <c r="MCX59" s="136"/>
      <c r="MCY59" s="136"/>
      <c r="MCZ59" s="136"/>
      <c r="MDA59" s="136"/>
      <c r="MDB59" s="136"/>
      <c r="MDC59" s="136"/>
      <c r="MDD59" s="136"/>
      <c r="MDE59" s="136"/>
      <c r="MDF59" s="136"/>
      <c r="MDG59" s="136"/>
      <c r="MDH59" s="136"/>
      <c r="MDI59" s="136"/>
      <c r="MDJ59" s="136"/>
      <c r="MDK59" s="136"/>
      <c r="MDL59" s="136"/>
      <c r="MDM59" s="136"/>
      <c r="MDN59" s="136"/>
      <c r="MDO59" s="136"/>
      <c r="MDP59" s="136"/>
      <c r="MDQ59" s="136"/>
      <c r="MDR59" s="136"/>
      <c r="MDS59" s="136"/>
      <c r="MDT59" s="136"/>
      <c r="MDU59" s="136"/>
      <c r="MDV59" s="136"/>
      <c r="MDW59" s="136"/>
      <c r="MDX59" s="136"/>
      <c r="MDY59" s="136"/>
      <c r="MDZ59" s="136"/>
      <c r="MEA59" s="136"/>
      <c r="MEB59" s="136"/>
      <c r="MEC59" s="136"/>
      <c r="MED59" s="136"/>
      <c r="MEE59" s="136"/>
      <c r="MEF59" s="136"/>
      <c r="MEG59" s="136"/>
      <c r="MEH59" s="136"/>
      <c r="MEI59" s="136"/>
      <c r="MEJ59" s="136"/>
      <c r="MEK59" s="136"/>
      <c r="MEL59" s="136"/>
      <c r="MEM59" s="136"/>
      <c r="MEN59" s="136"/>
      <c r="MEO59" s="136"/>
      <c r="MEP59" s="136"/>
      <c r="MEQ59" s="136"/>
      <c r="MER59" s="136"/>
      <c r="MES59" s="136"/>
      <c r="MET59" s="136"/>
      <c r="MEU59" s="136"/>
      <c r="MEV59" s="136"/>
      <c r="MEW59" s="136"/>
      <c r="MEX59" s="136"/>
      <c r="MEY59" s="136"/>
      <c r="MEZ59" s="136"/>
      <c r="MFA59" s="136"/>
      <c r="MFB59" s="136"/>
      <c r="MFC59" s="136"/>
      <c r="MFD59" s="136"/>
      <c r="MFE59" s="136"/>
      <c r="MFF59" s="136"/>
      <c r="MFG59" s="136"/>
      <c r="MFH59" s="136"/>
      <c r="MFI59" s="136"/>
      <c r="MFJ59" s="136"/>
      <c r="MFK59" s="136"/>
      <c r="MFL59" s="136"/>
      <c r="MFM59" s="136"/>
      <c r="MFN59" s="136"/>
      <c r="MFO59" s="136"/>
      <c r="MFP59" s="136"/>
      <c r="MFQ59" s="136"/>
      <c r="MFR59" s="136"/>
      <c r="MFS59" s="136"/>
      <c r="MFT59" s="136"/>
      <c r="MFU59" s="136"/>
      <c r="MFV59" s="136"/>
      <c r="MFW59" s="136"/>
      <c r="MFX59" s="136"/>
      <c r="MFY59" s="136"/>
      <c r="MFZ59" s="136"/>
      <c r="MGA59" s="136"/>
      <c r="MGB59" s="136"/>
      <c r="MGC59" s="136"/>
      <c r="MGD59" s="136"/>
      <c r="MGE59" s="136"/>
      <c r="MGF59" s="136"/>
      <c r="MGG59" s="136"/>
      <c r="MGH59" s="136"/>
      <c r="MGI59" s="136"/>
      <c r="MGJ59" s="136"/>
      <c r="MGK59" s="136"/>
      <c r="MGL59" s="136"/>
      <c r="MGM59" s="136"/>
      <c r="MGN59" s="136"/>
      <c r="MGO59" s="136"/>
      <c r="MGP59" s="136"/>
      <c r="MGQ59" s="136"/>
      <c r="MGR59" s="136"/>
      <c r="MGS59" s="136"/>
      <c r="MGT59" s="136"/>
      <c r="MGU59" s="136"/>
      <c r="MGV59" s="136"/>
      <c r="MGW59" s="136"/>
      <c r="MGX59" s="136"/>
      <c r="MGY59" s="136"/>
      <c r="MGZ59" s="136"/>
      <c r="MHA59" s="136"/>
      <c r="MHB59" s="136"/>
      <c r="MHC59" s="136"/>
      <c r="MHD59" s="136"/>
      <c r="MHE59" s="136"/>
      <c r="MHF59" s="136"/>
      <c r="MHG59" s="136"/>
      <c r="MHH59" s="136"/>
      <c r="MHI59" s="136"/>
      <c r="MHJ59" s="136"/>
      <c r="MHK59" s="136"/>
      <c r="MHL59" s="136"/>
      <c r="MHM59" s="136"/>
      <c r="MHN59" s="136"/>
      <c r="MHO59" s="136"/>
      <c r="MHP59" s="136"/>
      <c r="MHQ59" s="136"/>
      <c r="MHR59" s="136"/>
      <c r="MHS59" s="136"/>
      <c r="MHT59" s="136"/>
      <c r="MHU59" s="136"/>
      <c r="MHV59" s="136"/>
      <c r="MHW59" s="136"/>
      <c r="MHX59" s="136"/>
      <c r="MHY59" s="136"/>
      <c r="MHZ59" s="136"/>
      <c r="MIA59" s="136"/>
      <c r="MIB59" s="136"/>
      <c r="MIC59" s="136"/>
      <c r="MID59" s="136"/>
      <c r="MIE59" s="136"/>
      <c r="MIF59" s="136"/>
      <c r="MIG59" s="136"/>
      <c r="MIH59" s="136"/>
      <c r="MII59" s="136"/>
      <c r="MIJ59" s="136"/>
      <c r="MIK59" s="136"/>
      <c r="MIL59" s="136"/>
      <c r="MIM59" s="136"/>
      <c r="MIN59" s="136"/>
      <c r="MIO59" s="136"/>
      <c r="MIP59" s="136"/>
      <c r="MIQ59" s="136"/>
      <c r="MIR59" s="136"/>
      <c r="MIS59" s="136"/>
      <c r="MIT59" s="136"/>
      <c r="MIU59" s="136"/>
      <c r="MIV59" s="136"/>
      <c r="MIW59" s="136"/>
      <c r="MIX59" s="136"/>
      <c r="MIY59" s="136"/>
      <c r="MIZ59" s="136"/>
      <c r="MJA59" s="136"/>
      <c r="MJB59" s="136"/>
      <c r="MJC59" s="136"/>
      <c r="MJD59" s="136"/>
      <c r="MJE59" s="136"/>
      <c r="MJF59" s="136"/>
      <c r="MJG59" s="136"/>
      <c r="MJH59" s="136"/>
      <c r="MJI59" s="136"/>
      <c r="MJJ59" s="136"/>
      <c r="MJK59" s="136"/>
      <c r="MJL59" s="136"/>
      <c r="MJM59" s="136"/>
      <c r="MJN59" s="136"/>
      <c r="MJO59" s="136"/>
      <c r="MJP59" s="136"/>
      <c r="MJQ59" s="136"/>
      <c r="MJR59" s="136"/>
      <c r="MJS59" s="136"/>
      <c r="MJT59" s="136"/>
      <c r="MJU59" s="136"/>
      <c r="MJV59" s="136"/>
      <c r="MJW59" s="136"/>
      <c r="MJX59" s="136"/>
      <c r="MJY59" s="136"/>
      <c r="MJZ59" s="136"/>
      <c r="MKA59" s="136"/>
      <c r="MKB59" s="136"/>
      <c r="MKC59" s="136"/>
      <c r="MKD59" s="136"/>
      <c r="MKE59" s="136"/>
      <c r="MKF59" s="136"/>
      <c r="MKG59" s="136"/>
      <c r="MKH59" s="136"/>
      <c r="MKI59" s="136"/>
      <c r="MKJ59" s="136"/>
      <c r="MKK59" s="136"/>
      <c r="MKL59" s="136"/>
      <c r="MKM59" s="136"/>
      <c r="MKN59" s="136"/>
      <c r="MKO59" s="136"/>
      <c r="MKP59" s="136"/>
      <c r="MKQ59" s="136"/>
      <c r="MKR59" s="136"/>
      <c r="MKS59" s="136"/>
      <c r="MKT59" s="136"/>
      <c r="MKU59" s="136"/>
      <c r="MKV59" s="136"/>
      <c r="MKW59" s="136"/>
      <c r="MKX59" s="136"/>
      <c r="MKY59" s="136"/>
      <c r="MKZ59" s="136"/>
      <c r="MLA59" s="136"/>
      <c r="MLB59" s="136"/>
      <c r="MLC59" s="136"/>
      <c r="MLD59" s="136"/>
      <c r="MLE59" s="136"/>
      <c r="MLF59" s="136"/>
      <c r="MLG59" s="136"/>
      <c r="MLH59" s="136"/>
      <c r="MLI59" s="136"/>
      <c r="MLJ59" s="136"/>
      <c r="MLK59" s="136"/>
      <c r="MLL59" s="136"/>
      <c r="MLM59" s="136"/>
      <c r="MLN59" s="136"/>
      <c r="MLO59" s="136"/>
      <c r="MLP59" s="136"/>
      <c r="MLQ59" s="136"/>
      <c r="MLR59" s="136"/>
      <c r="MLS59" s="136"/>
      <c r="MLT59" s="136"/>
      <c r="MLU59" s="136"/>
      <c r="MLV59" s="136"/>
      <c r="MLW59" s="136"/>
      <c r="MLX59" s="136"/>
      <c r="MLY59" s="136"/>
      <c r="MLZ59" s="136"/>
      <c r="MMA59" s="136"/>
      <c r="MMB59" s="136"/>
      <c r="MMC59" s="136"/>
      <c r="MMD59" s="136"/>
      <c r="MME59" s="136"/>
      <c r="MMF59" s="136"/>
      <c r="MMG59" s="136"/>
      <c r="MMH59" s="136"/>
      <c r="MMI59" s="136"/>
      <c r="MMJ59" s="136"/>
      <c r="MMK59" s="136"/>
      <c r="MML59" s="136"/>
      <c r="MMM59" s="136"/>
      <c r="MMN59" s="136"/>
      <c r="MMO59" s="136"/>
      <c r="MMP59" s="136"/>
      <c r="MMQ59" s="136"/>
      <c r="MMR59" s="136"/>
      <c r="MMS59" s="136"/>
      <c r="MMT59" s="136"/>
      <c r="MMU59" s="136"/>
      <c r="MMV59" s="136"/>
      <c r="MMW59" s="136"/>
      <c r="MMX59" s="136"/>
      <c r="MMY59" s="136"/>
      <c r="MMZ59" s="136"/>
      <c r="MNA59" s="136"/>
      <c r="MNB59" s="136"/>
      <c r="MNC59" s="136"/>
      <c r="MND59" s="136"/>
      <c r="MNE59" s="136"/>
      <c r="MNF59" s="136"/>
      <c r="MNG59" s="136"/>
      <c r="MNH59" s="136"/>
      <c r="MNI59" s="136"/>
      <c r="MNJ59" s="136"/>
      <c r="MNK59" s="136"/>
      <c r="MNL59" s="136"/>
      <c r="MNM59" s="136"/>
      <c r="MNN59" s="136"/>
      <c r="MNO59" s="136"/>
      <c r="MNP59" s="136"/>
      <c r="MNQ59" s="136"/>
      <c r="MNR59" s="136"/>
      <c r="MNS59" s="136"/>
      <c r="MNT59" s="136"/>
      <c r="MNU59" s="136"/>
      <c r="MNV59" s="136"/>
      <c r="MNW59" s="136"/>
      <c r="MNX59" s="136"/>
      <c r="MNY59" s="136"/>
      <c r="MNZ59" s="136"/>
      <c r="MOA59" s="136"/>
      <c r="MOB59" s="136"/>
      <c r="MOC59" s="136"/>
      <c r="MOD59" s="136"/>
      <c r="MOE59" s="136"/>
      <c r="MOF59" s="136"/>
      <c r="MOG59" s="136"/>
      <c r="MOH59" s="136"/>
      <c r="MOI59" s="136"/>
      <c r="MOJ59" s="136"/>
      <c r="MOK59" s="136"/>
      <c r="MOL59" s="136"/>
      <c r="MOM59" s="136"/>
      <c r="MON59" s="136"/>
      <c r="MOO59" s="136"/>
      <c r="MOP59" s="136"/>
      <c r="MOQ59" s="136"/>
      <c r="MOR59" s="136"/>
      <c r="MOS59" s="136"/>
      <c r="MOT59" s="136"/>
      <c r="MOU59" s="136"/>
      <c r="MOV59" s="136"/>
      <c r="MOW59" s="136"/>
      <c r="MOX59" s="136"/>
      <c r="MOY59" s="136"/>
      <c r="MOZ59" s="136"/>
      <c r="MPA59" s="136"/>
      <c r="MPB59" s="136"/>
      <c r="MPC59" s="136"/>
      <c r="MPD59" s="136"/>
      <c r="MPE59" s="136"/>
      <c r="MPF59" s="136"/>
      <c r="MPG59" s="136"/>
      <c r="MPH59" s="136"/>
      <c r="MPI59" s="136"/>
      <c r="MPJ59" s="136"/>
      <c r="MPK59" s="136"/>
      <c r="MPL59" s="136"/>
      <c r="MPM59" s="136"/>
      <c r="MPN59" s="136"/>
      <c r="MPO59" s="136"/>
      <c r="MPP59" s="136"/>
      <c r="MPQ59" s="136"/>
      <c r="MPR59" s="136"/>
      <c r="MPS59" s="136"/>
      <c r="MPT59" s="136"/>
      <c r="MPU59" s="136"/>
      <c r="MPV59" s="136"/>
      <c r="MPW59" s="136"/>
      <c r="MPX59" s="136"/>
      <c r="MPY59" s="136"/>
      <c r="MPZ59" s="136"/>
      <c r="MQA59" s="136"/>
      <c r="MQB59" s="136"/>
      <c r="MQC59" s="136"/>
      <c r="MQD59" s="136"/>
      <c r="MQE59" s="136"/>
      <c r="MQF59" s="136"/>
      <c r="MQG59" s="136"/>
      <c r="MQH59" s="136"/>
      <c r="MQI59" s="136"/>
      <c r="MQJ59" s="136"/>
      <c r="MQK59" s="136"/>
      <c r="MQL59" s="136"/>
      <c r="MQM59" s="136"/>
      <c r="MQN59" s="136"/>
      <c r="MQO59" s="136"/>
      <c r="MQP59" s="136"/>
      <c r="MQQ59" s="136"/>
      <c r="MQR59" s="136"/>
      <c r="MQS59" s="136"/>
      <c r="MQT59" s="136"/>
      <c r="MQU59" s="136"/>
      <c r="MQV59" s="136"/>
      <c r="MQW59" s="136"/>
      <c r="MQX59" s="136"/>
      <c r="MQY59" s="136"/>
      <c r="MQZ59" s="136"/>
      <c r="MRA59" s="136"/>
      <c r="MRB59" s="136"/>
      <c r="MRC59" s="136"/>
      <c r="MRD59" s="136"/>
      <c r="MRE59" s="136"/>
      <c r="MRF59" s="136"/>
      <c r="MRG59" s="136"/>
      <c r="MRH59" s="136"/>
      <c r="MRI59" s="136"/>
      <c r="MRJ59" s="136"/>
      <c r="MRK59" s="136"/>
      <c r="MRL59" s="136"/>
      <c r="MRM59" s="136"/>
      <c r="MRN59" s="136"/>
      <c r="MRO59" s="136"/>
      <c r="MRP59" s="136"/>
      <c r="MRQ59" s="136"/>
      <c r="MRR59" s="136"/>
      <c r="MRS59" s="136"/>
      <c r="MRT59" s="136"/>
      <c r="MRU59" s="136"/>
      <c r="MRV59" s="136"/>
      <c r="MRW59" s="136"/>
      <c r="MRX59" s="136"/>
      <c r="MRY59" s="136"/>
      <c r="MRZ59" s="136"/>
      <c r="MSA59" s="136"/>
      <c r="MSB59" s="136"/>
      <c r="MSC59" s="136"/>
      <c r="MSD59" s="136"/>
      <c r="MSE59" s="136"/>
      <c r="MSF59" s="136"/>
      <c r="MSG59" s="136"/>
      <c r="MSH59" s="136"/>
      <c r="MSI59" s="136"/>
      <c r="MSJ59" s="136"/>
      <c r="MSK59" s="136"/>
      <c r="MSL59" s="136"/>
      <c r="MSM59" s="136"/>
      <c r="MSN59" s="136"/>
      <c r="MSO59" s="136"/>
      <c r="MSP59" s="136"/>
      <c r="MSQ59" s="136"/>
      <c r="MSR59" s="136"/>
      <c r="MSS59" s="136"/>
      <c r="MST59" s="136"/>
      <c r="MSU59" s="136"/>
      <c r="MSV59" s="136"/>
      <c r="MSW59" s="136"/>
      <c r="MSX59" s="136"/>
      <c r="MSY59" s="136"/>
      <c r="MSZ59" s="136"/>
      <c r="MTA59" s="136"/>
      <c r="MTB59" s="136"/>
      <c r="MTC59" s="136"/>
      <c r="MTD59" s="136"/>
      <c r="MTE59" s="136"/>
      <c r="MTF59" s="136"/>
      <c r="MTG59" s="136"/>
      <c r="MTH59" s="136"/>
      <c r="MTI59" s="136"/>
      <c r="MTJ59" s="136"/>
      <c r="MTK59" s="136"/>
      <c r="MTL59" s="136"/>
      <c r="MTM59" s="136"/>
      <c r="MTN59" s="136"/>
      <c r="MTO59" s="136"/>
      <c r="MTP59" s="136"/>
      <c r="MTQ59" s="136"/>
      <c r="MTR59" s="136"/>
      <c r="MTS59" s="136"/>
      <c r="MTT59" s="136"/>
      <c r="MTU59" s="136"/>
      <c r="MTV59" s="136"/>
      <c r="MTW59" s="136"/>
      <c r="MTX59" s="136"/>
      <c r="MTY59" s="136"/>
      <c r="MTZ59" s="136"/>
      <c r="MUA59" s="136"/>
      <c r="MUB59" s="136"/>
      <c r="MUC59" s="136"/>
      <c r="MUD59" s="136"/>
      <c r="MUE59" s="136"/>
      <c r="MUF59" s="136"/>
      <c r="MUG59" s="136"/>
      <c r="MUH59" s="136"/>
      <c r="MUI59" s="136"/>
      <c r="MUJ59" s="136"/>
      <c r="MUK59" s="136"/>
      <c r="MUL59" s="136"/>
      <c r="MUM59" s="136"/>
      <c r="MUN59" s="136"/>
      <c r="MUO59" s="136"/>
      <c r="MUP59" s="136"/>
      <c r="MUQ59" s="136"/>
      <c r="MUR59" s="136"/>
      <c r="MUS59" s="136"/>
      <c r="MUT59" s="136"/>
      <c r="MUU59" s="136"/>
      <c r="MUV59" s="136"/>
      <c r="MUW59" s="136"/>
      <c r="MUX59" s="136"/>
      <c r="MUY59" s="136"/>
      <c r="MUZ59" s="136"/>
      <c r="MVA59" s="136"/>
      <c r="MVB59" s="136"/>
      <c r="MVC59" s="136"/>
      <c r="MVD59" s="136"/>
      <c r="MVE59" s="136"/>
      <c r="MVF59" s="136"/>
      <c r="MVG59" s="136"/>
      <c r="MVH59" s="136"/>
      <c r="MVI59" s="136"/>
      <c r="MVJ59" s="136"/>
      <c r="MVK59" s="136"/>
      <c r="MVL59" s="136"/>
      <c r="MVM59" s="136"/>
      <c r="MVN59" s="136"/>
      <c r="MVO59" s="136"/>
      <c r="MVP59" s="136"/>
      <c r="MVQ59" s="136"/>
      <c r="MVR59" s="136"/>
      <c r="MVS59" s="136"/>
      <c r="MVT59" s="136"/>
      <c r="MVU59" s="136"/>
      <c r="MVV59" s="136"/>
      <c r="MVW59" s="136"/>
      <c r="MVX59" s="136"/>
      <c r="MVY59" s="136"/>
      <c r="MVZ59" s="136"/>
      <c r="MWA59" s="136"/>
      <c r="MWB59" s="136"/>
      <c r="MWC59" s="136"/>
      <c r="MWD59" s="136"/>
      <c r="MWE59" s="136"/>
      <c r="MWF59" s="136"/>
      <c r="MWG59" s="136"/>
      <c r="MWH59" s="136"/>
      <c r="MWI59" s="136"/>
      <c r="MWJ59" s="136"/>
      <c r="MWK59" s="136"/>
      <c r="MWL59" s="136"/>
      <c r="MWM59" s="136"/>
      <c r="MWN59" s="136"/>
      <c r="MWO59" s="136"/>
      <c r="MWP59" s="136"/>
      <c r="MWQ59" s="136"/>
      <c r="MWR59" s="136"/>
      <c r="MWS59" s="136"/>
      <c r="MWT59" s="136"/>
      <c r="MWU59" s="136"/>
      <c r="MWV59" s="136"/>
      <c r="MWW59" s="136"/>
      <c r="MWX59" s="136"/>
      <c r="MWY59" s="136"/>
      <c r="MWZ59" s="136"/>
      <c r="MXA59" s="136"/>
      <c r="MXB59" s="136"/>
      <c r="MXC59" s="136"/>
      <c r="MXD59" s="136"/>
      <c r="MXE59" s="136"/>
      <c r="MXF59" s="136"/>
      <c r="MXG59" s="136"/>
      <c r="MXH59" s="136"/>
      <c r="MXI59" s="136"/>
      <c r="MXJ59" s="136"/>
      <c r="MXK59" s="136"/>
      <c r="MXL59" s="136"/>
      <c r="MXM59" s="136"/>
      <c r="MXN59" s="136"/>
      <c r="MXO59" s="136"/>
      <c r="MXP59" s="136"/>
      <c r="MXQ59" s="136"/>
      <c r="MXR59" s="136"/>
      <c r="MXS59" s="136"/>
      <c r="MXT59" s="136"/>
      <c r="MXU59" s="136"/>
      <c r="MXV59" s="136"/>
      <c r="MXW59" s="136"/>
      <c r="MXX59" s="136"/>
      <c r="MXY59" s="136"/>
      <c r="MXZ59" s="136"/>
      <c r="MYA59" s="136"/>
      <c r="MYB59" s="136"/>
      <c r="MYC59" s="136"/>
      <c r="MYD59" s="136"/>
      <c r="MYE59" s="136"/>
      <c r="MYF59" s="136"/>
      <c r="MYG59" s="136"/>
      <c r="MYH59" s="136"/>
      <c r="MYI59" s="136"/>
      <c r="MYJ59" s="136"/>
      <c r="MYK59" s="136"/>
      <c r="MYL59" s="136"/>
      <c r="MYM59" s="136"/>
      <c r="MYN59" s="136"/>
      <c r="MYO59" s="136"/>
      <c r="MYP59" s="136"/>
      <c r="MYQ59" s="136"/>
      <c r="MYR59" s="136"/>
      <c r="MYS59" s="136"/>
      <c r="MYT59" s="136"/>
      <c r="MYU59" s="136"/>
      <c r="MYV59" s="136"/>
      <c r="MYW59" s="136"/>
      <c r="MYX59" s="136"/>
      <c r="MYY59" s="136"/>
      <c r="MYZ59" s="136"/>
      <c r="MZA59" s="136"/>
      <c r="MZB59" s="136"/>
      <c r="MZC59" s="136"/>
      <c r="MZD59" s="136"/>
      <c r="MZE59" s="136"/>
      <c r="MZF59" s="136"/>
      <c r="MZG59" s="136"/>
      <c r="MZH59" s="136"/>
      <c r="MZI59" s="136"/>
      <c r="MZJ59" s="136"/>
      <c r="MZK59" s="136"/>
      <c r="MZL59" s="136"/>
      <c r="MZM59" s="136"/>
      <c r="MZN59" s="136"/>
      <c r="MZO59" s="136"/>
      <c r="MZP59" s="136"/>
      <c r="MZQ59" s="136"/>
      <c r="MZR59" s="136"/>
      <c r="MZS59" s="136"/>
      <c r="MZT59" s="136"/>
      <c r="MZU59" s="136"/>
      <c r="MZV59" s="136"/>
      <c r="MZW59" s="136"/>
      <c r="MZX59" s="136"/>
      <c r="MZY59" s="136"/>
      <c r="MZZ59" s="136"/>
      <c r="NAA59" s="136"/>
      <c r="NAB59" s="136"/>
      <c r="NAC59" s="136"/>
      <c r="NAD59" s="136"/>
      <c r="NAE59" s="136"/>
      <c r="NAF59" s="136"/>
      <c r="NAG59" s="136"/>
      <c r="NAH59" s="136"/>
      <c r="NAI59" s="136"/>
      <c r="NAJ59" s="136"/>
      <c r="NAK59" s="136"/>
      <c r="NAL59" s="136"/>
      <c r="NAM59" s="136"/>
      <c r="NAN59" s="136"/>
      <c r="NAO59" s="136"/>
      <c r="NAP59" s="136"/>
      <c r="NAQ59" s="136"/>
      <c r="NAR59" s="136"/>
      <c r="NAS59" s="136"/>
      <c r="NAT59" s="136"/>
      <c r="NAU59" s="136"/>
      <c r="NAV59" s="136"/>
      <c r="NAW59" s="136"/>
      <c r="NAX59" s="136"/>
      <c r="NAY59" s="136"/>
      <c r="NAZ59" s="136"/>
      <c r="NBA59" s="136"/>
      <c r="NBB59" s="136"/>
      <c r="NBC59" s="136"/>
      <c r="NBD59" s="136"/>
      <c r="NBE59" s="136"/>
      <c r="NBF59" s="136"/>
      <c r="NBG59" s="136"/>
      <c r="NBH59" s="136"/>
      <c r="NBI59" s="136"/>
      <c r="NBJ59" s="136"/>
      <c r="NBK59" s="136"/>
      <c r="NBL59" s="136"/>
      <c r="NBM59" s="136"/>
      <c r="NBN59" s="136"/>
      <c r="NBO59" s="136"/>
      <c r="NBP59" s="136"/>
      <c r="NBQ59" s="136"/>
      <c r="NBR59" s="136"/>
      <c r="NBS59" s="136"/>
      <c r="NBT59" s="136"/>
      <c r="NBU59" s="136"/>
      <c r="NBV59" s="136"/>
      <c r="NBW59" s="136"/>
      <c r="NBX59" s="136"/>
      <c r="NBY59" s="136"/>
      <c r="NBZ59" s="136"/>
      <c r="NCA59" s="136"/>
      <c r="NCB59" s="136"/>
      <c r="NCC59" s="136"/>
      <c r="NCD59" s="136"/>
      <c r="NCE59" s="136"/>
      <c r="NCF59" s="136"/>
      <c r="NCG59" s="136"/>
      <c r="NCH59" s="136"/>
      <c r="NCI59" s="136"/>
      <c r="NCJ59" s="136"/>
      <c r="NCK59" s="136"/>
      <c r="NCL59" s="136"/>
      <c r="NCM59" s="136"/>
      <c r="NCN59" s="136"/>
      <c r="NCO59" s="136"/>
      <c r="NCP59" s="136"/>
      <c r="NCQ59" s="136"/>
      <c r="NCR59" s="136"/>
      <c r="NCS59" s="136"/>
      <c r="NCT59" s="136"/>
      <c r="NCU59" s="136"/>
      <c r="NCV59" s="136"/>
      <c r="NCW59" s="136"/>
      <c r="NCX59" s="136"/>
      <c r="NCY59" s="136"/>
      <c r="NCZ59" s="136"/>
      <c r="NDA59" s="136"/>
      <c r="NDB59" s="136"/>
      <c r="NDC59" s="136"/>
      <c r="NDD59" s="136"/>
      <c r="NDE59" s="136"/>
      <c r="NDF59" s="136"/>
      <c r="NDG59" s="136"/>
      <c r="NDH59" s="136"/>
      <c r="NDI59" s="136"/>
      <c r="NDJ59" s="136"/>
      <c r="NDK59" s="136"/>
      <c r="NDL59" s="136"/>
      <c r="NDM59" s="136"/>
      <c r="NDN59" s="136"/>
      <c r="NDO59" s="136"/>
      <c r="NDP59" s="136"/>
      <c r="NDQ59" s="136"/>
      <c r="NDR59" s="136"/>
      <c r="NDS59" s="136"/>
      <c r="NDT59" s="136"/>
      <c r="NDU59" s="136"/>
      <c r="NDV59" s="136"/>
      <c r="NDW59" s="136"/>
      <c r="NDX59" s="136"/>
      <c r="NDY59" s="136"/>
      <c r="NDZ59" s="136"/>
      <c r="NEA59" s="136"/>
      <c r="NEB59" s="136"/>
      <c r="NEC59" s="136"/>
      <c r="NED59" s="136"/>
      <c r="NEE59" s="136"/>
      <c r="NEF59" s="136"/>
      <c r="NEG59" s="136"/>
      <c r="NEH59" s="136"/>
      <c r="NEI59" s="136"/>
      <c r="NEJ59" s="136"/>
      <c r="NEK59" s="136"/>
      <c r="NEL59" s="136"/>
      <c r="NEM59" s="136"/>
      <c r="NEN59" s="136"/>
      <c r="NEO59" s="136"/>
      <c r="NEP59" s="136"/>
      <c r="NEQ59" s="136"/>
      <c r="NER59" s="136"/>
      <c r="NES59" s="136"/>
      <c r="NET59" s="136"/>
      <c r="NEU59" s="136"/>
      <c r="NEV59" s="136"/>
      <c r="NEW59" s="136"/>
      <c r="NEX59" s="136"/>
      <c r="NEY59" s="136"/>
      <c r="NEZ59" s="136"/>
      <c r="NFA59" s="136"/>
      <c r="NFB59" s="136"/>
      <c r="NFC59" s="136"/>
      <c r="NFD59" s="136"/>
      <c r="NFE59" s="136"/>
      <c r="NFF59" s="136"/>
      <c r="NFG59" s="136"/>
      <c r="NFH59" s="136"/>
      <c r="NFI59" s="136"/>
      <c r="NFJ59" s="136"/>
      <c r="NFK59" s="136"/>
      <c r="NFL59" s="136"/>
      <c r="NFM59" s="136"/>
      <c r="NFN59" s="136"/>
      <c r="NFO59" s="136"/>
      <c r="NFP59" s="136"/>
      <c r="NFQ59" s="136"/>
      <c r="NFR59" s="136"/>
      <c r="NFS59" s="136"/>
      <c r="NFT59" s="136"/>
      <c r="NFU59" s="136"/>
      <c r="NFV59" s="136"/>
      <c r="NFW59" s="136"/>
      <c r="NFX59" s="136"/>
      <c r="NFY59" s="136"/>
      <c r="NFZ59" s="136"/>
      <c r="NGA59" s="136"/>
      <c r="NGB59" s="136"/>
      <c r="NGC59" s="136"/>
      <c r="NGD59" s="136"/>
      <c r="NGE59" s="136"/>
      <c r="NGF59" s="136"/>
      <c r="NGG59" s="136"/>
      <c r="NGH59" s="136"/>
      <c r="NGI59" s="136"/>
      <c r="NGJ59" s="136"/>
      <c r="NGK59" s="136"/>
      <c r="NGL59" s="136"/>
      <c r="NGM59" s="136"/>
      <c r="NGN59" s="136"/>
      <c r="NGO59" s="136"/>
      <c r="NGP59" s="136"/>
      <c r="NGQ59" s="136"/>
      <c r="NGR59" s="136"/>
      <c r="NGS59" s="136"/>
      <c r="NGT59" s="136"/>
      <c r="NGU59" s="136"/>
      <c r="NGV59" s="136"/>
      <c r="NGW59" s="136"/>
      <c r="NGX59" s="136"/>
      <c r="NGY59" s="136"/>
      <c r="NGZ59" s="136"/>
      <c r="NHA59" s="136"/>
      <c r="NHB59" s="136"/>
      <c r="NHC59" s="136"/>
      <c r="NHD59" s="136"/>
      <c r="NHE59" s="136"/>
      <c r="NHF59" s="136"/>
      <c r="NHG59" s="136"/>
      <c r="NHH59" s="136"/>
      <c r="NHI59" s="136"/>
      <c r="NHJ59" s="136"/>
      <c r="NHK59" s="136"/>
      <c r="NHL59" s="136"/>
      <c r="NHM59" s="136"/>
      <c r="NHN59" s="136"/>
      <c r="NHO59" s="136"/>
      <c r="NHP59" s="136"/>
      <c r="NHQ59" s="136"/>
      <c r="NHR59" s="136"/>
      <c r="NHS59" s="136"/>
      <c r="NHT59" s="136"/>
      <c r="NHU59" s="136"/>
      <c r="NHV59" s="136"/>
      <c r="NHW59" s="136"/>
      <c r="NHX59" s="136"/>
      <c r="NHY59" s="136"/>
      <c r="NHZ59" s="136"/>
      <c r="NIA59" s="136"/>
      <c r="NIB59" s="136"/>
      <c r="NIC59" s="136"/>
      <c r="NID59" s="136"/>
      <c r="NIE59" s="136"/>
      <c r="NIF59" s="136"/>
      <c r="NIG59" s="136"/>
      <c r="NIH59" s="136"/>
      <c r="NII59" s="136"/>
      <c r="NIJ59" s="136"/>
      <c r="NIK59" s="136"/>
      <c r="NIL59" s="136"/>
      <c r="NIM59" s="136"/>
      <c r="NIN59" s="136"/>
      <c r="NIO59" s="136"/>
      <c r="NIP59" s="136"/>
      <c r="NIQ59" s="136"/>
      <c r="NIR59" s="136"/>
      <c r="NIS59" s="136"/>
      <c r="NIT59" s="136"/>
      <c r="NIU59" s="136"/>
      <c r="NIV59" s="136"/>
      <c r="NIW59" s="136"/>
      <c r="NIX59" s="136"/>
      <c r="NIY59" s="136"/>
      <c r="NIZ59" s="136"/>
      <c r="NJA59" s="136"/>
      <c r="NJB59" s="136"/>
      <c r="NJC59" s="136"/>
      <c r="NJD59" s="136"/>
      <c r="NJE59" s="136"/>
      <c r="NJF59" s="136"/>
      <c r="NJG59" s="136"/>
      <c r="NJH59" s="136"/>
      <c r="NJI59" s="136"/>
      <c r="NJJ59" s="136"/>
      <c r="NJK59" s="136"/>
      <c r="NJL59" s="136"/>
      <c r="NJM59" s="136"/>
      <c r="NJN59" s="136"/>
      <c r="NJO59" s="136"/>
      <c r="NJP59" s="136"/>
      <c r="NJQ59" s="136"/>
      <c r="NJR59" s="136"/>
      <c r="NJS59" s="136"/>
      <c r="NJT59" s="136"/>
      <c r="NJU59" s="136"/>
      <c r="NJV59" s="136"/>
      <c r="NJW59" s="136"/>
      <c r="NJX59" s="136"/>
      <c r="NJY59" s="136"/>
      <c r="NJZ59" s="136"/>
      <c r="NKA59" s="136"/>
      <c r="NKB59" s="136"/>
      <c r="NKC59" s="136"/>
      <c r="NKD59" s="136"/>
      <c r="NKE59" s="136"/>
      <c r="NKF59" s="136"/>
      <c r="NKG59" s="136"/>
      <c r="NKH59" s="136"/>
      <c r="NKI59" s="136"/>
      <c r="NKJ59" s="136"/>
      <c r="NKK59" s="136"/>
      <c r="NKL59" s="136"/>
      <c r="NKM59" s="136"/>
      <c r="NKN59" s="136"/>
      <c r="NKO59" s="136"/>
      <c r="NKP59" s="136"/>
      <c r="NKQ59" s="136"/>
      <c r="NKR59" s="136"/>
      <c r="NKS59" s="136"/>
      <c r="NKT59" s="136"/>
      <c r="NKU59" s="136"/>
      <c r="NKV59" s="136"/>
      <c r="NKW59" s="136"/>
      <c r="NKX59" s="136"/>
      <c r="NKY59" s="136"/>
      <c r="NKZ59" s="136"/>
      <c r="NLA59" s="136"/>
      <c r="NLB59" s="136"/>
      <c r="NLC59" s="136"/>
      <c r="NLD59" s="136"/>
      <c r="NLE59" s="136"/>
      <c r="NLF59" s="136"/>
      <c r="NLG59" s="136"/>
      <c r="NLH59" s="136"/>
      <c r="NLI59" s="136"/>
      <c r="NLJ59" s="136"/>
      <c r="NLK59" s="136"/>
      <c r="NLL59" s="136"/>
      <c r="NLM59" s="136"/>
      <c r="NLN59" s="136"/>
      <c r="NLO59" s="136"/>
      <c r="NLP59" s="136"/>
      <c r="NLQ59" s="136"/>
      <c r="NLR59" s="136"/>
      <c r="NLS59" s="136"/>
      <c r="NLT59" s="136"/>
      <c r="NLU59" s="136"/>
      <c r="NLV59" s="136"/>
      <c r="NLW59" s="136"/>
      <c r="NLX59" s="136"/>
      <c r="NLY59" s="136"/>
      <c r="NLZ59" s="136"/>
      <c r="NMA59" s="136"/>
      <c r="NMB59" s="136"/>
      <c r="NMC59" s="136"/>
      <c r="NMD59" s="136"/>
      <c r="NME59" s="136"/>
      <c r="NMF59" s="136"/>
      <c r="NMG59" s="136"/>
      <c r="NMH59" s="136"/>
      <c r="NMI59" s="136"/>
      <c r="NMJ59" s="136"/>
      <c r="NMK59" s="136"/>
      <c r="NML59" s="136"/>
      <c r="NMM59" s="136"/>
      <c r="NMN59" s="136"/>
      <c r="NMO59" s="136"/>
      <c r="NMP59" s="136"/>
      <c r="NMQ59" s="136"/>
      <c r="NMR59" s="136"/>
      <c r="NMS59" s="136"/>
      <c r="NMT59" s="136"/>
      <c r="NMU59" s="136"/>
      <c r="NMV59" s="136"/>
      <c r="NMW59" s="136"/>
      <c r="NMX59" s="136"/>
      <c r="NMY59" s="136"/>
      <c r="NMZ59" s="136"/>
      <c r="NNA59" s="136"/>
      <c r="NNB59" s="136"/>
      <c r="NNC59" s="136"/>
      <c r="NND59" s="136"/>
      <c r="NNE59" s="136"/>
      <c r="NNF59" s="136"/>
      <c r="NNG59" s="136"/>
      <c r="NNH59" s="136"/>
      <c r="NNI59" s="136"/>
      <c r="NNJ59" s="136"/>
      <c r="NNK59" s="136"/>
      <c r="NNL59" s="136"/>
      <c r="NNM59" s="136"/>
      <c r="NNN59" s="136"/>
      <c r="NNO59" s="136"/>
      <c r="NNP59" s="136"/>
      <c r="NNQ59" s="136"/>
      <c r="NNR59" s="136"/>
      <c r="NNS59" s="136"/>
      <c r="NNT59" s="136"/>
      <c r="NNU59" s="136"/>
      <c r="NNV59" s="136"/>
      <c r="NNW59" s="136"/>
      <c r="NNX59" s="136"/>
      <c r="NNY59" s="136"/>
      <c r="NNZ59" s="136"/>
      <c r="NOA59" s="136"/>
      <c r="NOB59" s="136"/>
      <c r="NOC59" s="136"/>
      <c r="NOD59" s="136"/>
      <c r="NOE59" s="136"/>
      <c r="NOF59" s="136"/>
      <c r="NOG59" s="136"/>
      <c r="NOH59" s="136"/>
      <c r="NOI59" s="136"/>
      <c r="NOJ59" s="136"/>
      <c r="NOK59" s="136"/>
      <c r="NOL59" s="136"/>
      <c r="NOM59" s="136"/>
      <c r="NON59" s="136"/>
      <c r="NOO59" s="136"/>
      <c r="NOP59" s="136"/>
      <c r="NOQ59" s="136"/>
      <c r="NOR59" s="136"/>
      <c r="NOS59" s="136"/>
      <c r="NOT59" s="136"/>
      <c r="NOU59" s="136"/>
      <c r="NOV59" s="136"/>
      <c r="NOW59" s="136"/>
      <c r="NOX59" s="136"/>
      <c r="NOY59" s="136"/>
      <c r="NOZ59" s="136"/>
      <c r="NPA59" s="136"/>
      <c r="NPB59" s="136"/>
      <c r="NPC59" s="136"/>
      <c r="NPD59" s="136"/>
      <c r="NPE59" s="136"/>
      <c r="NPF59" s="136"/>
      <c r="NPG59" s="136"/>
      <c r="NPH59" s="136"/>
      <c r="NPI59" s="136"/>
      <c r="NPJ59" s="136"/>
      <c r="NPK59" s="136"/>
      <c r="NPL59" s="136"/>
      <c r="NPM59" s="136"/>
      <c r="NPN59" s="136"/>
      <c r="NPO59" s="136"/>
      <c r="NPP59" s="136"/>
      <c r="NPQ59" s="136"/>
      <c r="NPR59" s="136"/>
      <c r="NPS59" s="136"/>
      <c r="NPT59" s="136"/>
      <c r="NPU59" s="136"/>
      <c r="NPV59" s="136"/>
      <c r="NPW59" s="136"/>
      <c r="NPX59" s="136"/>
      <c r="NPY59" s="136"/>
      <c r="NPZ59" s="136"/>
      <c r="NQA59" s="136"/>
      <c r="NQB59" s="136"/>
      <c r="NQC59" s="136"/>
      <c r="NQD59" s="136"/>
      <c r="NQE59" s="136"/>
      <c r="NQF59" s="136"/>
      <c r="NQG59" s="136"/>
      <c r="NQH59" s="136"/>
      <c r="NQI59" s="136"/>
      <c r="NQJ59" s="136"/>
      <c r="NQK59" s="136"/>
      <c r="NQL59" s="136"/>
      <c r="NQM59" s="136"/>
      <c r="NQN59" s="136"/>
      <c r="NQO59" s="136"/>
      <c r="NQP59" s="136"/>
      <c r="NQQ59" s="136"/>
      <c r="NQR59" s="136"/>
      <c r="NQS59" s="136"/>
      <c r="NQT59" s="136"/>
      <c r="NQU59" s="136"/>
      <c r="NQV59" s="136"/>
      <c r="NQW59" s="136"/>
      <c r="NQX59" s="136"/>
      <c r="NQY59" s="136"/>
      <c r="NQZ59" s="136"/>
      <c r="NRA59" s="136"/>
      <c r="NRB59" s="136"/>
      <c r="NRC59" s="136"/>
      <c r="NRD59" s="136"/>
      <c r="NRE59" s="136"/>
      <c r="NRF59" s="136"/>
      <c r="NRG59" s="136"/>
      <c r="NRH59" s="136"/>
      <c r="NRI59" s="136"/>
      <c r="NRJ59" s="136"/>
      <c r="NRK59" s="136"/>
      <c r="NRL59" s="136"/>
      <c r="NRM59" s="136"/>
      <c r="NRN59" s="136"/>
      <c r="NRO59" s="136"/>
      <c r="NRP59" s="136"/>
      <c r="NRQ59" s="136"/>
      <c r="NRR59" s="136"/>
      <c r="NRS59" s="136"/>
      <c r="NRT59" s="136"/>
      <c r="NRU59" s="136"/>
      <c r="NRV59" s="136"/>
      <c r="NRW59" s="136"/>
      <c r="NRX59" s="136"/>
      <c r="NRY59" s="136"/>
      <c r="NRZ59" s="136"/>
      <c r="NSA59" s="136"/>
      <c r="NSB59" s="136"/>
      <c r="NSC59" s="136"/>
      <c r="NSD59" s="136"/>
      <c r="NSE59" s="136"/>
      <c r="NSF59" s="136"/>
      <c r="NSG59" s="136"/>
      <c r="NSH59" s="136"/>
      <c r="NSI59" s="136"/>
      <c r="NSJ59" s="136"/>
      <c r="NSK59" s="136"/>
      <c r="NSL59" s="136"/>
      <c r="NSM59" s="136"/>
      <c r="NSN59" s="136"/>
      <c r="NSO59" s="136"/>
      <c r="NSP59" s="136"/>
      <c r="NSQ59" s="136"/>
      <c r="NSR59" s="136"/>
      <c r="NSS59" s="136"/>
      <c r="NST59" s="136"/>
      <c r="NSU59" s="136"/>
      <c r="NSV59" s="136"/>
      <c r="NSW59" s="136"/>
      <c r="NSX59" s="136"/>
      <c r="NSY59" s="136"/>
      <c r="NSZ59" s="136"/>
      <c r="NTA59" s="136"/>
      <c r="NTB59" s="136"/>
      <c r="NTC59" s="136"/>
      <c r="NTD59" s="136"/>
      <c r="NTE59" s="136"/>
      <c r="NTF59" s="136"/>
      <c r="NTG59" s="136"/>
      <c r="NTH59" s="136"/>
      <c r="NTI59" s="136"/>
      <c r="NTJ59" s="136"/>
      <c r="NTK59" s="136"/>
      <c r="NTL59" s="136"/>
      <c r="NTM59" s="136"/>
      <c r="NTN59" s="136"/>
      <c r="NTO59" s="136"/>
      <c r="NTP59" s="136"/>
      <c r="NTQ59" s="136"/>
      <c r="NTR59" s="136"/>
      <c r="NTS59" s="136"/>
      <c r="NTT59" s="136"/>
      <c r="NTU59" s="136"/>
      <c r="NTV59" s="136"/>
      <c r="NTW59" s="136"/>
      <c r="NTX59" s="136"/>
      <c r="NTY59" s="136"/>
      <c r="NTZ59" s="136"/>
      <c r="NUA59" s="136"/>
      <c r="NUB59" s="136"/>
      <c r="NUC59" s="136"/>
      <c r="NUD59" s="136"/>
      <c r="NUE59" s="136"/>
      <c r="NUF59" s="136"/>
      <c r="NUG59" s="136"/>
      <c r="NUH59" s="136"/>
      <c r="NUI59" s="136"/>
      <c r="NUJ59" s="136"/>
      <c r="NUK59" s="136"/>
      <c r="NUL59" s="136"/>
      <c r="NUM59" s="136"/>
      <c r="NUN59" s="136"/>
      <c r="NUO59" s="136"/>
      <c r="NUP59" s="136"/>
      <c r="NUQ59" s="136"/>
      <c r="NUR59" s="136"/>
      <c r="NUS59" s="136"/>
      <c r="NUT59" s="136"/>
      <c r="NUU59" s="136"/>
      <c r="NUV59" s="136"/>
      <c r="NUW59" s="136"/>
      <c r="NUX59" s="136"/>
      <c r="NUY59" s="136"/>
      <c r="NUZ59" s="136"/>
      <c r="NVA59" s="136"/>
      <c r="NVB59" s="136"/>
      <c r="NVC59" s="136"/>
      <c r="NVD59" s="136"/>
      <c r="NVE59" s="136"/>
      <c r="NVF59" s="136"/>
      <c r="NVG59" s="136"/>
      <c r="NVH59" s="136"/>
      <c r="NVI59" s="136"/>
      <c r="NVJ59" s="136"/>
      <c r="NVK59" s="136"/>
      <c r="NVL59" s="136"/>
      <c r="NVM59" s="136"/>
      <c r="NVN59" s="136"/>
      <c r="NVO59" s="136"/>
      <c r="NVP59" s="136"/>
      <c r="NVQ59" s="136"/>
      <c r="NVR59" s="136"/>
      <c r="NVS59" s="136"/>
      <c r="NVT59" s="136"/>
      <c r="NVU59" s="136"/>
      <c r="NVV59" s="136"/>
      <c r="NVW59" s="136"/>
      <c r="NVX59" s="136"/>
      <c r="NVY59" s="136"/>
      <c r="NVZ59" s="136"/>
      <c r="NWA59" s="136"/>
      <c r="NWB59" s="136"/>
      <c r="NWC59" s="136"/>
      <c r="NWD59" s="136"/>
      <c r="NWE59" s="136"/>
      <c r="NWF59" s="136"/>
      <c r="NWG59" s="136"/>
      <c r="NWH59" s="136"/>
      <c r="NWI59" s="136"/>
      <c r="NWJ59" s="136"/>
      <c r="NWK59" s="136"/>
      <c r="NWL59" s="136"/>
      <c r="NWM59" s="136"/>
      <c r="NWN59" s="136"/>
      <c r="NWO59" s="136"/>
      <c r="NWP59" s="136"/>
      <c r="NWQ59" s="136"/>
      <c r="NWR59" s="136"/>
      <c r="NWS59" s="136"/>
      <c r="NWT59" s="136"/>
      <c r="NWU59" s="136"/>
      <c r="NWV59" s="136"/>
      <c r="NWW59" s="136"/>
      <c r="NWX59" s="136"/>
      <c r="NWY59" s="136"/>
      <c r="NWZ59" s="136"/>
      <c r="NXA59" s="136"/>
      <c r="NXB59" s="136"/>
      <c r="NXC59" s="136"/>
      <c r="NXD59" s="136"/>
      <c r="NXE59" s="136"/>
      <c r="NXF59" s="136"/>
      <c r="NXG59" s="136"/>
      <c r="NXH59" s="136"/>
      <c r="NXI59" s="136"/>
      <c r="NXJ59" s="136"/>
      <c r="NXK59" s="136"/>
      <c r="NXL59" s="136"/>
      <c r="NXM59" s="136"/>
      <c r="NXN59" s="136"/>
      <c r="NXO59" s="136"/>
      <c r="NXP59" s="136"/>
      <c r="NXQ59" s="136"/>
      <c r="NXR59" s="136"/>
      <c r="NXS59" s="136"/>
      <c r="NXT59" s="136"/>
      <c r="NXU59" s="136"/>
      <c r="NXV59" s="136"/>
      <c r="NXW59" s="136"/>
      <c r="NXX59" s="136"/>
      <c r="NXY59" s="136"/>
      <c r="NXZ59" s="136"/>
      <c r="NYA59" s="136"/>
      <c r="NYB59" s="136"/>
      <c r="NYC59" s="136"/>
      <c r="NYD59" s="136"/>
      <c r="NYE59" s="136"/>
      <c r="NYF59" s="136"/>
      <c r="NYG59" s="136"/>
      <c r="NYH59" s="136"/>
      <c r="NYI59" s="136"/>
      <c r="NYJ59" s="136"/>
      <c r="NYK59" s="136"/>
      <c r="NYL59" s="136"/>
      <c r="NYM59" s="136"/>
      <c r="NYN59" s="136"/>
      <c r="NYO59" s="136"/>
      <c r="NYP59" s="136"/>
      <c r="NYQ59" s="136"/>
      <c r="NYR59" s="136"/>
      <c r="NYS59" s="136"/>
      <c r="NYT59" s="136"/>
      <c r="NYU59" s="136"/>
      <c r="NYV59" s="136"/>
      <c r="NYW59" s="136"/>
      <c r="NYX59" s="136"/>
      <c r="NYY59" s="136"/>
      <c r="NYZ59" s="136"/>
      <c r="NZA59" s="136"/>
      <c r="NZB59" s="136"/>
      <c r="NZC59" s="136"/>
      <c r="NZD59" s="136"/>
      <c r="NZE59" s="136"/>
      <c r="NZF59" s="136"/>
      <c r="NZG59" s="136"/>
      <c r="NZH59" s="136"/>
      <c r="NZI59" s="136"/>
      <c r="NZJ59" s="136"/>
      <c r="NZK59" s="136"/>
      <c r="NZL59" s="136"/>
      <c r="NZM59" s="136"/>
      <c r="NZN59" s="136"/>
      <c r="NZO59" s="136"/>
      <c r="NZP59" s="136"/>
      <c r="NZQ59" s="136"/>
      <c r="NZR59" s="136"/>
      <c r="NZS59" s="136"/>
      <c r="NZT59" s="136"/>
      <c r="NZU59" s="136"/>
      <c r="NZV59" s="136"/>
      <c r="NZW59" s="136"/>
      <c r="NZX59" s="136"/>
      <c r="NZY59" s="136"/>
      <c r="NZZ59" s="136"/>
      <c r="OAA59" s="136"/>
      <c r="OAB59" s="136"/>
      <c r="OAC59" s="136"/>
      <c r="OAD59" s="136"/>
      <c r="OAE59" s="136"/>
      <c r="OAF59" s="136"/>
      <c r="OAG59" s="136"/>
      <c r="OAH59" s="136"/>
      <c r="OAI59" s="136"/>
      <c r="OAJ59" s="136"/>
      <c r="OAK59" s="136"/>
      <c r="OAL59" s="136"/>
      <c r="OAM59" s="136"/>
      <c r="OAN59" s="136"/>
      <c r="OAO59" s="136"/>
      <c r="OAP59" s="136"/>
      <c r="OAQ59" s="136"/>
      <c r="OAR59" s="136"/>
      <c r="OAS59" s="136"/>
      <c r="OAT59" s="136"/>
      <c r="OAU59" s="136"/>
      <c r="OAV59" s="136"/>
      <c r="OAW59" s="136"/>
      <c r="OAX59" s="136"/>
      <c r="OAY59" s="136"/>
      <c r="OAZ59" s="136"/>
      <c r="OBA59" s="136"/>
      <c r="OBB59" s="136"/>
      <c r="OBC59" s="136"/>
      <c r="OBD59" s="136"/>
      <c r="OBE59" s="136"/>
      <c r="OBF59" s="136"/>
      <c r="OBG59" s="136"/>
      <c r="OBH59" s="136"/>
      <c r="OBI59" s="136"/>
      <c r="OBJ59" s="136"/>
      <c r="OBK59" s="136"/>
      <c r="OBL59" s="136"/>
      <c r="OBM59" s="136"/>
      <c r="OBN59" s="136"/>
      <c r="OBO59" s="136"/>
      <c r="OBP59" s="136"/>
      <c r="OBQ59" s="136"/>
      <c r="OBR59" s="136"/>
      <c r="OBS59" s="136"/>
      <c r="OBT59" s="136"/>
      <c r="OBU59" s="136"/>
      <c r="OBV59" s="136"/>
      <c r="OBW59" s="136"/>
      <c r="OBX59" s="136"/>
      <c r="OBY59" s="136"/>
      <c r="OBZ59" s="136"/>
      <c r="OCA59" s="136"/>
      <c r="OCB59" s="136"/>
      <c r="OCC59" s="136"/>
      <c r="OCD59" s="136"/>
      <c r="OCE59" s="136"/>
      <c r="OCF59" s="136"/>
      <c r="OCG59" s="136"/>
      <c r="OCH59" s="136"/>
      <c r="OCI59" s="136"/>
      <c r="OCJ59" s="136"/>
      <c r="OCK59" s="136"/>
      <c r="OCL59" s="136"/>
      <c r="OCM59" s="136"/>
      <c r="OCN59" s="136"/>
      <c r="OCO59" s="136"/>
      <c r="OCP59" s="136"/>
      <c r="OCQ59" s="136"/>
      <c r="OCR59" s="136"/>
      <c r="OCS59" s="136"/>
      <c r="OCT59" s="136"/>
      <c r="OCU59" s="136"/>
      <c r="OCV59" s="136"/>
      <c r="OCW59" s="136"/>
      <c r="OCX59" s="136"/>
      <c r="OCY59" s="136"/>
      <c r="OCZ59" s="136"/>
      <c r="ODA59" s="136"/>
      <c r="ODB59" s="136"/>
      <c r="ODC59" s="136"/>
      <c r="ODD59" s="136"/>
      <c r="ODE59" s="136"/>
      <c r="ODF59" s="136"/>
      <c r="ODG59" s="136"/>
      <c r="ODH59" s="136"/>
      <c r="ODI59" s="136"/>
      <c r="ODJ59" s="136"/>
      <c r="ODK59" s="136"/>
      <c r="ODL59" s="136"/>
      <c r="ODM59" s="136"/>
      <c r="ODN59" s="136"/>
      <c r="ODO59" s="136"/>
      <c r="ODP59" s="136"/>
      <c r="ODQ59" s="136"/>
      <c r="ODR59" s="136"/>
      <c r="ODS59" s="136"/>
      <c r="ODT59" s="136"/>
      <c r="ODU59" s="136"/>
      <c r="ODV59" s="136"/>
      <c r="ODW59" s="136"/>
      <c r="ODX59" s="136"/>
      <c r="ODY59" s="136"/>
      <c r="ODZ59" s="136"/>
      <c r="OEA59" s="136"/>
      <c r="OEB59" s="136"/>
      <c r="OEC59" s="136"/>
      <c r="OED59" s="136"/>
      <c r="OEE59" s="136"/>
      <c r="OEF59" s="136"/>
      <c r="OEG59" s="136"/>
      <c r="OEH59" s="136"/>
      <c r="OEI59" s="136"/>
      <c r="OEJ59" s="136"/>
      <c r="OEK59" s="136"/>
      <c r="OEL59" s="136"/>
      <c r="OEM59" s="136"/>
      <c r="OEN59" s="136"/>
      <c r="OEO59" s="136"/>
      <c r="OEP59" s="136"/>
      <c r="OEQ59" s="136"/>
      <c r="OER59" s="136"/>
      <c r="OES59" s="136"/>
      <c r="OET59" s="136"/>
      <c r="OEU59" s="136"/>
      <c r="OEV59" s="136"/>
      <c r="OEW59" s="136"/>
      <c r="OEX59" s="136"/>
      <c r="OEY59" s="136"/>
      <c r="OEZ59" s="136"/>
      <c r="OFA59" s="136"/>
      <c r="OFB59" s="136"/>
      <c r="OFC59" s="136"/>
      <c r="OFD59" s="136"/>
      <c r="OFE59" s="136"/>
      <c r="OFF59" s="136"/>
      <c r="OFG59" s="136"/>
      <c r="OFH59" s="136"/>
      <c r="OFI59" s="136"/>
      <c r="OFJ59" s="136"/>
      <c r="OFK59" s="136"/>
      <c r="OFL59" s="136"/>
      <c r="OFM59" s="136"/>
      <c r="OFN59" s="136"/>
      <c r="OFO59" s="136"/>
      <c r="OFP59" s="136"/>
      <c r="OFQ59" s="136"/>
      <c r="OFR59" s="136"/>
      <c r="OFS59" s="136"/>
      <c r="OFT59" s="136"/>
      <c r="OFU59" s="136"/>
      <c r="OFV59" s="136"/>
      <c r="OFW59" s="136"/>
      <c r="OFX59" s="136"/>
      <c r="OFY59" s="136"/>
      <c r="OFZ59" s="136"/>
      <c r="OGA59" s="136"/>
      <c r="OGB59" s="136"/>
      <c r="OGC59" s="136"/>
      <c r="OGD59" s="136"/>
      <c r="OGE59" s="136"/>
      <c r="OGF59" s="136"/>
      <c r="OGG59" s="136"/>
      <c r="OGH59" s="136"/>
      <c r="OGI59" s="136"/>
      <c r="OGJ59" s="136"/>
      <c r="OGK59" s="136"/>
      <c r="OGL59" s="136"/>
      <c r="OGM59" s="136"/>
      <c r="OGN59" s="136"/>
      <c r="OGO59" s="136"/>
      <c r="OGP59" s="136"/>
      <c r="OGQ59" s="136"/>
      <c r="OGR59" s="136"/>
      <c r="OGS59" s="136"/>
      <c r="OGT59" s="136"/>
      <c r="OGU59" s="136"/>
      <c r="OGV59" s="136"/>
      <c r="OGW59" s="136"/>
      <c r="OGX59" s="136"/>
      <c r="OGY59" s="136"/>
      <c r="OGZ59" s="136"/>
      <c r="OHA59" s="136"/>
      <c r="OHB59" s="136"/>
      <c r="OHC59" s="136"/>
      <c r="OHD59" s="136"/>
      <c r="OHE59" s="136"/>
      <c r="OHF59" s="136"/>
      <c r="OHG59" s="136"/>
      <c r="OHH59" s="136"/>
      <c r="OHI59" s="136"/>
      <c r="OHJ59" s="136"/>
      <c r="OHK59" s="136"/>
      <c r="OHL59" s="136"/>
      <c r="OHM59" s="136"/>
      <c r="OHN59" s="136"/>
      <c r="OHO59" s="136"/>
      <c r="OHP59" s="136"/>
      <c r="OHQ59" s="136"/>
      <c r="OHR59" s="136"/>
      <c r="OHS59" s="136"/>
      <c r="OHT59" s="136"/>
      <c r="OHU59" s="136"/>
      <c r="OHV59" s="136"/>
      <c r="OHW59" s="136"/>
      <c r="OHX59" s="136"/>
      <c r="OHY59" s="136"/>
      <c r="OHZ59" s="136"/>
      <c r="OIA59" s="136"/>
      <c r="OIB59" s="136"/>
      <c r="OIC59" s="136"/>
      <c r="OID59" s="136"/>
      <c r="OIE59" s="136"/>
      <c r="OIF59" s="136"/>
      <c r="OIG59" s="136"/>
      <c r="OIH59" s="136"/>
      <c r="OII59" s="136"/>
      <c r="OIJ59" s="136"/>
      <c r="OIK59" s="136"/>
      <c r="OIL59" s="136"/>
      <c r="OIM59" s="136"/>
      <c r="OIN59" s="136"/>
      <c r="OIO59" s="136"/>
      <c r="OIP59" s="136"/>
      <c r="OIQ59" s="136"/>
      <c r="OIR59" s="136"/>
      <c r="OIS59" s="136"/>
      <c r="OIT59" s="136"/>
      <c r="OIU59" s="136"/>
      <c r="OIV59" s="136"/>
      <c r="OIW59" s="136"/>
      <c r="OIX59" s="136"/>
      <c r="OIY59" s="136"/>
      <c r="OIZ59" s="136"/>
      <c r="OJA59" s="136"/>
      <c r="OJB59" s="136"/>
      <c r="OJC59" s="136"/>
      <c r="OJD59" s="136"/>
      <c r="OJE59" s="136"/>
      <c r="OJF59" s="136"/>
      <c r="OJG59" s="136"/>
      <c r="OJH59" s="136"/>
      <c r="OJI59" s="136"/>
      <c r="OJJ59" s="136"/>
      <c r="OJK59" s="136"/>
      <c r="OJL59" s="136"/>
      <c r="OJM59" s="136"/>
      <c r="OJN59" s="136"/>
      <c r="OJO59" s="136"/>
      <c r="OJP59" s="136"/>
      <c r="OJQ59" s="136"/>
      <c r="OJR59" s="136"/>
      <c r="OJS59" s="136"/>
      <c r="OJT59" s="136"/>
      <c r="OJU59" s="136"/>
      <c r="OJV59" s="136"/>
      <c r="OJW59" s="136"/>
      <c r="OJX59" s="136"/>
      <c r="OJY59" s="136"/>
      <c r="OJZ59" s="136"/>
      <c r="OKA59" s="136"/>
      <c r="OKB59" s="136"/>
      <c r="OKC59" s="136"/>
      <c r="OKD59" s="136"/>
      <c r="OKE59" s="136"/>
      <c r="OKF59" s="136"/>
      <c r="OKG59" s="136"/>
      <c r="OKH59" s="136"/>
      <c r="OKI59" s="136"/>
      <c r="OKJ59" s="136"/>
      <c r="OKK59" s="136"/>
      <c r="OKL59" s="136"/>
      <c r="OKM59" s="136"/>
      <c r="OKN59" s="136"/>
      <c r="OKO59" s="136"/>
      <c r="OKP59" s="136"/>
      <c r="OKQ59" s="136"/>
      <c r="OKR59" s="136"/>
      <c r="OKS59" s="136"/>
      <c r="OKT59" s="136"/>
      <c r="OKU59" s="136"/>
      <c r="OKV59" s="136"/>
      <c r="OKW59" s="136"/>
      <c r="OKX59" s="136"/>
      <c r="OKY59" s="136"/>
      <c r="OKZ59" s="136"/>
      <c r="OLA59" s="136"/>
      <c r="OLB59" s="136"/>
      <c r="OLC59" s="136"/>
      <c r="OLD59" s="136"/>
      <c r="OLE59" s="136"/>
      <c r="OLF59" s="136"/>
      <c r="OLG59" s="136"/>
      <c r="OLH59" s="136"/>
      <c r="OLI59" s="136"/>
      <c r="OLJ59" s="136"/>
      <c r="OLK59" s="136"/>
      <c r="OLL59" s="136"/>
      <c r="OLM59" s="136"/>
      <c r="OLN59" s="136"/>
      <c r="OLO59" s="136"/>
      <c r="OLP59" s="136"/>
      <c r="OLQ59" s="136"/>
      <c r="OLR59" s="136"/>
      <c r="OLS59" s="136"/>
      <c r="OLT59" s="136"/>
      <c r="OLU59" s="136"/>
      <c r="OLV59" s="136"/>
      <c r="OLW59" s="136"/>
      <c r="OLX59" s="136"/>
      <c r="OLY59" s="136"/>
      <c r="OLZ59" s="136"/>
      <c r="OMA59" s="136"/>
      <c r="OMB59" s="136"/>
      <c r="OMC59" s="136"/>
      <c r="OMD59" s="136"/>
      <c r="OME59" s="136"/>
      <c r="OMF59" s="136"/>
      <c r="OMG59" s="136"/>
      <c r="OMH59" s="136"/>
      <c r="OMI59" s="136"/>
      <c r="OMJ59" s="136"/>
      <c r="OMK59" s="136"/>
      <c r="OML59" s="136"/>
      <c r="OMM59" s="136"/>
      <c r="OMN59" s="136"/>
      <c r="OMO59" s="136"/>
      <c r="OMP59" s="136"/>
      <c r="OMQ59" s="136"/>
      <c r="OMR59" s="136"/>
      <c r="OMS59" s="136"/>
      <c r="OMT59" s="136"/>
      <c r="OMU59" s="136"/>
      <c r="OMV59" s="136"/>
      <c r="OMW59" s="136"/>
      <c r="OMX59" s="136"/>
      <c r="OMY59" s="136"/>
      <c r="OMZ59" s="136"/>
      <c r="ONA59" s="136"/>
      <c r="ONB59" s="136"/>
      <c r="ONC59" s="136"/>
      <c r="OND59" s="136"/>
      <c r="ONE59" s="136"/>
      <c r="ONF59" s="136"/>
      <c r="ONG59" s="136"/>
      <c r="ONH59" s="136"/>
      <c r="ONI59" s="136"/>
      <c r="ONJ59" s="136"/>
      <c r="ONK59" s="136"/>
      <c r="ONL59" s="136"/>
      <c r="ONM59" s="136"/>
      <c r="ONN59" s="136"/>
      <c r="ONO59" s="136"/>
      <c r="ONP59" s="136"/>
      <c r="ONQ59" s="136"/>
      <c r="ONR59" s="136"/>
      <c r="ONS59" s="136"/>
      <c r="ONT59" s="136"/>
      <c r="ONU59" s="136"/>
      <c r="ONV59" s="136"/>
      <c r="ONW59" s="136"/>
      <c r="ONX59" s="136"/>
      <c r="ONY59" s="136"/>
      <c r="ONZ59" s="136"/>
      <c r="OOA59" s="136"/>
      <c r="OOB59" s="136"/>
      <c r="OOC59" s="136"/>
      <c r="OOD59" s="136"/>
      <c r="OOE59" s="136"/>
      <c r="OOF59" s="136"/>
      <c r="OOG59" s="136"/>
      <c r="OOH59" s="136"/>
      <c r="OOI59" s="136"/>
      <c r="OOJ59" s="136"/>
      <c r="OOK59" s="136"/>
      <c r="OOL59" s="136"/>
      <c r="OOM59" s="136"/>
      <c r="OON59" s="136"/>
      <c r="OOO59" s="136"/>
      <c r="OOP59" s="136"/>
      <c r="OOQ59" s="136"/>
      <c r="OOR59" s="136"/>
      <c r="OOS59" s="136"/>
      <c r="OOT59" s="136"/>
      <c r="OOU59" s="136"/>
      <c r="OOV59" s="136"/>
      <c r="OOW59" s="136"/>
      <c r="OOX59" s="136"/>
      <c r="OOY59" s="136"/>
      <c r="OOZ59" s="136"/>
      <c r="OPA59" s="136"/>
      <c r="OPB59" s="136"/>
      <c r="OPC59" s="136"/>
      <c r="OPD59" s="136"/>
      <c r="OPE59" s="136"/>
      <c r="OPF59" s="136"/>
      <c r="OPG59" s="136"/>
      <c r="OPH59" s="136"/>
      <c r="OPI59" s="136"/>
      <c r="OPJ59" s="136"/>
      <c r="OPK59" s="136"/>
      <c r="OPL59" s="136"/>
      <c r="OPM59" s="136"/>
      <c r="OPN59" s="136"/>
      <c r="OPO59" s="136"/>
      <c r="OPP59" s="136"/>
      <c r="OPQ59" s="136"/>
      <c r="OPR59" s="136"/>
      <c r="OPS59" s="136"/>
      <c r="OPT59" s="136"/>
      <c r="OPU59" s="136"/>
      <c r="OPV59" s="136"/>
      <c r="OPW59" s="136"/>
      <c r="OPX59" s="136"/>
      <c r="OPY59" s="136"/>
      <c r="OPZ59" s="136"/>
      <c r="OQA59" s="136"/>
      <c r="OQB59" s="136"/>
      <c r="OQC59" s="136"/>
      <c r="OQD59" s="136"/>
      <c r="OQE59" s="136"/>
      <c r="OQF59" s="136"/>
      <c r="OQG59" s="136"/>
      <c r="OQH59" s="136"/>
      <c r="OQI59" s="136"/>
      <c r="OQJ59" s="136"/>
      <c r="OQK59" s="136"/>
      <c r="OQL59" s="136"/>
      <c r="OQM59" s="136"/>
      <c r="OQN59" s="136"/>
      <c r="OQO59" s="136"/>
      <c r="OQP59" s="136"/>
      <c r="OQQ59" s="136"/>
      <c r="OQR59" s="136"/>
      <c r="OQS59" s="136"/>
      <c r="OQT59" s="136"/>
      <c r="OQU59" s="136"/>
      <c r="OQV59" s="136"/>
      <c r="OQW59" s="136"/>
      <c r="OQX59" s="136"/>
      <c r="OQY59" s="136"/>
      <c r="OQZ59" s="136"/>
      <c r="ORA59" s="136"/>
      <c r="ORB59" s="136"/>
      <c r="ORC59" s="136"/>
      <c r="ORD59" s="136"/>
      <c r="ORE59" s="136"/>
      <c r="ORF59" s="136"/>
      <c r="ORG59" s="136"/>
      <c r="ORH59" s="136"/>
      <c r="ORI59" s="136"/>
      <c r="ORJ59" s="136"/>
      <c r="ORK59" s="136"/>
      <c r="ORL59" s="136"/>
      <c r="ORM59" s="136"/>
      <c r="ORN59" s="136"/>
      <c r="ORO59" s="136"/>
      <c r="ORP59" s="136"/>
      <c r="ORQ59" s="136"/>
      <c r="ORR59" s="136"/>
      <c r="ORS59" s="136"/>
      <c r="ORT59" s="136"/>
      <c r="ORU59" s="136"/>
      <c r="ORV59" s="136"/>
      <c r="ORW59" s="136"/>
      <c r="ORX59" s="136"/>
      <c r="ORY59" s="136"/>
      <c r="ORZ59" s="136"/>
      <c r="OSA59" s="136"/>
      <c r="OSB59" s="136"/>
      <c r="OSC59" s="136"/>
      <c r="OSD59" s="136"/>
      <c r="OSE59" s="136"/>
      <c r="OSF59" s="136"/>
      <c r="OSG59" s="136"/>
      <c r="OSH59" s="136"/>
      <c r="OSI59" s="136"/>
      <c r="OSJ59" s="136"/>
      <c r="OSK59" s="136"/>
      <c r="OSL59" s="136"/>
      <c r="OSM59" s="136"/>
      <c r="OSN59" s="136"/>
      <c r="OSO59" s="136"/>
      <c r="OSP59" s="136"/>
      <c r="OSQ59" s="136"/>
      <c r="OSR59" s="136"/>
      <c r="OSS59" s="136"/>
      <c r="OST59" s="136"/>
      <c r="OSU59" s="136"/>
      <c r="OSV59" s="136"/>
      <c r="OSW59" s="136"/>
      <c r="OSX59" s="136"/>
      <c r="OSY59" s="136"/>
      <c r="OSZ59" s="136"/>
      <c r="OTA59" s="136"/>
      <c r="OTB59" s="136"/>
      <c r="OTC59" s="136"/>
      <c r="OTD59" s="136"/>
      <c r="OTE59" s="136"/>
      <c r="OTF59" s="136"/>
      <c r="OTG59" s="136"/>
      <c r="OTH59" s="136"/>
      <c r="OTI59" s="136"/>
      <c r="OTJ59" s="136"/>
      <c r="OTK59" s="136"/>
      <c r="OTL59" s="136"/>
      <c r="OTM59" s="136"/>
      <c r="OTN59" s="136"/>
      <c r="OTO59" s="136"/>
      <c r="OTP59" s="136"/>
      <c r="OTQ59" s="136"/>
      <c r="OTR59" s="136"/>
      <c r="OTS59" s="136"/>
      <c r="OTT59" s="136"/>
      <c r="OTU59" s="136"/>
      <c r="OTV59" s="136"/>
      <c r="OTW59" s="136"/>
      <c r="OTX59" s="136"/>
      <c r="OTY59" s="136"/>
      <c r="OTZ59" s="136"/>
      <c r="OUA59" s="136"/>
      <c r="OUB59" s="136"/>
      <c r="OUC59" s="136"/>
      <c r="OUD59" s="136"/>
      <c r="OUE59" s="136"/>
      <c r="OUF59" s="136"/>
      <c r="OUG59" s="136"/>
      <c r="OUH59" s="136"/>
      <c r="OUI59" s="136"/>
      <c r="OUJ59" s="136"/>
      <c r="OUK59" s="136"/>
      <c r="OUL59" s="136"/>
      <c r="OUM59" s="136"/>
      <c r="OUN59" s="136"/>
      <c r="OUO59" s="136"/>
      <c r="OUP59" s="136"/>
      <c r="OUQ59" s="136"/>
      <c r="OUR59" s="136"/>
      <c r="OUS59" s="136"/>
      <c r="OUT59" s="136"/>
      <c r="OUU59" s="136"/>
      <c r="OUV59" s="136"/>
      <c r="OUW59" s="136"/>
      <c r="OUX59" s="136"/>
      <c r="OUY59" s="136"/>
      <c r="OUZ59" s="136"/>
      <c r="OVA59" s="136"/>
      <c r="OVB59" s="136"/>
      <c r="OVC59" s="136"/>
      <c r="OVD59" s="136"/>
      <c r="OVE59" s="136"/>
      <c r="OVF59" s="136"/>
      <c r="OVG59" s="136"/>
      <c r="OVH59" s="136"/>
      <c r="OVI59" s="136"/>
      <c r="OVJ59" s="136"/>
      <c r="OVK59" s="136"/>
      <c r="OVL59" s="136"/>
      <c r="OVM59" s="136"/>
      <c r="OVN59" s="136"/>
      <c r="OVO59" s="136"/>
      <c r="OVP59" s="136"/>
      <c r="OVQ59" s="136"/>
      <c r="OVR59" s="136"/>
      <c r="OVS59" s="136"/>
      <c r="OVT59" s="136"/>
      <c r="OVU59" s="136"/>
      <c r="OVV59" s="136"/>
      <c r="OVW59" s="136"/>
      <c r="OVX59" s="136"/>
      <c r="OVY59" s="136"/>
      <c r="OVZ59" s="136"/>
      <c r="OWA59" s="136"/>
      <c r="OWB59" s="136"/>
      <c r="OWC59" s="136"/>
      <c r="OWD59" s="136"/>
      <c r="OWE59" s="136"/>
      <c r="OWF59" s="136"/>
      <c r="OWG59" s="136"/>
      <c r="OWH59" s="136"/>
      <c r="OWI59" s="136"/>
      <c r="OWJ59" s="136"/>
      <c r="OWK59" s="136"/>
      <c r="OWL59" s="136"/>
      <c r="OWM59" s="136"/>
      <c r="OWN59" s="136"/>
      <c r="OWO59" s="136"/>
      <c r="OWP59" s="136"/>
      <c r="OWQ59" s="136"/>
      <c r="OWR59" s="136"/>
      <c r="OWS59" s="136"/>
      <c r="OWT59" s="136"/>
      <c r="OWU59" s="136"/>
      <c r="OWV59" s="136"/>
      <c r="OWW59" s="136"/>
      <c r="OWX59" s="136"/>
      <c r="OWY59" s="136"/>
      <c r="OWZ59" s="136"/>
      <c r="OXA59" s="136"/>
      <c r="OXB59" s="136"/>
      <c r="OXC59" s="136"/>
      <c r="OXD59" s="136"/>
      <c r="OXE59" s="136"/>
      <c r="OXF59" s="136"/>
      <c r="OXG59" s="136"/>
      <c r="OXH59" s="136"/>
      <c r="OXI59" s="136"/>
      <c r="OXJ59" s="136"/>
      <c r="OXK59" s="136"/>
      <c r="OXL59" s="136"/>
      <c r="OXM59" s="136"/>
      <c r="OXN59" s="136"/>
      <c r="OXO59" s="136"/>
      <c r="OXP59" s="136"/>
      <c r="OXQ59" s="136"/>
      <c r="OXR59" s="136"/>
      <c r="OXS59" s="136"/>
      <c r="OXT59" s="136"/>
      <c r="OXU59" s="136"/>
      <c r="OXV59" s="136"/>
      <c r="OXW59" s="136"/>
      <c r="OXX59" s="136"/>
      <c r="OXY59" s="136"/>
      <c r="OXZ59" s="136"/>
      <c r="OYA59" s="136"/>
      <c r="OYB59" s="136"/>
      <c r="OYC59" s="136"/>
      <c r="OYD59" s="136"/>
      <c r="OYE59" s="136"/>
      <c r="OYF59" s="136"/>
      <c r="OYG59" s="136"/>
      <c r="OYH59" s="136"/>
      <c r="OYI59" s="136"/>
      <c r="OYJ59" s="136"/>
      <c r="OYK59" s="136"/>
      <c r="OYL59" s="136"/>
      <c r="OYM59" s="136"/>
      <c r="OYN59" s="136"/>
      <c r="OYO59" s="136"/>
      <c r="OYP59" s="136"/>
      <c r="OYQ59" s="136"/>
      <c r="OYR59" s="136"/>
      <c r="OYS59" s="136"/>
      <c r="OYT59" s="136"/>
      <c r="OYU59" s="136"/>
      <c r="OYV59" s="136"/>
      <c r="OYW59" s="136"/>
      <c r="OYX59" s="136"/>
      <c r="OYY59" s="136"/>
      <c r="OYZ59" s="136"/>
      <c r="OZA59" s="136"/>
      <c r="OZB59" s="136"/>
      <c r="OZC59" s="136"/>
      <c r="OZD59" s="136"/>
      <c r="OZE59" s="136"/>
      <c r="OZF59" s="136"/>
      <c r="OZG59" s="136"/>
      <c r="OZH59" s="136"/>
      <c r="OZI59" s="136"/>
      <c r="OZJ59" s="136"/>
      <c r="OZK59" s="136"/>
      <c r="OZL59" s="136"/>
      <c r="OZM59" s="136"/>
      <c r="OZN59" s="136"/>
      <c r="OZO59" s="136"/>
      <c r="OZP59" s="136"/>
      <c r="OZQ59" s="136"/>
      <c r="OZR59" s="136"/>
      <c r="OZS59" s="136"/>
      <c r="OZT59" s="136"/>
      <c r="OZU59" s="136"/>
      <c r="OZV59" s="136"/>
      <c r="OZW59" s="136"/>
      <c r="OZX59" s="136"/>
      <c r="OZY59" s="136"/>
      <c r="OZZ59" s="136"/>
      <c r="PAA59" s="136"/>
      <c r="PAB59" s="136"/>
      <c r="PAC59" s="136"/>
      <c r="PAD59" s="136"/>
      <c r="PAE59" s="136"/>
      <c r="PAF59" s="136"/>
      <c r="PAG59" s="136"/>
      <c r="PAH59" s="136"/>
      <c r="PAI59" s="136"/>
      <c r="PAJ59" s="136"/>
      <c r="PAK59" s="136"/>
      <c r="PAL59" s="136"/>
      <c r="PAM59" s="136"/>
      <c r="PAN59" s="136"/>
      <c r="PAO59" s="136"/>
      <c r="PAP59" s="136"/>
      <c r="PAQ59" s="136"/>
      <c r="PAR59" s="136"/>
      <c r="PAS59" s="136"/>
      <c r="PAT59" s="136"/>
      <c r="PAU59" s="136"/>
      <c r="PAV59" s="136"/>
      <c r="PAW59" s="136"/>
      <c r="PAX59" s="136"/>
      <c r="PAY59" s="136"/>
      <c r="PAZ59" s="136"/>
      <c r="PBA59" s="136"/>
      <c r="PBB59" s="136"/>
      <c r="PBC59" s="136"/>
      <c r="PBD59" s="136"/>
      <c r="PBE59" s="136"/>
      <c r="PBF59" s="136"/>
      <c r="PBG59" s="136"/>
      <c r="PBH59" s="136"/>
      <c r="PBI59" s="136"/>
      <c r="PBJ59" s="136"/>
      <c r="PBK59" s="136"/>
      <c r="PBL59" s="136"/>
      <c r="PBM59" s="136"/>
      <c r="PBN59" s="136"/>
      <c r="PBO59" s="136"/>
      <c r="PBP59" s="136"/>
      <c r="PBQ59" s="136"/>
      <c r="PBR59" s="136"/>
      <c r="PBS59" s="136"/>
      <c r="PBT59" s="136"/>
      <c r="PBU59" s="136"/>
      <c r="PBV59" s="136"/>
      <c r="PBW59" s="136"/>
      <c r="PBX59" s="136"/>
      <c r="PBY59" s="136"/>
      <c r="PBZ59" s="136"/>
      <c r="PCA59" s="136"/>
      <c r="PCB59" s="136"/>
      <c r="PCC59" s="136"/>
      <c r="PCD59" s="136"/>
      <c r="PCE59" s="136"/>
      <c r="PCF59" s="136"/>
      <c r="PCG59" s="136"/>
      <c r="PCH59" s="136"/>
      <c r="PCI59" s="136"/>
      <c r="PCJ59" s="136"/>
      <c r="PCK59" s="136"/>
      <c r="PCL59" s="136"/>
      <c r="PCM59" s="136"/>
      <c r="PCN59" s="136"/>
      <c r="PCO59" s="136"/>
      <c r="PCP59" s="136"/>
      <c r="PCQ59" s="136"/>
      <c r="PCR59" s="136"/>
      <c r="PCS59" s="136"/>
      <c r="PCT59" s="136"/>
      <c r="PCU59" s="136"/>
      <c r="PCV59" s="136"/>
      <c r="PCW59" s="136"/>
      <c r="PCX59" s="136"/>
      <c r="PCY59" s="136"/>
      <c r="PCZ59" s="136"/>
      <c r="PDA59" s="136"/>
      <c r="PDB59" s="136"/>
      <c r="PDC59" s="136"/>
      <c r="PDD59" s="136"/>
      <c r="PDE59" s="136"/>
      <c r="PDF59" s="136"/>
      <c r="PDG59" s="136"/>
      <c r="PDH59" s="136"/>
      <c r="PDI59" s="136"/>
      <c r="PDJ59" s="136"/>
      <c r="PDK59" s="136"/>
      <c r="PDL59" s="136"/>
      <c r="PDM59" s="136"/>
      <c r="PDN59" s="136"/>
      <c r="PDO59" s="136"/>
      <c r="PDP59" s="136"/>
      <c r="PDQ59" s="136"/>
      <c r="PDR59" s="136"/>
      <c r="PDS59" s="136"/>
      <c r="PDT59" s="136"/>
      <c r="PDU59" s="136"/>
      <c r="PDV59" s="136"/>
      <c r="PDW59" s="136"/>
      <c r="PDX59" s="136"/>
      <c r="PDY59" s="136"/>
      <c r="PDZ59" s="136"/>
      <c r="PEA59" s="136"/>
      <c r="PEB59" s="136"/>
      <c r="PEC59" s="136"/>
      <c r="PED59" s="136"/>
      <c r="PEE59" s="136"/>
      <c r="PEF59" s="136"/>
      <c r="PEG59" s="136"/>
      <c r="PEH59" s="136"/>
      <c r="PEI59" s="136"/>
      <c r="PEJ59" s="136"/>
      <c r="PEK59" s="136"/>
      <c r="PEL59" s="136"/>
      <c r="PEM59" s="136"/>
      <c r="PEN59" s="136"/>
      <c r="PEO59" s="136"/>
      <c r="PEP59" s="136"/>
      <c r="PEQ59" s="136"/>
      <c r="PER59" s="136"/>
      <c r="PES59" s="136"/>
      <c r="PET59" s="136"/>
      <c r="PEU59" s="136"/>
      <c r="PEV59" s="136"/>
      <c r="PEW59" s="136"/>
      <c r="PEX59" s="136"/>
      <c r="PEY59" s="136"/>
      <c r="PEZ59" s="136"/>
      <c r="PFA59" s="136"/>
      <c r="PFB59" s="136"/>
      <c r="PFC59" s="136"/>
      <c r="PFD59" s="136"/>
      <c r="PFE59" s="136"/>
      <c r="PFF59" s="136"/>
      <c r="PFG59" s="136"/>
      <c r="PFH59" s="136"/>
      <c r="PFI59" s="136"/>
      <c r="PFJ59" s="136"/>
      <c r="PFK59" s="136"/>
      <c r="PFL59" s="136"/>
      <c r="PFM59" s="136"/>
      <c r="PFN59" s="136"/>
      <c r="PFO59" s="136"/>
      <c r="PFP59" s="136"/>
      <c r="PFQ59" s="136"/>
      <c r="PFR59" s="136"/>
      <c r="PFS59" s="136"/>
      <c r="PFT59" s="136"/>
      <c r="PFU59" s="136"/>
      <c r="PFV59" s="136"/>
      <c r="PFW59" s="136"/>
      <c r="PFX59" s="136"/>
      <c r="PFY59" s="136"/>
      <c r="PFZ59" s="136"/>
      <c r="PGA59" s="136"/>
      <c r="PGB59" s="136"/>
      <c r="PGC59" s="136"/>
      <c r="PGD59" s="136"/>
      <c r="PGE59" s="136"/>
      <c r="PGF59" s="136"/>
      <c r="PGG59" s="136"/>
      <c r="PGH59" s="136"/>
      <c r="PGI59" s="136"/>
      <c r="PGJ59" s="136"/>
      <c r="PGK59" s="136"/>
      <c r="PGL59" s="136"/>
      <c r="PGM59" s="136"/>
      <c r="PGN59" s="136"/>
      <c r="PGO59" s="136"/>
      <c r="PGP59" s="136"/>
      <c r="PGQ59" s="136"/>
      <c r="PGR59" s="136"/>
      <c r="PGS59" s="136"/>
      <c r="PGT59" s="136"/>
      <c r="PGU59" s="136"/>
      <c r="PGV59" s="136"/>
      <c r="PGW59" s="136"/>
      <c r="PGX59" s="136"/>
      <c r="PGY59" s="136"/>
      <c r="PGZ59" s="136"/>
      <c r="PHA59" s="136"/>
      <c r="PHB59" s="136"/>
      <c r="PHC59" s="136"/>
      <c r="PHD59" s="136"/>
      <c r="PHE59" s="136"/>
      <c r="PHF59" s="136"/>
      <c r="PHG59" s="136"/>
      <c r="PHH59" s="136"/>
      <c r="PHI59" s="136"/>
      <c r="PHJ59" s="136"/>
      <c r="PHK59" s="136"/>
      <c r="PHL59" s="136"/>
      <c r="PHM59" s="136"/>
      <c r="PHN59" s="136"/>
      <c r="PHO59" s="136"/>
      <c r="PHP59" s="136"/>
      <c r="PHQ59" s="136"/>
      <c r="PHR59" s="136"/>
      <c r="PHS59" s="136"/>
      <c r="PHT59" s="136"/>
      <c r="PHU59" s="136"/>
      <c r="PHV59" s="136"/>
      <c r="PHW59" s="136"/>
      <c r="PHX59" s="136"/>
      <c r="PHY59" s="136"/>
      <c r="PHZ59" s="136"/>
      <c r="PIA59" s="136"/>
      <c r="PIB59" s="136"/>
      <c r="PIC59" s="136"/>
      <c r="PID59" s="136"/>
      <c r="PIE59" s="136"/>
      <c r="PIF59" s="136"/>
      <c r="PIG59" s="136"/>
      <c r="PIH59" s="136"/>
      <c r="PII59" s="136"/>
      <c r="PIJ59" s="136"/>
      <c r="PIK59" s="136"/>
      <c r="PIL59" s="136"/>
      <c r="PIM59" s="136"/>
      <c r="PIN59" s="136"/>
      <c r="PIO59" s="136"/>
      <c r="PIP59" s="136"/>
      <c r="PIQ59" s="136"/>
      <c r="PIR59" s="136"/>
      <c r="PIS59" s="136"/>
      <c r="PIT59" s="136"/>
      <c r="PIU59" s="136"/>
      <c r="PIV59" s="136"/>
      <c r="PIW59" s="136"/>
      <c r="PIX59" s="136"/>
      <c r="PIY59" s="136"/>
      <c r="PIZ59" s="136"/>
      <c r="PJA59" s="136"/>
      <c r="PJB59" s="136"/>
      <c r="PJC59" s="136"/>
      <c r="PJD59" s="136"/>
      <c r="PJE59" s="136"/>
      <c r="PJF59" s="136"/>
      <c r="PJG59" s="136"/>
      <c r="PJH59" s="136"/>
      <c r="PJI59" s="136"/>
      <c r="PJJ59" s="136"/>
      <c r="PJK59" s="136"/>
      <c r="PJL59" s="136"/>
      <c r="PJM59" s="136"/>
      <c r="PJN59" s="136"/>
      <c r="PJO59" s="136"/>
      <c r="PJP59" s="136"/>
      <c r="PJQ59" s="136"/>
      <c r="PJR59" s="136"/>
      <c r="PJS59" s="136"/>
      <c r="PJT59" s="136"/>
      <c r="PJU59" s="136"/>
      <c r="PJV59" s="136"/>
      <c r="PJW59" s="136"/>
      <c r="PJX59" s="136"/>
      <c r="PJY59" s="136"/>
      <c r="PJZ59" s="136"/>
      <c r="PKA59" s="136"/>
      <c r="PKB59" s="136"/>
      <c r="PKC59" s="136"/>
      <c r="PKD59" s="136"/>
      <c r="PKE59" s="136"/>
      <c r="PKF59" s="136"/>
      <c r="PKG59" s="136"/>
      <c r="PKH59" s="136"/>
      <c r="PKI59" s="136"/>
      <c r="PKJ59" s="136"/>
      <c r="PKK59" s="136"/>
      <c r="PKL59" s="136"/>
      <c r="PKM59" s="136"/>
      <c r="PKN59" s="136"/>
      <c r="PKO59" s="136"/>
      <c r="PKP59" s="136"/>
      <c r="PKQ59" s="136"/>
      <c r="PKR59" s="136"/>
      <c r="PKS59" s="136"/>
      <c r="PKT59" s="136"/>
      <c r="PKU59" s="136"/>
      <c r="PKV59" s="136"/>
      <c r="PKW59" s="136"/>
      <c r="PKX59" s="136"/>
      <c r="PKY59" s="136"/>
      <c r="PKZ59" s="136"/>
      <c r="PLA59" s="136"/>
      <c r="PLB59" s="136"/>
      <c r="PLC59" s="136"/>
      <c r="PLD59" s="136"/>
      <c r="PLE59" s="136"/>
      <c r="PLF59" s="136"/>
      <c r="PLG59" s="136"/>
      <c r="PLH59" s="136"/>
      <c r="PLI59" s="136"/>
      <c r="PLJ59" s="136"/>
      <c r="PLK59" s="136"/>
      <c r="PLL59" s="136"/>
      <c r="PLM59" s="136"/>
      <c r="PLN59" s="136"/>
      <c r="PLO59" s="136"/>
      <c r="PLP59" s="136"/>
      <c r="PLQ59" s="136"/>
      <c r="PLR59" s="136"/>
      <c r="PLS59" s="136"/>
      <c r="PLT59" s="136"/>
      <c r="PLU59" s="136"/>
      <c r="PLV59" s="136"/>
      <c r="PLW59" s="136"/>
      <c r="PLX59" s="136"/>
      <c r="PLY59" s="136"/>
      <c r="PLZ59" s="136"/>
      <c r="PMA59" s="136"/>
      <c r="PMB59" s="136"/>
      <c r="PMC59" s="136"/>
      <c r="PMD59" s="136"/>
      <c r="PME59" s="136"/>
      <c r="PMF59" s="136"/>
      <c r="PMG59" s="136"/>
      <c r="PMH59" s="136"/>
      <c r="PMI59" s="136"/>
      <c r="PMJ59" s="136"/>
      <c r="PMK59" s="136"/>
      <c r="PML59" s="136"/>
      <c r="PMM59" s="136"/>
      <c r="PMN59" s="136"/>
      <c r="PMO59" s="136"/>
      <c r="PMP59" s="136"/>
      <c r="PMQ59" s="136"/>
      <c r="PMR59" s="136"/>
      <c r="PMS59" s="136"/>
      <c r="PMT59" s="136"/>
      <c r="PMU59" s="136"/>
      <c r="PMV59" s="136"/>
      <c r="PMW59" s="136"/>
      <c r="PMX59" s="136"/>
      <c r="PMY59" s="136"/>
      <c r="PMZ59" s="136"/>
      <c r="PNA59" s="136"/>
      <c r="PNB59" s="136"/>
      <c r="PNC59" s="136"/>
      <c r="PND59" s="136"/>
      <c r="PNE59" s="136"/>
      <c r="PNF59" s="136"/>
      <c r="PNG59" s="136"/>
      <c r="PNH59" s="136"/>
      <c r="PNI59" s="136"/>
      <c r="PNJ59" s="136"/>
      <c r="PNK59" s="136"/>
      <c r="PNL59" s="136"/>
      <c r="PNM59" s="136"/>
      <c r="PNN59" s="136"/>
      <c r="PNO59" s="136"/>
      <c r="PNP59" s="136"/>
      <c r="PNQ59" s="136"/>
      <c r="PNR59" s="136"/>
      <c r="PNS59" s="136"/>
      <c r="PNT59" s="136"/>
      <c r="PNU59" s="136"/>
      <c r="PNV59" s="136"/>
      <c r="PNW59" s="136"/>
      <c r="PNX59" s="136"/>
      <c r="PNY59" s="136"/>
      <c r="PNZ59" s="136"/>
      <c r="POA59" s="136"/>
      <c r="POB59" s="136"/>
      <c r="POC59" s="136"/>
      <c r="POD59" s="136"/>
      <c r="POE59" s="136"/>
      <c r="POF59" s="136"/>
      <c r="POG59" s="136"/>
      <c r="POH59" s="136"/>
      <c r="POI59" s="136"/>
      <c r="POJ59" s="136"/>
      <c r="POK59" s="136"/>
      <c r="POL59" s="136"/>
      <c r="POM59" s="136"/>
      <c r="PON59" s="136"/>
      <c r="POO59" s="136"/>
      <c r="POP59" s="136"/>
      <c r="POQ59" s="136"/>
      <c r="POR59" s="136"/>
      <c r="POS59" s="136"/>
      <c r="POT59" s="136"/>
      <c r="POU59" s="136"/>
      <c r="POV59" s="136"/>
      <c r="POW59" s="136"/>
      <c r="POX59" s="136"/>
      <c r="POY59" s="136"/>
      <c r="POZ59" s="136"/>
      <c r="PPA59" s="136"/>
      <c r="PPB59" s="136"/>
      <c r="PPC59" s="136"/>
      <c r="PPD59" s="136"/>
      <c r="PPE59" s="136"/>
      <c r="PPF59" s="136"/>
      <c r="PPG59" s="136"/>
      <c r="PPH59" s="136"/>
      <c r="PPI59" s="136"/>
      <c r="PPJ59" s="136"/>
      <c r="PPK59" s="136"/>
      <c r="PPL59" s="136"/>
      <c r="PPM59" s="136"/>
      <c r="PPN59" s="136"/>
      <c r="PPO59" s="136"/>
      <c r="PPP59" s="136"/>
      <c r="PPQ59" s="136"/>
      <c r="PPR59" s="136"/>
      <c r="PPS59" s="136"/>
      <c r="PPT59" s="136"/>
      <c r="PPU59" s="136"/>
      <c r="PPV59" s="136"/>
      <c r="PPW59" s="136"/>
      <c r="PPX59" s="136"/>
      <c r="PPY59" s="136"/>
      <c r="PPZ59" s="136"/>
      <c r="PQA59" s="136"/>
      <c r="PQB59" s="136"/>
      <c r="PQC59" s="136"/>
      <c r="PQD59" s="136"/>
      <c r="PQE59" s="136"/>
      <c r="PQF59" s="136"/>
      <c r="PQG59" s="136"/>
      <c r="PQH59" s="136"/>
      <c r="PQI59" s="136"/>
      <c r="PQJ59" s="136"/>
      <c r="PQK59" s="136"/>
      <c r="PQL59" s="136"/>
      <c r="PQM59" s="136"/>
      <c r="PQN59" s="136"/>
      <c r="PQO59" s="136"/>
      <c r="PQP59" s="136"/>
      <c r="PQQ59" s="136"/>
      <c r="PQR59" s="136"/>
      <c r="PQS59" s="136"/>
      <c r="PQT59" s="136"/>
      <c r="PQU59" s="136"/>
      <c r="PQV59" s="136"/>
      <c r="PQW59" s="136"/>
      <c r="PQX59" s="136"/>
      <c r="PQY59" s="136"/>
      <c r="PQZ59" s="136"/>
      <c r="PRA59" s="136"/>
      <c r="PRB59" s="136"/>
      <c r="PRC59" s="136"/>
      <c r="PRD59" s="136"/>
      <c r="PRE59" s="136"/>
      <c r="PRF59" s="136"/>
      <c r="PRG59" s="136"/>
      <c r="PRH59" s="136"/>
      <c r="PRI59" s="136"/>
      <c r="PRJ59" s="136"/>
      <c r="PRK59" s="136"/>
      <c r="PRL59" s="136"/>
      <c r="PRM59" s="136"/>
      <c r="PRN59" s="136"/>
      <c r="PRO59" s="136"/>
      <c r="PRP59" s="136"/>
      <c r="PRQ59" s="136"/>
      <c r="PRR59" s="136"/>
      <c r="PRS59" s="136"/>
      <c r="PRT59" s="136"/>
      <c r="PRU59" s="136"/>
      <c r="PRV59" s="136"/>
      <c r="PRW59" s="136"/>
      <c r="PRX59" s="136"/>
      <c r="PRY59" s="136"/>
      <c r="PRZ59" s="136"/>
      <c r="PSA59" s="136"/>
      <c r="PSB59" s="136"/>
      <c r="PSC59" s="136"/>
      <c r="PSD59" s="136"/>
      <c r="PSE59" s="136"/>
      <c r="PSF59" s="136"/>
      <c r="PSG59" s="136"/>
      <c r="PSH59" s="136"/>
      <c r="PSI59" s="136"/>
      <c r="PSJ59" s="136"/>
      <c r="PSK59" s="136"/>
      <c r="PSL59" s="136"/>
      <c r="PSM59" s="136"/>
      <c r="PSN59" s="136"/>
      <c r="PSO59" s="136"/>
      <c r="PSP59" s="136"/>
      <c r="PSQ59" s="136"/>
      <c r="PSR59" s="136"/>
      <c r="PSS59" s="136"/>
      <c r="PST59" s="136"/>
      <c r="PSU59" s="136"/>
      <c r="PSV59" s="136"/>
      <c r="PSW59" s="136"/>
      <c r="PSX59" s="136"/>
      <c r="PSY59" s="136"/>
      <c r="PSZ59" s="136"/>
      <c r="PTA59" s="136"/>
      <c r="PTB59" s="136"/>
      <c r="PTC59" s="136"/>
      <c r="PTD59" s="136"/>
      <c r="PTE59" s="136"/>
      <c r="PTF59" s="136"/>
      <c r="PTG59" s="136"/>
      <c r="PTH59" s="136"/>
      <c r="PTI59" s="136"/>
      <c r="PTJ59" s="136"/>
      <c r="PTK59" s="136"/>
      <c r="PTL59" s="136"/>
      <c r="PTM59" s="136"/>
      <c r="PTN59" s="136"/>
      <c r="PTO59" s="136"/>
      <c r="PTP59" s="136"/>
      <c r="PTQ59" s="136"/>
      <c r="PTR59" s="136"/>
      <c r="PTS59" s="136"/>
      <c r="PTT59" s="136"/>
      <c r="PTU59" s="136"/>
      <c r="PTV59" s="136"/>
      <c r="PTW59" s="136"/>
      <c r="PTX59" s="136"/>
      <c r="PTY59" s="136"/>
      <c r="PTZ59" s="136"/>
      <c r="PUA59" s="136"/>
      <c r="PUB59" s="136"/>
      <c r="PUC59" s="136"/>
      <c r="PUD59" s="136"/>
      <c r="PUE59" s="136"/>
      <c r="PUF59" s="136"/>
      <c r="PUG59" s="136"/>
      <c r="PUH59" s="136"/>
      <c r="PUI59" s="136"/>
      <c r="PUJ59" s="136"/>
      <c r="PUK59" s="136"/>
      <c r="PUL59" s="136"/>
      <c r="PUM59" s="136"/>
      <c r="PUN59" s="136"/>
      <c r="PUO59" s="136"/>
      <c r="PUP59" s="136"/>
      <c r="PUQ59" s="136"/>
      <c r="PUR59" s="136"/>
      <c r="PUS59" s="136"/>
      <c r="PUT59" s="136"/>
      <c r="PUU59" s="136"/>
      <c r="PUV59" s="136"/>
      <c r="PUW59" s="136"/>
      <c r="PUX59" s="136"/>
      <c r="PUY59" s="136"/>
      <c r="PUZ59" s="136"/>
      <c r="PVA59" s="136"/>
      <c r="PVB59" s="136"/>
      <c r="PVC59" s="136"/>
      <c r="PVD59" s="136"/>
      <c r="PVE59" s="136"/>
      <c r="PVF59" s="136"/>
      <c r="PVG59" s="136"/>
      <c r="PVH59" s="136"/>
      <c r="PVI59" s="136"/>
      <c r="PVJ59" s="136"/>
      <c r="PVK59" s="136"/>
      <c r="PVL59" s="136"/>
      <c r="PVM59" s="136"/>
      <c r="PVN59" s="136"/>
      <c r="PVO59" s="136"/>
      <c r="PVP59" s="136"/>
      <c r="PVQ59" s="136"/>
      <c r="PVR59" s="136"/>
      <c r="PVS59" s="136"/>
      <c r="PVT59" s="136"/>
      <c r="PVU59" s="136"/>
      <c r="PVV59" s="136"/>
      <c r="PVW59" s="136"/>
      <c r="PVX59" s="136"/>
      <c r="PVY59" s="136"/>
      <c r="PVZ59" s="136"/>
      <c r="PWA59" s="136"/>
      <c r="PWB59" s="136"/>
      <c r="PWC59" s="136"/>
      <c r="PWD59" s="136"/>
      <c r="PWE59" s="136"/>
      <c r="PWF59" s="136"/>
      <c r="PWG59" s="136"/>
      <c r="PWH59" s="136"/>
      <c r="PWI59" s="136"/>
      <c r="PWJ59" s="136"/>
      <c r="PWK59" s="136"/>
      <c r="PWL59" s="136"/>
      <c r="PWM59" s="136"/>
      <c r="PWN59" s="136"/>
      <c r="PWO59" s="136"/>
      <c r="PWP59" s="136"/>
      <c r="PWQ59" s="136"/>
      <c r="PWR59" s="136"/>
      <c r="PWS59" s="136"/>
      <c r="PWT59" s="136"/>
      <c r="PWU59" s="136"/>
      <c r="PWV59" s="136"/>
      <c r="PWW59" s="136"/>
      <c r="PWX59" s="136"/>
      <c r="PWY59" s="136"/>
      <c r="PWZ59" s="136"/>
      <c r="PXA59" s="136"/>
      <c r="PXB59" s="136"/>
      <c r="PXC59" s="136"/>
      <c r="PXD59" s="136"/>
      <c r="PXE59" s="136"/>
      <c r="PXF59" s="136"/>
      <c r="PXG59" s="136"/>
      <c r="PXH59" s="136"/>
      <c r="PXI59" s="136"/>
      <c r="PXJ59" s="136"/>
      <c r="PXK59" s="136"/>
      <c r="PXL59" s="136"/>
      <c r="PXM59" s="136"/>
      <c r="PXN59" s="136"/>
      <c r="PXO59" s="136"/>
      <c r="PXP59" s="136"/>
      <c r="PXQ59" s="136"/>
      <c r="PXR59" s="136"/>
      <c r="PXS59" s="136"/>
      <c r="PXT59" s="136"/>
      <c r="PXU59" s="136"/>
      <c r="PXV59" s="136"/>
      <c r="PXW59" s="136"/>
      <c r="PXX59" s="136"/>
      <c r="PXY59" s="136"/>
      <c r="PXZ59" s="136"/>
      <c r="PYA59" s="136"/>
      <c r="PYB59" s="136"/>
      <c r="PYC59" s="136"/>
      <c r="PYD59" s="136"/>
      <c r="PYE59" s="136"/>
      <c r="PYF59" s="136"/>
      <c r="PYG59" s="136"/>
      <c r="PYH59" s="136"/>
      <c r="PYI59" s="136"/>
      <c r="PYJ59" s="136"/>
      <c r="PYK59" s="136"/>
      <c r="PYL59" s="136"/>
      <c r="PYM59" s="136"/>
      <c r="PYN59" s="136"/>
      <c r="PYO59" s="136"/>
      <c r="PYP59" s="136"/>
      <c r="PYQ59" s="136"/>
      <c r="PYR59" s="136"/>
      <c r="PYS59" s="136"/>
      <c r="PYT59" s="136"/>
      <c r="PYU59" s="136"/>
      <c r="PYV59" s="136"/>
      <c r="PYW59" s="136"/>
      <c r="PYX59" s="136"/>
      <c r="PYY59" s="136"/>
      <c r="PYZ59" s="136"/>
      <c r="PZA59" s="136"/>
      <c r="PZB59" s="136"/>
      <c r="PZC59" s="136"/>
      <c r="PZD59" s="136"/>
      <c r="PZE59" s="136"/>
      <c r="PZF59" s="136"/>
      <c r="PZG59" s="136"/>
      <c r="PZH59" s="136"/>
      <c r="PZI59" s="136"/>
      <c r="PZJ59" s="136"/>
      <c r="PZK59" s="136"/>
      <c r="PZL59" s="136"/>
      <c r="PZM59" s="136"/>
      <c r="PZN59" s="136"/>
      <c r="PZO59" s="136"/>
      <c r="PZP59" s="136"/>
      <c r="PZQ59" s="136"/>
      <c r="PZR59" s="136"/>
      <c r="PZS59" s="136"/>
      <c r="PZT59" s="136"/>
      <c r="PZU59" s="136"/>
      <c r="PZV59" s="136"/>
      <c r="PZW59" s="136"/>
      <c r="PZX59" s="136"/>
      <c r="PZY59" s="136"/>
      <c r="PZZ59" s="136"/>
      <c r="QAA59" s="136"/>
      <c r="QAB59" s="136"/>
      <c r="QAC59" s="136"/>
      <c r="QAD59" s="136"/>
      <c r="QAE59" s="136"/>
      <c r="QAF59" s="136"/>
      <c r="QAG59" s="136"/>
      <c r="QAH59" s="136"/>
      <c r="QAI59" s="136"/>
      <c r="QAJ59" s="136"/>
      <c r="QAK59" s="136"/>
      <c r="QAL59" s="136"/>
      <c r="QAM59" s="136"/>
      <c r="QAN59" s="136"/>
      <c r="QAO59" s="136"/>
      <c r="QAP59" s="136"/>
      <c r="QAQ59" s="136"/>
      <c r="QAR59" s="136"/>
      <c r="QAS59" s="136"/>
      <c r="QAT59" s="136"/>
      <c r="QAU59" s="136"/>
      <c r="QAV59" s="136"/>
      <c r="QAW59" s="136"/>
      <c r="QAX59" s="136"/>
      <c r="QAY59" s="136"/>
      <c r="QAZ59" s="136"/>
      <c r="QBA59" s="136"/>
      <c r="QBB59" s="136"/>
      <c r="QBC59" s="136"/>
      <c r="QBD59" s="136"/>
      <c r="QBE59" s="136"/>
      <c r="QBF59" s="136"/>
      <c r="QBG59" s="136"/>
      <c r="QBH59" s="136"/>
      <c r="QBI59" s="136"/>
      <c r="QBJ59" s="136"/>
      <c r="QBK59" s="136"/>
      <c r="QBL59" s="136"/>
      <c r="QBM59" s="136"/>
      <c r="QBN59" s="136"/>
      <c r="QBO59" s="136"/>
      <c r="QBP59" s="136"/>
      <c r="QBQ59" s="136"/>
      <c r="QBR59" s="136"/>
      <c r="QBS59" s="136"/>
      <c r="QBT59" s="136"/>
      <c r="QBU59" s="136"/>
      <c r="QBV59" s="136"/>
      <c r="QBW59" s="136"/>
      <c r="QBX59" s="136"/>
      <c r="QBY59" s="136"/>
      <c r="QBZ59" s="136"/>
      <c r="QCA59" s="136"/>
      <c r="QCB59" s="136"/>
      <c r="QCC59" s="136"/>
      <c r="QCD59" s="136"/>
      <c r="QCE59" s="136"/>
      <c r="QCF59" s="136"/>
      <c r="QCG59" s="136"/>
      <c r="QCH59" s="136"/>
      <c r="QCI59" s="136"/>
      <c r="QCJ59" s="136"/>
      <c r="QCK59" s="136"/>
      <c r="QCL59" s="136"/>
      <c r="QCM59" s="136"/>
      <c r="QCN59" s="136"/>
      <c r="QCO59" s="136"/>
      <c r="QCP59" s="136"/>
      <c r="QCQ59" s="136"/>
      <c r="QCR59" s="136"/>
      <c r="QCS59" s="136"/>
      <c r="QCT59" s="136"/>
      <c r="QCU59" s="136"/>
      <c r="QCV59" s="136"/>
      <c r="QCW59" s="136"/>
      <c r="QCX59" s="136"/>
      <c r="QCY59" s="136"/>
      <c r="QCZ59" s="136"/>
      <c r="QDA59" s="136"/>
      <c r="QDB59" s="136"/>
      <c r="QDC59" s="136"/>
      <c r="QDD59" s="136"/>
      <c r="QDE59" s="136"/>
      <c r="QDF59" s="136"/>
      <c r="QDG59" s="136"/>
      <c r="QDH59" s="136"/>
      <c r="QDI59" s="136"/>
      <c r="QDJ59" s="136"/>
      <c r="QDK59" s="136"/>
      <c r="QDL59" s="136"/>
      <c r="QDM59" s="136"/>
      <c r="QDN59" s="136"/>
      <c r="QDO59" s="136"/>
      <c r="QDP59" s="136"/>
      <c r="QDQ59" s="136"/>
      <c r="QDR59" s="136"/>
      <c r="QDS59" s="136"/>
      <c r="QDT59" s="136"/>
      <c r="QDU59" s="136"/>
      <c r="QDV59" s="136"/>
      <c r="QDW59" s="136"/>
      <c r="QDX59" s="136"/>
      <c r="QDY59" s="136"/>
      <c r="QDZ59" s="136"/>
      <c r="QEA59" s="136"/>
      <c r="QEB59" s="136"/>
      <c r="QEC59" s="136"/>
      <c r="QED59" s="136"/>
      <c r="QEE59" s="136"/>
      <c r="QEF59" s="136"/>
      <c r="QEG59" s="136"/>
      <c r="QEH59" s="136"/>
      <c r="QEI59" s="136"/>
      <c r="QEJ59" s="136"/>
      <c r="QEK59" s="136"/>
      <c r="QEL59" s="136"/>
      <c r="QEM59" s="136"/>
      <c r="QEN59" s="136"/>
      <c r="QEO59" s="136"/>
      <c r="QEP59" s="136"/>
      <c r="QEQ59" s="136"/>
      <c r="QER59" s="136"/>
      <c r="QES59" s="136"/>
      <c r="QET59" s="136"/>
      <c r="QEU59" s="136"/>
      <c r="QEV59" s="136"/>
      <c r="QEW59" s="136"/>
      <c r="QEX59" s="136"/>
      <c r="QEY59" s="136"/>
      <c r="QEZ59" s="136"/>
      <c r="QFA59" s="136"/>
      <c r="QFB59" s="136"/>
      <c r="QFC59" s="136"/>
      <c r="QFD59" s="136"/>
      <c r="QFE59" s="136"/>
      <c r="QFF59" s="136"/>
      <c r="QFG59" s="136"/>
      <c r="QFH59" s="136"/>
      <c r="QFI59" s="136"/>
      <c r="QFJ59" s="136"/>
      <c r="QFK59" s="136"/>
      <c r="QFL59" s="136"/>
      <c r="QFM59" s="136"/>
      <c r="QFN59" s="136"/>
      <c r="QFO59" s="136"/>
      <c r="QFP59" s="136"/>
      <c r="QFQ59" s="136"/>
      <c r="QFR59" s="136"/>
      <c r="QFS59" s="136"/>
      <c r="QFT59" s="136"/>
      <c r="QFU59" s="136"/>
      <c r="QFV59" s="136"/>
      <c r="QFW59" s="136"/>
      <c r="QFX59" s="136"/>
      <c r="QFY59" s="136"/>
      <c r="QFZ59" s="136"/>
      <c r="QGA59" s="136"/>
      <c r="QGB59" s="136"/>
      <c r="QGC59" s="136"/>
      <c r="QGD59" s="136"/>
      <c r="QGE59" s="136"/>
      <c r="QGF59" s="136"/>
      <c r="QGG59" s="136"/>
      <c r="QGH59" s="136"/>
      <c r="QGI59" s="136"/>
      <c r="QGJ59" s="136"/>
      <c r="QGK59" s="136"/>
      <c r="QGL59" s="136"/>
      <c r="QGM59" s="136"/>
      <c r="QGN59" s="136"/>
      <c r="QGO59" s="136"/>
      <c r="QGP59" s="136"/>
      <c r="QGQ59" s="136"/>
      <c r="QGR59" s="136"/>
      <c r="QGS59" s="136"/>
      <c r="QGT59" s="136"/>
      <c r="QGU59" s="136"/>
      <c r="QGV59" s="136"/>
      <c r="QGW59" s="136"/>
      <c r="QGX59" s="136"/>
      <c r="QGY59" s="136"/>
      <c r="QGZ59" s="136"/>
      <c r="QHA59" s="136"/>
      <c r="QHB59" s="136"/>
      <c r="QHC59" s="136"/>
      <c r="QHD59" s="136"/>
      <c r="QHE59" s="136"/>
      <c r="QHF59" s="136"/>
      <c r="QHG59" s="136"/>
      <c r="QHH59" s="136"/>
      <c r="QHI59" s="136"/>
      <c r="QHJ59" s="136"/>
      <c r="QHK59" s="136"/>
      <c r="QHL59" s="136"/>
      <c r="QHM59" s="136"/>
      <c r="QHN59" s="136"/>
      <c r="QHO59" s="136"/>
      <c r="QHP59" s="136"/>
      <c r="QHQ59" s="136"/>
      <c r="QHR59" s="136"/>
      <c r="QHS59" s="136"/>
      <c r="QHT59" s="136"/>
      <c r="QHU59" s="136"/>
      <c r="QHV59" s="136"/>
      <c r="QHW59" s="136"/>
      <c r="QHX59" s="136"/>
      <c r="QHY59" s="136"/>
      <c r="QHZ59" s="136"/>
      <c r="QIA59" s="136"/>
      <c r="QIB59" s="136"/>
      <c r="QIC59" s="136"/>
      <c r="QID59" s="136"/>
      <c r="QIE59" s="136"/>
      <c r="QIF59" s="136"/>
      <c r="QIG59" s="136"/>
      <c r="QIH59" s="136"/>
      <c r="QII59" s="136"/>
      <c r="QIJ59" s="136"/>
      <c r="QIK59" s="136"/>
      <c r="QIL59" s="136"/>
      <c r="QIM59" s="136"/>
      <c r="QIN59" s="136"/>
      <c r="QIO59" s="136"/>
      <c r="QIP59" s="136"/>
      <c r="QIQ59" s="136"/>
      <c r="QIR59" s="136"/>
      <c r="QIS59" s="136"/>
      <c r="QIT59" s="136"/>
      <c r="QIU59" s="136"/>
      <c r="QIV59" s="136"/>
      <c r="QIW59" s="136"/>
      <c r="QIX59" s="136"/>
      <c r="QIY59" s="136"/>
      <c r="QIZ59" s="136"/>
      <c r="QJA59" s="136"/>
      <c r="QJB59" s="136"/>
      <c r="QJC59" s="136"/>
      <c r="QJD59" s="136"/>
      <c r="QJE59" s="136"/>
      <c r="QJF59" s="136"/>
      <c r="QJG59" s="136"/>
      <c r="QJH59" s="136"/>
      <c r="QJI59" s="136"/>
      <c r="QJJ59" s="136"/>
      <c r="QJK59" s="136"/>
      <c r="QJL59" s="136"/>
      <c r="QJM59" s="136"/>
      <c r="QJN59" s="136"/>
      <c r="QJO59" s="136"/>
      <c r="QJP59" s="136"/>
      <c r="QJQ59" s="136"/>
      <c r="QJR59" s="136"/>
      <c r="QJS59" s="136"/>
      <c r="QJT59" s="136"/>
      <c r="QJU59" s="136"/>
      <c r="QJV59" s="136"/>
      <c r="QJW59" s="136"/>
      <c r="QJX59" s="136"/>
      <c r="QJY59" s="136"/>
      <c r="QJZ59" s="136"/>
      <c r="QKA59" s="136"/>
      <c r="QKB59" s="136"/>
      <c r="QKC59" s="136"/>
      <c r="QKD59" s="136"/>
      <c r="QKE59" s="136"/>
      <c r="QKF59" s="136"/>
      <c r="QKG59" s="136"/>
      <c r="QKH59" s="136"/>
      <c r="QKI59" s="136"/>
      <c r="QKJ59" s="136"/>
      <c r="QKK59" s="136"/>
      <c r="QKL59" s="136"/>
      <c r="QKM59" s="136"/>
      <c r="QKN59" s="136"/>
      <c r="QKO59" s="136"/>
      <c r="QKP59" s="136"/>
      <c r="QKQ59" s="136"/>
      <c r="QKR59" s="136"/>
      <c r="QKS59" s="136"/>
      <c r="QKT59" s="136"/>
      <c r="QKU59" s="136"/>
      <c r="QKV59" s="136"/>
      <c r="QKW59" s="136"/>
      <c r="QKX59" s="136"/>
      <c r="QKY59" s="136"/>
      <c r="QKZ59" s="136"/>
      <c r="QLA59" s="136"/>
      <c r="QLB59" s="136"/>
      <c r="QLC59" s="136"/>
      <c r="QLD59" s="136"/>
      <c r="QLE59" s="136"/>
      <c r="QLF59" s="136"/>
      <c r="QLG59" s="136"/>
      <c r="QLH59" s="136"/>
      <c r="QLI59" s="136"/>
      <c r="QLJ59" s="136"/>
      <c r="QLK59" s="136"/>
      <c r="QLL59" s="136"/>
      <c r="QLM59" s="136"/>
      <c r="QLN59" s="136"/>
      <c r="QLO59" s="136"/>
      <c r="QLP59" s="136"/>
      <c r="QLQ59" s="136"/>
      <c r="QLR59" s="136"/>
      <c r="QLS59" s="136"/>
      <c r="QLT59" s="136"/>
      <c r="QLU59" s="136"/>
      <c r="QLV59" s="136"/>
      <c r="QLW59" s="136"/>
      <c r="QLX59" s="136"/>
      <c r="QLY59" s="136"/>
      <c r="QLZ59" s="136"/>
      <c r="QMA59" s="136"/>
      <c r="QMB59" s="136"/>
      <c r="QMC59" s="136"/>
      <c r="QMD59" s="136"/>
      <c r="QME59" s="136"/>
      <c r="QMF59" s="136"/>
      <c r="QMG59" s="136"/>
      <c r="QMH59" s="136"/>
      <c r="QMI59" s="136"/>
      <c r="QMJ59" s="136"/>
      <c r="QMK59" s="136"/>
      <c r="QML59" s="136"/>
      <c r="QMM59" s="136"/>
      <c r="QMN59" s="136"/>
      <c r="QMO59" s="136"/>
      <c r="QMP59" s="136"/>
      <c r="QMQ59" s="136"/>
      <c r="QMR59" s="136"/>
      <c r="QMS59" s="136"/>
      <c r="QMT59" s="136"/>
      <c r="QMU59" s="136"/>
      <c r="QMV59" s="136"/>
      <c r="QMW59" s="136"/>
      <c r="QMX59" s="136"/>
      <c r="QMY59" s="136"/>
      <c r="QMZ59" s="136"/>
      <c r="QNA59" s="136"/>
      <c r="QNB59" s="136"/>
      <c r="QNC59" s="136"/>
      <c r="QND59" s="136"/>
      <c r="QNE59" s="136"/>
      <c r="QNF59" s="136"/>
      <c r="QNG59" s="136"/>
      <c r="QNH59" s="136"/>
      <c r="QNI59" s="136"/>
      <c r="QNJ59" s="136"/>
      <c r="QNK59" s="136"/>
      <c r="QNL59" s="136"/>
      <c r="QNM59" s="136"/>
      <c r="QNN59" s="136"/>
      <c r="QNO59" s="136"/>
      <c r="QNP59" s="136"/>
      <c r="QNQ59" s="136"/>
      <c r="QNR59" s="136"/>
      <c r="QNS59" s="136"/>
      <c r="QNT59" s="136"/>
      <c r="QNU59" s="136"/>
      <c r="QNV59" s="136"/>
      <c r="QNW59" s="136"/>
      <c r="QNX59" s="136"/>
      <c r="QNY59" s="136"/>
      <c r="QNZ59" s="136"/>
      <c r="QOA59" s="136"/>
      <c r="QOB59" s="136"/>
      <c r="QOC59" s="136"/>
      <c r="QOD59" s="136"/>
      <c r="QOE59" s="136"/>
      <c r="QOF59" s="136"/>
      <c r="QOG59" s="136"/>
      <c r="QOH59" s="136"/>
      <c r="QOI59" s="136"/>
      <c r="QOJ59" s="136"/>
      <c r="QOK59" s="136"/>
      <c r="QOL59" s="136"/>
      <c r="QOM59" s="136"/>
      <c r="QON59" s="136"/>
      <c r="QOO59" s="136"/>
      <c r="QOP59" s="136"/>
      <c r="QOQ59" s="136"/>
      <c r="QOR59" s="136"/>
      <c r="QOS59" s="136"/>
      <c r="QOT59" s="136"/>
      <c r="QOU59" s="136"/>
      <c r="QOV59" s="136"/>
      <c r="QOW59" s="136"/>
      <c r="QOX59" s="136"/>
      <c r="QOY59" s="136"/>
      <c r="QOZ59" s="136"/>
      <c r="QPA59" s="136"/>
      <c r="QPB59" s="136"/>
      <c r="QPC59" s="136"/>
      <c r="QPD59" s="136"/>
      <c r="QPE59" s="136"/>
      <c r="QPF59" s="136"/>
      <c r="QPG59" s="136"/>
      <c r="QPH59" s="136"/>
      <c r="QPI59" s="136"/>
      <c r="QPJ59" s="136"/>
      <c r="QPK59" s="136"/>
      <c r="QPL59" s="136"/>
      <c r="QPM59" s="136"/>
      <c r="QPN59" s="136"/>
      <c r="QPO59" s="136"/>
      <c r="QPP59" s="136"/>
      <c r="QPQ59" s="136"/>
      <c r="QPR59" s="136"/>
      <c r="QPS59" s="136"/>
      <c r="QPT59" s="136"/>
      <c r="QPU59" s="136"/>
      <c r="QPV59" s="136"/>
      <c r="QPW59" s="136"/>
      <c r="QPX59" s="136"/>
      <c r="QPY59" s="136"/>
      <c r="QPZ59" s="136"/>
      <c r="QQA59" s="136"/>
      <c r="QQB59" s="136"/>
      <c r="QQC59" s="136"/>
      <c r="QQD59" s="136"/>
      <c r="QQE59" s="136"/>
      <c r="QQF59" s="136"/>
      <c r="QQG59" s="136"/>
      <c r="QQH59" s="136"/>
      <c r="QQI59" s="136"/>
      <c r="QQJ59" s="136"/>
      <c r="QQK59" s="136"/>
      <c r="QQL59" s="136"/>
      <c r="QQM59" s="136"/>
      <c r="QQN59" s="136"/>
      <c r="QQO59" s="136"/>
      <c r="QQP59" s="136"/>
      <c r="QQQ59" s="136"/>
      <c r="QQR59" s="136"/>
      <c r="QQS59" s="136"/>
      <c r="QQT59" s="136"/>
      <c r="QQU59" s="136"/>
      <c r="QQV59" s="136"/>
      <c r="QQW59" s="136"/>
      <c r="QQX59" s="136"/>
      <c r="QQY59" s="136"/>
      <c r="QQZ59" s="136"/>
      <c r="QRA59" s="136"/>
      <c r="QRB59" s="136"/>
      <c r="QRC59" s="136"/>
      <c r="QRD59" s="136"/>
      <c r="QRE59" s="136"/>
      <c r="QRF59" s="136"/>
      <c r="QRG59" s="136"/>
      <c r="QRH59" s="136"/>
      <c r="QRI59" s="136"/>
      <c r="QRJ59" s="136"/>
      <c r="QRK59" s="136"/>
      <c r="QRL59" s="136"/>
      <c r="QRM59" s="136"/>
      <c r="QRN59" s="136"/>
      <c r="QRO59" s="136"/>
      <c r="QRP59" s="136"/>
      <c r="QRQ59" s="136"/>
      <c r="QRR59" s="136"/>
      <c r="QRS59" s="136"/>
      <c r="QRT59" s="136"/>
      <c r="QRU59" s="136"/>
      <c r="QRV59" s="136"/>
      <c r="QRW59" s="136"/>
      <c r="QRX59" s="136"/>
      <c r="QRY59" s="136"/>
      <c r="QRZ59" s="136"/>
      <c r="QSA59" s="136"/>
      <c r="QSB59" s="136"/>
      <c r="QSC59" s="136"/>
      <c r="QSD59" s="136"/>
      <c r="QSE59" s="136"/>
      <c r="QSF59" s="136"/>
      <c r="QSG59" s="136"/>
      <c r="QSH59" s="136"/>
      <c r="QSI59" s="136"/>
      <c r="QSJ59" s="136"/>
      <c r="QSK59" s="136"/>
      <c r="QSL59" s="136"/>
      <c r="QSM59" s="136"/>
      <c r="QSN59" s="136"/>
      <c r="QSO59" s="136"/>
      <c r="QSP59" s="136"/>
      <c r="QSQ59" s="136"/>
      <c r="QSR59" s="136"/>
      <c r="QSS59" s="136"/>
      <c r="QST59" s="136"/>
      <c r="QSU59" s="136"/>
      <c r="QSV59" s="136"/>
      <c r="QSW59" s="136"/>
      <c r="QSX59" s="136"/>
      <c r="QSY59" s="136"/>
      <c r="QSZ59" s="136"/>
      <c r="QTA59" s="136"/>
      <c r="QTB59" s="136"/>
      <c r="QTC59" s="136"/>
      <c r="QTD59" s="136"/>
      <c r="QTE59" s="136"/>
      <c r="QTF59" s="136"/>
      <c r="QTG59" s="136"/>
      <c r="QTH59" s="136"/>
      <c r="QTI59" s="136"/>
      <c r="QTJ59" s="136"/>
      <c r="QTK59" s="136"/>
      <c r="QTL59" s="136"/>
      <c r="QTM59" s="136"/>
      <c r="QTN59" s="136"/>
      <c r="QTO59" s="136"/>
      <c r="QTP59" s="136"/>
      <c r="QTQ59" s="136"/>
      <c r="QTR59" s="136"/>
      <c r="QTS59" s="136"/>
      <c r="QTT59" s="136"/>
      <c r="QTU59" s="136"/>
      <c r="QTV59" s="136"/>
      <c r="QTW59" s="136"/>
      <c r="QTX59" s="136"/>
      <c r="QTY59" s="136"/>
      <c r="QTZ59" s="136"/>
      <c r="QUA59" s="136"/>
      <c r="QUB59" s="136"/>
      <c r="QUC59" s="136"/>
      <c r="QUD59" s="136"/>
      <c r="QUE59" s="136"/>
      <c r="QUF59" s="136"/>
      <c r="QUG59" s="136"/>
      <c r="QUH59" s="136"/>
      <c r="QUI59" s="136"/>
      <c r="QUJ59" s="136"/>
      <c r="QUK59" s="136"/>
      <c r="QUL59" s="136"/>
      <c r="QUM59" s="136"/>
      <c r="QUN59" s="136"/>
      <c r="QUO59" s="136"/>
      <c r="QUP59" s="136"/>
      <c r="QUQ59" s="136"/>
      <c r="QUR59" s="136"/>
      <c r="QUS59" s="136"/>
      <c r="QUT59" s="136"/>
      <c r="QUU59" s="136"/>
      <c r="QUV59" s="136"/>
      <c r="QUW59" s="136"/>
      <c r="QUX59" s="136"/>
      <c r="QUY59" s="136"/>
      <c r="QUZ59" s="136"/>
      <c r="QVA59" s="136"/>
      <c r="QVB59" s="136"/>
      <c r="QVC59" s="136"/>
      <c r="QVD59" s="136"/>
      <c r="QVE59" s="136"/>
      <c r="QVF59" s="136"/>
      <c r="QVG59" s="136"/>
      <c r="QVH59" s="136"/>
      <c r="QVI59" s="136"/>
      <c r="QVJ59" s="136"/>
      <c r="QVK59" s="136"/>
      <c r="QVL59" s="136"/>
      <c r="QVM59" s="136"/>
      <c r="QVN59" s="136"/>
      <c r="QVO59" s="136"/>
      <c r="QVP59" s="136"/>
      <c r="QVQ59" s="136"/>
      <c r="QVR59" s="136"/>
      <c r="QVS59" s="136"/>
      <c r="QVT59" s="136"/>
      <c r="QVU59" s="136"/>
      <c r="QVV59" s="136"/>
      <c r="QVW59" s="136"/>
      <c r="QVX59" s="136"/>
      <c r="QVY59" s="136"/>
      <c r="QVZ59" s="136"/>
      <c r="QWA59" s="136"/>
      <c r="QWB59" s="136"/>
      <c r="QWC59" s="136"/>
      <c r="QWD59" s="136"/>
      <c r="QWE59" s="136"/>
      <c r="QWF59" s="136"/>
      <c r="QWG59" s="136"/>
      <c r="QWH59" s="136"/>
      <c r="QWI59" s="136"/>
      <c r="QWJ59" s="136"/>
      <c r="QWK59" s="136"/>
      <c r="QWL59" s="136"/>
      <c r="QWM59" s="136"/>
      <c r="QWN59" s="136"/>
      <c r="QWO59" s="136"/>
      <c r="QWP59" s="136"/>
      <c r="QWQ59" s="136"/>
      <c r="QWR59" s="136"/>
      <c r="QWS59" s="136"/>
      <c r="QWT59" s="136"/>
      <c r="QWU59" s="136"/>
      <c r="QWV59" s="136"/>
      <c r="QWW59" s="136"/>
      <c r="QWX59" s="136"/>
      <c r="QWY59" s="136"/>
      <c r="QWZ59" s="136"/>
      <c r="QXA59" s="136"/>
      <c r="QXB59" s="136"/>
      <c r="QXC59" s="136"/>
      <c r="QXD59" s="136"/>
      <c r="QXE59" s="136"/>
      <c r="QXF59" s="136"/>
      <c r="QXG59" s="136"/>
      <c r="QXH59" s="136"/>
      <c r="QXI59" s="136"/>
      <c r="QXJ59" s="136"/>
      <c r="QXK59" s="136"/>
      <c r="QXL59" s="136"/>
      <c r="QXM59" s="136"/>
      <c r="QXN59" s="136"/>
      <c r="QXO59" s="136"/>
      <c r="QXP59" s="136"/>
      <c r="QXQ59" s="136"/>
      <c r="QXR59" s="136"/>
      <c r="QXS59" s="136"/>
      <c r="QXT59" s="136"/>
      <c r="QXU59" s="136"/>
      <c r="QXV59" s="136"/>
      <c r="QXW59" s="136"/>
      <c r="QXX59" s="136"/>
      <c r="QXY59" s="136"/>
      <c r="QXZ59" s="136"/>
      <c r="QYA59" s="136"/>
      <c r="QYB59" s="136"/>
      <c r="QYC59" s="136"/>
      <c r="QYD59" s="136"/>
      <c r="QYE59" s="136"/>
      <c r="QYF59" s="136"/>
      <c r="QYG59" s="136"/>
      <c r="QYH59" s="136"/>
      <c r="QYI59" s="136"/>
      <c r="QYJ59" s="136"/>
      <c r="QYK59" s="136"/>
      <c r="QYL59" s="136"/>
      <c r="QYM59" s="136"/>
      <c r="QYN59" s="136"/>
      <c r="QYO59" s="136"/>
      <c r="QYP59" s="136"/>
      <c r="QYQ59" s="136"/>
      <c r="QYR59" s="136"/>
      <c r="QYS59" s="136"/>
      <c r="QYT59" s="136"/>
      <c r="QYU59" s="136"/>
      <c r="QYV59" s="136"/>
      <c r="QYW59" s="136"/>
      <c r="QYX59" s="136"/>
      <c r="QYY59" s="136"/>
      <c r="QYZ59" s="136"/>
      <c r="QZA59" s="136"/>
      <c r="QZB59" s="136"/>
      <c r="QZC59" s="136"/>
      <c r="QZD59" s="136"/>
      <c r="QZE59" s="136"/>
      <c r="QZF59" s="136"/>
      <c r="QZG59" s="136"/>
      <c r="QZH59" s="136"/>
      <c r="QZI59" s="136"/>
      <c r="QZJ59" s="136"/>
      <c r="QZK59" s="136"/>
      <c r="QZL59" s="136"/>
      <c r="QZM59" s="136"/>
      <c r="QZN59" s="136"/>
      <c r="QZO59" s="136"/>
      <c r="QZP59" s="136"/>
      <c r="QZQ59" s="136"/>
      <c r="QZR59" s="136"/>
      <c r="QZS59" s="136"/>
      <c r="QZT59" s="136"/>
      <c r="QZU59" s="136"/>
      <c r="QZV59" s="136"/>
      <c r="QZW59" s="136"/>
      <c r="QZX59" s="136"/>
      <c r="QZY59" s="136"/>
      <c r="QZZ59" s="136"/>
      <c r="RAA59" s="136"/>
      <c r="RAB59" s="136"/>
      <c r="RAC59" s="136"/>
      <c r="RAD59" s="136"/>
      <c r="RAE59" s="136"/>
      <c r="RAF59" s="136"/>
      <c r="RAG59" s="136"/>
      <c r="RAH59" s="136"/>
      <c r="RAI59" s="136"/>
      <c r="RAJ59" s="136"/>
      <c r="RAK59" s="136"/>
      <c r="RAL59" s="136"/>
      <c r="RAM59" s="136"/>
      <c r="RAN59" s="136"/>
      <c r="RAO59" s="136"/>
      <c r="RAP59" s="136"/>
      <c r="RAQ59" s="136"/>
      <c r="RAR59" s="136"/>
      <c r="RAS59" s="136"/>
      <c r="RAT59" s="136"/>
      <c r="RAU59" s="136"/>
      <c r="RAV59" s="136"/>
      <c r="RAW59" s="136"/>
      <c r="RAX59" s="136"/>
      <c r="RAY59" s="136"/>
      <c r="RAZ59" s="136"/>
      <c r="RBA59" s="136"/>
      <c r="RBB59" s="136"/>
      <c r="RBC59" s="136"/>
      <c r="RBD59" s="136"/>
      <c r="RBE59" s="136"/>
      <c r="RBF59" s="136"/>
      <c r="RBG59" s="136"/>
      <c r="RBH59" s="136"/>
      <c r="RBI59" s="136"/>
      <c r="RBJ59" s="136"/>
      <c r="RBK59" s="136"/>
      <c r="RBL59" s="136"/>
      <c r="RBM59" s="136"/>
      <c r="RBN59" s="136"/>
      <c r="RBO59" s="136"/>
      <c r="RBP59" s="136"/>
      <c r="RBQ59" s="136"/>
      <c r="RBR59" s="136"/>
      <c r="RBS59" s="136"/>
      <c r="RBT59" s="136"/>
      <c r="RBU59" s="136"/>
      <c r="RBV59" s="136"/>
      <c r="RBW59" s="136"/>
      <c r="RBX59" s="136"/>
      <c r="RBY59" s="136"/>
      <c r="RBZ59" s="136"/>
      <c r="RCA59" s="136"/>
      <c r="RCB59" s="136"/>
      <c r="RCC59" s="136"/>
      <c r="RCD59" s="136"/>
      <c r="RCE59" s="136"/>
      <c r="RCF59" s="136"/>
      <c r="RCG59" s="136"/>
      <c r="RCH59" s="136"/>
      <c r="RCI59" s="136"/>
      <c r="RCJ59" s="136"/>
      <c r="RCK59" s="136"/>
      <c r="RCL59" s="136"/>
      <c r="RCM59" s="136"/>
      <c r="RCN59" s="136"/>
      <c r="RCO59" s="136"/>
      <c r="RCP59" s="136"/>
      <c r="RCQ59" s="136"/>
      <c r="RCR59" s="136"/>
      <c r="RCS59" s="136"/>
      <c r="RCT59" s="136"/>
      <c r="RCU59" s="136"/>
      <c r="RCV59" s="136"/>
      <c r="RCW59" s="136"/>
      <c r="RCX59" s="136"/>
      <c r="RCY59" s="136"/>
      <c r="RCZ59" s="136"/>
      <c r="RDA59" s="136"/>
      <c r="RDB59" s="136"/>
      <c r="RDC59" s="136"/>
      <c r="RDD59" s="136"/>
      <c r="RDE59" s="136"/>
      <c r="RDF59" s="136"/>
      <c r="RDG59" s="136"/>
      <c r="RDH59" s="136"/>
      <c r="RDI59" s="136"/>
      <c r="RDJ59" s="136"/>
      <c r="RDK59" s="136"/>
      <c r="RDL59" s="136"/>
      <c r="RDM59" s="136"/>
      <c r="RDN59" s="136"/>
      <c r="RDO59" s="136"/>
      <c r="RDP59" s="136"/>
      <c r="RDQ59" s="136"/>
      <c r="RDR59" s="136"/>
      <c r="RDS59" s="136"/>
      <c r="RDT59" s="136"/>
      <c r="RDU59" s="136"/>
      <c r="RDV59" s="136"/>
      <c r="RDW59" s="136"/>
      <c r="RDX59" s="136"/>
      <c r="RDY59" s="136"/>
      <c r="RDZ59" s="136"/>
      <c r="REA59" s="136"/>
      <c r="REB59" s="136"/>
      <c r="REC59" s="136"/>
      <c r="RED59" s="136"/>
      <c r="REE59" s="136"/>
      <c r="REF59" s="136"/>
      <c r="REG59" s="136"/>
      <c r="REH59" s="136"/>
      <c r="REI59" s="136"/>
      <c r="REJ59" s="136"/>
      <c r="REK59" s="136"/>
      <c r="REL59" s="136"/>
      <c r="REM59" s="136"/>
      <c r="REN59" s="136"/>
      <c r="REO59" s="136"/>
      <c r="REP59" s="136"/>
      <c r="REQ59" s="136"/>
      <c r="RER59" s="136"/>
      <c r="RES59" s="136"/>
      <c r="RET59" s="136"/>
      <c r="REU59" s="136"/>
      <c r="REV59" s="136"/>
      <c r="REW59" s="136"/>
      <c r="REX59" s="136"/>
      <c r="REY59" s="136"/>
      <c r="REZ59" s="136"/>
      <c r="RFA59" s="136"/>
      <c r="RFB59" s="136"/>
      <c r="RFC59" s="136"/>
      <c r="RFD59" s="136"/>
      <c r="RFE59" s="136"/>
      <c r="RFF59" s="136"/>
      <c r="RFG59" s="136"/>
      <c r="RFH59" s="136"/>
      <c r="RFI59" s="136"/>
      <c r="RFJ59" s="136"/>
      <c r="RFK59" s="136"/>
      <c r="RFL59" s="136"/>
      <c r="RFM59" s="136"/>
      <c r="RFN59" s="136"/>
      <c r="RFO59" s="136"/>
      <c r="RFP59" s="136"/>
      <c r="RFQ59" s="136"/>
      <c r="RFR59" s="136"/>
      <c r="RFS59" s="136"/>
      <c r="RFT59" s="136"/>
      <c r="RFU59" s="136"/>
      <c r="RFV59" s="136"/>
      <c r="RFW59" s="136"/>
      <c r="RFX59" s="136"/>
      <c r="RFY59" s="136"/>
      <c r="RFZ59" s="136"/>
      <c r="RGA59" s="136"/>
      <c r="RGB59" s="136"/>
      <c r="RGC59" s="136"/>
      <c r="RGD59" s="136"/>
      <c r="RGE59" s="136"/>
      <c r="RGF59" s="136"/>
      <c r="RGG59" s="136"/>
      <c r="RGH59" s="136"/>
      <c r="RGI59" s="136"/>
      <c r="RGJ59" s="136"/>
      <c r="RGK59" s="136"/>
      <c r="RGL59" s="136"/>
      <c r="RGM59" s="136"/>
      <c r="RGN59" s="136"/>
      <c r="RGO59" s="136"/>
      <c r="RGP59" s="136"/>
      <c r="RGQ59" s="136"/>
      <c r="RGR59" s="136"/>
      <c r="RGS59" s="136"/>
      <c r="RGT59" s="136"/>
      <c r="RGU59" s="136"/>
      <c r="RGV59" s="136"/>
      <c r="RGW59" s="136"/>
      <c r="RGX59" s="136"/>
      <c r="RGY59" s="136"/>
      <c r="RGZ59" s="136"/>
      <c r="RHA59" s="136"/>
      <c r="RHB59" s="136"/>
      <c r="RHC59" s="136"/>
      <c r="RHD59" s="136"/>
      <c r="RHE59" s="136"/>
      <c r="RHF59" s="136"/>
      <c r="RHG59" s="136"/>
      <c r="RHH59" s="136"/>
      <c r="RHI59" s="136"/>
      <c r="RHJ59" s="136"/>
      <c r="RHK59" s="136"/>
      <c r="RHL59" s="136"/>
      <c r="RHM59" s="136"/>
      <c r="RHN59" s="136"/>
      <c r="RHO59" s="136"/>
      <c r="RHP59" s="136"/>
      <c r="RHQ59" s="136"/>
      <c r="RHR59" s="136"/>
      <c r="RHS59" s="136"/>
      <c r="RHT59" s="136"/>
      <c r="RHU59" s="136"/>
      <c r="RHV59" s="136"/>
      <c r="RHW59" s="136"/>
      <c r="RHX59" s="136"/>
      <c r="RHY59" s="136"/>
      <c r="RHZ59" s="136"/>
      <c r="RIA59" s="136"/>
      <c r="RIB59" s="136"/>
      <c r="RIC59" s="136"/>
      <c r="RID59" s="136"/>
      <c r="RIE59" s="136"/>
      <c r="RIF59" s="136"/>
      <c r="RIG59" s="136"/>
      <c r="RIH59" s="136"/>
      <c r="RII59" s="136"/>
      <c r="RIJ59" s="136"/>
      <c r="RIK59" s="136"/>
      <c r="RIL59" s="136"/>
      <c r="RIM59" s="136"/>
      <c r="RIN59" s="136"/>
      <c r="RIO59" s="136"/>
      <c r="RIP59" s="136"/>
      <c r="RIQ59" s="136"/>
      <c r="RIR59" s="136"/>
      <c r="RIS59" s="136"/>
      <c r="RIT59" s="136"/>
      <c r="RIU59" s="136"/>
      <c r="RIV59" s="136"/>
      <c r="RIW59" s="136"/>
      <c r="RIX59" s="136"/>
      <c r="RIY59" s="136"/>
      <c r="RIZ59" s="136"/>
      <c r="RJA59" s="136"/>
      <c r="RJB59" s="136"/>
      <c r="RJC59" s="136"/>
      <c r="RJD59" s="136"/>
      <c r="RJE59" s="136"/>
      <c r="RJF59" s="136"/>
      <c r="RJG59" s="136"/>
      <c r="RJH59" s="136"/>
      <c r="RJI59" s="136"/>
      <c r="RJJ59" s="136"/>
      <c r="RJK59" s="136"/>
      <c r="RJL59" s="136"/>
      <c r="RJM59" s="136"/>
      <c r="RJN59" s="136"/>
      <c r="RJO59" s="136"/>
      <c r="RJP59" s="136"/>
      <c r="RJQ59" s="136"/>
      <c r="RJR59" s="136"/>
      <c r="RJS59" s="136"/>
      <c r="RJT59" s="136"/>
      <c r="RJU59" s="136"/>
      <c r="RJV59" s="136"/>
      <c r="RJW59" s="136"/>
      <c r="RJX59" s="136"/>
      <c r="RJY59" s="136"/>
      <c r="RJZ59" s="136"/>
      <c r="RKA59" s="136"/>
      <c r="RKB59" s="136"/>
      <c r="RKC59" s="136"/>
      <c r="RKD59" s="136"/>
      <c r="RKE59" s="136"/>
      <c r="RKF59" s="136"/>
      <c r="RKG59" s="136"/>
      <c r="RKH59" s="136"/>
      <c r="RKI59" s="136"/>
      <c r="RKJ59" s="136"/>
      <c r="RKK59" s="136"/>
      <c r="RKL59" s="136"/>
      <c r="RKM59" s="136"/>
      <c r="RKN59" s="136"/>
      <c r="RKO59" s="136"/>
      <c r="RKP59" s="136"/>
      <c r="RKQ59" s="136"/>
      <c r="RKR59" s="136"/>
      <c r="RKS59" s="136"/>
      <c r="RKT59" s="136"/>
      <c r="RKU59" s="136"/>
      <c r="RKV59" s="136"/>
      <c r="RKW59" s="136"/>
      <c r="RKX59" s="136"/>
      <c r="RKY59" s="136"/>
      <c r="RKZ59" s="136"/>
      <c r="RLA59" s="136"/>
      <c r="RLB59" s="136"/>
      <c r="RLC59" s="136"/>
      <c r="RLD59" s="136"/>
      <c r="RLE59" s="136"/>
      <c r="RLF59" s="136"/>
      <c r="RLG59" s="136"/>
      <c r="RLH59" s="136"/>
      <c r="RLI59" s="136"/>
      <c r="RLJ59" s="136"/>
      <c r="RLK59" s="136"/>
      <c r="RLL59" s="136"/>
      <c r="RLM59" s="136"/>
      <c r="RLN59" s="136"/>
      <c r="RLO59" s="136"/>
      <c r="RLP59" s="136"/>
      <c r="RLQ59" s="136"/>
      <c r="RLR59" s="136"/>
      <c r="RLS59" s="136"/>
      <c r="RLT59" s="136"/>
      <c r="RLU59" s="136"/>
      <c r="RLV59" s="136"/>
      <c r="RLW59" s="136"/>
      <c r="RLX59" s="136"/>
      <c r="RLY59" s="136"/>
      <c r="RLZ59" s="136"/>
      <c r="RMA59" s="136"/>
      <c r="RMB59" s="136"/>
      <c r="RMC59" s="136"/>
      <c r="RMD59" s="136"/>
      <c r="RME59" s="136"/>
      <c r="RMF59" s="136"/>
      <c r="RMG59" s="136"/>
      <c r="RMH59" s="136"/>
      <c r="RMI59" s="136"/>
      <c r="RMJ59" s="136"/>
      <c r="RMK59" s="136"/>
      <c r="RML59" s="136"/>
      <c r="RMM59" s="136"/>
      <c r="RMN59" s="136"/>
      <c r="RMO59" s="136"/>
      <c r="RMP59" s="136"/>
      <c r="RMQ59" s="136"/>
      <c r="RMR59" s="136"/>
      <c r="RMS59" s="136"/>
      <c r="RMT59" s="136"/>
      <c r="RMU59" s="136"/>
      <c r="RMV59" s="136"/>
      <c r="RMW59" s="136"/>
      <c r="RMX59" s="136"/>
      <c r="RMY59" s="136"/>
      <c r="RMZ59" s="136"/>
      <c r="RNA59" s="136"/>
      <c r="RNB59" s="136"/>
      <c r="RNC59" s="136"/>
      <c r="RND59" s="136"/>
      <c r="RNE59" s="136"/>
      <c r="RNF59" s="136"/>
      <c r="RNG59" s="136"/>
      <c r="RNH59" s="136"/>
      <c r="RNI59" s="136"/>
      <c r="RNJ59" s="136"/>
      <c r="RNK59" s="136"/>
      <c r="RNL59" s="136"/>
      <c r="RNM59" s="136"/>
      <c r="RNN59" s="136"/>
      <c r="RNO59" s="136"/>
      <c r="RNP59" s="136"/>
      <c r="RNQ59" s="136"/>
      <c r="RNR59" s="136"/>
      <c r="RNS59" s="136"/>
      <c r="RNT59" s="136"/>
      <c r="RNU59" s="136"/>
      <c r="RNV59" s="136"/>
      <c r="RNW59" s="136"/>
      <c r="RNX59" s="136"/>
      <c r="RNY59" s="136"/>
      <c r="RNZ59" s="136"/>
      <c r="ROA59" s="136"/>
      <c r="ROB59" s="136"/>
      <c r="ROC59" s="136"/>
      <c r="ROD59" s="136"/>
      <c r="ROE59" s="136"/>
      <c r="ROF59" s="136"/>
      <c r="ROG59" s="136"/>
      <c r="ROH59" s="136"/>
      <c r="ROI59" s="136"/>
      <c r="ROJ59" s="136"/>
      <c r="ROK59" s="136"/>
      <c r="ROL59" s="136"/>
      <c r="ROM59" s="136"/>
      <c r="RON59" s="136"/>
      <c r="ROO59" s="136"/>
      <c r="ROP59" s="136"/>
      <c r="ROQ59" s="136"/>
      <c r="ROR59" s="136"/>
      <c r="ROS59" s="136"/>
      <c r="ROT59" s="136"/>
      <c r="ROU59" s="136"/>
      <c r="ROV59" s="136"/>
      <c r="ROW59" s="136"/>
      <c r="ROX59" s="136"/>
      <c r="ROY59" s="136"/>
      <c r="ROZ59" s="136"/>
      <c r="RPA59" s="136"/>
      <c r="RPB59" s="136"/>
      <c r="RPC59" s="136"/>
      <c r="RPD59" s="136"/>
      <c r="RPE59" s="136"/>
      <c r="RPF59" s="136"/>
      <c r="RPG59" s="136"/>
      <c r="RPH59" s="136"/>
      <c r="RPI59" s="136"/>
      <c r="RPJ59" s="136"/>
      <c r="RPK59" s="136"/>
      <c r="RPL59" s="136"/>
      <c r="RPM59" s="136"/>
      <c r="RPN59" s="136"/>
      <c r="RPO59" s="136"/>
      <c r="RPP59" s="136"/>
      <c r="RPQ59" s="136"/>
      <c r="RPR59" s="136"/>
      <c r="RPS59" s="136"/>
      <c r="RPT59" s="136"/>
      <c r="RPU59" s="136"/>
      <c r="RPV59" s="136"/>
      <c r="RPW59" s="136"/>
      <c r="RPX59" s="136"/>
      <c r="RPY59" s="136"/>
      <c r="RPZ59" s="136"/>
      <c r="RQA59" s="136"/>
      <c r="RQB59" s="136"/>
      <c r="RQC59" s="136"/>
      <c r="RQD59" s="136"/>
      <c r="RQE59" s="136"/>
      <c r="RQF59" s="136"/>
      <c r="RQG59" s="136"/>
      <c r="RQH59" s="136"/>
      <c r="RQI59" s="136"/>
      <c r="RQJ59" s="136"/>
      <c r="RQK59" s="136"/>
      <c r="RQL59" s="136"/>
      <c r="RQM59" s="136"/>
      <c r="RQN59" s="136"/>
      <c r="RQO59" s="136"/>
      <c r="RQP59" s="136"/>
      <c r="RQQ59" s="136"/>
      <c r="RQR59" s="136"/>
      <c r="RQS59" s="136"/>
      <c r="RQT59" s="136"/>
      <c r="RQU59" s="136"/>
      <c r="RQV59" s="136"/>
      <c r="RQW59" s="136"/>
      <c r="RQX59" s="136"/>
      <c r="RQY59" s="136"/>
      <c r="RQZ59" s="136"/>
      <c r="RRA59" s="136"/>
      <c r="RRB59" s="136"/>
      <c r="RRC59" s="136"/>
      <c r="RRD59" s="136"/>
      <c r="RRE59" s="136"/>
      <c r="RRF59" s="136"/>
      <c r="RRG59" s="136"/>
      <c r="RRH59" s="136"/>
      <c r="RRI59" s="136"/>
      <c r="RRJ59" s="136"/>
      <c r="RRK59" s="136"/>
      <c r="RRL59" s="136"/>
      <c r="RRM59" s="136"/>
      <c r="RRN59" s="136"/>
      <c r="RRO59" s="136"/>
      <c r="RRP59" s="136"/>
      <c r="RRQ59" s="136"/>
      <c r="RRR59" s="136"/>
      <c r="RRS59" s="136"/>
      <c r="RRT59" s="136"/>
      <c r="RRU59" s="136"/>
      <c r="RRV59" s="136"/>
      <c r="RRW59" s="136"/>
      <c r="RRX59" s="136"/>
      <c r="RRY59" s="136"/>
      <c r="RRZ59" s="136"/>
      <c r="RSA59" s="136"/>
      <c r="RSB59" s="136"/>
      <c r="RSC59" s="136"/>
      <c r="RSD59" s="136"/>
      <c r="RSE59" s="136"/>
      <c r="RSF59" s="136"/>
      <c r="RSG59" s="136"/>
      <c r="RSH59" s="136"/>
      <c r="RSI59" s="136"/>
      <c r="RSJ59" s="136"/>
      <c r="RSK59" s="136"/>
      <c r="RSL59" s="136"/>
      <c r="RSM59" s="136"/>
      <c r="RSN59" s="136"/>
      <c r="RSO59" s="136"/>
      <c r="RSP59" s="136"/>
      <c r="RSQ59" s="136"/>
      <c r="RSR59" s="136"/>
      <c r="RSS59" s="136"/>
      <c r="RST59" s="136"/>
      <c r="RSU59" s="136"/>
      <c r="RSV59" s="136"/>
      <c r="RSW59" s="136"/>
      <c r="RSX59" s="136"/>
      <c r="RSY59" s="136"/>
      <c r="RSZ59" s="136"/>
      <c r="RTA59" s="136"/>
      <c r="RTB59" s="136"/>
      <c r="RTC59" s="136"/>
      <c r="RTD59" s="136"/>
      <c r="RTE59" s="136"/>
      <c r="RTF59" s="136"/>
      <c r="RTG59" s="136"/>
      <c r="RTH59" s="136"/>
      <c r="RTI59" s="136"/>
      <c r="RTJ59" s="136"/>
      <c r="RTK59" s="136"/>
      <c r="RTL59" s="136"/>
      <c r="RTM59" s="136"/>
      <c r="RTN59" s="136"/>
      <c r="RTO59" s="136"/>
      <c r="RTP59" s="136"/>
      <c r="RTQ59" s="136"/>
      <c r="RTR59" s="136"/>
      <c r="RTS59" s="136"/>
      <c r="RTT59" s="136"/>
      <c r="RTU59" s="136"/>
      <c r="RTV59" s="136"/>
      <c r="RTW59" s="136"/>
      <c r="RTX59" s="136"/>
      <c r="RTY59" s="136"/>
      <c r="RTZ59" s="136"/>
      <c r="RUA59" s="136"/>
      <c r="RUB59" s="136"/>
      <c r="RUC59" s="136"/>
      <c r="RUD59" s="136"/>
      <c r="RUE59" s="136"/>
      <c r="RUF59" s="136"/>
      <c r="RUG59" s="136"/>
      <c r="RUH59" s="136"/>
      <c r="RUI59" s="136"/>
      <c r="RUJ59" s="136"/>
      <c r="RUK59" s="136"/>
      <c r="RUL59" s="136"/>
      <c r="RUM59" s="136"/>
      <c r="RUN59" s="136"/>
      <c r="RUO59" s="136"/>
      <c r="RUP59" s="136"/>
      <c r="RUQ59" s="136"/>
      <c r="RUR59" s="136"/>
      <c r="RUS59" s="136"/>
      <c r="RUT59" s="136"/>
      <c r="RUU59" s="136"/>
      <c r="RUV59" s="136"/>
      <c r="RUW59" s="136"/>
      <c r="RUX59" s="136"/>
      <c r="RUY59" s="136"/>
      <c r="RUZ59" s="136"/>
      <c r="RVA59" s="136"/>
      <c r="RVB59" s="136"/>
      <c r="RVC59" s="136"/>
      <c r="RVD59" s="136"/>
      <c r="RVE59" s="136"/>
      <c r="RVF59" s="136"/>
      <c r="RVG59" s="136"/>
      <c r="RVH59" s="136"/>
      <c r="RVI59" s="136"/>
      <c r="RVJ59" s="136"/>
      <c r="RVK59" s="136"/>
      <c r="RVL59" s="136"/>
      <c r="RVM59" s="136"/>
      <c r="RVN59" s="136"/>
      <c r="RVO59" s="136"/>
      <c r="RVP59" s="136"/>
      <c r="RVQ59" s="136"/>
      <c r="RVR59" s="136"/>
      <c r="RVS59" s="136"/>
      <c r="RVT59" s="136"/>
      <c r="RVU59" s="136"/>
      <c r="RVV59" s="136"/>
      <c r="RVW59" s="136"/>
      <c r="RVX59" s="136"/>
      <c r="RVY59" s="136"/>
      <c r="RVZ59" s="136"/>
      <c r="RWA59" s="136"/>
      <c r="RWB59" s="136"/>
      <c r="RWC59" s="136"/>
      <c r="RWD59" s="136"/>
      <c r="RWE59" s="136"/>
      <c r="RWF59" s="136"/>
      <c r="RWG59" s="136"/>
      <c r="RWH59" s="136"/>
      <c r="RWI59" s="136"/>
      <c r="RWJ59" s="136"/>
      <c r="RWK59" s="136"/>
      <c r="RWL59" s="136"/>
      <c r="RWM59" s="136"/>
      <c r="RWN59" s="136"/>
      <c r="RWO59" s="136"/>
      <c r="RWP59" s="136"/>
      <c r="RWQ59" s="136"/>
      <c r="RWR59" s="136"/>
      <c r="RWS59" s="136"/>
      <c r="RWT59" s="136"/>
      <c r="RWU59" s="136"/>
      <c r="RWV59" s="136"/>
      <c r="RWW59" s="136"/>
      <c r="RWX59" s="136"/>
      <c r="RWY59" s="136"/>
      <c r="RWZ59" s="136"/>
      <c r="RXA59" s="136"/>
      <c r="RXB59" s="136"/>
      <c r="RXC59" s="136"/>
      <c r="RXD59" s="136"/>
      <c r="RXE59" s="136"/>
      <c r="RXF59" s="136"/>
      <c r="RXG59" s="136"/>
      <c r="RXH59" s="136"/>
      <c r="RXI59" s="136"/>
      <c r="RXJ59" s="136"/>
      <c r="RXK59" s="136"/>
      <c r="RXL59" s="136"/>
      <c r="RXM59" s="136"/>
      <c r="RXN59" s="136"/>
      <c r="RXO59" s="136"/>
      <c r="RXP59" s="136"/>
      <c r="RXQ59" s="136"/>
      <c r="RXR59" s="136"/>
      <c r="RXS59" s="136"/>
      <c r="RXT59" s="136"/>
      <c r="RXU59" s="136"/>
      <c r="RXV59" s="136"/>
      <c r="RXW59" s="136"/>
      <c r="RXX59" s="136"/>
      <c r="RXY59" s="136"/>
      <c r="RXZ59" s="136"/>
      <c r="RYA59" s="136"/>
      <c r="RYB59" s="136"/>
      <c r="RYC59" s="136"/>
      <c r="RYD59" s="136"/>
      <c r="RYE59" s="136"/>
      <c r="RYF59" s="136"/>
      <c r="RYG59" s="136"/>
      <c r="RYH59" s="136"/>
      <c r="RYI59" s="136"/>
      <c r="RYJ59" s="136"/>
      <c r="RYK59" s="136"/>
      <c r="RYL59" s="136"/>
      <c r="RYM59" s="136"/>
      <c r="RYN59" s="136"/>
      <c r="RYO59" s="136"/>
      <c r="RYP59" s="136"/>
      <c r="RYQ59" s="136"/>
      <c r="RYR59" s="136"/>
      <c r="RYS59" s="136"/>
      <c r="RYT59" s="136"/>
      <c r="RYU59" s="136"/>
      <c r="RYV59" s="136"/>
      <c r="RYW59" s="136"/>
      <c r="RYX59" s="136"/>
      <c r="RYY59" s="136"/>
      <c r="RYZ59" s="136"/>
      <c r="RZA59" s="136"/>
      <c r="RZB59" s="136"/>
      <c r="RZC59" s="136"/>
      <c r="RZD59" s="136"/>
      <c r="RZE59" s="136"/>
      <c r="RZF59" s="136"/>
      <c r="RZG59" s="136"/>
      <c r="RZH59" s="136"/>
      <c r="RZI59" s="136"/>
      <c r="RZJ59" s="136"/>
      <c r="RZK59" s="136"/>
      <c r="RZL59" s="136"/>
      <c r="RZM59" s="136"/>
      <c r="RZN59" s="136"/>
      <c r="RZO59" s="136"/>
      <c r="RZP59" s="136"/>
      <c r="RZQ59" s="136"/>
      <c r="RZR59" s="136"/>
      <c r="RZS59" s="136"/>
      <c r="RZT59" s="136"/>
      <c r="RZU59" s="136"/>
      <c r="RZV59" s="136"/>
      <c r="RZW59" s="136"/>
      <c r="RZX59" s="136"/>
      <c r="RZY59" s="136"/>
      <c r="RZZ59" s="136"/>
      <c r="SAA59" s="136"/>
      <c r="SAB59" s="136"/>
      <c r="SAC59" s="136"/>
      <c r="SAD59" s="136"/>
      <c r="SAE59" s="136"/>
      <c r="SAF59" s="136"/>
      <c r="SAG59" s="136"/>
      <c r="SAH59" s="136"/>
      <c r="SAI59" s="136"/>
      <c r="SAJ59" s="136"/>
      <c r="SAK59" s="136"/>
      <c r="SAL59" s="136"/>
      <c r="SAM59" s="136"/>
      <c r="SAN59" s="136"/>
      <c r="SAO59" s="136"/>
      <c r="SAP59" s="136"/>
      <c r="SAQ59" s="136"/>
      <c r="SAR59" s="136"/>
      <c r="SAS59" s="136"/>
      <c r="SAT59" s="136"/>
      <c r="SAU59" s="136"/>
      <c r="SAV59" s="136"/>
      <c r="SAW59" s="136"/>
      <c r="SAX59" s="136"/>
      <c r="SAY59" s="136"/>
      <c r="SAZ59" s="136"/>
      <c r="SBA59" s="136"/>
      <c r="SBB59" s="136"/>
      <c r="SBC59" s="136"/>
      <c r="SBD59" s="136"/>
      <c r="SBE59" s="136"/>
      <c r="SBF59" s="136"/>
      <c r="SBG59" s="136"/>
      <c r="SBH59" s="136"/>
      <c r="SBI59" s="136"/>
      <c r="SBJ59" s="136"/>
      <c r="SBK59" s="136"/>
      <c r="SBL59" s="136"/>
      <c r="SBM59" s="136"/>
      <c r="SBN59" s="136"/>
      <c r="SBO59" s="136"/>
      <c r="SBP59" s="136"/>
      <c r="SBQ59" s="136"/>
      <c r="SBR59" s="136"/>
      <c r="SBS59" s="136"/>
      <c r="SBT59" s="136"/>
      <c r="SBU59" s="136"/>
      <c r="SBV59" s="136"/>
      <c r="SBW59" s="136"/>
      <c r="SBX59" s="136"/>
      <c r="SBY59" s="136"/>
      <c r="SBZ59" s="136"/>
      <c r="SCA59" s="136"/>
      <c r="SCB59" s="136"/>
      <c r="SCC59" s="136"/>
      <c r="SCD59" s="136"/>
      <c r="SCE59" s="136"/>
      <c r="SCF59" s="136"/>
      <c r="SCG59" s="136"/>
      <c r="SCH59" s="136"/>
      <c r="SCI59" s="136"/>
      <c r="SCJ59" s="136"/>
      <c r="SCK59" s="136"/>
      <c r="SCL59" s="136"/>
      <c r="SCM59" s="136"/>
      <c r="SCN59" s="136"/>
      <c r="SCO59" s="136"/>
      <c r="SCP59" s="136"/>
      <c r="SCQ59" s="136"/>
      <c r="SCR59" s="136"/>
      <c r="SCS59" s="136"/>
      <c r="SCT59" s="136"/>
      <c r="SCU59" s="136"/>
      <c r="SCV59" s="136"/>
      <c r="SCW59" s="136"/>
      <c r="SCX59" s="136"/>
      <c r="SCY59" s="136"/>
      <c r="SCZ59" s="136"/>
      <c r="SDA59" s="136"/>
      <c r="SDB59" s="136"/>
      <c r="SDC59" s="136"/>
      <c r="SDD59" s="136"/>
      <c r="SDE59" s="136"/>
      <c r="SDF59" s="136"/>
      <c r="SDG59" s="136"/>
      <c r="SDH59" s="136"/>
      <c r="SDI59" s="136"/>
      <c r="SDJ59" s="136"/>
      <c r="SDK59" s="136"/>
      <c r="SDL59" s="136"/>
      <c r="SDM59" s="136"/>
      <c r="SDN59" s="136"/>
      <c r="SDO59" s="136"/>
      <c r="SDP59" s="136"/>
      <c r="SDQ59" s="136"/>
      <c r="SDR59" s="136"/>
      <c r="SDS59" s="136"/>
      <c r="SDT59" s="136"/>
      <c r="SDU59" s="136"/>
      <c r="SDV59" s="136"/>
      <c r="SDW59" s="136"/>
      <c r="SDX59" s="136"/>
      <c r="SDY59" s="136"/>
      <c r="SDZ59" s="136"/>
      <c r="SEA59" s="136"/>
      <c r="SEB59" s="136"/>
      <c r="SEC59" s="136"/>
      <c r="SED59" s="136"/>
      <c r="SEE59" s="136"/>
      <c r="SEF59" s="136"/>
      <c r="SEG59" s="136"/>
      <c r="SEH59" s="136"/>
      <c r="SEI59" s="136"/>
      <c r="SEJ59" s="136"/>
      <c r="SEK59" s="136"/>
      <c r="SEL59" s="136"/>
      <c r="SEM59" s="136"/>
      <c r="SEN59" s="136"/>
      <c r="SEO59" s="136"/>
      <c r="SEP59" s="136"/>
      <c r="SEQ59" s="136"/>
      <c r="SER59" s="136"/>
      <c r="SES59" s="136"/>
      <c r="SET59" s="136"/>
      <c r="SEU59" s="136"/>
      <c r="SEV59" s="136"/>
      <c r="SEW59" s="136"/>
      <c r="SEX59" s="136"/>
      <c r="SEY59" s="136"/>
      <c r="SEZ59" s="136"/>
      <c r="SFA59" s="136"/>
      <c r="SFB59" s="136"/>
      <c r="SFC59" s="136"/>
      <c r="SFD59" s="136"/>
      <c r="SFE59" s="136"/>
      <c r="SFF59" s="136"/>
      <c r="SFG59" s="136"/>
      <c r="SFH59" s="136"/>
      <c r="SFI59" s="136"/>
      <c r="SFJ59" s="136"/>
      <c r="SFK59" s="136"/>
      <c r="SFL59" s="136"/>
      <c r="SFM59" s="136"/>
      <c r="SFN59" s="136"/>
      <c r="SFO59" s="136"/>
      <c r="SFP59" s="136"/>
      <c r="SFQ59" s="136"/>
      <c r="SFR59" s="136"/>
      <c r="SFS59" s="136"/>
      <c r="SFT59" s="136"/>
      <c r="SFU59" s="136"/>
      <c r="SFV59" s="136"/>
      <c r="SFW59" s="136"/>
      <c r="SFX59" s="136"/>
      <c r="SFY59" s="136"/>
      <c r="SFZ59" s="136"/>
      <c r="SGA59" s="136"/>
      <c r="SGB59" s="136"/>
      <c r="SGC59" s="136"/>
      <c r="SGD59" s="136"/>
      <c r="SGE59" s="136"/>
      <c r="SGF59" s="136"/>
      <c r="SGG59" s="136"/>
      <c r="SGH59" s="136"/>
      <c r="SGI59" s="136"/>
      <c r="SGJ59" s="136"/>
      <c r="SGK59" s="136"/>
      <c r="SGL59" s="136"/>
      <c r="SGM59" s="136"/>
      <c r="SGN59" s="136"/>
      <c r="SGO59" s="136"/>
      <c r="SGP59" s="136"/>
      <c r="SGQ59" s="136"/>
      <c r="SGR59" s="136"/>
      <c r="SGS59" s="136"/>
      <c r="SGT59" s="136"/>
      <c r="SGU59" s="136"/>
      <c r="SGV59" s="136"/>
      <c r="SGW59" s="136"/>
      <c r="SGX59" s="136"/>
      <c r="SGY59" s="136"/>
      <c r="SGZ59" s="136"/>
      <c r="SHA59" s="136"/>
      <c r="SHB59" s="136"/>
      <c r="SHC59" s="136"/>
      <c r="SHD59" s="136"/>
      <c r="SHE59" s="136"/>
      <c r="SHF59" s="136"/>
      <c r="SHG59" s="136"/>
      <c r="SHH59" s="136"/>
      <c r="SHI59" s="136"/>
      <c r="SHJ59" s="136"/>
      <c r="SHK59" s="136"/>
      <c r="SHL59" s="136"/>
      <c r="SHM59" s="136"/>
      <c r="SHN59" s="136"/>
      <c r="SHO59" s="136"/>
      <c r="SHP59" s="136"/>
      <c r="SHQ59" s="136"/>
      <c r="SHR59" s="136"/>
      <c r="SHS59" s="136"/>
      <c r="SHT59" s="136"/>
      <c r="SHU59" s="136"/>
      <c r="SHV59" s="136"/>
      <c r="SHW59" s="136"/>
      <c r="SHX59" s="136"/>
      <c r="SHY59" s="136"/>
      <c r="SHZ59" s="136"/>
      <c r="SIA59" s="136"/>
      <c r="SIB59" s="136"/>
      <c r="SIC59" s="136"/>
      <c r="SID59" s="136"/>
      <c r="SIE59" s="136"/>
      <c r="SIF59" s="136"/>
      <c r="SIG59" s="136"/>
      <c r="SIH59" s="136"/>
      <c r="SII59" s="136"/>
      <c r="SIJ59" s="136"/>
      <c r="SIK59" s="136"/>
      <c r="SIL59" s="136"/>
      <c r="SIM59" s="136"/>
      <c r="SIN59" s="136"/>
      <c r="SIO59" s="136"/>
      <c r="SIP59" s="136"/>
      <c r="SIQ59" s="136"/>
      <c r="SIR59" s="136"/>
      <c r="SIS59" s="136"/>
      <c r="SIT59" s="136"/>
      <c r="SIU59" s="136"/>
      <c r="SIV59" s="136"/>
      <c r="SIW59" s="136"/>
      <c r="SIX59" s="136"/>
      <c r="SIY59" s="136"/>
      <c r="SIZ59" s="136"/>
      <c r="SJA59" s="136"/>
      <c r="SJB59" s="136"/>
      <c r="SJC59" s="136"/>
      <c r="SJD59" s="136"/>
      <c r="SJE59" s="136"/>
      <c r="SJF59" s="136"/>
      <c r="SJG59" s="136"/>
      <c r="SJH59" s="136"/>
      <c r="SJI59" s="136"/>
      <c r="SJJ59" s="136"/>
      <c r="SJK59" s="136"/>
      <c r="SJL59" s="136"/>
      <c r="SJM59" s="136"/>
      <c r="SJN59" s="136"/>
      <c r="SJO59" s="136"/>
      <c r="SJP59" s="136"/>
      <c r="SJQ59" s="136"/>
      <c r="SJR59" s="136"/>
      <c r="SJS59" s="136"/>
      <c r="SJT59" s="136"/>
      <c r="SJU59" s="136"/>
      <c r="SJV59" s="136"/>
      <c r="SJW59" s="136"/>
      <c r="SJX59" s="136"/>
      <c r="SJY59" s="136"/>
      <c r="SJZ59" s="136"/>
      <c r="SKA59" s="136"/>
      <c r="SKB59" s="136"/>
      <c r="SKC59" s="136"/>
      <c r="SKD59" s="136"/>
      <c r="SKE59" s="136"/>
      <c r="SKF59" s="136"/>
      <c r="SKG59" s="136"/>
      <c r="SKH59" s="136"/>
      <c r="SKI59" s="136"/>
      <c r="SKJ59" s="136"/>
      <c r="SKK59" s="136"/>
      <c r="SKL59" s="136"/>
      <c r="SKM59" s="136"/>
      <c r="SKN59" s="136"/>
      <c r="SKO59" s="136"/>
      <c r="SKP59" s="136"/>
      <c r="SKQ59" s="136"/>
      <c r="SKR59" s="136"/>
      <c r="SKS59" s="136"/>
      <c r="SKT59" s="136"/>
      <c r="SKU59" s="136"/>
      <c r="SKV59" s="136"/>
      <c r="SKW59" s="136"/>
      <c r="SKX59" s="136"/>
      <c r="SKY59" s="136"/>
      <c r="SKZ59" s="136"/>
      <c r="SLA59" s="136"/>
      <c r="SLB59" s="136"/>
      <c r="SLC59" s="136"/>
      <c r="SLD59" s="136"/>
      <c r="SLE59" s="136"/>
      <c r="SLF59" s="136"/>
      <c r="SLG59" s="136"/>
      <c r="SLH59" s="136"/>
      <c r="SLI59" s="136"/>
      <c r="SLJ59" s="136"/>
      <c r="SLK59" s="136"/>
      <c r="SLL59" s="136"/>
      <c r="SLM59" s="136"/>
      <c r="SLN59" s="136"/>
      <c r="SLO59" s="136"/>
      <c r="SLP59" s="136"/>
      <c r="SLQ59" s="136"/>
      <c r="SLR59" s="136"/>
      <c r="SLS59" s="136"/>
      <c r="SLT59" s="136"/>
      <c r="SLU59" s="136"/>
      <c r="SLV59" s="136"/>
      <c r="SLW59" s="136"/>
      <c r="SLX59" s="136"/>
      <c r="SLY59" s="136"/>
      <c r="SLZ59" s="136"/>
      <c r="SMA59" s="136"/>
      <c r="SMB59" s="136"/>
      <c r="SMC59" s="136"/>
      <c r="SMD59" s="136"/>
      <c r="SME59" s="136"/>
      <c r="SMF59" s="136"/>
      <c r="SMG59" s="136"/>
      <c r="SMH59" s="136"/>
      <c r="SMI59" s="136"/>
      <c r="SMJ59" s="136"/>
      <c r="SMK59" s="136"/>
      <c r="SML59" s="136"/>
      <c r="SMM59" s="136"/>
      <c r="SMN59" s="136"/>
      <c r="SMO59" s="136"/>
      <c r="SMP59" s="136"/>
      <c r="SMQ59" s="136"/>
      <c r="SMR59" s="136"/>
      <c r="SMS59" s="136"/>
      <c r="SMT59" s="136"/>
      <c r="SMU59" s="136"/>
      <c r="SMV59" s="136"/>
      <c r="SMW59" s="136"/>
      <c r="SMX59" s="136"/>
      <c r="SMY59" s="136"/>
      <c r="SMZ59" s="136"/>
      <c r="SNA59" s="136"/>
      <c r="SNB59" s="136"/>
      <c r="SNC59" s="136"/>
      <c r="SND59" s="136"/>
      <c r="SNE59" s="136"/>
      <c r="SNF59" s="136"/>
      <c r="SNG59" s="136"/>
      <c r="SNH59" s="136"/>
      <c r="SNI59" s="136"/>
      <c r="SNJ59" s="136"/>
      <c r="SNK59" s="136"/>
      <c r="SNL59" s="136"/>
      <c r="SNM59" s="136"/>
      <c r="SNN59" s="136"/>
      <c r="SNO59" s="136"/>
      <c r="SNP59" s="136"/>
      <c r="SNQ59" s="136"/>
      <c r="SNR59" s="136"/>
      <c r="SNS59" s="136"/>
      <c r="SNT59" s="136"/>
      <c r="SNU59" s="136"/>
      <c r="SNV59" s="136"/>
      <c r="SNW59" s="136"/>
      <c r="SNX59" s="136"/>
      <c r="SNY59" s="136"/>
      <c r="SNZ59" s="136"/>
      <c r="SOA59" s="136"/>
      <c r="SOB59" s="136"/>
      <c r="SOC59" s="136"/>
      <c r="SOD59" s="136"/>
      <c r="SOE59" s="136"/>
      <c r="SOF59" s="136"/>
      <c r="SOG59" s="136"/>
      <c r="SOH59" s="136"/>
      <c r="SOI59" s="136"/>
      <c r="SOJ59" s="136"/>
      <c r="SOK59" s="136"/>
      <c r="SOL59" s="136"/>
      <c r="SOM59" s="136"/>
      <c r="SON59" s="136"/>
      <c r="SOO59" s="136"/>
      <c r="SOP59" s="136"/>
      <c r="SOQ59" s="136"/>
      <c r="SOR59" s="136"/>
      <c r="SOS59" s="136"/>
      <c r="SOT59" s="136"/>
      <c r="SOU59" s="136"/>
      <c r="SOV59" s="136"/>
      <c r="SOW59" s="136"/>
      <c r="SOX59" s="136"/>
      <c r="SOY59" s="136"/>
      <c r="SOZ59" s="136"/>
      <c r="SPA59" s="136"/>
      <c r="SPB59" s="136"/>
      <c r="SPC59" s="136"/>
      <c r="SPD59" s="136"/>
      <c r="SPE59" s="136"/>
      <c r="SPF59" s="136"/>
      <c r="SPG59" s="136"/>
      <c r="SPH59" s="136"/>
      <c r="SPI59" s="136"/>
      <c r="SPJ59" s="136"/>
      <c r="SPK59" s="136"/>
      <c r="SPL59" s="136"/>
      <c r="SPM59" s="136"/>
      <c r="SPN59" s="136"/>
      <c r="SPO59" s="136"/>
      <c r="SPP59" s="136"/>
      <c r="SPQ59" s="136"/>
      <c r="SPR59" s="136"/>
      <c r="SPS59" s="136"/>
      <c r="SPT59" s="136"/>
      <c r="SPU59" s="136"/>
      <c r="SPV59" s="136"/>
      <c r="SPW59" s="136"/>
      <c r="SPX59" s="136"/>
      <c r="SPY59" s="136"/>
      <c r="SPZ59" s="136"/>
      <c r="SQA59" s="136"/>
      <c r="SQB59" s="136"/>
      <c r="SQC59" s="136"/>
      <c r="SQD59" s="136"/>
      <c r="SQE59" s="136"/>
      <c r="SQF59" s="136"/>
      <c r="SQG59" s="136"/>
      <c r="SQH59" s="136"/>
      <c r="SQI59" s="136"/>
      <c r="SQJ59" s="136"/>
      <c r="SQK59" s="136"/>
      <c r="SQL59" s="136"/>
      <c r="SQM59" s="136"/>
      <c r="SQN59" s="136"/>
      <c r="SQO59" s="136"/>
      <c r="SQP59" s="136"/>
      <c r="SQQ59" s="136"/>
      <c r="SQR59" s="136"/>
      <c r="SQS59" s="136"/>
      <c r="SQT59" s="136"/>
      <c r="SQU59" s="136"/>
      <c r="SQV59" s="136"/>
      <c r="SQW59" s="136"/>
      <c r="SQX59" s="136"/>
      <c r="SQY59" s="136"/>
      <c r="SQZ59" s="136"/>
      <c r="SRA59" s="136"/>
      <c r="SRB59" s="136"/>
      <c r="SRC59" s="136"/>
      <c r="SRD59" s="136"/>
      <c r="SRE59" s="136"/>
      <c r="SRF59" s="136"/>
      <c r="SRG59" s="136"/>
      <c r="SRH59" s="136"/>
      <c r="SRI59" s="136"/>
      <c r="SRJ59" s="136"/>
      <c r="SRK59" s="136"/>
      <c r="SRL59" s="136"/>
      <c r="SRM59" s="136"/>
      <c r="SRN59" s="136"/>
      <c r="SRO59" s="136"/>
      <c r="SRP59" s="136"/>
      <c r="SRQ59" s="136"/>
      <c r="SRR59" s="136"/>
      <c r="SRS59" s="136"/>
      <c r="SRT59" s="136"/>
      <c r="SRU59" s="136"/>
      <c r="SRV59" s="136"/>
      <c r="SRW59" s="136"/>
      <c r="SRX59" s="136"/>
      <c r="SRY59" s="136"/>
      <c r="SRZ59" s="136"/>
      <c r="SSA59" s="136"/>
      <c r="SSB59" s="136"/>
      <c r="SSC59" s="136"/>
      <c r="SSD59" s="136"/>
      <c r="SSE59" s="136"/>
      <c r="SSF59" s="136"/>
      <c r="SSG59" s="136"/>
      <c r="SSH59" s="136"/>
      <c r="SSI59" s="136"/>
      <c r="SSJ59" s="136"/>
      <c r="SSK59" s="136"/>
      <c r="SSL59" s="136"/>
      <c r="SSM59" s="136"/>
      <c r="SSN59" s="136"/>
      <c r="SSO59" s="136"/>
      <c r="SSP59" s="136"/>
      <c r="SSQ59" s="136"/>
      <c r="SSR59" s="136"/>
      <c r="SSS59" s="136"/>
      <c r="SST59" s="136"/>
      <c r="SSU59" s="136"/>
      <c r="SSV59" s="136"/>
      <c r="SSW59" s="136"/>
      <c r="SSX59" s="136"/>
      <c r="SSY59" s="136"/>
      <c r="SSZ59" s="136"/>
      <c r="STA59" s="136"/>
      <c r="STB59" s="136"/>
      <c r="STC59" s="136"/>
      <c r="STD59" s="136"/>
      <c r="STE59" s="136"/>
      <c r="STF59" s="136"/>
      <c r="STG59" s="136"/>
      <c r="STH59" s="136"/>
      <c r="STI59" s="136"/>
      <c r="STJ59" s="136"/>
      <c r="STK59" s="136"/>
      <c r="STL59" s="136"/>
      <c r="STM59" s="136"/>
      <c r="STN59" s="136"/>
      <c r="STO59" s="136"/>
      <c r="STP59" s="136"/>
      <c r="STQ59" s="136"/>
      <c r="STR59" s="136"/>
      <c r="STS59" s="136"/>
      <c r="STT59" s="136"/>
      <c r="STU59" s="136"/>
      <c r="STV59" s="136"/>
      <c r="STW59" s="136"/>
      <c r="STX59" s="136"/>
      <c r="STY59" s="136"/>
      <c r="STZ59" s="136"/>
      <c r="SUA59" s="136"/>
      <c r="SUB59" s="136"/>
      <c r="SUC59" s="136"/>
      <c r="SUD59" s="136"/>
      <c r="SUE59" s="136"/>
      <c r="SUF59" s="136"/>
      <c r="SUG59" s="136"/>
      <c r="SUH59" s="136"/>
      <c r="SUI59" s="136"/>
      <c r="SUJ59" s="136"/>
      <c r="SUK59" s="136"/>
      <c r="SUL59" s="136"/>
      <c r="SUM59" s="136"/>
      <c r="SUN59" s="136"/>
      <c r="SUO59" s="136"/>
      <c r="SUP59" s="136"/>
      <c r="SUQ59" s="136"/>
      <c r="SUR59" s="136"/>
      <c r="SUS59" s="136"/>
      <c r="SUT59" s="136"/>
      <c r="SUU59" s="136"/>
      <c r="SUV59" s="136"/>
      <c r="SUW59" s="136"/>
      <c r="SUX59" s="136"/>
      <c r="SUY59" s="136"/>
      <c r="SUZ59" s="136"/>
      <c r="SVA59" s="136"/>
      <c r="SVB59" s="136"/>
      <c r="SVC59" s="136"/>
      <c r="SVD59" s="136"/>
      <c r="SVE59" s="136"/>
      <c r="SVF59" s="136"/>
      <c r="SVG59" s="136"/>
      <c r="SVH59" s="136"/>
      <c r="SVI59" s="136"/>
      <c r="SVJ59" s="136"/>
      <c r="SVK59" s="136"/>
      <c r="SVL59" s="136"/>
      <c r="SVM59" s="136"/>
      <c r="SVN59" s="136"/>
      <c r="SVO59" s="136"/>
      <c r="SVP59" s="136"/>
      <c r="SVQ59" s="136"/>
      <c r="SVR59" s="136"/>
      <c r="SVS59" s="136"/>
      <c r="SVT59" s="136"/>
      <c r="SVU59" s="136"/>
      <c r="SVV59" s="136"/>
      <c r="SVW59" s="136"/>
      <c r="SVX59" s="136"/>
      <c r="SVY59" s="136"/>
      <c r="SVZ59" s="136"/>
      <c r="SWA59" s="136"/>
      <c r="SWB59" s="136"/>
      <c r="SWC59" s="136"/>
      <c r="SWD59" s="136"/>
      <c r="SWE59" s="136"/>
      <c r="SWF59" s="136"/>
      <c r="SWG59" s="136"/>
      <c r="SWH59" s="136"/>
      <c r="SWI59" s="136"/>
      <c r="SWJ59" s="136"/>
      <c r="SWK59" s="136"/>
      <c r="SWL59" s="136"/>
      <c r="SWM59" s="136"/>
      <c r="SWN59" s="136"/>
      <c r="SWO59" s="136"/>
      <c r="SWP59" s="136"/>
      <c r="SWQ59" s="136"/>
      <c r="SWR59" s="136"/>
      <c r="SWS59" s="136"/>
      <c r="SWT59" s="136"/>
      <c r="SWU59" s="136"/>
      <c r="SWV59" s="136"/>
      <c r="SWW59" s="136"/>
      <c r="SWX59" s="136"/>
      <c r="SWY59" s="136"/>
      <c r="SWZ59" s="136"/>
      <c r="SXA59" s="136"/>
      <c r="SXB59" s="136"/>
      <c r="SXC59" s="136"/>
      <c r="SXD59" s="136"/>
      <c r="SXE59" s="136"/>
      <c r="SXF59" s="136"/>
      <c r="SXG59" s="136"/>
      <c r="SXH59" s="136"/>
      <c r="SXI59" s="136"/>
      <c r="SXJ59" s="136"/>
      <c r="SXK59" s="136"/>
      <c r="SXL59" s="136"/>
      <c r="SXM59" s="136"/>
      <c r="SXN59" s="136"/>
      <c r="SXO59" s="136"/>
      <c r="SXP59" s="136"/>
      <c r="SXQ59" s="136"/>
      <c r="SXR59" s="136"/>
      <c r="SXS59" s="136"/>
      <c r="SXT59" s="136"/>
      <c r="SXU59" s="136"/>
      <c r="SXV59" s="136"/>
      <c r="SXW59" s="136"/>
      <c r="SXX59" s="136"/>
      <c r="SXY59" s="136"/>
      <c r="SXZ59" s="136"/>
      <c r="SYA59" s="136"/>
      <c r="SYB59" s="136"/>
      <c r="SYC59" s="136"/>
      <c r="SYD59" s="136"/>
      <c r="SYE59" s="136"/>
      <c r="SYF59" s="136"/>
      <c r="SYG59" s="136"/>
      <c r="SYH59" s="136"/>
      <c r="SYI59" s="136"/>
      <c r="SYJ59" s="136"/>
      <c r="SYK59" s="136"/>
      <c r="SYL59" s="136"/>
      <c r="SYM59" s="136"/>
      <c r="SYN59" s="136"/>
      <c r="SYO59" s="136"/>
      <c r="SYP59" s="136"/>
      <c r="SYQ59" s="136"/>
      <c r="SYR59" s="136"/>
      <c r="SYS59" s="136"/>
      <c r="SYT59" s="136"/>
      <c r="SYU59" s="136"/>
      <c r="SYV59" s="136"/>
      <c r="SYW59" s="136"/>
      <c r="SYX59" s="136"/>
      <c r="SYY59" s="136"/>
      <c r="SYZ59" s="136"/>
      <c r="SZA59" s="136"/>
      <c r="SZB59" s="136"/>
      <c r="SZC59" s="136"/>
      <c r="SZD59" s="136"/>
      <c r="SZE59" s="136"/>
      <c r="SZF59" s="136"/>
      <c r="SZG59" s="136"/>
      <c r="SZH59" s="136"/>
      <c r="SZI59" s="136"/>
      <c r="SZJ59" s="136"/>
      <c r="SZK59" s="136"/>
      <c r="SZL59" s="136"/>
      <c r="SZM59" s="136"/>
      <c r="SZN59" s="136"/>
      <c r="SZO59" s="136"/>
      <c r="SZP59" s="136"/>
      <c r="SZQ59" s="136"/>
      <c r="SZR59" s="136"/>
      <c r="SZS59" s="136"/>
      <c r="SZT59" s="136"/>
      <c r="SZU59" s="136"/>
      <c r="SZV59" s="136"/>
      <c r="SZW59" s="136"/>
      <c r="SZX59" s="136"/>
      <c r="SZY59" s="136"/>
      <c r="SZZ59" s="136"/>
      <c r="TAA59" s="136"/>
      <c r="TAB59" s="136"/>
      <c r="TAC59" s="136"/>
      <c r="TAD59" s="136"/>
      <c r="TAE59" s="136"/>
      <c r="TAF59" s="136"/>
      <c r="TAG59" s="136"/>
      <c r="TAH59" s="136"/>
      <c r="TAI59" s="136"/>
      <c r="TAJ59" s="136"/>
      <c r="TAK59" s="136"/>
      <c r="TAL59" s="136"/>
      <c r="TAM59" s="136"/>
      <c r="TAN59" s="136"/>
      <c r="TAO59" s="136"/>
      <c r="TAP59" s="136"/>
      <c r="TAQ59" s="136"/>
      <c r="TAR59" s="136"/>
      <c r="TAS59" s="136"/>
      <c r="TAT59" s="136"/>
      <c r="TAU59" s="136"/>
      <c r="TAV59" s="136"/>
      <c r="TAW59" s="136"/>
      <c r="TAX59" s="136"/>
      <c r="TAY59" s="136"/>
      <c r="TAZ59" s="136"/>
      <c r="TBA59" s="136"/>
      <c r="TBB59" s="136"/>
      <c r="TBC59" s="136"/>
      <c r="TBD59" s="136"/>
      <c r="TBE59" s="136"/>
      <c r="TBF59" s="136"/>
      <c r="TBG59" s="136"/>
      <c r="TBH59" s="136"/>
      <c r="TBI59" s="136"/>
      <c r="TBJ59" s="136"/>
      <c r="TBK59" s="136"/>
      <c r="TBL59" s="136"/>
      <c r="TBM59" s="136"/>
      <c r="TBN59" s="136"/>
      <c r="TBO59" s="136"/>
      <c r="TBP59" s="136"/>
      <c r="TBQ59" s="136"/>
      <c r="TBR59" s="136"/>
      <c r="TBS59" s="136"/>
      <c r="TBT59" s="136"/>
      <c r="TBU59" s="136"/>
      <c r="TBV59" s="136"/>
      <c r="TBW59" s="136"/>
      <c r="TBX59" s="136"/>
      <c r="TBY59" s="136"/>
      <c r="TBZ59" s="136"/>
      <c r="TCA59" s="136"/>
      <c r="TCB59" s="136"/>
      <c r="TCC59" s="136"/>
      <c r="TCD59" s="136"/>
      <c r="TCE59" s="136"/>
      <c r="TCF59" s="136"/>
      <c r="TCG59" s="136"/>
      <c r="TCH59" s="136"/>
      <c r="TCI59" s="136"/>
      <c r="TCJ59" s="136"/>
      <c r="TCK59" s="136"/>
      <c r="TCL59" s="136"/>
      <c r="TCM59" s="136"/>
      <c r="TCN59" s="136"/>
      <c r="TCO59" s="136"/>
      <c r="TCP59" s="136"/>
      <c r="TCQ59" s="136"/>
      <c r="TCR59" s="136"/>
      <c r="TCS59" s="136"/>
      <c r="TCT59" s="136"/>
      <c r="TCU59" s="136"/>
      <c r="TCV59" s="136"/>
      <c r="TCW59" s="136"/>
      <c r="TCX59" s="136"/>
      <c r="TCY59" s="136"/>
      <c r="TCZ59" s="136"/>
      <c r="TDA59" s="136"/>
      <c r="TDB59" s="136"/>
      <c r="TDC59" s="136"/>
      <c r="TDD59" s="136"/>
      <c r="TDE59" s="136"/>
      <c r="TDF59" s="136"/>
      <c r="TDG59" s="136"/>
      <c r="TDH59" s="136"/>
      <c r="TDI59" s="136"/>
      <c r="TDJ59" s="136"/>
      <c r="TDK59" s="136"/>
      <c r="TDL59" s="136"/>
      <c r="TDM59" s="136"/>
      <c r="TDN59" s="136"/>
      <c r="TDO59" s="136"/>
      <c r="TDP59" s="136"/>
      <c r="TDQ59" s="136"/>
      <c r="TDR59" s="136"/>
      <c r="TDS59" s="136"/>
      <c r="TDT59" s="136"/>
      <c r="TDU59" s="136"/>
      <c r="TDV59" s="136"/>
      <c r="TDW59" s="136"/>
      <c r="TDX59" s="136"/>
      <c r="TDY59" s="136"/>
      <c r="TDZ59" s="136"/>
      <c r="TEA59" s="136"/>
      <c r="TEB59" s="136"/>
      <c r="TEC59" s="136"/>
      <c r="TED59" s="136"/>
      <c r="TEE59" s="136"/>
      <c r="TEF59" s="136"/>
      <c r="TEG59" s="136"/>
      <c r="TEH59" s="136"/>
      <c r="TEI59" s="136"/>
      <c r="TEJ59" s="136"/>
      <c r="TEK59" s="136"/>
      <c r="TEL59" s="136"/>
      <c r="TEM59" s="136"/>
      <c r="TEN59" s="136"/>
      <c r="TEO59" s="136"/>
      <c r="TEP59" s="136"/>
      <c r="TEQ59" s="136"/>
      <c r="TER59" s="136"/>
      <c r="TES59" s="136"/>
      <c r="TET59" s="136"/>
      <c r="TEU59" s="136"/>
      <c r="TEV59" s="136"/>
      <c r="TEW59" s="136"/>
      <c r="TEX59" s="136"/>
      <c r="TEY59" s="136"/>
      <c r="TEZ59" s="136"/>
      <c r="TFA59" s="136"/>
      <c r="TFB59" s="136"/>
      <c r="TFC59" s="136"/>
      <c r="TFD59" s="136"/>
      <c r="TFE59" s="136"/>
      <c r="TFF59" s="136"/>
      <c r="TFG59" s="136"/>
      <c r="TFH59" s="136"/>
      <c r="TFI59" s="136"/>
      <c r="TFJ59" s="136"/>
      <c r="TFK59" s="136"/>
      <c r="TFL59" s="136"/>
      <c r="TFM59" s="136"/>
      <c r="TFN59" s="136"/>
      <c r="TFO59" s="136"/>
      <c r="TFP59" s="136"/>
      <c r="TFQ59" s="136"/>
      <c r="TFR59" s="136"/>
      <c r="TFS59" s="136"/>
      <c r="TFT59" s="136"/>
      <c r="TFU59" s="136"/>
      <c r="TFV59" s="136"/>
      <c r="TFW59" s="136"/>
      <c r="TFX59" s="136"/>
      <c r="TFY59" s="136"/>
      <c r="TFZ59" s="136"/>
      <c r="TGA59" s="136"/>
      <c r="TGB59" s="136"/>
      <c r="TGC59" s="136"/>
      <c r="TGD59" s="136"/>
      <c r="TGE59" s="136"/>
      <c r="TGF59" s="136"/>
      <c r="TGG59" s="136"/>
      <c r="TGH59" s="136"/>
      <c r="TGI59" s="136"/>
      <c r="TGJ59" s="136"/>
      <c r="TGK59" s="136"/>
      <c r="TGL59" s="136"/>
      <c r="TGM59" s="136"/>
      <c r="TGN59" s="136"/>
      <c r="TGO59" s="136"/>
      <c r="TGP59" s="136"/>
      <c r="TGQ59" s="136"/>
      <c r="TGR59" s="136"/>
      <c r="TGS59" s="136"/>
      <c r="TGT59" s="136"/>
      <c r="TGU59" s="136"/>
      <c r="TGV59" s="136"/>
      <c r="TGW59" s="136"/>
      <c r="TGX59" s="136"/>
      <c r="TGY59" s="136"/>
      <c r="TGZ59" s="136"/>
      <c r="THA59" s="136"/>
      <c r="THB59" s="136"/>
      <c r="THC59" s="136"/>
      <c r="THD59" s="136"/>
      <c r="THE59" s="136"/>
      <c r="THF59" s="136"/>
      <c r="THG59" s="136"/>
      <c r="THH59" s="136"/>
      <c r="THI59" s="136"/>
      <c r="THJ59" s="136"/>
      <c r="THK59" s="136"/>
      <c r="THL59" s="136"/>
      <c r="THM59" s="136"/>
      <c r="THN59" s="136"/>
      <c r="THO59" s="136"/>
      <c r="THP59" s="136"/>
      <c r="THQ59" s="136"/>
      <c r="THR59" s="136"/>
      <c r="THS59" s="136"/>
      <c r="THT59" s="136"/>
      <c r="THU59" s="136"/>
      <c r="THV59" s="136"/>
      <c r="THW59" s="136"/>
      <c r="THX59" s="136"/>
      <c r="THY59" s="136"/>
      <c r="THZ59" s="136"/>
      <c r="TIA59" s="136"/>
      <c r="TIB59" s="136"/>
      <c r="TIC59" s="136"/>
      <c r="TID59" s="136"/>
      <c r="TIE59" s="136"/>
      <c r="TIF59" s="136"/>
      <c r="TIG59" s="136"/>
      <c r="TIH59" s="136"/>
      <c r="TII59" s="136"/>
      <c r="TIJ59" s="136"/>
      <c r="TIK59" s="136"/>
      <c r="TIL59" s="136"/>
      <c r="TIM59" s="136"/>
      <c r="TIN59" s="136"/>
      <c r="TIO59" s="136"/>
      <c r="TIP59" s="136"/>
      <c r="TIQ59" s="136"/>
      <c r="TIR59" s="136"/>
      <c r="TIS59" s="136"/>
      <c r="TIT59" s="136"/>
      <c r="TIU59" s="136"/>
      <c r="TIV59" s="136"/>
      <c r="TIW59" s="136"/>
      <c r="TIX59" s="136"/>
      <c r="TIY59" s="136"/>
      <c r="TIZ59" s="136"/>
      <c r="TJA59" s="136"/>
      <c r="TJB59" s="136"/>
      <c r="TJC59" s="136"/>
      <c r="TJD59" s="136"/>
      <c r="TJE59" s="136"/>
      <c r="TJF59" s="136"/>
      <c r="TJG59" s="136"/>
      <c r="TJH59" s="136"/>
      <c r="TJI59" s="136"/>
      <c r="TJJ59" s="136"/>
      <c r="TJK59" s="136"/>
      <c r="TJL59" s="136"/>
      <c r="TJM59" s="136"/>
      <c r="TJN59" s="136"/>
      <c r="TJO59" s="136"/>
      <c r="TJP59" s="136"/>
      <c r="TJQ59" s="136"/>
      <c r="TJR59" s="136"/>
      <c r="TJS59" s="136"/>
      <c r="TJT59" s="136"/>
      <c r="TJU59" s="136"/>
      <c r="TJV59" s="136"/>
      <c r="TJW59" s="136"/>
      <c r="TJX59" s="136"/>
      <c r="TJY59" s="136"/>
      <c r="TJZ59" s="136"/>
      <c r="TKA59" s="136"/>
      <c r="TKB59" s="136"/>
      <c r="TKC59" s="136"/>
      <c r="TKD59" s="136"/>
      <c r="TKE59" s="136"/>
      <c r="TKF59" s="136"/>
      <c r="TKG59" s="136"/>
      <c r="TKH59" s="136"/>
      <c r="TKI59" s="136"/>
      <c r="TKJ59" s="136"/>
      <c r="TKK59" s="136"/>
      <c r="TKL59" s="136"/>
      <c r="TKM59" s="136"/>
      <c r="TKN59" s="136"/>
      <c r="TKO59" s="136"/>
      <c r="TKP59" s="136"/>
      <c r="TKQ59" s="136"/>
      <c r="TKR59" s="136"/>
      <c r="TKS59" s="136"/>
      <c r="TKT59" s="136"/>
      <c r="TKU59" s="136"/>
      <c r="TKV59" s="136"/>
      <c r="TKW59" s="136"/>
      <c r="TKX59" s="136"/>
      <c r="TKY59" s="136"/>
      <c r="TKZ59" s="136"/>
      <c r="TLA59" s="136"/>
      <c r="TLB59" s="136"/>
      <c r="TLC59" s="136"/>
      <c r="TLD59" s="136"/>
      <c r="TLE59" s="136"/>
      <c r="TLF59" s="136"/>
      <c r="TLG59" s="136"/>
      <c r="TLH59" s="136"/>
      <c r="TLI59" s="136"/>
      <c r="TLJ59" s="136"/>
      <c r="TLK59" s="136"/>
      <c r="TLL59" s="136"/>
      <c r="TLM59" s="136"/>
      <c r="TLN59" s="136"/>
      <c r="TLO59" s="136"/>
      <c r="TLP59" s="136"/>
      <c r="TLQ59" s="136"/>
      <c r="TLR59" s="136"/>
      <c r="TLS59" s="136"/>
      <c r="TLT59" s="136"/>
      <c r="TLU59" s="136"/>
      <c r="TLV59" s="136"/>
      <c r="TLW59" s="136"/>
      <c r="TLX59" s="136"/>
      <c r="TLY59" s="136"/>
      <c r="TLZ59" s="136"/>
      <c r="TMA59" s="136"/>
      <c r="TMB59" s="136"/>
      <c r="TMC59" s="136"/>
      <c r="TMD59" s="136"/>
      <c r="TME59" s="136"/>
      <c r="TMF59" s="136"/>
      <c r="TMG59" s="136"/>
      <c r="TMH59" s="136"/>
      <c r="TMI59" s="136"/>
      <c r="TMJ59" s="136"/>
      <c r="TMK59" s="136"/>
      <c r="TML59" s="136"/>
      <c r="TMM59" s="136"/>
      <c r="TMN59" s="136"/>
      <c r="TMO59" s="136"/>
      <c r="TMP59" s="136"/>
      <c r="TMQ59" s="136"/>
      <c r="TMR59" s="136"/>
      <c r="TMS59" s="136"/>
      <c r="TMT59" s="136"/>
      <c r="TMU59" s="136"/>
      <c r="TMV59" s="136"/>
      <c r="TMW59" s="136"/>
      <c r="TMX59" s="136"/>
      <c r="TMY59" s="136"/>
      <c r="TMZ59" s="136"/>
      <c r="TNA59" s="136"/>
      <c r="TNB59" s="136"/>
      <c r="TNC59" s="136"/>
      <c r="TND59" s="136"/>
      <c r="TNE59" s="136"/>
      <c r="TNF59" s="136"/>
      <c r="TNG59" s="136"/>
      <c r="TNH59" s="136"/>
      <c r="TNI59" s="136"/>
      <c r="TNJ59" s="136"/>
      <c r="TNK59" s="136"/>
      <c r="TNL59" s="136"/>
      <c r="TNM59" s="136"/>
      <c r="TNN59" s="136"/>
      <c r="TNO59" s="136"/>
      <c r="TNP59" s="136"/>
      <c r="TNQ59" s="136"/>
      <c r="TNR59" s="136"/>
      <c r="TNS59" s="136"/>
      <c r="TNT59" s="136"/>
      <c r="TNU59" s="136"/>
      <c r="TNV59" s="136"/>
      <c r="TNW59" s="136"/>
      <c r="TNX59" s="136"/>
      <c r="TNY59" s="136"/>
      <c r="TNZ59" s="136"/>
      <c r="TOA59" s="136"/>
      <c r="TOB59" s="136"/>
      <c r="TOC59" s="136"/>
      <c r="TOD59" s="136"/>
      <c r="TOE59" s="136"/>
      <c r="TOF59" s="136"/>
      <c r="TOG59" s="136"/>
      <c r="TOH59" s="136"/>
      <c r="TOI59" s="136"/>
      <c r="TOJ59" s="136"/>
      <c r="TOK59" s="136"/>
      <c r="TOL59" s="136"/>
      <c r="TOM59" s="136"/>
      <c r="TON59" s="136"/>
      <c r="TOO59" s="136"/>
      <c r="TOP59" s="136"/>
      <c r="TOQ59" s="136"/>
      <c r="TOR59" s="136"/>
      <c r="TOS59" s="136"/>
      <c r="TOT59" s="136"/>
      <c r="TOU59" s="136"/>
      <c r="TOV59" s="136"/>
      <c r="TOW59" s="136"/>
      <c r="TOX59" s="136"/>
      <c r="TOY59" s="136"/>
      <c r="TOZ59" s="136"/>
      <c r="TPA59" s="136"/>
      <c r="TPB59" s="136"/>
      <c r="TPC59" s="136"/>
      <c r="TPD59" s="136"/>
      <c r="TPE59" s="136"/>
      <c r="TPF59" s="136"/>
      <c r="TPG59" s="136"/>
      <c r="TPH59" s="136"/>
      <c r="TPI59" s="136"/>
      <c r="TPJ59" s="136"/>
      <c r="TPK59" s="136"/>
      <c r="TPL59" s="136"/>
      <c r="TPM59" s="136"/>
      <c r="TPN59" s="136"/>
      <c r="TPO59" s="136"/>
      <c r="TPP59" s="136"/>
      <c r="TPQ59" s="136"/>
      <c r="TPR59" s="136"/>
      <c r="TPS59" s="136"/>
      <c r="TPT59" s="136"/>
      <c r="TPU59" s="136"/>
      <c r="TPV59" s="136"/>
      <c r="TPW59" s="136"/>
      <c r="TPX59" s="136"/>
      <c r="TPY59" s="136"/>
      <c r="TPZ59" s="136"/>
      <c r="TQA59" s="136"/>
      <c r="TQB59" s="136"/>
      <c r="TQC59" s="136"/>
      <c r="TQD59" s="136"/>
      <c r="TQE59" s="136"/>
      <c r="TQF59" s="136"/>
      <c r="TQG59" s="136"/>
      <c r="TQH59" s="136"/>
      <c r="TQI59" s="136"/>
      <c r="TQJ59" s="136"/>
      <c r="TQK59" s="136"/>
      <c r="TQL59" s="136"/>
      <c r="TQM59" s="136"/>
      <c r="TQN59" s="136"/>
      <c r="TQO59" s="136"/>
      <c r="TQP59" s="136"/>
      <c r="TQQ59" s="136"/>
      <c r="TQR59" s="136"/>
      <c r="TQS59" s="136"/>
      <c r="TQT59" s="136"/>
      <c r="TQU59" s="136"/>
      <c r="TQV59" s="136"/>
      <c r="TQW59" s="136"/>
      <c r="TQX59" s="136"/>
      <c r="TQY59" s="136"/>
      <c r="TQZ59" s="136"/>
      <c r="TRA59" s="136"/>
      <c r="TRB59" s="136"/>
      <c r="TRC59" s="136"/>
      <c r="TRD59" s="136"/>
      <c r="TRE59" s="136"/>
      <c r="TRF59" s="136"/>
      <c r="TRG59" s="136"/>
      <c r="TRH59" s="136"/>
      <c r="TRI59" s="136"/>
      <c r="TRJ59" s="136"/>
      <c r="TRK59" s="136"/>
      <c r="TRL59" s="136"/>
      <c r="TRM59" s="136"/>
      <c r="TRN59" s="136"/>
      <c r="TRO59" s="136"/>
      <c r="TRP59" s="136"/>
      <c r="TRQ59" s="136"/>
      <c r="TRR59" s="136"/>
      <c r="TRS59" s="136"/>
      <c r="TRT59" s="136"/>
      <c r="TRU59" s="136"/>
      <c r="TRV59" s="136"/>
      <c r="TRW59" s="136"/>
      <c r="TRX59" s="136"/>
      <c r="TRY59" s="136"/>
      <c r="TRZ59" s="136"/>
      <c r="TSA59" s="136"/>
      <c r="TSB59" s="136"/>
      <c r="TSC59" s="136"/>
      <c r="TSD59" s="136"/>
      <c r="TSE59" s="136"/>
      <c r="TSF59" s="136"/>
      <c r="TSG59" s="136"/>
      <c r="TSH59" s="136"/>
      <c r="TSI59" s="136"/>
      <c r="TSJ59" s="136"/>
      <c r="TSK59" s="136"/>
      <c r="TSL59" s="136"/>
      <c r="TSM59" s="136"/>
      <c r="TSN59" s="136"/>
      <c r="TSO59" s="136"/>
      <c r="TSP59" s="136"/>
      <c r="TSQ59" s="136"/>
      <c r="TSR59" s="136"/>
      <c r="TSS59" s="136"/>
      <c r="TST59" s="136"/>
      <c r="TSU59" s="136"/>
      <c r="TSV59" s="136"/>
      <c r="TSW59" s="136"/>
      <c r="TSX59" s="136"/>
      <c r="TSY59" s="136"/>
      <c r="TSZ59" s="136"/>
      <c r="TTA59" s="136"/>
      <c r="TTB59" s="136"/>
      <c r="TTC59" s="136"/>
      <c r="TTD59" s="136"/>
      <c r="TTE59" s="136"/>
      <c r="TTF59" s="136"/>
      <c r="TTG59" s="136"/>
      <c r="TTH59" s="136"/>
      <c r="TTI59" s="136"/>
      <c r="TTJ59" s="136"/>
      <c r="TTK59" s="136"/>
      <c r="TTL59" s="136"/>
      <c r="TTM59" s="136"/>
      <c r="TTN59" s="136"/>
      <c r="TTO59" s="136"/>
      <c r="TTP59" s="136"/>
      <c r="TTQ59" s="136"/>
      <c r="TTR59" s="136"/>
      <c r="TTS59" s="136"/>
      <c r="TTT59" s="136"/>
      <c r="TTU59" s="136"/>
      <c r="TTV59" s="136"/>
      <c r="TTW59" s="136"/>
      <c r="TTX59" s="136"/>
      <c r="TTY59" s="136"/>
      <c r="TTZ59" s="136"/>
      <c r="TUA59" s="136"/>
      <c r="TUB59" s="136"/>
      <c r="TUC59" s="136"/>
      <c r="TUD59" s="136"/>
      <c r="TUE59" s="136"/>
      <c r="TUF59" s="136"/>
      <c r="TUG59" s="136"/>
      <c r="TUH59" s="136"/>
      <c r="TUI59" s="136"/>
      <c r="TUJ59" s="136"/>
      <c r="TUK59" s="136"/>
      <c r="TUL59" s="136"/>
      <c r="TUM59" s="136"/>
      <c r="TUN59" s="136"/>
      <c r="TUO59" s="136"/>
      <c r="TUP59" s="136"/>
      <c r="TUQ59" s="136"/>
      <c r="TUR59" s="136"/>
      <c r="TUS59" s="136"/>
      <c r="TUT59" s="136"/>
      <c r="TUU59" s="136"/>
      <c r="TUV59" s="136"/>
      <c r="TUW59" s="136"/>
      <c r="TUX59" s="136"/>
      <c r="TUY59" s="136"/>
      <c r="TUZ59" s="136"/>
      <c r="TVA59" s="136"/>
      <c r="TVB59" s="136"/>
      <c r="TVC59" s="136"/>
      <c r="TVD59" s="136"/>
      <c r="TVE59" s="136"/>
      <c r="TVF59" s="136"/>
      <c r="TVG59" s="136"/>
      <c r="TVH59" s="136"/>
      <c r="TVI59" s="136"/>
      <c r="TVJ59" s="136"/>
      <c r="TVK59" s="136"/>
      <c r="TVL59" s="136"/>
      <c r="TVM59" s="136"/>
      <c r="TVN59" s="136"/>
      <c r="TVO59" s="136"/>
      <c r="TVP59" s="136"/>
      <c r="TVQ59" s="136"/>
      <c r="TVR59" s="136"/>
      <c r="TVS59" s="136"/>
      <c r="TVT59" s="136"/>
      <c r="TVU59" s="136"/>
      <c r="TVV59" s="136"/>
      <c r="TVW59" s="136"/>
      <c r="TVX59" s="136"/>
      <c r="TVY59" s="136"/>
      <c r="TVZ59" s="136"/>
      <c r="TWA59" s="136"/>
      <c r="TWB59" s="136"/>
      <c r="TWC59" s="136"/>
      <c r="TWD59" s="136"/>
      <c r="TWE59" s="136"/>
      <c r="TWF59" s="136"/>
      <c r="TWG59" s="136"/>
      <c r="TWH59" s="136"/>
      <c r="TWI59" s="136"/>
      <c r="TWJ59" s="136"/>
      <c r="TWK59" s="136"/>
      <c r="TWL59" s="136"/>
      <c r="TWM59" s="136"/>
      <c r="TWN59" s="136"/>
      <c r="TWO59" s="136"/>
      <c r="TWP59" s="136"/>
      <c r="TWQ59" s="136"/>
      <c r="TWR59" s="136"/>
      <c r="TWS59" s="136"/>
      <c r="TWT59" s="136"/>
      <c r="TWU59" s="136"/>
      <c r="TWV59" s="136"/>
      <c r="TWW59" s="136"/>
      <c r="TWX59" s="136"/>
      <c r="TWY59" s="136"/>
      <c r="TWZ59" s="136"/>
      <c r="TXA59" s="136"/>
      <c r="TXB59" s="136"/>
      <c r="TXC59" s="136"/>
      <c r="TXD59" s="136"/>
      <c r="TXE59" s="136"/>
      <c r="TXF59" s="136"/>
      <c r="TXG59" s="136"/>
      <c r="TXH59" s="136"/>
      <c r="TXI59" s="136"/>
      <c r="TXJ59" s="136"/>
      <c r="TXK59" s="136"/>
      <c r="TXL59" s="136"/>
      <c r="TXM59" s="136"/>
      <c r="TXN59" s="136"/>
      <c r="TXO59" s="136"/>
      <c r="TXP59" s="136"/>
      <c r="TXQ59" s="136"/>
      <c r="TXR59" s="136"/>
      <c r="TXS59" s="136"/>
      <c r="TXT59" s="136"/>
      <c r="TXU59" s="136"/>
      <c r="TXV59" s="136"/>
      <c r="TXW59" s="136"/>
      <c r="TXX59" s="136"/>
      <c r="TXY59" s="136"/>
      <c r="TXZ59" s="136"/>
      <c r="TYA59" s="136"/>
      <c r="TYB59" s="136"/>
      <c r="TYC59" s="136"/>
      <c r="TYD59" s="136"/>
      <c r="TYE59" s="136"/>
      <c r="TYF59" s="136"/>
      <c r="TYG59" s="136"/>
      <c r="TYH59" s="136"/>
      <c r="TYI59" s="136"/>
      <c r="TYJ59" s="136"/>
      <c r="TYK59" s="136"/>
      <c r="TYL59" s="136"/>
      <c r="TYM59" s="136"/>
      <c r="TYN59" s="136"/>
      <c r="TYO59" s="136"/>
      <c r="TYP59" s="136"/>
      <c r="TYQ59" s="136"/>
      <c r="TYR59" s="136"/>
      <c r="TYS59" s="136"/>
      <c r="TYT59" s="136"/>
      <c r="TYU59" s="136"/>
      <c r="TYV59" s="136"/>
      <c r="TYW59" s="136"/>
      <c r="TYX59" s="136"/>
      <c r="TYY59" s="136"/>
      <c r="TYZ59" s="136"/>
      <c r="TZA59" s="136"/>
      <c r="TZB59" s="136"/>
      <c r="TZC59" s="136"/>
      <c r="TZD59" s="136"/>
      <c r="TZE59" s="136"/>
      <c r="TZF59" s="136"/>
      <c r="TZG59" s="136"/>
      <c r="TZH59" s="136"/>
      <c r="TZI59" s="136"/>
      <c r="TZJ59" s="136"/>
      <c r="TZK59" s="136"/>
      <c r="TZL59" s="136"/>
      <c r="TZM59" s="136"/>
      <c r="TZN59" s="136"/>
      <c r="TZO59" s="136"/>
      <c r="TZP59" s="136"/>
      <c r="TZQ59" s="136"/>
      <c r="TZR59" s="136"/>
      <c r="TZS59" s="136"/>
      <c r="TZT59" s="136"/>
      <c r="TZU59" s="136"/>
      <c r="TZV59" s="136"/>
      <c r="TZW59" s="136"/>
      <c r="TZX59" s="136"/>
      <c r="TZY59" s="136"/>
      <c r="TZZ59" s="136"/>
      <c r="UAA59" s="136"/>
      <c r="UAB59" s="136"/>
      <c r="UAC59" s="136"/>
      <c r="UAD59" s="136"/>
      <c r="UAE59" s="136"/>
      <c r="UAF59" s="136"/>
      <c r="UAG59" s="136"/>
      <c r="UAH59" s="136"/>
      <c r="UAI59" s="136"/>
      <c r="UAJ59" s="136"/>
      <c r="UAK59" s="136"/>
      <c r="UAL59" s="136"/>
      <c r="UAM59" s="136"/>
      <c r="UAN59" s="136"/>
      <c r="UAO59" s="136"/>
      <c r="UAP59" s="136"/>
      <c r="UAQ59" s="136"/>
      <c r="UAR59" s="136"/>
      <c r="UAS59" s="136"/>
      <c r="UAT59" s="136"/>
      <c r="UAU59" s="136"/>
      <c r="UAV59" s="136"/>
      <c r="UAW59" s="136"/>
      <c r="UAX59" s="136"/>
      <c r="UAY59" s="136"/>
      <c r="UAZ59" s="136"/>
      <c r="UBA59" s="136"/>
      <c r="UBB59" s="136"/>
      <c r="UBC59" s="136"/>
      <c r="UBD59" s="136"/>
      <c r="UBE59" s="136"/>
      <c r="UBF59" s="136"/>
      <c r="UBG59" s="136"/>
      <c r="UBH59" s="136"/>
      <c r="UBI59" s="136"/>
      <c r="UBJ59" s="136"/>
      <c r="UBK59" s="136"/>
      <c r="UBL59" s="136"/>
      <c r="UBM59" s="136"/>
      <c r="UBN59" s="136"/>
      <c r="UBO59" s="136"/>
      <c r="UBP59" s="136"/>
      <c r="UBQ59" s="136"/>
      <c r="UBR59" s="136"/>
      <c r="UBS59" s="136"/>
      <c r="UBT59" s="136"/>
      <c r="UBU59" s="136"/>
      <c r="UBV59" s="136"/>
      <c r="UBW59" s="136"/>
      <c r="UBX59" s="136"/>
      <c r="UBY59" s="136"/>
      <c r="UBZ59" s="136"/>
      <c r="UCA59" s="136"/>
      <c r="UCB59" s="136"/>
      <c r="UCC59" s="136"/>
      <c r="UCD59" s="136"/>
      <c r="UCE59" s="136"/>
      <c r="UCF59" s="136"/>
      <c r="UCG59" s="136"/>
      <c r="UCH59" s="136"/>
      <c r="UCI59" s="136"/>
      <c r="UCJ59" s="136"/>
      <c r="UCK59" s="136"/>
      <c r="UCL59" s="136"/>
      <c r="UCM59" s="136"/>
      <c r="UCN59" s="136"/>
      <c r="UCO59" s="136"/>
      <c r="UCP59" s="136"/>
      <c r="UCQ59" s="136"/>
      <c r="UCR59" s="136"/>
      <c r="UCS59" s="136"/>
      <c r="UCT59" s="136"/>
      <c r="UCU59" s="136"/>
      <c r="UCV59" s="136"/>
      <c r="UCW59" s="136"/>
      <c r="UCX59" s="136"/>
      <c r="UCY59" s="136"/>
      <c r="UCZ59" s="136"/>
      <c r="UDA59" s="136"/>
      <c r="UDB59" s="136"/>
      <c r="UDC59" s="136"/>
      <c r="UDD59" s="136"/>
      <c r="UDE59" s="136"/>
      <c r="UDF59" s="136"/>
      <c r="UDG59" s="136"/>
      <c r="UDH59" s="136"/>
      <c r="UDI59" s="136"/>
      <c r="UDJ59" s="136"/>
      <c r="UDK59" s="136"/>
      <c r="UDL59" s="136"/>
      <c r="UDM59" s="136"/>
      <c r="UDN59" s="136"/>
      <c r="UDO59" s="136"/>
      <c r="UDP59" s="136"/>
      <c r="UDQ59" s="136"/>
      <c r="UDR59" s="136"/>
      <c r="UDS59" s="136"/>
      <c r="UDT59" s="136"/>
      <c r="UDU59" s="136"/>
      <c r="UDV59" s="136"/>
      <c r="UDW59" s="136"/>
      <c r="UDX59" s="136"/>
      <c r="UDY59" s="136"/>
      <c r="UDZ59" s="136"/>
      <c r="UEA59" s="136"/>
      <c r="UEB59" s="136"/>
      <c r="UEC59" s="136"/>
      <c r="UED59" s="136"/>
      <c r="UEE59" s="136"/>
      <c r="UEF59" s="136"/>
      <c r="UEG59" s="136"/>
      <c r="UEH59" s="136"/>
      <c r="UEI59" s="136"/>
      <c r="UEJ59" s="136"/>
      <c r="UEK59" s="136"/>
      <c r="UEL59" s="136"/>
      <c r="UEM59" s="136"/>
      <c r="UEN59" s="136"/>
      <c r="UEO59" s="136"/>
      <c r="UEP59" s="136"/>
      <c r="UEQ59" s="136"/>
      <c r="UER59" s="136"/>
      <c r="UES59" s="136"/>
      <c r="UET59" s="136"/>
      <c r="UEU59" s="136"/>
      <c r="UEV59" s="136"/>
      <c r="UEW59" s="136"/>
      <c r="UEX59" s="136"/>
      <c r="UEY59" s="136"/>
      <c r="UEZ59" s="136"/>
      <c r="UFA59" s="136"/>
      <c r="UFB59" s="136"/>
      <c r="UFC59" s="136"/>
      <c r="UFD59" s="136"/>
      <c r="UFE59" s="136"/>
      <c r="UFF59" s="136"/>
      <c r="UFG59" s="136"/>
      <c r="UFH59" s="136"/>
      <c r="UFI59" s="136"/>
      <c r="UFJ59" s="136"/>
      <c r="UFK59" s="136"/>
      <c r="UFL59" s="136"/>
      <c r="UFM59" s="136"/>
      <c r="UFN59" s="136"/>
      <c r="UFO59" s="136"/>
      <c r="UFP59" s="136"/>
      <c r="UFQ59" s="136"/>
      <c r="UFR59" s="136"/>
      <c r="UFS59" s="136"/>
      <c r="UFT59" s="136"/>
      <c r="UFU59" s="136"/>
      <c r="UFV59" s="136"/>
      <c r="UFW59" s="136"/>
      <c r="UFX59" s="136"/>
      <c r="UFY59" s="136"/>
      <c r="UFZ59" s="136"/>
      <c r="UGA59" s="136"/>
      <c r="UGB59" s="136"/>
      <c r="UGC59" s="136"/>
      <c r="UGD59" s="136"/>
      <c r="UGE59" s="136"/>
      <c r="UGF59" s="136"/>
      <c r="UGG59" s="136"/>
      <c r="UGH59" s="136"/>
      <c r="UGI59" s="136"/>
      <c r="UGJ59" s="136"/>
      <c r="UGK59" s="136"/>
      <c r="UGL59" s="136"/>
      <c r="UGM59" s="136"/>
      <c r="UGN59" s="136"/>
      <c r="UGO59" s="136"/>
      <c r="UGP59" s="136"/>
      <c r="UGQ59" s="136"/>
      <c r="UGR59" s="136"/>
      <c r="UGS59" s="136"/>
      <c r="UGT59" s="136"/>
      <c r="UGU59" s="136"/>
      <c r="UGV59" s="136"/>
      <c r="UGW59" s="136"/>
      <c r="UGX59" s="136"/>
      <c r="UGY59" s="136"/>
      <c r="UGZ59" s="136"/>
      <c r="UHA59" s="136"/>
      <c r="UHB59" s="136"/>
      <c r="UHC59" s="136"/>
      <c r="UHD59" s="136"/>
      <c r="UHE59" s="136"/>
      <c r="UHF59" s="136"/>
      <c r="UHG59" s="136"/>
      <c r="UHH59" s="136"/>
      <c r="UHI59" s="136"/>
      <c r="UHJ59" s="136"/>
      <c r="UHK59" s="136"/>
      <c r="UHL59" s="136"/>
      <c r="UHM59" s="136"/>
      <c r="UHN59" s="136"/>
      <c r="UHO59" s="136"/>
      <c r="UHP59" s="136"/>
      <c r="UHQ59" s="136"/>
      <c r="UHR59" s="136"/>
      <c r="UHS59" s="136"/>
      <c r="UHT59" s="136"/>
      <c r="UHU59" s="136"/>
      <c r="UHV59" s="136"/>
      <c r="UHW59" s="136"/>
      <c r="UHX59" s="136"/>
      <c r="UHY59" s="136"/>
      <c r="UHZ59" s="136"/>
      <c r="UIA59" s="136"/>
      <c r="UIB59" s="136"/>
      <c r="UIC59" s="136"/>
      <c r="UID59" s="136"/>
      <c r="UIE59" s="136"/>
      <c r="UIF59" s="136"/>
      <c r="UIG59" s="136"/>
      <c r="UIH59" s="136"/>
      <c r="UII59" s="136"/>
      <c r="UIJ59" s="136"/>
      <c r="UIK59" s="136"/>
      <c r="UIL59" s="136"/>
      <c r="UIM59" s="136"/>
      <c r="UIN59" s="136"/>
      <c r="UIO59" s="136"/>
      <c r="UIP59" s="136"/>
      <c r="UIQ59" s="136"/>
      <c r="UIR59" s="136"/>
      <c r="UIS59" s="136"/>
      <c r="UIT59" s="136"/>
      <c r="UIU59" s="136"/>
      <c r="UIV59" s="136"/>
      <c r="UIW59" s="136"/>
      <c r="UIX59" s="136"/>
      <c r="UIY59" s="136"/>
      <c r="UIZ59" s="136"/>
      <c r="UJA59" s="136"/>
      <c r="UJB59" s="136"/>
      <c r="UJC59" s="136"/>
      <c r="UJD59" s="136"/>
      <c r="UJE59" s="136"/>
      <c r="UJF59" s="136"/>
      <c r="UJG59" s="136"/>
      <c r="UJH59" s="136"/>
      <c r="UJI59" s="136"/>
      <c r="UJJ59" s="136"/>
      <c r="UJK59" s="136"/>
      <c r="UJL59" s="136"/>
      <c r="UJM59" s="136"/>
      <c r="UJN59" s="136"/>
      <c r="UJO59" s="136"/>
      <c r="UJP59" s="136"/>
      <c r="UJQ59" s="136"/>
      <c r="UJR59" s="136"/>
      <c r="UJS59" s="136"/>
      <c r="UJT59" s="136"/>
      <c r="UJU59" s="136"/>
      <c r="UJV59" s="136"/>
      <c r="UJW59" s="136"/>
      <c r="UJX59" s="136"/>
      <c r="UJY59" s="136"/>
      <c r="UJZ59" s="136"/>
      <c r="UKA59" s="136"/>
      <c r="UKB59" s="136"/>
      <c r="UKC59" s="136"/>
      <c r="UKD59" s="136"/>
      <c r="UKE59" s="136"/>
      <c r="UKF59" s="136"/>
      <c r="UKG59" s="136"/>
      <c r="UKH59" s="136"/>
      <c r="UKI59" s="136"/>
      <c r="UKJ59" s="136"/>
      <c r="UKK59" s="136"/>
      <c r="UKL59" s="136"/>
      <c r="UKM59" s="136"/>
      <c r="UKN59" s="136"/>
      <c r="UKO59" s="136"/>
      <c r="UKP59" s="136"/>
      <c r="UKQ59" s="136"/>
      <c r="UKR59" s="136"/>
      <c r="UKS59" s="136"/>
      <c r="UKT59" s="136"/>
      <c r="UKU59" s="136"/>
      <c r="UKV59" s="136"/>
      <c r="UKW59" s="136"/>
      <c r="UKX59" s="136"/>
      <c r="UKY59" s="136"/>
      <c r="UKZ59" s="136"/>
      <c r="ULA59" s="136"/>
      <c r="ULB59" s="136"/>
      <c r="ULC59" s="136"/>
      <c r="ULD59" s="136"/>
      <c r="ULE59" s="136"/>
      <c r="ULF59" s="136"/>
      <c r="ULG59" s="136"/>
      <c r="ULH59" s="136"/>
      <c r="ULI59" s="136"/>
      <c r="ULJ59" s="136"/>
      <c r="ULK59" s="136"/>
      <c r="ULL59" s="136"/>
      <c r="ULM59" s="136"/>
      <c r="ULN59" s="136"/>
      <c r="ULO59" s="136"/>
      <c r="ULP59" s="136"/>
      <c r="ULQ59" s="136"/>
      <c r="ULR59" s="136"/>
      <c r="ULS59" s="136"/>
      <c r="ULT59" s="136"/>
      <c r="ULU59" s="136"/>
      <c r="ULV59" s="136"/>
      <c r="ULW59" s="136"/>
      <c r="ULX59" s="136"/>
      <c r="ULY59" s="136"/>
      <c r="ULZ59" s="136"/>
      <c r="UMA59" s="136"/>
      <c r="UMB59" s="136"/>
      <c r="UMC59" s="136"/>
      <c r="UMD59" s="136"/>
      <c r="UME59" s="136"/>
      <c r="UMF59" s="136"/>
      <c r="UMG59" s="136"/>
      <c r="UMH59" s="136"/>
      <c r="UMI59" s="136"/>
      <c r="UMJ59" s="136"/>
      <c r="UMK59" s="136"/>
      <c r="UML59" s="136"/>
      <c r="UMM59" s="136"/>
      <c r="UMN59" s="136"/>
      <c r="UMO59" s="136"/>
      <c r="UMP59" s="136"/>
      <c r="UMQ59" s="136"/>
      <c r="UMR59" s="136"/>
      <c r="UMS59" s="136"/>
      <c r="UMT59" s="136"/>
      <c r="UMU59" s="136"/>
      <c r="UMV59" s="136"/>
      <c r="UMW59" s="136"/>
      <c r="UMX59" s="136"/>
      <c r="UMY59" s="136"/>
      <c r="UMZ59" s="136"/>
      <c r="UNA59" s="136"/>
      <c r="UNB59" s="136"/>
      <c r="UNC59" s="136"/>
      <c r="UND59" s="136"/>
      <c r="UNE59" s="136"/>
      <c r="UNF59" s="136"/>
      <c r="UNG59" s="136"/>
      <c r="UNH59" s="136"/>
      <c r="UNI59" s="136"/>
      <c r="UNJ59" s="136"/>
      <c r="UNK59" s="136"/>
      <c r="UNL59" s="136"/>
      <c r="UNM59" s="136"/>
      <c r="UNN59" s="136"/>
      <c r="UNO59" s="136"/>
      <c r="UNP59" s="136"/>
      <c r="UNQ59" s="136"/>
      <c r="UNR59" s="136"/>
      <c r="UNS59" s="136"/>
      <c r="UNT59" s="136"/>
      <c r="UNU59" s="136"/>
      <c r="UNV59" s="136"/>
      <c r="UNW59" s="136"/>
      <c r="UNX59" s="136"/>
      <c r="UNY59" s="136"/>
      <c r="UNZ59" s="136"/>
      <c r="UOA59" s="136"/>
      <c r="UOB59" s="136"/>
      <c r="UOC59" s="136"/>
      <c r="UOD59" s="136"/>
      <c r="UOE59" s="136"/>
      <c r="UOF59" s="136"/>
      <c r="UOG59" s="136"/>
      <c r="UOH59" s="136"/>
      <c r="UOI59" s="136"/>
      <c r="UOJ59" s="136"/>
      <c r="UOK59" s="136"/>
      <c r="UOL59" s="136"/>
      <c r="UOM59" s="136"/>
      <c r="UON59" s="136"/>
      <c r="UOO59" s="136"/>
      <c r="UOP59" s="136"/>
      <c r="UOQ59" s="136"/>
      <c r="UOR59" s="136"/>
      <c r="UOS59" s="136"/>
      <c r="UOT59" s="136"/>
      <c r="UOU59" s="136"/>
      <c r="UOV59" s="136"/>
      <c r="UOW59" s="136"/>
      <c r="UOX59" s="136"/>
      <c r="UOY59" s="136"/>
      <c r="UOZ59" s="136"/>
      <c r="UPA59" s="136"/>
      <c r="UPB59" s="136"/>
      <c r="UPC59" s="136"/>
      <c r="UPD59" s="136"/>
      <c r="UPE59" s="136"/>
      <c r="UPF59" s="136"/>
      <c r="UPG59" s="136"/>
      <c r="UPH59" s="136"/>
      <c r="UPI59" s="136"/>
      <c r="UPJ59" s="136"/>
      <c r="UPK59" s="136"/>
      <c r="UPL59" s="136"/>
      <c r="UPM59" s="136"/>
      <c r="UPN59" s="136"/>
      <c r="UPO59" s="136"/>
      <c r="UPP59" s="136"/>
      <c r="UPQ59" s="136"/>
      <c r="UPR59" s="136"/>
      <c r="UPS59" s="136"/>
      <c r="UPT59" s="136"/>
      <c r="UPU59" s="136"/>
      <c r="UPV59" s="136"/>
      <c r="UPW59" s="136"/>
      <c r="UPX59" s="136"/>
      <c r="UPY59" s="136"/>
      <c r="UPZ59" s="136"/>
      <c r="UQA59" s="136"/>
      <c r="UQB59" s="136"/>
      <c r="UQC59" s="136"/>
      <c r="UQD59" s="136"/>
      <c r="UQE59" s="136"/>
      <c r="UQF59" s="136"/>
      <c r="UQG59" s="136"/>
      <c r="UQH59" s="136"/>
      <c r="UQI59" s="136"/>
      <c r="UQJ59" s="136"/>
      <c r="UQK59" s="136"/>
      <c r="UQL59" s="136"/>
      <c r="UQM59" s="136"/>
      <c r="UQN59" s="136"/>
      <c r="UQO59" s="136"/>
      <c r="UQP59" s="136"/>
      <c r="UQQ59" s="136"/>
      <c r="UQR59" s="136"/>
      <c r="UQS59" s="136"/>
      <c r="UQT59" s="136"/>
      <c r="UQU59" s="136"/>
      <c r="UQV59" s="136"/>
      <c r="UQW59" s="136"/>
      <c r="UQX59" s="136"/>
      <c r="UQY59" s="136"/>
      <c r="UQZ59" s="136"/>
      <c r="URA59" s="136"/>
      <c r="URB59" s="136"/>
      <c r="URC59" s="136"/>
      <c r="URD59" s="136"/>
      <c r="URE59" s="136"/>
      <c r="URF59" s="136"/>
      <c r="URG59" s="136"/>
      <c r="URH59" s="136"/>
      <c r="URI59" s="136"/>
      <c r="URJ59" s="136"/>
      <c r="URK59" s="136"/>
      <c r="URL59" s="136"/>
      <c r="URM59" s="136"/>
      <c r="URN59" s="136"/>
      <c r="URO59" s="136"/>
      <c r="URP59" s="136"/>
      <c r="URQ59" s="136"/>
      <c r="URR59" s="136"/>
      <c r="URS59" s="136"/>
      <c r="URT59" s="136"/>
      <c r="URU59" s="136"/>
      <c r="URV59" s="136"/>
      <c r="URW59" s="136"/>
      <c r="URX59" s="136"/>
      <c r="URY59" s="136"/>
      <c r="URZ59" s="136"/>
      <c r="USA59" s="136"/>
      <c r="USB59" s="136"/>
      <c r="USC59" s="136"/>
      <c r="USD59" s="136"/>
      <c r="USE59" s="136"/>
      <c r="USF59" s="136"/>
      <c r="USG59" s="136"/>
      <c r="USH59" s="136"/>
      <c r="USI59" s="136"/>
      <c r="USJ59" s="136"/>
      <c r="USK59" s="136"/>
      <c r="USL59" s="136"/>
      <c r="USM59" s="136"/>
      <c r="USN59" s="136"/>
      <c r="USO59" s="136"/>
      <c r="USP59" s="136"/>
      <c r="USQ59" s="136"/>
      <c r="USR59" s="136"/>
      <c r="USS59" s="136"/>
      <c r="UST59" s="136"/>
      <c r="USU59" s="136"/>
      <c r="USV59" s="136"/>
      <c r="USW59" s="136"/>
      <c r="USX59" s="136"/>
      <c r="USY59" s="136"/>
      <c r="USZ59" s="136"/>
      <c r="UTA59" s="136"/>
      <c r="UTB59" s="136"/>
      <c r="UTC59" s="136"/>
      <c r="UTD59" s="136"/>
      <c r="UTE59" s="136"/>
      <c r="UTF59" s="136"/>
      <c r="UTG59" s="136"/>
      <c r="UTH59" s="136"/>
      <c r="UTI59" s="136"/>
      <c r="UTJ59" s="136"/>
      <c r="UTK59" s="136"/>
      <c r="UTL59" s="136"/>
      <c r="UTM59" s="136"/>
      <c r="UTN59" s="136"/>
      <c r="UTO59" s="136"/>
      <c r="UTP59" s="136"/>
      <c r="UTQ59" s="136"/>
      <c r="UTR59" s="136"/>
      <c r="UTS59" s="136"/>
      <c r="UTT59" s="136"/>
      <c r="UTU59" s="136"/>
      <c r="UTV59" s="136"/>
      <c r="UTW59" s="136"/>
      <c r="UTX59" s="136"/>
      <c r="UTY59" s="136"/>
      <c r="UTZ59" s="136"/>
      <c r="UUA59" s="136"/>
      <c r="UUB59" s="136"/>
      <c r="UUC59" s="136"/>
      <c r="UUD59" s="136"/>
      <c r="UUE59" s="136"/>
      <c r="UUF59" s="136"/>
      <c r="UUG59" s="136"/>
      <c r="UUH59" s="136"/>
      <c r="UUI59" s="136"/>
      <c r="UUJ59" s="136"/>
      <c r="UUK59" s="136"/>
      <c r="UUL59" s="136"/>
      <c r="UUM59" s="136"/>
      <c r="UUN59" s="136"/>
      <c r="UUO59" s="136"/>
      <c r="UUP59" s="136"/>
      <c r="UUQ59" s="136"/>
      <c r="UUR59" s="136"/>
      <c r="UUS59" s="136"/>
      <c r="UUT59" s="136"/>
      <c r="UUU59" s="136"/>
      <c r="UUV59" s="136"/>
      <c r="UUW59" s="136"/>
      <c r="UUX59" s="136"/>
      <c r="UUY59" s="136"/>
      <c r="UUZ59" s="136"/>
      <c r="UVA59" s="136"/>
      <c r="UVB59" s="136"/>
      <c r="UVC59" s="136"/>
      <c r="UVD59" s="136"/>
      <c r="UVE59" s="136"/>
      <c r="UVF59" s="136"/>
      <c r="UVG59" s="136"/>
      <c r="UVH59" s="136"/>
      <c r="UVI59" s="136"/>
      <c r="UVJ59" s="136"/>
      <c r="UVK59" s="136"/>
      <c r="UVL59" s="136"/>
      <c r="UVM59" s="136"/>
      <c r="UVN59" s="136"/>
      <c r="UVO59" s="136"/>
      <c r="UVP59" s="136"/>
      <c r="UVQ59" s="136"/>
      <c r="UVR59" s="136"/>
      <c r="UVS59" s="136"/>
      <c r="UVT59" s="136"/>
      <c r="UVU59" s="136"/>
      <c r="UVV59" s="136"/>
      <c r="UVW59" s="136"/>
      <c r="UVX59" s="136"/>
      <c r="UVY59" s="136"/>
      <c r="UVZ59" s="136"/>
      <c r="UWA59" s="136"/>
      <c r="UWB59" s="136"/>
      <c r="UWC59" s="136"/>
      <c r="UWD59" s="136"/>
      <c r="UWE59" s="136"/>
      <c r="UWF59" s="136"/>
      <c r="UWG59" s="136"/>
      <c r="UWH59" s="136"/>
      <c r="UWI59" s="136"/>
      <c r="UWJ59" s="136"/>
      <c r="UWK59" s="136"/>
      <c r="UWL59" s="136"/>
      <c r="UWM59" s="136"/>
      <c r="UWN59" s="136"/>
      <c r="UWO59" s="136"/>
      <c r="UWP59" s="136"/>
      <c r="UWQ59" s="136"/>
      <c r="UWR59" s="136"/>
      <c r="UWS59" s="136"/>
      <c r="UWT59" s="136"/>
      <c r="UWU59" s="136"/>
      <c r="UWV59" s="136"/>
      <c r="UWW59" s="136"/>
      <c r="UWX59" s="136"/>
      <c r="UWY59" s="136"/>
      <c r="UWZ59" s="136"/>
      <c r="UXA59" s="136"/>
      <c r="UXB59" s="136"/>
      <c r="UXC59" s="136"/>
      <c r="UXD59" s="136"/>
      <c r="UXE59" s="136"/>
      <c r="UXF59" s="136"/>
      <c r="UXG59" s="136"/>
      <c r="UXH59" s="136"/>
      <c r="UXI59" s="136"/>
      <c r="UXJ59" s="136"/>
      <c r="UXK59" s="136"/>
      <c r="UXL59" s="136"/>
      <c r="UXM59" s="136"/>
      <c r="UXN59" s="136"/>
      <c r="UXO59" s="136"/>
      <c r="UXP59" s="136"/>
      <c r="UXQ59" s="136"/>
      <c r="UXR59" s="136"/>
      <c r="UXS59" s="136"/>
      <c r="UXT59" s="136"/>
      <c r="UXU59" s="136"/>
      <c r="UXV59" s="136"/>
      <c r="UXW59" s="136"/>
      <c r="UXX59" s="136"/>
      <c r="UXY59" s="136"/>
      <c r="UXZ59" s="136"/>
      <c r="UYA59" s="136"/>
      <c r="UYB59" s="136"/>
      <c r="UYC59" s="136"/>
      <c r="UYD59" s="136"/>
      <c r="UYE59" s="136"/>
      <c r="UYF59" s="136"/>
      <c r="UYG59" s="136"/>
      <c r="UYH59" s="136"/>
      <c r="UYI59" s="136"/>
      <c r="UYJ59" s="136"/>
      <c r="UYK59" s="136"/>
      <c r="UYL59" s="136"/>
      <c r="UYM59" s="136"/>
      <c r="UYN59" s="136"/>
      <c r="UYO59" s="136"/>
      <c r="UYP59" s="136"/>
      <c r="UYQ59" s="136"/>
      <c r="UYR59" s="136"/>
      <c r="UYS59" s="136"/>
      <c r="UYT59" s="136"/>
      <c r="UYU59" s="136"/>
      <c r="UYV59" s="136"/>
      <c r="UYW59" s="136"/>
      <c r="UYX59" s="136"/>
      <c r="UYY59" s="136"/>
      <c r="UYZ59" s="136"/>
      <c r="UZA59" s="136"/>
      <c r="UZB59" s="136"/>
      <c r="UZC59" s="136"/>
      <c r="UZD59" s="136"/>
      <c r="UZE59" s="136"/>
      <c r="UZF59" s="136"/>
      <c r="UZG59" s="136"/>
      <c r="UZH59" s="136"/>
      <c r="UZI59" s="136"/>
      <c r="UZJ59" s="136"/>
      <c r="UZK59" s="136"/>
      <c r="UZL59" s="136"/>
      <c r="UZM59" s="136"/>
      <c r="UZN59" s="136"/>
      <c r="UZO59" s="136"/>
      <c r="UZP59" s="136"/>
      <c r="UZQ59" s="136"/>
      <c r="UZR59" s="136"/>
      <c r="UZS59" s="136"/>
      <c r="UZT59" s="136"/>
      <c r="UZU59" s="136"/>
      <c r="UZV59" s="136"/>
      <c r="UZW59" s="136"/>
      <c r="UZX59" s="136"/>
      <c r="UZY59" s="136"/>
      <c r="UZZ59" s="136"/>
      <c r="VAA59" s="136"/>
      <c r="VAB59" s="136"/>
      <c r="VAC59" s="136"/>
      <c r="VAD59" s="136"/>
      <c r="VAE59" s="136"/>
      <c r="VAF59" s="136"/>
      <c r="VAG59" s="136"/>
      <c r="VAH59" s="136"/>
      <c r="VAI59" s="136"/>
      <c r="VAJ59" s="136"/>
      <c r="VAK59" s="136"/>
      <c r="VAL59" s="136"/>
      <c r="VAM59" s="136"/>
      <c r="VAN59" s="136"/>
      <c r="VAO59" s="136"/>
      <c r="VAP59" s="136"/>
      <c r="VAQ59" s="136"/>
      <c r="VAR59" s="136"/>
      <c r="VAS59" s="136"/>
      <c r="VAT59" s="136"/>
      <c r="VAU59" s="136"/>
      <c r="VAV59" s="136"/>
      <c r="VAW59" s="136"/>
      <c r="VAX59" s="136"/>
      <c r="VAY59" s="136"/>
      <c r="VAZ59" s="136"/>
      <c r="VBA59" s="136"/>
      <c r="VBB59" s="136"/>
      <c r="VBC59" s="136"/>
      <c r="VBD59" s="136"/>
      <c r="VBE59" s="136"/>
      <c r="VBF59" s="136"/>
      <c r="VBG59" s="136"/>
      <c r="VBH59" s="136"/>
      <c r="VBI59" s="136"/>
      <c r="VBJ59" s="136"/>
      <c r="VBK59" s="136"/>
      <c r="VBL59" s="136"/>
      <c r="VBM59" s="136"/>
      <c r="VBN59" s="136"/>
      <c r="VBO59" s="136"/>
      <c r="VBP59" s="136"/>
      <c r="VBQ59" s="136"/>
      <c r="VBR59" s="136"/>
      <c r="VBS59" s="136"/>
      <c r="VBT59" s="136"/>
      <c r="VBU59" s="136"/>
      <c r="VBV59" s="136"/>
      <c r="VBW59" s="136"/>
      <c r="VBX59" s="136"/>
      <c r="VBY59" s="136"/>
      <c r="VBZ59" s="136"/>
      <c r="VCA59" s="136"/>
      <c r="VCB59" s="136"/>
      <c r="VCC59" s="136"/>
      <c r="VCD59" s="136"/>
      <c r="VCE59" s="136"/>
      <c r="VCF59" s="136"/>
      <c r="VCG59" s="136"/>
      <c r="VCH59" s="136"/>
      <c r="VCI59" s="136"/>
      <c r="VCJ59" s="136"/>
      <c r="VCK59" s="136"/>
      <c r="VCL59" s="136"/>
      <c r="VCM59" s="136"/>
      <c r="VCN59" s="136"/>
      <c r="VCO59" s="136"/>
      <c r="VCP59" s="136"/>
      <c r="VCQ59" s="136"/>
      <c r="VCR59" s="136"/>
      <c r="VCS59" s="136"/>
      <c r="VCT59" s="136"/>
      <c r="VCU59" s="136"/>
      <c r="VCV59" s="136"/>
      <c r="VCW59" s="136"/>
      <c r="VCX59" s="136"/>
      <c r="VCY59" s="136"/>
      <c r="VCZ59" s="136"/>
      <c r="VDA59" s="136"/>
      <c r="VDB59" s="136"/>
      <c r="VDC59" s="136"/>
      <c r="VDD59" s="136"/>
      <c r="VDE59" s="136"/>
      <c r="VDF59" s="136"/>
      <c r="VDG59" s="136"/>
      <c r="VDH59" s="136"/>
      <c r="VDI59" s="136"/>
      <c r="VDJ59" s="136"/>
      <c r="VDK59" s="136"/>
      <c r="VDL59" s="136"/>
      <c r="VDM59" s="136"/>
      <c r="VDN59" s="136"/>
      <c r="VDO59" s="136"/>
      <c r="VDP59" s="136"/>
      <c r="VDQ59" s="136"/>
      <c r="VDR59" s="136"/>
      <c r="VDS59" s="136"/>
      <c r="VDT59" s="136"/>
      <c r="VDU59" s="136"/>
      <c r="VDV59" s="136"/>
      <c r="VDW59" s="136"/>
      <c r="VDX59" s="136"/>
      <c r="VDY59" s="136"/>
      <c r="VDZ59" s="136"/>
      <c r="VEA59" s="136"/>
      <c r="VEB59" s="136"/>
      <c r="VEC59" s="136"/>
      <c r="VED59" s="136"/>
      <c r="VEE59" s="136"/>
      <c r="VEF59" s="136"/>
      <c r="VEG59" s="136"/>
      <c r="VEH59" s="136"/>
      <c r="VEI59" s="136"/>
      <c r="VEJ59" s="136"/>
      <c r="VEK59" s="136"/>
      <c r="VEL59" s="136"/>
      <c r="VEM59" s="136"/>
      <c r="VEN59" s="136"/>
      <c r="VEO59" s="136"/>
      <c r="VEP59" s="136"/>
      <c r="VEQ59" s="136"/>
      <c r="VER59" s="136"/>
      <c r="VES59" s="136"/>
      <c r="VET59" s="136"/>
      <c r="VEU59" s="136"/>
      <c r="VEV59" s="136"/>
      <c r="VEW59" s="136"/>
      <c r="VEX59" s="136"/>
      <c r="VEY59" s="136"/>
      <c r="VEZ59" s="136"/>
      <c r="VFA59" s="136"/>
      <c r="VFB59" s="136"/>
      <c r="VFC59" s="136"/>
      <c r="VFD59" s="136"/>
      <c r="VFE59" s="136"/>
      <c r="VFF59" s="136"/>
      <c r="VFG59" s="136"/>
      <c r="VFH59" s="136"/>
      <c r="VFI59" s="136"/>
      <c r="VFJ59" s="136"/>
      <c r="VFK59" s="136"/>
      <c r="VFL59" s="136"/>
      <c r="VFM59" s="136"/>
      <c r="VFN59" s="136"/>
      <c r="VFO59" s="136"/>
      <c r="VFP59" s="136"/>
      <c r="VFQ59" s="136"/>
      <c r="VFR59" s="136"/>
      <c r="VFS59" s="136"/>
      <c r="VFT59" s="136"/>
      <c r="VFU59" s="136"/>
      <c r="VFV59" s="136"/>
      <c r="VFW59" s="136"/>
      <c r="VFX59" s="136"/>
      <c r="VFY59" s="136"/>
      <c r="VFZ59" s="136"/>
      <c r="VGA59" s="136"/>
      <c r="VGB59" s="136"/>
      <c r="VGC59" s="136"/>
      <c r="VGD59" s="136"/>
      <c r="VGE59" s="136"/>
      <c r="VGF59" s="136"/>
      <c r="VGG59" s="136"/>
      <c r="VGH59" s="136"/>
      <c r="VGI59" s="136"/>
      <c r="VGJ59" s="136"/>
      <c r="VGK59" s="136"/>
      <c r="VGL59" s="136"/>
      <c r="VGM59" s="136"/>
      <c r="VGN59" s="136"/>
      <c r="VGO59" s="136"/>
      <c r="VGP59" s="136"/>
      <c r="VGQ59" s="136"/>
      <c r="VGR59" s="136"/>
      <c r="VGS59" s="136"/>
      <c r="VGT59" s="136"/>
      <c r="VGU59" s="136"/>
      <c r="VGV59" s="136"/>
      <c r="VGW59" s="136"/>
      <c r="VGX59" s="136"/>
      <c r="VGY59" s="136"/>
      <c r="VGZ59" s="136"/>
      <c r="VHA59" s="136"/>
      <c r="VHB59" s="136"/>
      <c r="VHC59" s="136"/>
      <c r="VHD59" s="136"/>
      <c r="VHE59" s="136"/>
      <c r="VHF59" s="136"/>
      <c r="VHG59" s="136"/>
      <c r="VHH59" s="136"/>
      <c r="VHI59" s="136"/>
      <c r="VHJ59" s="136"/>
      <c r="VHK59" s="136"/>
      <c r="VHL59" s="136"/>
      <c r="VHM59" s="136"/>
      <c r="VHN59" s="136"/>
      <c r="VHO59" s="136"/>
      <c r="VHP59" s="136"/>
      <c r="VHQ59" s="136"/>
      <c r="VHR59" s="136"/>
      <c r="VHS59" s="136"/>
      <c r="VHT59" s="136"/>
      <c r="VHU59" s="136"/>
      <c r="VHV59" s="136"/>
      <c r="VHW59" s="136"/>
      <c r="VHX59" s="136"/>
      <c r="VHY59" s="136"/>
      <c r="VHZ59" s="136"/>
      <c r="VIA59" s="136"/>
      <c r="VIB59" s="136"/>
      <c r="VIC59" s="136"/>
      <c r="VID59" s="136"/>
      <c r="VIE59" s="136"/>
      <c r="VIF59" s="136"/>
      <c r="VIG59" s="136"/>
      <c r="VIH59" s="136"/>
      <c r="VII59" s="136"/>
      <c r="VIJ59" s="136"/>
      <c r="VIK59" s="136"/>
      <c r="VIL59" s="136"/>
      <c r="VIM59" s="136"/>
      <c r="VIN59" s="136"/>
      <c r="VIO59" s="136"/>
      <c r="VIP59" s="136"/>
      <c r="VIQ59" s="136"/>
      <c r="VIR59" s="136"/>
      <c r="VIS59" s="136"/>
      <c r="VIT59" s="136"/>
      <c r="VIU59" s="136"/>
      <c r="VIV59" s="136"/>
      <c r="VIW59" s="136"/>
      <c r="VIX59" s="136"/>
      <c r="VIY59" s="136"/>
      <c r="VIZ59" s="136"/>
      <c r="VJA59" s="136"/>
      <c r="VJB59" s="136"/>
      <c r="VJC59" s="136"/>
      <c r="VJD59" s="136"/>
      <c r="VJE59" s="136"/>
      <c r="VJF59" s="136"/>
      <c r="VJG59" s="136"/>
      <c r="VJH59" s="136"/>
      <c r="VJI59" s="136"/>
      <c r="VJJ59" s="136"/>
      <c r="VJK59" s="136"/>
      <c r="VJL59" s="136"/>
      <c r="VJM59" s="136"/>
      <c r="VJN59" s="136"/>
      <c r="VJO59" s="136"/>
      <c r="VJP59" s="136"/>
      <c r="VJQ59" s="136"/>
      <c r="VJR59" s="136"/>
      <c r="VJS59" s="136"/>
      <c r="VJT59" s="136"/>
      <c r="VJU59" s="136"/>
      <c r="VJV59" s="136"/>
      <c r="VJW59" s="136"/>
      <c r="VJX59" s="136"/>
      <c r="VJY59" s="136"/>
      <c r="VJZ59" s="136"/>
      <c r="VKA59" s="136"/>
      <c r="VKB59" s="136"/>
      <c r="VKC59" s="136"/>
      <c r="VKD59" s="136"/>
      <c r="VKE59" s="136"/>
      <c r="VKF59" s="136"/>
      <c r="VKG59" s="136"/>
      <c r="VKH59" s="136"/>
      <c r="VKI59" s="136"/>
      <c r="VKJ59" s="136"/>
      <c r="VKK59" s="136"/>
      <c r="VKL59" s="136"/>
      <c r="VKM59" s="136"/>
      <c r="VKN59" s="136"/>
      <c r="VKO59" s="136"/>
      <c r="VKP59" s="136"/>
      <c r="VKQ59" s="136"/>
      <c r="VKR59" s="136"/>
      <c r="VKS59" s="136"/>
      <c r="VKT59" s="136"/>
      <c r="VKU59" s="136"/>
      <c r="VKV59" s="136"/>
      <c r="VKW59" s="136"/>
      <c r="VKX59" s="136"/>
      <c r="VKY59" s="136"/>
      <c r="VKZ59" s="136"/>
      <c r="VLA59" s="136"/>
      <c r="VLB59" s="136"/>
      <c r="VLC59" s="136"/>
      <c r="VLD59" s="136"/>
      <c r="VLE59" s="136"/>
      <c r="VLF59" s="136"/>
      <c r="VLG59" s="136"/>
      <c r="VLH59" s="136"/>
      <c r="VLI59" s="136"/>
      <c r="VLJ59" s="136"/>
      <c r="VLK59" s="136"/>
      <c r="VLL59" s="136"/>
      <c r="VLM59" s="136"/>
      <c r="VLN59" s="136"/>
      <c r="VLO59" s="136"/>
      <c r="VLP59" s="136"/>
      <c r="VLQ59" s="136"/>
      <c r="VLR59" s="136"/>
      <c r="VLS59" s="136"/>
      <c r="VLT59" s="136"/>
      <c r="VLU59" s="136"/>
      <c r="VLV59" s="136"/>
      <c r="VLW59" s="136"/>
      <c r="VLX59" s="136"/>
      <c r="VLY59" s="136"/>
      <c r="VLZ59" s="136"/>
      <c r="VMA59" s="136"/>
      <c r="VMB59" s="136"/>
      <c r="VMC59" s="136"/>
      <c r="VMD59" s="136"/>
      <c r="VME59" s="136"/>
      <c r="VMF59" s="136"/>
      <c r="VMG59" s="136"/>
      <c r="VMH59" s="136"/>
      <c r="VMI59" s="136"/>
      <c r="VMJ59" s="136"/>
      <c r="VMK59" s="136"/>
      <c r="VML59" s="136"/>
      <c r="VMM59" s="136"/>
      <c r="VMN59" s="136"/>
      <c r="VMO59" s="136"/>
      <c r="VMP59" s="136"/>
      <c r="VMQ59" s="136"/>
      <c r="VMR59" s="136"/>
      <c r="VMS59" s="136"/>
      <c r="VMT59" s="136"/>
      <c r="VMU59" s="136"/>
      <c r="VMV59" s="136"/>
      <c r="VMW59" s="136"/>
      <c r="VMX59" s="136"/>
      <c r="VMY59" s="136"/>
      <c r="VMZ59" s="136"/>
      <c r="VNA59" s="136"/>
      <c r="VNB59" s="136"/>
      <c r="VNC59" s="136"/>
      <c r="VND59" s="136"/>
      <c r="VNE59" s="136"/>
      <c r="VNF59" s="136"/>
      <c r="VNG59" s="136"/>
      <c r="VNH59" s="136"/>
      <c r="VNI59" s="136"/>
      <c r="VNJ59" s="136"/>
      <c r="VNK59" s="136"/>
      <c r="VNL59" s="136"/>
      <c r="VNM59" s="136"/>
      <c r="VNN59" s="136"/>
      <c r="VNO59" s="136"/>
      <c r="VNP59" s="136"/>
      <c r="VNQ59" s="136"/>
      <c r="VNR59" s="136"/>
      <c r="VNS59" s="136"/>
      <c r="VNT59" s="136"/>
      <c r="VNU59" s="136"/>
      <c r="VNV59" s="136"/>
      <c r="VNW59" s="136"/>
      <c r="VNX59" s="136"/>
      <c r="VNY59" s="136"/>
      <c r="VNZ59" s="136"/>
      <c r="VOA59" s="136"/>
      <c r="VOB59" s="136"/>
      <c r="VOC59" s="136"/>
      <c r="VOD59" s="136"/>
      <c r="VOE59" s="136"/>
      <c r="VOF59" s="136"/>
      <c r="VOG59" s="136"/>
      <c r="VOH59" s="136"/>
      <c r="VOI59" s="136"/>
      <c r="VOJ59" s="136"/>
      <c r="VOK59" s="136"/>
      <c r="VOL59" s="136"/>
      <c r="VOM59" s="136"/>
      <c r="VON59" s="136"/>
      <c r="VOO59" s="136"/>
      <c r="VOP59" s="136"/>
      <c r="VOQ59" s="136"/>
      <c r="VOR59" s="136"/>
      <c r="VOS59" s="136"/>
      <c r="VOT59" s="136"/>
      <c r="VOU59" s="136"/>
      <c r="VOV59" s="136"/>
      <c r="VOW59" s="136"/>
      <c r="VOX59" s="136"/>
      <c r="VOY59" s="136"/>
      <c r="VOZ59" s="136"/>
      <c r="VPA59" s="136"/>
      <c r="VPB59" s="136"/>
      <c r="VPC59" s="136"/>
      <c r="VPD59" s="136"/>
      <c r="VPE59" s="136"/>
      <c r="VPF59" s="136"/>
      <c r="VPG59" s="136"/>
      <c r="VPH59" s="136"/>
      <c r="VPI59" s="136"/>
      <c r="VPJ59" s="136"/>
      <c r="VPK59" s="136"/>
      <c r="VPL59" s="136"/>
      <c r="VPM59" s="136"/>
      <c r="VPN59" s="136"/>
      <c r="VPO59" s="136"/>
      <c r="VPP59" s="136"/>
      <c r="VPQ59" s="136"/>
      <c r="VPR59" s="136"/>
      <c r="VPS59" s="136"/>
      <c r="VPT59" s="136"/>
      <c r="VPU59" s="136"/>
      <c r="VPV59" s="136"/>
      <c r="VPW59" s="136"/>
      <c r="VPX59" s="136"/>
      <c r="VPY59" s="136"/>
      <c r="VPZ59" s="136"/>
      <c r="VQA59" s="136"/>
      <c r="VQB59" s="136"/>
      <c r="VQC59" s="136"/>
      <c r="VQD59" s="136"/>
      <c r="VQE59" s="136"/>
      <c r="VQF59" s="136"/>
      <c r="VQG59" s="136"/>
      <c r="VQH59" s="136"/>
      <c r="VQI59" s="136"/>
      <c r="VQJ59" s="136"/>
      <c r="VQK59" s="136"/>
      <c r="VQL59" s="136"/>
      <c r="VQM59" s="136"/>
      <c r="VQN59" s="136"/>
      <c r="VQO59" s="136"/>
      <c r="VQP59" s="136"/>
      <c r="VQQ59" s="136"/>
      <c r="VQR59" s="136"/>
      <c r="VQS59" s="136"/>
      <c r="VQT59" s="136"/>
      <c r="VQU59" s="136"/>
      <c r="VQV59" s="136"/>
      <c r="VQW59" s="136"/>
      <c r="VQX59" s="136"/>
      <c r="VQY59" s="136"/>
      <c r="VQZ59" s="136"/>
      <c r="VRA59" s="136"/>
      <c r="VRB59" s="136"/>
      <c r="VRC59" s="136"/>
      <c r="VRD59" s="136"/>
      <c r="VRE59" s="136"/>
      <c r="VRF59" s="136"/>
      <c r="VRG59" s="136"/>
      <c r="VRH59" s="136"/>
      <c r="VRI59" s="136"/>
      <c r="VRJ59" s="136"/>
      <c r="VRK59" s="136"/>
      <c r="VRL59" s="136"/>
      <c r="VRM59" s="136"/>
      <c r="VRN59" s="136"/>
      <c r="VRO59" s="136"/>
      <c r="VRP59" s="136"/>
      <c r="VRQ59" s="136"/>
      <c r="VRR59" s="136"/>
      <c r="VRS59" s="136"/>
      <c r="VRT59" s="136"/>
      <c r="VRU59" s="136"/>
      <c r="VRV59" s="136"/>
      <c r="VRW59" s="136"/>
      <c r="VRX59" s="136"/>
      <c r="VRY59" s="136"/>
      <c r="VRZ59" s="136"/>
      <c r="VSA59" s="136"/>
      <c r="VSB59" s="136"/>
      <c r="VSC59" s="136"/>
      <c r="VSD59" s="136"/>
      <c r="VSE59" s="136"/>
      <c r="VSF59" s="136"/>
      <c r="VSG59" s="136"/>
      <c r="VSH59" s="136"/>
      <c r="VSI59" s="136"/>
      <c r="VSJ59" s="136"/>
      <c r="VSK59" s="136"/>
      <c r="VSL59" s="136"/>
      <c r="VSM59" s="136"/>
      <c r="VSN59" s="136"/>
      <c r="VSO59" s="136"/>
      <c r="VSP59" s="136"/>
      <c r="VSQ59" s="136"/>
      <c r="VSR59" s="136"/>
      <c r="VSS59" s="136"/>
      <c r="VST59" s="136"/>
      <c r="VSU59" s="136"/>
      <c r="VSV59" s="136"/>
      <c r="VSW59" s="136"/>
      <c r="VSX59" s="136"/>
      <c r="VSY59" s="136"/>
      <c r="VSZ59" s="136"/>
      <c r="VTA59" s="136"/>
      <c r="VTB59" s="136"/>
      <c r="VTC59" s="136"/>
      <c r="VTD59" s="136"/>
      <c r="VTE59" s="136"/>
      <c r="VTF59" s="136"/>
      <c r="VTG59" s="136"/>
      <c r="VTH59" s="136"/>
      <c r="VTI59" s="136"/>
      <c r="VTJ59" s="136"/>
      <c r="VTK59" s="136"/>
      <c r="VTL59" s="136"/>
      <c r="VTM59" s="136"/>
      <c r="VTN59" s="136"/>
      <c r="VTO59" s="136"/>
      <c r="VTP59" s="136"/>
      <c r="VTQ59" s="136"/>
      <c r="VTR59" s="136"/>
      <c r="VTS59" s="136"/>
      <c r="VTT59" s="136"/>
      <c r="VTU59" s="136"/>
      <c r="VTV59" s="136"/>
      <c r="VTW59" s="136"/>
      <c r="VTX59" s="136"/>
      <c r="VTY59" s="136"/>
      <c r="VTZ59" s="136"/>
      <c r="VUA59" s="136"/>
      <c r="VUB59" s="136"/>
      <c r="VUC59" s="136"/>
      <c r="VUD59" s="136"/>
      <c r="VUE59" s="136"/>
      <c r="VUF59" s="136"/>
      <c r="VUG59" s="136"/>
      <c r="VUH59" s="136"/>
      <c r="VUI59" s="136"/>
      <c r="VUJ59" s="136"/>
      <c r="VUK59" s="136"/>
      <c r="VUL59" s="136"/>
      <c r="VUM59" s="136"/>
      <c r="VUN59" s="136"/>
      <c r="VUO59" s="136"/>
      <c r="VUP59" s="136"/>
      <c r="VUQ59" s="136"/>
      <c r="VUR59" s="136"/>
      <c r="VUS59" s="136"/>
      <c r="VUT59" s="136"/>
      <c r="VUU59" s="136"/>
      <c r="VUV59" s="136"/>
      <c r="VUW59" s="136"/>
      <c r="VUX59" s="136"/>
      <c r="VUY59" s="136"/>
      <c r="VUZ59" s="136"/>
      <c r="VVA59" s="136"/>
      <c r="VVB59" s="136"/>
      <c r="VVC59" s="136"/>
      <c r="VVD59" s="136"/>
      <c r="VVE59" s="136"/>
      <c r="VVF59" s="136"/>
      <c r="VVG59" s="136"/>
      <c r="VVH59" s="136"/>
      <c r="VVI59" s="136"/>
      <c r="VVJ59" s="136"/>
      <c r="VVK59" s="136"/>
      <c r="VVL59" s="136"/>
      <c r="VVM59" s="136"/>
      <c r="VVN59" s="136"/>
      <c r="VVO59" s="136"/>
      <c r="VVP59" s="136"/>
      <c r="VVQ59" s="136"/>
      <c r="VVR59" s="136"/>
      <c r="VVS59" s="136"/>
      <c r="VVT59" s="136"/>
      <c r="VVU59" s="136"/>
      <c r="VVV59" s="136"/>
      <c r="VVW59" s="136"/>
      <c r="VVX59" s="136"/>
      <c r="VVY59" s="136"/>
      <c r="VVZ59" s="136"/>
      <c r="VWA59" s="136"/>
      <c r="VWB59" s="136"/>
      <c r="VWC59" s="136"/>
      <c r="VWD59" s="136"/>
      <c r="VWE59" s="136"/>
      <c r="VWF59" s="136"/>
      <c r="VWG59" s="136"/>
      <c r="VWH59" s="136"/>
      <c r="VWI59" s="136"/>
      <c r="VWJ59" s="136"/>
      <c r="VWK59" s="136"/>
      <c r="VWL59" s="136"/>
      <c r="VWM59" s="136"/>
      <c r="VWN59" s="136"/>
      <c r="VWO59" s="136"/>
      <c r="VWP59" s="136"/>
      <c r="VWQ59" s="136"/>
      <c r="VWR59" s="136"/>
      <c r="VWS59" s="136"/>
      <c r="VWT59" s="136"/>
      <c r="VWU59" s="136"/>
      <c r="VWV59" s="136"/>
      <c r="VWW59" s="136"/>
      <c r="VWX59" s="136"/>
      <c r="VWY59" s="136"/>
      <c r="VWZ59" s="136"/>
      <c r="VXA59" s="136"/>
      <c r="VXB59" s="136"/>
      <c r="VXC59" s="136"/>
      <c r="VXD59" s="136"/>
      <c r="VXE59" s="136"/>
      <c r="VXF59" s="136"/>
      <c r="VXG59" s="136"/>
      <c r="VXH59" s="136"/>
      <c r="VXI59" s="136"/>
      <c r="VXJ59" s="136"/>
      <c r="VXK59" s="136"/>
      <c r="VXL59" s="136"/>
      <c r="VXM59" s="136"/>
      <c r="VXN59" s="136"/>
      <c r="VXO59" s="136"/>
      <c r="VXP59" s="136"/>
      <c r="VXQ59" s="136"/>
      <c r="VXR59" s="136"/>
      <c r="VXS59" s="136"/>
      <c r="VXT59" s="136"/>
      <c r="VXU59" s="136"/>
      <c r="VXV59" s="136"/>
      <c r="VXW59" s="136"/>
      <c r="VXX59" s="136"/>
      <c r="VXY59" s="136"/>
      <c r="VXZ59" s="136"/>
      <c r="VYA59" s="136"/>
      <c r="VYB59" s="136"/>
      <c r="VYC59" s="136"/>
      <c r="VYD59" s="136"/>
      <c r="VYE59" s="136"/>
      <c r="VYF59" s="136"/>
      <c r="VYG59" s="136"/>
      <c r="VYH59" s="136"/>
      <c r="VYI59" s="136"/>
      <c r="VYJ59" s="136"/>
      <c r="VYK59" s="136"/>
      <c r="VYL59" s="136"/>
      <c r="VYM59" s="136"/>
      <c r="VYN59" s="136"/>
      <c r="VYO59" s="136"/>
      <c r="VYP59" s="136"/>
      <c r="VYQ59" s="136"/>
      <c r="VYR59" s="136"/>
      <c r="VYS59" s="136"/>
      <c r="VYT59" s="136"/>
      <c r="VYU59" s="136"/>
      <c r="VYV59" s="136"/>
      <c r="VYW59" s="136"/>
      <c r="VYX59" s="136"/>
      <c r="VYY59" s="136"/>
      <c r="VYZ59" s="136"/>
      <c r="VZA59" s="136"/>
      <c r="VZB59" s="136"/>
      <c r="VZC59" s="136"/>
      <c r="VZD59" s="136"/>
      <c r="VZE59" s="136"/>
      <c r="VZF59" s="136"/>
      <c r="VZG59" s="136"/>
      <c r="VZH59" s="136"/>
      <c r="VZI59" s="136"/>
      <c r="VZJ59" s="136"/>
      <c r="VZK59" s="136"/>
      <c r="VZL59" s="136"/>
      <c r="VZM59" s="136"/>
      <c r="VZN59" s="136"/>
      <c r="VZO59" s="136"/>
      <c r="VZP59" s="136"/>
      <c r="VZQ59" s="136"/>
      <c r="VZR59" s="136"/>
      <c r="VZS59" s="136"/>
      <c r="VZT59" s="136"/>
      <c r="VZU59" s="136"/>
      <c r="VZV59" s="136"/>
      <c r="VZW59" s="136"/>
      <c r="VZX59" s="136"/>
      <c r="VZY59" s="136"/>
      <c r="VZZ59" s="136"/>
      <c r="WAA59" s="136"/>
      <c r="WAB59" s="136"/>
      <c r="WAC59" s="136"/>
      <c r="WAD59" s="136"/>
      <c r="WAE59" s="136"/>
      <c r="WAF59" s="136"/>
      <c r="WAG59" s="136"/>
      <c r="WAH59" s="136"/>
      <c r="WAI59" s="136"/>
      <c r="WAJ59" s="136"/>
      <c r="WAK59" s="136"/>
      <c r="WAL59" s="136"/>
      <c r="WAM59" s="136"/>
      <c r="WAN59" s="136"/>
      <c r="WAO59" s="136"/>
      <c r="WAP59" s="136"/>
      <c r="WAQ59" s="136"/>
      <c r="WAR59" s="136"/>
      <c r="WAS59" s="136"/>
      <c r="WAT59" s="136"/>
      <c r="WAU59" s="136"/>
      <c r="WAV59" s="136"/>
      <c r="WAW59" s="136"/>
      <c r="WAX59" s="136"/>
      <c r="WAY59" s="136"/>
      <c r="WAZ59" s="136"/>
      <c r="WBA59" s="136"/>
      <c r="WBB59" s="136"/>
      <c r="WBC59" s="136"/>
      <c r="WBD59" s="136"/>
      <c r="WBE59" s="136"/>
      <c r="WBF59" s="136"/>
      <c r="WBG59" s="136"/>
      <c r="WBH59" s="136"/>
      <c r="WBI59" s="136"/>
      <c r="WBJ59" s="136"/>
      <c r="WBK59" s="136"/>
      <c r="WBL59" s="136"/>
      <c r="WBM59" s="136"/>
      <c r="WBN59" s="136"/>
      <c r="WBO59" s="136"/>
      <c r="WBP59" s="136"/>
      <c r="WBQ59" s="136"/>
      <c r="WBR59" s="136"/>
      <c r="WBS59" s="136"/>
      <c r="WBT59" s="136"/>
      <c r="WBU59" s="136"/>
      <c r="WBV59" s="136"/>
      <c r="WBW59" s="136"/>
      <c r="WBX59" s="136"/>
      <c r="WBY59" s="136"/>
      <c r="WBZ59" s="136"/>
      <c r="WCA59" s="136"/>
      <c r="WCB59" s="136"/>
      <c r="WCC59" s="136"/>
      <c r="WCD59" s="136"/>
      <c r="WCE59" s="136"/>
      <c r="WCF59" s="136"/>
      <c r="WCG59" s="136"/>
      <c r="WCH59" s="136"/>
      <c r="WCI59" s="136"/>
      <c r="WCJ59" s="136"/>
      <c r="WCK59" s="136"/>
      <c r="WCL59" s="136"/>
      <c r="WCM59" s="136"/>
      <c r="WCN59" s="136"/>
      <c r="WCO59" s="136"/>
      <c r="WCP59" s="136"/>
      <c r="WCQ59" s="136"/>
      <c r="WCR59" s="136"/>
      <c r="WCS59" s="136"/>
      <c r="WCT59" s="136"/>
      <c r="WCU59" s="136"/>
      <c r="WCV59" s="136"/>
      <c r="WCW59" s="136"/>
      <c r="WCX59" s="136"/>
      <c r="WCY59" s="136"/>
      <c r="WCZ59" s="136"/>
      <c r="WDA59" s="136"/>
      <c r="WDB59" s="136"/>
      <c r="WDC59" s="136"/>
      <c r="WDD59" s="136"/>
      <c r="WDE59" s="136"/>
      <c r="WDF59" s="136"/>
      <c r="WDG59" s="136"/>
      <c r="WDH59" s="136"/>
      <c r="WDI59" s="136"/>
      <c r="WDJ59" s="136"/>
      <c r="WDK59" s="136"/>
      <c r="WDL59" s="136"/>
      <c r="WDM59" s="136"/>
      <c r="WDN59" s="136"/>
      <c r="WDO59" s="136"/>
      <c r="WDP59" s="136"/>
      <c r="WDQ59" s="136"/>
      <c r="WDR59" s="136"/>
      <c r="WDS59" s="136"/>
      <c r="WDT59" s="136"/>
      <c r="WDU59" s="136"/>
      <c r="WDV59" s="136"/>
      <c r="WDW59" s="136"/>
      <c r="WDX59" s="136"/>
      <c r="WDY59" s="136"/>
      <c r="WDZ59" s="136"/>
      <c r="WEA59" s="136"/>
      <c r="WEB59" s="136"/>
      <c r="WEC59" s="136"/>
      <c r="WED59" s="136"/>
      <c r="WEE59" s="136"/>
      <c r="WEF59" s="136"/>
      <c r="WEG59" s="136"/>
      <c r="WEH59" s="136"/>
      <c r="WEI59" s="136"/>
      <c r="WEJ59" s="136"/>
      <c r="WEK59" s="136"/>
      <c r="WEL59" s="136"/>
      <c r="WEM59" s="136"/>
      <c r="WEN59" s="136"/>
      <c r="WEO59" s="136"/>
      <c r="WEP59" s="136"/>
      <c r="WEQ59" s="136"/>
      <c r="WER59" s="136"/>
      <c r="WES59" s="136"/>
      <c r="WET59" s="136"/>
      <c r="WEU59" s="136"/>
      <c r="WEV59" s="136"/>
      <c r="WEW59" s="136"/>
      <c r="WEX59" s="136"/>
      <c r="WEY59" s="136"/>
      <c r="WEZ59" s="136"/>
      <c r="WFA59" s="136"/>
      <c r="WFB59" s="136"/>
      <c r="WFC59" s="136"/>
      <c r="WFD59" s="136"/>
      <c r="WFE59" s="136"/>
      <c r="WFF59" s="136"/>
      <c r="WFG59" s="136"/>
      <c r="WFH59" s="136"/>
      <c r="WFI59" s="136"/>
      <c r="WFJ59" s="136"/>
      <c r="WFK59" s="136"/>
      <c r="WFL59" s="136"/>
      <c r="WFM59" s="136"/>
      <c r="WFN59" s="136"/>
      <c r="WFO59" s="136"/>
      <c r="WFP59" s="136"/>
      <c r="WFQ59" s="136"/>
      <c r="WFR59" s="136"/>
      <c r="WFS59" s="136"/>
      <c r="WFT59" s="136"/>
      <c r="WFU59" s="136"/>
      <c r="WFV59" s="136"/>
      <c r="WFW59" s="136"/>
      <c r="WFX59" s="136"/>
      <c r="WFY59" s="136"/>
      <c r="WFZ59" s="136"/>
      <c r="WGA59" s="136"/>
      <c r="WGB59" s="136"/>
      <c r="WGC59" s="136"/>
      <c r="WGD59" s="136"/>
      <c r="WGE59" s="136"/>
      <c r="WGF59" s="136"/>
      <c r="WGG59" s="136"/>
      <c r="WGH59" s="136"/>
      <c r="WGI59" s="136"/>
      <c r="WGJ59" s="136"/>
      <c r="WGK59" s="136"/>
      <c r="WGL59" s="136"/>
      <c r="WGM59" s="136"/>
      <c r="WGN59" s="136"/>
      <c r="WGO59" s="136"/>
      <c r="WGP59" s="136"/>
      <c r="WGQ59" s="136"/>
      <c r="WGR59" s="136"/>
      <c r="WGS59" s="136"/>
      <c r="WGT59" s="136"/>
      <c r="WGU59" s="136"/>
      <c r="WGV59" s="136"/>
      <c r="WGW59" s="136"/>
      <c r="WGX59" s="136"/>
      <c r="WGY59" s="136"/>
      <c r="WGZ59" s="136"/>
      <c r="WHA59" s="136"/>
      <c r="WHB59" s="136"/>
      <c r="WHC59" s="136"/>
      <c r="WHD59" s="136"/>
      <c r="WHE59" s="136"/>
      <c r="WHF59" s="136"/>
      <c r="WHG59" s="136"/>
      <c r="WHH59" s="136"/>
      <c r="WHI59" s="136"/>
      <c r="WHJ59" s="136"/>
      <c r="WHK59" s="136"/>
      <c r="WHL59" s="136"/>
      <c r="WHM59" s="136"/>
      <c r="WHN59" s="136"/>
      <c r="WHO59" s="136"/>
      <c r="WHP59" s="136"/>
      <c r="WHQ59" s="136"/>
      <c r="WHR59" s="136"/>
      <c r="WHS59" s="136"/>
      <c r="WHT59" s="136"/>
      <c r="WHU59" s="136"/>
      <c r="WHV59" s="136"/>
      <c r="WHW59" s="136"/>
      <c r="WHX59" s="136"/>
      <c r="WHY59" s="136"/>
      <c r="WHZ59" s="136"/>
      <c r="WIA59" s="136"/>
      <c r="WIB59" s="136"/>
      <c r="WIC59" s="136"/>
      <c r="WID59" s="136"/>
      <c r="WIE59" s="136"/>
      <c r="WIF59" s="136"/>
      <c r="WIG59" s="136"/>
      <c r="WIH59" s="136"/>
      <c r="WII59" s="136"/>
      <c r="WIJ59" s="136"/>
      <c r="WIK59" s="136"/>
      <c r="WIL59" s="136"/>
      <c r="WIM59" s="136"/>
      <c r="WIN59" s="136"/>
      <c r="WIO59" s="136"/>
      <c r="WIP59" s="136"/>
      <c r="WIQ59" s="136"/>
      <c r="WIR59" s="136"/>
      <c r="WIS59" s="136"/>
      <c r="WIT59" s="136"/>
      <c r="WIU59" s="136"/>
      <c r="WIV59" s="136"/>
      <c r="WIW59" s="136"/>
      <c r="WIX59" s="136"/>
      <c r="WIY59" s="136"/>
      <c r="WIZ59" s="136"/>
      <c r="WJA59" s="136"/>
      <c r="WJB59" s="136"/>
      <c r="WJC59" s="136"/>
      <c r="WJD59" s="136"/>
      <c r="WJE59" s="136"/>
      <c r="WJF59" s="136"/>
      <c r="WJG59" s="136"/>
      <c r="WJH59" s="136"/>
      <c r="WJI59" s="136"/>
      <c r="WJJ59" s="136"/>
      <c r="WJK59" s="136"/>
      <c r="WJL59" s="136"/>
      <c r="WJM59" s="136"/>
      <c r="WJN59" s="136"/>
      <c r="WJO59" s="136"/>
      <c r="WJP59" s="136"/>
      <c r="WJQ59" s="136"/>
      <c r="WJR59" s="136"/>
      <c r="WJS59" s="136"/>
      <c r="WJT59" s="136"/>
      <c r="WJU59" s="136"/>
      <c r="WJV59" s="136"/>
      <c r="WJW59" s="136"/>
      <c r="WJX59" s="136"/>
      <c r="WJY59" s="136"/>
      <c r="WJZ59" s="136"/>
      <c r="WKA59" s="136"/>
      <c r="WKB59" s="136"/>
      <c r="WKC59" s="136"/>
      <c r="WKD59" s="136"/>
      <c r="WKE59" s="136"/>
      <c r="WKF59" s="136"/>
      <c r="WKG59" s="136"/>
      <c r="WKH59" s="136"/>
      <c r="WKI59" s="136"/>
      <c r="WKJ59" s="136"/>
      <c r="WKK59" s="136"/>
      <c r="WKL59" s="136"/>
      <c r="WKM59" s="136"/>
      <c r="WKN59" s="136"/>
      <c r="WKO59" s="136"/>
      <c r="WKP59" s="136"/>
      <c r="WKQ59" s="136"/>
      <c r="WKR59" s="136"/>
      <c r="WKS59" s="136"/>
      <c r="WKT59" s="136"/>
      <c r="WKU59" s="136"/>
      <c r="WKV59" s="136"/>
      <c r="WKW59" s="136"/>
      <c r="WKX59" s="136"/>
      <c r="WKY59" s="136"/>
      <c r="WKZ59" s="136"/>
      <c r="WLA59" s="136"/>
      <c r="WLB59" s="136"/>
      <c r="WLC59" s="136"/>
      <c r="WLD59" s="136"/>
      <c r="WLE59" s="136"/>
      <c r="WLF59" s="136"/>
      <c r="WLG59" s="136"/>
      <c r="WLH59" s="136"/>
      <c r="WLI59" s="136"/>
      <c r="WLJ59" s="136"/>
      <c r="WLK59" s="136"/>
      <c r="WLL59" s="136"/>
      <c r="WLM59" s="136"/>
      <c r="WLN59" s="136"/>
      <c r="WLO59" s="136"/>
      <c r="WLP59" s="136"/>
      <c r="WLQ59" s="136"/>
      <c r="WLR59" s="136"/>
      <c r="WLS59" s="136"/>
      <c r="WLT59" s="136"/>
      <c r="WLU59" s="136"/>
      <c r="WLV59" s="136"/>
      <c r="WLW59" s="136"/>
      <c r="WLX59" s="136"/>
      <c r="WLY59" s="136"/>
      <c r="WLZ59" s="136"/>
      <c r="WMA59" s="136"/>
      <c r="WMB59" s="136"/>
      <c r="WMC59" s="136"/>
      <c r="WMD59" s="136"/>
      <c r="WME59" s="136"/>
      <c r="WMF59" s="136"/>
      <c r="WMG59" s="136"/>
      <c r="WMH59" s="136"/>
      <c r="WMI59" s="136"/>
      <c r="WMJ59" s="136"/>
      <c r="WMK59" s="136"/>
      <c r="WML59" s="136"/>
      <c r="WMM59" s="136"/>
      <c r="WMN59" s="136"/>
      <c r="WMO59" s="136"/>
      <c r="WMP59" s="136"/>
      <c r="WMQ59" s="136"/>
      <c r="WMR59" s="136"/>
      <c r="WMS59" s="136"/>
      <c r="WMT59" s="136"/>
      <c r="WMU59" s="136"/>
      <c r="WMV59" s="136"/>
      <c r="WMW59" s="136"/>
      <c r="WMX59" s="136"/>
      <c r="WMY59" s="136"/>
      <c r="WMZ59" s="136"/>
      <c r="WNA59" s="136"/>
      <c r="WNB59" s="136"/>
      <c r="WNC59" s="136"/>
      <c r="WND59" s="136"/>
      <c r="WNE59" s="136"/>
      <c r="WNF59" s="136"/>
      <c r="WNG59" s="136"/>
      <c r="WNH59" s="136"/>
      <c r="WNI59" s="136"/>
      <c r="WNJ59" s="136"/>
      <c r="WNK59" s="136"/>
      <c r="WNL59" s="136"/>
      <c r="WNM59" s="136"/>
      <c r="WNN59" s="136"/>
      <c r="WNO59" s="136"/>
      <c r="WNP59" s="136"/>
      <c r="WNQ59" s="136"/>
      <c r="WNR59" s="136"/>
      <c r="WNS59" s="136"/>
      <c r="WNT59" s="136"/>
      <c r="WNU59" s="136"/>
      <c r="WNV59" s="136"/>
      <c r="WNW59" s="136"/>
      <c r="WNX59" s="136"/>
      <c r="WNY59" s="136"/>
      <c r="WNZ59" s="136"/>
      <c r="WOA59" s="136"/>
      <c r="WOB59" s="136"/>
      <c r="WOC59" s="136"/>
      <c r="WOD59" s="136"/>
      <c r="WOE59" s="136"/>
      <c r="WOF59" s="136"/>
      <c r="WOG59" s="136"/>
      <c r="WOH59" s="136"/>
      <c r="WOI59" s="136"/>
      <c r="WOJ59" s="136"/>
      <c r="WOK59" s="136"/>
      <c r="WOL59" s="136"/>
      <c r="WOM59" s="136"/>
      <c r="WON59" s="136"/>
      <c r="WOO59" s="136"/>
      <c r="WOP59" s="136"/>
      <c r="WOQ59" s="136"/>
      <c r="WOR59" s="136"/>
      <c r="WOS59" s="136"/>
      <c r="WOT59" s="136"/>
      <c r="WOU59" s="136"/>
      <c r="WOV59" s="136"/>
      <c r="WOW59" s="136"/>
      <c r="WOX59" s="136"/>
      <c r="WOY59" s="136"/>
      <c r="WOZ59" s="136"/>
      <c r="WPA59" s="136"/>
      <c r="WPB59" s="136"/>
      <c r="WPC59" s="136"/>
      <c r="WPD59" s="136"/>
      <c r="WPE59" s="136"/>
      <c r="WPF59" s="136"/>
      <c r="WPG59" s="136"/>
      <c r="WPH59" s="136"/>
      <c r="WPI59" s="136"/>
      <c r="WPJ59" s="136"/>
      <c r="WPK59" s="136"/>
      <c r="WPL59" s="136"/>
      <c r="WPM59" s="136"/>
      <c r="WPN59" s="136"/>
      <c r="WPO59" s="136"/>
      <c r="WPP59" s="136"/>
      <c r="WPQ59" s="136"/>
      <c r="WPR59" s="136"/>
      <c r="WPS59" s="136"/>
      <c r="WPT59" s="136"/>
      <c r="WPU59" s="136"/>
      <c r="WPV59" s="136"/>
      <c r="WPW59" s="136"/>
      <c r="WPX59" s="136"/>
      <c r="WPY59" s="136"/>
      <c r="WPZ59" s="136"/>
      <c r="WQA59" s="136"/>
      <c r="WQB59" s="136"/>
      <c r="WQC59" s="136"/>
      <c r="WQD59" s="136"/>
      <c r="WQE59" s="136"/>
      <c r="WQF59" s="136"/>
      <c r="WQG59" s="136"/>
      <c r="WQH59" s="136"/>
      <c r="WQI59" s="136"/>
      <c r="WQJ59" s="136"/>
      <c r="WQK59" s="136"/>
      <c r="WQL59" s="136"/>
      <c r="WQM59" s="136"/>
      <c r="WQN59" s="136"/>
      <c r="WQO59" s="136"/>
      <c r="WQP59" s="136"/>
      <c r="WQQ59" s="136"/>
      <c r="WQR59" s="136"/>
      <c r="WQS59" s="136"/>
      <c r="WQT59" s="136"/>
      <c r="WQU59" s="136"/>
      <c r="WQV59" s="136"/>
      <c r="WQW59" s="136"/>
      <c r="WQX59" s="136"/>
      <c r="WQY59" s="136"/>
      <c r="WQZ59" s="136"/>
      <c r="WRA59" s="136"/>
      <c r="WRB59" s="136"/>
      <c r="WRC59" s="136"/>
      <c r="WRD59" s="136"/>
      <c r="WRE59" s="136"/>
      <c r="WRF59" s="136"/>
      <c r="WRG59" s="136"/>
      <c r="WRH59" s="136"/>
      <c r="WRI59" s="136"/>
      <c r="WRJ59" s="136"/>
      <c r="WRK59" s="136"/>
      <c r="WRL59" s="136"/>
      <c r="WRM59" s="136"/>
      <c r="WRN59" s="136"/>
      <c r="WRO59" s="136"/>
      <c r="WRP59" s="136"/>
      <c r="WRQ59" s="136"/>
      <c r="WRR59" s="136"/>
      <c r="WRS59" s="136"/>
      <c r="WRT59" s="136"/>
      <c r="WRU59" s="136"/>
      <c r="WRV59" s="136"/>
      <c r="WRW59" s="136"/>
      <c r="WRX59" s="136"/>
      <c r="WRY59" s="136"/>
      <c r="WRZ59" s="136"/>
      <c r="WSA59" s="136"/>
      <c r="WSB59" s="136"/>
      <c r="WSC59" s="136"/>
      <c r="WSD59" s="136"/>
      <c r="WSE59" s="136"/>
      <c r="WSF59" s="136"/>
      <c r="WSG59" s="136"/>
      <c r="WSH59" s="136"/>
      <c r="WSI59" s="136"/>
      <c r="WSJ59" s="136"/>
      <c r="WSK59" s="136"/>
      <c r="WSL59" s="136"/>
      <c r="WSM59" s="136"/>
      <c r="WSN59" s="136"/>
      <c r="WSO59" s="136"/>
      <c r="WSP59" s="136"/>
      <c r="WSQ59" s="136"/>
      <c r="WSR59" s="136"/>
      <c r="WSS59" s="136"/>
      <c r="WST59" s="136"/>
      <c r="WSU59" s="136"/>
      <c r="WSV59" s="136"/>
      <c r="WSW59" s="136"/>
      <c r="WSX59" s="136"/>
      <c r="WSY59" s="136"/>
      <c r="WSZ59" s="136"/>
      <c r="WTA59" s="136"/>
      <c r="WTB59" s="136"/>
      <c r="WTC59" s="136"/>
      <c r="WTD59" s="136"/>
      <c r="WTE59" s="136"/>
      <c r="WTF59" s="136"/>
      <c r="WTG59" s="136"/>
      <c r="WTH59" s="136"/>
      <c r="WTI59" s="136"/>
      <c r="WTJ59" s="136"/>
      <c r="WTK59" s="136"/>
      <c r="WTL59" s="136"/>
      <c r="WTM59" s="136"/>
      <c r="WTN59" s="136"/>
      <c r="WTO59" s="136"/>
      <c r="WTP59" s="136"/>
      <c r="WTQ59" s="136"/>
      <c r="WTR59" s="136"/>
      <c r="WTS59" s="136"/>
      <c r="WTT59" s="136"/>
      <c r="WTU59" s="136"/>
      <c r="WTV59" s="136"/>
      <c r="WTW59" s="136"/>
      <c r="WTX59" s="136"/>
      <c r="WTY59" s="136"/>
      <c r="WTZ59" s="136"/>
      <c r="WUA59" s="136"/>
      <c r="WUB59" s="136"/>
      <c r="WUC59" s="136"/>
      <c r="WUD59" s="136"/>
      <c r="WUE59" s="136"/>
      <c r="WUF59" s="136"/>
      <c r="WUG59" s="136"/>
      <c r="WUH59" s="136"/>
      <c r="WUI59" s="136"/>
      <c r="WUJ59" s="136"/>
      <c r="WUK59" s="136"/>
      <c r="WUL59" s="136"/>
      <c r="WUM59" s="136"/>
      <c r="WUN59" s="136"/>
      <c r="WUO59" s="136"/>
      <c r="WUP59" s="136"/>
      <c r="WUQ59" s="136"/>
      <c r="WUR59" s="136"/>
      <c r="WUS59" s="136"/>
      <c r="WUT59" s="136"/>
      <c r="WUU59" s="136"/>
      <c r="WUV59" s="136"/>
      <c r="WUW59" s="136"/>
      <c r="WUX59" s="136"/>
      <c r="WUY59" s="136"/>
      <c r="WUZ59" s="136"/>
      <c r="WVA59" s="136"/>
      <c r="WVB59" s="136"/>
      <c r="WVC59" s="136"/>
      <c r="WVD59" s="136"/>
      <c r="WVE59" s="136"/>
      <c r="WVF59" s="136"/>
      <c r="WVG59" s="136"/>
      <c r="WVH59" s="136"/>
      <c r="WVI59" s="136"/>
      <c r="WVJ59" s="136"/>
      <c r="WVK59" s="136"/>
      <c r="WVL59" s="136"/>
      <c r="WVM59" s="136"/>
      <c r="WVN59" s="136"/>
      <c r="WVO59" s="136"/>
      <c r="WVP59" s="136"/>
      <c r="WVQ59" s="136"/>
      <c r="WVR59" s="136"/>
      <c r="WVS59" s="136"/>
      <c r="WVT59" s="136"/>
      <c r="WVU59" s="136"/>
      <c r="WVV59" s="136"/>
      <c r="WVW59" s="136"/>
      <c r="WVX59" s="136"/>
      <c r="WVY59" s="136"/>
      <c r="WVZ59" s="136"/>
      <c r="WWA59" s="136"/>
      <c r="WWB59" s="136"/>
      <c r="WWC59" s="136"/>
      <c r="WWD59" s="136"/>
      <c r="WWE59" s="136"/>
      <c r="WWF59" s="136"/>
      <c r="WWG59" s="136"/>
      <c r="WWH59" s="136"/>
      <c r="WWI59" s="136"/>
      <c r="WWJ59" s="136"/>
      <c r="WWK59" s="136"/>
      <c r="WWL59" s="136"/>
      <c r="WWM59" s="136"/>
      <c r="WWN59" s="136"/>
      <c r="WWO59" s="136"/>
      <c r="WWP59" s="136"/>
      <c r="WWQ59" s="136"/>
      <c r="WWR59" s="136"/>
      <c r="WWS59" s="136"/>
      <c r="WWT59" s="136"/>
      <c r="WWU59" s="136"/>
      <c r="WWV59" s="136"/>
      <c r="WWW59" s="136"/>
      <c r="WWX59" s="136"/>
      <c r="WWY59" s="136"/>
      <c r="WWZ59" s="136"/>
      <c r="WXA59" s="136"/>
      <c r="WXB59" s="136"/>
      <c r="WXC59" s="136"/>
      <c r="WXD59" s="136"/>
      <c r="WXE59" s="136"/>
      <c r="WXF59" s="136"/>
      <c r="WXG59" s="136"/>
      <c r="WXH59" s="136"/>
      <c r="WXI59" s="136"/>
      <c r="WXJ59" s="136"/>
      <c r="WXK59" s="136"/>
      <c r="WXL59" s="136"/>
      <c r="WXM59" s="136"/>
      <c r="WXN59" s="136"/>
      <c r="WXO59" s="136"/>
      <c r="WXP59" s="136"/>
      <c r="WXQ59" s="136"/>
      <c r="WXR59" s="136"/>
      <c r="WXS59" s="136"/>
      <c r="WXT59" s="136"/>
      <c r="WXU59" s="136"/>
      <c r="WXV59" s="136"/>
      <c r="WXW59" s="136"/>
      <c r="WXX59" s="136"/>
      <c r="WXY59" s="136"/>
      <c r="WXZ59" s="136"/>
      <c r="WYA59" s="136"/>
      <c r="WYB59" s="136"/>
      <c r="WYC59" s="136"/>
      <c r="WYD59" s="136"/>
      <c r="WYE59" s="136"/>
      <c r="WYF59" s="136"/>
      <c r="WYG59" s="136"/>
      <c r="WYH59" s="136"/>
      <c r="WYI59" s="136"/>
      <c r="WYJ59" s="136"/>
      <c r="WYK59" s="136"/>
      <c r="WYL59" s="136"/>
      <c r="WYM59" s="136"/>
      <c r="WYN59" s="136"/>
      <c r="WYO59" s="136"/>
      <c r="WYP59" s="136"/>
      <c r="WYQ59" s="136"/>
      <c r="WYR59" s="136"/>
      <c r="WYS59" s="136"/>
      <c r="WYT59" s="136"/>
      <c r="WYU59" s="136"/>
      <c r="WYV59" s="136"/>
      <c r="WYW59" s="136"/>
      <c r="WYX59" s="136"/>
      <c r="WYY59" s="136"/>
      <c r="WYZ59" s="136"/>
      <c r="WZA59" s="136"/>
      <c r="WZB59" s="136"/>
      <c r="WZC59" s="136"/>
      <c r="WZD59" s="136"/>
      <c r="WZE59" s="136"/>
      <c r="WZF59" s="136"/>
      <c r="WZG59" s="136"/>
      <c r="WZH59" s="136"/>
      <c r="WZI59" s="136"/>
      <c r="WZJ59" s="136"/>
      <c r="WZK59" s="136"/>
      <c r="WZL59" s="136"/>
      <c r="WZM59" s="136"/>
      <c r="WZN59" s="136"/>
      <c r="WZO59" s="136"/>
      <c r="WZP59" s="136"/>
      <c r="WZQ59" s="136"/>
      <c r="WZR59" s="136"/>
      <c r="WZS59" s="136"/>
      <c r="WZT59" s="136"/>
      <c r="WZU59" s="136"/>
      <c r="WZV59" s="136"/>
      <c r="WZW59" s="136"/>
      <c r="WZX59" s="136"/>
      <c r="WZY59" s="136"/>
      <c r="WZZ59" s="136"/>
      <c r="XAA59" s="136"/>
      <c r="XAB59" s="136"/>
      <c r="XAC59" s="136"/>
      <c r="XAD59" s="136"/>
      <c r="XAE59" s="136"/>
      <c r="XAF59" s="136"/>
      <c r="XAG59" s="136"/>
      <c r="XAH59" s="136"/>
      <c r="XAI59" s="136"/>
      <c r="XAJ59" s="136"/>
      <c r="XAK59" s="136"/>
      <c r="XAL59" s="136"/>
      <c r="XAM59" s="136"/>
      <c r="XAN59" s="136"/>
      <c r="XAO59" s="136"/>
      <c r="XAP59" s="136"/>
      <c r="XAQ59" s="136"/>
      <c r="XAR59" s="136"/>
      <c r="XAS59" s="136"/>
      <c r="XAT59" s="136"/>
      <c r="XAU59" s="136"/>
      <c r="XAV59" s="136"/>
      <c r="XAW59" s="136"/>
      <c r="XAX59" s="136"/>
      <c r="XAY59" s="136"/>
      <c r="XAZ59" s="136"/>
      <c r="XBA59" s="136"/>
      <c r="XBB59" s="136"/>
      <c r="XBC59" s="136"/>
      <c r="XBD59" s="136"/>
      <c r="XBE59" s="136"/>
      <c r="XBF59" s="136"/>
      <c r="XBG59" s="136"/>
      <c r="XBH59" s="136"/>
      <c r="XBI59" s="136"/>
      <c r="XBJ59" s="136"/>
      <c r="XBK59" s="136"/>
      <c r="XBL59" s="136"/>
      <c r="XBM59" s="136"/>
      <c r="XBN59" s="136"/>
      <c r="XBO59" s="136"/>
      <c r="XBP59" s="136"/>
      <c r="XBQ59" s="136"/>
      <c r="XBR59" s="136"/>
      <c r="XBS59" s="136"/>
      <c r="XBT59" s="136"/>
      <c r="XBU59" s="136"/>
      <c r="XBV59" s="136"/>
      <c r="XBW59" s="136"/>
      <c r="XBX59" s="136"/>
      <c r="XBY59" s="136"/>
      <c r="XBZ59" s="136"/>
      <c r="XCA59" s="136"/>
      <c r="XCB59" s="136"/>
      <c r="XCC59" s="136"/>
      <c r="XCD59" s="136"/>
      <c r="XCE59" s="136"/>
      <c r="XCF59" s="136"/>
      <c r="XCG59" s="136"/>
      <c r="XCH59" s="136"/>
      <c r="XCI59" s="136"/>
      <c r="XCJ59" s="136"/>
      <c r="XCK59" s="136"/>
      <c r="XCL59" s="136"/>
      <c r="XCM59" s="136"/>
      <c r="XCN59" s="136"/>
      <c r="XCO59" s="136"/>
      <c r="XCP59" s="136"/>
      <c r="XCQ59" s="136"/>
      <c r="XCR59" s="136"/>
      <c r="XCS59" s="136"/>
      <c r="XCT59" s="136"/>
      <c r="XCU59" s="136"/>
      <c r="XCV59" s="136"/>
      <c r="XCW59" s="136"/>
      <c r="XCX59" s="136"/>
      <c r="XCY59" s="136"/>
      <c r="XCZ59" s="136"/>
      <c r="XDA59" s="136"/>
      <c r="XDB59" s="136"/>
      <c r="XDC59" s="136"/>
      <c r="XDD59" s="136"/>
      <c r="XDE59" s="136"/>
      <c r="XDF59" s="136"/>
      <c r="XDG59" s="136"/>
      <c r="XDH59" s="136"/>
      <c r="XDI59" s="136"/>
      <c r="XDJ59" s="136"/>
      <c r="XDK59" s="136"/>
      <c r="XDL59" s="136"/>
      <c r="XDM59" s="136"/>
      <c r="XDN59" s="136"/>
      <c r="XDO59" s="136"/>
      <c r="XDP59" s="136"/>
      <c r="XDQ59" s="136"/>
      <c r="XDR59" s="136"/>
      <c r="XDS59" s="136"/>
      <c r="XDT59" s="136"/>
      <c r="XDU59" s="136"/>
      <c r="XDV59" s="136"/>
      <c r="XDW59" s="136"/>
      <c r="XDX59" s="136"/>
      <c r="XDY59" s="136"/>
      <c r="XDZ59" s="136"/>
      <c r="XEA59" s="136"/>
      <c r="XEB59" s="136"/>
      <c r="XEC59" s="136"/>
      <c r="XED59" s="136"/>
      <c r="XEE59" s="136"/>
      <c r="XEF59" s="136"/>
      <c r="XEG59" s="136"/>
      <c r="XEH59" s="136"/>
      <c r="XEI59" s="136"/>
      <c r="XEJ59" s="136"/>
      <c r="XEK59" s="136"/>
      <c r="XEL59" s="136"/>
      <c r="XEM59" s="136"/>
      <c r="XEN59" s="136"/>
      <c r="XEO59" s="136"/>
      <c r="XEP59" s="136"/>
      <c r="XEQ59" s="136"/>
      <c r="XER59" s="136"/>
      <c r="XES59" s="136"/>
      <c r="XET59" s="136"/>
      <c r="XEU59" s="136"/>
      <c r="XEV59" s="136"/>
      <c r="XEW59" s="136"/>
      <c r="XEX59" s="136"/>
      <c r="XEY59" s="136"/>
      <c r="XEZ59" s="136"/>
      <c r="XFA59" s="136"/>
      <c r="XFB59" s="136"/>
      <c r="XFC59" s="136"/>
      <c r="XFD59" s="136"/>
    </row>
    <row r="60" spans="1:16384" s="139" customFormat="1">
      <c r="A60" s="139" t="s">
        <v>296</v>
      </c>
      <c r="B60" s="114" t="s">
        <v>337</v>
      </c>
      <c r="E60" s="136">
        <f>(SUM($E$53:E53)-SUM($E$62:E62))*'Capital Structure'!$D$16/12</f>
        <v>0</v>
      </c>
      <c r="F60" s="136">
        <f>(SUM($E$53:F53)-SUM($E$62:F62))*'Capital Structure'!$D$16/12</f>
        <v>0</v>
      </c>
      <c r="G60" s="136">
        <f>(SUM($E$53:G53)-SUM($E$62:G62))*'Capital Structure'!$D$16/12</f>
        <v>0</v>
      </c>
      <c r="H60" s="136">
        <f>(SUM($E$53:H53)-SUM($E$62:H62))*'Capital Structure'!$D$16/12</f>
        <v>0</v>
      </c>
      <c r="I60" s="136">
        <f>(SUM($E$53:I53)-SUM($E$62:I62))*'Capital Structure'!$D$16/12</f>
        <v>0</v>
      </c>
      <c r="J60" s="136">
        <f>(SUM($E$53:J53)-SUM($E$62:J62))*'Capital Structure'!$D$16/12</f>
        <v>0</v>
      </c>
      <c r="K60" s="136">
        <f>(SUM($E$53:K53)-SUM($E$62:K62))*'Capital Structure'!$D$16/12</f>
        <v>0</v>
      </c>
      <c r="L60" s="136">
        <f>(SUM($E$53:L53)-SUM($E$62:L62))*'Capital Structure'!$D$16/12</f>
        <v>0</v>
      </c>
      <c r="M60" s="136">
        <f>(SUM($E$53:M53)-SUM($E$62:M62))*'Capital Structure'!$D$16/12</f>
        <v>0</v>
      </c>
      <c r="N60" s="136">
        <f>(SUM($E$53:N53)-SUM($E$62:N62))*'Capital Structure'!$D$16/12</f>
        <v>0</v>
      </c>
      <c r="O60" s="136">
        <f>(SUM($E$53:O53)-SUM($E$62:O62))*'Capital Structure'!$D$16/12</f>
        <v>0</v>
      </c>
      <c r="P60" s="136">
        <f>(SUM($E$53:P53)-SUM($E$62:P62))*'Capital Structure'!$D$16/12</f>
        <v>0</v>
      </c>
      <c r="Q60" s="136">
        <f>(SUM($E$53:Q53)-SUM($E$62:Q62))*'Capital Structure'!$D$16/12</f>
        <v>0</v>
      </c>
      <c r="R60" s="136">
        <f>(SUM($E$53:R53)-SUM($E$62:R62))*'Capital Structure'!$D$16/12</f>
        <v>0</v>
      </c>
      <c r="S60" s="136">
        <f>(SUM($E$53:S53)-SUM($E$62:S62))*'Capital Structure'!$D$16/12</f>
        <v>0</v>
      </c>
      <c r="T60" s="136">
        <f>(SUM($E$53:T53)-SUM($E$62:T62))*'Capital Structure'!$D$16/12</f>
        <v>0</v>
      </c>
      <c r="U60" s="136">
        <f>(SUM($E$53:U53)-SUM($E$62:U62))*'Capital Structure'!$D$16/12</f>
        <v>0</v>
      </c>
      <c r="V60" s="136">
        <f>(SUM($E$53:V53)-SUM($E$62:V62))*'Capital Structure'!$D$16/12</f>
        <v>0</v>
      </c>
      <c r="W60" s="136">
        <f>(SUM($E$53:W53)-SUM($E$62:W62))*'Capital Structure'!$D$16/12</f>
        <v>0</v>
      </c>
      <c r="X60" s="136">
        <f>(SUM($E$53:X53)-SUM($E$62:X62))*'Capital Structure'!$D$16/12</f>
        <v>0</v>
      </c>
      <c r="Y60" s="136">
        <f>(SUM($E$53:Y53)-SUM($E$62:Y62))*'Capital Structure'!$D$16/12</f>
        <v>0</v>
      </c>
      <c r="Z60" s="136">
        <f>(SUM($E$53:Z53)-SUM($E$62:Z62))*'Capital Structure'!$D$16/12</f>
        <v>0</v>
      </c>
      <c r="AA60" s="136">
        <f>(SUM($E$53:AA53)-SUM($E$62:AA62))*'Capital Structure'!$D$16/12</f>
        <v>0</v>
      </c>
      <c r="AB60" s="136">
        <f>(SUM($E$53:AB53)-SUM($E$62:AB62))*'Capital Structure'!$D$16/12</f>
        <v>0</v>
      </c>
      <c r="AC60" s="136">
        <f>(SUM($E$53:AC53)-SUM($E$62:AC62))*'Capital Structure'!$D$16/12</f>
        <v>0</v>
      </c>
      <c r="AD60" s="136">
        <f>(SUM($E$53:AD53)-SUM($E$62:AD62))*'Capital Structure'!$D$16/12</f>
        <v>0</v>
      </c>
      <c r="AE60" s="136">
        <f>(SUM($E$53:AE53)-SUM($E$62:AE62))*'Capital Structure'!$D$16/12</f>
        <v>0</v>
      </c>
      <c r="AF60" s="136">
        <f>(SUM($E$53:AF53)-SUM($E$62:AF62))*'Capital Structure'!$D$16/12</f>
        <v>0</v>
      </c>
      <c r="AG60" s="136">
        <f>(SUM($E$53:AG53)-SUM($E$62:AG62))*'Capital Structure'!$D$16/12</f>
        <v>0</v>
      </c>
      <c r="AH60" s="136">
        <f>(SUM($E$53:AH53)-SUM($E$62:AH62))*'Capital Structure'!$D$16/12</f>
        <v>0</v>
      </c>
      <c r="AI60" s="136">
        <f>(SUM($E$53:AI53)-SUM($E$62:AI62))*'Capital Structure'!$D$16/12</f>
        <v>0</v>
      </c>
      <c r="AJ60" s="136">
        <f>(SUM($E$53:AJ53)-SUM($E$62:AJ62))*'Capital Structure'!$D$16/12</f>
        <v>0</v>
      </c>
      <c r="AK60" s="136">
        <f>(SUM($E$53:AK53)-SUM($E$62:AK62))*'Capital Structure'!$D$16/12</f>
        <v>0</v>
      </c>
      <c r="AL60" s="136">
        <f>(SUM($E$53:AL53)-SUM($E$62:AL62))*'Capital Structure'!$D$16/12</f>
        <v>0</v>
      </c>
      <c r="AM60" s="136">
        <f>(SUM($E$53:AM53)-SUM($E$62:AM62))*'Capital Structure'!$D$16/12</f>
        <v>0</v>
      </c>
      <c r="AN60" s="136">
        <f>(SUM($E$53:AN53)-SUM($E$62:AN62))*'Capital Structure'!$D$16/12</f>
        <v>0</v>
      </c>
      <c r="AO60" s="136">
        <f>(SUM($E$53:AO53)-SUM($E$62:AO62))*'Capital Structure'!$D$16/12</f>
        <v>0</v>
      </c>
      <c r="AP60" s="136">
        <f>(SUM($E$53:AP53)-SUM($E$62:AP62))*'Capital Structure'!$D$16/12</f>
        <v>0</v>
      </c>
      <c r="AQ60" s="136">
        <f>(SUM($E$53:AQ53)-SUM($E$62:AQ62))*'Capital Structure'!$D$16/12</f>
        <v>0</v>
      </c>
      <c r="AR60" s="136">
        <f>(SUM($E$53:AR53)-SUM($E$62:AR62))*'Capital Structure'!$D$16/12</f>
        <v>254166.66666666666</v>
      </c>
      <c r="AS60" s="136">
        <f>(SUM($E$53:AS53)-SUM($E$62:AS62))*'Capital Structure'!$D$16/12</f>
        <v>254166.66666666666</v>
      </c>
      <c r="AT60" s="136">
        <f>(SUM($E$53:AT53)-SUM($E$62:AT62))*'Capital Structure'!$D$16/12</f>
        <v>254166.66666666666</v>
      </c>
      <c r="AU60" s="136">
        <f>(SUM($E$53:AU53)-SUM($E$62:AU62))*'Capital Structure'!$D$16/12</f>
        <v>254166.66666666666</v>
      </c>
      <c r="AV60" s="136">
        <f>(SUM($E$53:AV53)-SUM($E$62:AV62))*'Capital Structure'!$D$16/12</f>
        <v>254166.66666666666</v>
      </c>
      <c r="AW60" s="136">
        <f>(SUM($E$53:AW53)-SUM($E$62:AW62))*'Capital Structure'!$D$16/12</f>
        <v>254166.66666666666</v>
      </c>
      <c r="AX60" s="136">
        <f>(SUM($E$53:AX53)-SUM($E$62:AX62))*'Capital Structure'!$D$16/12</f>
        <v>254166.66666666666</v>
      </c>
      <c r="AY60" s="136">
        <f>(SUM($E$53:AY53)-SUM($E$62:AY62))*'Capital Structure'!$D$16/12</f>
        <v>254166.66666666666</v>
      </c>
      <c r="AZ60" s="136">
        <f>(SUM($E$53:AZ53)-SUM($E$62:AZ62))*'Capital Structure'!$D$16/12</f>
        <v>254166.66666666666</v>
      </c>
      <c r="BA60" s="136">
        <f>(SUM($E$53:BA53)-SUM($E$62:BA62))*'Capital Structure'!$D$16/12</f>
        <v>254166.66666666666</v>
      </c>
      <c r="BB60" s="136">
        <f>(SUM($E$53:BB53)-SUM($E$62:BB62))*'Capital Structure'!$D$16/12</f>
        <v>254166.66666666666</v>
      </c>
      <c r="BC60" s="136">
        <f>(SUM($E$53:BC53)-SUM($E$62:BC62))*'Capital Structure'!$D$16/12</f>
        <v>254166.66666666666</v>
      </c>
      <c r="BD60" s="136">
        <f>(SUM($E$53:BD53)-SUM($E$62:BD62))*'Capital Structure'!$D$16/12</f>
        <v>254166.66666666666</v>
      </c>
      <c r="BE60" s="136">
        <f>(SUM($E$53:BE53)-SUM($E$62:BE62))*'Capital Structure'!$D$16/12</f>
        <v>254166.66666666666</v>
      </c>
      <c r="BF60" s="136">
        <f>(SUM($E$53:BF53)-SUM($E$62:BF62))*'Capital Structure'!$D$16/12</f>
        <v>254166.66666666666</v>
      </c>
      <c r="BG60" s="136">
        <f>(SUM($E$53:BG53)-SUM($E$62:BG62))*'Capital Structure'!$D$16/12</f>
        <v>254166.66666666666</v>
      </c>
      <c r="BH60" s="136">
        <f>(SUM($E$53:BH53)-SUM($E$62:BH62))*'Capital Structure'!$D$16/12</f>
        <v>254166.66666666666</v>
      </c>
      <c r="BI60" s="136">
        <f>(SUM($E$53:BI53)-SUM($E$62:BI62))*'Capital Structure'!$D$16/12</f>
        <v>254166.66666666666</v>
      </c>
      <c r="BJ60" s="136">
        <f>(SUM($E$53:BJ53)-SUM($E$62:BJ62))*'Capital Structure'!$D$16/12</f>
        <v>254166.66666666666</v>
      </c>
      <c r="BK60" s="136">
        <f>(SUM($E$53:BK53)-SUM($E$62:BK62))*'Capital Structure'!$D$16/12</f>
        <v>254166.66666666666</v>
      </c>
      <c r="BL60" s="136">
        <f>(SUM($E$53:BL53)-SUM($E$62:BL62))*'Capital Structure'!$D$16/12</f>
        <v>254166.66666666666</v>
      </c>
      <c r="BM60" s="136">
        <f>(SUM($E$53:BM53)-SUM($E$62:BM62))*'Capital Structure'!$D$16/12</f>
        <v>254166.66666666666</v>
      </c>
      <c r="BN60" s="136">
        <f>(SUM($E$53:BN53)-SUM($E$62:BN62))*'Capital Structure'!$D$16/12</f>
        <v>254166.66666666666</v>
      </c>
      <c r="BO60" s="136">
        <f>(SUM($E$53:BO53)-SUM($E$62:BO62))*'Capital Structure'!$D$16/12</f>
        <v>254166.66666666666</v>
      </c>
      <c r="BP60" s="136">
        <f>(SUM($E$53:BP53)-SUM($E$62:BP62))*'Capital Structure'!$D$16/12</f>
        <v>254166.66666666666</v>
      </c>
      <c r="BQ60" s="136">
        <f>(SUM($E$53:BQ53)-SUM($E$62:BQ62))*'Capital Structure'!$D$16/12</f>
        <v>254166.66666666666</v>
      </c>
      <c r="BR60" s="136">
        <f>(SUM($E$53:BR53)-SUM($E$62:BR62))*'Capital Structure'!$D$16/12</f>
        <v>254166.66666666666</v>
      </c>
      <c r="BS60" s="136">
        <f>(SUM($E$53:BS53)-SUM($E$62:BS62))*'Capital Structure'!$D$16/12</f>
        <v>254166.66666666666</v>
      </c>
      <c r="BT60" s="136">
        <f>(SUM($E$53:BT53)-SUM($E$62:BT62))*'Capital Structure'!$D$16/12</f>
        <v>254166.66666666666</v>
      </c>
      <c r="BU60" s="136">
        <f>(SUM($E$53:BU53)-SUM($E$62:BU62))*'Capital Structure'!$D$16/12</f>
        <v>254166.66666666666</v>
      </c>
      <c r="BV60" s="136">
        <f>(SUM($E$53:BV53)-SUM($E$62:BV62))*'Capital Structure'!$D$16/12</f>
        <v>254166.66666666666</v>
      </c>
      <c r="BW60" s="136">
        <f>(SUM($E$53:BW53)-SUM($E$62:BW62))*'Capital Structure'!$D$16/12</f>
        <v>254166.66666666666</v>
      </c>
      <c r="BX60" s="136">
        <f>(SUM($E$53:BX53)-SUM($E$62:BX62))*'Capital Structure'!$D$16/12</f>
        <v>254166.66666666666</v>
      </c>
      <c r="BY60" s="136">
        <f>(SUM($E$53:BY53)-SUM($E$62:BY62))*'Capital Structure'!$D$16/12</f>
        <v>0</v>
      </c>
      <c r="BZ60" s="136">
        <f>(SUM($E$53:BZ53)-SUM($E$62:BZ62))*'Capital Structure'!$D$16/12</f>
        <v>0</v>
      </c>
      <c r="CA60" s="136">
        <f>(SUM($E$53:CA53)-SUM($E$62:CA62))*'Capital Structure'!$D$16/12</f>
        <v>0</v>
      </c>
      <c r="CB60" s="136">
        <f>(SUM($E$53:CB53)-SUM($E$62:CB62))*'Capital Structure'!$D$16/12</f>
        <v>0</v>
      </c>
      <c r="CC60" s="136">
        <f>(SUM($E$53:CC53)-SUM($E$62:CC62))*'Capital Structure'!$D$16/12</f>
        <v>0</v>
      </c>
      <c r="CD60" s="136">
        <f>(SUM($E$53:CD53)-SUM($E$62:CD62))*'Capital Structure'!$D$16/12</f>
        <v>0</v>
      </c>
      <c r="CE60" s="136">
        <f>(SUM($E$53:CE53)-SUM($E$62:CE62))*'Capital Structure'!$D$16/12</f>
        <v>0</v>
      </c>
      <c r="CF60" s="136">
        <f>(SUM($E$53:CF53)-SUM($E$62:CF62))*'Capital Structure'!$D$16/12</f>
        <v>0</v>
      </c>
      <c r="CG60" s="136">
        <f>(SUM($E$53:CG53)-SUM($E$62:CG62))*'Capital Structure'!$D$16/12</f>
        <v>0</v>
      </c>
      <c r="CH60" s="136">
        <f>(SUM($E$53:CH53)-SUM($E$62:CH62))*'Capital Structure'!$D$16/12</f>
        <v>0</v>
      </c>
      <c r="CI60" s="136">
        <f>(SUM($E$53:CI53)-SUM($E$62:CI62))*'Capital Structure'!$D$16/12</f>
        <v>0</v>
      </c>
      <c r="CJ60" s="136">
        <f>(SUM($E$53:CJ53)-SUM($E$62:CJ62))*'Capital Structure'!$D$16/12</f>
        <v>0</v>
      </c>
      <c r="CK60" s="136">
        <f>(SUM($E$53:CK53)-SUM($E$62:CK62))*'Capital Structure'!$D$16/12</f>
        <v>0</v>
      </c>
      <c r="CL60" s="136">
        <f>(SUM($E$53:CL53)-SUM($E$62:CL62))*'Capital Structure'!$D$16/12</f>
        <v>0</v>
      </c>
      <c r="CM60" s="136">
        <f>(SUM($E$53:CM53)-SUM($E$62:CM62))*'Capital Structure'!$D$16/12</f>
        <v>0</v>
      </c>
      <c r="CN60" s="136">
        <f>(SUM($E$53:CN53)-SUM($E$62:CN62))*'Capital Structure'!$D$16/12</f>
        <v>0</v>
      </c>
      <c r="CO60" s="136">
        <f>(SUM($E$53:CO53)-SUM($E$62:CO62))*'Capital Structure'!$D$16/12</f>
        <v>0</v>
      </c>
      <c r="CP60" s="136">
        <f>(SUM($E$53:CP53)-SUM($E$62:CP62))*'Capital Structure'!$D$16/12</f>
        <v>0</v>
      </c>
      <c r="CQ60" s="136">
        <f>(SUM($E$53:CQ53)-SUM($E$62:CQ62))*'Capital Structure'!$D$16/12</f>
        <v>0</v>
      </c>
      <c r="CR60" s="136">
        <f>(SUM($E$53:CR53)-SUM($E$62:CR62))*'Capital Structure'!$D$16/12</f>
        <v>0</v>
      </c>
      <c r="CS60" s="136">
        <f>(SUM($E$53:CS53)-SUM($E$62:CS62))*'Capital Structure'!$D$16/12</f>
        <v>0</v>
      </c>
      <c r="CT60" s="136">
        <f>(SUM($E$53:CT53)-SUM($E$62:CT62))*'Capital Structure'!$D$16/12</f>
        <v>0</v>
      </c>
      <c r="CU60" s="136">
        <f>(SUM($E$53:CU53)-SUM($E$62:CU62))*'Capital Structure'!$D$16/12</f>
        <v>0</v>
      </c>
      <c r="CV60" s="136">
        <f>(SUM($E$53:CV53)-SUM($E$62:CV62))*'Capital Structure'!$D$16/12</f>
        <v>0</v>
      </c>
      <c r="CW60" s="136">
        <f>(SUM($E$53:CW53)-SUM($E$62:CW62))*'Capital Structure'!$D$16/12</f>
        <v>0</v>
      </c>
      <c r="CX60" s="136">
        <f>(SUM($E$53:CX53)-SUM($E$62:CX62))*'Capital Structure'!$D$16/12</f>
        <v>0</v>
      </c>
      <c r="CY60" s="136">
        <f>(SUM($E$53:CY53)-SUM($E$62:CY62))*'Capital Structure'!$D$16/12</f>
        <v>0</v>
      </c>
      <c r="CZ60" s="136">
        <f>(SUM($E$53:CZ53)-SUM($E$62:CZ62))*'Capital Structure'!$D$16/12</f>
        <v>0</v>
      </c>
      <c r="DA60" s="136">
        <f>(SUM($E$53:DA53)-SUM($E$62:DA62))*'Capital Structure'!$D$16/12</f>
        <v>0</v>
      </c>
      <c r="DB60" s="136">
        <f>(SUM($E$53:DB53)-SUM($E$62:DB62))*'Capital Structure'!$D$16/12</f>
        <v>0</v>
      </c>
      <c r="DC60" s="136">
        <f>(SUM($E$53:DC53)-SUM($E$62:DC62))*'Capital Structure'!$D$16/12</f>
        <v>0</v>
      </c>
      <c r="DD60" s="136">
        <f>(SUM($E$53:DD53)-SUM($E$62:DD62))*'Capital Structure'!$D$16/12</f>
        <v>0</v>
      </c>
      <c r="DE60" s="136">
        <f>(SUM($E$53:DE53)-SUM($E$62:DE62))*'Capital Structure'!$D$16/12</f>
        <v>0</v>
      </c>
      <c r="DF60" s="136">
        <f>(SUM($E$53:DF53)-SUM($E$62:DF62))*'Capital Structure'!$D$16/12</f>
        <v>0</v>
      </c>
      <c r="DG60" s="136">
        <f>(SUM($E$53:DG53)-SUM($E$62:DG62))*'Capital Structure'!$D$16/12</f>
        <v>0</v>
      </c>
      <c r="DH60" s="136">
        <f>(SUM($E$53:DH53)-SUM($E$62:DH62))*'Capital Structure'!$D$16/12</f>
        <v>0</v>
      </c>
      <c r="DI60" s="136">
        <f>(SUM($E$53:DI53)-SUM($E$62:DI62))*'Capital Structure'!$D$16/12</f>
        <v>0</v>
      </c>
      <c r="DJ60" s="136">
        <f>(SUM($E$53:DJ53)-SUM($E$62:DJ62))*'Capital Structure'!$D$16/12</f>
        <v>0</v>
      </c>
      <c r="DK60" s="136">
        <f>(SUM($E$53:DK53)-SUM($E$62:DK62))*'Capital Structure'!$D$16/12</f>
        <v>0</v>
      </c>
      <c r="DL60" s="136">
        <f>(SUM($E$53:DL53)-SUM($E$62:DL62))*'Capital Structure'!$D$16/12</f>
        <v>0</v>
      </c>
      <c r="DM60" s="136">
        <f>(SUM($E$53:DM53)-SUM($E$62:DM62))*'Capital Structure'!$D$16/12</f>
        <v>0</v>
      </c>
      <c r="DN60" s="136">
        <f>(SUM($E$53:DN53)-SUM($E$62:DN62))*'Capital Structure'!$D$16/12</f>
        <v>0</v>
      </c>
      <c r="DO60" s="136">
        <f>(SUM($E$53:DO53)-SUM($E$62:DO62))*'Capital Structure'!$D$16/12</f>
        <v>0</v>
      </c>
      <c r="DP60" s="136">
        <f>(SUM($E$53:DP53)-SUM($E$62:DP62))*'Capital Structure'!$D$16/12</f>
        <v>0</v>
      </c>
      <c r="DQ60" s="136">
        <f>(SUM($E$53:DQ53)-SUM($E$62:DQ62))*'Capital Structure'!$D$16/12</f>
        <v>0</v>
      </c>
      <c r="DR60" s="136">
        <f>(SUM($E$53:DR53)-SUM($E$62:DR62))*'Capital Structure'!$D$16/12</f>
        <v>0</v>
      </c>
      <c r="DS60" s="136">
        <f>(SUM($E$53:DS53)-SUM($E$62:DS62))*'Capital Structure'!$D$16/12</f>
        <v>0</v>
      </c>
      <c r="DT60" s="136">
        <f>(SUM($E$53:DT53)-SUM($E$62:DT62))*'Capital Structure'!$D$16/12</f>
        <v>0</v>
      </c>
      <c r="DU60" s="136">
        <f>(SUM($E$53:DU53)-SUM($E$62:DU62))*'Capital Structure'!$D$16/12</f>
        <v>0</v>
      </c>
      <c r="DV60" s="136">
        <f>(SUM($E$53:DV53)-SUM($E$62:DV62))*'Capital Structure'!$D$16/12</f>
        <v>0</v>
      </c>
      <c r="DW60" s="136">
        <f>(SUM($E$53:DW53)-SUM($E$62:DW62))*'Capital Structure'!$D$16/12</f>
        <v>0</v>
      </c>
      <c r="DX60" s="136">
        <f>(SUM($E$53:DX53)-SUM($E$62:DX62))*'Capital Structure'!$D$16/12</f>
        <v>0</v>
      </c>
      <c r="DY60" s="136">
        <f>(SUM($E$53:DY53)-SUM($E$62:DY62))*'Capital Structure'!$D$16/12</f>
        <v>0</v>
      </c>
    </row>
    <row r="61" spans="1:16384" s="139" customFormat="1">
      <c r="B61" s="114" t="s">
        <v>339</v>
      </c>
      <c r="E61" s="136">
        <f>SUM($E$53:E53)-SUM($D$62:D62)</f>
        <v>0</v>
      </c>
      <c r="F61" s="136">
        <f>SUM($E$53:F53)-SUM($D$62:E62)</f>
        <v>0</v>
      </c>
      <c r="G61" s="136">
        <f>SUM($E$53:G53)-SUM($D$62:F62)</f>
        <v>0</v>
      </c>
      <c r="H61" s="136">
        <f>SUM($E$53:H53)-SUM($D$62:G62)</f>
        <v>0</v>
      </c>
      <c r="I61" s="136">
        <f>SUM($E$53:I53)-SUM($D$62:H62)</f>
        <v>0</v>
      </c>
      <c r="J61" s="136">
        <f>SUM($E$53:J53)-SUM($D$62:I62)</f>
        <v>0</v>
      </c>
      <c r="K61" s="136">
        <f>SUM($E$53:K53)-SUM($D$62:J62)</f>
        <v>0</v>
      </c>
      <c r="L61" s="136">
        <f>SUM($E$53:L53)-SUM($D$62:K62)</f>
        <v>0</v>
      </c>
      <c r="M61" s="136">
        <f>SUM($E$53:M53)-SUM($D$62:L62)</f>
        <v>0</v>
      </c>
      <c r="N61" s="136">
        <f>SUM($E$53:N53)-SUM($D$62:M62)</f>
        <v>0</v>
      </c>
      <c r="O61" s="136">
        <f>SUM($E$53:O53)-SUM($D$62:N62)</f>
        <v>0</v>
      </c>
      <c r="P61" s="136">
        <f>SUM($E$53:P53)-SUM($D$62:O62)</f>
        <v>0</v>
      </c>
      <c r="Q61" s="136">
        <f>SUM($E$53:Q53)-SUM($D$62:P62)</f>
        <v>0</v>
      </c>
      <c r="R61" s="136">
        <f>SUM($E$53:R53)-SUM($D$62:Q62)</f>
        <v>0</v>
      </c>
      <c r="S61" s="136">
        <f>SUM($E$53:S53)-SUM($D$62:R62)</f>
        <v>0</v>
      </c>
      <c r="T61" s="136">
        <f>SUM($E$53:T53)-SUM($D$62:S62)</f>
        <v>0</v>
      </c>
      <c r="U61" s="136">
        <f>SUM($E$53:U53)-SUM($D$62:T62)</f>
        <v>0</v>
      </c>
      <c r="V61" s="136">
        <f>SUM($E$53:V53)-SUM($D$62:U62)</f>
        <v>0</v>
      </c>
      <c r="W61" s="136">
        <f>SUM($E$53:W53)-SUM($D$62:V62)</f>
        <v>0</v>
      </c>
      <c r="X61" s="136">
        <f>SUM($E$53:X53)-SUM($D$62:W62)</f>
        <v>0</v>
      </c>
      <c r="Y61" s="136">
        <f>SUM($E$53:Y53)-SUM($D$62:X62)</f>
        <v>0</v>
      </c>
      <c r="Z61" s="136">
        <f>SUM($E$53:Z53)-SUM($D$62:Y62)</f>
        <v>0</v>
      </c>
      <c r="AA61" s="136">
        <f>SUM($E$53:AA53)-SUM($D$62:Z62)</f>
        <v>0</v>
      </c>
      <c r="AB61" s="136">
        <f>SUM($E$53:AB53)-SUM($D$62:AA62)</f>
        <v>0</v>
      </c>
      <c r="AC61" s="136">
        <f>SUM($E$53:AC53)-SUM($D$62:AB62)</f>
        <v>0</v>
      </c>
      <c r="AD61" s="136">
        <f>SUM($E$53:AD53)-SUM($D$62:AC62)</f>
        <v>0</v>
      </c>
      <c r="AE61" s="136">
        <f>SUM($E$53:AE53)-SUM($D$62:AD62)</f>
        <v>0</v>
      </c>
      <c r="AF61" s="136">
        <f>SUM($E$53:AF53)-SUM($D$62:AE62)</f>
        <v>0</v>
      </c>
      <c r="AG61" s="136">
        <f>SUM($E$53:AG53)-SUM($D$62:AF62)</f>
        <v>0</v>
      </c>
      <c r="AH61" s="136">
        <f>SUM($E$53:AH53)-SUM($D$62:AG62)</f>
        <v>0</v>
      </c>
      <c r="AI61" s="136">
        <f>SUM($E$53:AI53)-SUM($D$62:AH62)</f>
        <v>0</v>
      </c>
      <c r="AJ61" s="136">
        <f>SUM($E$53:AJ53)-SUM($D$62:AI62)</f>
        <v>0</v>
      </c>
      <c r="AK61" s="136">
        <f>SUM($E$53:AK53)-SUM($D$62:AJ62)</f>
        <v>0</v>
      </c>
      <c r="AL61" s="136">
        <f>SUM($E$53:AL53)-SUM($D$62:AK62)</f>
        <v>0</v>
      </c>
      <c r="AM61" s="136">
        <f>SUM($E$53:AM53)-SUM($D$62:AL62)</f>
        <v>0</v>
      </c>
      <c r="AN61" s="136">
        <f>SUM($E$53:AN53)-SUM($D$62:AM62)</f>
        <v>0</v>
      </c>
      <c r="AO61" s="136">
        <f>SUM($E$53:AO53)-SUM($D$62:AN62)</f>
        <v>0</v>
      </c>
      <c r="AP61" s="136">
        <f>SUM($E$53:AP53)-SUM($D$62:AO62)</f>
        <v>0</v>
      </c>
      <c r="AQ61" s="136">
        <f>SUM($E$53:AQ53)-SUM($D$62:AP62)</f>
        <v>0</v>
      </c>
      <c r="AR61" s="136">
        <f>SUM($E$53:AR53)-SUM($D$62:AQ62)</f>
        <v>61000000</v>
      </c>
      <c r="AS61" s="136">
        <f>SUM($E$53:AS53)-SUM($D$62:AR62)</f>
        <v>61000000</v>
      </c>
      <c r="AT61" s="136">
        <f>SUM($E$53:AT53)-SUM($D$62:AS62)</f>
        <v>61000000</v>
      </c>
      <c r="AU61" s="136">
        <f>SUM($E$53:AU53)-SUM($D$62:AT62)</f>
        <v>61000000</v>
      </c>
      <c r="AV61" s="136">
        <f>SUM($E$53:AV53)-SUM($D$62:AU62)</f>
        <v>61000000</v>
      </c>
      <c r="AW61" s="136">
        <f>SUM($E$53:AW53)-SUM($D$62:AV62)</f>
        <v>61000000</v>
      </c>
      <c r="AX61" s="136">
        <f>SUM($E$53:AX53)-SUM($D$62:AW62)</f>
        <v>61000000</v>
      </c>
      <c r="AY61" s="136">
        <f>SUM($E$53:AY53)-SUM($D$62:AX62)</f>
        <v>61000000</v>
      </c>
      <c r="AZ61" s="136">
        <f>SUM($E$53:AZ53)-SUM($D$62:AY62)</f>
        <v>61000000</v>
      </c>
      <c r="BA61" s="136">
        <f>SUM($E$53:BA53)-SUM($D$62:AZ62)</f>
        <v>61000000</v>
      </c>
      <c r="BB61" s="136">
        <f>SUM($E$53:BB53)-SUM($D$62:BA62)</f>
        <v>61000000</v>
      </c>
      <c r="BC61" s="136">
        <f>SUM($E$53:BC53)-SUM($D$62:BB62)</f>
        <v>61000000</v>
      </c>
      <c r="BD61" s="136">
        <f>SUM($E$53:BD53)-SUM($D$62:BC62)</f>
        <v>61000000</v>
      </c>
      <c r="BE61" s="136">
        <f>SUM($E$53:BE53)-SUM($D$62:BD62)</f>
        <v>61000000</v>
      </c>
      <c r="BF61" s="136">
        <f>SUM($E$53:BF53)-SUM($D$62:BE62)</f>
        <v>61000000</v>
      </c>
      <c r="BG61" s="136">
        <f>SUM($E$53:BG53)-SUM($D$62:BF62)</f>
        <v>61000000</v>
      </c>
      <c r="BH61" s="136">
        <f>SUM($E$53:BH53)-SUM($D$62:BG62)</f>
        <v>61000000</v>
      </c>
      <c r="BI61" s="136">
        <f>SUM($E$53:BI53)-SUM($D$62:BH62)</f>
        <v>61000000</v>
      </c>
      <c r="BJ61" s="136">
        <f>SUM($E$53:BJ53)-SUM($D$62:BI62)</f>
        <v>61000000</v>
      </c>
      <c r="BK61" s="136">
        <f>SUM($E$53:BK53)-SUM($D$62:BJ62)</f>
        <v>61000000</v>
      </c>
      <c r="BL61" s="136">
        <f>SUM($E$53:BL53)-SUM($D$62:BK62)</f>
        <v>61000000</v>
      </c>
      <c r="BM61" s="136">
        <f>SUM($E$53:BM53)-SUM($D$62:BL62)</f>
        <v>61000000</v>
      </c>
      <c r="BN61" s="136">
        <f>SUM($E$53:BN53)-SUM($D$62:BM62)</f>
        <v>61000000</v>
      </c>
      <c r="BO61" s="136">
        <f>SUM($E$53:BO53)-SUM($D$62:BN62)</f>
        <v>61000000</v>
      </c>
      <c r="BP61" s="136">
        <f>SUM($E$53:BP53)-SUM($D$62:BO62)</f>
        <v>61000000</v>
      </c>
      <c r="BQ61" s="136">
        <f>SUM($E$53:BQ53)-SUM($D$62:BP62)</f>
        <v>61000000</v>
      </c>
      <c r="BR61" s="136">
        <f>SUM($E$53:BR53)-SUM($D$62:BQ62)</f>
        <v>61000000</v>
      </c>
      <c r="BS61" s="136">
        <f>SUM($E$53:BS53)-SUM($D$62:BR62)</f>
        <v>61000000</v>
      </c>
      <c r="BT61" s="136">
        <f>SUM($E$53:BT53)-SUM($D$62:BS62)</f>
        <v>61000000</v>
      </c>
      <c r="BU61" s="136">
        <f>SUM($E$53:BU53)-SUM($D$62:BT62)</f>
        <v>61000000</v>
      </c>
      <c r="BV61" s="136">
        <f>SUM($E$53:BV53)-SUM($D$62:BU62)</f>
        <v>61000000</v>
      </c>
      <c r="BW61" s="136">
        <f>SUM($E$53:BW53)-SUM($D$62:BV62)</f>
        <v>61000000</v>
      </c>
      <c r="BX61" s="136">
        <f>SUM($E$53:BX53)-SUM($D$62:BW62)</f>
        <v>61000000</v>
      </c>
      <c r="BY61" s="136">
        <f>SUM($E$53:BY53)-SUM($D$62:BX62)</f>
        <v>61000000</v>
      </c>
      <c r="BZ61" s="136">
        <f>SUM($E$53:BZ53)-SUM($D$62:BY62)</f>
        <v>0</v>
      </c>
      <c r="CA61" s="136">
        <f>SUM($E$53:CA53)-SUM($D$62:BZ62)</f>
        <v>0</v>
      </c>
      <c r="CB61" s="136">
        <f>SUM($E$53:CB53)-SUM($D$62:CA62)</f>
        <v>0</v>
      </c>
      <c r="CC61" s="136">
        <f>SUM($E$53:CC53)-SUM($D$62:CB62)</f>
        <v>0</v>
      </c>
      <c r="CD61" s="136">
        <f>SUM($E$53:CD53)-SUM($D$62:CC62)</f>
        <v>0</v>
      </c>
      <c r="CE61" s="136">
        <f>SUM($E$53:CE53)-SUM($D$62:CD62)</f>
        <v>0</v>
      </c>
      <c r="CF61" s="136">
        <f>SUM($E$53:CF53)-SUM($D$62:CE62)</f>
        <v>0</v>
      </c>
      <c r="CG61" s="136">
        <f>SUM($E$53:CG53)-SUM($D$62:CF62)</f>
        <v>0</v>
      </c>
      <c r="CH61" s="136">
        <f>SUM($E$53:CH53)-SUM($D$62:CG62)</f>
        <v>0</v>
      </c>
      <c r="CI61" s="136">
        <f>SUM($E$53:CI53)-SUM($D$62:CH62)</f>
        <v>0</v>
      </c>
      <c r="CJ61" s="136">
        <f>SUM($E$53:CJ53)-SUM($D$62:CI62)</f>
        <v>0</v>
      </c>
      <c r="CK61" s="136">
        <f>SUM($E$53:CK53)-SUM($D$62:CJ62)</f>
        <v>0</v>
      </c>
      <c r="CL61" s="136">
        <f>SUM($E$53:CL53)-SUM($D$62:CK62)</f>
        <v>0</v>
      </c>
      <c r="CM61" s="136">
        <f>SUM($E$53:CM53)-SUM($D$62:CL62)</f>
        <v>0</v>
      </c>
      <c r="CN61" s="136">
        <f>SUM($E$53:CN53)-SUM($D$62:CM62)</f>
        <v>0</v>
      </c>
      <c r="CO61" s="136">
        <f>SUM($E$53:CO53)-SUM($D$62:CN62)</f>
        <v>0</v>
      </c>
      <c r="CP61" s="136">
        <f>SUM($E$53:CP53)-SUM($D$62:CO62)</f>
        <v>0</v>
      </c>
      <c r="CQ61" s="136">
        <f>SUM($E$53:CQ53)-SUM($D$62:CP62)</f>
        <v>0</v>
      </c>
      <c r="CR61" s="136">
        <f>SUM($E$53:CR53)-SUM($D$62:CQ62)</f>
        <v>0</v>
      </c>
      <c r="CS61" s="136">
        <f>SUM($E$53:CS53)-SUM($D$62:CR62)</f>
        <v>0</v>
      </c>
      <c r="CT61" s="136">
        <f>SUM($E$53:CT53)-SUM($D$62:CS62)</f>
        <v>0</v>
      </c>
      <c r="CU61" s="136">
        <f>SUM($E$53:CU53)-SUM($D$62:CT62)</f>
        <v>0</v>
      </c>
      <c r="CV61" s="136">
        <f>SUM($E$53:CV53)-SUM($D$62:CU62)</f>
        <v>0</v>
      </c>
      <c r="CW61" s="136">
        <f>SUM($E$53:CW53)-SUM($D$62:CV62)</f>
        <v>0</v>
      </c>
      <c r="CX61" s="136">
        <f>SUM($E$53:CX53)-SUM($D$62:CW62)</f>
        <v>0</v>
      </c>
      <c r="CY61" s="136">
        <f>SUM($E$53:CY53)-SUM($D$62:CX62)</f>
        <v>0</v>
      </c>
      <c r="CZ61" s="136">
        <f>SUM($E$53:CZ53)-SUM($D$62:CY62)</f>
        <v>0</v>
      </c>
      <c r="DA61" s="136">
        <f>SUM($E$53:DA53)-SUM($D$62:CZ62)</f>
        <v>0</v>
      </c>
      <c r="DB61" s="136">
        <f>SUM($E$53:DB53)-SUM($D$62:DA62)</f>
        <v>0</v>
      </c>
      <c r="DC61" s="136">
        <f>SUM($E$53:DC53)-SUM($D$62:DB62)</f>
        <v>0</v>
      </c>
      <c r="DD61" s="136">
        <f>SUM($E$53:DD53)-SUM($D$62:DC62)</f>
        <v>0</v>
      </c>
      <c r="DE61" s="136">
        <f>SUM($E$53:DE53)-SUM($D$62:DD62)</f>
        <v>0</v>
      </c>
      <c r="DF61" s="136">
        <f>SUM($E$53:DF53)-SUM($D$62:DE62)</f>
        <v>0</v>
      </c>
      <c r="DG61" s="136">
        <f>SUM($E$53:DG53)-SUM($D$62:DF62)</f>
        <v>0</v>
      </c>
      <c r="DH61" s="136">
        <f>SUM($E$53:DH53)-SUM($D$62:DG62)</f>
        <v>0</v>
      </c>
      <c r="DI61" s="136">
        <f>SUM($E$53:DI53)-SUM($D$62:DH62)</f>
        <v>0</v>
      </c>
      <c r="DJ61" s="136">
        <f>SUM($E$53:DJ53)-SUM($D$62:DI62)</f>
        <v>0</v>
      </c>
      <c r="DK61" s="136">
        <f>SUM($E$53:DK53)-SUM($D$62:DJ62)</f>
        <v>0</v>
      </c>
      <c r="DL61" s="136">
        <f>SUM($E$53:DL53)-SUM($D$62:DK62)</f>
        <v>0</v>
      </c>
      <c r="DM61" s="136">
        <f>SUM($E$53:DM53)-SUM($D$62:DL62)</f>
        <v>0</v>
      </c>
      <c r="DN61" s="136">
        <f>SUM($E$53:DN53)-SUM($D$62:DM62)</f>
        <v>0</v>
      </c>
      <c r="DO61" s="136">
        <f>SUM($E$53:DO53)-SUM($D$62:DN62)</f>
        <v>0</v>
      </c>
      <c r="DP61" s="136">
        <f>SUM($E$53:DP53)-SUM($D$62:DO62)</f>
        <v>0</v>
      </c>
      <c r="DQ61" s="136">
        <f>SUM($E$53:DQ53)-SUM($D$62:DP62)</f>
        <v>0</v>
      </c>
      <c r="DR61" s="136">
        <f>SUM($E$53:DR53)-SUM($D$62:DQ62)</f>
        <v>0</v>
      </c>
      <c r="DS61" s="136">
        <f>SUM($E$53:DS53)-SUM($D$62:DR62)</f>
        <v>0</v>
      </c>
      <c r="DT61" s="136">
        <f>SUM($E$53:DT53)-SUM($D$62:DS62)</f>
        <v>0</v>
      </c>
      <c r="DU61" s="136">
        <f>SUM($E$53:DU53)-SUM($D$62:DT62)</f>
        <v>0</v>
      </c>
      <c r="DV61" s="136">
        <f>SUM($E$53:DV53)-SUM($D$62:DU62)</f>
        <v>0</v>
      </c>
      <c r="DW61" s="136">
        <f>SUM($E$53:DW53)-SUM($D$62:DV62)</f>
        <v>0</v>
      </c>
      <c r="DX61" s="136">
        <f>SUM($E$53:DX53)-SUM($D$62:DW62)</f>
        <v>0</v>
      </c>
      <c r="DY61" s="136">
        <f>SUM($E$53:DY53)-SUM($D$62:DX62)</f>
        <v>0</v>
      </c>
    </row>
    <row r="62" spans="1:16384" s="139" customFormat="1">
      <c r="B62" s="114" t="s">
        <v>342</v>
      </c>
      <c r="E62" s="139">
        <f>IF(E$51='Capital Structure'!$E$7,SUM($E$53:E53),0)</f>
        <v>0</v>
      </c>
      <c r="F62" s="139">
        <f>IF(F$51='Capital Structure'!$E$7,SUM($E$53:F53),0)</f>
        <v>0</v>
      </c>
      <c r="G62" s="139">
        <f>IF(G$51='Capital Structure'!$E$7,SUM($E$53:G53),0)</f>
        <v>0</v>
      </c>
      <c r="H62" s="139">
        <f>IF(H$51='Capital Structure'!$E$7,SUM($E$53:H53),0)</f>
        <v>0</v>
      </c>
      <c r="I62" s="139">
        <f>IF(I$51='Capital Structure'!$E$7,SUM($E$53:I53),0)</f>
        <v>0</v>
      </c>
      <c r="J62" s="139">
        <f>IF(J$51='Capital Structure'!$E$7,SUM($E$53:J53),0)</f>
        <v>0</v>
      </c>
      <c r="K62" s="139">
        <f>IF(K$51='Capital Structure'!$E$7,SUM($E$53:K53),0)</f>
        <v>0</v>
      </c>
      <c r="L62" s="139">
        <f>IF(L$51='Capital Structure'!$E$7,SUM($E$53:L53),0)</f>
        <v>0</v>
      </c>
      <c r="M62" s="139">
        <f>IF(M$51='Capital Structure'!$E$7,SUM($E$53:M53),0)</f>
        <v>0</v>
      </c>
      <c r="N62" s="139">
        <f>IF(N$51='Capital Structure'!$E$7,SUM($E$53:N53),0)</f>
        <v>0</v>
      </c>
      <c r="O62" s="139">
        <f>IF(O$51='Capital Structure'!$E$7,SUM($E$53:O53),0)</f>
        <v>0</v>
      </c>
      <c r="P62" s="139">
        <f>IF(P$51='Capital Structure'!$E$7,SUM($E$53:P53),0)</f>
        <v>0</v>
      </c>
      <c r="Q62" s="139">
        <f>IF(Q$51='Capital Structure'!$E$7,SUM($E$53:Q53),0)</f>
        <v>0</v>
      </c>
      <c r="R62" s="139">
        <f>IF(R$51='Capital Structure'!$E$7,SUM($E$53:R53),0)</f>
        <v>0</v>
      </c>
      <c r="S62" s="139">
        <f>IF(S$51='Capital Structure'!$E$7,SUM($E$53:S53),0)</f>
        <v>0</v>
      </c>
      <c r="T62" s="139">
        <f>IF(T$51='Capital Structure'!$E$7,SUM($E$53:T53),0)</f>
        <v>0</v>
      </c>
      <c r="U62" s="139">
        <f>IF(U$51='Capital Structure'!$E$7,SUM($E$53:U53),0)</f>
        <v>0</v>
      </c>
      <c r="V62" s="139">
        <f>IF(V$51='Capital Structure'!$E$7,SUM($E$53:V53),0)</f>
        <v>0</v>
      </c>
      <c r="W62" s="139">
        <f>IF(W$51='Capital Structure'!$E$7,SUM($E$53:W53),0)</f>
        <v>0</v>
      </c>
      <c r="X62" s="139">
        <f>IF(X$51='Capital Structure'!$E$7,SUM($E$53:X53),0)</f>
        <v>0</v>
      </c>
      <c r="Y62" s="139">
        <f>IF(Y$51='Capital Structure'!$E$7,SUM($E$53:Y53),0)</f>
        <v>0</v>
      </c>
      <c r="Z62" s="139">
        <f>IF(Z$51='Capital Structure'!$E$7,SUM($E$53:Z53),0)</f>
        <v>0</v>
      </c>
      <c r="AA62" s="139">
        <f>IF(AA$51='Capital Structure'!$E$7,SUM($E$53:AA53),0)</f>
        <v>0</v>
      </c>
      <c r="AB62" s="139">
        <f>IF(AB$51='Capital Structure'!$E$7,SUM($E$53:AB53),0)</f>
        <v>0</v>
      </c>
      <c r="AC62" s="139">
        <f>IF(AC$51='Capital Structure'!$E$7,SUM($E$53:AC53),0)</f>
        <v>0</v>
      </c>
      <c r="AD62" s="139">
        <f>IF(AD$51='Capital Structure'!$E$7,SUM($E$53:AD53),0)</f>
        <v>0</v>
      </c>
      <c r="AE62" s="139">
        <f>IF(AE$51='Capital Structure'!$E$7,SUM($E$53:AE53),0)</f>
        <v>0</v>
      </c>
      <c r="AF62" s="139">
        <f>IF(AF$51='Capital Structure'!$E$7,SUM($E$53:AF53),0)</f>
        <v>0</v>
      </c>
      <c r="AG62" s="139">
        <f>IF(AG$51='Capital Structure'!$E$7,SUM($E$53:AG53),0)</f>
        <v>0</v>
      </c>
      <c r="AH62" s="139">
        <f>IF(AH$51='Capital Structure'!$E$7,SUM($E$53:AH53),0)</f>
        <v>0</v>
      </c>
      <c r="AI62" s="139">
        <f>IF(AI$51='Capital Structure'!$E$7,SUM($E$53:AI53),0)</f>
        <v>0</v>
      </c>
      <c r="AJ62" s="139">
        <f>IF(AJ$51='Capital Structure'!$E$7,SUM($E$53:AJ53),0)</f>
        <v>0</v>
      </c>
      <c r="AK62" s="139">
        <f>IF(AK$51='Capital Structure'!$E$7,SUM($E$53:AK53),0)</f>
        <v>0</v>
      </c>
      <c r="AL62" s="139">
        <f>IF(AL$51='Capital Structure'!$E$7,SUM($E$53:AL53),0)</f>
        <v>0</v>
      </c>
      <c r="AM62" s="139">
        <f>IF(AM$51='Capital Structure'!$E$7,SUM($E$53:AM53),0)</f>
        <v>0</v>
      </c>
      <c r="AN62" s="139">
        <f>IF(AN$51='Capital Structure'!$E$7,SUM($E$53:AN53),0)</f>
        <v>0</v>
      </c>
      <c r="AO62" s="139">
        <f>IF(AO$51='Capital Structure'!$E$7,SUM($E$53:AO53),0)</f>
        <v>0</v>
      </c>
      <c r="AP62" s="139">
        <f>IF(AP$51='Capital Structure'!$E$7,SUM($E$53:AP53),0)</f>
        <v>0</v>
      </c>
      <c r="AQ62" s="139">
        <f>IF(AQ$51='Capital Structure'!$E$7,SUM($E$53:AQ53),0)</f>
        <v>0</v>
      </c>
      <c r="AR62" s="139">
        <f>IF(AR$51='Capital Structure'!$E$7,SUM($E$53:AR53),0)</f>
        <v>0</v>
      </c>
      <c r="AS62" s="139">
        <f>IF(AS$51='Capital Structure'!$E$7,SUM($E$53:AS53),0)</f>
        <v>0</v>
      </c>
      <c r="AT62" s="139">
        <f>IF(AT$51='Capital Structure'!$E$7,SUM($E$53:AT53),0)</f>
        <v>0</v>
      </c>
      <c r="AU62" s="139">
        <f>IF(AU$51='Capital Structure'!$E$7,SUM($E$53:AU53),0)</f>
        <v>0</v>
      </c>
      <c r="AV62" s="139">
        <f>IF(AV$51='Capital Structure'!$E$7,SUM($E$53:AV53),0)</f>
        <v>0</v>
      </c>
      <c r="AW62" s="139">
        <f>IF(AW$51='Capital Structure'!$E$7,SUM($E$53:AW53),0)</f>
        <v>0</v>
      </c>
      <c r="AX62" s="139">
        <f>IF(AX$51='Capital Structure'!$E$7,SUM($E$53:AX53),0)</f>
        <v>0</v>
      </c>
      <c r="AY62" s="139">
        <f>IF(AY$51='Capital Structure'!$E$7,SUM($E$53:AY53),0)</f>
        <v>0</v>
      </c>
      <c r="AZ62" s="139">
        <f>IF(AZ$51='Capital Structure'!$E$7,SUM($E$53:AZ53),0)</f>
        <v>0</v>
      </c>
      <c r="BA62" s="139">
        <f>IF(BA$51='Capital Structure'!$E$7,SUM($E$53:BA53),0)</f>
        <v>0</v>
      </c>
      <c r="BB62" s="139">
        <f>IF(BB$51='Capital Structure'!$E$7,SUM($E$53:BB53),0)</f>
        <v>0</v>
      </c>
      <c r="BC62" s="139">
        <f>IF(BC$51='Capital Structure'!$E$7,SUM($E$53:BC53),0)</f>
        <v>0</v>
      </c>
      <c r="BD62" s="139">
        <f>IF(BD$51='Capital Structure'!$E$7,SUM($E$53:BD53),0)</f>
        <v>0</v>
      </c>
      <c r="BE62" s="139">
        <f>IF(BE$51='Capital Structure'!$E$7,SUM($E$53:BE53),0)</f>
        <v>0</v>
      </c>
      <c r="BF62" s="139">
        <f>IF(BF$51='Capital Structure'!$E$7,SUM($E$53:BF53),0)</f>
        <v>0</v>
      </c>
      <c r="BG62" s="139">
        <f>IF(BG$51='Capital Structure'!$E$7,SUM($E$53:BG53),0)</f>
        <v>0</v>
      </c>
      <c r="BH62" s="139">
        <f>IF(BH$51='Capital Structure'!$E$7,SUM($E$53:BH53),0)</f>
        <v>0</v>
      </c>
      <c r="BI62" s="139">
        <f>IF(BI$51='Capital Structure'!$E$7,SUM($E$53:BI53),0)</f>
        <v>0</v>
      </c>
      <c r="BJ62" s="139">
        <f>IF(BJ$51='Capital Structure'!$E$7,SUM($E$53:BJ53),0)</f>
        <v>0</v>
      </c>
      <c r="BK62" s="139">
        <f>IF(BK$51='Capital Structure'!$E$7,SUM($E$53:BK53),0)</f>
        <v>0</v>
      </c>
      <c r="BL62" s="139">
        <f>IF(BL$51='Capital Structure'!$E$7,SUM($E$53:BL53),0)</f>
        <v>0</v>
      </c>
      <c r="BM62" s="139">
        <f>IF(BM$51='Capital Structure'!$E$7,SUM($E$53:BM53),0)</f>
        <v>0</v>
      </c>
      <c r="BN62" s="139">
        <f>IF(BN$51='Capital Structure'!$E$7,SUM($E$53:BN53),0)</f>
        <v>0</v>
      </c>
      <c r="BO62" s="139">
        <f>IF(BO$51='Capital Structure'!$E$7,SUM($E$53:BO53),0)</f>
        <v>0</v>
      </c>
      <c r="BP62" s="139">
        <f>IF(BP$51='Capital Structure'!$E$7,SUM($E$53:BP53),0)</f>
        <v>0</v>
      </c>
      <c r="BQ62" s="139">
        <f>IF(BQ$51='Capital Structure'!$E$7,SUM($E$53:BQ53),0)</f>
        <v>0</v>
      </c>
      <c r="BR62" s="139">
        <f>IF(BR$51='Capital Structure'!$E$7,SUM($E$53:BR53),0)</f>
        <v>0</v>
      </c>
      <c r="BS62" s="139">
        <f>IF(BS$51='Capital Structure'!$E$7,SUM($E$53:BS53),0)</f>
        <v>0</v>
      </c>
      <c r="BT62" s="139">
        <f>IF(BT$51='Capital Structure'!$E$7,SUM($E$53:BT53),0)</f>
        <v>0</v>
      </c>
      <c r="BU62" s="139">
        <f>IF(BU$51='Capital Structure'!$E$7,SUM($E$53:BU53),0)</f>
        <v>0</v>
      </c>
      <c r="BV62" s="139">
        <f>IF(BV$51='Capital Structure'!$E$7,SUM($E$53:BV53),0)</f>
        <v>0</v>
      </c>
      <c r="BW62" s="139">
        <f>IF(BW$51='Capital Structure'!$E$7,SUM($E$53:BW53),0)</f>
        <v>0</v>
      </c>
      <c r="BX62" s="139">
        <f>IF(BX$51='Capital Structure'!$E$7,SUM($E$53:BX53),0)</f>
        <v>0</v>
      </c>
      <c r="BY62" s="139">
        <f>IF(BY$51='Capital Structure'!$E$7,SUM($E$53:BY53),0)</f>
        <v>61000000</v>
      </c>
      <c r="BZ62" s="139">
        <f>IF(BZ$51='Capital Structure'!$E$7,SUM($E$53:BZ53),0)</f>
        <v>0</v>
      </c>
      <c r="CA62" s="139">
        <f>IF(CA$51='Capital Structure'!$E$7,SUM($E$53:CA53),0)</f>
        <v>0</v>
      </c>
      <c r="CB62" s="139">
        <f>IF(CB$51='Capital Structure'!$E$7,SUM($E$53:CB53),0)</f>
        <v>0</v>
      </c>
      <c r="CC62" s="139">
        <f>IF(CC$51='Capital Structure'!$E$7,SUM($E$53:CC53),0)</f>
        <v>0</v>
      </c>
      <c r="CD62" s="139">
        <f>IF(CD$51='Capital Structure'!$E$7,SUM($E$53:CD53),0)</f>
        <v>0</v>
      </c>
      <c r="CE62" s="139">
        <f>IF(CE$51='Capital Structure'!$E$7,SUM($E$53:CE53),0)</f>
        <v>0</v>
      </c>
      <c r="CF62" s="139">
        <f>IF(CF$51='Capital Structure'!$E$7,SUM($E$53:CF53),0)</f>
        <v>0</v>
      </c>
      <c r="CG62" s="139">
        <f>IF(CG$51='Capital Structure'!$E$7,SUM($E$53:CG53),0)</f>
        <v>0</v>
      </c>
      <c r="CH62" s="139">
        <f>IF(CH$51='Capital Structure'!$E$7,SUM($E$53:CH53),0)</f>
        <v>0</v>
      </c>
      <c r="CI62" s="139">
        <f>IF(CI$51='Capital Structure'!$E$7,SUM($E$53:CI53),0)</f>
        <v>0</v>
      </c>
      <c r="CJ62" s="139">
        <f>IF(CJ$51='Capital Structure'!$E$7,SUM($E$53:CJ53),0)</f>
        <v>0</v>
      </c>
      <c r="CK62" s="139">
        <f>IF(CK$51='Capital Structure'!$E$7,SUM($E$53:CK53),0)</f>
        <v>0</v>
      </c>
      <c r="CL62" s="139">
        <f>IF(CL$51='Capital Structure'!$E$7,SUM($E$53:CL53),0)</f>
        <v>0</v>
      </c>
      <c r="CM62" s="139">
        <f>IF(CM$51='Capital Structure'!$E$7,SUM($E$53:CM53),0)</f>
        <v>0</v>
      </c>
      <c r="CN62" s="139">
        <f>IF(CN$51='Capital Structure'!$E$7,SUM($E$53:CN53),0)</f>
        <v>0</v>
      </c>
      <c r="CO62" s="139">
        <f>IF(CO$51='Capital Structure'!$E$7,SUM($E$53:CO53),0)</f>
        <v>0</v>
      </c>
      <c r="CP62" s="139">
        <f>IF(CP$51='Capital Structure'!$E$7,SUM($E$53:CP53),0)</f>
        <v>0</v>
      </c>
      <c r="CQ62" s="139">
        <f>IF(CQ$51='Capital Structure'!$E$7,SUM($E$53:CQ53),0)</f>
        <v>0</v>
      </c>
      <c r="CR62" s="139">
        <f>IF(CR$51='Capital Structure'!$E$7,SUM($E$53:CR53),0)</f>
        <v>0</v>
      </c>
      <c r="CS62" s="139">
        <f>IF(CS$51='Capital Structure'!$E$7,SUM($E$53:CS53),0)</f>
        <v>0</v>
      </c>
      <c r="CT62" s="139">
        <f>IF(CT$51='Capital Structure'!$E$7,SUM($E$53:CT53),0)</f>
        <v>0</v>
      </c>
      <c r="CU62" s="139">
        <f>IF(CU$51='Capital Structure'!$E$7,SUM($E$53:CU53),0)</f>
        <v>0</v>
      </c>
      <c r="CV62" s="139">
        <f>IF(CV$51='Capital Structure'!$E$7,SUM($E$53:CV53),0)</f>
        <v>0</v>
      </c>
      <c r="CW62" s="139">
        <f>IF(CW$51='Capital Structure'!$E$7,SUM($E$53:CW53),0)</f>
        <v>0</v>
      </c>
      <c r="CX62" s="139">
        <f>IF(CX$51='Capital Structure'!$E$7,SUM($E$53:CX53),0)</f>
        <v>0</v>
      </c>
      <c r="CY62" s="139">
        <f>IF(CY$51='Capital Structure'!$E$7,SUM($E$53:CY53),0)</f>
        <v>0</v>
      </c>
      <c r="CZ62" s="139">
        <f>IF(CZ$51='Capital Structure'!$E$7,SUM($E$53:CZ53),0)</f>
        <v>0</v>
      </c>
      <c r="DA62" s="139">
        <f>IF(DA$51='Capital Structure'!$E$7,SUM($E$53:DA53),0)</f>
        <v>0</v>
      </c>
      <c r="DB62" s="139">
        <f>IF(DB$51='Capital Structure'!$E$7,SUM($E$53:DB53),0)</f>
        <v>0</v>
      </c>
      <c r="DC62" s="139">
        <f>IF(DC$51='Capital Structure'!$E$7,SUM($E$53:DC53),0)</f>
        <v>0</v>
      </c>
      <c r="DD62" s="139">
        <f>IF(DD$51='Capital Structure'!$E$7,SUM($E$53:DD53),0)</f>
        <v>0</v>
      </c>
      <c r="DE62" s="139">
        <f>IF(DE$51='Capital Structure'!$E$7,SUM($E$53:DE53),0)</f>
        <v>0</v>
      </c>
      <c r="DF62" s="139">
        <f>IF(DF$51='Capital Structure'!$E$7,SUM($E$53:DF53),0)</f>
        <v>0</v>
      </c>
      <c r="DG62" s="139">
        <f>IF(DG$51='Capital Structure'!$E$7,SUM($E$53:DG53),0)</f>
        <v>0</v>
      </c>
      <c r="DH62" s="139">
        <f>IF(DH$51='Capital Structure'!$E$7,SUM($E$53:DH53),0)</f>
        <v>0</v>
      </c>
      <c r="DI62" s="139">
        <f>IF(DI$51='Capital Structure'!$E$7,SUM($E$53:DI53),0)</f>
        <v>0</v>
      </c>
      <c r="DJ62" s="139">
        <f>IF(DJ$51='Capital Structure'!$E$7,SUM($E$53:DJ53),0)</f>
        <v>0</v>
      </c>
      <c r="DK62" s="139">
        <f>IF(DK$51='Capital Structure'!$E$7,SUM($E$53:DK53),0)</f>
        <v>0</v>
      </c>
      <c r="DL62" s="139">
        <f>IF(DL$51='Capital Structure'!$E$7,SUM($E$53:DL53),0)</f>
        <v>0</v>
      </c>
      <c r="DM62" s="139">
        <f>IF(DM$51='Capital Structure'!$E$7,SUM($E$53:DM53),0)</f>
        <v>0</v>
      </c>
      <c r="DN62" s="139">
        <f>IF(DN$51='Capital Structure'!$E$7,SUM($E$53:DN53),0)</f>
        <v>0</v>
      </c>
      <c r="DO62" s="139">
        <f>IF(DO$51='Capital Structure'!$E$7,SUM($E$53:DO53),0)</f>
        <v>0</v>
      </c>
      <c r="DP62" s="139">
        <f>IF(DP$51='Capital Structure'!$E$7,SUM($E$53:DP53),0)</f>
        <v>0</v>
      </c>
      <c r="DQ62" s="139">
        <f>IF(DQ$51='Capital Structure'!$E$7,SUM($E$53:DQ53),0)</f>
        <v>0</v>
      </c>
      <c r="DR62" s="139">
        <f>IF(DR$51='Capital Structure'!$E$7,SUM($E$53:DR53),0)</f>
        <v>0</v>
      </c>
      <c r="DS62" s="139">
        <f>IF(DS$51='Capital Structure'!$E$7,SUM($E$53:DS53),0)</f>
        <v>0</v>
      </c>
      <c r="DT62" s="139">
        <f>IF(DT$51='Capital Structure'!$E$7,SUM($E$53:DT53),0)</f>
        <v>0</v>
      </c>
      <c r="DU62" s="139">
        <f>IF(DU$51='Capital Structure'!$E$7,SUM($E$53:DU53),0)</f>
        <v>0</v>
      </c>
      <c r="DV62" s="139">
        <f>IF(DV$51='Capital Structure'!$E$7,SUM($E$53:DV53),0)</f>
        <v>0</v>
      </c>
      <c r="DW62" s="139">
        <f>IF(DW$51='Capital Structure'!$E$7,SUM($E$53:DW53),0)</f>
        <v>0</v>
      </c>
      <c r="DX62" s="139">
        <f>IF(DX$51='Capital Structure'!$E$7,SUM($E$53:DX53),0)</f>
        <v>0</v>
      </c>
      <c r="DY62" s="139">
        <f>IF(DY$51='Capital Structure'!$E$7,SUM($E$53:DY53),0)</f>
        <v>0</v>
      </c>
    </row>
    <row r="63" spans="1:16384" s="139" customFormat="1">
      <c r="B63" s="114"/>
    </row>
    <row r="64" spans="1:16384" s="139" customFormat="1">
      <c r="A64" s="140"/>
      <c r="B64" s="118" t="s">
        <v>343</v>
      </c>
      <c r="C64" s="140"/>
      <c r="D64" s="140"/>
      <c r="E64" s="139">
        <f>E53</f>
        <v>0</v>
      </c>
      <c r="F64" s="139">
        <f t="shared" ref="F64:BQ64" si="27">F53</f>
        <v>0</v>
      </c>
      <c r="G64" s="139">
        <f t="shared" si="27"/>
        <v>0</v>
      </c>
      <c r="H64" s="139">
        <f t="shared" si="27"/>
        <v>0</v>
      </c>
      <c r="I64" s="139">
        <f t="shared" si="27"/>
        <v>0</v>
      </c>
      <c r="J64" s="139">
        <f t="shared" si="27"/>
        <v>0</v>
      </c>
      <c r="K64" s="139">
        <f t="shared" si="27"/>
        <v>0</v>
      </c>
      <c r="L64" s="139">
        <f t="shared" si="27"/>
        <v>0</v>
      </c>
      <c r="M64" s="139">
        <f t="shared" si="27"/>
        <v>0</v>
      </c>
      <c r="N64" s="139">
        <f t="shared" si="27"/>
        <v>0</v>
      </c>
      <c r="O64" s="139">
        <f t="shared" si="27"/>
        <v>0</v>
      </c>
      <c r="P64" s="139">
        <f t="shared" si="27"/>
        <v>0</v>
      </c>
      <c r="Q64" s="139">
        <f t="shared" si="27"/>
        <v>0</v>
      </c>
      <c r="R64" s="139">
        <f t="shared" si="27"/>
        <v>0</v>
      </c>
      <c r="S64" s="139">
        <f t="shared" si="27"/>
        <v>0</v>
      </c>
      <c r="T64" s="139">
        <f t="shared" si="27"/>
        <v>0</v>
      </c>
      <c r="U64" s="139">
        <f t="shared" si="27"/>
        <v>0</v>
      </c>
      <c r="V64" s="139">
        <f t="shared" si="27"/>
        <v>0</v>
      </c>
      <c r="W64" s="139">
        <f t="shared" si="27"/>
        <v>0</v>
      </c>
      <c r="X64" s="139">
        <f t="shared" si="27"/>
        <v>0</v>
      </c>
      <c r="Y64" s="139">
        <f t="shared" si="27"/>
        <v>0</v>
      </c>
      <c r="Z64" s="139">
        <f t="shared" si="27"/>
        <v>0</v>
      </c>
      <c r="AA64" s="139">
        <f t="shared" si="27"/>
        <v>0</v>
      </c>
      <c r="AB64" s="139">
        <f t="shared" si="27"/>
        <v>0</v>
      </c>
      <c r="AC64" s="139">
        <f t="shared" si="27"/>
        <v>0</v>
      </c>
      <c r="AD64" s="139">
        <f t="shared" si="27"/>
        <v>0</v>
      </c>
      <c r="AE64" s="139">
        <f t="shared" si="27"/>
        <v>0</v>
      </c>
      <c r="AF64" s="139">
        <f t="shared" si="27"/>
        <v>0</v>
      </c>
      <c r="AG64" s="139">
        <f t="shared" si="27"/>
        <v>0</v>
      </c>
      <c r="AH64" s="139">
        <f t="shared" si="27"/>
        <v>0</v>
      </c>
      <c r="AI64" s="139">
        <f t="shared" si="27"/>
        <v>0</v>
      </c>
      <c r="AJ64" s="139">
        <f t="shared" si="27"/>
        <v>0</v>
      </c>
      <c r="AK64" s="139">
        <f t="shared" si="27"/>
        <v>0</v>
      </c>
      <c r="AL64" s="139">
        <f t="shared" si="27"/>
        <v>0</v>
      </c>
      <c r="AM64" s="139">
        <f t="shared" si="27"/>
        <v>0</v>
      </c>
      <c r="AN64" s="139">
        <f t="shared" si="27"/>
        <v>0</v>
      </c>
      <c r="AO64" s="139">
        <f t="shared" si="27"/>
        <v>0</v>
      </c>
      <c r="AP64" s="139">
        <f t="shared" si="27"/>
        <v>0</v>
      </c>
      <c r="AQ64" s="139">
        <f t="shared" si="27"/>
        <v>0</v>
      </c>
      <c r="AR64" s="139">
        <f t="shared" si="27"/>
        <v>61000000</v>
      </c>
      <c r="AS64" s="139">
        <f t="shared" si="27"/>
        <v>0</v>
      </c>
      <c r="AT64" s="139">
        <f t="shared" si="27"/>
        <v>0</v>
      </c>
      <c r="AU64" s="139">
        <f t="shared" si="27"/>
        <v>0</v>
      </c>
      <c r="AV64" s="139">
        <f t="shared" si="27"/>
        <v>0</v>
      </c>
      <c r="AW64" s="139">
        <f t="shared" si="27"/>
        <v>0</v>
      </c>
      <c r="AX64" s="139">
        <f t="shared" si="27"/>
        <v>0</v>
      </c>
      <c r="AY64" s="139">
        <f t="shared" si="27"/>
        <v>0</v>
      </c>
      <c r="AZ64" s="139">
        <f t="shared" si="27"/>
        <v>0</v>
      </c>
      <c r="BA64" s="139">
        <f t="shared" si="27"/>
        <v>0</v>
      </c>
      <c r="BB64" s="139">
        <f t="shared" si="27"/>
        <v>0</v>
      </c>
      <c r="BC64" s="139">
        <f t="shared" si="27"/>
        <v>0</v>
      </c>
      <c r="BD64" s="139">
        <f t="shared" si="27"/>
        <v>0</v>
      </c>
      <c r="BE64" s="139">
        <f t="shared" si="27"/>
        <v>0</v>
      </c>
      <c r="BF64" s="139">
        <f t="shared" si="27"/>
        <v>0</v>
      </c>
      <c r="BG64" s="139">
        <f t="shared" si="27"/>
        <v>0</v>
      </c>
      <c r="BH64" s="139">
        <f t="shared" si="27"/>
        <v>0</v>
      </c>
      <c r="BI64" s="139">
        <f t="shared" si="27"/>
        <v>0</v>
      </c>
      <c r="BJ64" s="139">
        <f t="shared" si="27"/>
        <v>0</v>
      </c>
      <c r="BK64" s="139">
        <f t="shared" si="27"/>
        <v>0</v>
      </c>
      <c r="BL64" s="139">
        <f t="shared" si="27"/>
        <v>0</v>
      </c>
      <c r="BM64" s="139">
        <f t="shared" si="27"/>
        <v>0</v>
      </c>
      <c r="BN64" s="139">
        <f t="shared" si="27"/>
        <v>0</v>
      </c>
      <c r="BO64" s="139">
        <f t="shared" si="27"/>
        <v>0</v>
      </c>
      <c r="BP64" s="139">
        <f t="shared" si="27"/>
        <v>0</v>
      </c>
      <c r="BQ64" s="139">
        <f t="shared" si="27"/>
        <v>0</v>
      </c>
      <c r="BR64" s="139">
        <f t="shared" ref="BR64:DY64" si="28">BR53</f>
        <v>0</v>
      </c>
      <c r="BS64" s="139">
        <f t="shared" si="28"/>
        <v>0</v>
      </c>
      <c r="BT64" s="139">
        <f t="shared" si="28"/>
        <v>0</v>
      </c>
      <c r="BU64" s="139">
        <f t="shared" si="28"/>
        <v>0</v>
      </c>
      <c r="BV64" s="139">
        <f t="shared" si="28"/>
        <v>0</v>
      </c>
      <c r="BW64" s="139">
        <f t="shared" si="28"/>
        <v>0</v>
      </c>
      <c r="BX64" s="139">
        <f t="shared" si="28"/>
        <v>0</v>
      </c>
      <c r="BY64" s="139">
        <f t="shared" si="28"/>
        <v>0</v>
      </c>
      <c r="BZ64" s="139">
        <f t="shared" si="28"/>
        <v>0</v>
      </c>
      <c r="CA64" s="139">
        <f t="shared" si="28"/>
        <v>0</v>
      </c>
      <c r="CB64" s="139">
        <f t="shared" si="28"/>
        <v>0</v>
      </c>
      <c r="CC64" s="139">
        <f t="shared" si="28"/>
        <v>0</v>
      </c>
      <c r="CD64" s="139">
        <f t="shared" si="28"/>
        <v>0</v>
      </c>
      <c r="CE64" s="139">
        <f t="shared" si="28"/>
        <v>0</v>
      </c>
      <c r="CF64" s="139">
        <f t="shared" si="28"/>
        <v>0</v>
      </c>
      <c r="CG64" s="139">
        <f t="shared" si="28"/>
        <v>0</v>
      </c>
      <c r="CH64" s="139">
        <f t="shared" si="28"/>
        <v>0</v>
      </c>
      <c r="CI64" s="139">
        <f t="shared" si="28"/>
        <v>0</v>
      </c>
      <c r="CJ64" s="139">
        <f t="shared" si="28"/>
        <v>0</v>
      </c>
      <c r="CK64" s="139">
        <f t="shared" si="28"/>
        <v>0</v>
      </c>
      <c r="CL64" s="139">
        <f t="shared" si="28"/>
        <v>0</v>
      </c>
      <c r="CM64" s="139">
        <f t="shared" si="28"/>
        <v>0</v>
      </c>
      <c r="CN64" s="139">
        <f t="shared" si="28"/>
        <v>0</v>
      </c>
      <c r="CO64" s="139">
        <f t="shared" si="28"/>
        <v>0</v>
      </c>
      <c r="CP64" s="139">
        <f t="shared" si="28"/>
        <v>0</v>
      </c>
      <c r="CQ64" s="139">
        <f t="shared" si="28"/>
        <v>0</v>
      </c>
      <c r="CR64" s="139">
        <f t="shared" si="28"/>
        <v>0</v>
      </c>
      <c r="CS64" s="139">
        <f t="shared" si="28"/>
        <v>0</v>
      </c>
      <c r="CT64" s="139">
        <f t="shared" si="28"/>
        <v>0</v>
      </c>
      <c r="CU64" s="139">
        <f t="shared" si="28"/>
        <v>0</v>
      </c>
      <c r="CV64" s="139">
        <f t="shared" si="28"/>
        <v>0</v>
      </c>
      <c r="CW64" s="139">
        <f t="shared" si="28"/>
        <v>0</v>
      </c>
      <c r="CX64" s="139">
        <f t="shared" si="28"/>
        <v>0</v>
      </c>
      <c r="CY64" s="139">
        <f t="shared" si="28"/>
        <v>0</v>
      </c>
      <c r="CZ64" s="139">
        <f t="shared" si="28"/>
        <v>0</v>
      </c>
      <c r="DA64" s="139">
        <f t="shared" si="28"/>
        <v>0</v>
      </c>
      <c r="DB64" s="139">
        <f t="shared" si="28"/>
        <v>0</v>
      </c>
      <c r="DC64" s="139">
        <f t="shared" si="28"/>
        <v>0</v>
      </c>
      <c r="DD64" s="139">
        <f t="shared" si="28"/>
        <v>0</v>
      </c>
      <c r="DE64" s="139">
        <f t="shared" si="28"/>
        <v>0</v>
      </c>
      <c r="DF64" s="139">
        <f t="shared" si="28"/>
        <v>0</v>
      </c>
      <c r="DG64" s="139">
        <f t="shared" si="28"/>
        <v>0</v>
      </c>
      <c r="DH64" s="139">
        <f t="shared" si="28"/>
        <v>0</v>
      </c>
      <c r="DI64" s="139">
        <f t="shared" si="28"/>
        <v>0</v>
      </c>
      <c r="DJ64" s="139">
        <f t="shared" si="28"/>
        <v>0</v>
      </c>
      <c r="DK64" s="139">
        <f t="shared" si="28"/>
        <v>0</v>
      </c>
      <c r="DL64" s="139">
        <f t="shared" si="28"/>
        <v>0</v>
      </c>
      <c r="DM64" s="139">
        <f t="shared" si="28"/>
        <v>0</v>
      </c>
      <c r="DN64" s="139">
        <f t="shared" si="28"/>
        <v>0</v>
      </c>
      <c r="DO64" s="139">
        <f t="shared" si="28"/>
        <v>0</v>
      </c>
      <c r="DP64" s="139">
        <f t="shared" si="28"/>
        <v>0</v>
      </c>
      <c r="DQ64" s="139">
        <f t="shared" si="28"/>
        <v>0</v>
      </c>
      <c r="DR64" s="139">
        <f t="shared" si="28"/>
        <v>0</v>
      </c>
      <c r="DS64" s="139">
        <f t="shared" si="28"/>
        <v>0</v>
      </c>
      <c r="DT64" s="139">
        <f t="shared" si="28"/>
        <v>0</v>
      </c>
      <c r="DU64" s="139">
        <f t="shared" si="28"/>
        <v>0</v>
      </c>
      <c r="DV64" s="139">
        <f t="shared" si="28"/>
        <v>0</v>
      </c>
      <c r="DW64" s="139">
        <f t="shared" si="28"/>
        <v>0</v>
      </c>
      <c r="DX64" s="139">
        <f t="shared" si="28"/>
        <v>0</v>
      </c>
      <c r="DY64" s="139">
        <f t="shared" si="28"/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337</v>
      </c>
      <c r="C65" s="140"/>
      <c r="D65" s="140"/>
      <c r="E65" s="139">
        <f>IF('Capital Structure'!$D$17='Capital Structure'!$E$17,0,E60)</f>
        <v>0</v>
      </c>
      <c r="F65" s="139">
        <f>IF('Capital Structure'!$D$17='Capital Structure'!$E$17,0,F60)</f>
        <v>0</v>
      </c>
      <c r="G65" s="139">
        <f>IF('Capital Structure'!$D$17='Capital Structure'!$E$17,0,G60)</f>
        <v>0</v>
      </c>
      <c r="H65" s="139">
        <f>IF('Capital Structure'!$D$17='Capital Structure'!$E$17,0,H60)</f>
        <v>0</v>
      </c>
      <c r="I65" s="139">
        <f>IF('Capital Structure'!$D$17='Capital Structure'!$E$17,0,I60)</f>
        <v>0</v>
      </c>
      <c r="J65" s="139">
        <f>IF('Capital Structure'!$D$17='Capital Structure'!$E$17,0,J60)</f>
        <v>0</v>
      </c>
      <c r="K65" s="139">
        <f>IF('Capital Structure'!$D$17='Capital Structure'!$E$17,0,K60)</f>
        <v>0</v>
      </c>
      <c r="L65" s="139">
        <f>IF('Capital Structure'!$D$17='Capital Structure'!$E$17,0,L60)</f>
        <v>0</v>
      </c>
      <c r="M65" s="139">
        <f>IF('Capital Structure'!$D$17='Capital Structure'!$E$17,0,M60)</f>
        <v>0</v>
      </c>
      <c r="N65" s="139">
        <f>IF('Capital Structure'!$D$17='Capital Structure'!$E$17,0,N60)</f>
        <v>0</v>
      </c>
      <c r="O65" s="139">
        <f>IF('Capital Structure'!$D$17='Capital Structure'!$E$17,0,O60)</f>
        <v>0</v>
      </c>
      <c r="P65" s="139">
        <f>IF('Capital Structure'!$D$17='Capital Structure'!$E$17,0,P60)</f>
        <v>0</v>
      </c>
      <c r="Q65" s="139">
        <f>IF('Capital Structure'!$D$17='Capital Structure'!$E$17,0,Q60)</f>
        <v>0</v>
      </c>
      <c r="R65" s="139">
        <f>IF('Capital Structure'!$D$17='Capital Structure'!$E$17,0,R60)</f>
        <v>0</v>
      </c>
      <c r="S65" s="139">
        <f>IF('Capital Structure'!$D$17='Capital Structure'!$E$17,0,S60)</f>
        <v>0</v>
      </c>
      <c r="T65" s="139">
        <f>IF('Capital Structure'!$D$17='Capital Structure'!$E$17,0,T60)</f>
        <v>0</v>
      </c>
      <c r="U65" s="139">
        <f>IF('Capital Structure'!$D$17='Capital Structure'!$E$17,0,U60)</f>
        <v>0</v>
      </c>
      <c r="V65" s="139">
        <f>IF('Capital Structure'!$D$17='Capital Structure'!$E$17,0,V60)</f>
        <v>0</v>
      </c>
      <c r="W65" s="139">
        <f>IF('Capital Structure'!$D$17='Capital Structure'!$E$17,0,W60)</f>
        <v>0</v>
      </c>
      <c r="X65" s="139">
        <f>IF('Capital Structure'!$D$17='Capital Structure'!$E$17,0,X60)</f>
        <v>0</v>
      </c>
      <c r="Y65" s="139">
        <f>IF('Capital Structure'!$D$17='Capital Structure'!$E$17,0,Y60)</f>
        <v>0</v>
      </c>
      <c r="Z65" s="139">
        <f>IF('Capital Structure'!$D$17='Capital Structure'!$E$17,0,Z60)</f>
        <v>0</v>
      </c>
      <c r="AA65" s="139">
        <f>IF('Capital Structure'!$D$17='Capital Structure'!$E$17,0,AA60)</f>
        <v>0</v>
      </c>
      <c r="AB65" s="139">
        <f>IF('Capital Structure'!$D$17='Capital Structure'!$E$17,0,AB60)</f>
        <v>0</v>
      </c>
      <c r="AC65" s="139">
        <f>IF('Capital Structure'!$D$17='Capital Structure'!$E$17,0,AC60)</f>
        <v>0</v>
      </c>
      <c r="AD65" s="139">
        <f>IF('Capital Structure'!$D$17='Capital Structure'!$E$17,0,AD60)</f>
        <v>0</v>
      </c>
      <c r="AE65" s="139">
        <f>IF('Capital Structure'!$D$17='Capital Structure'!$E$17,0,AE60)</f>
        <v>0</v>
      </c>
      <c r="AF65" s="139">
        <f>IF('Capital Structure'!$D$17='Capital Structure'!$E$17,0,AF60)</f>
        <v>0</v>
      </c>
      <c r="AG65" s="139">
        <f>IF('Capital Structure'!$D$17='Capital Structure'!$E$17,0,AG60)</f>
        <v>0</v>
      </c>
      <c r="AH65" s="139">
        <f>IF('Capital Structure'!$D$17='Capital Structure'!$E$17,0,AH60)</f>
        <v>0</v>
      </c>
      <c r="AI65" s="139">
        <f>IF('Capital Structure'!$D$17='Capital Structure'!$E$17,0,AI60)</f>
        <v>0</v>
      </c>
      <c r="AJ65" s="139">
        <f>IF('Capital Structure'!$D$17='Capital Structure'!$E$17,0,AJ60)</f>
        <v>0</v>
      </c>
      <c r="AK65" s="139">
        <f>IF('Capital Structure'!$D$17='Capital Structure'!$E$17,0,AK60)</f>
        <v>0</v>
      </c>
      <c r="AL65" s="139">
        <f>IF('Capital Structure'!$D$17='Capital Structure'!$E$17,0,AL60)</f>
        <v>0</v>
      </c>
      <c r="AM65" s="139">
        <f>IF('Capital Structure'!$D$17='Capital Structure'!$E$17,0,AM60)</f>
        <v>0</v>
      </c>
      <c r="AN65" s="139">
        <f>IF('Capital Structure'!$D$17='Capital Structure'!$E$17,0,AN60)</f>
        <v>0</v>
      </c>
      <c r="AO65" s="139">
        <f>IF('Capital Structure'!$D$17='Capital Structure'!$E$17,0,AO60)</f>
        <v>0</v>
      </c>
      <c r="AP65" s="139">
        <f>IF('Capital Structure'!$D$17='Capital Structure'!$E$17,0,AP60)</f>
        <v>0</v>
      </c>
      <c r="AQ65" s="139">
        <f>IF('Capital Structure'!$D$17='Capital Structure'!$E$17,0,AQ60)</f>
        <v>0</v>
      </c>
      <c r="AR65" s="139">
        <f>IF('Capital Structure'!$D$17='Capital Structure'!$E$17,0,AR60)</f>
        <v>0</v>
      </c>
      <c r="AS65" s="139">
        <f>IF('Capital Structure'!$D$17='Capital Structure'!$E$17,0,AS60)</f>
        <v>0</v>
      </c>
      <c r="AT65" s="139">
        <f>IF('Capital Structure'!$D$17='Capital Structure'!$E$17,0,AT60)</f>
        <v>0</v>
      </c>
      <c r="AU65" s="139">
        <f>IF('Capital Structure'!$D$17='Capital Structure'!$E$17,0,AU60)</f>
        <v>0</v>
      </c>
      <c r="AV65" s="139">
        <f>IF('Capital Structure'!$D$17='Capital Structure'!$E$17,0,AV60)</f>
        <v>0</v>
      </c>
      <c r="AW65" s="139">
        <f>IF('Capital Structure'!$D$17='Capital Structure'!$E$17,0,AW60)</f>
        <v>0</v>
      </c>
      <c r="AX65" s="139">
        <f>IF('Capital Structure'!$D$17='Capital Structure'!$E$17,0,AX60)</f>
        <v>0</v>
      </c>
      <c r="AY65" s="139">
        <f>IF('Capital Structure'!$D$17='Capital Structure'!$E$17,0,AY60)</f>
        <v>0</v>
      </c>
      <c r="AZ65" s="139">
        <f>IF('Capital Structure'!$D$17='Capital Structure'!$E$17,0,AZ60)</f>
        <v>0</v>
      </c>
      <c r="BA65" s="139">
        <f>IF('Capital Structure'!$D$17='Capital Structure'!$E$17,0,BA60)</f>
        <v>0</v>
      </c>
      <c r="BB65" s="139">
        <f>IF('Capital Structure'!$D$17='Capital Structure'!$E$17,0,BB60)</f>
        <v>0</v>
      </c>
      <c r="BC65" s="139">
        <f>IF('Capital Structure'!$D$17='Capital Structure'!$E$17,0,BC60)</f>
        <v>0</v>
      </c>
      <c r="BD65" s="139">
        <f>IF('Capital Structure'!$D$17='Capital Structure'!$E$17,0,BD60)</f>
        <v>0</v>
      </c>
      <c r="BE65" s="139">
        <f>IF('Capital Structure'!$D$17='Capital Structure'!$E$17,0,BE60)</f>
        <v>0</v>
      </c>
      <c r="BF65" s="139">
        <f>IF('Capital Structure'!$D$17='Capital Structure'!$E$17,0,BF60)</f>
        <v>0</v>
      </c>
      <c r="BG65" s="139">
        <f>IF('Capital Structure'!$D$17='Capital Structure'!$E$17,0,BG60)</f>
        <v>0</v>
      </c>
      <c r="BH65" s="139">
        <f>IF('Capital Structure'!$D$17='Capital Structure'!$E$17,0,BH60)</f>
        <v>0</v>
      </c>
      <c r="BI65" s="139">
        <f>IF('Capital Structure'!$D$17='Capital Structure'!$E$17,0,BI60)</f>
        <v>0</v>
      </c>
      <c r="BJ65" s="139">
        <f>IF('Capital Structure'!$D$17='Capital Structure'!$E$17,0,BJ60)</f>
        <v>0</v>
      </c>
      <c r="BK65" s="139">
        <f>IF('Capital Structure'!$D$17='Capital Structure'!$E$17,0,BK60)</f>
        <v>0</v>
      </c>
      <c r="BL65" s="139">
        <f>IF('Capital Structure'!$D$17='Capital Structure'!$E$17,0,BL60)</f>
        <v>0</v>
      </c>
      <c r="BM65" s="139">
        <f>IF('Capital Structure'!$D$17='Capital Structure'!$E$17,0,BM60)</f>
        <v>0</v>
      </c>
      <c r="BN65" s="139">
        <f>IF('Capital Structure'!$D$17='Capital Structure'!$E$17,0,BN60)</f>
        <v>0</v>
      </c>
      <c r="BO65" s="139">
        <f>IF('Capital Structure'!$D$17='Capital Structure'!$E$17,0,BO60)</f>
        <v>0</v>
      </c>
      <c r="BP65" s="139">
        <f>IF('Capital Structure'!$D$17='Capital Structure'!$E$17,0,BP60)</f>
        <v>0</v>
      </c>
      <c r="BQ65" s="139">
        <f>IF('Capital Structure'!$D$17='Capital Structure'!$E$17,0,BQ60)</f>
        <v>0</v>
      </c>
      <c r="BR65" s="139">
        <f>IF('Capital Structure'!$D$17='Capital Structure'!$E$17,0,BR60)</f>
        <v>0</v>
      </c>
      <c r="BS65" s="139">
        <f>IF('Capital Structure'!$D$17='Capital Structure'!$E$17,0,BS60)</f>
        <v>0</v>
      </c>
      <c r="BT65" s="139">
        <f>IF('Capital Structure'!$D$17='Capital Structure'!$E$17,0,BT60)</f>
        <v>0</v>
      </c>
      <c r="BU65" s="139">
        <f>IF('Capital Structure'!$D$17='Capital Structure'!$E$17,0,BU60)</f>
        <v>0</v>
      </c>
      <c r="BV65" s="139">
        <f>IF('Capital Structure'!$D$17='Capital Structure'!$E$17,0,BV60)</f>
        <v>0</v>
      </c>
      <c r="BW65" s="139">
        <f>IF('Capital Structure'!$D$17='Capital Structure'!$E$17,0,BW60)</f>
        <v>0</v>
      </c>
      <c r="BX65" s="139">
        <f>IF('Capital Structure'!$D$17='Capital Structure'!$E$17,0,BX60)</f>
        <v>0</v>
      </c>
      <c r="BY65" s="139">
        <f>IF('Capital Structure'!$D$17='Capital Structure'!$E$17,0,BY60)</f>
        <v>0</v>
      </c>
      <c r="BZ65" s="139">
        <f>IF('Capital Structure'!$D$17='Capital Structure'!$E$17,0,BZ60)</f>
        <v>0</v>
      </c>
      <c r="CA65" s="139">
        <f>IF('Capital Structure'!$D$17='Capital Structure'!$E$17,0,CA60)</f>
        <v>0</v>
      </c>
      <c r="CB65" s="139">
        <f>IF('Capital Structure'!$D$17='Capital Structure'!$E$17,0,CB60)</f>
        <v>0</v>
      </c>
      <c r="CC65" s="139">
        <f>IF('Capital Structure'!$D$17='Capital Structure'!$E$17,0,CC60)</f>
        <v>0</v>
      </c>
      <c r="CD65" s="139">
        <f>IF('Capital Structure'!$D$17='Capital Structure'!$E$17,0,CD60)</f>
        <v>0</v>
      </c>
      <c r="CE65" s="139">
        <f>IF('Capital Structure'!$D$17='Capital Structure'!$E$17,0,CE60)</f>
        <v>0</v>
      </c>
      <c r="CF65" s="139">
        <f>IF('Capital Structure'!$D$17='Capital Structure'!$E$17,0,CF60)</f>
        <v>0</v>
      </c>
      <c r="CG65" s="139">
        <f>IF('Capital Structure'!$D$17='Capital Structure'!$E$17,0,CG60)</f>
        <v>0</v>
      </c>
      <c r="CH65" s="139">
        <f>IF('Capital Structure'!$D$17='Capital Structure'!$E$17,0,CH60)</f>
        <v>0</v>
      </c>
      <c r="CI65" s="139">
        <f>IF('Capital Structure'!$D$17='Capital Structure'!$E$17,0,CI60)</f>
        <v>0</v>
      </c>
      <c r="CJ65" s="139">
        <f>IF('Capital Structure'!$D$17='Capital Structure'!$E$17,0,CJ60)</f>
        <v>0</v>
      </c>
      <c r="CK65" s="139">
        <f>IF('Capital Structure'!$D$17='Capital Structure'!$E$17,0,CK60)</f>
        <v>0</v>
      </c>
      <c r="CL65" s="139">
        <f>IF('Capital Structure'!$D$17='Capital Structure'!$E$17,0,CL60)</f>
        <v>0</v>
      </c>
      <c r="CM65" s="139">
        <f>IF('Capital Structure'!$D$17='Capital Structure'!$E$17,0,CM60)</f>
        <v>0</v>
      </c>
      <c r="CN65" s="139">
        <f>IF('Capital Structure'!$D$17='Capital Structure'!$E$17,0,CN60)</f>
        <v>0</v>
      </c>
      <c r="CO65" s="139">
        <f>IF('Capital Structure'!$D$17='Capital Structure'!$E$17,0,CO60)</f>
        <v>0</v>
      </c>
      <c r="CP65" s="139">
        <f>IF('Capital Structure'!$D$17='Capital Structure'!$E$17,0,CP60)</f>
        <v>0</v>
      </c>
      <c r="CQ65" s="139">
        <f>IF('Capital Structure'!$D$17='Capital Structure'!$E$17,0,CQ60)</f>
        <v>0</v>
      </c>
      <c r="CR65" s="139">
        <f>IF('Capital Structure'!$D$17='Capital Structure'!$E$17,0,CR60)</f>
        <v>0</v>
      </c>
      <c r="CS65" s="139">
        <f>IF('Capital Structure'!$D$17='Capital Structure'!$E$17,0,CS60)</f>
        <v>0</v>
      </c>
      <c r="CT65" s="139">
        <f>IF('Capital Structure'!$D$17='Capital Structure'!$E$17,0,CT60)</f>
        <v>0</v>
      </c>
      <c r="CU65" s="139">
        <f>IF('Capital Structure'!$D$17='Capital Structure'!$E$17,0,CU60)</f>
        <v>0</v>
      </c>
      <c r="CV65" s="139">
        <f>IF('Capital Structure'!$D$17='Capital Structure'!$E$17,0,CV60)</f>
        <v>0</v>
      </c>
      <c r="CW65" s="139">
        <f>IF('Capital Structure'!$D$17='Capital Structure'!$E$17,0,CW60)</f>
        <v>0</v>
      </c>
      <c r="CX65" s="139">
        <f>IF('Capital Structure'!$D$17='Capital Structure'!$E$17,0,CX60)</f>
        <v>0</v>
      </c>
      <c r="CY65" s="139">
        <f>IF('Capital Structure'!$D$17='Capital Structure'!$E$17,0,CY60)</f>
        <v>0</v>
      </c>
      <c r="CZ65" s="139">
        <f>IF('Capital Structure'!$D$17='Capital Structure'!$E$17,0,CZ60)</f>
        <v>0</v>
      </c>
      <c r="DA65" s="139">
        <f>IF('Capital Structure'!$D$17='Capital Structure'!$E$17,0,DA60)</f>
        <v>0</v>
      </c>
      <c r="DB65" s="139">
        <f>IF('Capital Structure'!$D$17='Capital Structure'!$E$17,0,DB60)</f>
        <v>0</v>
      </c>
      <c r="DC65" s="139">
        <f>IF('Capital Structure'!$D$17='Capital Structure'!$E$17,0,DC60)</f>
        <v>0</v>
      </c>
      <c r="DD65" s="139">
        <f>IF('Capital Structure'!$D$17='Capital Structure'!$E$17,0,DD60)</f>
        <v>0</v>
      </c>
      <c r="DE65" s="139">
        <f>IF('Capital Structure'!$D$17='Capital Structure'!$E$17,0,DE60)</f>
        <v>0</v>
      </c>
      <c r="DF65" s="139">
        <f>IF('Capital Structure'!$D$17='Capital Structure'!$E$17,0,DF60)</f>
        <v>0</v>
      </c>
      <c r="DG65" s="139">
        <f>IF('Capital Structure'!$D$17='Capital Structure'!$E$17,0,DG60)</f>
        <v>0</v>
      </c>
      <c r="DH65" s="139">
        <f>IF('Capital Structure'!$D$17='Capital Structure'!$E$17,0,DH60)</f>
        <v>0</v>
      </c>
      <c r="DI65" s="139">
        <f>IF('Capital Structure'!$D$17='Capital Structure'!$E$17,0,DI60)</f>
        <v>0</v>
      </c>
      <c r="DJ65" s="139">
        <f>IF('Capital Structure'!$D$17='Capital Structure'!$E$17,0,DJ60)</f>
        <v>0</v>
      </c>
      <c r="DK65" s="139">
        <f>IF('Capital Structure'!$D$17='Capital Structure'!$E$17,0,DK60)</f>
        <v>0</v>
      </c>
      <c r="DL65" s="139">
        <f>IF('Capital Structure'!$D$17='Capital Structure'!$E$17,0,DL60)</f>
        <v>0</v>
      </c>
      <c r="DM65" s="139">
        <f>IF('Capital Structure'!$D$17='Capital Structure'!$E$17,0,DM60)</f>
        <v>0</v>
      </c>
      <c r="DN65" s="139">
        <f>IF('Capital Structure'!$D$17='Capital Structure'!$E$17,0,DN60)</f>
        <v>0</v>
      </c>
      <c r="DO65" s="139">
        <f>IF('Capital Structure'!$D$17='Capital Structure'!$E$17,0,DO60)</f>
        <v>0</v>
      </c>
      <c r="DP65" s="139">
        <f>IF('Capital Structure'!$D$17='Capital Structure'!$E$17,0,DP60)</f>
        <v>0</v>
      </c>
      <c r="DQ65" s="139">
        <f>IF('Capital Structure'!$D$17='Capital Structure'!$E$17,0,DQ60)</f>
        <v>0</v>
      </c>
      <c r="DR65" s="139">
        <f>IF('Capital Structure'!$D$17='Capital Structure'!$E$17,0,DR60)</f>
        <v>0</v>
      </c>
      <c r="DS65" s="139">
        <f>IF('Capital Structure'!$D$17='Capital Structure'!$E$17,0,DS60)</f>
        <v>0</v>
      </c>
      <c r="DT65" s="139">
        <f>IF('Capital Structure'!$D$17='Capital Structure'!$E$17,0,DT60)</f>
        <v>0</v>
      </c>
      <c r="DU65" s="139">
        <f>IF('Capital Structure'!$D$17='Capital Structure'!$E$17,0,DU60)</f>
        <v>0</v>
      </c>
      <c r="DV65" s="139">
        <f>IF('Capital Structure'!$D$17='Capital Structure'!$E$17,0,DV60)</f>
        <v>0</v>
      </c>
      <c r="DW65" s="139">
        <f>IF('Capital Structure'!$D$17='Capital Structure'!$E$17,0,DW60)</f>
        <v>0</v>
      </c>
      <c r="DX65" s="139">
        <f>IF('Capital Structure'!$D$17='Capital Structure'!$E$17,0,DX60)</f>
        <v>0</v>
      </c>
      <c r="DY65" s="139">
        <f>IF('Capital Structure'!$D$17='Capital Structure'!$E$17,0,DY60)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339</v>
      </c>
      <c r="C66" s="140"/>
      <c r="D66" s="140"/>
      <c r="E66" s="139">
        <f>IF('Capital Structure'!$D$17='Capital Structure'!$E$17,E56,E61)</f>
        <v>0</v>
      </c>
      <c r="F66" s="139">
        <f>IF('Capital Structure'!$D$17='Capital Structure'!$E$17,F56,F61)</f>
        <v>0</v>
      </c>
      <c r="G66" s="139">
        <f>IF('Capital Structure'!$D$17='Capital Structure'!$E$17,G56,G61)</f>
        <v>0</v>
      </c>
      <c r="H66" s="139">
        <f>IF('Capital Structure'!$D$17='Capital Structure'!$E$17,H56,H61)</f>
        <v>0</v>
      </c>
      <c r="I66" s="139">
        <f>IF('Capital Structure'!$D$17='Capital Structure'!$E$17,I56,I61)</f>
        <v>0</v>
      </c>
      <c r="J66" s="139">
        <f>IF('Capital Structure'!$D$17='Capital Structure'!$E$17,J56,J61)</f>
        <v>0</v>
      </c>
      <c r="K66" s="139">
        <f>IF('Capital Structure'!$D$17='Capital Structure'!$E$17,K56,K61)</f>
        <v>0</v>
      </c>
      <c r="L66" s="139">
        <f>IF('Capital Structure'!$D$17='Capital Structure'!$E$17,L56,L61)</f>
        <v>0</v>
      </c>
      <c r="M66" s="139">
        <f>IF('Capital Structure'!$D$17='Capital Structure'!$E$17,M56,M61)</f>
        <v>0</v>
      </c>
      <c r="N66" s="139">
        <f>IF('Capital Structure'!$D$17='Capital Structure'!$E$17,N56,N61)</f>
        <v>0</v>
      </c>
      <c r="O66" s="139">
        <f>IF('Capital Structure'!$D$17='Capital Structure'!$E$17,O56,O61)</f>
        <v>0</v>
      </c>
      <c r="P66" s="139">
        <f>IF('Capital Structure'!$D$17='Capital Structure'!$E$17,P56,P61)</f>
        <v>0</v>
      </c>
      <c r="Q66" s="139">
        <f>IF('Capital Structure'!$D$17='Capital Structure'!$E$17,Q56,Q61)</f>
        <v>0</v>
      </c>
      <c r="R66" s="139">
        <f>IF('Capital Structure'!$D$17='Capital Structure'!$E$17,R56,R61)</f>
        <v>0</v>
      </c>
      <c r="S66" s="139">
        <f>IF('Capital Structure'!$D$17='Capital Structure'!$E$17,S56,S61)</f>
        <v>0</v>
      </c>
      <c r="T66" s="139">
        <f>IF('Capital Structure'!$D$17='Capital Structure'!$E$17,T56,T61)</f>
        <v>0</v>
      </c>
      <c r="U66" s="139">
        <f>IF('Capital Structure'!$D$17='Capital Structure'!$E$17,U56,U61)</f>
        <v>0</v>
      </c>
      <c r="V66" s="139">
        <f>IF('Capital Structure'!$D$17='Capital Structure'!$E$17,V56,V61)</f>
        <v>0</v>
      </c>
      <c r="W66" s="139">
        <f>IF('Capital Structure'!$D$17='Capital Structure'!$E$17,W56,W61)</f>
        <v>0</v>
      </c>
      <c r="X66" s="139">
        <f>IF('Capital Structure'!$D$17='Capital Structure'!$E$17,X56,X61)</f>
        <v>0</v>
      </c>
      <c r="Y66" s="139">
        <f>IF('Capital Structure'!$D$17='Capital Structure'!$E$17,Y56,Y61)</f>
        <v>0</v>
      </c>
      <c r="Z66" s="139">
        <f>IF('Capital Structure'!$D$17='Capital Structure'!$E$17,Z56,Z61)</f>
        <v>0</v>
      </c>
      <c r="AA66" s="139">
        <f>IF('Capital Structure'!$D$17='Capital Structure'!$E$17,AA56,AA61)</f>
        <v>0</v>
      </c>
      <c r="AB66" s="139">
        <f>IF('Capital Structure'!$D$17='Capital Structure'!$E$17,AB56,AB61)</f>
        <v>0</v>
      </c>
      <c r="AC66" s="139">
        <f>IF('Capital Structure'!$D$17='Capital Structure'!$E$17,AC56,AC61)</f>
        <v>0</v>
      </c>
      <c r="AD66" s="139">
        <f>IF('Capital Structure'!$D$17='Capital Structure'!$E$17,AD56,AD61)</f>
        <v>0</v>
      </c>
      <c r="AE66" s="139">
        <f>IF('Capital Structure'!$D$17='Capital Structure'!$E$17,AE56,AE61)</f>
        <v>0</v>
      </c>
      <c r="AF66" s="139">
        <f>IF('Capital Structure'!$D$17='Capital Structure'!$E$17,AF56,AF61)</f>
        <v>0</v>
      </c>
      <c r="AG66" s="139">
        <f>IF('Capital Structure'!$D$17='Capital Structure'!$E$17,AG56,AG61)</f>
        <v>0</v>
      </c>
      <c r="AH66" s="139">
        <f>IF('Capital Structure'!$D$17='Capital Structure'!$E$17,AH56,AH61)</f>
        <v>0</v>
      </c>
      <c r="AI66" s="139">
        <f>IF('Capital Structure'!$D$17='Capital Structure'!$E$17,AI56,AI61)</f>
        <v>0</v>
      </c>
      <c r="AJ66" s="139">
        <f>IF('Capital Structure'!$D$17='Capital Structure'!$E$17,AJ56,AJ61)</f>
        <v>0</v>
      </c>
      <c r="AK66" s="139">
        <f>IF('Capital Structure'!$D$17='Capital Structure'!$E$17,AK56,AK61)</f>
        <v>0</v>
      </c>
      <c r="AL66" s="139">
        <f>IF('Capital Structure'!$D$17='Capital Structure'!$E$17,AL56,AL61)</f>
        <v>0</v>
      </c>
      <c r="AM66" s="139">
        <f>IF('Capital Structure'!$D$17='Capital Structure'!$E$17,AM56,AM61)</f>
        <v>0</v>
      </c>
      <c r="AN66" s="139">
        <f>IF('Capital Structure'!$D$17='Capital Structure'!$E$17,AN56,AN61)</f>
        <v>0</v>
      </c>
      <c r="AO66" s="139">
        <f>IF('Capital Structure'!$D$17='Capital Structure'!$E$17,AO56,AO61)</f>
        <v>0</v>
      </c>
      <c r="AP66" s="139">
        <f>IF('Capital Structure'!$D$17='Capital Structure'!$E$17,AP56,AP61)</f>
        <v>0</v>
      </c>
      <c r="AQ66" s="139">
        <f>IF('Capital Structure'!$D$17='Capital Structure'!$E$17,AQ56,AQ61)</f>
        <v>0</v>
      </c>
      <c r="AR66" s="139">
        <f>IF('Capital Structure'!$D$17='Capital Structure'!$E$17,AR56,AR61)</f>
        <v>61000000</v>
      </c>
      <c r="AS66" s="139">
        <f>IF('Capital Structure'!$D$17='Capital Structure'!$E$17,AS56,AS61)</f>
        <v>61254166.666666664</v>
      </c>
      <c r="AT66" s="139">
        <f>IF('Capital Structure'!$D$17='Capital Structure'!$E$17,AT56,AT61)</f>
        <v>61509392.361111112</v>
      </c>
      <c r="AU66" s="139">
        <f>IF('Capital Structure'!$D$17='Capital Structure'!$E$17,AU56,AU61)</f>
        <v>61765681.495949075</v>
      </c>
      <c r="AV66" s="139">
        <f>IF('Capital Structure'!$D$17='Capital Structure'!$E$17,AV56,AV61)</f>
        <v>62023038.502182193</v>
      </c>
      <c r="AW66" s="139">
        <f>IF('Capital Structure'!$D$17='Capital Structure'!$E$17,AW56,AW61)</f>
        <v>62281467.829274625</v>
      </c>
      <c r="AX66" s="139">
        <f>IF('Capital Structure'!$D$17='Capital Structure'!$E$17,AX56,AX61)</f>
        <v>62540973.945229933</v>
      </c>
      <c r="AY66" s="139">
        <f>IF('Capital Structure'!$D$17='Capital Structure'!$E$17,AY56,AY61)</f>
        <v>62801561.336668387</v>
      </c>
      <c r="AZ66" s="139">
        <f>IF('Capital Structure'!$D$17='Capital Structure'!$E$17,AZ56,AZ61)</f>
        <v>63063234.508904509</v>
      </c>
      <c r="BA66" s="139">
        <f>IF('Capital Structure'!$D$17='Capital Structure'!$E$17,BA56,BA61)</f>
        <v>63325997.986024946</v>
      </c>
      <c r="BB66" s="139">
        <f>IF('Capital Structure'!$D$17='Capital Structure'!$E$17,BB56,BB61)</f>
        <v>63589856.310966715</v>
      </c>
      <c r="BC66" s="139">
        <f>IF('Capital Structure'!$D$17='Capital Structure'!$E$17,BC56,BC61)</f>
        <v>63854814.045595743</v>
      </c>
      <c r="BD66" s="139">
        <f>IF('Capital Structure'!$D$17='Capital Structure'!$E$17,BD56,BD61)</f>
        <v>64120875.770785727</v>
      </c>
      <c r="BE66" s="139">
        <f>IF('Capital Structure'!$D$17='Capital Structure'!$E$17,BE56,BE61)</f>
        <v>64388046.086497329</v>
      </c>
      <c r="BF66" s="139">
        <f>IF('Capital Structure'!$D$17='Capital Structure'!$E$17,BF56,BF61)</f>
        <v>64656329.611857735</v>
      </c>
      <c r="BG66" s="139">
        <f>IF('Capital Structure'!$D$17='Capital Structure'!$E$17,BG56,BG61)</f>
        <v>64925730.985240474</v>
      </c>
      <c r="BH66" s="139">
        <f>IF('Capital Structure'!$D$17='Capital Structure'!$E$17,BH56,BH61)</f>
        <v>65196254.864345647</v>
      </c>
      <c r="BI66" s="139">
        <f>IF('Capital Structure'!$D$17='Capital Structure'!$E$17,BI56,BI61)</f>
        <v>65467905.926280424</v>
      </c>
      <c r="BJ66" s="139">
        <f>IF('Capital Structure'!$D$17='Capital Structure'!$E$17,BJ56,BJ61)</f>
        <v>65740688.867639922</v>
      </c>
      <c r="BK66" s="139">
        <f>IF('Capital Structure'!$D$17='Capital Structure'!$E$17,BK56,BK61)</f>
        <v>66014608.404588424</v>
      </c>
      <c r="BL66" s="139">
        <f>IF('Capital Structure'!$D$17='Capital Structure'!$E$17,BL56,BL61)</f>
        <v>66289669.272940874</v>
      </c>
      <c r="BM66" s="139">
        <f>IF('Capital Structure'!$D$17='Capital Structure'!$E$17,BM56,BM61)</f>
        <v>66565876.228244796</v>
      </c>
      <c r="BN66" s="139">
        <f>IF('Capital Structure'!$D$17='Capital Structure'!$E$17,BN56,BN61)</f>
        <v>66843234.045862481</v>
      </c>
      <c r="BO66" s="139">
        <f>IF('Capital Structure'!$D$17='Capital Structure'!$E$17,BO56,BO61)</f>
        <v>67121747.521053568</v>
      </c>
      <c r="BP66" s="139">
        <f>IF('Capital Structure'!$D$17='Capital Structure'!$E$17,BP56,BP61)</f>
        <v>67401421.469057962</v>
      </c>
      <c r="BQ66" s="139">
        <f>IF('Capital Structure'!$D$17='Capital Structure'!$E$17,BQ56,BQ61)</f>
        <v>67682260.725179031</v>
      </c>
      <c r="BR66" s="139">
        <f>IF('Capital Structure'!$D$17='Capital Structure'!$E$17,BR56,BR61)</f>
        <v>67964270.144867286</v>
      </c>
      <c r="BS66" s="139">
        <f>IF('Capital Structure'!$D$17='Capital Structure'!$E$17,BS56,BS61)</f>
        <v>68247454.603804231</v>
      </c>
      <c r="BT66" s="139">
        <f>IF('Capital Structure'!$D$17='Capital Structure'!$E$17,BT56,BT61)</f>
        <v>68531818.997986749</v>
      </c>
      <c r="BU66" s="139">
        <f>IF('Capital Structure'!$D$17='Capital Structure'!$E$17,BU56,BU61)</f>
        <v>68817368.243811697</v>
      </c>
      <c r="BV66" s="139">
        <f>IF('Capital Structure'!$D$17='Capital Structure'!$E$17,BV56,BV61)</f>
        <v>69104107.278160915</v>
      </c>
      <c r="BW66" s="139">
        <f>IF('Capital Structure'!$D$17='Capital Structure'!$E$17,BW56,BW61)</f>
        <v>69392041.058486581</v>
      </c>
      <c r="BX66" s="139">
        <f>IF('Capital Structure'!$D$17='Capital Structure'!$E$17,BX56,BX61)</f>
        <v>69681174.562896937</v>
      </c>
      <c r="BY66" s="139">
        <f>IF('Capital Structure'!$D$17='Capital Structure'!$E$17,BY56,BY61)</f>
        <v>69971512.790242344</v>
      </c>
      <c r="BZ66" s="139">
        <f>IF('Capital Structure'!$D$17='Capital Structure'!$E$17,BZ56,BZ61)</f>
        <v>0</v>
      </c>
      <c r="CA66" s="139">
        <f>IF('Capital Structure'!$D$17='Capital Structure'!$E$17,CA56,CA61)</f>
        <v>0</v>
      </c>
      <c r="CB66" s="139">
        <f>IF('Capital Structure'!$D$17='Capital Structure'!$E$17,CB56,CB61)</f>
        <v>0</v>
      </c>
      <c r="CC66" s="139">
        <f>IF('Capital Structure'!$D$17='Capital Structure'!$E$17,CC56,CC61)</f>
        <v>0</v>
      </c>
      <c r="CD66" s="139">
        <f>IF('Capital Structure'!$D$17='Capital Structure'!$E$17,CD56,CD61)</f>
        <v>0</v>
      </c>
      <c r="CE66" s="139">
        <f>IF('Capital Structure'!$D$17='Capital Structure'!$E$17,CE56,CE61)</f>
        <v>0</v>
      </c>
      <c r="CF66" s="139">
        <f>IF('Capital Structure'!$D$17='Capital Structure'!$E$17,CF56,CF61)</f>
        <v>0</v>
      </c>
      <c r="CG66" s="139">
        <f>IF('Capital Structure'!$D$17='Capital Structure'!$E$17,CG56,CG61)</f>
        <v>0</v>
      </c>
      <c r="CH66" s="139">
        <f>IF('Capital Structure'!$D$17='Capital Structure'!$E$17,CH56,CH61)</f>
        <v>0</v>
      </c>
      <c r="CI66" s="139">
        <f>IF('Capital Structure'!$D$17='Capital Structure'!$E$17,CI56,CI61)</f>
        <v>0</v>
      </c>
      <c r="CJ66" s="139">
        <f>IF('Capital Structure'!$D$17='Capital Structure'!$E$17,CJ56,CJ61)</f>
        <v>0</v>
      </c>
      <c r="CK66" s="139">
        <f>IF('Capital Structure'!$D$17='Capital Structure'!$E$17,CK56,CK61)</f>
        <v>0</v>
      </c>
      <c r="CL66" s="139">
        <f>IF('Capital Structure'!$D$17='Capital Structure'!$E$17,CL56,CL61)</f>
        <v>0</v>
      </c>
      <c r="CM66" s="139">
        <f>IF('Capital Structure'!$D$17='Capital Structure'!$E$17,CM56,CM61)</f>
        <v>0</v>
      </c>
      <c r="CN66" s="139">
        <f>IF('Capital Structure'!$D$17='Capital Structure'!$E$17,CN56,CN61)</f>
        <v>0</v>
      </c>
      <c r="CO66" s="139">
        <f>IF('Capital Structure'!$D$17='Capital Structure'!$E$17,CO56,CO61)</f>
        <v>0</v>
      </c>
      <c r="CP66" s="139">
        <f>IF('Capital Structure'!$D$17='Capital Structure'!$E$17,CP56,CP61)</f>
        <v>0</v>
      </c>
      <c r="CQ66" s="139">
        <f>IF('Capital Structure'!$D$17='Capital Structure'!$E$17,CQ56,CQ61)</f>
        <v>0</v>
      </c>
      <c r="CR66" s="139">
        <f>IF('Capital Structure'!$D$17='Capital Structure'!$E$17,CR56,CR61)</f>
        <v>0</v>
      </c>
      <c r="CS66" s="139">
        <f>IF('Capital Structure'!$D$17='Capital Structure'!$E$17,CS56,CS61)</f>
        <v>0</v>
      </c>
      <c r="CT66" s="139">
        <f>IF('Capital Structure'!$D$17='Capital Structure'!$E$17,CT56,CT61)</f>
        <v>0</v>
      </c>
      <c r="CU66" s="139">
        <f>IF('Capital Structure'!$D$17='Capital Structure'!$E$17,CU56,CU61)</f>
        <v>0</v>
      </c>
      <c r="CV66" s="139">
        <f>IF('Capital Structure'!$D$17='Capital Structure'!$E$17,CV56,CV61)</f>
        <v>0</v>
      </c>
      <c r="CW66" s="139">
        <f>IF('Capital Structure'!$D$17='Capital Structure'!$E$17,CW56,CW61)</f>
        <v>0</v>
      </c>
      <c r="CX66" s="139">
        <f>IF('Capital Structure'!$D$17='Capital Structure'!$E$17,CX56,CX61)</f>
        <v>0</v>
      </c>
      <c r="CY66" s="139">
        <f>IF('Capital Structure'!$D$17='Capital Structure'!$E$17,CY56,CY61)</f>
        <v>0</v>
      </c>
      <c r="CZ66" s="139">
        <f>IF('Capital Structure'!$D$17='Capital Structure'!$E$17,CZ56,CZ61)</f>
        <v>0</v>
      </c>
      <c r="DA66" s="139">
        <f>IF('Capital Structure'!$D$17='Capital Structure'!$E$17,DA56,DA61)</f>
        <v>0</v>
      </c>
      <c r="DB66" s="139">
        <f>IF('Capital Structure'!$D$17='Capital Structure'!$E$17,DB56,DB61)</f>
        <v>0</v>
      </c>
      <c r="DC66" s="139">
        <f>IF('Capital Structure'!$D$17='Capital Structure'!$E$17,DC56,DC61)</f>
        <v>0</v>
      </c>
      <c r="DD66" s="139">
        <f>IF('Capital Structure'!$D$17='Capital Structure'!$E$17,DD56,DD61)</f>
        <v>0</v>
      </c>
      <c r="DE66" s="139">
        <f>IF('Capital Structure'!$D$17='Capital Structure'!$E$17,DE56,DE61)</f>
        <v>0</v>
      </c>
      <c r="DF66" s="139">
        <f>IF('Capital Structure'!$D$17='Capital Structure'!$E$17,DF56,DF61)</f>
        <v>0</v>
      </c>
      <c r="DG66" s="139">
        <f>IF('Capital Structure'!$D$17='Capital Structure'!$E$17,DG56,DG61)</f>
        <v>0</v>
      </c>
      <c r="DH66" s="139">
        <f>IF('Capital Structure'!$D$17='Capital Structure'!$E$17,DH56,DH61)</f>
        <v>0</v>
      </c>
      <c r="DI66" s="139">
        <f>IF('Capital Structure'!$D$17='Capital Structure'!$E$17,DI56,DI61)</f>
        <v>0</v>
      </c>
      <c r="DJ66" s="139">
        <f>IF('Capital Structure'!$D$17='Capital Structure'!$E$17,DJ56,DJ61)</f>
        <v>0</v>
      </c>
      <c r="DK66" s="139">
        <f>IF('Capital Structure'!$D$17='Capital Structure'!$E$17,DK56,DK61)</f>
        <v>0</v>
      </c>
      <c r="DL66" s="139">
        <f>IF('Capital Structure'!$D$17='Capital Structure'!$E$17,DL56,DL61)</f>
        <v>0</v>
      </c>
      <c r="DM66" s="139">
        <f>IF('Capital Structure'!$D$17='Capital Structure'!$E$17,DM56,DM61)</f>
        <v>0</v>
      </c>
      <c r="DN66" s="139">
        <f>IF('Capital Structure'!$D$17='Capital Structure'!$E$17,DN56,DN61)</f>
        <v>0</v>
      </c>
      <c r="DO66" s="139">
        <f>IF('Capital Structure'!$D$17='Capital Structure'!$E$17,DO56,DO61)</f>
        <v>0</v>
      </c>
      <c r="DP66" s="139">
        <f>IF('Capital Structure'!$D$17='Capital Structure'!$E$17,DP56,DP61)</f>
        <v>0</v>
      </c>
      <c r="DQ66" s="139">
        <f>IF('Capital Structure'!$D$17='Capital Structure'!$E$17,DQ56,DQ61)</f>
        <v>0</v>
      </c>
      <c r="DR66" s="139">
        <f>IF('Capital Structure'!$D$17='Capital Structure'!$E$17,DR56,DR61)</f>
        <v>0</v>
      </c>
      <c r="DS66" s="139">
        <f>IF('Capital Structure'!$D$17='Capital Structure'!$E$17,DS56,DS61)</f>
        <v>0</v>
      </c>
      <c r="DT66" s="139">
        <f>IF('Capital Structure'!$D$17='Capital Structure'!$E$17,DT56,DT61)</f>
        <v>0</v>
      </c>
      <c r="DU66" s="139">
        <f>IF('Capital Structure'!$D$17='Capital Structure'!$E$17,DU56,DU61)</f>
        <v>0</v>
      </c>
      <c r="DV66" s="139">
        <f>IF('Capital Structure'!$D$17='Capital Structure'!$E$17,DV56,DV61)</f>
        <v>0</v>
      </c>
      <c r="DW66" s="139">
        <f>IF('Capital Structure'!$D$17='Capital Structure'!$E$17,DW56,DW61)</f>
        <v>0</v>
      </c>
      <c r="DX66" s="139">
        <f>IF('Capital Structure'!$D$17='Capital Structure'!$E$17,DX56,DX61)</f>
        <v>0</v>
      </c>
      <c r="DY66" s="139">
        <f>IF('Capital Structure'!$D$17='Capital Structure'!$E$17,DY56,DY61)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344</v>
      </c>
      <c r="C67" s="140"/>
      <c r="D67" s="140"/>
      <c r="E67" s="139">
        <f>IF('Capital Structure'!$D$17='Capital Structure'!$E$17,E55+E58,E62)</f>
        <v>0</v>
      </c>
      <c r="F67" s="139">
        <f>IF('Capital Structure'!$D$17='Capital Structure'!$E$17,F55+F58,F62)</f>
        <v>0</v>
      </c>
      <c r="G67" s="139">
        <f>IF('Capital Structure'!$D$17='Capital Structure'!$E$17,G55+G58,G62)</f>
        <v>0</v>
      </c>
      <c r="H67" s="139">
        <f>IF('Capital Structure'!$D$17='Capital Structure'!$E$17,H55+H58,H62)</f>
        <v>0</v>
      </c>
      <c r="I67" s="139">
        <f>IF('Capital Structure'!$D$17='Capital Structure'!$E$17,I55+I58,I62)</f>
        <v>0</v>
      </c>
      <c r="J67" s="139">
        <f>IF('Capital Structure'!$D$17='Capital Structure'!$E$17,J55+J58,J62)</f>
        <v>0</v>
      </c>
      <c r="K67" s="139">
        <f>IF('Capital Structure'!$D$17='Capital Structure'!$E$17,K55+K58,K62)</f>
        <v>0</v>
      </c>
      <c r="L67" s="139">
        <f>IF('Capital Structure'!$D$17='Capital Structure'!$E$17,L55+L58,L62)</f>
        <v>0</v>
      </c>
      <c r="M67" s="139">
        <f>IF('Capital Structure'!$D$17='Capital Structure'!$E$17,M55+M58,M62)</f>
        <v>0</v>
      </c>
      <c r="N67" s="139">
        <f>IF('Capital Structure'!$D$17='Capital Structure'!$E$17,N55+N58,N62)</f>
        <v>0</v>
      </c>
      <c r="O67" s="139">
        <f>IF('Capital Structure'!$D$17='Capital Structure'!$E$17,O55+O58,O62)</f>
        <v>0</v>
      </c>
      <c r="P67" s="139">
        <f>IF('Capital Structure'!$D$17='Capital Structure'!$E$17,P55+P58,P62)</f>
        <v>0</v>
      </c>
      <c r="Q67" s="139">
        <f>IF('Capital Structure'!$D$17='Capital Structure'!$E$17,Q55+Q58,Q62)</f>
        <v>0</v>
      </c>
      <c r="R67" s="139">
        <f>IF('Capital Structure'!$D$17='Capital Structure'!$E$17,R55+R58,R62)</f>
        <v>0</v>
      </c>
      <c r="S67" s="139">
        <f>IF('Capital Structure'!$D$17='Capital Structure'!$E$17,S55+S58,S62)</f>
        <v>0</v>
      </c>
      <c r="T67" s="139">
        <f>IF('Capital Structure'!$D$17='Capital Structure'!$E$17,T55+T58,T62)</f>
        <v>0</v>
      </c>
      <c r="U67" s="139">
        <f>IF('Capital Structure'!$D$17='Capital Structure'!$E$17,U55+U58,U62)</f>
        <v>0</v>
      </c>
      <c r="V67" s="139">
        <f>IF('Capital Structure'!$D$17='Capital Structure'!$E$17,V55+V58,V62)</f>
        <v>0</v>
      </c>
      <c r="W67" s="139">
        <f>IF('Capital Structure'!$D$17='Capital Structure'!$E$17,W55+W58,W62)</f>
        <v>0</v>
      </c>
      <c r="X67" s="139">
        <f>IF('Capital Structure'!$D$17='Capital Structure'!$E$17,X55+X58,X62)</f>
        <v>0</v>
      </c>
      <c r="Y67" s="139">
        <f>IF('Capital Structure'!$D$17='Capital Structure'!$E$17,Y55+Y58,Y62)</f>
        <v>0</v>
      </c>
      <c r="Z67" s="139">
        <f>IF('Capital Structure'!$D$17='Capital Structure'!$E$17,Z55+Z58,Z62)</f>
        <v>0</v>
      </c>
      <c r="AA67" s="139">
        <f>IF('Capital Structure'!$D$17='Capital Structure'!$E$17,AA55+AA58,AA62)</f>
        <v>0</v>
      </c>
      <c r="AB67" s="139">
        <f>IF('Capital Structure'!$D$17='Capital Structure'!$E$17,AB55+AB58,AB62)</f>
        <v>0</v>
      </c>
      <c r="AC67" s="139">
        <f>IF('Capital Structure'!$D$17='Capital Structure'!$E$17,AC55+AC58,AC62)</f>
        <v>0</v>
      </c>
      <c r="AD67" s="139">
        <f>IF('Capital Structure'!$D$17='Capital Structure'!$E$17,AD55+AD58,AD62)</f>
        <v>0</v>
      </c>
      <c r="AE67" s="139">
        <f>IF('Capital Structure'!$D$17='Capital Structure'!$E$17,AE55+AE58,AE62)</f>
        <v>0</v>
      </c>
      <c r="AF67" s="139">
        <f>IF('Capital Structure'!$D$17='Capital Structure'!$E$17,AF55+AF58,AF62)</f>
        <v>0</v>
      </c>
      <c r="AG67" s="139">
        <f>IF('Capital Structure'!$D$17='Capital Structure'!$E$17,AG55+AG58,AG62)</f>
        <v>0</v>
      </c>
      <c r="AH67" s="139">
        <f>IF('Capital Structure'!$D$17='Capital Structure'!$E$17,AH55+AH58,AH62)</f>
        <v>0</v>
      </c>
      <c r="AI67" s="139">
        <f>IF('Capital Structure'!$D$17='Capital Structure'!$E$17,AI55+AI58,AI62)</f>
        <v>0</v>
      </c>
      <c r="AJ67" s="139">
        <f>IF('Capital Structure'!$D$17='Capital Structure'!$E$17,AJ55+AJ58,AJ62)</f>
        <v>0</v>
      </c>
      <c r="AK67" s="139">
        <f>IF('Capital Structure'!$D$17='Capital Structure'!$E$17,AK55+AK58,AK62)</f>
        <v>0</v>
      </c>
      <c r="AL67" s="139">
        <f>IF('Capital Structure'!$D$17='Capital Structure'!$E$17,AL55+AL58,AL62)</f>
        <v>0</v>
      </c>
      <c r="AM67" s="139">
        <f>IF('Capital Structure'!$D$17='Capital Structure'!$E$17,AM55+AM58,AM62)</f>
        <v>0</v>
      </c>
      <c r="AN67" s="139">
        <f>IF('Capital Structure'!$D$17='Capital Structure'!$E$17,AN55+AN58,AN62)</f>
        <v>0</v>
      </c>
      <c r="AO67" s="139">
        <f>IF('Capital Structure'!$D$17='Capital Structure'!$E$17,AO55+AO58,AO62)</f>
        <v>0</v>
      </c>
      <c r="AP67" s="139">
        <f>IF('Capital Structure'!$D$17='Capital Structure'!$E$17,AP55+AP58,AP62)</f>
        <v>0</v>
      </c>
      <c r="AQ67" s="139">
        <f>IF('Capital Structure'!$D$17='Capital Structure'!$E$17,AQ55+AQ58,AQ62)</f>
        <v>0</v>
      </c>
      <c r="AR67" s="139">
        <f>IF('Capital Structure'!$D$17='Capital Structure'!$E$17,AR55+AR58,AR62)</f>
        <v>0</v>
      </c>
      <c r="AS67" s="139">
        <f>IF('Capital Structure'!$D$17='Capital Structure'!$E$17,AS55+AS58,AS62)</f>
        <v>0</v>
      </c>
      <c r="AT67" s="139">
        <f>IF('Capital Structure'!$D$17='Capital Structure'!$E$17,AT55+AT58,AT62)</f>
        <v>0</v>
      </c>
      <c r="AU67" s="139">
        <f>IF('Capital Structure'!$D$17='Capital Structure'!$E$17,AU55+AU58,AU62)</f>
        <v>0</v>
      </c>
      <c r="AV67" s="139">
        <f>IF('Capital Structure'!$D$17='Capital Structure'!$E$17,AV55+AV58,AV62)</f>
        <v>0</v>
      </c>
      <c r="AW67" s="139">
        <f>IF('Capital Structure'!$D$17='Capital Structure'!$E$17,AW55+AW58,AW62)</f>
        <v>0</v>
      </c>
      <c r="AX67" s="139">
        <f>IF('Capital Structure'!$D$17='Capital Structure'!$E$17,AX55+AX58,AX62)</f>
        <v>0</v>
      </c>
      <c r="AY67" s="139">
        <f>IF('Capital Structure'!$D$17='Capital Structure'!$E$17,AY55+AY58,AY62)</f>
        <v>0</v>
      </c>
      <c r="AZ67" s="139">
        <f>IF('Capital Structure'!$D$17='Capital Structure'!$E$17,AZ55+AZ58,AZ62)</f>
        <v>0</v>
      </c>
      <c r="BA67" s="139">
        <f>IF('Capital Structure'!$D$17='Capital Structure'!$E$17,BA55+BA58,BA62)</f>
        <v>0</v>
      </c>
      <c r="BB67" s="139">
        <f>IF('Capital Structure'!$D$17='Capital Structure'!$E$17,BB55+BB58,BB62)</f>
        <v>0</v>
      </c>
      <c r="BC67" s="139">
        <f>IF('Capital Structure'!$D$17='Capital Structure'!$E$17,BC55+BC58,BC62)</f>
        <v>0</v>
      </c>
      <c r="BD67" s="139">
        <f>IF('Capital Structure'!$D$17='Capital Structure'!$E$17,BD55+BD58,BD62)</f>
        <v>0</v>
      </c>
      <c r="BE67" s="139">
        <f>IF('Capital Structure'!$D$17='Capital Structure'!$E$17,BE55+BE58,BE62)</f>
        <v>0</v>
      </c>
      <c r="BF67" s="139">
        <f>IF('Capital Structure'!$D$17='Capital Structure'!$E$17,BF55+BF58,BF62)</f>
        <v>0</v>
      </c>
      <c r="BG67" s="139">
        <f>IF('Capital Structure'!$D$17='Capital Structure'!$E$17,BG55+BG58,BG62)</f>
        <v>0</v>
      </c>
      <c r="BH67" s="139">
        <f>IF('Capital Structure'!$D$17='Capital Structure'!$E$17,BH55+BH58,BH62)</f>
        <v>0</v>
      </c>
      <c r="BI67" s="139">
        <f>IF('Capital Structure'!$D$17='Capital Structure'!$E$17,BI55+BI58,BI62)</f>
        <v>0</v>
      </c>
      <c r="BJ67" s="139">
        <f>IF('Capital Structure'!$D$17='Capital Structure'!$E$17,BJ55+BJ58,BJ62)</f>
        <v>0</v>
      </c>
      <c r="BK67" s="139">
        <f>IF('Capital Structure'!$D$17='Capital Structure'!$E$17,BK55+BK58,BK62)</f>
        <v>0</v>
      </c>
      <c r="BL67" s="139">
        <f>IF('Capital Structure'!$D$17='Capital Structure'!$E$17,BL55+BL58,BL62)</f>
        <v>0</v>
      </c>
      <c r="BM67" s="139">
        <f>IF('Capital Structure'!$D$17='Capital Structure'!$E$17,BM55+BM58,BM62)</f>
        <v>0</v>
      </c>
      <c r="BN67" s="139">
        <f>IF('Capital Structure'!$D$17='Capital Structure'!$E$17,BN55+BN58,BN62)</f>
        <v>0</v>
      </c>
      <c r="BO67" s="139">
        <f>IF('Capital Structure'!$D$17='Capital Structure'!$E$17,BO55+BO58,BO62)</f>
        <v>0</v>
      </c>
      <c r="BP67" s="139">
        <f>IF('Capital Structure'!$D$17='Capital Structure'!$E$17,BP55+BP58,BP62)</f>
        <v>0</v>
      </c>
      <c r="BQ67" s="139">
        <f>IF('Capital Structure'!$D$17='Capital Structure'!$E$17,BQ55+BQ58,BQ62)</f>
        <v>0</v>
      </c>
      <c r="BR67" s="139">
        <f>IF('Capital Structure'!$D$17='Capital Structure'!$E$17,BR55+BR58,BR62)</f>
        <v>0</v>
      </c>
      <c r="BS67" s="139">
        <f>IF('Capital Structure'!$D$17='Capital Structure'!$E$17,BS55+BS58,BS62)</f>
        <v>0</v>
      </c>
      <c r="BT67" s="139">
        <f>IF('Capital Structure'!$D$17='Capital Structure'!$E$17,BT55+BT58,BT62)</f>
        <v>0</v>
      </c>
      <c r="BU67" s="139">
        <f>IF('Capital Structure'!$D$17='Capital Structure'!$E$17,BU55+BU58,BU62)</f>
        <v>0</v>
      </c>
      <c r="BV67" s="139">
        <f>IF('Capital Structure'!$D$17='Capital Structure'!$E$17,BV55+BV58,BV62)</f>
        <v>0</v>
      </c>
      <c r="BW67" s="139">
        <f>IF('Capital Structure'!$D$17='Capital Structure'!$E$17,BW55+BW58,BW62)</f>
        <v>0</v>
      </c>
      <c r="BX67" s="139">
        <f>IF('Capital Structure'!$D$17='Capital Structure'!$E$17,BX55+BX58,BX62)</f>
        <v>0</v>
      </c>
      <c r="BY67" s="139">
        <f>IF('Capital Structure'!$D$17='Capital Structure'!$E$17,BY55+BY58,BY62)</f>
        <v>69971512.790242344</v>
      </c>
      <c r="BZ67" s="139">
        <f>IF('Capital Structure'!$D$17='Capital Structure'!$E$17,BZ55+BZ58,BZ62)</f>
        <v>0</v>
      </c>
      <c r="CA67" s="139">
        <f>IF('Capital Structure'!$D$17='Capital Structure'!$E$17,CA55+CA58,CA62)</f>
        <v>0</v>
      </c>
      <c r="CB67" s="139">
        <f>IF('Capital Structure'!$D$17='Capital Structure'!$E$17,CB55+CB58,CB62)</f>
        <v>0</v>
      </c>
      <c r="CC67" s="139">
        <f>IF('Capital Structure'!$D$17='Capital Structure'!$E$17,CC55+CC58,CC62)</f>
        <v>0</v>
      </c>
      <c r="CD67" s="139">
        <f>IF('Capital Structure'!$D$17='Capital Structure'!$E$17,CD55+CD58,CD62)</f>
        <v>0</v>
      </c>
      <c r="CE67" s="139">
        <f>IF('Capital Structure'!$D$17='Capital Structure'!$E$17,CE55+CE58,CE62)</f>
        <v>0</v>
      </c>
      <c r="CF67" s="139">
        <f>IF('Capital Structure'!$D$17='Capital Structure'!$E$17,CF55+CF58,CF62)</f>
        <v>0</v>
      </c>
      <c r="CG67" s="139">
        <f>IF('Capital Structure'!$D$17='Capital Structure'!$E$17,CG55+CG58,CG62)</f>
        <v>0</v>
      </c>
      <c r="CH67" s="139">
        <f>IF('Capital Structure'!$D$17='Capital Structure'!$E$17,CH55+CH58,CH62)</f>
        <v>0</v>
      </c>
      <c r="CI67" s="139">
        <f>IF('Capital Structure'!$D$17='Capital Structure'!$E$17,CI55+CI58,CI62)</f>
        <v>0</v>
      </c>
      <c r="CJ67" s="139">
        <f>IF('Capital Structure'!$D$17='Capital Structure'!$E$17,CJ55+CJ58,CJ62)</f>
        <v>0</v>
      </c>
      <c r="CK67" s="139">
        <f>IF('Capital Structure'!$D$17='Capital Structure'!$E$17,CK55+CK58,CK62)</f>
        <v>0</v>
      </c>
      <c r="CL67" s="139">
        <f>IF('Capital Structure'!$D$17='Capital Structure'!$E$17,CL55+CL58,CL62)</f>
        <v>0</v>
      </c>
      <c r="CM67" s="139">
        <f>IF('Capital Structure'!$D$17='Capital Structure'!$E$17,CM55+CM58,CM62)</f>
        <v>0</v>
      </c>
      <c r="CN67" s="139">
        <f>IF('Capital Structure'!$D$17='Capital Structure'!$E$17,CN55+CN58,CN62)</f>
        <v>0</v>
      </c>
      <c r="CO67" s="139">
        <f>IF('Capital Structure'!$D$17='Capital Structure'!$E$17,CO55+CO58,CO62)</f>
        <v>0</v>
      </c>
      <c r="CP67" s="139">
        <f>IF('Capital Structure'!$D$17='Capital Structure'!$E$17,CP55+CP58,CP62)</f>
        <v>0</v>
      </c>
      <c r="CQ67" s="139">
        <f>IF('Capital Structure'!$D$17='Capital Structure'!$E$17,CQ55+CQ58,CQ62)</f>
        <v>0</v>
      </c>
      <c r="CR67" s="139">
        <f>IF('Capital Structure'!$D$17='Capital Structure'!$E$17,CR55+CR58,CR62)</f>
        <v>0</v>
      </c>
      <c r="CS67" s="139">
        <f>IF('Capital Structure'!$D$17='Capital Structure'!$E$17,CS55+CS58,CS62)</f>
        <v>0</v>
      </c>
      <c r="CT67" s="139">
        <f>IF('Capital Structure'!$D$17='Capital Structure'!$E$17,CT55+CT58,CT62)</f>
        <v>0</v>
      </c>
      <c r="CU67" s="139">
        <f>IF('Capital Structure'!$D$17='Capital Structure'!$E$17,CU55+CU58,CU62)</f>
        <v>0</v>
      </c>
      <c r="CV67" s="139">
        <f>IF('Capital Structure'!$D$17='Capital Structure'!$E$17,CV55+CV58,CV62)</f>
        <v>0</v>
      </c>
      <c r="CW67" s="139">
        <f>IF('Capital Structure'!$D$17='Capital Structure'!$E$17,CW55+CW58,CW62)</f>
        <v>0</v>
      </c>
      <c r="CX67" s="139">
        <f>IF('Capital Structure'!$D$17='Capital Structure'!$E$17,CX55+CX58,CX62)</f>
        <v>0</v>
      </c>
      <c r="CY67" s="139">
        <f>IF('Capital Structure'!$D$17='Capital Structure'!$E$17,CY55+CY58,CY62)</f>
        <v>0</v>
      </c>
      <c r="CZ67" s="139">
        <f>IF('Capital Structure'!$D$17='Capital Structure'!$E$17,CZ55+CZ58,CZ62)</f>
        <v>0</v>
      </c>
      <c r="DA67" s="139">
        <f>IF('Capital Structure'!$D$17='Capital Structure'!$E$17,DA55+DA58,DA62)</f>
        <v>0</v>
      </c>
      <c r="DB67" s="139">
        <f>IF('Capital Structure'!$D$17='Capital Structure'!$E$17,DB55+DB58,DB62)</f>
        <v>0</v>
      </c>
      <c r="DC67" s="139">
        <f>IF('Capital Structure'!$D$17='Capital Structure'!$E$17,DC55+DC58,DC62)</f>
        <v>0</v>
      </c>
      <c r="DD67" s="139">
        <f>IF('Capital Structure'!$D$17='Capital Structure'!$E$17,DD55+DD58,DD62)</f>
        <v>0</v>
      </c>
      <c r="DE67" s="139">
        <f>IF('Capital Structure'!$D$17='Capital Structure'!$E$17,DE55+DE58,DE62)</f>
        <v>0</v>
      </c>
      <c r="DF67" s="139">
        <f>IF('Capital Structure'!$D$17='Capital Structure'!$E$17,DF55+DF58,DF62)</f>
        <v>0</v>
      </c>
      <c r="DG67" s="139">
        <f>IF('Capital Structure'!$D$17='Capital Structure'!$E$17,DG55+DG58,DG62)</f>
        <v>0</v>
      </c>
      <c r="DH67" s="139">
        <f>IF('Capital Structure'!$D$17='Capital Structure'!$E$17,DH55+DH58,DH62)</f>
        <v>0</v>
      </c>
      <c r="DI67" s="139">
        <f>IF('Capital Structure'!$D$17='Capital Structure'!$E$17,DI55+DI58,DI62)</f>
        <v>0</v>
      </c>
      <c r="DJ67" s="139">
        <f>IF('Capital Structure'!$D$17='Capital Structure'!$E$17,DJ55+DJ58,DJ62)</f>
        <v>0</v>
      </c>
      <c r="DK67" s="139">
        <f>IF('Capital Structure'!$D$17='Capital Structure'!$E$17,DK55+DK58,DK62)</f>
        <v>0</v>
      </c>
      <c r="DL67" s="139">
        <f>IF('Capital Structure'!$D$17='Capital Structure'!$E$17,DL55+DL58,DL62)</f>
        <v>0</v>
      </c>
      <c r="DM67" s="139">
        <f>IF('Capital Structure'!$D$17='Capital Structure'!$E$17,DM55+DM58,DM62)</f>
        <v>0</v>
      </c>
      <c r="DN67" s="139">
        <f>IF('Capital Structure'!$D$17='Capital Structure'!$E$17,DN55+DN58,DN62)</f>
        <v>0</v>
      </c>
      <c r="DO67" s="139">
        <f>IF('Capital Structure'!$D$17='Capital Structure'!$E$17,DO55+DO58,DO62)</f>
        <v>0</v>
      </c>
      <c r="DP67" s="139">
        <f>IF('Capital Structure'!$D$17='Capital Structure'!$E$17,DP55+DP58,DP62)</f>
        <v>0</v>
      </c>
      <c r="DQ67" s="139">
        <f>IF('Capital Structure'!$D$17='Capital Structure'!$E$17,DQ55+DQ58,DQ62)</f>
        <v>0</v>
      </c>
      <c r="DR67" s="139">
        <f>IF('Capital Structure'!$D$17='Capital Structure'!$E$17,DR55+DR58,DR62)</f>
        <v>0</v>
      </c>
      <c r="DS67" s="139">
        <f>IF('Capital Structure'!$D$17='Capital Structure'!$E$17,DS55+DS58,DS62)</f>
        <v>0</v>
      </c>
      <c r="DT67" s="139">
        <f>IF('Capital Structure'!$D$17='Capital Structure'!$E$17,DT55+DT58,DT62)</f>
        <v>0</v>
      </c>
      <c r="DU67" s="139">
        <f>IF('Capital Structure'!$D$17='Capital Structure'!$E$17,DU55+DU58,DU62)</f>
        <v>0</v>
      </c>
      <c r="DV67" s="139">
        <f>IF('Capital Structure'!$D$17='Capital Structure'!$E$17,DV55+DV58,DV62)</f>
        <v>0</v>
      </c>
      <c r="DW67" s="139">
        <f>IF('Capital Structure'!$D$17='Capital Structure'!$E$17,DW55+DW58,DW62)</f>
        <v>0</v>
      </c>
      <c r="DX67" s="139">
        <f>IF('Capital Structure'!$D$17='Capital Structure'!$E$17,DX55+DX58,DX62)</f>
        <v>0</v>
      </c>
      <c r="DY67" s="139">
        <f>IF('Capital Structure'!$D$17='Capital Structure'!$E$17,DY55+DY58,DY62)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9" customFormat="1">
      <c r="A68" s="140"/>
      <c r="B68" s="118" t="s">
        <v>334</v>
      </c>
      <c r="C68" s="140"/>
      <c r="D68" s="140"/>
      <c r="E68" s="139">
        <f>IF('Capital Structure'!$D$17='Capital Structure'!$E$17,E54,E60)</f>
        <v>0</v>
      </c>
      <c r="F68" s="139">
        <f>IF('Capital Structure'!$D$17='Capital Structure'!$E$17,F54,F60)</f>
        <v>0</v>
      </c>
      <c r="G68" s="139">
        <f>IF('Capital Structure'!$D$17='Capital Structure'!$E$17,G54,G60)</f>
        <v>0</v>
      </c>
      <c r="H68" s="139">
        <f>IF('Capital Structure'!$D$17='Capital Structure'!$E$17,H54,H60)</f>
        <v>0</v>
      </c>
      <c r="I68" s="139">
        <f>IF('Capital Structure'!$D$17='Capital Structure'!$E$17,I54,I60)</f>
        <v>0</v>
      </c>
      <c r="J68" s="139">
        <f>IF('Capital Structure'!$D$17='Capital Structure'!$E$17,J54,J60)</f>
        <v>0</v>
      </c>
      <c r="K68" s="139">
        <f>IF('Capital Structure'!$D$17='Capital Structure'!$E$17,K54,K60)</f>
        <v>0</v>
      </c>
      <c r="L68" s="139">
        <f>IF('Capital Structure'!$D$17='Capital Structure'!$E$17,L54,L60)</f>
        <v>0</v>
      </c>
      <c r="M68" s="139">
        <f>IF('Capital Structure'!$D$17='Capital Structure'!$E$17,M54,M60)</f>
        <v>0</v>
      </c>
      <c r="N68" s="139">
        <f>IF('Capital Structure'!$D$17='Capital Structure'!$E$17,N54,N60)</f>
        <v>0</v>
      </c>
      <c r="O68" s="139">
        <f>IF('Capital Structure'!$D$17='Capital Structure'!$E$17,O54,O60)</f>
        <v>0</v>
      </c>
      <c r="P68" s="139">
        <f>IF('Capital Structure'!$D$17='Capital Structure'!$E$17,P54,P60)</f>
        <v>0</v>
      </c>
      <c r="Q68" s="139">
        <f>IF('Capital Structure'!$D$17='Capital Structure'!$E$17,Q54,Q60)</f>
        <v>0</v>
      </c>
      <c r="R68" s="139">
        <f>IF('Capital Structure'!$D$17='Capital Structure'!$E$17,R54,R60)</f>
        <v>0</v>
      </c>
      <c r="S68" s="139">
        <f>IF('Capital Structure'!$D$17='Capital Structure'!$E$17,S54,S60)</f>
        <v>0</v>
      </c>
      <c r="T68" s="139">
        <f>IF('Capital Structure'!$D$17='Capital Structure'!$E$17,T54,T60)</f>
        <v>0</v>
      </c>
      <c r="U68" s="139">
        <f>IF('Capital Structure'!$D$17='Capital Structure'!$E$17,U54,U60)</f>
        <v>0</v>
      </c>
      <c r="V68" s="139">
        <f>IF('Capital Structure'!$D$17='Capital Structure'!$E$17,V54,V60)</f>
        <v>0</v>
      </c>
      <c r="W68" s="139">
        <f>IF('Capital Structure'!$D$17='Capital Structure'!$E$17,W54,W60)</f>
        <v>0</v>
      </c>
      <c r="X68" s="139">
        <f>IF('Capital Structure'!$D$17='Capital Structure'!$E$17,X54,X60)</f>
        <v>0</v>
      </c>
      <c r="Y68" s="139">
        <f>IF('Capital Structure'!$D$17='Capital Structure'!$E$17,Y54,Y60)</f>
        <v>0</v>
      </c>
      <c r="Z68" s="139">
        <f>IF('Capital Structure'!$D$17='Capital Structure'!$E$17,Z54,Z60)</f>
        <v>0</v>
      </c>
      <c r="AA68" s="139">
        <f>IF('Capital Structure'!$D$17='Capital Structure'!$E$17,AA54,AA60)</f>
        <v>0</v>
      </c>
      <c r="AB68" s="139">
        <f>IF('Capital Structure'!$D$17='Capital Structure'!$E$17,AB54,AB60)</f>
        <v>0</v>
      </c>
      <c r="AC68" s="139">
        <f>IF('Capital Structure'!$D$17='Capital Structure'!$E$17,AC54,AC60)</f>
        <v>0</v>
      </c>
      <c r="AD68" s="139">
        <f>IF('Capital Structure'!$D$17='Capital Structure'!$E$17,AD54,AD60)</f>
        <v>0</v>
      </c>
      <c r="AE68" s="139">
        <f>IF('Capital Structure'!$D$17='Capital Structure'!$E$17,AE54,AE60)</f>
        <v>0</v>
      </c>
      <c r="AF68" s="139">
        <f>IF('Capital Structure'!$D$17='Capital Structure'!$E$17,AF54,AF60)</f>
        <v>0</v>
      </c>
      <c r="AG68" s="139">
        <f>IF('Capital Structure'!$D$17='Capital Structure'!$E$17,AG54,AG60)</f>
        <v>0</v>
      </c>
      <c r="AH68" s="139">
        <f>IF('Capital Structure'!$D$17='Capital Structure'!$E$17,AH54,AH60)</f>
        <v>0</v>
      </c>
      <c r="AI68" s="139">
        <f>IF('Capital Structure'!$D$17='Capital Structure'!$E$17,AI54,AI60)</f>
        <v>0</v>
      </c>
      <c r="AJ68" s="139">
        <f>IF('Capital Structure'!$D$17='Capital Structure'!$E$17,AJ54,AJ60)</f>
        <v>0</v>
      </c>
      <c r="AK68" s="139">
        <f>IF('Capital Structure'!$D$17='Capital Structure'!$E$17,AK54,AK60)</f>
        <v>0</v>
      </c>
      <c r="AL68" s="139">
        <f>IF('Capital Structure'!$D$17='Capital Structure'!$E$17,AL54,AL60)</f>
        <v>0</v>
      </c>
      <c r="AM68" s="139">
        <f>IF('Capital Structure'!$D$17='Capital Structure'!$E$17,AM54,AM60)</f>
        <v>0</v>
      </c>
      <c r="AN68" s="139">
        <f>IF('Capital Structure'!$D$17='Capital Structure'!$E$17,AN54,AN60)</f>
        <v>0</v>
      </c>
      <c r="AO68" s="139">
        <f>IF('Capital Structure'!$D$17='Capital Structure'!$E$17,AO54,AO60)</f>
        <v>0</v>
      </c>
      <c r="AP68" s="139">
        <f>IF('Capital Structure'!$D$17='Capital Structure'!$E$17,AP54,AP60)</f>
        <v>0</v>
      </c>
      <c r="AQ68" s="139">
        <f>IF('Capital Structure'!$D$17='Capital Structure'!$E$17,AQ54,AQ60)</f>
        <v>0</v>
      </c>
      <c r="AR68" s="139">
        <f>IF('Capital Structure'!$D$17='Capital Structure'!$E$17,AR54,AR60)</f>
        <v>254166.66666666666</v>
      </c>
      <c r="AS68" s="139">
        <f>IF('Capital Structure'!$D$17='Capital Structure'!$E$17,AS54,AS60)</f>
        <v>255225.69444444447</v>
      </c>
      <c r="AT68" s="139">
        <f>IF('Capital Structure'!$D$17='Capital Structure'!$E$17,AT54,AT60)</f>
        <v>256289.13483796301</v>
      </c>
      <c r="AU68" s="139">
        <f>IF('Capital Structure'!$D$17='Capital Structure'!$E$17,AU54,AU60)</f>
        <v>257357.00623312115</v>
      </c>
      <c r="AV68" s="139">
        <f>IF('Capital Structure'!$D$17='Capital Structure'!$E$17,AV54,AV60)</f>
        <v>258429.32709242581</v>
      </c>
      <c r="AW68" s="139">
        <f>IF('Capital Structure'!$D$17='Capital Structure'!$E$17,AW54,AW60)</f>
        <v>259506.11595531096</v>
      </c>
      <c r="AX68" s="139">
        <f>IF('Capital Structure'!$D$17='Capital Structure'!$E$17,AX54,AX60)</f>
        <v>260587.39143845809</v>
      </c>
      <c r="AY68" s="139">
        <f>IF('Capital Structure'!$D$17='Capital Structure'!$E$17,AY54,AY60)</f>
        <v>261673.17223611832</v>
      </c>
      <c r="AZ68" s="139">
        <f>IF('Capital Structure'!$D$17='Capital Structure'!$E$17,AZ54,AZ60)</f>
        <v>262763.47712043551</v>
      </c>
      <c r="BA68" s="139">
        <f>IF('Capital Structure'!$D$17='Capital Structure'!$E$17,BA54,BA60)</f>
        <v>263858.32494177064</v>
      </c>
      <c r="BB68" s="139">
        <f>IF('Capital Structure'!$D$17='Capital Structure'!$E$17,BB54,BB60)</f>
        <v>264957.73462902801</v>
      </c>
      <c r="BC68" s="139">
        <f>IF('Capital Structure'!$D$17='Capital Structure'!$E$17,BC54,BC60)</f>
        <v>266061.72518998227</v>
      </c>
      <c r="BD68" s="139">
        <f>IF('Capital Structure'!$D$17='Capital Structure'!$E$17,BD54,BD60)</f>
        <v>267170.31571160723</v>
      </c>
      <c r="BE68" s="139">
        <f>IF('Capital Structure'!$D$17='Capital Structure'!$E$17,BE54,BE60)</f>
        <v>268283.52536040556</v>
      </c>
      <c r="BF68" s="139">
        <f>IF('Capital Structure'!$D$17='Capital Structure'!$E$17,BF54,BF60)</f>
        <v>269401.3733827406</v>
      </c>
      <c r="BG68" s="139">
        <f>IF('Capital Structure'!$D$17='Capital Structure'!$E$17,BG54,BG60)</f>
        <v>270523.87910516869</v>
      </c>
      <c r="BH68" s="139">
        <f>IF('Capital Structure'!$D$17='Capital Structure'!$E$17,BH54,BH60)</f>
        <v>271651.06193477352</v>
      </c>
      <c r="BI68" s="139">
        <f>IF('Capital Structure'!$D$17='Capital Structure'!$E$17,BI54,BI60)</f>
        <v>272782.9413595018</v>
      </c>
      <c r="BJ68" s="139">
        <f>IF('Capital Structure'!$D$17='Capital Structure'!$E$17,BJ54,BJ60)</f>
        <v>273919.53694849968</v>
      </c>
      <c r="BK68" s="139">
        <f>IF('Capital Structure'!$D$17='Capital Structure'!$E$17,BK54,BK60)</f>
        <v>275060.86835245177</v>
      </c>
      <c r="BL68" s="139">
        <f>IF('Capital Structure'!$D$17='Capital Structure'!$E$17,BL54,BL60)</f>
        <v>276206.95530392032</v>
      </c>
      <c r="BM68" s="139">
        <f>IF('Capital Structure'!$D$17='Capital Structure'!$E$17,BM54,BM60)</f>
        <v>277357.81761768664</v>
      </c>
      <c r="BN68" s="139">
        <f>IF('Capital Structure'!$D$17='Capital Structure'!$E$17,BN54,BN60)</f>
        <v>278513.47519109369</v>
      </c>
      <c r="BO68" s="139">
        <f>IF('Capital Structure'!$D$17='Capital Structure'!$E$17,BO54,BO60)</f>
        <v>279673.94800438988</v>
      </c>
      <c r="BP68" s="139">
        <f>IF('Capital Structure'!$D$17='Capital Structure'!$E$17,BP54,BP60)</f>
        <v>280839.25612107484</v>
      </c>
      <c r="BQ68" s="139">
        <f>IF('Capital Structure'!$D$17='Capital Structure'!$E$17,BQ54,BQ60)</f>
        <v>282009.41968824598</v>
      </c>
      <c r="BR68" s="139">
        <f>IF('Capital Structure'!$D$17='Capital Structure'!$E$17,BR54,BR60)</f>
        <v>283184.45893694705</v>
      </c>
      <c r="BS68" s="139">
        <f>IF('Capital Structure'!$D$17='Capital Structure'!$E$17,BS54,BS60)</f>
        <v>284364.39418251766</v>
      </c>
      <c r="BT68" s="139">
        <f>IF('Capital Structure'!$D$17='Capital Structure'!$E$17,BT54,BT60)</f>
        <v>285549.24582494481</v>
      </c>
      <c r="BU68" s="139">
        <f>IF('Capital Structure'!$D$17='Capital Structure'!$E$17,BU54,BU60)</f>
        <v>286739.03434921539</v>
      </c>
      <c r="BV68" s="139">
        <f>IF('Capital Structure'!$D$17='Capital Structure'!$E$17,BV54,BV60)</f>
        <v>287933.78032567049</v>
      </c>
      <c r="BW68" s="139">
        <f>IF('Capital Structure'!$D$17='Capital Structure'!$E$17,BW54,BW60)</f>
        <v>289133.50441036077</v>
      </c>
      <c r="BX68" s="139">
        <f>IF('Capital Structure'!$D$17='Capital Structure'!$E$17,BX54,BX60)</f>
        <v>290338.22734540392</v>
      </c>
      <c r="BY68" s="139">
        <f>IF('Capital Structure'!$D$17='Capital Structure'!$E$17,BY54,BY60)</f>
        <v>0</v>
      </c>
      <c r="BZ68" s="139">
        <f>IF('Capital Structure'!$D$17='Capital Structure'!$E$17,BZ54,BZ60)</f>
        <v>0</v>
      </c>
      <c r="CA68" s="139">
        <f>IF('Capital Structure'!$D$17='Capital Structure'!$E$17,CA54,CA60)</f>
        <v>0</v>
      </c>
      <c r="CB68" s="139">
        <f>IF('Capital Structure'!$D$17='Capital Structure'!$E$17,CB54,CB60)</f>
        <v>0</v>
      </c>
      <c r="CC68" s="139">
        <f>IF('Capital Structure'!$D$17='Capital Structure'!$E$17,CC54,CC60)</f>
        <v>0</v>
      </c>
      <c r="CD68" s="139">
        <f>IF('Capital Structure'!$D$17='Capital Structure'!$E$17,CD54,CD60)</f>
        <v>0</v>
      </c>
      <c r="CE68" s="139">
        <f>IF('Capital Structure'!$D$17='Capital Structure'!$E$17,CE54,CE60)</f>
        <v>0</v>
      </c>
      <c r="CF68" s="139">
        <f>IF('Capital Structure'!$D$17='Capital Structure'!$E$17,CF54,CF60)</f>
        <v>0</v>
      </c>
      <c r="CG68" s="139">
        <f>IF('Capital Structure'!$D$17='Capital Structure'!$E$17,CG54,CG60)</f>
        <v>0</v>
      </c>
      <c r="CH68" s="139">
        <f>IF('Capital Structure'!$D$17='Capital Structure'!$E$17,CH54,CH60)</f>
        <v>0</v>
      </c>
      <c r="CI68" s="139">
        <f>IF('Capital Structure'!$D$17='Capital Structure'!$E$17,CI54,CI60)</f>
        <v>0</v>
      </c>
      <c r="CJ68" s="139">
        <f>IF('Capital Structure'!$D$17='Capital Structure'!$E$17,CJ54,CJ60)</f>
        <v>0</v>
      </c>
      <c r="CK68" s="139">
        <f>IF('Capital Structure'!$D$17='Capital Structure'!$E$17,CK54,CK60)</f>
        <v>0</v>
      </c>
      <c r="CL68" s="139">
        <f>IF('Capital Structure'!$D$17='Capital Structure'!$E$17,CL54,CL60)</f>
        <v>0</v>
      </c>
      <c r="CM68" s="139">
        <f>IF('Capital Structure'!$D$17='Capital Structure'!$E$17,CM54,CM60)</f>
        <v>0</v>
      </c>
      <c r="CN68" s="139">
        <f>IF('Capital Structure'!$D$17='Capital Structure'!$E$17,CN54,CN60)</f>
        <v>0</v>
      </c>
      <c r="CO68" s="139">
        <f>IF('Capital Structure'!$D$17='Capital Structure'!$E$17,CO54,CO60)</f>
        <v>0</v>
      </c>
      <c r="CP68" s="139">
        <f>IF('Capital Structure'!$D$17='Capital Structure'!$E$17,CP54,CP60)</f>
        <v>0</v>
      </c>
      <c r="CQ68" s="139">
        <f>IF('Capital Structure'!$D$17='Capital Structure'!$E$17,CQ54,CQ60)</f>
        <v>0</v>
      </c>
      <c r="CR68" s="139">
        <f>IF('Capital Structure'!$D$17='Capital Structure'!$E$17,CR54,CR60)</f>
        <v>0</v>
      </c>
      <c r="CS68" s="139">
        <f>IF('Capital Structure'!$D$17='Capital Structure'!$E$17,CS54,CS60)</f>
        <v>0</v>
      </c>
      <c r="CT68" s="139">
        <f>IF('Capital Structure'!$D$17='Capital Structure'!$E$17,CT54,CT60)</f>
        <v>0</v>
      </c>
      <c r="CU68" s="139">
        <f>IF('Capital Structure'!$D$17='Capital Structure'!$E$17,CU54,CU60)</f>
        <v>0</v>
      </c>
      <c r="CV68" s="139">
        <f>IF('Capital Structure'!$D$17='Capital Structure'!$E$17,CV54,CV60)</f>
        <v>0</v>
      </c>
      <c r="CW68" s="139">
        <f>IF('Capital Structure'!$D$17='Capital Structure'!$E$17,CW54,CW60)</f>
        <v>0</v>
      </c>
      <c r="CX68" s="139">
        <f>IF('Capital Structure'!$D$17='Capital Structure'!$E$17,CX54,CX60)</f>
        <v>0</v>
      </c>
      <c r="CY68" s="139">
        <f>IF('Capital Structure'!$D$17='Capital Structure'!$E$17,CY54,CY60)</f>
        <v>0</v>
      </c>
      <c r="CZ68" s="139">
        <f>IF('Capital Structure'!$D$17='Capital Structure'!$E$17,CZ54,CZ60)</f>
        <v>0</v>
      </c>
      <c r="DA68" s="139">
        <f>IF('Capital Structure'!$D$17='Capital Structure'!$E$17,DA54,DA60)</f>
        <v>0</v>
      </c>
      <c r="DB68" s="139">
        <f>IF('Capital Structure'!$D$17='Capital Structure'!$E$17,DB54,DB60)</f>
        <v>0</v>
      </c>
      <c r="DC68" s="139">
        <f>IF('Capital Structure'!$D$17='Capital Structure'!$E$17,DC54,DC60)</f>
        <v>0</v>
      </c>
      <c r="DD68" s="139">
        <f>IF('Capital Structure'!$D$17='Capital Structure'!$E$17,DD54,DD60)</f>
        <v>0</v>
      </c>
      <c r="DE68" s="139">
        <f>IF('Capital Structure'!$D$17='Capital Structure'!$E$17,DE54,DE60)</f>
        <v>0</v>
      </c>
      <c r="DF68" s="139">
        <f>IF('Capital Structure'!$D$17='Capital Structure'!$E$17,DF54,DF60)</f>
        <v>0</v>
      </c>
      <c r="DG68" s="139">
        <f>IF('Capital Structure'!$D$17='Capital Structure'!$E$17,DG54,DG60)</f>
        <v>0</v>
      </c>
      <c r="DH68" s="139">
        <f>IF('Capital Structure'!$D$17='Capital Structure'!$E$17,DH54,DH60)</f>
        <v>0</v>
      </c>
      <c r="DI68" s="139">
        <f>IF('Capital Structure'!$D$17='Capital Structure'!$E$17,DI54,DI60)</f>
        <v>0</v>
      </c>
      <c r="DJ68" s="139">
        <f>IF('Capital Structure'!$D$17='Capital Structure'!$E$17,DJ54,DJ60)</f>
        <v>0</v>
      </c>
      <c r="DK68" s="139">
        <f>IF('Capital Structure'!$D$17='Capital Structure'!$E$17,DK54,DK60)</f>
        <v>0</v>
      </c>
      <c r="DL68" s="139">
        <f>IF('Capital Structure'!$D$17='Capital Structure'!$E$17,DL54,DL60)</f>
        <v>0</v>
      </c>
      <c r="DM68" s="139">
        <f>IF('Capital Structure'!$D$17='Capital Structure'!$E$17,DM54,DM60)</f>
        <v>0</v>
      </c>
      <c r="DN68" s="139">
        <f>IF('Capital Structure'!$D$17='Capital Structure'!$E$17,DN54,DN60)</f>
        <v>0</v>
      </c>
      <c r="DO68" s="139">
        <f>IF('Capital Structure'!$D$17='Capital Structure'!$E$17,DO54,DO60)</f>
        <v>0</v>
      </c>
      <c r="DP68" s="139">
        <f>IF('Capital Structure'!$D$17='Capital Structure'!$E$17,DP54,DP60)</f>
        <v>0</v>
      </c>
      <c r="DQ68" s="139">
        <f>IF('Capital Structure'!$D$17='Capital Structure'!$E$17,DQ54,DQ60)</f>
        <v>0</v>
      </c>
      <c r="DR68" s="139">
        <f>IF('Capital Structure'!$D$17='Capital Structure'!$E$17,DR54,DR60)</f>
        <v>0</v>
      </c>
      <c r="DS68" s="139">
        <f>IF('Capital Structure'!$D$17='Capital Structure'!$E$17,DS54,DS60)</f>
        <v>0</v>
      </c>
      <c r="DT68" s="139">
        <f>IF('Capital Structure'!$D$17='Capital Structure'!$E$17,DT54,DT60)</f>
        <v>0</v>
      </c>
      <c r="DU68" s="139">
        <f>IF('Capital Structure'!$D$17='Capital Structure'!$E$17,DU54,DU60)</f>
        <v>0</v>
      </c>
      <c r="DV68" s="139">
        <f>IF('Capital Structure'!$D$17='Capital Structure'!$E$17,DV54,DV60)</f>
        <v>0</v>
      </c>
      <c r="DW68" s="139">
        <f>IF('Capital Structure'!$D$17='Capital Structure'!$E$17,DW54,DW60)</f>
        <v>0</v>
      </c>
      <c r="DX68" s="139">
        <f>IF('Capital Structure'!$D$17='Capital Structure'!$E$17,DX54,DX60)</f>
        <v>0</v>
      </c>
      <c r="DY68" s="139">
        <f>IF('Capital Structure'!$D$17='Capital Structure'!$E$17,DY54,DY60)</f>
        <v>0</v>
      </c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  <c r="NH68" s="140"/>
      <c r="NI68" s="140"/>
      <c r="NJ68" s="140"/>
      <c r="NK68" s="140"/>
      <c r="NL68" s="140"/>
      <c r="NM68" s="140"/>
      <c r="NN68" s="140"/>
      <c r="NO68" s="140"/>
      <c r="NP68" s="140"/>
      <c r="NQ68" s="140"/>
      <c r="NR68" s="140"/>
      <c r="NS68" s="140"/>
      <c r="NT68" s="140"/>
      <c r="NU68" s="140"/>
      <c r="NV68" s="140"/>
      <c r="NW68" s="140"/>
      <c r="NX68" s="140"/>
      <c r="NY68" s="140"/>
      <c r="NZ68" s="140"/>
      <c r="OA68" s="140"/>
      <c r="OB68" s="140"/>
      <c r="OC68" s="140"/>
      <c r="OD68" s="140"/>
      <c r="OE68" s="140"/>
      <c r="OF68" s="140"/>
      <c r="OG68" s="140"/>
      <c r="OH68" s="140"/>
      <c r="OI68" s="140"/>
      <c r="OJ68" s="140"/>
      <c r="OK68" s="140"/>
      <c r="OL68" s="140"/>
      <c r="OM68" s="140"/>
      <c r="ON68" s="140"/>
      <c r="OO68" s="140"/>
      <c r="OP68" s="140"/>
      <c r="OQ68" s="140"/>
      <c r="OR68" s="140"/>
      <c r="OS68" s="140"/>
      <c r="OT68" s="140"/>
      <c r="OU68" s="140"/>
      <c r="OV68" s="140"/>
      <c r="OW68" s="140"/>
      <c r="OX68" s="140"/>
      <c r="OY68" s="140"/>
      <c r="OZ68" s="140"/>
      <c r="PA68" s="140"/>
      <c r="PB68" s="140"/>
      <c r="PC68" s="140"/>
      <c r="PD68" s="140"/>
      <c r="PE68" s="140"/>
      <c r="PF68" s="140"/>
      <c r="PG68" s="140"/>
      <c r="PH68" s="140"/>
      <c r="PI68" s="140"/>
      <c r="PJ68" s="140"/>
      <c r="PK68" s="140"/>
      <c r="PL68" s="140"/>
      <c r="PM68" s="140"/>
      <c r="PN68" s="140"/>
      <c r="PO68" s="140"/>
      <c r="PP68" s="140"/>
      <c r="PQ68" s="140"/>
      <c r="PR68" s="140"/>
      <c r="PS68" s="140"/>
      <c r="PT68" s="140"/>
      <c r="PU68" s="140"/>
      <c r="PV68" s="140"/>
      <c r="PW68" s="140"/>
      <c r="PX68" s="140"/>
      <c r="PY68" s="140"/>
      <c r="PZ68" s="140"/>
      <c r="QA68" s="140"/>
      <c r="QB68" s="140"/>
      <c r="QC68" s="140"/>
      <c r="QD68" s="140"/>
      <c r="QE68" s="140"/>
      <c r="QF68" s="140"/>
      <c r="QG68" s="140"/>
      <c r="QH68" s="140"/>
      <c r="QI68" s="140"/>
      <c r="QJ68" s="140"/>
      <c r="QK68" s="140"/>
      <c r="QL68" s="140"/>
      <c r="QM68" s="140"/>
      <c r="QN68" s="140"/>
      <c r="QO68" s="140"/>
      <c r="QP68" s="140"/>
      <c r="QQ68" s="140"/>
      <c r="QR68" s="140"/>
      <c r="QS68" s="140"/>
      <c r="QT68" s="140"/>
      <c r="QU68" s="140"/>
      <c r="QV68" s="140"/>
      <c r="QW68" s="140"/>
      <c r="QX68" s="140"/>
      <c r="QY68" s="140"/>
      <c r="QZ68" s="140"/>
      <c r="RA68" s="140"/>
      <c r="RB68" s="140"/>
      <c r="RC68" s="140"/>
      <c r="RD68" s="140"/>
      <c r="RE68" s="140"/>
      <c r="RF68" s="140"/>
      <c r="RG68" s="140"/>
      <c r="RH68" s="140"/>
      <c r="RI68" s="140"/>
      <c r="RJ68" s="140"/>
      <c r="RK68" s="140"/>
      <c r="RL68" s="140"/>
      <c r="RM68" s="140"/>
      <c r="RN68" s="140"/>
      <c r="RO68" s="140"/>
      <c r="RP68" s="140"/>
      <c r="RQ68" s="140"/>
      <c r="RR68" s="140"/>
      <c r="RS68" s="140"/>
      <c r="RT68" s="140"/>
      <c r="RU68" s="140"/>
      <c r="RV68" s="140"/>
      <c r="RW68" s="140"/>
      <c r="RX68" s="140"/>
      <c r="RY68" s="140"/>
      <c r="RZ68" s="140"/>
      <c r="SA68" s="140"/>
      <c r="SB68" s="140"/>
      <c r="SC68" s="140"/>
      <c r="SD68" s="140"/>
      <c r="SE68" s="140"/>
      <c r="SF68" s="140"/>
      <c r="SG68" s="140"/>
      <c r="SH68" s="140"/>
      <c r="SI68" s="140"/>
      <c r="SJ68" s="140"/>
      <c r="SK68" s="140"/>
      <c r="SL68" s="140"/>
      <c r="SM68" s="140"/>
      <c r="SN68" s="140"/>
      <c r="SO68" s="140"/>
      <c r="SP68" s="140"/>
      <c r="SQ68" s="140"/>
      <c r="SR68" s="140"/>
      <c r="SS68" s="140"/>
      <c r="ST68" s="140"/>
      <c r="SU68" s="140"/>
      <c r="SV68" s="140"/>
      <c r="SW68" s="140"/>
      <c r="SX68" s="140"/>
      <c r="SY68" s="140"/>
      <c r="SZ68" s="140"/>
      <c r="TA68" s="140"/>
      <c r="TB68" s="140"/>
      <c r="TC68" s="140"/>
      <c r="TD68" s="140"/>
      <c r="TE68" s="140"/>
      <c r="TF68" s="140"/>
      <c r="TG68" s="140"/>
      <c r="TH68" s="140"/>
      <c r="TI68" s="140"/>
      <c r="TJ68" s="140"/>
      <c r="TK68" s="140"/>
      <c r="TL68" s="140"/>
      <c r="TM68" s="140"/>
      <c r="TN68" s="140"/>
      <c r="TO68" s="140"/>
      <c r="TP68" s="140"/>
      <c r="TQ68" s="140"/>
      <c r="TR68" s="140"/>
      <c r="TS68" s="140"/>
      <c r="TT68" s="140"/>
      <c r="TU68" s="140"/>
      <c r="TV68" s="140"/>
      <c r="TW68" s="140"/>
      <c r="TX68" s="140"/>
      <c r="TY68" s="140"/>
      <c r="TZ68" s="140"/>
      <c r="UA68" s="140"/>
      <c r="UB68" s="140"/>
      <c r="UC68" s="140"/>
      <c r="UD68" s="140"/>
      <c r="UE68" s="140"/>
      <c r="UF68" s="140"/>
      <c r="UG68" s="140"/>
      <c r="UH68" s="140"/>
      <c r="UI68" s="140"/>
      <c r="UJ68" s="140"/>
      <c r="UK68" s="140"/>
      <c r="UL68" s="140"/>
      <c r="UM68" s="140"/>
      <c r="UN68" s="140"/>
      <c r="UO68" s="140"/>
      <c r="UP68" s="140"/>
      <c r="UQ68" s="140"/>
      <c r="UR68" s="140"/>
      <c r="US68" s="140"/>
      <c r="UT68" s="140"/>
      <c r="UU68" s="140"/>
      <c r="UV68" s="140"/>
      <c r="UW68" s="140"/>
      <c r="UX68" s="140"/>
      <c r="UY68" s="140"/>
      <c r="UZ68" s="140"/>
      <c r="VA68" s="140"/>
      <c r="VB68" s="140"/>
      <c r="VC68" s="140"/>
      <c r="VD68" s="140"/>
      <c r="VE68" s="140"/>
      <c r="VF68" s="140"/>
      <c r="VG68" s="140"/>
      <c r="VH68" s="140"/>
      <c r="VI68" s="140"/>
      <c r="VJ68" s="140"/>
      <c r="VK68" s="140"/>
      <c r="VL68" s="140"/>
      <c r="VM68" s="140"/>
      <c r="VN68" s="140"/>
      <c r="VO68" s="140"/>
      <c r="VP68" s="140"/>
      <c r="VQ68" s="140"/>
      <c r="VR68" s="140"/>
      <c r="VS68" s="140"/>
      <c r="VT68" s="140"/>
      <c r="VU68" s="140"/>
      <c r="VV68" s="140"/>
      <c r="VW68" s="140"/>
      <c r="VX68" s="140"/>
      <c r="VY68" s="140"/>
      <c r="VZ68" s="140"/>
      <c r="WA68" s="140"/>
      <c r="WB68" s="140"/>
      <c r="WC68" s="140"/>
      <c r="WD68" s="140"/>
      <c r="WE68" s="140"/>
      <c r="WF68" s="140"/>
      <c r="WG68" s="140"/>
      <c r="WH68" s="140"/>
      <c r="WI68" s="140"/>
      <c r="WJ68" s="140"/>
      <c r="WK68" s="140"/>
      <c r="WL68" s="140"/>
      <c r="WM68" s="140"/>
      <c r="WN68" s="140"/>
      <c r="WO68" s="140"/>
      <c r="WP68" s="140"/>
      <c r="WQ68" s="140"/>
      <c r="WR68" s="140"/>
      <c r="WS68" s="140"/>
      <c r="WT68" s="140"/>
      <c r="WU68" s="140"/>
      <c r="WV68" s="140"/>
      <c r="WW68" s="140"/>
      <c r="WX68" s="140"/>
      <c r="WY68" s="140"/>
      <c r="WZ68" s="140"/>
      <c r="XA68" s="140"/>
      <c r="XB68" s="140"/>
      <c r="XC68" s="140"/>
      <c r="XD68" s="140"/>
      <c r="XE68" s="140"/>
      <c r="XF68" s="140"/>
      <c r="XG68" s="140"/>
      <c r="XH68" s="140"/>
      <c r="XI68" s="140"/>
      <c r="XJ68" s="140"/>
      <c r="XK68" s="140"/>
      <c r="XL68" s="140"/>
      <c r="XM68" s="140"/>
      <c r="XN68" s="140"/>
      <c r="XO68" s="140"/>
      <c r="XP68" s="140"/>
      <c r="XQ68" s="140"/>
      <c r="XR68" s="140"/>
      <c r="XS68" s="140"/>
      <c r="XT68" s="140"/>
      <c r="XU68" s="140"/>
      <c r="XV68" s="140"/>
      <c r="XW68" s="140"/>
      <c r="XX68" s="140"/>
      <c r="XY68" s="140"/>
      <c r="XZ68" s="140"/>
      <c r="YA68" s="140"/>
      <c r="YB68" s="140"/>
      <c r="YC68" s="140"/>
      <c r="YD68" s="140"/>
      <c r="YE68" s="140"/>
      <c r="YF68" s="140"/>
      <c r="YG68" s="140"/>
      <c r="YH68" s="140"/>
      <c r="YI68" s="140"/>
      <c r="YJ68" s="140"/>
      <c r="YK68" s="140"/>
      <c r="YL68" s="140"/>
      <c r="YM68" s="140"/>
      <c r="YN68" s="140"/>
      <c r="YO68" s="140"/>
      <c r="YP68" s="140"/>
      <c r="YQ68" s="140"/>
      <c r="YR68" s="140"/>
      <c r="YS68" s="140"/>
      <c r="YT68" s="140"/>
      <c r="YU68" s="140"/>
      <c r="YV68" s="140"/>
      <c r="YW68" s="140"/>
      <c r="YX68" s="140"/>
      <c r="YY68" s="140"/>
      <c r="YZ68" s="140"/>
      <c r="ZA68" s="140"/>
      <c r="ZB68" s="140"/>
      <c r="ZC68" s="140"/>
      <c r="ZD68" s="140"/>
      <c r="ZE68" s="140"/>
      <c r="ZF68" s="140"/>
      <c r="ZG68" s="140"/>
      <c r="ZH68" s="140"/>
      <c r="ZI68" s="140"/>
      <c r="ZJ68" s="140"/>
      <c r="ZK68" s="140"/>
      <c r="ZL68" s="140"/>
      <c r="ZM68" s="140"/>
      <c r="ZN68" s="140"/>
      <c r="ZO68" s="140"/>
      <c r="ZP68" s="140"/>
      <c r="ZQ68" s="140"/>
      <c r="ZR68" s="140"/>
      <c r="ZS68" s="140"/>
      <c r="ZT68" s="140"/>
      <c r="ZU68" s="140"/>
      <c r="ZV68" s="140"/>
      <c r="ZW68" s="140"/>
      <c r="ZX68" s="140"/>
      <c r="ZY68" s="140"/>
      <c r="ZZ68" s="140"/>
      <c r="AAA68" s="140"/>
      <c r="AAB68" s="140"/>
      <c r="AAC68" s="140"/>
      <c r="AAD68" s="140"/>
      <c r="AAE68" s="140"/>
      <c r="AAF68" s="140"/>
      <c r="AAG68" s="140"/>
      <c r="AAH68" s="140"/>
      <c r="AAI68" s="140"/>
      <c r="AAJ68" s="140"/>
      <c r="AAK68" s="140"/>
      <c r="AAL68" s="140"/>
      <c r="AAM68" s="140"/>
      <c r="AAN68" s="140"/>
      <c r="AAO68" s="140"/>
      <c r="AAP68" s="140"/>
      <c r="AAQ68" s="140"/>
      <c r="AAR68" s="140"/>
      <c r="AAS68" s="140"/>
      <c r="AAT68" s="140"/>
      <c r="AAU68" s="140"/>
      <c r="AAV68" s="140"/>
      <c r="AAW68" s="140"/>
      <c r="AAX68" s="140"/>
      <c r="AAY68" s="140"/>
      <c r="AAZ68" s="140"/>
      <c r="ABA68" s="140"/>
      <c r="ABB68" s="140"/>
      <c r="ABC68" s="140"/>
      <c r="ABD68" s="140"/>
      <c r="ABE68" s="140"/>
      <c r="ABF68" s="140"/>
      <c r="ABG68" s="140"/>
      <c r="ABH68" s="140"/>
      <c r="ABI68" s="140"/>
      <c r="ABJ68" s="140"/>
      <c r="ABK68" s="140"/>
      <c r="ABL68" s="140"/>
      <c r="ABM68" s="140"/>
      <c r="ABN68" s="140"/>
      <c r="ABO68" s="140"/>
      <c r="ABP68" s="140"/>
      <c r="ABQ68" s="140"/>
      <c r="ABR68" s="140"/>
      <c r="ABS68" s="140"/>
      <c r="ABT68" s="140"/>
      <c r="ABU68" s="140"/>
      <c r="ABV68" s="140"/>
      <c r="ABW68" s="140"/>
      <c r="ABX68" s="140"/>
      <c r="ABY68" s="140"/>
      <c r="ABZ68" s="140"/>
      <c r="ACA68" s="140"/>
      <c r="ACB68" s="140"/>
      <c r="ACC68" s="140"/>
      <c r="ACD68" s="140"/>
      <c r="ACE68" s="140"/>
      <c r="ACF68" s="140"/>
      <c r="ACG68" s="140"/>
      <c r="ACH68" s="140"/>
      <c r="ACI68" s="140"/>
      <c r="ACJ68" s="140"/>
      <c r="ACK68" s="140"/>
      <c r="ACL68" s="140"/>
      <c r="ACM68" s="140"/>
      <c r="ACN68" s="140"/>
      <c r="ACO68" s="140"/>
      <c r="ACP68" s="140"/>
      <c r="ACQ68" s="140"/>
      <c r="ACR68" s="140"/>
      <c r="ACS68" s="140"/>
      <c r="ACT68" s="140"/>
      <c r="ACU68" s="140"/>
      <c r="ACV68" s="140"/>
      <c r="ACW68" s="140"/>
      <c r="ACX68" s="140"/>
      <c r="ACY68" s="140"/>
      <c r="ACZ68" s="140"/>
      <c r="ADA68" s="140"/>
      <c r="ADB68" s="140"/>
      <c r="ADC68" s="140"/>
      <c r="ADD68" s="140"/>
      <c r="ADE68" s="140"/>
      <c r="ADF68" s="140"/>
      <c r="ADG68" s="140"/>
      <c r="ADH68" s="140"/>
      <c r="ADI68" s="140"/>
      <c r="ADJ68" s="140"/>
      <c r="ADK68" s="140"/>
      <c r="ADL68" s="140"/>
      <c r="ADM68" s="140"/>
      <c r="ADN68" s="140"/>
      <c r="ADO68" s="140"/>
      <c r="ADP68" s="140"/>
      <c r="ADQ68" s="140"/>
      <c r="ADR68" s="140"/>
      <c r="ADS68" s="140"/>
      <c r="ADT68" s="140"/>
      <c r="ADU68" s="140"/>
      <c r="ADV68" s="140"/>
      <c r="ADW68" s="140"/>
      <c r="ADX68" s="140"/>
      <c r="ADY68" s="140"/>
      <c r="ADZ68" s="140"/>
      <c r="AEA68" s="140"/>
      <c r="AEB68" s="140"/>
      <c r="AEC68" s="140"/>
      <c r="AED68" s="140"/>
      <c r="AEE68" s="140"/>
      <c r="AEF68" s="140"/>
      <c r="AEG68" s="140"/>
      <c r="AEH68" s="140"/>
      <c r="AEI68" s="140"/>
      <c r="AEJ68" s="140"/>
      <c r="AEK68" s="140"/>
      <c r="AEL68" s="140"/>
      <c r="AEM68" s="140"/>
      <c r="AEN68" s="140"/>
      <c r="AEO68" s="140"/>
      <c r="AEP68" s="140"/>
      <c r="AEQ68" s="140"/>
      <c r="AER68" s="140"/>
      <c r="AES68" s="140"/>
      <c r="AET68" s="140"/>
      <c r="AEU68" s="140"/>
      <c r="AEV68" s="140"/>
      <c r="AEW68" s="140"/>
      <c r="AEX68" s="140"/>
      <c r="AEY68" s="140"/>
      <c r="AEZ68" s="140"/>
      <c r="AFA68" s="140"/>
      <c r="AFB68" s="140"/>
      <c r="AFC68" s="140"/>
      <c r="AFD68" s="140"/>
      <c r="AFE68" s="140"/>
      <c r="AFF68" s="140"/>
      <c r="AFG68" s="140"/>
      <c r="AFH68" s="140"/>
      <c r="AFI68" s="140"/>
      <c r="AFJ68" s="140"/>
      <c r="AFK68" s="140"/>
      <c r="AFL68" s="140"/>
      <c r="AFM68" s="140"/>
      <c r="AFN68" s="140"/>
      <c r="AFO68" s="140"/>
      <c r="AFP68" s="140"/>
      <c r="AFQ68" s="140"/>
      <c r="AFR68" s="140"/>
      <c r="AFS68" s="140"/>
      <c r="AFT68" s="140"/>
      <c r="AFU68" s="140"/>
      <c r="AFV68" s="140"/>
      <c r="AFW68" s="140"/>
      <c r="AFX68" s="140"/>
      <c r="AFY68" s="140"/>
      <c r="AFZ68" s="140"/>
      <c r="AGA68" s="140"/>
      <c r="AGB68" s="140"/>
      <c r="AGC68" s="140"/>
      <c r="AGD68" s="140"/>
      <c r="AGE68" s="140"/>
      <c r="AGF68" s="140"/>
      <c r="AGG68" s="140"/>
      <c r="AGH68" s="140"/>
      <c r="AGI68" s="140"/>
      <c r="AGJ68" s="140"/>
      <c r="AGK68" s="140"/>
      <c r="AGL68" s="140"/>
      <c r="AGM68" s="140"/>
      <c r="AGN68" s="140"/>
      <c r="AGO68" s="140"/>
      <c r="AGP68" s="140"/>
      <c r="AGQ68" s="140"/>
      <c r="AGR68" s="140"/>
      <c r="AGS68" s="140"/>
      <c r="AGT68" s="140"/>
      <c r="AGU68" s="140"/>
      <c r="AGV68" s="140"/>
      <c r="AGW68" s="140"/>
      <c r="AGX68" s="140"/>
      <c r="AGY68" s="140"/>
      <c r="AGZ68" s="140"/>
      <c r="AHA68" s="140"/>
      <c r="AHB68" s="140"/>
      <c r="AHC68" s="140"/>
      <c r="AHD68" s="140"/>
      <c r="AHE68" s="140"/>
      <c r="AHF68" s="140"/>
      <c r="AHG68" s="140"/>
      <c r="AHH68" s="140"/>
      <c r="AHI68" s="140"/>
      <c r="AHJ68" s="140"/>
      <c r="AHK68" s="140"/>
      <c r="AHL68" s="140"/>
      <c r="AHM68" s="140"/>
      <c r="AHN68" s="140"/>
      <c r="AHO68" s="140"/>
      <c r="AHP68" s="140"/>
      <c r="AHQ68" s="140"/>
      <c r="AHR68" s="140"/>
      <c r="AHS68" s="140"/>
      <c r="AHT68" s="140"/>
      <c r="AHU68" s="140"/>
      <c r="AHV68" s="140"/>
      <c r="AHW68" s="140"/>
      <c r="AHX68" s="140"/>
      <c r="AHY68" s="140"/>
      <c r="AHZ68" s="140"/>
      <c r="AIA68" s="140"/>
      <c r="AIB68" s="140"/>
      <c r="AIC68" s="140"/>
      <c r="AID68" s="140"/>
      <c r="AIE68" s="140"/>
      <c r="AIF68" s="140"/>
      <c r="AIG68" s="140"/>
      <c r="AIH68" s="140"/>
      <c r="AII68" s="140"/>
      <c r="AIJ68" s="140"/>
      <c r="AIK68" s="140"/>
      <c r="AIL68" s="140"/>
      <c r="AIM68" s="140"/>
      <c r="AIN68" s="140"/>
      <c r="AIO68" s="140"/>
      <c r="AIP68" s="140"/>
      <c r="AIQ68" s="140"/>
      <c r="AIR68" s="140"/>
      <c r="AIS68" s="140"/>
      <c r="AIT68" s="140"/>
      <c r="AIU68" s="140"/>
      <c r="AIV68" s="140"/>
      <c r="AIW68" s="140"/>
      <c r="AIX68" s="140"/>
      <c r="AIY68" s="140"/>
      <c r="AIZ68" s="140"/>
      <c r="AJA68" s="140"/>
      <c r="AJB68" s="140"/>
      <c r="AJC68" s="140"/>
      <c r="AJD68" s="140"/>
      <c r="AJE68" s="140"/>
      <c r="AJF68" s="140"/>
      <c r="AJG68" s="140"/>
      <c r="AJH68" s="140"/>
      <c r="AJI68" s="140"/>
      <c r="AJJ68" s="140"/>
      <c r="AJK68" s="140"/>
      <c r="AJL68" s="140"/>
      <c r="AJM68" s="140"/>
      <c r="AJN68" s="140"/>
      <c r="AJO68" s="140"/>
      <c r="AJP68" s="140"/>
      <c r="AJQ68" s="140"/>
      <c r="AJR68" s="140"/>
      <c r="AJS68" s="140"/>
      <c r="AJT68" s="140"/>
      <c r="AJU68" s="140"/>
      <c r="AJV68" s="140"/>
      <c r="AJW68" s="140"/>
      <c r="AJX68" s="140"/>
      <c r="AJY68" s="140"/>
      <c r="AJZ68" s="140"/>
      <c r="AKA68" s="140"/>
      <c r="AKB68" s="140"/>
      <c r="AKC68" s="140"/>
      <c r="AKD68" s="140"/>
      <c r="AKE68" s="140"/>
      <c r="AKF68" s="140"/>
      <c r="AKG68" s="140"/>
      <c r="AKH68" s="140"/>
      <c r="AKI68" s="140"/>
      <c r="AKJ68" s="140"/>
      <c r="AKK68" s="140"/>
      <c r="AKL68" s="140"/>
      <c r="AKM68" s="140"/>
      <c r="AKN68" s="140"/>
      <c r="AKO68" s="140"/>
      <c r="AKP68" s="140"/>
      <c r="AKQ68" s="140"/>
      <c r="AKR68" s="140"/>
      <c r="AKS68" s="140"/>
      <c r="AKT68" s="140"/>
      <c r="AKU68" s="140"/>
      <c r="AKV68" s="140"/>
      <c r="AKW68" s="140"/>
      <c r="AKX68" s="140"/>
      <c r="AKY68" s="140"/>
      <c r="AKZ68" s="140"/>
      <c r="ALA68" s="140"/>
      <c r="ALB68" s="140"/>
      <c r="ALC68" s="140"/>
      <c r="ALD68" s="140"/>
      <c r="ALE68" s="140"/>
      <c r="ALF68" s="140"/>
      <c r="ALG68" s="140"/>
      <c r="ALH68" s="140"/>
      <c r="ALI68" s="140"/>
      <c r="ALJ68" s="140"/>
      <c r="ALK68" s="140"/>
      <c r="ALL68" s="140"/>
      <c r="ALM68" s="140"/>
      <c r="ALN68" s="140"/>
      <c r="ALO68" s="140"/>
      <c r="ALP68" s="140"/>
      <c r="ALQ68" s="140"/>
      <c r="ALR68" s="140"/>
      <c r="ALS68" s="140"/>
      <c r="ALT68" s="140"/>
      <c r="ALU68" s="140"/>
      <c r="ALV68" s="140"/>
      <c r="ALW68" s="140"/>
      <c r="ALX68" s="140"/>
      <c r="ALY68" s="140"/>
      <c r="ALZ68" s="140"/>
      <c r="AMA68" s="140"/>
      <c r="AMB68" s="140"/>
      <c r="AMC68" s="140"/>
      <c r="AMD68" s="140"/>
      <c r="AME68" s="140"/>
      <c r="AMF68" s="140"/>
      <c r="AMG68" s="140"/>
      <c r="AMH68" s="140"/>
      <c r="AMI68" s="140"/>
      <c r="AMJ68" s="140"/>
      <c r="AMK68" s="140"/>
      <c r="AML68" s="140"/>
      <c r="AMM68" s="140"/>
      <c r="AMN68" s="140"/>
      <c r="AMO68" s="140"/>
      <c r="AMP68" s="140"/>
      <c r="AMQ68" s="140"/>
      <c r="AMR68" s="140"/>
      <c r="AMS68" s="140"/>
      <c r="AMT68" s="140"/>
      <c r="AMU68" s="140"/>
      <c r="AMV68" s="140"/>
      <c r="AMW68" s="140"/>
      <c r="AMX68" s="140"/>
      <c r="AMY68" s="140"/>
      <c r="AMZ68" s="140"/>
      <c r="ANA68" s="140"/>
      <c r="ANB68" s="140"/>
      <c r="ANC68" s="140"/>
      <c r="AND68" s="140"/>
      <c r="ANE68" s="140"/>
      <c r="ANF68" s="140"/>
      <c r="ANG68" s="140"/>
      <c r="ANH68" s="140"/>
      <c r="ANI68" s="140"/>
      <c r="ANJ68" s="140"/>
      <c r="ANK68" s="140"/>
      <c r="ANL68" s="140"/>
      <c r="ANM68" s="140"/>
      <c r="ANN68" s="140"/>
      <c r="ANO68" s="140"/>
      <c r="ANP68" s="140"/>
      <c r="ANQ68" s="140"/>
      <c r="ANR68" s="140"/>
      <c r="ANS68" s="140"/>
      <c r="ANT68" s="140"/>
      <c r="ANU68" s="140"/>
      <c r="ANV68" s="140"/>
      <c r="ANW68" s="140"/>
      <c r="ANX68" s="140"/>
      <c r="ANY68" s="140"/>
      <c r="ANZ68" s="140"/>
      <c r="AOA68" s="140"/>
      <c r="AOB68" s="140"/>
      <c r="AOC68" s="140"/>
      <c r="AOD68" s="140"/>
      <c r="AOE68" s="140"/>
      <c r="AOF68" s="140"/>
      <c r="AOG68" s="140"/>
      <c r="AOH68" s="140"/>
      <c r="AOI68" s="140"/>
      <c r="AOJ68" s="140"/>
      <c r="AOK68" s="140"/>
      <c r="AOL68" s="140"/>
      <c r="AOM68" s="140"/>
      <c r="AON68" s="140"/>
      <c r="AOO68" s="140"/>
      <c r="AOP68" s="140"/>
      <c r="AOQ68" s="140"/>
      <c r="AOR68" s="140"/>
      <c r="AOS68" s="140"/>
      <c r="AOT68" s="140"/>
      <c r="AOU68" s="140"/>
      <c r="AOV68" s="140"/>
      <c r="AOW68" s="140"/>
      <c r="AOX68" s="140"/>
      <c r="AOY68" s="140"/>
      <c r="AOZ68" s="140"/>
      <c r="APA68" s="140"/>
      <c r="APB68" s="140"/>
      <c r="APC68" s="140"/>
      <c r="APD68" s="140"/>
      <c r="APE68" s="140"/>
      <c r="APF68" s="140"/>
      <c r="APG68" s="140"/>
      <c r="APH68" s="140"/>
      <c r="API68" s="140"/>
      <c r="APJ68" s="140"/>
      <c r="APK68" s="140"/>
      <c r="APL68" s="140"/>
      <c r="APM68" s="140"/>
      <c r="APN68" s="140"/>
      <c r="APO68" s="140"/>
      <c r="APP68" s="140"/>
      <c r="APQ68" s="140"/>
      <c r="APR68" s="140"/>
      <c r="APS68" s="140"/>
      <c r="APT68" s="140"/>
      <c r="APU68" s="140"/>
      <c r="APV68" s="140"/>
      <c r="APW68" s="140"/>
      <c r="APX68" s="140"/>
      <c r="APY68" s="140"/>
      <c r="APZ68" s="140"/>
      <c r="AQA68" s="140"/>
      <c r="AQB68" s="140"/>
      <c r="AQC68" s="140"/>
      <c r="AQD68" s="140"/>
      <c r="AQE68" s="140"/>
      <c r="AQF68" s="140"/>
      <c r="AQG68" s="140"/>
      <c r="AQH68" s="140"/>
      <c r="AQI68" s="140"/>
      <c r="AQJ68" s="140"/>
      <c r="AQK68" s="140"/>
      <c r="AQL68" s="140"/>
      <c r="AQM68" s="140"/>
      <c r="AQN68" s="140"/>
      <c r="AQO68" s="140"/>
      <c r="AQP68" s="140"/>
      <c r="AQQ68" s="140"/>
      <c r="AQR68" s="140"/>
      <c r="AQS68" s="140"/>
      <c r="AQT68" s="140"/>
      <c r="AQU68" s="140"/>
      <c r="AQV68" s="140"/>
      <c r="AQW68" s="140"/>
      <c r="AQX68" s="140"/>
      <c r="AQY68" s="140"/>
      <c r="AQZ68" s="140"/>
      <c r="ARA68" s="140"/>
      <c r="ARB68" s="140"/>
      <c r="ARC68" s="140"/>
      <c r="ARD68" s="140"/>
      <c r="ARE68" s="140"/>
      <c r="ARF68" s="140"/>
      <c r="ARG68" s="140"/>
      <c r="ARH68" s="140"/>
      <c r="ARI68" s="140"/>
      <c r="ARJ68" s="140"/>
      <c r="ARK68" s="140"/>
      <c r="ARL68" s="140"/>
      <c r="ARM68" s="140"/>
      <c r="ARN68" s="140"/>
      <c r="ARO68" s="140"/>
      <c r="ARP68" s="140"/>
      <c r="ARQ68" s="140"/>
      <c r="ARR68" s="140"/>
      <c r="ARS68" s="140"/>
      <c r="ART68" s="140"/>
      <c r="ARU68" s="140"/>
      <c r="ARV68" s="140"/>
      <c r="ARW68" s="140"/>
      <c r="ARX68" s="140"/>
      <c r="ARY68" s="140"/>
      <c r="ARZ68" s="140"/>
      <c r="ASA68" s="140"/>
      <c r="ASB68" s="140"/>
      <c r="ASC68" s="140"/>
      <c r="ASD68" s="140"/>
      <c r="ASE68" s="140"/>
      <c r="ASF68" s="140"/>
      <c r="ASG68" s="140"/>
      <c r="ASH68" s="140"/>
      <c r="ASI68" s="140"/>
      <c r="ASJ68" s="140"/>
      <c r="ASK68" s="140"/>
      <c r="ASL68" s="140"/>
      <c r="ASM68" s="140"/>
      <c r="ASN68" s="140"/>
      <c r="ASO68" s="140"/>
      <c r="ASP68" s="140"/>
      <c r="ASQ68" s="140"/>
      <c r="ASR68" s="140"/>
      <c r="ASS68" s="140"/>
      <c r="AST68" s="140"/>
      <c r="ASU68" s="140"/>
      <c r="ASV68" s="140"/>
      <c r="ASW68" s="140"/>
      <c r="ASX68" s="140"/>
      <c r="ASY68" s="140"/>
      <c r="ASZ68" s="140"/>
      <c r="ATA68" s="140"/>
      <c r="ATB68" s="140"/>
      <c r="ATC68" s="140"/>
      <c r="ATD68" s="140"/>
      <c r="ATE68" s="140"/>
      <c r="ATF68" s="140"/>
      <c r="ATG68" s="140"/>
      <c r="ATH68" s="140"/>
      <c r="ATI68" s="140"/>
      <c r="ATJ68" s="140"/>
      <c r="ATK68" s="140"/>
      <c r="ATL68" s="140"/>
      <c r="ATM68" s="140"/>
      <c r="ATN68" s="140"/>
      <c r="ATO68" s="140"/>
      <c r="ATP68" s="140"/>
      <c r="ATQ68" s="140"/>
      <c r="ATR68" s="140"/>
      <c r="ATS68" s="140"/>
      <c r="ATT68" s="140"/>
      <c r="ATU68" s="140"/>
      <c r="ATV68" s="140"/>
      <c r="ATW68" s="140"/>
      <c r="ATX68" s="140"/>
      <c r="ATY68" s="140"/>
      <c r="ATZ68" s="140"/>
      <c r="AUA68" s="140"/>
      <c r="AUB68" s="140"/>
      <c r="AUC68" s="140"/>
      <c r="AUD68" s="140"/>
      <c r="AUE68" s="140"/>
      <c r="AUF68" s="140"/>
      <c r="AUG68" s="140"/>
      <c r="AUH68" s="140"/>
      <c r="AUI68" s="140"/>
      <c r="AUJ68" s="140"/>
      <c r="AUK68" s="140"/>
      <c r="AUL68" s="140"/>
      <c r="AUM68" s="140"/>
      <c r="AUN68" s="140"/>
      <c r="AUO68" s="140"/>
      <c r="AUP68" s="140"/>
      <c r="AUQ68" s="140"/>
      <c r="AUR68" s="140"/>
      <c r="AUS68" s="140"/>
      <c r="AUT68" s="140"/>
      <c r="AUU68" s="140"/>
      <c r="AUV68" s="140"/>
      <c r="AUW68" s="140"/>
      <c r="AUX68" s="140"/>
      <c r="AUY68" s="140"/>
      <c r="AUZ68" s="140"/>
      <c r="AVA68" s="140"/>
      <c r="AVB68" s="140"/>
      <c r="AVC68" s="140"/>
      <c r="AVD68" s="140"/>
      <c r="AVE68" s="140"/>
      <c r="AVF68" s="140"/>
      <c r="AVG68" s="140"/>
      <c r="AVH68" s="140"/>
      <c r="AVI68" s="140"/>
      <c r="AVJ68" s="140"/>
      <c r="AVK68" s="140"/>
      <c r="AVL68" s="140"/>
      <c r="AVM68" s="140"/>
      <c r="AVN68" s="140"/>
      <c r="AVO68" s="140"/>
      <c r="AVP68" s="140"/>
      <c r="AVQ68" s="140"/>
      <c r="AVR68" s="140"/>
      <c r="AVS68" s="140"/>
      <c r="AVT68" s="140"/>
      <c r="AVU68" s="140"/>
      <c r="AVV68" s="140"/>
      <c r="AVW68" s="140"/>
      <c r="AVX68" s="140"/>
      <c r="AVY68" s="140"/>
      <c r="AVZ68" s="140"/>
      <c r="AWA68" s="140"/>
      <c r="AWB68" s="140"/>
      <c r="AWC68" s="140"/>
      <c r="AWD68" s="140"/>
      <c r="AWE68" s="140"/>
      <c r="AWF68" s="140"/>
      <c r="AWG68" s="140"/>
      <c r="AWH68" s="140"/>
      <c r="AWI68" s="140"/>
      <c r="AWJ68" s="140"/>
      <c r="AWK68" s="140"/>
      <c r="AWL68" s="140"/>
      <c r="AWM68" s="140"/>
      <c r="AWN68" s="140"/>
      <c r="AWO68" s="140"/>
      <c r="AWP68" s="140"/>
      <c r="AWQ68" s="140"/>
      <c r="AWR68" s="140"/>
      <c r="AWS68" s="140"/>
      <c r="AWT68" s="140"/>
      <c r="AWU68" s="140"/>
      <c r="AWV68" s="140"/>
      <c r="AWW68" s="140"/>
      <c r="AWX68" s="140"/>
      <c r="AWY68" s="140"/>
      <c r="AWZ68" s="140"/>
      <c r="AXA68" s="140"/>
      <c r="AXB68" s="140"/>
      <c r="AXC68" s="140"/>
      <c r="AXD68" s="140"/>
      <c r="AXE68" s="140"/>
      <c r="AXF68" s="140"/>
      <c r="AXG68" s="140"/>
      <c r="AXH68" s="140"/>
      <c r="AXI68" s="140"/>
      <c r="AXJ68" s="140"/>
      <c r="AXK68" s="140"/>
      <c r="AXL68" s="140"/>
      <c r="AXM68" s="140"/>
      <c r="AXN68" s="140"/>
      <c r="AXO68" s="140"/>
      <c r="AXP68" s="140"/>
      <c r="AXQ68" s="140"/>
      <c r="AXR68" s="140"/>
      <c r="AXS68" s="140"/>
      <c r="AXT68" s="140"/>
      <c r="AXU68" s="140"/>
      <c r="AXV68" s="140"/>
      <c r="AXW68" s="140"/>
      <c r="AXX68" s="140"/>
      <c r="AXY68" s="140"/>
      <c r="AXZ68" s="140"/>
      <c r="AYA68" s="140"/>
      <c r="AYB68" s="140"/>
      <c r="AYC68" s="140"/>
      <c r="AYD68" s="140"/>
      <c r="AYE68" s="140"/>
      <c r="AYF68" s="140"/>
      <c r="AYG68" s="140"/>
      <c r="AYH68" s="140"/>
      <c r="AYI68" s="140"/>
      <c r="AYJ68" s="140"/>
      <c r="AYK68" s="140"/>
      <c r="AYL68" s="140"/>
      <c r="AYM68" s="140"/>
      <c r="AYN68" s="140"/>
      <c r="AYO68" s="140"/>
      <c r="AYP68" s="140"/>
      <c r="AYQ68" s="140"/>
      <c r="AYR68" s="140"/>
      <c r="AYS68" s="140"/>
      <c r="AYT68" s="140"/>
      <c r="AYU68" s="140"/>
      <c r="AYV68" s="140"/>
      <c r="AYW68" s="140"/>
      <c r="AYX68" s="140"/>
      <c r="AYY68" s="140"/>
      <c r="AYZ68" s="140"/>
      <c r="AZA68" s="140"/>
      <c r="AZB68" s="140"/>
      <c r="AZC68" s="140"/>
      <c r="AZD68" s="140"/>
      <c r="AZE68" s="140"/>
      <c r="AZF68" s="140"/>
      <c r="AZG68" s="140"/>
      <c r="AZH68" s="140"/>
      <c r="AZI68" s="140"/>
      <c r="AZJ68" s="140"/>
      <c r="AZK68" s="140"/>
      <c r="AZL68" s="140"/>
      <c r="AZM68" s="140"/>
      <c r="AZN68" s="140"/>
      <c r="AZO68" s="140"/>
      <c r="AZP68" s="140"/>
      <c r="AZQ68" s="140"/>
      <c r="AZR68" s="140"/>
      <c r="AZS68" s="140"/>
      <c r="AZT68" s="140"/>
      <c r="AZU68" s="140"/>
      <c r="AZV68" s="140"/>
      <c r="AZW68" s="140"/>
      <c r="AZX68" s="140"/>
      <c r="AZY68" s="140"/>
      <c r="AZZ68" s="140"/>
      <c r="BAA68" s="140"/>
      <c r="BAB68" s="140"/>
      <c r="BAC68" s="140"/>
      <c r="BAD68" s="140"/>
      <c r="BAE68" s="140"/>
      <c r="BAF68" s="140"/>
      <c r="BAG68" s="140"/>
      <c r="BAH68" s="140"/>
      <c r="BAI68" s="140"/>
      <c r="BAJ68" s="140"/>
      <c r="BAK68" s="140"/>
      <c r="BAL68" s="140"/>
      <c r="BAM68" s="140"/>
      <c r="BAN68" s="140"/>
      <c r="BAO68" s="140"/>
      <c r="BAP68" s="140"/>
      <c r="BAQ68" s="140"/>
      <c r="BAR68" s="140"/>
      <c r="BAS68" s="140"/>
      <c r="BAT68" s="140"/>
      <c r="BAU68" s="140"/>
      <c r="BAV68" s="140"/>
      <c r="BAW68" s="140"/>
      <c r="BAX68" s="140"/>
      <c r="BAY68" s="140"/>
      <c r="BAZ68" s="140"/>
      <c r="BBA68" s="140"/>
      <c r="BBB68" s="140"/>
      <c r="BBC68" s="140"/>
      <c r="BBD68" s="140"/>
      <c r="BBE68" s="140"/>
      <c r="BBF68" s="140"/>
      <c r="BBG68" s="140"/>
      <c r="BBH68" s="140"/>
      <c r="BBI68" s="140"/>
      <c r="BBJ68" s="140"/>
      <c r="BBK68" s="140"/>
      <c r="BBL68" s="140"/>
      <c r="BBM68" s="140"/>
      <c r="BBN68" s="140"/>
      <c r="BBO68" s="140"/>
      <c r="BBP68" s="140"/>
      <c r="BBQ68" s="140"/>
      <c r="BBR68" s="140"/>
      <c r="BBS68" s="140"/>
      <c r="BBT68" s="140"/>
      <c r="BBU68" s="140"/>
      <c r="BBV68" s="140"/>
      <c r="BBW68" s="140"/>
      <c r="BBX68" s="140"/>
      <c r="BBY68" s="140"/>
      <c r="BBZ68" s="140"/>
      <c r="BCA68" s="140"/>
      <c r="BCB68" s="140"/>
      <c r="BCC68" s="140"/>
      <c r="BCD68" s="140"/>
      <c r="BCE68" s="140"/>
      <c r="BCF68" s="140"/>
      <c r="BCG68" s="140"/>
      <c r="BCH68" s="140"/>
      <c r="BCI68" s="140"/>
      <c r="BCJ68" s="140"/>
      <c r="BCK68" s="140"/>
      <c r="BCL68" s="140"/>
      <c r="BCM68" s="140"/>
      <c r="BCN68" s="140"/>
      <c r="BCO68" s="140"/>
      <c r="BCP68" s="140"/>
      <c r="BCQ68" s="140"/>
      <c r="BCR68" s="140"/>
      <c r="BCS68" s="140"/>
      <c r="BCT68" s="140"/>
      <c r="BCU68" s="140"/>
      <c r="BCV68" s="140"/>
      <c r="BCW68" s="140"/>
      <c r="BCX68" s="140"/>
      <c r="BCY68" s="140"/>
      <c r="BCZ68" s="140"/>
      <c r="BDA68" s="140"/>
      <c r="BDB68" s="140"/>
      <c r="BDC68" s="140"/>
      <c r="BDD68" s="140"/>
      <c r="BDE68" s="140"/>
      <c r="BDF68" s="140"/>
      <c r="BDG68" s="140"/>
      <c r="BDH68" s="140"/>
      <c r="BDI68" s="140"/>
      <c r="BDJ68" s="140"/>
      <c r="BDK68" s="140"/>
      <c r="BDL68" s="140"/>
      <c r="BDM68" s="140"/>
      <c r="BDN68" s="140"/>
      <c r="BDO68" s="140"/>
      <c r="BDP68" s="140"/>
      <c r="BDQ68" s="140"/>
      <c r="BDR68" s="140"/>
      <c r="BDS68" s="140"/>
      <c r="BDT68" s="140"/>
      <c r="BDU68" s="140"/>
      <c r="BDV68" s="140"/>
      <c r="BDW68" s="140"/>
      <c r="BDX68" s="140"/>
      <c r="BDY68" s="140"/>
      <c r="BDZ68" s="140"/>
      <c r="BEA68" s="140"/>
      <c r="BEB68" s="140"/>
      <c r="BEC68" s="140"/>
      <c r="BED68" s="140"/>
      <c r="BEE68" s="140"/>
      <c r="BEF68" s="140"/>
      <c r="BEG68" s="140"/>
      <c r="BEH68" s="140"/>
      <c r="BEI68" s="140"/>
      <c r="BEJ68" s="140"/>
      <c r="BEK68" s="140"/>
      <c r="BEL68" s="140"/>
      <c r="BEM68" s="140"/>
      <c r="BEN68" s="140"/>
      <c r="BEO68" s="140"/>
      <c r="BEP68" s="140"/>
      <c r="BEQ68" s="140"/>
      <c r="BER68" s="140"/>
      <c r="BES68" s="140"/>
      <c r="BET68" s="140"/>
      <c r="BEU68" s="140"/>
      <c r="BEV68" s="140"/>
      <c r="BEW68" s="140"/>
      <c r="BEX68" s="140"/>
      <c r="BEY68" s="140"/>
      <c r="BEZ68" s="140"/>
      <c r="BFA68" s="140"/>
      <c r="BFB68" s="140"/>
      <c r="BFC68" s="140"/>
      <c r="BFD68" s="140"/>
      <c r="BFE68" s="140"/>
      <c r="BFF68" s="140"/>
      <c r="BFG68" s="140"/>
      <c r="BFH68" s="140"/>
      <c r="BFI68" s="140"/>
      <c r="BFJ68" s="140"/>
      <c r="BFK68" s="140"/>
      <c r="BFL68" s="140"/>
      <c r="BFM68" s="140"/>
      <c r="BFN68" s="140"/>
      <c r="BFO68" s="140"/>
      <c r="BFP68" s="140"/>
      <c r="BFQ68" s="140"/>
      <c r="BFR68" s="140"/>
      <c r="BFS68" s="140"/>
      <c r="BFT68" s="140"/>
      <c r="BFU68" s="140"/>
      <c r="BFV68" s="140"/>
      <c r="BFW68" s="140"/>
      <c r="BFX68" s="140"/>
      <c r="BFY68" s="140"/>
      <c r="BFZ68" s="140"/>
      <c r="BGA68" s="140"/>
      <c r="BGB68" s="140"/>
      <c r="BGC68" s="140"/>
      <c r="BGD68" s="140"/>
      <c r="BGE68" s="140"/>
      <c r="BGF68" s="140"/>
      <c r="BGG68" s="140"/>
      <c r="BGH68" s="140"/>
      <c r="BGI68" s="140"/>
      <c r="BGJ68" s="140"/>
      <c r="BGK68" s="140"/>
      <c r="BGL68" s="140"/>
      <c r="BGM68" s="140"/>
      <c r="BGN68" s="140"/>
      <c r="BGO68" s="140"/>
      <c r="BGP68" s="140"/>
      <c r="BGQ68" s="140"/>
      <c r="BGR68" s="140"/>
      <c r="BGS68" s="140"/>
      <c r="BGT68" s="140"/>
      <c r="BGU68" s="140"/>
      <c r="BGV68" s="140"/>
      <c r="BGW68" s="140"/>
      <c r="BGX68" s="140"/>
      <c r="BGY68" s="140"/>
      <c r="BGZ68" s="140"/>
      <c r="BHA68" s="140"/>
      <c r="BHB68" s="140"/>
      <c r="BHC68" s="140"/>
      <c r="BHD68" s="140"/>
      <c r="BHE68" s="140"/>
      <c r="BHF68" s="140"/>
      <c r="BHG68" s="140"/>
      <c r="BHH68" s="140"/>
      <c r="BHI68" s="140"/>
      <c r="BHJ68" s="140"/>
      <c r="BHK68" s="140"/>
      <c r="BHL68" s="140"/>
      <c r="BHM68" s="140"/>
      <c r="BHN68" s="140"/>
      <c r="BHO68" s="140"/>
      <c r="BHP68" s="140"/>
      <c r="BHQ68" s="140"/>
      <c r="BHR68" s="140"/>
      <c r="BHS68" s="140"/>
      <c r="BHT68" s="140"/>
      <c r="BHU68" s="140"/>
      <c r="BHV68" s="140"/>
      <c r="BHW68" s="140"/>
      <c r="BHX68" s="140"/>
      <c r="BHY68" s="140"/>
      <c r="BHZ68" s="140"/>
      <c r="BIA68" s="140"/>
      <c r="BIB68" s="140"/>
      <c r="BIC68" s="140"/>
      <c r="BID68" s="140"/>
      <c r="BIE68" s="140"/>
      <c r="BIF68" s="140"/>
      <c r="BIG68" s="140"/>
      <c r="BIH68" s="140"/>
      <c r="BII68" s="140"/>
      <c r="BIJ68" s="140"/>
      <c r="BIK68" s="140"/>
      <c r="BIL68" s="140"/>
      <c r="BIM68" s="140"/>
      <c r="BIN68" s="140"/>
      <c r="BIO68" s="140"/>
      <c r="BIP68" s="140"/>
      <c r="BIQ68" s="140"/>
      <c r="BIR68" s="140"/>
      <c r="BIS68" s="140"/>
      <c r="BIT68" s="140"/>
      <c r="BIU68" s="140"/>
      <c r="BIV68" s="140"/>
      <c r="BIW68" s="140"/>
      <c r="BIX68" s="140"/>
      <c r="BIY68" s="140"/>
      <c r="BIZ68" s="140"/>
      <c r="BJA68" s="140"/>
      <c r="BJB68" s="140"/>
      <c r="BJC68" s="140"/>
      <c r="BJD68" s="140"/>
      <c r="BJE68" s="140"/>
      <c r="BJF68" s="140"/>
      <c r="BJG68" s="140"/>
      <c r="BJH68" s="140"/>
      <c r="BJI68" s="140"/>
      <c r="BJJ68" s="140"/>
      <c r="BJK68" s="140"/>
      <c r="BJL68" s="140"/>
      <c r="BJM68" s="140"/>
      <c r="BJN68" s="140"/>
      <c r="BJO68" s="140"/>
      <c r="BJP68" s="140"/>
      <c r="BJQ68" s="140"/>
      <c r="BJR68" s="140"/>
      <c r="BJS68" s="140"/>
      <c r="BJT68" s="140"/>
      <c r="BJU68" s="140"/>
      <c r="BJV68" s="140"/>
      <c r="BJW68" s="140"/>
      <c r="BJX68" s="140"/>
      <c r="BJY68" s="140"/>
      <c r="BJZ68" s="140"/>
      <c r="BKA68" s="140"/>
      <c r="BKB68" s="140"/>
      <c r="BKC68" s="140"/>
      <c r="BKD68" s="140"/>
      <c r="BKE68" s="140"/>
      <c r="BKF68" s="140"/>
      <c r="BKG68" s="140"/>
      <c r="BKH68" s="140"/>
      <c r="BKI68" s="140"/>
      <c r="BKJ68" s="140"/>
      <c r="BKK68" s="140"/>
      <c r="BKL68" s="140"/>
      <c r="BKM68" s="140"/>
      <c r="BKN68" s="140"/>
      <c r="BKO68" s="140"/>
      <c r="BKP68" s="140"/>
      <c r="BKQ68" s="140"/>
      <c r="BKR68" s="140"/>
      <c r="BKS68" s="140"/>
      <c r="BKT68" s="140"/>
      <c r="BKU68" s="140"/>
      <c r="BKV68" s="140"/>
      <c r="BKW68" s="140"/>
      <c r="BKX68" s="140"/>
      <c r="BKY68" s="140"/>
      <c r="BKZ68" s="140"/>
      <c r="BLA68" s="140"/>
      <c r="BLB68" s="140"/>
      <c r="BLC68" s="140"/>
      <c r="BLD68" s="140"/>
      <c r="BLE68" s="140"/>
      <c r="BLF68" s="140"/>
      <c r="BLG68" s="140"/>
      <c r="BLH68" s="140"/>
      <c r="BLI68" s="140"/>
      <c r="BLJ68" s="140"/>
      <c r="BLK68" s="140"/>
      <c r="BLL68" s="140"/>
      <c r="BLM68" s="140"/>
      <c r="BLN68" s="140"/>
      <c r="BLO68" s="140"/>
      <c r="BLP68" s="140"/>
      <c r="BLQ68" s="140"/>
      <c r="BLR68" s="140"/>
      <c r="BLS68" s="140"/>
      <c r="BLT68" s="140"/>
      <c r="BLU68" s="140"/>
      <c r="BLV68" s="140"/>
      <c r="BLW68" s="140"/>
      <c r="BLX68" s="140"/>
      <c r="BLY68" s="140"/>
      <c r="BLZ68" s="140"/>
      <c r="BMA68" s="140"/>
      <c r="BMB68" s="140"/>
      <c r="BMC68" s="140"/>
      <c r="BMD68" s="140"/>
      <c r="BME68" s="140"/>
      <c r="BMF68" s="140"/>
      <c r="BMG68" s="140"/>
      <c r="BMH68" s="140"/>
      <c r="BMI68" s="140"/>
      <c r="BMJ68" s="140"/>
      <c r="BMK68" s="140"/>
      <c r="BML68" s="140"/>
      <c r="BMM68" s="140"/>
      <c r="BMN68" s="140"/>
      <c r="BMO68" s="140"/>
      <c r="BMP68" s="140"/>
      <c r="BMQ68" s="140"/>
      <c r="BMR68" s="140"/>
      <c r="BMS68" s="140"/>
      <c r="BMT68" s="140"/>
      <c r="BMU68" s="140"/>
      <c r="BMV68" s="140"/>
      <c r="BMW68" s="140"/>
      <c r="BMX68" s="140"/>
      <c r="BMY68" s="140"/>
      <c r="BMZ68" s="140"/>
      <c r="BNA68" s="140"/>
      <c r="BNB68" s="140"/>
      <c r="BNC68" s="140"/>
      <c r="BND68" s="140"/>
      <c r="BNE68" s="140"/>
      <c r="BNF68" s="140"/>
      <c r="BNG68" s="140"/>
      <c r="BNH68" s="140"/>
      <c r="BNI68" s="140"/>
      <c r="BNJ68" s="140"/>
      <c r="BNK68" s="140"/>
      <c r="BNL68" s="140"/>
      <c r="BNM68" s="140"/>
      <c r="BNN68" s="140"/>
      <c r="BNO68" s="140"/>
      <c r="BNP68" s="140"/>
      <c r="BNQ68" s="140"/>
      <c r="BNR68" s="140"/>
      <c r="BNS68" s="140"/>
      <c r="BNT68" s="140"/>
      <c r="BNU68" s="140"/>
      <c r="BNV68" s="140"/>
      <c r="BNW68" s="140"/>
      <c r="BNX68" s="140"/>
      <c r="BNY68" s="140"/>
      <c r="BNZ68" s="140"/>
      <c r="BOA68" s="140"/>
      <c r="BOB68" s="140"/>
      <c r="BOC68" s="140"/>
      <c r="BOD68" s="140"/>
      <c r="BOE68" s="140"/>
      <c r="BOF68" s="140"/>
      <c r="BOG68" s="140"/>
      <c r="BOH68" s="140"/>
      <c r="BOI68" s="140"/>
      <c r="BOJ68" s="140"/>
      <c r="BOK68" s="140"/>
      <c r="BOL68" s="140"/>
      <c r="BOM68" s="140"/>
      <c r="BON68" s="140"/>
      <c r="BOO68" s="140"/>
      <c r="BOP68" s="140"/>
      <c r="BOQ68" s="140"/>
      <c r="BOR68" s="140"/>
      <c r="BOS68" s="140"/>
      <c r="BOT68" s="140"/>
      <c r="BOU68" s="140"/>
      <c r="BOV68" s="140"/>
      <c r="BOW68" s="140"/>
      <c r="BOX68" s="140"/>
      <c r="BOY68" s="140"/>
      <c r="BOZ68" s="140"/>
      <c r="BPA68" s="140"/>
      <c r="BPB68" s="140"/>
      <c r="BPC68" s="140"/>
      <c r="BPD68" s="140"/>
      <c r="BPE68" s="140"/>
      <c r="BPF68" s="140"/>
      <c r="BPG68" s="140"/>
      <c r="BPH68" s="140"/>
      <c r="BPI68" s="140"/>
      <c r="BPJ68" s="140"/>
      <c r="BPK68" s="140"/>
      <c r="BPL68" s="140"/>
      <c r="BPM68" s="140"/>
      <c r="BPN68" s="140"/>
      <c r="BPO68" s="140"/>
      <c r="BPP68" s="140"/>
      <c r="BPQ68" s="140"/>
      <c r="BPR68" s="140"/>
      <c r="BPS68" s="140"/>
      <c r="BPT68" s="140"/>
      <c r="BPU68" s="140"/>
      <c r="BPV68" s="140"/>
      <c r="BPW68" s="140"/>
      <c r="BPX68" s="140"/>
      <c r="BPY68" s="140"/>
      <c r="BPZ68" s="140"/>
      <c r="BQA68" s="140"/>
      <c r="BQB68" s="140"/>
      <c r="BQC68" s="140"/>
      <c r="BQD68" s="140"/>
      <c r="BQE68" s="140"/>
      <c r="BQF68" s="140"/>
      <c r="BQG68" s="140"/>
      <c r="BQH68" s="140"/>
      <c r="BQI68" s="140"/>
      <c r="BQJ68" s="140"/>
      <c r="BQK68" s="140"/>
      <c r="BQL68" s="140"/>
      <c r="BQM68" s="140"/>
      <c r="BQN68" s="140"/>
      <c r="BQO68" s="140"/>
      <c r="BQP68" s="140"/>
      <c r="BQQ68" s="140"/>
      <c r="BQR68" s="140"/>
      <c r="BQS68" s="140"/>
      <c r="BQT68" s="140"/>
      <c r="BQU68" s="140"/>
      <c r="BQV68" s="140"/>
      <c r="BQW68" s="140"/>
      <c r="BQX68" s="140"/>
      <c r="BQY68" s="140"/>
      <c r="BQZ68" s="140"/>
      <c r="BRA68" s="140"/>
      <c r="BRB68" s="140"/>
      <c r="BRC68" s="140"/>
      <c r="BRD68" s="140"/>
      <c r="BRE68" s="140"/>
      <c r="BRF68" s="140"/>
      <c r="BRG68" s="140"/>
      <c r="BRH68" s="140"/>
      <c r="BRI68" s="140"/>
      <c r="BRJ68" s="140"/>
      <c r="BRK68" s="140"/>
      <c r="BRL68" s="140"/>
      <c r="BRM68" s="140"/>
      <c r="BRN68" s="140"/>
      <c r="BRO68" s="140"/>
      <c r="BRP68" s="140"/>
      <c r="BRQ68" s="140"/>
      <c r="BRR68" s="140"/>
      <c r="BRS68" s="140"/>
      <c r="BRT68" s="140"/>
      <c r="BRU68" s="140"/>
      <c r="BRV68" s="140"/>
      <c r="BRW68" s="140"/>
      <c r="BRX68" s="140"/>
      <c r="BRY68" s="140"/>
      <c r="BRZ68" s="140"/>
      <c r="BSA68" s="140"/>
      <c r="BSB68" s="140"/>
      <c r="BSC68" s="140"/>
      <c r="BSD68" s="140"/>
      <c r="BSE68" s="140"/>
      <c r="BSF68" s="140"/>
      <c r="BSG68" s="140"/>
      <c r="BSH68" s="140"/>
      <c r="BSI68" s="140"/>
      <c r="BSJ68" s="140"/>
      <c r="BSK68" s="140"/>
      <c r="BSL68" s="140"/>
      <c r="BSM68" s="140"/>
      <c r="BSN68" s="140"/>
      <c r="BSO68" s="140"/>
      <c r="BSP68" s="140"/>
      <c r="BSQ68" s="140"/>
      <c r="BSR68" s="140"/>
      <c r="BSS68" s="140"/>
      <c r="BST68" s="140"/>
      <c r="BSU68" s="140"/>
      <c r="BSV68" s="140"/>
      <c r="BSW68" s="140"/>
      <c r="BSX68" s="140"/>
      <c r="BSY68" s="140"/>
      <c r="BSZ68" s="140"/>
      <c r="BTA68" s="140"/>
      <c r="BTB68" s="140"/>
      <c r="BTC68" s="140"/>
      <c r="BTD68" s="140"/>
      <c r="BTE68" s="140"/>
      <c r="BTF68" s="140"/>
      <c r="BTG68" s="140"/>
      <c r="BTH68" s="140"/>
      <c r="BTI68" s="140"/>
      <c r="BTJ68" s="140"/>
      <c r="BTK68" s="140"/>
      <c r="BTL68" s="140"/>
      <c r="BTM68" s="140"/>
      <c r="BTN68" s="140"/>
      <c r="BTO68" s="140"/>
      <c r="BTP68" s="140"/>
      <c r="BTQ68" s="140"/>
      <c r="BTR68" s="140"/>
      <c r="BTS68" s="140"/>
      <c r="BTT68" s="140"/>
      <c r="BTU68" s="140"/>
      <c r="BTV68" s="140"/>
      <c r="BTW68" s="140"/>
      <c r="BTX68" s="140"/>
      <c r="BTY68" s="140"/>
      <c r="BTZ68" s="140"/>
      <c r="BUA68" s="140"/>
      <c r="BUB68" s="140"/>
      <c r="BUC68" s="140"/>
      <c r="BUD68" s="140"/>
      <c r="BUE68" s="140"/>
      <c r="BUF68" s="140"/>
      <c r="BUG68" s="140"/>
      <c r="BUH68" s="140"/>
      <c r="BUI68" s="140"/>
      <c r="BUJ68" s="140"/>
      <c r="BUK68" s="140"/>
      <c r="BUL68" s="140"/>
      <c r="BUM68" s="140"/>
      <c r="BUN68" s="140"/>
      <c r="BUO68" s="140"/>
      <c r="BUP68" s="140"/>
      <c r="BUQ68" s="140"/>
      <c r="BUR68" s="140"/>
      <c r="BUS68" s="140"/>
      <c r="BUT68" s="140"/>
      <c r="BUU68" s="140"/>
      <c r="BUV68" s="140"/>
      <c r="BUW68" s="140"/>
      <c r="BUX68" s="140"/>
      <c r="BUY68" s="140"/>
      <c r="BUZ68" s="140"/>
      <c r="BVA68" s="140"/>
      <c r="BVB68" s="140"/>
      <c r="BVC68" s="140"/>
      <c r="BVD68" s="140"/>
      <c r="BVE68" s="140"/>
      <c r="BVF68" s="140"/>
      <c r="BVG68" s="140"/>
      <c r="BVH68" s="140"/>
      <c r="BVI68" s="140"/>
      <c r="BVJ68" s="140"/>
      <c r="BVK68" s="140"/>
      <c r="BVL68" s="140"/>
      <c r="BVM68" s="140"/>
      <c r="BVN68" s="140"/>
      <c r="BVO68" s="140"/>
      <c r="BVP68" s="140"/>
      <c r="BVQ68" s="140"/>
      <c r="BVR68" s="140"/>
      <c r="BVS68" s="140"/>
      <c r="BVT68" s="140"/>
      <c r="BVU68" s="140"/>
      <c r="BVV68" s="140"/>
      <c r="BVW68" s="140"/>
      <c r="BVX68" s="140"/>
      <c r="BVY68" s="140"/>
      <c r="BVZ68" s="140"/>
      <c r="BWA68" s="140"/>
      <c r="BWB68" s="140"/>
      <c r="BWC68" s="140"/>
      <c r="BWD68" s="140"/>
      <c r="BWE68" s="140"/>
      <c r="BWF68" s="140"/>
      <c r="BWG68" s="140"/>
      <c r="BWH68" s="140"/>
      <c r="BWI68" s="140"/>
      <c r="BWJ68" s="140"/>
      <c r="BWK68" s="140"/>
      <c r="BWL68" s="140"/>
      <c r="BWM68" s="140"/>
      <c r="BWN68" s="140"/>
      <c r="BWO68" s="140"/>
      <c r="BWP68" s="140"/>
      <c r="BWQ68" s="140"/>
      <c r="BWR68" s="140"/>
      <c r="BWS68" s="140"/>
      <c r="BWT68" s="140"/>
      <c r="BWU68" s="140"/>
      <c r="BWV68" s="140"/>
      <c r="BWW68" s="140"/>
      <c r="BWX68" s="140"/>
      <c r="BWY68" s="140"/>
      <c r="BWZ68" s="140"/>
      <c r="BXA68" s="140"/>
      <c r="BXB68" s="140"/>
      <c r="BXC68" s="140"/>
      <c r="BXD68" s="140"/>
      <c r="BXE68" s="140"/>
      <c r="BXF68" s="140"/>
      <c r="BXG68" s="140"/>
      <c r="BXH68" s="140"/>
      <c r="BXI68" s="140"/>
      <c r="BXJ68" s="140"/>
      <c r="BXK68" s="140"/>
      <c r="BXL68" s="140"/>
      <c r="BXM68" s="140"/>
      <c r="BXN68" s="140"/>
      <c r="BXO68" s="140"/>
      <c r="BXP68" s="140"/>
      <c r="BXQ68" s="140"/>
      <c r="BXR68" s="140"/>
      <c r="BXS68" s="140"/>
      <c r="BXT68" s="140"/>
      <c r="BXU68" s="140"/>
      <c r="BXV68" s="140"/>
      <c r="BXW68" s="140"/>
      <c r="BXX68" s="140"/>
      <c r="BXY68" s="140"/>
      <c r="BXZ68" s="140"/>
      <c r="BYA68" s="140"/>
      <c r="BYB68" s="140"/>
      <c r="BYC68" s="140"/>
      <c r="BYD68" s="140"/>
      <c r="BYE68" s="140"/>
      <c r="BYF68" s="140"/>
      <c r="BYG68" s="140"/>
      <c r="BYH68" s="140"/>
      <c r="BYI68" s="140"/>
      <c r="BYJ68" s="140"/>
      <c r="BYK68" s="140"/>
      <c r="BYL68" s="140"/>
      <c r="BYM68" s="140"/>
      <c r="BYN68" s="140"/>
      <c r="BYO68" s="140"/>
      <c r="BYP68" s="140"/>
      <c r="BYQ68" s="140"/>
      <c r="BYR68" s="140"/>
      <c r="BYS68" s="140"/>
      <c r="BYT68" s="140"/>
      <c r="BYU68" s="140"/>
      <c r="BYV68" s="140"/>
      <c r="BYW68" s="140"/>
      <c r="BYX68" s="140"/>
      <c r="BYY68" s="140"/>
      <c r="BYZ68" s="140"/>
      <c r="BZA68" s="140"/>
      <c r="BZB68" s="140"/>
      <c r="BZC68" s="140"/>
      <c r="BZD68" s="140"/>
      <c r="BZE68" s="140"/>
      <c r="BZF68" s="140"/>
      <c r="BZG68" s="140"/>
      <c r="BZH68" s="140"/>
      <c r="BZI68" s="140"/>
      <c r="BZJ68" s="140"/>
      <c r="BZK68" s="140"/>
      <c r="BZL68" s="140"/>
      <c r="BZM68" s="140"/>
      <c r="BZN68" s="140"/>
      <c r="BZO68" s="140"/>
      <c r="BZP68" s="140"/>
      <c r="BZQ68" s="140"/>
      <c r="BZR68" s="140"/>
      <c r="BZS68" s="140"/>
      <c r="BZT68" s="140"/>
      <c r="BZU68" s="140"/>
      <c r="BZV68" s="140"/>
      <c r="BZW68" s="140"/>
      <c r="BZX68" s="140"/>
      <c r="BZY68" s="140"/>
      <c r="BZZ68" s="140"/>
      <c r="CAA68" s="140"/>
      <c r="CAB68" s="140"/>
      <c r="CAC68" s="140"/>
      <c r="CAD68" s="140"/>
      <c r="CAE68" s="140"/>
      <c r="CAF68" s="140"/>
      <c r="CAG68" s="140"/>
      <c r="CAH68" s="140"/>
      <c r="CAI68" s="140"/>
      <c r="CAJ68" s="140"/>
      <c r="CAK68" s="140"/>
      <c r="CAL68" s="140"/>
      <c r="CAM68" s="140"/>
      <c r="CAN68" s="140"/>
      <c r="CAO68" s="140"/>
      <c r="CAP68" s="140"/>
      <c r="CAQ68" s="140"/>
      <c r="CAR68" s="140"/>
      <c r="CAS68" s="140"/>
      <c r="CAT68" s="140"/>
      <c r="CAU68" s="140"/>
      <c r="CAV68" s="140"/>
      <c r="CAW68" s="140"/>
      <c r="CAX68" s="140"/>
      <c r="CAY68" s="140"/>
      <c r="CAZ68" s="140"/>
      <c r="CBA68" s="140"/>
      <c r="CBB68" s="140"/>
      <c r="CBC68" s="140"/>
      <c r="CBD68" s="140"/>
      <c r="CBE68" s="140"/>
      <c r="CBF68" s="140"/>
      <c r="CBG68" s="140"/>
      <c r="CBH68" s="140"/>
      <c r="CBI68" s="140"/>
      <c r="CBJ68" s="140"/>
      <c r="CBK68" s="140"/>
      <c r="CBL68" s="140"/>
      <c r="CBM68" s="140"/>
      <c r="CBN68" s="140"/>
      <c r="CBO68" s="140"/>
      <c r="CBP68" s="140"/>
      <c r="CBQ68" s="140"/>
      <c r="CBR68" s="140"/>
      <c r="CBS68" s="140"/>
      <c r="CBT68" s="140"/>
      <c r="CBU68" s="140"/>
      <c r="CBV68" s="140"/>
      <c r="CBW68" s="140"/>
      <c r="CBX68" s="140"/>
      <c r="CBY68" s="140"/>
      <c r="CBZ68" s="140"/>
      <c r="CCA68" s="140"/>
      <c r="CCB68" s="140"/>
      <c r="CCC68" s="140"/>
      <c r="CCD68" s="140"/>
      <c r="CCE68" s="140"/>
      <c r="CCF68" s="140"/>
      <c r="CCG68" s="140"/>
      <c r="CCH68" s="140"/>
      <c r="CCI68" s="140"/>
      <c r="CCJ68" s="140"/>
      <c r="CCK68" s="140"/>
      <c r="CCL68" s="140"/>
      <c r="CCM68" s="140"/>
      <c r="CCN68" s="140"/>
      <c r="CCO68" s="140"/>
      <c r="CCP68" s="140"/>
      <c r="CCQ68" s="140"/>
      <c r="CCR68" s="140"/>
      <c r="CCS68" s="140"/>
      <c r="CCT68" s="140"/>
      <c r="CCU68" s="140"/>
      <c r="CCV68" s="140"/>
      <c r="CCW68" s="140"/>
      <c r="CCX68" s="140"/>
      <c r="CCY68" s="140"/>
      <c r="CCZ68" s="140"/>
      <c r="CDA68" s="140"/>
      <c r="CDB68" s="140"/>
      <c r="CDC68" s="140"/>
      <c r="CDD68" s="140"/>
      <c r="CDE68" s="140"/>
      <c r="CDF68" s="140"/>
      <c r="CDG68" s="140"/>
      <c r="CDH68" s="140"/>
      <c r="CDI68" s="140"/>
      <c r="CDJ68" s="140"/>
      <c r="CDK68" s="140"/>
      <c r="CDL68" s="140"/>
      <c r="CDM68" s="140"/>
      <c r="CDN68" s="140"/>
      <c r="CDO68" s="140"/>
      <c r="CDP68" s="140"/>
      <c r="CDQ68" s="140"/>
      <c r="CDR68" s="140"/>
      <c r="CDS68" s="140"/>
      <c r="CDT68" s="140"/>
      <c r="CDU68" s="140"/>
      <c r="CDV68" s="140"/>
      <c r="CDW68" s="140"/>
      <c r="CDX68" s="140"/>
      <c r="CDY68" s="140"/>
      <c r="CDZ68" s="140"/>
      <c r="CEA68" s="140"/>
      <c r="CEB68" s="140"/>
      <c r="CEC68" s="140"/>
      <c r="CED68" s="140"/>
      <c r="CEE68" s="140"/>
      <c r="CEF68" s="140"/>
      <c r="CEG68" s="140"/>
      <c r="CEH68" s="140"/>
      <c r="CEI68" s="140"/>
      <c r="CEJ68" s="140"/>
      <c r="CEK68" s="140"/>
      <c r="CEL68" s="140"/>
      <c r="CEM68" s="140"/>
      <c r="CEN68" s="140"/>
      <c r="CEO68" s="140"/>
      <c r="CEP68" s="140"/>
      <c r="CEQ68" s="140"/>
      <c r="CER68" s="140"/>
      <c r="CES68" s="140"/>
      <c r="CET68" s="140"/>
      <c r="CEU68" s="140"/>
      <c r="CEV68" s="140"/>
      <c r="CEW68" s="140"/>
      <c r="CEX68" s="140"/>
      <c r="CEY68" s="140"/>
      <c r="CEZ68" s="140"/>
      <c r="CFA68" s="140"/>
      <c r="CFB68" s="140"/>
      <c r="CFC68" s="140"/>
      <c r="CFD68" s="140"/>
      <c r="CFE68" s="140"/>
      <c r="CFF68" s="140"/>
      <c r="CFG68" s="140"/>
      <c r="CFH68" s="140"/>
      <c r="CFI68" s="140"/>
      <c r="CFJ68" s="140"/>
      <c r="CFK68" s="140"/>
      <c r="CFL68" s="140"/>
      <c r="CFM68" s="140"/>
      <c r="CFN68" s="140"/>
      <c r="CFO68" s="140"/>
      <c r="CFP68" s="140"/>
      <c r="CFQ68" s="140"/>
      <c r="CFR68" s="140"/>
      <c r="CFS68" s="140"/>
      <c r="CFT68" s="140"/>
      <c r="CFU68" s="140"/>
      <c r="CFV68" s="140"/>
      <c r="CFW68" s="140"/>
      <c r="CFX68" s="140"/>
      <c r="CFY68" s="140"/>
      <c r="CFZ68" s="140"/>
      <c r="CGA68" s="140"/>
      <c r="CGB68" s="140"/>
      <c r="CGC68" s="140"/>
      <c r="CGD68" s="140"/>
      <c r="CGE68" s="140"/>
      <c r="CGF68" s="140"/>
      <c r="CGG68" s="140"/>
      <c r="CGH68" s="140"/>
      <c r="CGI68" s="140"/>
      <c r="CGJ68" s="140"/>
      <c r="CGK68" s="140"/>
      <c r="CGL68" s="140"/>
      <c r="CGM68" s="140"/>
      <c r="CGN68" s="140"/>
      <c r="CGO68" s="140"/>
      <c r="CGP68" s="140"/>
      <c r="CGQ68" s="140"/>
      <c r="CGR68" s="140"/>
      <c r="CGS68" s="140"/>
      <c r="CGT68" s="140"/>
      <c r="CGU68" s="140"/>
      <c r="CGV68" s="140"/>
      <c r="CGW68" s="140"/>
      <c r="CGX68" s="140"/>
      <c r="CGY68" s="140"/>
      <c r="CGZ68" s="140"/>
      <c r="CHA68" s="140"/>
      <c r="CHB68" s="140"/>
      <c r="CHC68" s="140"/>
      <c r="CHD68" s="140"/>
      <c r="CHE68" s="140"/>
      <c r="CHF68" s="140"/>
      <c r="CHG68" s="140"/>
      <c r="CHH68" s="140"/>
      <c r="CHI68" s="140"/>
      <c r="CHJ68" s="140"/>
      <c r="CHK68" s="140"/>
      <c r="CHL68" s="140"/>
      <c r="CHM68" s="140"/>
      <c r="CHN68" s="140"/>
      <c r="CHO68" s="140"/>
      <c r="CHP68" s="140"/>
      <c r="CHQ68" s="140"/>
      <c r="CHR68" s="140"/>
      <c r="CHS68" s="140"/>
      <c r="CHT68" s="140"/>
      <c r="CHU68" s="140"/>
      <c r="CHV68" s="140"/>
      <c r="CHW68" s="140"/>
      <c r="CHX68" s="140"/>
      <c r="CHY68" s="140"/>
      <c r="CHZ68" s="140"/>
      <c r="CIA68" s="140"/>
      <c r="CIB68" s="140"/>
      <c r="CIC68" s="140"/>
      <c r="CID68" s="140"/>
      <c r="CIE68" s="140"/>
      <c r="CIF68" s="140"/>
      <c r="CIG68" s="140"/>
      <c r="CIH68" s="140"/>
      <c r="CII68" s="140"/>
      <c r="CIJ68" s="140"/>
      <c r="CIK68" s="140"/>
      <c r="CIL68" s="140"/>
      <c r="CIM68" s="140"/>
      <c r="CIN68" s="140"/>
      <c r="CIO68" s="140"/>
      <c r="CIP68" s="140"/>
      <c r="CIQ68" s="140"/>
      <c r="CIR68" s="140"/>
      <c r="CIS68" s="140"/>
      <c r="CIT68" s="140"/>
      <c r="CIU68" s="140"/>
      <c r="CIV68" s="140"/>
      <c r="CIW68" s="140"/>
      <c r="CIX68" s="140"/>
      <c r="CIY68" s="140"/>
      <c r="CIZ68" s="140"/>
      <c r="CJA68" s="140"/>
      <c r="CJB68" s="140"/>
      <c r="CJC68" s="140"/>
      <c r="CJD68" s="140"/>
      <c r="CJE68" s="140"/>
      <c r="CJF68" s="140"/>
      <c r="CJG68" s="140"/>
      <c r="CJH68" s="140"/>
      <c r="CJI68" s="140"/>
      <c r="CJJ68" s="140"/>
      <c r="CJK68" s="140"/>
      <c r="CJL68" s="140"/>
      <c r="CJM68" s="140"/>
      <c r="CJN68" s="140"/>
      <c r="CJO68" s="140"/>
      <c r="CJP68" s="140"/>
      <c r="CJQ68" s="140"/>
      <c r="CJR68" s="140"/>
      <c r="CJS68" s="140"/>
      <c r="CJT68" s="140"/>
      <c r="CJU68" s="140"/>
      <c r="CJV68" s="140"/>
      <c r="CJW68" s="140"/>
      <c r="CJX68" s="140"/>
      <c r="CJY68" s="140"/>
      <c r="CJZ68" s="140"/>
      <c r="CKA68" s="140"/>
      <c r="CKB68" s="140"/>
      <c r="CKC68" s="140"/>
      <c r="CKD68" s="140"/>
      <c r="CKE68" s="140"/>
      <c r="CKF68" s="140"/>
      <c r="CKG68" s="140"/>
      <c r="CKH68" s="140"/>
      <c r="CKI68" s="140"/>
      <c r="CKJ68" s="140"/>
      <c r="CKK68" s="140"/>
      <c r="CKL68" s="140"/>
      <c r="CKM68" s="140"/>
      <c r="CKN68" s="140"/>
      <c r="CKO68" s="140"/>
      <c r="CKP68" s="140"/>
      <c r="CKQ68" s="140"/>
      <c r="CKR68" s="140"/>
      <c r="CKS68" s="140"/>
      <c r="CKT68" s="140"/>
      <c r="CKU68" s="140"/>
      <c r="CKV68" s="140"/>
      <c r="CKW68" s="140"/>
      <c r="CKX68" s="140"/>
      <c r="CKY68" s="140"/>
      <c r="CKZ68" s="140"/>
      <c r="CLA68" s="140"/>
      <c r="CLB68" s="140"/>
      <c r="CLC68" s="140"/>
      <c r="CLD68" s="140"/>
      <c r="CLE68" s="140"/>
      <c r="CLF68" s="140"/>
      <c r="CLG68" s="140"/>
      <c r="CLH68" s="140"/>
      <c r="CLI68" s="140"/>
      <c r="CLJ68" s="140"/>
      <c r="CLK68" s="140"/>
      <c r="CLL68" s="140"/>
      <c r="CLM68" s="140"/>
      <c r="CLN68" s="140"/>
      <c r="CLO68" s="140"/>
      <c r="CLP68" s="140"/>
      <c r="CLQ68" s="140"/>
      <c r="CLR68" s="140"/>
      <c r="CLS68" s="140"/>
      <c r="CLT68" s="140"/>
      <c r="CLU68" s="140"/>
      <c r="CLV68" s="140"/>
      <c r="CLW68" s="140"/>
      <c r="CLX68" s="140"/>
      <c r="CLY68" s="140"/>
      <c r="CLZ68" s="140"/>
      <c r="CMA68" s="140"/>
      <c r="CMB68" s="140"/>
      <c r="CMC68" s="140"/>
      <c r="CMD68" s="140"/>
      <c r="CME68" s="140"/>
      <c r="CMF68" s="140"/>
      <c r="CMG68" s="140"/>
      <c r="CMH68" s="140"/>
      <c r="CMI68" s="140"/>
      <c r="CMJ68" s="140"/>
      <c r="CMK68" s="140"/>
      <c r="CML68" s="140"/>
      <c r="CMM68" s="140"/>
      <c r="CMN68" s="140"/>
      <c r="CMO68" s="140"/>
      <c r="CMP68" s="140"/>
      <c r="CMQ68" s="140"/>
      <c r="CMR68" s="140"/>
      <c r="CMS68" s="140"/>
      <c r="CMT68" s="140"/>
      <c r="CMU68" s="140"/>
      <c r="CMV68" s="140"/>
      <c r="CMW68" s="140"/>
      <c r="CMX68" s="140"/>
      <c r="CMY68" s="140"/>
      <c r="CMZ68" s="140"/>
      <c r="CNA68" s="140"/>
      <c r="CNB68" s="140"/>
      <c r="CNC68" s="140"/>
      <c r="CND68" s="140"/>
      <c r="CNE68" s="140"/>
      <c r="CNF68" s="140"/>
      <c r="CNG68" s="140"/>
      <c r="CNH68" s="140"/>
      <c r="CNI68" s="140"/>
      <c r="CNJ68" s="140"/>
      <c r="CNK68" s="140"/>
      <c r="CNL68" s="140"/>
      <c r="CNM68" s="140"/>
      <c r="CNN68" s="140"/>
      <c r="CNO68" s="140"/>
      <c r="CNP68" s="140"/>
      <c r="CNQ68" s="140"/>
      <c r="CNR68" s="140"/>
      <c r="CNS68" s="140"/>
      <c r="CNT68" s="140"/>
      <c r="CNU68" s="140"/>
      <c r="CNV68" s="140"/>
      <c r="CNW68" s="140"/>
      <c r="CNX68" s="140"/>
      <c r="CNY68" s="140"/>
      <c r="CNZ68" s="140"/>
      <c r="COA68" s="140"/>
      <c r="COB68" s="140"/>
      <c r="COC68" s="140"/>
      <c r="COD68" s="140"/>
      <c r="COE68" s="140"/>
      <c r="COF68" s="140"/>
      <c r="COG68" s="140"/>
      <c r="COH68" s="140"/>
      <c r="COI68" s="140"/>
      <c r="COJ68" s="140"/>
      <c r="COK68" s="140"/>
      <c r="COL68" s="140"/>
      <c r="COM68" s="140"/>
      <c r="CON68" s="140"/>
      <c r="COO68" s="140"/>
      <c r="COP68" s="140"/>
      <c r="COQ68" s="140"/>
      <c r="COR68" s="140"/>
      <c r="COS68" s="140"/>
      <c r="COT68" s="140"/>
      <c r="COU68" s="140"/>
      <c r="COV68" s="140"/>
      <c r="COW68" s="140"/>
      <c r="COX68" s="140"/>
      <c r="COY68" s="140"/>
      <c r="COZ68" s="140"/>
      <c r="CPA68" s="140"/>
      <c r="CPB68" s="140"/>
      <c r="CPC68" s="140"/>
      <c r="CPD68" s="140"/>
      <c r="CPE68" s="140"/>
      <c r="CPF68" s="140"/>
      <c r="CPG68" s="140"/>
      <c r="CPH68" s="140"/>
      <c r="CPI68" s="140"/>
      <c r="CPJ68" s="140"/>
      <c r="CPK68" s="140"/>
      <c r="CPL68" s="140"/>
      <c r="CPM68" s="140"/>
      <c r="CPN68" s="140"/>
      <c r="CPO68" s="140"/>
      <c r="CPP68" s="140"/>
      <c r="CPQ68" s="140"/>
      <c r="CPR68" s="140"/>
      <c r="CPS68" s="140"/>
      <c r="CPT68" s="140"/>
      <c r="CPU68" s="140"/>
      <c r="CPV68" s="140"/>
      <c r="CPW68" s="140"/>
      <c r="CPX68" s="140"/>
      <c r="CPY68" s="140"/>
      <c r="CPZ68" s="140"/>
      <c r="CQA68" s="140"/>
      <c r="CQB68" s="140"/>
      <c r="CQC68" s="140"/>
      <c r="CQD68" s="140"/>
      <c r="CQE68" s="140"/>
      <c r="CQF68" s="140"/>
      <c r="CQG68" s="140"/>
      <c r="CQH68" s="140"/>
      <c r="CQI68" s="140"/>
      <c r="CQJ68" s="140"/>
      <c r="CQK68" s="140"/>
      <c r="CQL68" s="140"/>
      <c r="CQM68" s="140"/>
      <c r="CQN68" s="140"/>
      <c r="CQO68" s="140"/>
      <c r="CQP68" s="140"/>
      <c r="CQQ68" s="140"/>
      <c r="CQR68" s="140"/>
      <c r="CQS68" s="140"/>
      <c r="CQT68" s="140"/>
      <c r="CQU68" s="140"/>
      <c r="CQV68" s="140"/>
      <c r="CQW68" s="140"/>
      <c r="CQX68" s="140"/>
      <c r="CQY68" s="140"/>
      <c r="CQZ68" s="140"/>
      <c r="CRA68" s="140"/>
      <c r="CRB68" s="140"/>
      <c r="CRC68" s="140"/>
      <c r="CRD68" s="140"/>
      <c r="CRE68" s="140"/>
      <c r="CRF68" s="140"/>
      <c r="CRG68" s="140"/>
      <c r="CRH68" s="140"/>
      <c r="CRI68" s="140"/>
      <c r="CRJ68" s="140"/>
      <c r="CRK68" s="140"/>
      <c r="CRL68" s="140"/>
      <c r="CRM68" s="140"/>
      <c r="CRN68" s="140"/>
      <c r="CRO68" s="140"/>
      <c r="CRP68" s="140"/>
      <c r="CRQ68" s="140"/>
      <c r="CRR68" s="140"/>
      <c r="CRS68" s="140"/>
      <c r="CRT68" s="140"/>
      <c r="CRU68" s="140"/>
      <c r="CRV68" s="140"/>
      <c r="CRW68" s="140"/>
      <c r="CRX68" s="140"/>
      <c r="CRY68" s="140"/>
      <c r="CRZ68" s="140"/>
      <c r="CSA68" s="140"/>
      <c r="CSB68" s="140"/>
      <c r="CSC68" s="140"/>
      <c r="CSD68" s="140"/>
      <c r="CSE68" s="140"/>
      <c r="CSF68" s="140"/>
      <c r="CSG68" s="140"/>
      <c r="CSH68" s="140"/>
      <c r="CSI68" s="140"/>
      <c r="CSJ68" s="140"/>
      <c r="CSK68" s="140"/>
      <c r="CSL68" s="140"/>
      <c r="CSM68" s="140"/>
      <c r="CSN68" s="140"/>
      <c r="CSO68" s="140"/>
      <c r="CSP68" s="140"/>
      <c r="CSQ68" s="140"/>
      <c r="CSR68" s="140"/>
      <c r="CSS68" s="140"/>
      <c r="CST68" s="140"/>
      <c r="CSU68" s="140"/>
      <c r="CSV68" s="140"/>
      <c r="CSW68" s="140"/>
      <c r="CSX68" s="140"/>
      <c r="CSY68" s="140"/>
      <c r="CSZ68" s="140"/>
      <c r="CTA68" s="140"/>
      <c r="CTB68" s="140"/>
      <c r="CTC68" s="140"/>
      <c r="CTD68" s="140"/>
      <c r="CTE68" s="140"/>
      <c r="CTF68" s="140"/>
      <c r="CTG68" s="140"/>
      <c r="CTH68" s="140"/>
      <c r="CTI68" s="140"/>
      <c r="CTJ68" s="140"/>
      <c r="CTK68" s="140"/>
      <c r="CTL68" s="140"/>
      <c r="CTM68" s="140"/>
      <c r="CTN68" s="140"/>
      <c r="CTO68" s="140"/>
      <c r="CTP68" s="140"/>
      <c r="CTQ68" s="140"/>
      <c r="CTR68" s="140"/>
      <c r="CTS68" s="140"/>
      <c r="CTT68" s="140"/>
      <c r="CTU68" s="140"/>
      <c r="CTV68" s="140"/>
      <c r="CTW68" s="140"/>
      <c r="CTX68" s="140"/>
      <c r="CTY68" s="140"/>
      <c r="CTZ68" s="140"/>
      <c r="CUA68" s="140"/>
      <c r="CUB68" s="140"/>
      <c r="CUC68" s="140"/>
      <c r="CUD68" s="140"/>
      <c r="CUE68" s="140"/>
      <c r="CUF68" s="140"/>
      <c r="CUG68" s="140"/>
      <c r="CUH68" s="140"/>
      <c r="CUI68" s="140"/>
      <c r="CUJ68" s="140"/>
      <c r="CUK68" s="140"/>
      <c r="CUL68" s="140"/>
      <c r="CUM68" s="140"/>
      <c r="CUN68" s="140"/>
      <c r="CUO68" s="140"/>
      <c r="CUP68" s="140"/>
      <c r="CUQ68" s="140"/>
      <c r="CUR68" s="140"/>
      <c r="CUS68" s="140"/>
      <c r="CUT68" s="140"/>
      <c r="CUU68" s="140"/>
      <c r="CUV68" s="140"/>
      <c r="CUW68" s="140"/>
      <c r="CUX68" s="140"/>
      <c r="CUY68" s="140"/>
      <c r="CUZ68" s="140"/>
      <c r="CVA68" s="140"/>
      <c r="CVB68" s="140"/>
      <c r="CVC68" s="140"/>
      <c r="CVD68" s="140"/>
      <c r="CVE68" s="140"/>
      <c r="CVF68" s="140"/>
      <c r="CVG68" s="140"/>
      <c r="CVH68" s="140"/>
      <c r="CVI68" s="140"/>
      <c r="CVJ68" s="140"/>
      <c r="CVK68" s="140"/>
      <c r="CVL68" s="140"/>
      <c r="CVM68" s="140"/>
      <c r="CVN68" s="140"/>
      <c r="CVO68" s="140"/>
      <c r="CVP68" s="140"/>
      <c r="CVQ68" s="140"/>
      <c r="CVR68" s="140"/>
      <c r="CVS68" s="140"/>
      <c r="CVT68" s="140"/>
      <c r="CVU68" s="140"/>
      <c r="CVV68" s="140"/>
      <c r="CVW68" s="140"/>
      <c r="CVX68" s="140"/>
      <c r="CVY68" s="140"/>
      <c r="CVZ68" s="140"/>
      <c r="CWA68" s="140"/>
      <c r="CWB68" s="140"/>
      <c r="CWC68" s="140"/>
      <c r="CWD68" s="140"/>
      <c r="CWE68" s="140"/>
      <c r="CWF68" s="140"/>
      <c r="CWG68" s="140"/>
      <c r="CWH68" s="140"/>
      <c r="CWI68" s="140"/>
      <c r="CWJ68" s="140"/>
      <c r="CWK68" s="140"/>
      <c r="CWL68" s="140"/>
      <c r="CWM68" s="140"/>
      <c r="CWN68" s="140"/>
      <c r="CWO68" s="140"/>
      <c r="CWP68" s="140"/>
      <c r="CWQ68" s="140"/>
      <c r="CWR68" s="140"/>
      <c r="CWS68" s="140"/>
      <c r="CWT68" s="140"/>
      <c r="CWU68" s="140"/>
      <c r="CWV68" s="140"/>
      <c r="CWW68" s="140"/>
      <c r="CWX68" s="140"/>
      <c r="CWY68" s="140"/>
      <c r="CWZ68" s="140"/>
      <c r="CXA68" s="140"/>
      <c r="CXB68" s="140"/>
      <c r="CXC68" s="140"/>
      <c r="CXD68" s="140"/>
      <c r="CXE68" s="140"/>
      <c r="CXF68" s="140"/>
      <c r="CXG68" s="140"/>
      <c r="CXH68" s="140"/>
      <c r="CXI68" s="140"/>
      <c r="CXJ68" s="140"/>
      <c r="CXK68" s="140"/>
      <c r="CXL68" s="140"/>
      <c r="CXM68" s="140"/>
      <c r="CXN68" s="140"/>
      <c r="CXO68" s="140"/>
      <c r="CXP68" s="140"/>
      <c r="CXQ68" s="140"/>
      <c r="CXR68" s="140"/>
      <c r="CXS68" s="140"/>
      <c r="CXT68" s="140"/>
      <c r="CXU68" s="140"/>
      <c r="CXV68" s="140"/>
      <c r="CXW68" s="140"/>
      <c r="CXX68" s="140"/>
      <c r="CXY68" s="140"/>
      <c r="CXZ68" s="140"/>
      <c r="CYA68" s="140"/>
      <c r="CYB68" s="140"/>
      <c r="CYC68" s="140"/>
      <c r="CYD68" s="140"/>
      <c r="CYE68" s="140"/>
      <c r="CYF68" s="140"/>
      <c r="CYG68" s="140"/>
      <c r="CYH68" s="140"/>
      <c r="CYI68" s="140"/>
      <c r="CYJ68" s="140"/>
      <c r="CYK68" s="140"/>
      <c r="CYL68" s="140"/>
      <c r="CYM68" s="140"/>
      <c r="CYN68" s="140"/>
      <c r="CYO68" s="140"/>
      <c r="CYP68" s="140"/>
      <c r="CYQ68" s="140"/>
      <c r="CYR68" s="140"/>
      <c r="CYS68" s="140"/>
      <c r="CYT68" s="140"/>
      <c r="CYU68" s="140"/>
      <c r="CYV68" s="140"/>
      <c r="CYW68" s="140"/>
      <c r="CYX68" s="140"/>
      <c r="CYY68" s="140"/>
      <c r="CYZ68" s="140"/>
      <c r="CZA68" s="140"/>
      <c r="CZB68" s="140"/>
      <c r="CZC68" s="140"/>
      <c r="CZD68" s="140"/>
      <c r="CZE68" s="140"/>
      <c r="CZF68" s="140"/>
      <c r="CZG68" s="140"/>
      <c r="CZH68" s="140"/>
      <c r="CZI68" s="140"/>
      <c r="CZJ68" s="140"/>
      <c r="CZK68" s="140"/>
      <c r="CZL68" s="140"/>
      <c r="CZM68" s="140"/>
      <c r="CZN68" s="140"/>
      <c r="CZO68" s="140"/>
      <c r="CZP68" s="140"/>
      <c r="CZQ68" s="140"/>
      <c r="CZR68" s="140"/>
      <c r="CZS68" s="140"/>
      <c r="CZT68" s="140"/>
      <c r="CZU68" s="140"/>
      <c r="CZV68" s="140"/>
      <c r="CZW68" s="140"/>
      <c r="CZX68" s="140"/>
      <c r="CZY68" s="140"/>
      <c r="CZZ68" s="140"/>
      <c r="DAA68" s="140"/>
      <c r="DAB68" s="140"/>
      <c r="DAC68" s="140"/>
      <c r="DAD68" s="140"/>
      <c r="DAE68" s="140"/>
      <c r="DAF68" s="140"/>
      <c r="DAG68" s="140"/>
      <c r="DAH68" s="140"/>
      <c r="DAI68" s="140"/>
      <c r="DAJ68" s="140"/>
      <c r="DAK68" s="140"/>
      <c r="DAL68" s="140"/>
      <c r="DAM68" s="140"/>
      <c r="DAN68" s="140"/>
      <c r="DAO68" s="140"/>
      <c r="DAP68" s="140"/>
      <c r="DAQ68" s="140"/>
      <c r="DAR68" s="140"/>
      <c r="DAS68" s="140"/>
      <c r="DAT68" s="140"/>
      <c r="DAU68" s="140"/>
      <c r="DAV68" s="140"/>
      <c r="DAW68" s="140"/>
      <c r="DAX68" s="140"/>
      <c r="DAY68" s="140"/>
      <c r="DAZ68" s="140"/>
      <c r="DBA68" s="140"/>
      <c r="DBB68" s="140"/>
      <c r="DBC68" s="140"/>
      <c r="DBD68" s="140"/>
      <c r="DBE68" s="140"/>
      <c r="DBF68" s="140"/>
      <c r="DBG68" s="140"/>
      <c r="DBH68" s="140"/>
      <c r="DBI68" s="140"/>
      <c r="DBJ68" s="140"/>
      <c r="DBK68" s="140"/>
      <c r="DBL68" s="140"/>
      <c r="DBM68" s="140"/>
      <c r="DBN68" s="140"/>
      <c r="DBO68" s="140"/>
      <c r="DBP68" s="140"/>
      <c r="DBQ68" s="140"/>
      <c r="DBR68" s="140"/>
      <c r="DBS68" s="140"/>
      <c r="DBT68" s="140"/>
      <c r="DBU68" s="140"/>
      <c r="DBV68" s="140"/>
      <c r="DBW68" s="140"/>
      <c r="DBX68" s="140"/>
      <c r="DBY68" s="140"/>
      <c r="DBZ68" s="140"/>
      <c r="DCA68" s="140"/>
      <c r="DCB68" s="140"/>
      <c r="DCC68" s="140"/>
      <c r="DCD68" s="140"/>
      <c r="DCE68" s="140"/>
      <c r="DCF68" s="140"/>
      <c r="DCG68" s="140"/>
      <c r="DCH68" s="140"/>
      <c r="DCI68" s="140"/>
      <c r="DCJ68" s="140"/>
      <c r="DCK68" s="140"/>
      <c r="DCL68" s="140"/>
      <c r="DCM68" s="140"/>
      <c r="DCN68" s="140"/>
      <c r="DCO68" s="140"/>
      <c r="DCP68" s="140"/>
      <c r="DCQ68" s="140"/>
      <c r="DCR68" s="140"/>
      <c r="DCS68" s="140"/>
      <c r="DCT68" s="140"/>
      <c r="DCU68" s="140"/>
      <c r="DCV68" s="140"/>
      <c r="DCW68" s="140"/>
      <c r="DCX68" s="140"/>
      <c r="DCY68" s="140"/>
      <c r="DCZ68" s="140"/>
      <c r="DDA68" s="140"/>
      <c r="DDB68" s="140"/>
      <c r="DDC68" s="140"/>
      <c r="DDD68" s="140"/>
      <c r="DDE68" s="140"/>
      <c r="DDF68" s="140"/>
      <c r="DDG68" s="140"/>
      <c r="DDH68" s="140"/>
      <c r="DDI68" s="140"/>
      <c r="DDJ68" s="140"/>
      <c r="DDK68" s="140"/>
      <c r="DDL68" s="140"/>
      <c r="DDM68" s="140"/>
      <c r="DDN68" s="140"/>
      <c r="DDO68" s="140"/>
      <c r="DDP68" s="140"/>
      <c r="DDQ68" s="140"/>
      <c r="DDR68" s="140"/>
      <c r="DDS68" s="140"/>
      <c r="DDT68" s="140"/>
      <c r="DDU68" s="140"/>
      <c r="DDV68" s="140"/>
      <c r="DDW68" s="140"/>
      <c r="DDX68" s="140"/>
      <c r="DDY68" s="140"/>
      <c r="DDZ68" s="140"/>
      <c r="DEA68" s="140"/>
      <c r="DEB68" s="140"/>
      <c r="DEC68" s="140"/>
      <c r="DED68" s="140"/>
      <c r="DEE68" s="140"/>
      <c r="DEF68" s="140"/>
      <c r="DEG68" s="140"/>
      <c r="DEH68" s="140"/>
      <c r="DEI68" s="140"/>
      <c r="DEJ68" s="140"/>
      <c r="DEK68" s="140"/>
      <c r="DEL68" s="140"/>
      <c r="DEM68" s="140"/>
      <c r="DEN68" s="140"/>
      <c r="DEO68" s="140"/>
      <c r="DEP68" s="140"/>
      <c r="DEQ68" s="140"/>
      <c r="DER68" s="140"/>
      <c r="DES68" s="140"/>
      <c r="DET68" s="140"/>
      <c r="DEU68" s="140"/>
      <c r="DEV68" s="140"/>
      <c r="DEW68" s="140"/>
      <c r="DEX68" s="140"/>
      <c r="DEY68" s="140"/>
      <c r="DEZ68" s="140"/>
      <c r="DFA68" s="140"/>
      <c r="DFB68" s="140"/>
      <c r="DFC68" s="140"/>
      <c r="DFD68" s="140"/>
      <c r="DFE68" s="140"/>
      <c r="DFF68" s="140"/>
      <c r="DFG68" s="140"/>
      <c r="DFH68" s="140"/>
      <c r="DFI68" s="140"/>
      <c r="DFJ68" s="140"/>
      <c r="DFK68" s="140"/>
      <c r="DFL68" s="140"/>
      <c r="DFM68" s="140"/>
      <c r="DFN68" s="140"/>
      <c r="DFO68" s="140"/>
      <c r="DFP68" s="140"/>
      <c r="DFQ68" s="140"/>
      <c r="DFR68" s="140"/>
      <c r="DFS68" s="140"/>
      <c r="DFT68" s="140"/>
      <c r="DFU68" s="140"/>
      <c r="DFV68" s="140"/>
      <c r="DFW68" s="140"/>
      <c r="DFX68" s="140"/>
      <c r="DFY68" s="140"/>
      <c r="DFZ68" s="140"/>
      <c r="DGA68" s="140"/>
      <c r="DGB68" s="140"/>
      <c r="DGC68" s="140"/>
      <c r="DGD68" s="140"/>
      <c r="DGE68" s="140"/>
      <c r="DGF68" s="140"/>
      <c r="DGG68" s="140"/>
      <c r="DGH68" s="140"/>
      <c r="DGI68" s="140"/>
      <c r="DGJ68" s="140"/>
      <c r="DGK68" s="140"/>
      <c r="DGL68" s="140"/>
      <c r="DGM68" s="140"/>
      <c r="DGN68" s="140"/>
      <c r="DGO68" s="140"/>
      <c r="DGP68" s="140"/>
      <c r="DGQ68" s="140"/>
      <c r="DGR68" s="140"/>
      <c r="DGS68" s="140"/>
      <c r="DGT68" s="140"/>
      <c r="DGU68" s="140"/>
      <c r="DGV68" s="140"/>
      <c r="DGW68" s="140"/>
      <c r="DGX68" s="140"/>
      <c r="DGY68" s="140"/>
      <c r="DGZ68" s="140"/>
      <c r="DHA68" s="140"/>
      <c r="DHB68" s="140"/>
      <c r="DHC68" s="140"/>
      <c r="DHD68" s="140"/>
      <c r="DHE68" s="140"/>
      <c r="DHF68" s="140"/>
      <c r="DHG68" s="140"/>
      <c r="DHH68" s="140"/>
      <c r="DHI68" s="140"/>
      <c r="DHJ68" s="140"/>
      <c r="DHK68" s="140"/>
      <c r="DHL68" s="140"/>
      <c r="DHM68" s="140"/>
      <c r="DHN68" s="140"/>
      <c r="DHO68" s="140"/>
      <c r="DHP68" s="140"/>
      <c r="DHQ68" s="140"/>
      <c r="DHR68" s="140"/>
      <c r="DHS68" s="140"/>
      <c r="DHT68" s="140"/>
      <c r="DHU68" s="140"/>
      <c r="DHV68" s="140"/>
      <c r="DHW68" s="140"/>
      <c r="DHX68" s="140"/>
      <c r="DHY68" s="140"/>
      <c r="DHZ68" s="140"/>
      <c r="DIA68" s="140"/>
      <c r="DIB68" s="140"/>
      <c r="DIC68" s="140"/>
      <c r="DID68" s="140"/>
      <c r="DIE68" s="140"/>
      <c r="DIF68" s="140"/>
      <c r="DIG68" s="140"/>
      <c r="DIH68" s="140"/>
      <c r="DII68" s="140"/>
      <c r="DIJ68" s="140"/>
      <c r="DIK68" s="140"/>
      <c r="DIL68" s="140"/>
      <c r="DIM68" s="140"/>
      <c r="DIN68" s="140"/>
      <c r="DIO68" s="140"/>
      <c r="DIP68" s="140"/>
      <c r="DIQ68" s="140"/>
      <c r="DIR68" s="140"/>
      <c r="DIS68" s="140"/>
      <c r="DIT68" s="140"/>
      <c r="DIU68" s="140"/>
      <c r="DIV68" s="140"/>
      <c r="DIW68" s="140"/>
      <c r="DIX68" s="140"/>
      <c r="DIY68" s="140"/>
      <c r="DIZ68" s="140"/>
      <c r="DJA68" s="140"/>
      <c r="DJB68" s="140"/>
      <c r="DJC68" s="140"/>
      <c r="DJD68" s="140"/>
      <c r="DJE68" s="140"/>
      <c r="DJF68" s="140"/>
      <c r="DJG68" s="140"/>
      <c r="DJH68" s="140"/>
      <c r="DJI68" s="140"/>
      <c r="DJJ68" s="140"/>
      <c r="DJK68" s="140"/>
      <c r="DJL68" s="140"/>
      <c r="DJM68" s="140"/>
      <c r="DJN68" s="140"/>
      <c r="DJO68" s="140"/>
      <c r="DJP68" s="140"/>
      <c r="DJQ68" s="140"/>
      <c r="DJR68" s="140"/>
      <c r="DJS68" s="140"/>
      <c r="DJT68" s="140"/>
      <c r="DJU68" s="140"/>
      <c r="DJV68" s="140"/>
      <c r="DJW68" s="140"/>
      <c r="DJX68" s="140"/>
      <c r="DJY68" s="140"/>
      <c r="DJZ68" s="140"/>
      <c r="DKA68" s="140"/>
      <c r="DKB68" s="140"/>
      <c r="DKC68" s="140"/>
      <c r="DKD68" s="140"/>
      <c r="DKE68" s="140"/>
      <c r="DKF68" s="140"/>
      <c r="DKG68" s="140"/>
      <c r="DKH68" s="140"/>
      <c r="DKI68" s="140"/>
      <c r="DKJ68" s="140"/>
      <c r="DKK68" s="140"/>
      <c r="DKL68" s="140"/>
      <c r="DKM68" s="140"/>
      <c r="DKN68" s="140"/>
      <c r="DKO68" s="140"/>
      <c r="DKP68" s="140"/>
      <c r="DKQ68" s="140"/>
      <c r="DKR68" s="140"/>
      <c r="DKS68" s="140"/>
      <c r="DKT68" s="140"/>
      <c r="DKU68" s="140"/>
      <c r="DKV68" s="140"/>
      <c r="DKW68" s="140"/>
      <c r="DKX68" s="140"/>
      <c r="DKY68" s="140"/>
      <c r="DKZ68" s="140"/>
      <c r="DLA68" s="140"/>
      <c r="DLB68" s="140"/>
      <c r="DLC68" s="140"/>
      <c r="DLD68" s="140"/>
      <c r="DLE68" s="140"/>
      <c r="DLF68" s="140"/>
      <c r="DLG68" s="140"/>
      <c r="DLH68" s="140"/>
      <c r="DLI68" s="140"/>
      <c r="DLJ68" s="140"/>
      <c r="DLK68" s="140"/>
      <c r="DLL68" s="140"/>
      <c r="DLM68" s="140"/>
      <c r="DLN68" s="140"/>
      <c r="DLO68" s="140"/>
      <c r="DLP68" s="140"/>
      <c r="DLQ68" s="140"/>
      <c r="DLR68" s="140"/>
      <c r="DLS68" s="140"/>
      <c r="DLT68" s="140"/>
      <c r="DLU68" s="140"/>
      <c r="DLV68" s="140"/>
      <c r="DLW68" s="140"/>
      <c r="DLX68" s="140"/>
      <c r="DLY68" s="140"/>
      <c r="DLZ68" s="140"/>
      <c r="DMA68" s="140"/>
      <c r="DMB68" s="140"/>
      <c r="DMC68" s="140"/>
      <c r="DMD68" s="140"/>
      <c r="DME68" s="140"/>
      <c r="DMF68" s="140"/>
      <c r="DMG68" s="140"/>
      <c r="DMH68" s="140"/>
      <c r="DMI68" s="140"/>
      <c r="DMJ68" s="140"/>
      <c r="DMK68" s="140"/>
      <c r="DML68" s="140"/>
      <c r="DMM68" s="140"/>
      <c r="DMN68" s="140"/>
      <c r="DMO68" s="140"/>
      <c r="DMP68" s="140"/>
      <c r="DMQ68" s="140"/>
      <c r="DMR68" s="140"/>
      <c r="DMS68" s="140"/>
      <c r="DMT68" s="140"/>
      <c r="DMU68" s="140"/>
      <c r="DMV68" s="140"/>
      <c r="DMW68" s="140"/>
      <c r="DMX68" s="140"/>
      <c r="DMY68" s="140"/>
      <c r="DMZ68" s="140"/>
      <c r="DNA68" s="140"/>
      <c r="DNB68" s="140"/>
      <c r="DNC68" s="140"/>
      <c r="DND68" s="140"/>
      <c r="DNE68" s="140"/>
      <c r="DNF68" s="140"/>
      <c r="DNG68" s="140"/>
      <c r="DNH68" s="140"/>
      <c r="DNI68" s="140"/>
      <c r="DNJ68" s="140"/>
      <c r="DNK68" s="140"/>
      <c r="DNL68" s="140"/>
      <c r="DNM68" s="140"/>
      <c r="DNN68" s="140"/>
      <c r="DNO68" s="140"/>
      <c r="DNP68" s="140"/>
      <c r="DNQ68" s="140"/>
      <c r="DNR68" s="140"/>
      <c r="DNS68" s="140"/>
      <c r="DNT68" s="140"/>
      <c r="DNU68" s="140"/>
      <c r="DNV68" s="140"/>
      <c r="DNW68" s="140"/>
      <c r="DNX68" s="140"/>
      <c r="DNY68" s="140"/>
      <c r="DNZ68" s="140"/>
      <c r="DOA68" s="140"/>
      <c r="DOB68" s="140"/>
      <c r="DOC68" s="140"/>
      <c r="DOD68" s="140"/>
      <c r="DOE68" s="140"/>
      <c r="DOF68" s="140"/>
      <c r="DOG68" s="140"/>
      <c r="DOH68" s="140"/>
      <c r="DOI68" s="140"/>
      <c r="DOJ68" s="140"/>
      <c r="DOK68" s="140"/>
      <c r="DOL68" s="140"/>
      <c r="DOM68" s="140"/>
      <c r="DON68" s="140"/>
      <c r="DOO68" s="140"/>
      <c r="DOP68" s="140"/>
      <c r="DOQ68" s="140"/>
      <c r="DOR68" s="140"/>
      <c r="DOS68" s="140"/>
      <c r="DOT68" s="140"/>
      <c r="DOU68" s="140"/>
      <c r="DOV68" s="140"/>
      <c r="DOW68" s="140"/>
      <c r="DOX68" s="140"/>
      <c r="DOY68" s="140"/>
      <c r="DOZ68" s="140"/>
      <c r="DPA68" s="140"/>
      <c r="DPB68" s="140"/>
      <c r="DPC68" s="140"/>
      <c r="DPD68" s="140"/>
      <c r="DPE68" s="140"/>
      <c r="DPF68" s="140"/>
      <c r="DPG68" s="140"/>
      <c r="DPH68" s="140"/>
      <c r="DPI68" s="140"/>
      <c r="DPJ68" s="140"/>
      <c r="DPK68" s="140"/>
      <c r="DPL68" s="140"/>
      <c r="DPM68" s="140"/>
      <c r="DPN68" s="140"/>
      <c r="DPO68" s="140"/>
      <c r="DPP68" s="140"/>
      <c r="DPQ68" s="140"/>
      <c r="DPR68" s="140"/>
      <c r="DPS68" s="140"/>
      <c r="DPT68" s="140"/>
      <c r="DPU68" s="140"/>
      <c r="DPV68" s="140"/>
      <c r="DPW68" s="140"/>
      <c r="DPX68" s="140"/>
      <c r="DPY68" s="140"/>
      <c r="DPZ68" s="140"/>
      <c r="DQA68" s="140"/>
      <c r="DQB68" s="140"/>
      <c r="DQC68" s="140"/>
      <c r="DQD68" s="140"/>
      <c r="DQE68" s="140"/>
      <c r="DQF68" s="140"/>
      <c r="DQG68" s="140"/>
      <c r="DQH68" s="140"/>
      <c r="DQI68" s="140"/>
      <c r="DQJ68" s="140"/>
      <c r="DQK68" s="140"/>
      <c r="DQL68" s="140"/>
      <c r="DQM68" s="140"/>
      <c r="DQN68" s="140"/>
      <c r="DQO68" s="140"/>
      <c r="DQP68" s="140"/>
      <c r="DQQ68" s="140"/>
      <c r="DQR68" s="140"/>
      <c r="DQS68" s="140"/>
      <c r="DQT68" s="140"/>
      <c r="DQU68" s="140"/>
      <c r="DQV68" s="140"/>
      <c r="DQW68" s="140"/>
      <c r="DQX68" s="140"/>
      <c r="DQY68" s="140"/>
      <c r="DQZ68" s="140"/>
      <c r="DRA68" s="140"/>
      <c r="DRB68" s="140"/>
      <c r="DRC68" s="140"/>
      <c r="DRD68" s="140"/>
      <c r="DRE68" s="140"/>
      <c r="DRF68" s="140"/>
      <c r="DRG68" s="140"/>
      <c r="DRH68" s="140"/>
      <c r="DRI68" s="140"/>
      <c r="DRJ68" s="140"/>
      <c r="DRK68" s="140"/>
      <c r="DRL68" s="140"/>
      <c r="DRM68" s="140"/>
      <c r="DRN68" s="140"/>
      <c r="DRO68" s="140"/>
      <c r="DRP68" s="140"/>
      <c r="DRQ68" s="140"/>
      <c r="DRR68" s="140"/>
      <c r="DRS68" s="140"/>
      <c r="DRT68" s="140"/>
      <c r="DRU68" s="140"/>
      <c r="DRV68" s="140"/>
      <c r="DRW68" s="140"/>
      <c r="DRX68" s="140"/>
      <c r="DRY68" s="140"/>
      <c r="DRZ68" s="140"/>
      <c r="DSA68" s="140"/>
      <c r="DSB68" s="140"/>
      <c r="DSC68" s="140"/>
      <c r="DSD68" s="140"/>
      <c r="DSE68" s="140"/>
      <c r="DSF68" s="140"/>
      <c r="DSG68" s="140"/>
      <c r="DSH68" s="140"/>
      <c r="DSI68" s="140"/>
      <c r="DSJ68" s="140"/>
      <c r="DSK68" s="140"/>
      <c r="DSL68" s="140"/>
      <c r="DSM68" s="140"/>
      <c r="DSN68" s="140"/>
      <c r="DSO68" s="140"/>
      <c r="DSP68" s="140"/>
      <c r="DSQ68" s="140"/>
      <c r="DSR68" s="140"/>
      <c r="DSS68" s="140"/>
      <c r="DST68" s="140"/>
      <c r="DSU68" s="140"/>
      <c r="DSV68" s="140"/>
      <c r="DSW68" s="140"/>
      <c r="DSX68" s="140"/>
      <c r="DSY68" s="140"/>
      <c r="DSZ68" s="140"/>
      <c r="DTA68" s="140"/>
      <c r="DTB68" s="140"/>
      <c r="DTC68" s="140"/>
      <c r="DTD68" s="140"/>
      <c r="DTE68" s="140"/>
      <c r="DTF68" s="140"/>
      <c r="DTG68" s="140"/>
      <c r="DTH68" s="140"/>
      <c r="DTI68" s="140"/>
      <c r="DTJ68" s="140"/>
      <c r="DTK68" s="140"/>
      <c r="DTL68" s="140"/>
      <c r="DTM68" s="140"/>
      <c r="DTN68" s="140"/>
      <c r="DTO68" s="140"/>
      <c r="DTP68" s="140"/>
      <c r="DTQ68" s="140"/>
      <c r="DTR68" s="140"/>
      <c r="DTS68" s="140"/>
      <c r="DTT68" s="140"/>
      <c r="DTU68" s="140"/>
      <c r="DTV68" s="140"/>
      <c r="DTW68" s="140"/>
      <c r="DTX68" s="140"/>
      <c r="DTY68" s="140"/>
      <c r="DTZ68" s="140"/>
      <c r="DUA68" s="140"/>
      <c r="DUB68" s="140"/>
      <c r="DUC68" s="140"/>
      <c r="DUD68" s="140"/>
      <c r="DUE68" s="140"/>
      <c r="DUF68" s="140"/>
      <c r="DUG68" s="140"/>
      <c r="DUH68" s="140"/>
      <c r="DUI68" s="140"/>
      <c r="DUJ68" s="140"/>
      <c r="DUK68" s="140"/>
      <c r="DUL68" s="140"/>
      <c r="DUM68" s="140"/>
      <c r="DUN68" s="140"/>
      <c r="DUO68" s="140"/>
      <c r="DUP68" s="140"/>
      <c r="DUQ68" s="140"/>
      <c r="DUR68" s="140"/>
      <c r="DUS68" s="140"/>
      <c r="DUT68" s="140"/>
      <c r="DUU68" s="140"/>
      <c r="DUV68" s="140"/>
      <c r="DUW68" s="140"/>
      <c r="DUX68" s="140"/>
      <c r="DUY68" s="140"/>
      <c r="DUZ68" s="140"/>
      <c r="DVA68" s="140"/>
      <c r="DVB68" s="140"/>
      <c r="DVC68" s="140"/>
      <c r="DVD68" s="140"/>
      <c r="DVE68" s="140"/>
      <c r="DVF68" s="140"/>
      <c r="DVG68" s="140"/>
      <c r="DVH68" s="140"/>
      <c r="DVI68" s="140"/>
      <c r="DVJ68" s="140"/>
      <c r="DVK68" s="140"/>
      <c r="DVL68" s="140"/>
      <c r="DVM68" s="140"/>
      <c r="DVN68" s="140"/>
      <c r="DVO68" s="140"/>
      <c r="DVP68" s="140"/>
      <c r="DVQ68" s="140"/>
      <c r="DVR68" s="140"/>
      <c r="DVS68" s="140"/>
      <c r="DVT68" s="140"/>
      <c r="DVU68" s="140"/>
      <c r="DVV68" s="140"/>
      <c r="DVW68" s="140"/>
      <c r="DVX68" s="140"/>
      <c r="DVY68" s="140"/>
      <c r="DVZ68" s="140"/>
      <c r="DWA68" s="140"/>
      <c r="DWB68" s="140"/>
      <c r="DWC68" s="140"/>
      <c r="DWD68" s="140"/>
      <c r="DWE68" s="140"/>
      <c r="DWF68" s="140"/>
      <c r="DWG68" s="140"/>
      <c r="DWH68" s="140"/>
      <c r="DWI68" s="140"/>
      <c r="DWJ68" s="140"/>
      <c r="DWK68" s="140"/>
      <c r="DWL68" s="140"/>
      <c r="DWM68" s="140"/>
      <c r="DWN68" s="140"/>
      <c r="DWO68" s="140"/>
      <c r="DWP68" s="140"/>
      <c r="DWQ68" s="140"/>
      <c r="DWR68" s="140"/>
      <c r="DWS68" s="140"/>
      <c r="DWT68" s="140"/>
      <c r="DWU68" s="140"/>
      <c r="DWV68" s="140"/>
      <c r="DWW68" s="140"/>
      <c r="DWX68" s="140"/>
      <c r="DWY68" s="140"/>
      <c r="DWZ68" s="140"/>
      <c r="DXA68" s="140"/>
      <c r="DXB68" s="140"/>
      <c r="DXC68" s="140"/>
      <c r="DXD68" s="140"/>
      <c r="DXE68" s="140"/>
      <c r="DXF68" s="140"/>
      <c r="DXG68" s="140"/>
      <c r="DXH68" s="140"/>
      <c r="DXI68" s="140"/>
      <c r="DXJ68" s="140"/>
      <c r="DXK68" s="140"/>
      <c r="DXL68" s="140"/>
      <c r="DXM68" s="140"/>
      <c r="DXN68" s="140"/>
      <c r="DXO68" s="140"/>
      <c r="DXP68" s="140"/>
      <c r="DXQ68" s="140"/>
      <c r="DXR68" s="140"/>
      <c r="DXS68" s="140"/>
      <c r="DXT68" s="140"/>
      <c r="DXU68" s="140"/>
      <c r="DXV68" s="140"/>
      <c r="DXW68" s="140"/>
      <c r="DXX68" s="140"/>
      <c r="DXY68" s="140"/>
      <c r="DXZ68" s="140"/>
      <c r="DYA68" s="140"/>
      <c r="DYB68" s="140"/>
      <c r="DYC68" s="140"/>
      <c r="DYD68" s="140"/>
      <c r="DYE68" s="140"/>
      <c r="DYF68" s="140"/>
      <c r="DYG68" s="140"/>
      <c r="DYH68" s="140"/>
      <c r="DYI68" s="140"/>
      <c r="DYJ68" s="140"/>
      <c r="DYK68" s="140"/>
      <c r="DYL68" s="140"/>
      <c r="DYM68" s="140"/>
      <c r="DYN68" s="140"/>
      <c r="DYO68" s="140"/>
      <c r="DYP68" s="140"/>
      <c r="DYQ68" s="140"/>
      <c r="DYR68" s="140"/>
      <c r="DYS68" s="140"/>
      <c r="DYT68" s="140"/>
      <c r="DYU68" s="140"/>
      <c r="DYV68" s="140"/>
      <c r="DYW68" s="140"/>
      <c r="DYX68" s="140"/>
      <c r="DYY68" s="140"/>
      <c r="DYZ68" s="140"/>
      <c r="DZA68" s="140"/>
      <c r="DZB68" s="140"/>
      <c r="DZC68" s="140"/>
      <c r="DZD68" s="140"/>
      <c r="DZE68" s="140"/>
      <c r="DZF68" s="140"/>
      <c r="DZG68" s="140"/>
      <c r="DZH68" s="140"/>
      <c r="DZI68" s="140"/>
      <c r="DZJ68" s="140"/>
      <c r="DZK68" s="140"/>
      <c r="DZL68" s="140"/>
      <c r="DZM68" s="140"/>
      <c r="DZN68" s="140"/>
      <c r="DZO68" s="140"/>
      <c r="DZP68" s="140"/>
      <c r="DZQ68" s="140"/>
      <c r="DZR68" s="140"/>
      <c r="DZS68" s="140"/>
      <c r="DZT68" s="140"/>
      <c r="DZU68" s="140"/>
      <c r="DZV68" s="140"/>
      <c r="DZW68" s="140"/>
      <c r="DZX68" s="140"/>
      <c r="DZY68" s="140"/>
      <c r="DZZ68" s="140"/>
      <c r="EAA68" s="140"/>
      <c r="EAB68" s="140"/>
      <c r="EAC68" s="140"/>
      <c r="EAD68" s="140"/>
      <c r="EAE68" s="140"/>
      <c r="EAF68" s="140"/>
      <c r="EAG68" s="140"/>
      <c r="EAH68" s="140"/>
      <c r="EAI68" s="140"/>
      <c r="EAJ68" s="140"/>
      <c r="EAK68" s="140"/>
      <c r="EAL68" s="140"/>
      <c r="EAM68" s="140"/>
      <c r="EAN68" s="140"/>
      <c r="EAO68" s="140"/>
      <c r="EAP68" s="140"/>
      <c r="EAQ68" s="140"/>
      <c r="EAR68" s="140"/>
      <c r="EAS68" s="140"/>
      <c r="EAT68" s="140"/>
      <c r="EAU68" s="140"/>
      <c r="EAV68" s="140"/>
      <c r="EAW68" s="140"/>
      <c r="EAX68" s="140"/>
      <c r="EAY68" s="140"/>
      <c r="EAZ68" s="140"/>
      <c r="EBA68" s="140"/>
      <c r="EBB68" s="140"/>
      <c r="EBC68" s="140"/>
      <c r="EBD68" s="140"/>
      <c r="EBE68" s="140"/>
      <c r="EBF68" s="140"/>
      <c r="EBG68" s="140"/>
      <c r="EBH68" s="140"/>
      <c r="EBI68" s="140"/>
      <c r="EBJ68" s="140"/>
      <c r="EBK68" s="140"/>
      <c r="EBL68" s="140"/>
      <c r="EBM68" s="140"/>
      <c r="EBN68" s="140"/>
      <c r="EBO68" s="140"/>
      <c r="EBP68" s="140"/>
      <c r="EBQ68" s="140"/>
      <c r="EBR68" s="140"/>
      <c r="EBS68" s="140"/>
      <c r="EBT68" s="140"/>
      <c r="EBU68" s="140"/>
      <c r="EBV68" s="140"/>
      <c r="EBW68" s="140"/>
      <c r="EBX68" s="140"/>
      <c r="EBY68" s="140"/>
      <c r="EBZ68" s="140"/>
      <c r="ECA68" s="140"/>
      <c r="ECB68" s="140"/>
      <c r="ECC68" s="140"/>
      <c r="ECD68" s="140"/>
      <c r="ECE68" s="140"/>
      <c r="ECF68" s="140"/>
      <c r="ECG68" s="140"/>
      <c r="ECH68" s="140"/>
      <c r="ECI68" s="140"/>
      <c r="ECJ68" s="140"/>
      <c r="ECK68" s="140"/>
      <c r="ECL68" s="140"/>
      <c r="ECM68" s="140"/>
      <c r="ECN68" s="140"/>
      <c r="ECO68" s="140"/>
      <c r="ECP68" s="140"/>
      <c r="ECQ68" s="140"/>
      <c r="ECR68" s="140"/>
      <c r="ECS68" s="140"/>
      <c r="ECT68" s="140"/>
      <c r="ECU68" s="140"/>
      <c r="ECV68" s="140"/>
      <c r="ECW68" s="140"/>
      <c r="ECX68" s="140"/>
      <c r="ECY68" s="140"/>
      <c r="ECZ68" s="140"/>
      <c r="EDA68" s="140"/>
      <c r="EDB68" s="140"/>
      <c r="EDC68" s="140"/>
      <c r="EDD68" s="140"/>
      <c r="EDE68" s="140"/>
      <c r="EDF68" s="140"/>
      <c r="EDG68" s="140"/>
      <c r="EDH68" s="140"/>
      <c r="EDI68" s="140"/>
      <c r="EDJ68" s="140"/>
      <c r="EDK68" s="140"/>
      <c r="EDL68" s="140"/>
      <c r="EDM68" s="140"/>
      <c r="EDN68" s="140"/>
      <c r="EDO68" s="140"/>
      <c r="EDP68" s="140"/>
      <c r="EDQ68" s="140"/>
      <c r="EDR68" s="140"/>
      <c r="EDS68" s="140"/>
      <c r="EDT68" s="140"/>
      <c r="EDU68" s="140"/>
      <c r="EDV68" s="140"/>
      <c r="EDW68" s="140"/>
      <c r="EDX68" s="140"/>
      <c r="EDY68" s="140"/>
      <c r="EDZ68" s="140"/>
      <c r="EEA68" s="140"/>
      <c r="EEB68" s="140"/>
      <c r="EEC68" s="140"/>
      <c r="EED68" s="140"/>
      <c r="EEE68" s="140"/>
      <c r="EEF68" s="140"/>
      <c r="EEG68" s="140"/>
      <c r="EEH68" s="140"/>
      <c r="EEI68" s="140"/>
      <c r="EEJ68" s="140"/>
      <c r="EEK68" s="140"/>
      <c r="EEL68" s="140"/>
      <c r="EEM68" s="140"/>
      <c r="EEN68" s="140"/>
      <c r="EEO68" s="140"/>
      <c r="EEP68" s="140"/>
      <c r="EEQ68" s="140"/>
      <c r="EER68" s="140"/>
      <c r="EES68" s="140"/>
      <c r="EET68" s="140"/>
      <c r="EEU68" s="140"/>
      <c r="EEV68" s="140"/>
      <c r="EEW68" s="140"/>
      <c r="EEX68" s="140"/>
      <c r="EEY68" s="140"/>
      <c r="EEZ68" s="140"/>
      <c r="EFA68" s="140"/>
      <c r="EFB68" s="140"/>
      <c r="EFC68" s="140"/>
      <c r="EFD68" s="140"/>
      <c r="EFE68" s="140"/>
      <c r="EFF68" s="140"/>
      <c r="EFG68" s="140"/>
      <c r="EFH68" s="140"/>
      <c r="EFI68" s="140"/>
      <c r="EFJ68" s="140"/>
      <c r="EFK68" s="140"/>
      <c r="EFL68" s="140"/>
      <c r="EFM68" s="140"/>
      <c r="EFN68" s="140"/>
      <c r="EFO68" s="140"/>
      <c r="EFP68" s="140"/>
      <c r="EFQ68" s="140"/>
      <c r="EFR68" s="140"/>
      <c r="EFS68" s="140"/>
      <c r="EFT68" s="140"/>
      <c r="EFU68" s="140"/>
      <c r="EFV68" s="140"/>
      <c r="EFW68" s="140"/>
      <c r="EFX68" s="140"/>
      <c r="EFY68" s="140"/>
      <c r="EFZ68" s="140"/>
      <c r="EGA68" s="140"/>
      <c r="EGB68" s="140"/>
      <c r="EGC68" s="140"/>
      <c r="EGD68" s="140"/>
      <c r="EGE68" s="140"/>
      <c r="EGF68" s="140"/>
      <c r="EGG68" s="140"/>
      <c r="EGH68" s="140"/>
      <c r="EGI68" s="140"/>
      <c r="EGJ68" s="140"/>
      <c r="EGK68" s="140"/>
      <c r="EGL68" s="140"/>
      <c r="EGM68" s="140"/>
      <c r="EGN68" s="140"/>
      <c r="EGO68" s="140"/>
      <c r="EGP68" s="140"/>
      <c r="EGQ68" s="140"/>
      <c r="EGR68" s="140"/>
      <c r="EGS68" s="140"/>
      <c r="EGT68" s="140"/>
      <c r="EGU68" s="140"/>
      <c r="EGV68" s="140"/>
      <c r="EGW68" s="140"/>
      <c r="EGX68" s="140"/>
      <c r="EGY68" s="140"/>
      <c r="EGZ68" s="140"/>
      <c r="EHA68" s="140"/>
      <c r="EHB68" s="140"/>
      <c r="EHC68" s="140"/>
      <c r="EHD68" s="140"/>
      <c r="EHE68" s="140"/>
      <c r="EHF68" s="140"/>
      <c r="EHG68" s="140"/>
      <c r="EHH68" s="140"/>
      <c r="EHI68" s="140"/>
      <c r="EHJ68" s="140"/>
      <c r="EHK68" s="140"/>
      <c r="EHL68" s="140"/>
      <c r="EHM68" s="140"/>
      <c r="EHN68" s="140"/>
      <c r="EHO68" s="140"/>
      <c r="EHP68" s="140"/>
      <c r="EHQ68" s="140"/>
      <c r="EHR68" s="140"/>
      <c r="EHS68" s="140"/>
      <c r="EHT68" s="140"/>
      <c r="EHU68" s="140"/>
      <c r="EHV68" s="140"/>
      <c r="EHW68" s="140"/>
      <c r="EHX68" s="140"/>
      <c r="EHY68" s="140"/>
      <c r="EHZ68" s="140"/>
      <c r="EIA68" s="140"/>
      <c r="EIB68" s="140"/>
      <c r="EIC68" s="140"/>
      <c r="EID68" s="140"/>
      <c r="EIE68" s="140"/>
      <c r="EIF68" s="140"/>
      <c r="EIG68" s="140"/>
      <c r="EIH68" s="140"/>
      <c r="EII68" s="140"/>
      <c r="EIJ68" s="140"/>
      <c r="EIK68" s="140"/>
      <c r="EIL68" s="140"/>
      <c r="EIM68" s="140"/>
      <c r="EIN68" s="140"/>
      <c r="EIO68" s="140"/>
      <c r="EIP68" s="140"/>
      <c r="EIQ68" s="140"/>
      <c r="EIR68" s="140"/>
      <c r="EIS68" s="140"/>
      <c r="EIT68" s="140"/>
      <c r="EIU68" s="140"/>
      <c r="EIV68" s="140"/>
      <c r="EIW68" s="140"/>
      <c r="EIX68" s="140"/>
      <c r="EIY68" s="140"/>
      <c r="EIZ68" s="140"/>
      <c r="EJA68" s="140"/>
      <c r="EJB68" s="140"/>
      <c r="EJC68" s="140"/>
      <c r="EJD68" s="140"/>
      <c r="EJE68" s="140"/>
      <c r="EJF68" s="140"/>
      <c r="EJG68" s="140"/>
      <c r="EJH68" s="140"/>
      <c r="EJI68" s="140"/>
      <c r="EJJ68" s="140"/>
      <c r="EJK68" s="140"/>
      <c r="EJL68" s="140"/>
      <c r="EJM68" s="140"/>
      <c r="EJN68" s="140"/>
      <c r="EJO68" s="140"/>
      <c r="EJP68" s="140"/>
      <c r="EJQ68" s="140"/>
      <c r="EJR68" s="140"/>
      <c r="EJS68" s="140"/>
      <c r="EJT68" s="140"/>
      <c r="EJU68" s="140"/>
      <c r="EJV68" s="140"/>
      <c r="EJW68" s="140"/>
      <c r="EJX68" s="140"/>
      <c r="EJY68" s="140"/>
      <c r="EJZ68" s="140"/>
      <c r="EKA68" s="140"/>
      <c r="EKB68" s="140"/>
      <c r="EKC68" s="140"/>
      <c r="EKD68" s="140"/>
      <c r="EKE68" s="140"/>
      <c r="EKF68" s="140"/>
      <c r="EKG68" s="140"/>
      <c r="EKH68" s="140"/>
      <c r="EKI68" s="140"/>
      <c r="EKJ68" s="140"/>
      <c r="EKK68" s="140"/>
      <c r="EKL68" s="140"/>
      <c r="EKM68" s="140"/>
      <c r="EKN68" s="140"/>
      <c r="EKO68" s="140"/>
      <c r="EKP68" s="140"/>
      <c r="EKQ68" s="140"/>
      <c r="EKR68" s="140"/>
      <c r="EKS68" s="140"/>
      <c r="EKT68" s="140"/>
      <c r="EKU68" s="140"/>
      <c r="EKV68" s="140"/>
      <c r="EKW68" s="140"/>
      <c r="EKX68" s="140"/>
      <c r="EKY68" s="140"/>
      <c r="EKZ68" s="140"/>
      <c r="ELA68" s="140"/>
      <c r="ELB68" s="140"/>
      <c r="ELC68" s="140"/>
      <c r="ELD68" s="140"/>
      <c r="ELE68" s="140"/>
      <c r="ELF68" s="140"/>
      <c r="ELG68" s="140"/>
      <c r="ELH68" s="140"/>
      <c r="ELI68" s="140"/>
      <c r="ELJ68" s="140"/>
      <c r="ELK68" s="140"/>
      <c r="ELL68" s="140"/>
      <c r="ELM68" s="140"/>
      <c r="ELN68" s="140"/>
      <c r="ELO68" s="140"/>
      <c r="ELP68" s="140"/>
      <c r="ELQ68" s="140"/>
      <c r="ELR68" s="140"/>
      <c r="ELS68" s="140"/>
      <c r="ELT68" s="140"/>
      <c r="ELU68" s="140"/>
      <c r="ELV68" s="140"/>
      <c r="ELW68" s="140"/>
      <c r="ELX68" s="140"/>
      <c r="ELY68" s="140"/>
      <c r="ELZ68" s="140"/>
      <c r="EMA68" s="140"/>
      <c r="EMB68" s="140"/>
      <c r="EMC68" s="140"/>
      <c r="EMD68" s="140"/>
      <c r="EME68" s="140"/>
      <c r="EMF68" s="140"/>
      <c r="EMG68" s="140"/>
      <c r="EMH68" s="140"/>
      <c r="EMI68" s="140"/>
      <c r="EMJ68" s="140"/>
      <c r="EMK68" s="140"/>
      <c r="EML68" s="140"/>
      <c r="EMM68" s="140"/>
      <c r="EMN68" s="140"/>
      <c r="EMO68" s="140"/>
      <c r="EMP68" s="140"/>
      <c r="EMQ68" s="140"/>
      <c r="EMR68" s="140"/>
      <c r="EMS68" s="140"/>
      <c r="EMT68" s="140"/>
      <c r="EMU68" s="140"/>
      <c r="EMV68" s="140"/>
      <c r="EMW68" s="140"/>
      <c r="EMX68" s="140"/>
      <c r="EMY68" s="140"/>
      <c r="EMZ68" s="140"/>
      <c r="ENA68" s="140"/>
      <c r="ENB68" s="140"/>
      <c r="ENC68" s="140"/>
      <c r="END68" s="140"/>
      <c r="ENE68" s="140"/>
      <c r="ENF68" s="140"/>
      <c r="ENG68" s="140"/>
      <c r="ENH68" s="140"/>
      <c r="ENI68" s="140"/>
      <c r="ENJ68" s="140"/>
      <c r="ENK68" s="140"/>
      <c r="ENL68" s="140"/>
      <c r="ENM68" s="140"/>
      <c r="ENN68" s="140"/>
      <c r="ENO68" s="140"/>
      <c r="ENP68" s="140"/>
      <c r="ENQ68" s="140"/>
      <c r="ENR68" s="140"/>
      <c r="ENS68" s="140"/>
      <c r="ENT68" s="140"/>
      <c r="ENU68" s="140"/>
      <c r="ENV68" s="140"/>
      <c r="ENW68" s="140"/>
      <c r="ENX68" s="140"/>
      <c r="ENY68" s="140"/>
      <c r="ENZ68" s="140"/>
      <c r="EOA68" s="140"/>
      <c r="EOB68" s="140"/>
      <c r="EOC68" s="140"/>
      <c r="EOD68" s="140"/>
      <c r="EOE68" s="140"/>
      <c r="EOF68" s="140"/>
      <c r="EOG68" s="140"/>
      <c r="EOH68" s="140"/>
      <c r="EOI68" s="140"/>
      <c r="EOJ68" s="140"/>
      <c r="EOK68" s="140"/>
      <c r="EOL68" s="140"/>
      <c r="EOM68" s="140"/>
      <c r="EON68" s="140"/>
      <c r="EOO68" s="140"/>
      <c r="EOP68" s="140"/>
      <c r="EOQ68" s="140"/>
      <c r="EOR68" s="140"/>
      <c r="EOS68" s="140"/>
      <c r="EOT68" s="140"/>
      <c r="EOU68" s="140"/>
      <c r="EOV68" s="140"/>
      <c r="EOW68" s="140"/>
      <c r="EOX68" s="140"/>
      <c r="EOY68" s="140"/>
      <c r="EOZ68" s="140"/>
      <c r="EPA68" s="140"/>
      <c r="EPB68" s="140"/>
      <c r="EPC68" s="140"/>
      <c r="EPD68" s="140"/>
      <c r="EPE68" s="140"/>
      <c r="EPF68" s="140"/>
      <c r="EPG68" s="140"/>
      <c r="EPH68" s="140"/>
      <c r="EPI68" s="140"/>
      <c r="EPJ68" s="140"/>
      <c r="EPK68" s="140"/>
      <c r="EPL68" s="140"/>
      <c r="EPM68" s="140"/>
      <c r="EPN68" s="140"/>
      <c r="EPO68" s="140"/>
      <c r="EPP68" s="140"/>
      <c r="EPQ68" s="140"/>
      <c r="EPR68" s="140"/>
      <c r="EPS68" s="140"/>
      <c r="EPT68" s="140"/>
      <c r="EPU68" s="140"/>
      <c r="EPV68" s="140"/>
      <c r="EPW68" s="140"/>
      <c r="EPX68" s="140"/>
      <c r="EPY68" s="140"/>
      <c r="EPZ68" s="140"/>
      <c r="EQA68" s="140"/>
      <c r="EQB68" s="140"/>
      <c r="EQC68" s="140"/>
      <c r="EQD68" s="140"/>
      <c r="EQE68" s="140"/>
      <c r="EQF68" s="140"/>
      <c r="EQG68" s="140"/>
      <c r="EQH68" s="140"/>
      <c r="EQI68" s="140"/>
      <c r="EQJ68" s="140"/>
      <c r="EQK68" s="140"/>
      <c r="EQL68" s="140"/>
      <c r="EQM68" s="140"/>
      <c r="EQN68" s="140"/>
      <c r="EQO68" s="140"/>
      <c r="EQP68" s="140"/>
      <c r="EQQ68" s="140"/>
      <c r="EQR68" s="140"/>
      <c r="EQS68" s="140"/>
      <c r="EQT68" s="140"/>
      <c r="EQU68" s="140"/>
      <c r="EQV68" s="140"/>
      <c r="EQW68" s="140"/>
      <c r="EQX68" s="140"/>
      <c r="EQY68" s="140"/>
      <c r="EQZ68" s="140"/>
      <c r="ERA68" s="140"/>
      <c r="ERB68" s="140"/>
      <c r="ERC68" s="140"/>
      <c r="ERD68" s="140"/>
      <c r="ERE68" s="140"/>
      <c r="ERF68" s="140"/>
      <c r="ERG68" s="140"/>
      <c r="ERH68" s="140"/>
      <c r="ERI68" s="140"/>
      <c r="ERJ68" s="140"/>
      <c r="ERK68" s="140"/>
      <c r="ERL68" s="140"/>
      <c r="ERM68" s="140"/>
      <c r="ERN68" s="140"/>
      <c r="ERO68" s="140"/>
      <c r="ERP68" s="140"/>
      <c r="ERQ68" s="140"/>
      <c r="ERR68" s="140"/>
      <c r="ERS68" s="140"/>
      <c r="ERT68" s="140"/>
      <c r="ERU68" s="140"/>
      <c r="ERV68" s="140"/>
      <c r="ERW68" s="140"/>
      <c r="ERX68" s="140"/>
      <c r="ERY68" s="140"/>
      <c r="ERZ68" s="140"/>
      <c r="ESA68" s="140"/>
      <c r="ESB68" s="140"/>
      <c r="ESC68" s="140"/>
      <c r="ESD68" s="140"/>
      <c r="ESE68" s="140"/>
      <c r="ESF68" s="140"/>
      <c r="ESG68" s="140"/>
      <c r="ESH68" s="140"/>
      <c r="ESI68" s="140"/>
      <c r="ESJ68" s="140"/>
      <c r="ESK68" s="140"/>
      <c r="ESL68" s="140"/>
      <c r="ESM68" s="140"/>
      <c r="ESN68" s="140"/>
      <c r="ESO68" s="140"/>
      <c r="ESP68" s="140"/>
      <c r="ESQ68" s="140"/>
      <c r="ESR68" s="140"/>
      <c r="ESS68" s="140"/>
      <c r="EST68" s="140"/>
      <c r="ESU68" s="140"/>
      <c r="ESV68" s="140"/>
      <c r="ESW68" s="140"/>
      <c r="ESX68" s="140"/>
      <c r="ESY68" s="140"/>
      <c r="ESZ68" s="140"/>
      <c r="ETA68" s="140"/>
      <c r="ETB68" s="140"/>
      <c r="ETC68" s="140"/>
      <c r="ETD68" s="140"/>
      <c r="ETE68" s="140"/>
      <c r="ETF68" s="140"/>
      <c r="ETG68" s="140"/>
      <c r="ETH68" s="140"/>
      <c r="ETI68" s="140"/>
      <c r="ETJ68" s="140"/>
      <c r="ETK68" s="140"/>
      <c r="ETL68" s="140"/>
      <c r="ETM68" s="140"/>
      <c r="ETN68" s="140"/>
      <c r="ETO68" s="140"/>
      <c r="ETP68" s="140"/>
      <c r="ETQ68" s="140"/>
      <c r="ETR68" s="140"/>
      <c r="ETS68" s="140"/>
      <c r="ETT68" s="140"/>
      <c r="ETU68" s="140"/>
      <c r="ETV68" s="140"/>
      <c r="ETW68" s="140"/>
      <c r="ETX68" s="140"/>
      <c r="ETY68" s="140"/>
      <c r="ETZ68" s="140"/>
      <c r="EUA68" s="140"/>
      <c r="EUB68" s="140"/>
      <c r="EUC68" s="140"/>
      <c r="EUD68" s="140"/>
      <c r="EUE68" s="140"/>
      <c r="EUF68" s="140"/>
      <c r="EUG68" s="140"/>
      <c r="EUH68" s="140"/>
      <c r="EUI68" s="140"/>
      <c r="EUJ68" s="140"/>
      <c r="EUK68" s="140"/>
      <c r="EUL68" s="140"/>
      <c r="EUM68" s="140"/>
      <c r="EUN68" s="140"/>
      <c r="EUO68" s="140"/>
      <c r="EUP68" s="140"/>
      <c r="EUQ68" s="140"/>
      <c r="EUR68" s="140"/>
      <c r="EUS68" s="140"/>
      <c r="EUT68" s="140"/>
      <c r="EUU68" s="140"/>
      <c r="EUV68" s="140"/>
      <c r="EUW68" s="140"/>
      <c r="EUX68" s="140"/>
      <c r="EUY68" s="140"/>
      <c r="EUZ68" s="140"/>
      <c r="EVA68" s="140"/>
      <c r="EVB68" s="140"/>
      <c r="EVC68" s="140"/>
      <c r="EVD68" s="140"/>
      <c r="EVE68" s="140"/>
      <c r="EVF68" s="140"/>
      <c r="EVG68" s="140"/>
      <c r="EVH68" s="140"/>
      <c r="EVI68" s="140"/>
      <c r="EVJ68" s="140"/>
      <c r="EVK68" s="140"/>
      <c r="EVL68" s="140"/>
      <c r="EVM68" s="140"/>
      <c r="EVN68" s="140"/>
      <c r="EVO68" s="140"/>
      <c r="EVP68" s="140"/>
      <c r="EVQ68" s="140"/>
      <c r="EVR68" s="140"/>
      <c r="EVS68" s="140"/>
      <c r="EVT68" s="140"/>
      <c r="EVU68" s="140"/>
      <c r="EVV68" s="140"/>
      <c r="EVW68" s="140"/>
      <c r="EVX68" s="140"/>
      <c r="EVY68" s="140"/>
      <c r="EVZ68" s="140"/>
      <c r="EWA68" s="140"/>
      <c r="EWB68" s="140"/>
      <c r="EWC68" s="140"/>
      <c r="EWD68" s="140"/>
      <c r="EWE68" s="140"/>
      <c r="EWF68" s="140"/>
      <c r="EWG68" s="140"/>
      <c r="EWH68" s="140"/>
      <c r="EWI68" s="140"/>
      <c r="EWJ68" s="140"/>
      <c r="EWK68" s="140"/>
      <c r="EWL68" s="140"/>
      <c r="EWM68" s="140"/>
      <c r="EWN68" s="140"/>
      <c r="EWO68" s="140"/>
      <c r="EWP68" s="140"/>
      <c r="EWQ68" s="140"/>
      <c r="EWR68" s="140"/>
      <c r="EWS68" s="140"/>
      <c r="EWT68" s="140"/>
      <c r="EWU68" s="140"/>
      <c r="EWV68" s="140"/>
      <c r="EWW68" s="140"/>
      <c r="EWX68" s="140"/>
      <c r="EWY68" s="140"/>
      <c r="EWZ68" s="140"/>
      <c r="EXA68" s="140"/>
      <c r="EXB68" s="140"/>
      <c r="EXC68" s="140"/>
      <c r="EXD68" s="140"/>
      <c r="EXE68" s="140"/>
      <c r="EXF68" s="140"/>
      <c r="EXG68" s="140"/>
      <c r="EXH68" s="140"/>
      <c r="EXI68" s="140"/>
      <c r="EXJ68" s="140"/>
      <c r="EXK68" s="140"/>
      <c r="EXL68" s="140"/>
      <c r="EXM68" s="140"/>
      <c r="EXN68" s="140"/>
      <c r="EXO68" s="140"/>
      <c r="EXP68" s="140"/>
      <c r="EXQ68" s="140"/>
      <c r="EXR68" s="140"/>
      <c r="EXS68" s="140"/>
      <c r="EXT68" s="140"/>
      <c r="EXU68" s="140"/>
      <c r="EXV68" s="140"/>
      <c r="EXW68" s="140"/>
      <c r="EXX68" s="140"/>
      <c r="EXY68" s="140"/>
      <c r="EXZ68" s="140"/>
      <c r="EYA68" s="140"/>
      <c r="EYB68" s="140"/>
      <c r="EYC68" s="140"/>
      <c r="EYD68" s="140"/>
      <c r="EYE68" s="140"/>
      <c r="EYF68" s="140"/>
      <c r="EYG68" s="140"/>
      <c r="EYH68" s="140"/>
      <c r="EYI68" s="140"/>
      <c r="EYJ68" s="140"/>
      <c r="EYK68" s="140"/>
      <c r="EYL68" s="140"/>
      <c r="EYM68" s="140"/>
      <c r="EYN68" s="140"/>
      <c r="EYO68" s="140"/>
      <c r="EYP68" s="140"/>
      <c r="EYQ68" s="140"/>
      <c r="EYR68" s="140"/>
      <c r="EYS68" s="140"/>
      <c r="EYT68" s="140"/>
      <c r="EYU68" s="140"/>
      <c r="EYV68" s="140"/>
      <c r="EYW68" s="140"/>
      <c r="EYX68" s="140"/>
      <c r="EYY68" s="140"/>
      <c r="EYZ68" s="140"/>
      <c r="EZA68" s="140"/>
      <c r="EZB68" s="140"/>
      <c r="EZC68" s="140"/>
      <c r="EZD68" s="140"/>
      <c r="EZE68" s="140"/>
      <c r="EZF68" s="140"/>
      <c r="EZG68" s="140"/>
      <c r="EZH68" s="140"/>
      <c r="EZI68" s="140"/>
      <c r="EZJ68" s="140"/>
      <c r="EZK68" s="140"/>
      <c r="EZL68" s="140"/>
      <c r="EZM68" s="140"/>
      <c r="EZN68" s="140"/>
      <c r="EZO68" s="140"/>
      <c r="EZP68" s="140"/>
      <c r="EZQ68" s="140"/>
      <c r="EZR68" s="140"/>
      <c r="EZS68" s="140"/>
      <c r="EZT68" s="140"/>
      <c r="EZU68" s="140"/>
      <c r="EZV68" s="140"/>
      <c r="EZW68" s="140"/>
      <c r="EZX68" s="140"/>
      <c r="EZY68" s="140"/>
      <c r="EZZ68" s="140"/>
      <c r="FAA68" s="140"/>
      <c r="FAB68" s="140"/>
      <c r="FAC68" s="140"/>
      <c r="FAD68" s="140"/>
      <c r="FAE68" s="140"/>
      <c r="FAF68" s="140"/>
      <c r="FAG68" s="140"/>
      <c r="FAH68" s="140"/>
      <c r="FAI68" s="140"/>
      <c r="FAJ68" s="140"/>
      <c r="FAK68" s="140"/>
      <c r="FAL68" s="140"/>
      <c r="FAM68" s="140"/>
      <c r="FAN68" s="140"/>
      <c r="FAO68" s="140"/>
      <c r="FAP68" s="140"/>
      <c r="FAQ68" s="140"/>
      <c r="FAR68" s="140"/>
      <c r="FAS68" s="140"/>
      <c r="FAT68" s="140"/>
      <c r="FAU68" s="140"/>
      <c r="FAV68" s="140"/>
      <c r="FAW68" s="140"/>
      <c r="FAX68" s="140"/>
      <c r="FAY68" s="140"/>
      <c r="FAZ68" s="140"/>
      <c r="FBA68" s="140"/>
      <c r="FBB68" s="140"/>
      <c r="FBC68" s="140"/>
      <c r="FBD68" s="140"/>
      <c r="FBE68" s="140"/>
      <c r="FBF68" s="140"/>
      <c r="FBG68" s="140"/>
      <c r="FBH68" s="140"/>
      <c r="FBI68" s="140"/>
      <c r="FBJ68" s="140"/>
      <c r="FBK68" s="140"/>
      <c r="FBL68" s="140"/>
      <c r="FBM68" s="140"/>
      <c r="FBN68" s="140"/>
      <c r="FBO68" s="140"/>
      <c r="FBP68" s="140"/>
      <c r="FBQ68" s="140"/>
      <c r="FBR68" s="140"/>
      <c r="FBS68" s="140"/>
      <c r="FBT68" s="140"/>
      <c r="FBU68" s="140"/>
      <c r="FBV68" s="140"/>
      <c r="FBW68" s="140"/>
      <c r="FBX68" s="140"/>
      <c r="FBY68" s="140"/>
      <c r="FBZ68" s="140"/>
      <c r="FCA68" s="140"/>
      <c r="FCB68" s="140"/>
      <c r="FCC68" s="140"/>
      <c r="FCD68" s="140"/>
      <c r="FCE68" s="140"/>
      <c r="FCF68" s="140"/>
      <c r="FCG68" s="140"/>
      <c r="FCH68" s="140"/>
      <c r="FCI68" s="140"/>
      <c r="FCJ68" s="140"/>
      <c r="FCK68" s="140"/>
      <c r="FCL68" s="140"/>
      <c r="FCM68" s="140"/>
      <c r="FCN68" s="140"/>
      <c r="FCO68" s="140"/>
      <c r="FCP68" s="140"/>
      <c r="FCQ68" s="140"/>
      <c r="FCR68" s="140"/>
      <c r="FCS68" s="140"/>
      <c r="FCT68" s="140"/>
      <c r="FCU68" s="140"/>
      <c r="FCV68" s="140"/>
      <c r="FCW68" s="140"/>
      <c r="FCX68" s="140"/>
      <c r="FCY68" s="140"/>
      <c r="FCZ68" s="140"/>
      <c r="FDA68" s="140"/>
      <c r="FDB68" s="140"/>
      <c r="FDC68" s="140"/>
      <c r="FDD68" s="140"/>
      <c r="FDE68" s="140"/>
      <c r="FDF68" s="140"/>
      <c r="FDG68" s="140"/>
      <c r="FDH68" s="140"/>
      <c r="FDI68" s="140"/>
      <c r="FDJ68" s="140"/>
      <c r="FDK68" s="140"/>
      <c r="FDL68" s="140"/>
      <c r="FDM68" s="140"/>
      <c r="FDN68" s="140"/>
      <c r="FDO68" s="140"/>
      <c r="FDP68" s="140"/>
      <c r="FDQ68" s="140"/>
      <c r="FDR68" s="140"/>
      <c r="FDS68" s="140"/>
      <c r="FDT68" s="140"/>
      <c r="FDU68" s="140"/>
      <c r="FDV68" s="140"/>
      <c r="FDW68" s="140"/>
      <c r="FDX68" s="140"/>
      <c r="FDY68" s="140"/>
      <c r="FDZ68" s="140"/>
      <c r="FEA68" s="140"/>
      <c r="FEB68" s="140"/>
      <c r="FEC68" s="140"/>
      <c r="FED68" s="140"/>
      <c r="FEE68" s="140"/>
      <c r="FEF68" s="140"/>
      <c r="FEG68" s="140"/>
      <c r="FEH68" s="140"/>
      <c r="FEI68" s="140"/>
      <c r="FEJ68" s="140"/>
      <c r="FEK68" s="140"/>
      <c r="FEL68" s="140"/>
      <c r="FEM68" s="140"/>
      <c r="FEN68" s="140"/>
      <c r="FEO68" s="140"/>
      <c r="FEP68" s="140"/>
      <c r="FEQ68" s="140"/>
      <c r="FER68" s="140"/>
      <c r="FES68" s="140"/>
      <c r="FET68" s="140"/>
      <c r="FEU68" s="140"/>
      <c r="FEV68" s="140"/>
      <c r="FEW68" s="140"/>
      <c r="FEX68" s="140"/>
      <c r="FEY68" s="140"/>
      <c r="FEZ68" s="140"/>
      <c r="FFA68" s="140"/>
      <c r="FFB68" s="140"/>
      <c r="FFC68" s="140"/>
      <c r="FFD68" s="140"/>
      <c r="FFE68" s="140"/>
      <c r="FFF68" s="140"/>
      <c r="FFG68" s="140"/>
      <c r="FFH68" s="140"/>
      <c r="FFI68" s="140"/>
      <c r="FFJ68" s="140"/>
      <c r="FFK68" s="140"/>
      <c r="FFL68" s="140"/>
      <c r="FFM68" s="140"/>
      <c r="FFN68" s="140"/>
      <c r="FFO68" s="140"/>
      <c r="FFP68" s="140"/>
      <c r="FFQ68" s="140"/>
      <c r="FFR68" s="140"/>
      <c r="FFS68" s="140"/>
      <c r="FFT68" s="140"/>
      <c r="FFU68" s="140"/>
      <c r="FFV68" s="140"/>
      <c r="FFW68" s="140"/>
      <c r="FFX68" s="140"/>
      <c r="FFY68" s="140"/>
      <c r="FFZ68" s="140"/>
      <c r="FGA68" s="140"/>
      <c r="FGB68" s="140"/>
      <c r="FGC68" s="140"/>
      <c r="FGD68" s="140"/>
      <c r="FGE68" s="140"/>
      <c r="FGF68" s="140"/>
      <c r="FGG68" s="140"/>
      <c r="FGH68" s="140"/>
      <c r="FGI68" s="140"/>
      <c r="FGJ68" s="140"/>
      <c r="FGK68" s="140"/>
      <c r="FGL68" s="140"/>
      <c r="FGM68" s="140"/>
      <c r="FGN68" s="140"/>
      <c r="FGO68" s="140"/>
      <c r="FGP68" s="140"/>
      <c r="FGQ68" s="140"/>
      <c r="FGR68" s="140"/>
      <c r="FGS68" s="140"/>
      <c r="FGT68" s="140"/>
      <c r="FGU68" s="140"/>
      <c r="FGV68" s="140"/>
      <c r="FGW68" s="140"/>
      <c r="FGX68" s="140"/>
      <c r="FGY68" s="140"/>
      <c r="FGZ68" s="140"/>
      <c r="FHA68" s="140"/>
      <c r="FHB68" s="140"/>
      <c r="FHC68" s="140"/>
      <c r="FHD68" s="140"/>
      <c r="FHE68" s="140"/>
      <c r="FHF68" s="140"/>
      <c r="FHG68" s="140"/>
      <c r="FHH68" s="140"/>
      <c r="FHI68" s="140"/>
      <c r="FHJ68" s="140"/>
      <c r="FHK68" s="140"/>
      <c r="FHL68" s="140"/>
      <c r="FHM68" s="140"/>
      <c r="FHN68" s="140"/>
      <c r="FHO68" s="140"/>
      <c r="FHP68" s="140"/>
      <c r="FHQ68" s="140"/>
      <c r="FHR68" s="140"/>
      <c r="FHS68" s="140"/>
      <c r="FHT68" s="140"/>
      <c r="FHU68" s="140"/>
      <c r="FHV68" s="140"/>
      <c r="FHW68" s="140"/>
      <c r="FHX68" s="140"/>
      <c r="FHY68" s="140"/>
      <c r="FHZ68" s="140"/>
      <c r="FIA68" s="140"/>
      <c r="FIB68" s="140"/>
      <c r="FIC68" s="140"/>
      <c r="FID68" s="140"/>
      <c r="FIE68" s="140"/>
      <c r="FIF68" s="140"/>
      <c r="FIG68" s="140"/>
      <c r="FIH68" s="140"/>
      <c r="FII68" s="140"/>
      <c r="FIJ68" s="140"/>
      <c r="FIK68" s="140"/>
      <c r="FIL68" s="140"/>
      <c r="FIM68" s="140"/>
      <c r="FIN68" s="140"/>
      <c r="FIO68" s="140"/>
      <c r="FIP68" s="140"/>
      <c r="FIQ68" s="140"/>
      <c r="FIR68" s="140"/>
      <c r="FIS68" s="140"/>
      <c r="FIT68" s="140"/>
      <c r="FIU68" s="140"/>
      <c r="FIV68" s="140"/>
      <c r="FIW68" s="140"/>
      <c r="FIX68" s="140"/>
      <c r="FIY68" s="140"/>
      <c r="FIZ68" s="140"/>
      <c r="FJA68" s="140"/>
      <c r="FJB68" s="140"/>
      <c r="FJC68" s="140"/>
      <c r="FJD68" s="140"/>
      <c r="FJE68" s="140"/>
      <c r="FJF68" s="140"/>
      <c r="FJG68" s="140"/>
      <c r="FJH68" s="140"/>
      <c r="FJI68" s="140"/>
      <c r="FJJ68" s="140"/>
      <c r="FJK68" s="140"/>
      <c r="FJL68" s="140"/>
      <c r="FJM68" s="140"/>
      <c r="FJN68" s="140"/>
      <c r="FJO68" s="140"/>
      <c r="FJP68" s="140"/>
      <c r="FJQ68" s="140"/>
      <c r="FJR68" s="140"/>
      <c r="FJS68" s="140"/>
      <c r="FJT68" s="140"/>
      <c r="FJU68" s="140"/>
      <c r="FJV68" s="140"/>
      <c r="FJW68" s="140"/>
      <c r="FJX68" s="140"/>
      <c r="FJY68" s="140"/>
      <c r="FJZ68" s="140"/>
      <c r="FKA68" s="140"/>
      <c r="FKB68" s="140"/>
      <c r="FKC68" s="140"/>
      <c r="FKD68" s="140"/>
      <c r="FKE68" s="140"/>
      <c r="FKF68" s="140"/>
      <c r="FKG68" s="140"/>
      <c r="FKH68" s="140"/>
      <c r="FKI68" s="140"/>
      <c r="FKJ68" s="140"/>
      <c r="FKK68" s="140"/>
      <c r="FKL68" s="140"/>
      <c r="FKM68" s="140"/>
      <c r="FKN68" s="140"/>
      <c r="FKO68" s="140"/>
      <c r="FKP68" s="140"/>
      <c r="FKQ68" s="140"/>
      <c r="FKR68" s="140"/>
      <c r="FKS68" s="140"/>
      <c r="FKT68" s="140"/>
      <c r="FKU68" s="140"/>
      <c r="FKV68" s="140"/>
      <c r="FKW68" s="140"/>
      <c r="FKX68" s="140"/>
      <c r="FKY68" s="140"/>
      <c r="FKZ68" s="140"/>
      <c r="FLA68" s="140"/>
      <c r="FLB68" s="140"/>
      <c r="FLC68" s="140"/>
      <c r="FLD68" s="140"/>
      <c r="FLE68" s="140"/>
      <c r="FLF68" s="140"/>
      <c r="FLG68" s="140"/>
      <c r="FLH68" s="140"/>
      <c r="FLI68" s="140"/>
      <c r="FLJ68" s="140"/>
      <c r="FLK68" s="140"/>
      <c r="FLL68" s="140"/>
      <c r="FLM68" s="140"/>
      <c r="FLN68" s="140"/>
      <c r="FLO68" s="140"/>
      <c r="FLP68" s="140"/>
      <c r="FLQ68" s="140"/>
      <c r="FLR68" s="140"/>
      <c r="FLS68" s="140"/>
      <c r="FLT68" s="140"/>
      <c r="FLU68" s="140"/>
      <c r="FLV68" s="140"/>
      <c r="FLW68" s="140"/>
      <c r="FLX68" s="140"/>
      <c r="FLY68" s="140"/>
      <c r="FLZ68" s="140"/>
      <c r="FMA68" s="140"/>
      <c r="FMB68" s="140"/>
      <c r="FMC68" s="140"/>
      <c r="FMD68" s="140"/>
      <c r="FME68" s="140"/>
      <c r="FMF68" s="140"/>
      <c r="FMG68" s="140"/>
      <c r="FMH68" s="140"/>
      <c r="FMI68" s="140"/>
      <c r="FMJ68" s="140"/>
      <c r="FMK68" s="140"/>
      <c r="FML68" s="140"/>
      <c r="FMM68" s="140"/>
      <c r="FMN68" s="140"/>
      <c r="FMO68" s="140"/>
      <c r="FMP68" s="140"/>
      <c r="FMQ68" s="140"/>
      <c r="FMR68" s="140"/>
      <c r="FMS68" s="140"/>
      <c r="FMT68" s="140"/>
      <c r="FMU68" s="140"/>
      <c r="FMV68" s="140"/>
      <c r="FMW68" s="140"/>
      <c r="FMX68" s="140"/>
      <c r="FMY68" s="140"/>
      <c r="FMZ68" s="140"/>
      <c r="FNA68" s="140"/>
      <c r="FNB68" s="140"/>
      <c r="FNC68" s="140"/>
      <c r="FND68" s="140"/>
      <c r="FNE68" s="140"/>
      <c r="FNF68" s="140"/>
      <c r="FNG68" s="140"/>
      <c r="FNH68" s="140"/>
      <c r="FNI68" s="140"/>
      <c r="FNJ68" s="140"/>
      <c r="FNK68" s="140"/>
      <c r="FNL68" s="140"/>
      <c r="FNM68" s="140"/>
      <c r="FNN68" s="140"/>
      <c r="FNO68" s="140"/>
      <c r="FNP68" s="140"/>
      <c r="FNQ68" s="140"/>
      <c r="FNR68" s="140"/>
      <c r="FNS68" s="140"/>
      <c r="FNT68" s="140"/>
      <c r="FNU68" s="140"/>
      <c r="FNV68" s="140"/>
      <c r="FNW68" s="140"/>
      <c r="FNX68" s="140"/>
      <c r="FNY68" s="140"/>
      <c r="FNZ68" s="140"/>
      <c r="FOA68" s="140"/>
      <c r="FOB68" s="140"/>
      <c r="FOC68" s="140"/>
      <c r="FOD68" s="140"/>
      <c r="FOE68" s="140"/>
      <c r="FOF68" s="140"/>
      <c r="FOG68" s="140"/>
      <c r="FOH68" s="140"/>
      <c r="FOI68" s="140"/>
      <c r="FOJ68" s="140"/>
      <c r="FOK68" s="140"/>
      <c r="FOL68" s="140"/>
      <c r="FOM68" s="140"/>
      <c r="FON68" s="140"/>
      <c r="FOO68" s="140"/>
      <c r="FOP68" s="140"/>
      <c r="FOQ68" s="140"/>
      <c r="FOR68" s="140"/>
      <c r="FOS68" s="140"/>
      <c r="FOT68" s="140"/>
      <c r="FOU68" s="140"/>
      <c r="FOV68" s="140"/>
      <c r="FOW68" s="140"/>
      <c r="FOX68" s="140"/>
      <c r="FOY68" s="140"/>
      <c r="FOZ68" s="140"/>
      <c r="FPA68" s="140"/>
      <c r="FPB68" s="140"/>
      <c r="FPC68" s="140"/>
      <c r="FPD68" s="140"/>
      <c r="FPE68" s="140"/>
      <c r="FPF68" s="140"/>
      <c r="FPG68" s="140"/>
      <c r="FPH68" s="140"/>
      <c r="FPI68" s="140"/>
      <c r="FPJ68" s="140"/>
      <c r="FPK68" s="140"/>
      <c r="FPL68" s="140"/>
      <c r="FPM68" s="140"/>
      <c r="FPN68" s="140"/>
      <c r="FPO68" s="140"/>
      <c r="FPP68" s="140"/>
      <c r="FPQ68" s="140"/>
      <c r="FPR68" s="140"/>
      <c r="FPS68" s="140"/>
      <c r="FPT68" s="140"/>
      <c r="FPU68" s="140"/>
      <c r="FPV68" s="140"/>
      <c r="FPW68" s="140"/>
      <c r="FPX68" s="140"/>
      <c r="FPY68" s="140"/>
      <c r="FPZ68" s="140"/>
      <c r="FQA68" s="140"/>
      <c r="FQB68" s="140"/>
      <c r="FQC68" s="140"/>
      <c r="FQD68" s="140"/>
      <c r="FQE68" s="140"/>
      <c r="FQF68" s="140"/>
      <c r="FQG68" s="140"/>
      <c r="FQH68" s="140"/>
      <c r="FQI68" s="140"/>
      <c r="FQJ68" s="140"/>
      <c r="FQK68" s="140"/>
      <c r="FQL68" s="140"/>
      <c r="FQM68" s="140"/>
      <c r="FQN68" s="140"/>
      <c r="FQO68" s="140"/>
      <c r="FQP68" s="140"/>
      <c r="FQQ68" s="140"/>
      <c r="FQR68" s="140"/>
      <c r="FQS68" s="140"/>
      <c r="FQT68" s="140"/>
      <c r="FQU68" s="140"/>
      <c r="FQV68" s="140"/>
      <c r="FQW68" s="140"/>
      <c r="FQX68" s="140"/>
      <c r="FQY68" s="140"/>
      <c r="FQZ68" s="140"/>
      <c r="FRA68" s="140"/>
      <c r="FRB68" s="140"/>
      <c r="FRC68" s="140"/>
      <c r="FRD68" s="140"/>
      <c r="FRE68" s="140"/>
      <c r="FRF68" s="140"/>
      <c r="FRG68" s="140"/>
      <c r="FRH68" s="140"/>
      <c r="FRI68" s="140"/>
      <c r="FRJ68" s="140"/>
      <c r="FRK68" s="140"/>
      <c r="FRL68" s="140"/>
      <c r="FRM68" s="140"/>
      <c r="FRN68" s="140"/>
      <c r="FRO68" s="140"/>
      <c r="FRP68" s="140"/>
      <c r="FRQ68" s="140"/>
      <c r="FRR68" s="140"/>
      <c r="FRS68" s="140"/>
      <c r="FRT68" s="140"/>
      <c r="FRU68" s="140"/>
      <c r="FRV68" s="140"/>
      <c r="FRW68" s="140"/>
      <c r="FRX68" s="140"/>
      <c r="FRY68" s="140"/>
      <c r="FRZ68" s="140"/>
      <c r="FSA68" s="140"/>
      <c r="FSB68" s="140"/>
      <c r="FSC68" s="140"/>
      <c r="FSD68" s="140"/>
      <c r="FSE68" s="140"/>
      <c r="FSF68" s="140"/>
      <c r="FSG68" s="140"/>
      <c r="FSH68" s="140"/>
      <c r="FSI68" s="140"/>
      <c r="FSJ68" s="140"/>
      <c r="FSK68" s="140"/>
      <c r="FSL68" s="140"/>
      <c r="FSM68" s="140"/>
      <c r="FSN68" s="140"/>
      <c r="FSO68" s="140"/>
      <c r="FSP68" s="140"/>
      <c r="FSQ68" s="140"/>
      <c r="FSR68" s="140"/>
      <c r="FSS68" s="140"/>
      <c r="FST68" s="140"/>
      <c r="FSU68" s="140"/>
      <c r="FSV68" s="140"/>
      <c r="FSW68" s="140"/>
      <c r="FSX68" s="140"/>
      <c r="FSY68" s="140"/>
      <c r="FSZ68" s="140"/>
      <c r="FTA68" s="140"/>
      <c r="FTB68" s="140"/>
      <c r="FTC68" s="140"/>
      <c r="FTD68" s="140"/>
      <c r="FTE68" s="140"/>
      <c r="FTF68" s="140"/>
      <c r="FTG68" s="140"/>
      <c r="FTH68" s="140"/>
      <c r="FTI68" s="140"/>
      <c r="FTJ68" s="140"/>
      <c r="FTK68" s="140"/>
      <c r="FTL68" s="140"/>
      <c r="FTM68" s="140"/>
      <c r="FTN68" s="140"/>
      <c r="FTO68" s="140"/>
      <c r="FTP68" s="140"/>
      <c r="FTQ68" s="140"/>
      <c r="FTR68" s="140"/>
      <c r="FTS68" s="140"/>
      <c r="FTT68" s="140"/>
      <c r="FTU68" s="140"/>
      <c r="FTV68" s="140"/>
      <c r="FTW68" s="140"/>
      <c r="FTX68" s="140"/>
      <c r="FTY68" s="140"/>
      <c r="FTZ68" s="140"/>
      <c r="FUA68" s="140"/>
      <c r="FUB68" s="140"/>
      <c r="FUC68" s="140"/>
      <c r="FUD68" s="140"/>
      <c r="FUE68" s="140"/>
      <c r="FUF68" s="140"/>
      <c r="FUG68" s="140"/>
      <c r="FUH68" s="140"/>
      <c r="FUI68" s="140"/>
      <c r="FUJ68" s="140"/>
      <c r="FUK68" s="140"/>
      <c r="FUL68" s="140"/>
      <c r="FUM68" s="140"/>
      <c r="FUN68" s="140"/>
      <c r="FUO68" s="140"/>
      <c r="FUP68" s="140"/>
      <c r="FUQ68" s="140"/>
      <c r="FUR68" s="140"/>
      <c r="FUS68" s="140"/>
      <c r="FUT68" s="140"/>
      <c r="FUU68" s="140"/>
      <c r="FUV68" s="140"/>
      <c r="FUW68" s="140"/>
      <c r="FUX68" s="140"/>
      <c r="FUY68" s="140"/>
      <c r="FUZ68" s="140"/>
      <c r="FVA68" s="140"/>
      <c r="FVB68" s="140"/>
      <c r="FVC68" s="140"/>
      <c r="FVD68" s="140"/>
      <c r="FVE68" s="140"/>
      <c r="FVF68" s="140"/>
      <c r="FVG68" s="140"/>
      <c r="FVH68" s="140"/>
      <c r="FVI68" s="140"/>
      <c r="FVJ68" s="140"/>
      <c r="FVK68" s="140"/>
      <c r="FVL68" s="140"/>
      <c r="FVM68" s="140"/>
      <c r="FVN68" s="140"/>
      <c r="FVO68" s="140"/>
      <c r="FVP68" s="140"/>
      <c r="FVQ68" s="140"/>
      <c r="FVR68" s="140"/>
      <c r="FVS68" s="140"/>
      <c r="FVT68" s="140"/>
      <c r="FVU68" s="140"/>
      <c r="FVV68" s="140"/>
      <c r="FVW68" s="140"/>
      <c r="FVX68" s="140"/>
      <c r="FVY68" s="140"/>
      <c r="FVZ68" s="140"/>
      <c r="FWA68" s="140"/>
      <c r="FWB68" s="140"/>
      <c r="FWC68" s="140"/>
      <c r="FWD68" s="140"/>
      <c r="FWE68" s="140"/>
      <c r="FWF68" s="140"/>
      <c r="FWG68" s="140"/>
      <c r="FWH68" s="140"/>
      <c r="FWI68" s="140"/>
      <c r="FWJ68" s="140"/>
      <c r="FWK68" s="140"/>
      <c r="FWL68" s="140"/>
      <c r="FWM68" s="140"/>
      <c r="FWN68" s="140"/>
      <c r="FWO68" s="140"/>
      <c r="FWP68" s="140"/>
      <c r="FWQ68" s="140"/>
      <c r="FWR68" s="140"/>
      <c r="FWS68" s="140"/>
      <c r="FWT68" s="140"/>
      <c r="FWU68" s="140"/>
      <c r="FWV68" s="140"/>
      <c r="FWW68" s="140"/>
      <c r="FWX68" s="140"/>
      <c r="FWY68" s="140"/>
      <c r="FWZ68" s="140"/>
      <c r="FXA68" s="140"/>
      <c r="FXB68" s="140"/>
      <c r="FXC68" s="140"/>
      <c r="FXD68" s="140"/>
      <c r="FXE68" s="140"/>
      <c r="FXF68" s="140"/>
      <c r="FXG68" s="140"/>
      <c r="FXH68" s="140"/>
      <c r="FXI68" s="140"/>
      <c r="FXJ68" s="140"/>
      <c r="FXK68" s="140"/>
      <c r="FXL68" s="140"/>
      <c r="FXM68" s="140"/>
      <c r="FXN68" s="140"/>
      <c r="FXO68" s="140"/>
      <c r="FXP68" s="140"/>
      <c r="FXQ68" s="140"/>
      <c r="FXR68" s="140"/>
      <c r="FXS68" s="140"/>
      <c r="FXT68" s="140"/>
      <c r="FXU68" s="140"/>
      <c r="FXV68" s="140"/>
      <c r="FXW68" s="140"/>
      <c r="FXX68" s="140"/>
      <c r="FXY68" s="140"/>
      <c r="FXZ68" s="140"/>
      <c r="FYA68" s="140"/>
      <c r="FYB68" s="140"/>
      <c r="FYC68" s="140"/>
      <c r="FYD68" s="140"/>
      <c r="FYE68" s="140"/>
      <c r="FYF68" s="140"/>
      <c r="FYG68" s="140"/>
      <c r="FYH68" s="140"/>
      <c r="FYI68" s="140"/>
      <c r="FYJ68" s="140"/>
      <c r="FYK68" s="140"/>
      <c r="FYL68" s="140"/>
      <c r="FYM68" s="140"/>
      <c r="FYN68" s="140"/>
      <c r="FYO68" s="140"/>
      <c r="FYP68" s="140"/>
      <c r="FYQ68" s="140"/>
      <c r="FYR68" s="140"/>
      <c r="FYS68" s="140"/>
      <c r="FYT68" s="140"/>
      <c r="FYU68" s="140"/>
      <c r="FYV68" s="140"/>
      <c r="FYW68" s="140"/>
      <c r="FYX68" s="140"/>
      <c r="FYY68" s="140"/>
      <c r="FYZ68" s="140"/>
      <c r="FZA68" s="140"/>
      <c r="FZB68" s="140"/>
      <c r="FZC68" s="140"/>
      <c r="FZD68" s="140"/>
      <c r="FZE68" s="140"/>
      <c r="FZF68" s="140"/>
      <c r="FZG68" s="140"/>
      <c r="FZH68" s="140"/>
      <c r="FZI68" s="140"/>
      <c r="FZJ68" s="140"/>
      <c r="FZK68" s="140"/>
      <c r="FZL68" s="140"/>
      <c r="FZM68" s="140"/>
      <c r="FZN68" s="140"/>
      <c r="FZO68" s="140"/>
      <c r="FZP68" s="140"/>
      <c r="FZQ68" s="140"/>
      <c r="FZR68" s="140"/>
      <c r="FZS68" s="140"/>
      <c r="FZT68" s="140"/>
      <c r="FZU68" s="140"/>
      <c r="FZV68" s="140"/>
      <c r="FZW68" s="140"/>
      <c r="FZX68" s="140"/>
      <c r="FZY68" s="140"/>
      <c r="FZZ68" s="140"/>
      <c r="GAA68" s="140"/>
      <c r="GAB68" s="140"/>
      <c r="GAC68" s="140"/>
      <c r="GAD68" s="140"/>
      <c r="GAE68" s="140"/>
      <c r="GAF68" s="140"/>
      <c r="GAG68" s="140"/>
      <c r="GAH68" s="140"/>
      <c r="GAI68" s="140"/>
      <c r="GAJ68" s="140"/>
      <c r="GAK68" s="140"/>
      <c r="GAL68" s="140"/>
      <c r="GAM68" s="140"/>
      <c r="GAN68" s="140"/>
      <c r="GAO68" s="140"/>
      <c r="GAP68" s="140"/>
      <c r="GAQ68" s="140"/>
      <c r="GAR68" s="140"/>
      <c r="GAS68" s="140"/>
      <c r="GAT68" s="140"/>
      <c r="GAU68" s="140"/>
      <c r="GAV68" s="140"/>
      <c r="GAW68" s="140"/>
      <c r="GAX68" s="140"/>
      <c r="GAY68" s="140"/>
      <c r="GAZ68" s="140"/>
      <c r="GBA68" s="140"/>
      <c r="GBB68" s="140"/>
      <c r="GBC68" s="140"/>
      <c r="GBD68" s="140"/>
      <c r="GBE68" s="140"/>
      <c r="GBF68" s="140"/>
      <c r="GBG68" s="140"/>
      <c r="GBH68" s="140"/>
      <c r="GBI68" s="140"/>
      <c r="GBJ68" s="140"/>
      <c r="GBK68" s="140"/>
      <c r="GBL68" s="140"/>
      <c r="GBM68" s="140"/>
      <c r="GBN68" s="140"/>
      <c r="GBO68" s="140"/>
      <c r="GBP68" s="140"/>
      <c r="GBQ68" s="140"/>
      <c r="GBR68" s="140"/>
      <c r="GBS68" s="140"/>
      <c r="GBT68" s="140"/>
      <c r="GBU68" s="140"/>
      <c r="GBV68" s="140"/>
      <c r="GBW68" s="140"/>
      <c r="GBX68" s="140"/>
      <c r="GBY68" s="140"/>
      <c r="GBZ68" s="140"/>
      <c r="GCA68" s="140"/>
      <c r="GCB68" s="140"/>
      <c r="GCC68" s="140"/>
      <c r="GCD68" s="140"/>
      <c r="GCE68" s="140"/>
      <c r="GCF68" s="140"/>
      <c r="GCG68" s="140"/>
      <c r="GCH68" s="140"/>
      <c r="GCI68" s="140"/>
      <c r="GCJ68" s="140"/>
      <c r="GCK68" s="140"/>
      <c r="GCL68" s="140"/>
      <c r="GCM68" s="140"/>
      <c r="GCN68" s="140"/>
      <c r="GCO68" s="140"/>
      <c r="GCP68" s="140"/>
      <c r="GCQ68" s="140"/>
      <c r="GCR68" s="140"/>
      <c r="GCS68" s="140"/>
      <c r="GCT68" s="140"/>
      <c r="GCU68" s="140"/>
      <c r="GCV68" s="140"/>
      <c r="GCW68" s="140"/>
      <c r="GCX68" s="140"/>
      <c r="GCY68" s="140"/>
      <c r="GCZ68" s="140"/>
      <c r="GDA68" s="140"/>
      <c r="GDB68" s="140"/>
      <c r="GDC68" s="140"/>
      <c r="GDD68" s="140"/>
      <c r="GDE68" s="140"/>
      <c r="GDF68" s="140"/>
      <c r="GDG68" s="140"/>
      <c r="GDH68" s="140"/>
      <c r="GDI68" s="140"/>
      <c r="GDJ68" s="140"/>
      <c r="GDK68" s="140"/>
      <c r="GDL68" s="140"/>
      <c r="GDM68" s="140"/>
      <c r="GDN68" s="140"/>
      <c r="GDO68" s="140"/>
      <c r="GDP68" s="140"/>
      <c r="GDQ68" s="140"/>
      <c r="GDR68" s="140"/>
      <c r="GDS68" s="140"/>
      <c r="GDT68" s="140"/>
      <c r="GDU68" s="140"/>
      <c r="GDV68" s="140"/>
      <c r="GDW68" s="140"/>
      <c r="GDX68" s="140"/>
      <c r="GDY68" s="140"/>
      <c r="GDZ68" s="140"/>
      <c r="GEA68" s="140"/>
      <c r="GEB68" s="140"/>
      <c r="GEC68" s="140"/>
      <c r="GED68" s="140"/>
      <c r="GEE68" s="140"/>
      <c r="GEF68" s="140"/>
      <c r="GEG68" s="140"/>
      <c r="GEH68" s="140"/>
      <c r="GEI68" s="140"/>
      <c r="GEJ68" s="140"/>
      <c r="GEK68" s="140"/>
      <c r="GEL68" s="140"/>
      <c r="GEM68" s="140"/>
      <c r="GEN68" s="140"/>
      <c r="GEO68" s="140"/>
      <c r="GEP68" s="140"/>
      <c r="GEQ68" s="140"/>
      <c r="GER68" s="140"/>
      <c r="GES68" s="140"/>
      <c r="GET68" s="140"/>
      <c r="GEU68" s="140"/>
      <c r="GEV68" s="140"/>
      <c r="GEW68" s="140"/>
      <c r="GEX68" s="140"/>
      <c r="GEY68" s="140"/>
      <c r="GEZ68" s="140"/>
      <c r="GFA68" s="140"/>
      <c r="GFB68" s="140"/>
      <c r="GFC68" s="140"/>
      <c r="GFD68" s="140"/>
      <c r="GFE68" s="140"/>
      <c r="GFF68" s="140"/>
      <c r="GFG68" s="140"/>
      <c r="GFH68" s="140"/>
      <c r="GFI68" s="140"/>
      <c r="GFJ68" s="140"/>
      <c r="GFK68" s="140"/>
      <c r="GFL68" s="140"/>
      <c r="GFM68" s="140"/>
      <c r="GFN68" s="140"/>
      <c r="GFO68" s="140"/>
      <c r="GFP68" s="140"/>
      <c r="GFQ68" s="140"/>
      <c r="GFR68" s="140"/>
      <c r="GFS68" s="140"/>
      <c r="GFT68" s="140"/>
      <c r="GFU68" s="140"/>
      <c r="GFV68" s="140"/>
      <c r="GFW68" s="140"/>
      <c r="GFX68" s="140"/>
      <c r="GFY68" s="140"/>
      <c r="GFZ68" s="140"/>
      <c r="GGA68" s="140"/>
      <c r="GGB68" s="140"/>
      <c r="GGC68" s="140"/>
      <c r="GGD68" s="140"/>
      <c r="GGE68" s="140"/>
      <c r="GGF68" s="140"/>
      <c r="GGG68" s="140"/>
      <c r="GGH68" s="140"/>
      <c r="GGI68" s="140"/>
      <c r="GGJ68" s="140"/>
      <c r="GGK68" s="140"/>
      <c r="GGL68" s="140"/>
      <c r="GGM68" s="140"/>
      <c r="GGN68" s="140"/>
      <c r="GGO68" s="140"/>
      <c r="GGP68" s="140"/>
      <c r="GGQ68" s="140"/>
      <c r="GGR68" s="140"/>
      <c r="GGS68" s="140"/>
      <c r="GGT68" s="140"/>
      <c r="GGU68" s="140"/>
      <c r="GGV68" s="140"/>
      <c r="GGW68" s="140"/>
      <c r="GGX68" s="140"/>
      <c r="GGY68" s="140"/>
      <c r="GGZ68" s="140"/>
      <c r="GHA68" s="140"/>
      <c r="GHB68" s="140"/>
      <c r="GHC68" s="140"/>
      <c r="GHD68" s="140"/>
      <c r="GHE68" s="140"/>
      <c r="GHF68" s="140"/>
      <c r="GHG68" s="140"/>
      <c r="GHH68" s="140"/>
      <c r="GHI68" s="140"/>
      <c r="GHJ68" s="140"/>
      <c r="GHK68" s="140"/>
      <c r="GHL68" s="140"/>
      <c r="GHM68" s="140"/>
      <c r="GHN68" s="140"/>
      <c r="GHO68" s="140"/>
      <c r="GHP68" s="140"/>
      <c r="GHQ68" s="140"/>
      <c r="GHR68" s="140"/>
      <c r="GHS68" s="140"/>
      <c r="GHT68" s="140"/>
      <c r="GHU68" s="140"/>
      <c r="GHV68" s="140"/>
      <c r="GHW68" s="140"/>
      <c r="GHX68" s="140"/>
      <c r="GHY68" s="140"/>
      <c r="GHZ68" s="140"/>
      <c r="GIA68" s="140"/>
      <c r="GIB68" s="140"/>
      <c r="GIC68" s="140"/>
      <c r="GID68" s="140"/>
      <c r="GIE68" s="140"/>
      <c r="GIF68" s="140"/>
      <c r="GIG68" s="140"/>
      <c r="GIH68" s="140"/>
      <c r="GII68" s="140"/>
      <c r="GIJ68" s="140"/>
      <c r="GIK68" s="140"/>
      <c r="GIL68" s="140"/>
      <c r="GIM68" s="140"/>
      <c r="GIN68" s="140"/>
      <c r="GIO68" s="140"/>
      <c r="GIP68" s="140"/>
      <c r="GIQ68" s="140"/>
      <c r="GIR68" s="140"/>
      <c r="GIS68" s="140"/>
      <c r="GIT68" s="140"/>
      <c r="GIU68" s="140"/>
      <c r="GIV68" s="140"/>
      <c r="GIW68" s="140"/>
      <c r="GIX68" s="140"/>
      <c r="GIY68" s="140"/>
      <c r="GIZ68" s="140"/>
      <c r="GJA68" s="140"/>
      <c r="GJB68" s="140"/>
      <c r="GJC68" s="140"/>
      <c r="GJD68" s="140"/>
      <c r="GJE68" s="140"/>
      <c r="GJF68" s="140"/>
      <c r="GJG68" s="140"/>
      <c r="GJH68" s="140"/>
      <c r="GJI68" s="140"/>
      <c r="GJJ68" s="140"/>
      <c r="GJK68" s="140"/>
      <c r="GJL68" s="140"/>
      <c r="GJM68" s="140"/>
      <c r="GJN68" s="140"/>
      <c r="GJO68" s="140"/>
      <c r="GJP68" s="140"/>
      <c r="GJQ68" s="140"/>
      <c r="GJR68" s="140"/>
      <c r="GJS68" s="140"/>
      <c r="GJT68" s="140"/>
      <c r="GJU68" s="140"/>
      <c r="GJV68" s="140"/>
      <c r="GJW68" s="140"/>
      <c r="GJX68" s="140"/>
      <c r="GJY68" s="140"/>
      <c r="GJZ68" s="140"/>
      <c r="GKA68" s="140"/>
      <c r="GKB68" s="140"/>
      <c r="GKC68" s="140"/>
      <c r="GKD68" s="140"/>
      <c r="GKE68" s="140"/>
      <c r="GKF68" s="140"/>
      <c r="GKG68" s="140"/>
      <c r="GKH68" s="140"/>
      <c r="GKI68" s="140"/>
      <c r="GKJ68" s="140"/>
      <c r="GKK68" s="140"/>
      <c r="GKL68" s="140"/>
      <c r="GKM68" s="140"/>
      <c r="GKN68" s="140"/>
      <c r="GKO68" s="140"/>
      <c r="GKP68" s="140"/>
      <c r="GKQ68" s="140"/>
      <c r="GKR68" s="140"/>
      <c r="GKS68" s="140"/>
      <c r="GKT68" s="140"/>
      <c r="GKU68" s="140"/>
      <c r="GKV68" s="140"/>
      <c r="GKW68" s="140"/>
      <c r="GKX68" s="140"/>
      <c r="GKY68" s="140"/>
      <c r="GKZ68" s="140"/>
      <c r="GLA68" s="140"/>
      <c r="GLB68" s="140"/>
      <c r="GLC68" s="140"/>
      <c r="GLD68" s="140"/>
      <c r="GLE68" s="140"/>
      <c r="GLF68" s="140"/>
      <c r="GLG68" s="140"/>
      <c r="GLH68" s="140"/>
      <c r="GLI68" s="140"/>
      <c r="GLJ68" s="140"/>
      <c r="GLK68" s="140"/>
      <c r="GLL68" s="140"/>
      <c r="GLM68" s="140"/>
      <c r="GLN68" s="140"/>
      <c r="GLO68" s="140"/>
      <c r="GLP68" s="140"/>
      <c r="GLQ68" s="140"/>
      <c r="GLR68" s="140"/>
      <c r="GLS68" s="140"/>
      <c r="GLT68" s="140"/>
      <c r="GLU68" s="140"/>
      <c r="GLV68" s="140"/>
      <c r="GLW68" s="140"/>
      <c r="GLX68" s="140"/>
      <c r="GLY68" s="140"/>
      <c r="GLZ68" s="140"/>
      <c r="GMA68" s="140"/>
      <c r="GMB68" s="140"/>
      <c r="GMC68" s="140"/>
      <c r="GMD68" s="140"/>
      <c r="GME68" s="140"/>
      <c r="GMF68" s="140"/>
      <c r="GMG68" s="140"/>
      <c r="GMH68" s="140"/>
      <c r="GMI68" s="140"/>
      <c r="GMJ68" s="140"/>
      <c r="GMK68" s="140"/>
      <c r="GML68" s="140"/>
      <c r="GMM68" s="140"/>
      <c r="GMN68" s="140"/>
      <c r="GMO68" s="140"/>
      <c r="GMP68" s="140"/>
      <c r="GMQ68" s="140"/>
      <c r="GMR68" s="140"/>
      <c r="GMS68" s="140"/>
      <c r="GMT68" s="140"/>
      <c r="GMU68" s="140"/>
      <c r="GMV68" s="140"/>
      <c r="GMW68" s="140"/>
      <c r="GMX68" s="140"/>
      <c r="GMY68" s="140"/>
      <c r="GMZ68" s="140"/>
      <c r="GNA68" s="140"/>
      <c r="GNB68" s="140"/>
      <c r="GNC68" s="140"/>
      <c r="GND68" s="140"/>
      <c r="GNE68" s="140"/>
      <c r="GNF68" s="140"/>
      <c r="GNG68" s="140"/>
      <c r="GNH68" s="140"/>
      <c r="GNI68" s="140"/>
      <c r="GNJ68" s="140"/>
      <c r="GNK68" s="140"/>
      <c r="GNL68" s="140"/>
      <c r="GNM68" s="140"/>
      <c r="GNN68" s="140"/>
      <c r="GNO68" s="140"/>
      <c r="GNP68" s="140"/>
      <c r="GNQ68" s="140"/>
      <c r="GNR68" s="140"/>
      <c r="GNS68" s="140"/>
      <c r="GNT68" s="140"/>
      <c r="GNU68" s="140"/>
      <c r="GNV68" s="140"/>
      <c r="GNW68" s="140"/>
      <c r="GNX68" s="140"/>
      <c r="GNY68" s="140"/>
      <c r="GNZ68" s="140"/>
      <c r="GOA68" s="140"/>
      <c r="GOB68" s="140"/>
      <c r="GOC68" s="140"/>
      <c r="GOD68" s="140"/>
      <c r="GOE68" s="140"/>
      <c r="GOF68" s="140"/>
      <c r="GOG68" s="140"/>
      <c r="GOH68" s="140"/>
      <c r="GOI68" s="140"/>
      <c r="GOJ68" s="140"/>
      <c r="GOK68" s="140"/>
      <c r="GOL68" s="140"/>
      <c r="GOM68" s="140"/>
      <c r="GON68" s="140"/>
      <c r="GOO68" s="140"/>
      <c r="GOP68" s="140"/>
      <c r="GOQ68" s="140"/>
      <c r="GOR68" s="140"/>
      <c r="GOS68" s="140"/>
      <c r="GOT68" s="140"/>
      <c r="GOU68" s="140"/>
      <c r="GOV68" s="140"/>
      <c r="GOW68" s="140"/>
      <c r="GOX68" s="140"/>
      <c r="GOY68" s="140"/>
      <c r="GOZ68" s="140"/>
      <c r="GPA68" s="140"/>
      <c r="GPB68" s="140"/>
      <c r="GPC68" s="140"/>
      <c r="GPD68" s="140"/>
      <c r="GPE68" s="140"/>
      <c r="GPF68" s="140"/>
      <c r="GPG68" s="140"/>
      <c r="GPH68" s="140"/>
      <c r="GPI68" s="140"/>
      <c r="GPJ68" s="140"/>
      <c r="GPK68" s="140"/>
      <c r="GPL68" s="140"/>
      <c r="GPM68" s="140"/>
      <c r="GPN68" s="140"/>
      <c r="GPO68" s="140"/>
      <c r="GPP68" s="140"/>
      <c r="GPQ68" s="140"/>
      <c r="GPR68" s="140"/>
      <c r="GPS68" s="140"/>
      <c r="GPT68" s="140"/>
      <c r="GPU68" s="140"/>
      <c r="GPV68" s="140"/>
      <c r="GPW68" s="140"/>
      <c r="GPX68" s="140"/>
      <c r="GPY68" s="140"/>
      <c r="GPZ68" s="140"/>
      <c r="GQA68" s="140"/>
      <c r="GQB68" s="140"/>
      <c r="GQC68" s="140"/>
      <c r="GQD68" s="140"/>
      <c r="GQE68" s="140"/>
      <c r="GQF68" s="140"/>
      <c r="GQG68" s="140"/>
      <c r="GQH68" s="140"/>
      <c r="GQI68" s="140"/>
      <c r="GQJ68" s="140"/>
      <c r="GQK68" s="140"/>
      <c r="GQL68" s="140"/>
      <c r="GQM68" s="140"/>
      <c r="GQN68" s="140"/>
      <c r="GQO68" s="140"/>
      <c r="GQP68" s="140"/>
      <c r="GQQ68" s="140"/>
      <c r="GQR68" s="140"/>
      <c r="GQS68" s="140"/>
      <c r="GQT68" s="140"/>
      <c r="GQU68" s="140"/>
      <c r="GQV68" s="140"/>
      <c r="GQW68" s="140"/>
      <c r="GQX68" s="140"/>
      <c r="GQY68" s="140"/>
      <c r="GQZ68" s="140"/>
      <c r="GRA68" s="140"/>
      <c r="GRB68" s="140"/>
      <c r="GRC68" s="140"/>
      <c r="GRD68" s="140"/>
      <c r="GRE68" s="140"/>
      <c r="GRF68" s="140"/>
      <c r="GRG68" s="140"/>
      <c r="GRH68" s="140"/>
      <c r="GRI68" s="140"/>
      <c r="GRJ68" s="140"/>
      <c r="GRK68" s="140"/>
      <c r="GRL68" s="140"/>
      <c r="GRM68" s="140"/>
      <c r="GRN68" s="140"/>
      <c r="GRO68" s="140"/>
      <c r="GRP68" s="140"/>
      <c r="GRQ68" s="140"/>
      <c r="GRR68" s="140"/>
      <c r="GRS68" s="140"/>
      <c r="GRT68" s="140"/>
      <c r="GRU68" s="140"/>
      <c r="GRV68" s="140"/>
      <c r="GRW68" s="140"/>
      <c r="GRX68" s="140"/>
      <c r="GRY68" s="140"/>
      <c r="GRZ68" s="140"/>
      <c r="GSA68" s="140"/>
      <c r="GSB68" s="140"/>
      <c r="GSC68" s="140"/>
      <c r="GSD68" s="140"/>
      <c r="GSE68" s="140"/>
      <c r="GSF68" s="140"/>
      <c r="GSG68" s="140"/>
      <c r="GSH68" s="140"/>
      <c r="GSI68" s="140"/>
      <c r="GSJ68" s="140"/>
      <c r="GSK68" s="140"/>
      <c r="GSL68" s="140"/>
      <c r="GSM68" s="140"/>
      <c r="GSN68" s="140"/>
      <c r="GSO68" s="140"/>
      <c r="GSP68" s="140"/>
      <c r="GSQ68" s="140"/>
      <c r="GSR68" s="140"/>
      <c r="GSS68" s="140"/>
      <c r="GST68" s="140"/>
      <c r="GSU68" s="140"/>
      <c r="GSV68" s="140"/>
      <c r="GSW68" s="140"/>
      <c r="GSX68" s="140"/>
      <c r="GSY68" s="140"/>
      <c r="GSZ68" s="140"/>
      <c r="GTA68" s="140"/>
      <c r="GTB68" s="140"/>
      <c r="GTC68" s="140"/>
      <c r="GTD68" s="140"/>
      <c r="GTE68" s="140"/>
      <c r="GTF68" s="140"/>
      <c r="GTG68" s="140"/>
      <c r="GTH68" s="140"/>
      <c r="GTI68" s="140"/>
      <c r="GTJ68" s="140"/>
      <c r="GTK68" s="140"/>
      <c r="GTL68" s="140"/>
      <c r="GTM68" s="140"/>
      <c r="GTN68" s="140"/>
      <c r="GTO68" s="140"/>
      <c r="GTP68" s="140"/>
      <c r="GTQ68" s="140"/>
      <c r="GTR68" s="140"/>
      <c r="GTS68" s="140"/>
      <c r="GTT68" s="140"/>
      <c r="GTU68" s="140"/>
      <c r="GTV68" s="140"/>
      <c r="GTW68" s="140"/>
      <c r="GTX68" s="140"/>
      <c r="GTY68" s="140"/>
      <c r="GTZ68" s="140"/>
      <c r="GUA68" s="140"/>
      <c r="GUB68" s="140"/>
      <c r="GUC68" s="140"/>
      <c r="GUD68" s="140"/>
      <c r="GUE68" s="140"/>
      <c r="GUF68" s="140"/>
      <c r="GUG68" s="140"/>
      <c r="GUH68" s="140"/>
      <c r="GUI68" s="140"/>
      <c r="GUJ68" s="140"/>
      <c r="GUK68" s="140"/>
      <c r="GUL68" s="140"/>
      <c r="GUM68" s="140"/>
      <c r="GUN68" s="140"/>
      <c r="GUO68" s="140"/>
      <c r="GUP68" s="140"/>
      <c r="GUQ68" s="140"/>
      <c r="GUR68" s="140"/>
      <c r="GUS68" s="140"/>
      <c r="GUT68" s="140"/>
      <c r="GUU68" s="140"/>
      <c r="GUV68" s="140"/>
      <c r="GUW68" s="140"/>
      <c r="GUX68" s="140"/>
      <c r="GUY68" s="140"/>
      <c r="GUZ68" s="140"/>
      <c r="GVA68" s="140"/>
      <c r="GVB68" s="140"/>
      <c r="GVC68" s="140"/>
      <c r="GVD68" s="140"/>
      <c r="GVE68" s="140"/>
      <c r="GVF68" s="140"/>
      <c r="GVG68" s="140"/>
      <c r="GVH68" s="140"/>
      <c r="GVI68" s="140"/>
      <c r="GVJ68" s="140"/>
      <c r="GVK68" s="140"/>
      <c r="GVL68" s="140"/>
      <c r="GVM68" s="140"/>
      <c r="GVN68" s="140"/>
      <c r="GVO68" s="140"/>
      <c r="GVP68" s="140"/>
      <c r="GVQ68" s="140"/>
      <c r="GVR68" s="140"/>
      <c r="GVS68" s="140"/>
      <c r="GVT68" s="140"/>
      <c r="GVU68" s="140"/>
      <c r="GVV68" s="140"/>
      <c r="GVW68" s="140"/>
      <c r="GVX68" s="140"/>
      <c r="GVY68" s="140"/>
      <c r="GVZ68" s="140"/>
      <c r="GWA68" s="140"/>
      <c r="GWB68" s="140"/>
      <c r="GWC68" s="140"/>
      <c r="GWD68" s="140"/>
      <c r="GWE68" s="140"/>
      <c r="GWF68" s="140"/>
      <c r="GWG68" s="140"/>
      <c r="GWH68" s="140"/>
      <c r="GWI68" s="140"/>
      <c r="GWJ68" s="140"/>
      <c r="GWK68" s="140"/>
      <c r="GWL68" s="140"/>
      <c r="GWM68" s="140"/>
      <c r="GWN68" s="140"/>
      <c r="GWO68" s="140"/>
      <c r="GWP68" s="140"/>
      <c r="GWQ68" s="140"/>
      <c r="GWR68" s="140"/>
      <c r="GWS68" s="140"/>
      <c r="GWT68" s="140"/>
      <c r="GWU68" s="140"/>
      <c r="GWV68" s="140"/>
      <c r="GWW68" s="140"/>
      <c r="GWX68" s="140"/>
      <c r="GWY68" s="140"/>
      <c r="GWZ68" s="140"/>
      <c r="GXA68" s="140"/>
      <c r="GXB68" s="140"/>
      <c r="GXC68" s="140"/>
      <c r="GXD68" s="140"/>
      <c r="GXE68" s="140"/>
      <c r="GXF68" s="140"/>
      <c r="GXG68" s="140"/>
      <c r="GXH68" s="140"/>
      <c r="GXI68" s="140"/>
      <c r="GXJ68" s="140"/>
      <c r="GXK68" s="140"/>
      <c r="GXL68" s="140"/>
      <c r="GXM68" s="140"/>
      <c r="GXN68" s="140"/>
      <c r="GXO68" s="140"/>
      <c r="GXP68" s="140"/>
      <c r="GXQ68" s="140"/>
      <c r="GXR68" s="140"/>
      <c r="GXS68" s="140"/>
      <c r="GXT68" s="140"/>
      <c r="GXU68" s="140"/>
      <c r="GXV68" s="140"/>
      <c r="GXW68" s="140"/>
      <c r="GXX68" s="140"/>
      <c r="GXY68" s="140"/>
      <c r="GXZ68" s="140"/>
      <c r="GYA68" s="140"/>
      <c r="GYB68" s="140"/>
      <c r="GYC68" s="140"/>
      <c r="GYD68" s="140"/>
      <c r="GYE68" s="140"/>
      <c r="GYF68" s="140"/>
      <c r="GYG68" s="140"/>
      <c r="GYH68" s="140"/>
      <c r="GYI68" s="140"/>
      <c r="GYJ68" s="140"/>
      <c r="GYK68" s="140"/>
      <c r="GYL68" s="140"/>
      <c r="GYM68" s="140"/>
      <c r="GYN68" s="140"/>
      <c r="GYO68" s="140"/>
      <c r="GYP68" s="140"/>
      <c r="GYQ68" s="140"/>
      <c r="GYR68" s="140"/>
      <c r="GYS68" s="140"/>
      <c r="GYT68" s="140"/>
      <c r="GYU68" s="140"/>
      <c r="GYV68" s="140"/>
      <c r="GYW68" s="140"/>
      <c r="GYX68" s="140"/>
      <c r="GYY68" s="140"/>
      <c r="GYZ68" s="140"/>
      <c r="GZA68" s="140"/>
      <c r="GZB68" s="140"/>
      <c r="GZC68" s="140"/>
      <c r="GZD68" s="140"/>
      <c r="GZE68" s="140"/>
      <c r="GZF68" s="140"/>
      <c r="GZG68" s="140"/>
      <c r="GZH68" s="140"/>
      <c r="GZI68" s="140"/>
      <c r="GZJ68" s="140"/>
      <c r="GZK68" s="140"/>
      <c r="GZL68" s="140"/>
      <c r="GZM68" s="140"/>
      <c r="GZN68" s="140"/>
      <c r="GZO68" s="140"/>
      <c r="GZP68" s="140"/>
      <c r="GZQ68" s="140"/>
      <c r="GZR68" s="140"/>
      <c r="GZS68" s="140"/>
      <c r="GZT68" s="140"/>
      <c r="GZU68" s="140"/>
      <c r="GZV68" s="140"/>
      <c r="GZW68" s="140"/>
      <c r="GZX68" s="140"/>
      <c r="GZY68" s="140"/>
      <c r="GZZ68" s="140"/>
      <c r="HAA68" s="140"/>
      <c r="HAB68" s="140"/>
      <c r="HAC68" s="140"/>
      <c r="HAD68" s="140"/>
      <c r="HAE68" s="140"/>
      <c r="HAF68" s="140"/>
      <c r="HAG68" s="140"/>
      <c r="HAH68" s="140"/>
      <c r="HAI68" s="140"/>
      <c r="HAJ68" s="140"/>
      <c r="HAK68" s="140"/>
      <c r="HAL68" s="140"/>
      <c r="HAM68" s="140"/>
      <c r="HAN68" s="140"/>
      <c r="HAO68" s="140"/>
      <c r="HAP68" s="140"/>
      <c r="HAQ68" s="140"/>
      <c r="HAR68" s="140"/>
      <c r="HAS68" s="140"/>
      <c r="HAT68" s="140"/>
      <c r="HAU68" s="140"/>
      <c r="HAV68" s="140"/>
      <c r="HAW68" s="140"/>
      <c r="HAX68" s="140"/>
      <c r="HAY68" s="140"/>
      <c r="HAZ68" s="140"/>
      <c r="HBA68" s="140"/>
      <c r="HBB68" s="140"/>
      <c r="HBC68" s="140"/>
      <c r="HBD68" s="140"/>
      <c r="HBE68" s="140"/>
      <c r="HBF68" s="140"/>
      <c r="HBG68" s="140"/>
      <c r="HBH68" s="140"/>
      <c r="HBI68" s="140"/>
      <c r="HBJ68" s="140"/>
      <c r="HBK68" s="140"/>
      <c r="HBL68" s="140"/>
      <c r="HBM68" s="140"/>
      <c r="HBN68" s="140"/>
      <c r="HBO68" s="140"/>
      <c r="HBP68" s="140"/>
      <c r="HBQ68" s="140"/>
      <c r="HBR68" s="140"/>
      <c r="HBS68" s="140"/>
      <c r="HBT68" s="140"/>
      <c r="HBU68" s="140"/>
      <c r="HBV68" s="140"/>
      <c r="HBW68" s="140"/>
      <c r="HBX68" s="140"/>
      <c r="HBY68" s="140"/>
      <c r="HBZ68" s="140"/>
      <c r="HCA68" s="140"/>
      <c r="HCB68" s="140"/>
      <c r="HCC68" s="140"/>
      <c r="HCD68" s="140"/>
      <c r="HCE68" s="140"/>
      <c r="HCF68" s="140"/>
      <c r="HCG68" s="140"/>
      <c r="HCH68" s="140"/>
      <c r="HCI68" s="140"/>
      <c r="HCJ68" s="140"/>
      <c r="HCK68" s="140"/>
      <c r="HCL68" s="140"/>
      <c r="HCM68" s="140"/>
      <c r="HCN68" s="140"/>
      <c r="HCO68" s="140"/>
      <c r="HCP68" s="140"/>
      <c r="HCQ68" s="140"/>
      <c r="HCR68" s="140"/>
      <c r="HCS68" s="140"/>
      <c r="HCT68" s="140"/>
      <c r="HCU68" s="140"/>
      <c r="HCV68" s="140"/>
      <c r="HCW68" s="140"/>
      <c r="HCX68" s="140"/>
      <c r="HCY68" s="140"/>
      <c r="HCZ68" s="140"/>
      <c r="HDA68" s="140"/>
      <c r="HDB68" s="140"/>
      <c r="HDC68" s="140"/>
      <c r="HDD68" s="140"/>
      <c r="HDE68" s="140"/>
      <c r="HDF68" s="140"/>
      <c r="HDG68" s="140"/>
      <c r="HDH68" s="140"/>
      <c r="HDI68" s="140"/>
      <c r="HDJ68" s="140"/>
      <c r="HDK68" s="140"/>
      <c r="HDL68" s="140"/>
      <c r="HDM68" s="140"/>
      <c r="HDN68" s="140"/>
      <c r="HDO68" s="140"/>
      <c r="HDP68" s="140"/>
      <c r="HDQ68" s="140"/>
      <c r="HDR68" s="140"/>
      <c r="HDS68" s="140"/>
      <c r="HDT68" s="140"/>
      <c r="HDU68" s="140"/>
      <c r="HDV68" s="140"/>
      <c r="HDW68" s="140"/>
      <c r="HDX68" s="140"/>
      <c r="HDY68" s="140"/>
      <c r="HDZ68" s="140"/>
      <c r="HEA68" s="140"/>
      <c r="HEB68" s="140"/>
      <c r="HEC68" s="140"/>
      <c r="HED68" s="140"/>
      <c r="HEE68" s="140"/>
      <c r="HEF68" s="140"/>
      <c r="HEG68" s="140"/>
      <c r="HEH68" s="140"/>
      <c r="HEI68" s="140"/>
      <c r="HEJ68" s="140"/>
      <c r="HEK68" s="140"/>
      <c r="HEL68" s="140"/>
      <c r="HEM68" s="140"/>
      <c r="HEN68" s="140"/>
      <c r="HEO68" s="140"/>
      <c r="HEP68" s="140"/>
      <c r="HEQ68" s="140"/>
      <c r="HER68" s="140"/>
      <c r="HES68" s="140"/>
      <c r="HET68" s="140"/>
      <c r="HEU68" s="140"/>
      <c r="HEV68" s="140"/>
      <c r="HEW68" s="140"/>
      <c r="HEX68" s="140"/>
      <c r="HEY68" s="140"/>
      <c r="HEZ68" s="140"/>
      <c r="HFA68" s="140"/>
      <c r="HFB68" s="140"/>
      <c r="HFC68" s="140"/>
      <c r="HFD68" s="140"/>
      <c r="HFE68" s="140"/>
      <c r="HFF68" s="140"/>
      <c r="HFG68" s="140"/>
      <c r="HFH68" s="140"/>
      <c r="HFI68" s="140"/>
      <c r="HFJ68" s="140"/>
      <c r="HFK68" s="140"/>
      <c r="HFL68" s="140"/>
      <c r="HFM68" s="140"/>
      <c r="HFN68" s="140"/>
      <c r="HFO68" s="140"/>
      <c r="HFP68" s="140"/>
      <c r="HFQ68" s="140"/>
      <c r="HFR68" s="140"/>
      <c r="HFS68" s="140"/>
      <c r="HFT68" s="140"/>
      <c r="HFU68" s="140"/>
      <c r="HFV68" s="140"/>
      <c r="HFW68" s="140"/>
      <c r="HFX68" s="140"/>
      <c r="HFY68" s="140"/>
      <c r="HFZ68" s="140"/>
      <c r="HGA68" s="140"/>
      <c r="HGB68" s="140"/>
      <c r="HGC68" s="140"/>
      <c r="HGD68" s="140"/>
      <c r="HGE68" s="140"/>
      <c r="HGF68" s="140"/>
      <c r="HGG68" s="140"/>
      <c r="HGH68" s="140"/>
      <c r="HGI68" s="140"/>
      <c r="HGJ68" s="140"/>
      <c r="HGK68" s="140"/>
      <c r="HGL68" s="140"/>
      <c r="HGM68" s="140"/>
      <c r="HGN68" s="140"/>
      <c r="HGO68" s="140"/>
      <c r="HGP68" s="140"/>
      <c r="HGQ68" s="140"/>
      <c r="HGR68" s="140"/>
      <c r="HGS68" s="140"/>
      <c r="HGT68" s="140"/>
      <c r="HGU68" s="140"/>
      <c r="HGV68" s="140"/>
      <c r="HGW68" s="140"/>
      <c r="HGX68" s="140"/>
      <c r="HGY68" s="140"/>
      <c r="HGZ68" s="140"/>
      <c r="HHA68" s="140"/>
      <c r="HHB68" s="140"/>
      <c r="HHC68" s="140"/>
      <c r="HHD68" s="140"/>
      <c r="HHE68" s="140"/>
      <c r="HHF68" s="140"/>
      <c r="HHG68" s="140"/>
      <c r="HHH68" s="140"/>
      <c r="HHI68" s="140"/>
      <c r="HHJ68" s="140"/>
      <c r="HHK68" s="140"/>
      <c r="HHL68" s="140"/>
      <c r="HHM68" s="140"/>
      <c r="HHN68" s="140"/>
      <c r="HHO68" s="140"/>
      <c r="HHP68" s="140"/>
      <c r="HHQ68" s="140"/>
      <c r="HHR68" s="140"/>
      <c r="HHS68" s="140"/>
      <c r="HHT68" s="140"/>
      <c r="HHU68" s="140"/>
      <c r="HHV68" s="140"/>
      <c r="HHW68" s="140"/>
      <c r="HHX68" s="140"/>
      <c r="HHY68" s="140"/>
      <c r="HHZ68" s="140"/>
      <c r="HIA68" s="140"/>
      <c r="HIB68" s="140"/>
      <c r="HIC68" s="140"/>
      <c r="HID68" s="140"/>
      <c r="HIE68" s="140"/>
      <c r="HIF68" s="140"/>
      <c r="HIG68" s="140"/>
      <c r="HIH68" s="140"/>
      <c r="HII68" s="140"/>
      <c r="HIJ68" s="140"/>
      <c r="HIK68" s="140"/>
      <c r="HIL68" s="140"/>
      <c r="HIM68" s="140"/>
      <c r="HIN68" s="140"/>
      <c r="HIO68" s="140"/>
      <c r="HIP68" s="140"/>
      <c r="HIQ68" s="140"/>
      <c r="HIR68" s="140"/>
      <c r="HIS68" s="140"/>
      <c r="HIT68" s="140"/>
      <c r="HIU68" s="140"/>
      <c r="HIV68" s="140"/>
      <c r="HIW68" s="140"/>
      <c r="HIX68" s="140"/>
      <c r="HIY68" s="140"/>
      <c r="HIZ68" s="140"/>
      <c r="HJA68" s="140"/>
      <c r="HJB68" s="140"/>
      <c r="HJC68" s="140"/>
      <c r="HJD68" s="140"/>
      <c r="HJE68" s="140"/>
      <c r="HJF68" s="140"/>
      <c r="HJG68" s="140"/>
      <c r="HJH68" s="140"/>
      <c r="HJI68" s="140"/>
      <c r="HJJ68" s="140"/>
      <c r="HJK68" s="140"/>
      <c r="HJL68" s="140"/>
      <c r="HJM68" s="140"/>
      <c r="HJN68" s="140"/>
      <c r="HJO68" s="140"/>
      <c r="HJP68" s="140"/>
      <c r="HJQ68" s="140"/>
      <c r="HJR68" s="140"/>
      <c r="HJS68" s="140"/>
      <c r="HJT68" s="140"/>
      <c r="HJU68" s="140"/>
      <c r="HJV68" s="140"/>
      <c r="HJW68" s="140"/>
      <c r="HJX68" s="140"/>
      <c r="HJY68" s="140"/>
      <c r="HJZ68" s="140"/>
      <c r="HKA68" s="140"/>
      <c r="HKB68" s="140"/>
      <c r="HKC68" s="140"/>
      <c r="HKD68" s="140"/>
      <c r="HKE68" s="140"/>
      <c r="HKF68" s="140"/>
      <c r="HKG68" s="140"/>
      <c r="HKH68" s="140"/>
      <c r="HKI68" s="140"/>
      <c r="HKJ68" s="140"/>
      <c r="HKK68" s="140"/>
      <c r="HKL68" s="140"/>
      <c r="HKM68" s="140"/>
      <c r="HKN68" s="140"/>
      <c r="HKO68" s="140"/>
      <c r="HKP68" s="140"/>
      <c r="HKQ68" s="140"/>
      <c r="HKR68" s="140"/>
      <c r="HKS68" s="140"/>
      <c r="HKT68" s="140"/>
      <c r="HKU68" s="140"/>
      <c r="HKV68" s="140"/>
      <c r="HKW68" s="140"/>
      <c r="HKX68" s="140"/>
      <c r="HKY68" s="140"/>
      <c r="HKZ68" s="140"/>
      <c r="HLA68" s="140"/>
      <c r="HLB68" s="140"/>
      <c r="HLC68" s="140"/>
      <c r="HLD68" s="140"/>
      <c r="HLE68" s="140"/>
      <c r="HLF68" s="140"/>
      <c r="HLG68" s="140"/>
      <c r="HLH68" s="140"/>
      <c r="HLI68" s="140"/>
      <c r="HLJ68" s="140"/>
      <c r="HLK68" s="140"/>
      <c r="HLL68" s="140"/>
      <c r="HLM68" s="140"/>
      <c r="HLN68" s="140"/>
      <c r="HLO68" s="140"/>
      <c r="HLP68" s="140"/>
      <c r="HLQ68" s="140"/>
      <c r="HLR68" s="140"/>
      <c r="HLS68" s="140"/>
      <c r="HLT68" s="140"/>
      <c r="HLU68" s="140"/>
      <c r="HLV68" s="140"/>
      <c r="HLW68" s="140"/>
      <c r="HLX68" s="140"/>
      <c r="HLY68" s="140"/>
      <c r="HLZ68" s="140"/>
      <c r="HMA68" s="140"/>
      <c r="HMB68" s="140"/>
      <c r="HMC68" s="140"/>
      <c r="HMD68" s="140"/>
      <c r="HME68" s="140"/>
      <c r="HMF68" s="140"/>
      <c r="HMG68" s="140"/>
      <c r="HMH68" s="140"/>
      <c r="HMI68" s="140"/>
      <c r="HMJ68" s="140"/>
      <c r="HMK68" s="140"/>
      <c r="HML68" s="140"/>
      <c r="HMM68" s="140"/>
      <c r="HMN68" s="140"/>
      <c r="HMO68" s="140"/>
      <c r="HMP68" s="140"/>
      <c r="HMQ68" s="140"/>
      <c r="HMR68" s="140"/>
      <c r="HMS68" s="140"/>
      <c r="HMT68" s="140"/>
      <c r="HMU68" s="140"/>
      <c r="HMV68" s="140"/>
      <c r="HMW68" s="140"/>
      <c r="HMX68" s="140"/>
      <c r="HMY68" s="140"/>
      <c r="HMZ68" s="140"/>
      <c r="HNA68" s="140"/>
      <c r="HNB68" s="140"/>
      <c r="HNC68" s="140"/>
      <c r="HND68" s="140"/>
      <c r="HNE68" s="140"/>
      <c r="HNF68" s="140"/>
      <c r="HNG68" s="140"/>
      <c r="HNH68" s="140"/>
      <c r="HNI68" s="140"/>
      <c r="HNJ68" s="140"/>
      <c r="HNK68" s="140"/>
      <c r="HNL68" s="140"/>
      <c r="HNM68" s="140"/>
      <c r="HNN68" s="140"/>
      <c r="HNO68" s="140"/>
      <c r="HNP68" s="140"/>
      <c r="HNQ68" s="140"/>
      <c r="HNR68" s="140"/>
      <c r="HNS68" s="140"/>
      <c r="HNT68" s="140"/>
      <c r="HNU68" s="140"/>
      <c r="HNV68" s="140"/>
      <c r="HNW68" s="140"/>
      <c r="HNX68" s="140"/>
      <c r="HNY68" s="140"/>
      <c r="HNZ68" s="140"/>
      <c r="HOA68" s="140"/>
      <c r="HOB68" s="140"/>
      <c r="HOC68" s="140"/>
      <c r="HOD68" s="140"/>
      <c r="HOE68" s="140"/>
      <c r="HOF68" s="140"/>
      <c r="HOG68" s="140"/>
      <c r="HOH68" s="140"/>
      <c r="HOI68" s="140"/>
      <c r="HOJ68" s="140"/>
      <c r="HOK68" s="140"/>
      <c r="HOL68" s="140"/>
      <c r="HOM68" s="140"/>
      <c r="HON68" s="140"/>
      <c r="HOO68" s="140"/>
      <c r="HOP68" s="140"/>
      <c r="HOQ68" s="140"/>
      <c r="HOR68" s="140"/>
      <c r="HOS68" s="140"/>
      <c r="HOT68" s="140"/>
      <c r="HOU68" s="140"/>
      <c r="HOV68" s="140"/>
      <c r="HOW68" s="140"/>
      <c r="HOX68" s="140"/>
      <c r="HOY68" s="140"/>
      <c r="HOZ68" s="140"/>
      <c r="HPA68" s="140"/>
      <c r="HPB68" s="140"/>
      <c r="HPC68" s="140"/>
      <c r="HPD68" s="140"/>
      <c r="HPE68" s="140"/>
      <c r="HPF68" s="140"/>
      <c r="HPG68" s="140"/>
      <c r="HPH68" s="140"/>
      <c r="HPI68" s="140"/>
      <c r="HPJ68" s="140"/>
      <c r="HPK68" s="140"/>
      <c r="HPL68" s="140"/>
      <c r="HPM68" s="140"/>
      <c r="HPN68" s="140"/>
      <c r="HPO68" s="140"/>
      <c r="HPP68" s="140"/>
      <c r="HPQ68" s="140"/>
      <c r="HPR68" s="140"/>
      <c r="HPS68" s="140"/>
      <c r="HPT68" s="140"/>
      <c r="HPU68" s="140"/>
      <c r="HPV68" s="140"/>
      <c r="HPW68" s="140"/>
      <c r="HPX68" s="140"/>
      <c r="HPY68" s="140"/>
      <c r="HPZ68" s="140"/>
      <c r="HQA68" s="140"/>
      <c r="HQB68" s="140"/>
      <c r="HQC68" s="140"/>
      <c r="HQD68" s="140"/>
      <c r="HQE68" s="140"/>
      <c r="HQF68" s="140"/>
      <c r="HQG68" s="140"/>
      <c r="HQH68" s="140"/>
      <c r="HQI68" s="140"/>
      <c r="HQJ68" s="140"/>
      <c r="HQK68" s="140"/>
      <c r="HQL68" s="140"/>
      <c r="HQM68" s="140"/>
      <c r="HQN68" s="140"/>
      <c r="HQO68" s="140"/>
      <c r="HQP68" s="140"/>
      <c r="HQQ68" s="140"/>
      <c r="HQR68" s="140"/>
      <c r="HQS68" s="140"/>
      <c r="HQT68" s="140"/>
      <c r="HQU68" s="140"/>
      <c r="HQV68" s="140"/>
      <c r="HQW68" s="140"/>
      <c r="HQX68" s="140"/>
      <c r="HQY68" s="140"/>
      <c r="HQZ68" s="140"/>
      <c r="HRA68" s="140"/>
      <c r="HRB68" s="140"/>
      <c r="HRC68" s="140"/>
      <c r="HRD68" s="140"/>
      <c r="HRE68" s="140"/>
      <c r="HRF68" s="140"/>
      <c r="HRG68" s="140"/>
      <c r="HRH68" s="140"/>
      <c r="HRI68" s="140"/>
      <c r="HRJ68" s="140"/>
      <c r="HRK68" s="140"/>
      <c r="HRL68" s="140"/>
      <c r="HRM68" s="140"/>
      <c r="HRN68" s="140"/>
      <c r="HRO68" s="140"/>
      <c r="HRP68" s="140"/>
      <c r="HRQ68" s="140"/>
      <c r="HRR68" s="140"/>
      <c r="HRS68" s="140"/>
      <c r="HRT68" s="140"/>
      <c r="HRU68" s="140"/>
      <c r="HRV68" s="140"/>
      <c r="HRW68" s="140"/>
      <c r="HRX68" s="140"/>
      <c r="HRY68" s="140"/>
      <c r="HRZ68" s="140"/>
      <c r="HSA68" s="140"/>
      <c r="HSB68" s="140"/>
      <c r="HSC68" s="140"/>
      <c r="HSD68" s="140"/>
      <c r="HSE68" s="140"/>
      <c r="HSF68" s="140"/>
      <c r="HSG68" s="140"/>
      <c r="HSH68" s="140"/>
      <c r="HSI68" s="140"/>
      <c r="HSJ68" s="140"/>
      <c r="HSK68" s="140"/>
      <c r="HSL68" s="140"/>
      <c r="HSM68" s="140"/>
      <c r="HSN68" s="140"/>
      <c r="HSO68" s="140"/>
      <c r="HSP68" s="140"/>
      <c r="HSQ68" s="140"/>
      <c r="HSR68" s="140"/>
      <c r="HSS68" s="140"/>
      <c r="HST68" s="140"/>
      <c r="HSU68" s="140"/>
      <c r="HSV68" s="140"/>
      <c r="HSW68" s="140"/>
      <c r="HSX68" s="140"/>
      <c r="HSY68" s="140"/>
      <c r="HSZ68" s="140"/>
      <c r="HTA68" s="140"/>
      <c r="HTB68" s="140"/>
      <c r="HTC68" s="140"/>
      <c r="HTD68" s="140"/>
      <c r="HTE68" s="140"/>
      <c r="HTF68" s="140"/>
      <c r="HTG68" s="140"/>
      <c r="HTH68" s="140"/>
      <c r="HTI68" s="140"/>
      <c r="HTJ68" s="140"/>
      <c r="HTK68" s="140"/>
      <c r="HTL68" s="140"/>
      <c r="HTM68" s="140"/>
      <c r="HTN68" s="140"/>
      <c r="HTO68" s="140"/>
      <c r="HTP68" s="140"/>
      <c r="HTQ68" s="140"/>
      <c r="HTR68" s="140"/>
      <c r="HTS68" s="140"/>
      <c r="HTT68" s="140"/>
      <c r="HTU68" s="140"/>
      <c r="HTV68" s="140"/>
      <c r="HTW68" s="140"/>
      <c r="HTX68" s="140"/>
      <c r="HTY68" s="140"/>
      <c r="HTZ68" s="140"/>
      <c r="HUA68" s="140"/>
      <c r="HUB68" s="140"/>
      <c r="HUC68" s="140"/>
      <c r="HUD68" s="140"/>
      <c r="HUE68" s="140"/>
      <c r="HUF68" s="140"/>
      <c r="HUG68" s="140"/>
      <c r="HUH68" s="140"/>
      <c r="HUI68" s="140"/>
      <c r="HUJ68" s="140"/>
      <c r="HUK68" s="140"/>
      <c r="HUL68" s="140"/>
      <c r="HUM68" s="140"/>
      <c r="HUN68" s="140"/>
      <c r="HUO68" s="140"/>
      <c r="HUP68" s="140"/>
      <c r="HUQ68" s="140"/>
      <c r="HUR68" s="140"/>
      <c r="HUS68" s="140"/>
      <c r="HUT68" s="140"/>
      <c r="HUU68" s="140"/>
      <c r="HUV68" s="140"/>
      <c r="HUW68" s="140"/>
      <c r="HUX68" s="140"/>
      <c r="HUY68" s="140"/>
      <c r="HUZ68" s="140"/>
      <c r="HVA68" s="140"/>
      <c r="HVB68" s="140"/>
      <c r="HVC68" s="140"/>
      <c r="HVD68" s="140"/>
      <c r="HVE68" s="140"/>
      <c r="HVF68" s="140"/>
      <c r="HVG68" s="140"/>
      <c r="HVH68" s="140"/>
      <c r="HVI68" s="140"/>
      <c r="HVJ68" s="140"/>
      <c r="HVK68" s="140"/>
      <c r="HVL68" s="140"/>
      <c r="HVM68" s="140"/>
      <c r="HVN68" s="140"/>
      <c r="HVO68" s="140"/>
      <c r="HVP68" s="140"/>
      <c r="HVQ68" s="140"/>
      <c r="HVR68" s="140"/>
      <c r="HVS68" s="140"/>
      <c r="HVT68" s="140"/>
      <c r="HVU68" s="140"/>
      <c r="HVV68" s="140"/>
      <c r="HVW68" s="140"/>
      <c r="HVX68" s="140"/>
      <c r="HVY68" s="140"/>
      <c r="HVZ68" s="140"/>
      <c r="HWA68" s="140"/>
      <c r="HWB68" s="140"/>
      <c r="HWC68" s="140"/>
      <c r="HWD68" s="140"/>
      <c r="HWE68" s="140"/>
      <c r="HWF68" s="140"/>
      <c r="HWG68" s="140"/>
      <c r="HWH68" s="140"/>
      <c r="HWI68" s="140"/>
      <c r="HWJ68" s="140"/>
      <c r="HWK68" s="140"/>
      <c r="HWL68" s="140"/>
      <c r="HWM68" s="140"/>
      <c r="HWN68" s="140"/>
      <c r="HWO68" s="140"/>
      <c r="HWP68" s="140"/>
      <c r="HWQ68" s="140"/>
      <c r="HWR68" s="140"/>
      <c r="HWS68" s="140"/>
      <c r="HWT68" s="140"/>
      <c r="HWU68" s="140"/>
      <c r="HWV68" s="140"/>
      <c r="HWW68" s="140"/>
      <c r="HWX68" s="140"/>
      <c r="HWY68" s="140"/>
      <c r="HWZ68" s="140"/>
      <c r="HXA68" s="140"/>
      <c r="HXB68" s="140"/>
      <c r="HXC68" s="140"/>
      <c r="HXD68" s="140"/>
      <c r="HXE68" s="140"/>
      <c r="HXF68" s="140"/>
      <c r="HXG68" s="140"/>
      <c r="HXH68" s="140"/>
      <c r="HXI68" s="140"/>
      <c r="HXJ68" s="140"/>
      <c r="HXK68" s="140"/>
      <c r="HXL68" s="140"/>
      <c r="HXM68" s="140"/>
      <c r="HXN68" s="140"/>
      <c r="HXO68" s="140"/>
      <c r="HXP68" s="140"/>
      <c r="HXQ68" s="140"/>
      <c r="HXR68" s="140"/>
      <c r="HXS68" s="140"/>
      <c r="HXT68" s="140"/>
      <c r="HXU68" s="140"/>
      <c r="HXV68" s="140"/>
      <c r="HXW68" s="140"/>
      <c r="HXX68" s="140"/>
      <c r="HXY68" s="140"/>
      <c r="HXZ68" s="140"/>
      <c r="HYA68" s="140"/>
      <c r="HYB68" s="140"/>
      <c r="HYC68" s="140"/>
      <c r="HYD68" s="140"/>
      <c r="HYE68" s="140"/>
      <c r="HYF68" s="140"/>
      <c r="HYG68" s="140"/>
      <c r="HYH68" s="140"/>
      <c r="HYI68" s="140"/>
      <c r="HYJ68" s="140"/>
      <c r="HYK68" s="140"/>
      <c r="HYL68" s="140"/>
      <c r="HYM68" s="140"/>
      <c r="HYN68" s="140"/>
      <c r="HYO68" s="140"/>
      <c r="HYP68" s="140"/>
      <c r="HYQ68" s="140"/>
      <c r="HYR68" s="140"/>
      <c r="HYS68" s="140"/>
      <c r="HYT68" s="140"/>
      <c r="HYU68" s="140"/>
      <c r="HYV68" s="140"/>
      <c r="HYW68" s="140"/>
      <c r="HYX68" s="140"/>
      <c r="HYY68" s="140"/>
      <c r="HYZ68" s="140"/>
      <c r="HZA68" s="140"/>
      <c r="HZB68" s="140"/>
      <c r="HZC68" s="140"/>
      <c r="HZD68" s="140"/>
      <c r="HZE68" s="140"/>
      <c r="HZF68" s="140"/>
      <c r="HZG68" s="140"/>
      <c r="HZH68" s="140"/>
      <c r="HZI68" s="140"/>
      <c r="HZJ68" s="140"/>
      <c r="HZK68" s="140"/>
      <c r="HZL68" s="140"/>
      <c r="HZM68" s="140"/>
      <c r="HZN68" s="140"/>
      <c r="HZO68" s="140"/>
      <c r="HZP68" s="140"/>
      <c r="HZQ68" s="140"/>
      <c r="HZR68" s="140"/>
      <c r="HZS68" s="140"/>
      <c r="HZT68" s="140"/>
      <c r="HZU68" s="140"/>
      <c r="HZV68" s="140"/>
      <c r="HZW68" s="140"/>
      <c r="HZX68" s="140"/>
      <c r="HZY68" s="140"/>
      <c r="HZZ68" s="140"/>
      <c r="IAA68" s="140"/>
      <c r="IAB68" s="140"/>
      <c r="IAC68" s="140"/>
      <c r="IAD68" s="140"/>
      <c r="IAE68" s="140"/>
      <c r="IAF68" s="140"/>
      <c r="IAG68" s="140"/>
      <c r="IAH68" s="140"/>
      <c r="IAI68" s="140"/>
      <c r="IAJ68" s="140"/>
      <c r="IAK68" s="140"/>
      <c r="IAL68" s="140"/>
      <c r="IAM68" s="140"/>
      <c r="IAN68" s="140"/>
      <c r="IAO68" s="140"/>
      <c r="IAP68" s="140"/>
      <c r="IAQ68" s="140"/>
      <c r="IAR68" s="140"/>
      <c r="IAS68" s="140"/>
      <c r="IAT68" s="140"/>
      <c r="IAU68" s="140"/>
      <c r="IAV68" s="140"/>
      <c r="IAW68" s="140"/>
      <c r="IAX68" s="140"/>
      <c r="IAY68" s="140"/>
      <c r="IAZ68" s="140"/>
      <c r="IBA68" s="140"/>
      <c r="IBB68" s="140"/>
      <c r="IBC68" s="140"/>
      <c r="IBD68" s="140"/>
      <c r="IBE68" s="140"/>
      <c r="IBF68" s="140"/>
      <c r="IBG68" s="140"/>
      <c r="IBH68" s="140"/>
      <c r="IBI68" s="140"/>
      <c r="IBJ68" s="140"/>
      <c r="IBK68" s="140"/>
      <c r="IBL68" s="140"/>
      <c r="IBM68" s="140"/>
      <c r="IBN68" s="140"/>
      <c r="IBO68" s="140"/>
      <c r="IBP68" s="140"/>
      <c r="IBQ68" s="140"/>
      <c r="IBR68" s="140"/>
      <c r="IBS68" s="140"/>
      <c r="IBT68" s="140"/>
      <c r="IBU68" s="140"/>
      <c r="IBV68" s="140"/>
      <c r="IBW68" s="140"/>
      <c r="IBX68" s="140"/>
      <c r="IBY68" s="140"/>
      <c r="IBZ68" s="140"/>
      <c r="ICA68" s="140"/>
      <c r="ICB68" s="140"/>
      <c r="ICC68" s="140"/>
      <c r="ICD68" s="140"/>
      <c r="ICE68" s="140"/>
      <c r="ICF68" s="140"/>
      <c r="ICG68" s="140"/>
      <c r="ICH68" s="140"/>
      <c r="ICI68" s="140"/>
      <c r="ICJ68" s="140"/>
      <c r="ICK68" s="140"/>
      <c r="ICL68" s="140"/>
      <c r="ICM68" s="140"/>
      <c r="ICN68" s="140"/>
      <c r="ICO68" s="140"/>
      <c r="ICP68" s="140"/>
      <c r="ICQ68" s="140"/>
      <c r="ICR68" s="140"/>
      <c r="ICS68" s="140"/>
      <c r="ICT68" s="140"/>
      <c r="ICU68" s="140"/>
      <c r="ICV68" s="140"/>
      <c r="ICW68" s="140"/>
      <c r="ICX68" s="140"/>
      <c r="ICY68" s="140"/>
      <c r="ICZ68" s="140"/>
      <c r="IDA68" s="140"/>
      <c r="IDB68" s="140"/>
      <c r="IDC68" s="140"/>
      <c r="IDD68" s="140"/>
      <c r="IDE68" s="140"/>
      <c r="IDF68" s="140"/>
      <c r="IDG68" s="140"/>
      <c r="IDH68" s="140"/>
      <c r="IDI68" s="140"/>
      <c r="IDJ68" s="140"/>
      <c r="IDK68" s="140"/>
      <c r="IDL68" s="140"/>
      <c r="IDM68" s="140"/>
      <c r="IDN68" s="140"/>
      <c r="IDO68" s="140"/>
      <c r="IDP68" s="140"/>
      <c r="IDQ68" s="140"/>
      <c r="IDR68" s="140"/>
      <c r="IDS68" s="140"/>
      <c r="IDT68" s="140"/>
      <c r="IDU68" s="140"/>
      <c r="IDV68" s="140"/>
      <c r="IDW68" s="140"/>
      <c r="IDX68" s="140"/>
      <c r="IDY68" s="140"/>
      <c r="IDZ68" s="140"/>
      <c r="IEA68" s="140"/>
      <c r="IEB68" s="140"/>
      <c r="IEC68" s="140"/>
      <c r="IED68" s="140"/>
      <c r="IEE68" s="140"/>
      <c r="IEF68" s="140"/>
      <c r="IEG68" s="140"/>
      <c r="IEH68" s="140"/>
      <c r="IEI68" s="140"/>
      <c r="IEJ68" s="140"/>
      <c r="IEK68" s="140"/>
      <c r="IEL68" s="140"/>
      <c r="IEM68" s="140"/>
      <c r="IEN68" s="140"/>
      <c r="IEO68" s="140"/>
      <c r="IEP68" s="140"/>
      <c r="IEQ68" s="140"/>
      <c r="IER68" s="140"/>
      <c r="IES68" s="140"/>
      <c r="IET68" s="140"/>
      <c r="IEU68" s="140"/>
      <c r="IEV68" s="140"/>
      <c r="IEW68" s="140"/>
      <c r="IEX68" s="140"/>
      <c r="IEY68" s="140"/>
      <c r="IEZ68" s="140"/>
      <c r="IFA68" s="140"/>
      <c r="IFB68" s="140"/>
      <c r="IFC68" s="140"/>
      <c r="IFD68" s="140"/>
      <c r="IFE68" s="140"/>
      <c r="IFF68" s="140"/>
      <c r="IFG68" s="140"/>
      <c r="IFH68" s="140"/>
      <c r="IFI68" s="140"/>
      <c r="IFJ68" s="140"/>
      <c r="IFK68" s="140"/>
      <c r="IFL68" s="140"/>
      <c r="IFM68" s="140"/>
      <c r="IFN68" s="140"/>
      <c r="IFO68" s="140"/>
      <c r="IFP68" s="140"/>
      <c r="IFQ68" s="140"/>
      <c r="IFR68" s="140"/>
      <c r="IFS68" s="140"/>
      <c r="IFT68" s="140"/>
      <c r="IFU68" s="140"/>
      <c r="IFV68" s="140"/>
      <c r="IFW68" s="140"/>
      <c r="IFX68" s="140"/>
      <c r="IFY68" s="140"/>
      <c r="IFZ68" s="140"/>
      <c r="IGA68" s="140"/>
      <c r="IGB68" s="140"/>
      <c r="IGC68" s="140"/>
      <c r="IGD68" s="140"/>
      <c r="IGE68" s="140"/>
      <c r="IGF68" s="140"/>
      <c r="IGG68" s="140"/>
      <c r="IGH68" s="140"/>
      <c r="IGI68" s="140"/>
      <c r="IGJ68" s="140"/>
      <c r="IGK68" s="140"/>
      <c r="IGL68" s="140"/>
      <c r="IGM68" s="140"/>
      <c r="IGN68" s="140"/>
      <c r="IGO68" s="140"/>
      <c r="IGP68" s="140"/>
      <c r="IGQ68" s="140"/>
      <c r="IGR68" s="140"/>
      <c r="IGS68" s="140"/>
      <c r="IGT68" s="140"/>
      <c r="IGU68" s="140"/>
      <c r="IGV68" s="140"/>
      <c r="IGW68" s="140"/>
      <c r="IGX68" s="140"/>
      <c r="IGY68" s="140"/>
      <c r="IGZ68" s="140"/>
      <c r="IHA68" s="140"/>
      <c r="IHB68" s="140"/>
      <c r="IHC68" s="140"/>
      <c r="IHD68" s="140"/>
      <c r="IHE68" s="140"/>
      <c r="IHF68" s="140"/>
      <c r="IHG68" s="140"/>
      <c r="IHH68" s="140"/>
      <c r="IHI68" s="140"/>
      <c r="IHJ68" s="140"/>
      <c r="IHK68" s="140"/>
      <c r="IHL68" s="140"/>
      <c r="IHM68" s="140"/>
      <c r="IHN68" s="140"/>
      <c r="IHO68" s="140"/>
      <c r="IHP68" s="140"/>
      <c r="IHQ68" s="140"/>
      <c r="IHR68" s="140"/>
      <c r="IHS68" s="140"/>
      <c r="IHT68" s="140"/>
      <c r="IHU68" s="140"/>
      <c r="IHV68" s="140"/>
      <c r="IHW68" s="140"/>
      <c r="IHX68" s="140"/>
      <c r="IHY68" s="140"/>
      <c r="IHZ68" s="140"/>
      <c r="IIA68" s="140"/>
      <c r="IIB68" s="140"/>
      <c r="IIC68" s="140"/>
      <c r="IID68" s="140"/>
      <c r="IIE68" s="140"/>
      <c r="IIF68" s="140"/>
      <c r="IIG68" s="140"/>
      <c r="IIH68" s="140"/>
      <c r="III68" s="140"/>
      <c r="IIJ68" s="140"/>
      <c r="IIK68" s="140"/>
      <c r="IIL68" s="140"/>
      <c r="IIM68" s="140"/>
      <c r="IIN68" s="140"/>
      <c r="IIO68" s="140"/>
      <c r="IIP68" s="140"/>
      <c r="IIQ68" s="140"/>
      <c r="IIR68" s="140"/>
      <c r="IIS68" s="140"/>
      <c r="IIT68" s="140"/>
      <c r="IIU68" s="140"/>
      <c r="IIV68" s="140"/>
      <c r="IIW68" s="140"/>
      <c r="IIX68" s="140"/>
      <c r="IIY68" s="140"/>
      <c r="IIZ68" s="140"/>
      <c r="IJA68" s="140"/>
      <c r="IJB68" s="140"/>
      <c r="IJC68" s="140"/>
      <c r="IJD68" s="140"/>
      <c r="IJE68" s="140"/>
      <c r="IJF68" s="140"/>
      <c r="IJG68" s="140"/>
      <c r="IJH68" s="140"/>
      <c r="IJI68" s="140"/>
      <c r="IJJ68" s="140"/>
      <c r="IJK68" s="140"/>
      <c r="IJL68" s="140"/>
      <c r="IJM68" s="140"/>
      <c r="IJN68" s="140"/>
      <c r="IJO68" s="140"/>
      <c r="IJP68" s="140"/>
      <c r="IJQ68" s="140"/>
      <c r="IJR68" s="140"/>
      <c r="IJS68" s="140"/>
      <c r="IJT68" s="140"/>
      <c r="IJU68" s="140"/>
      <c r="IJV68" s="140"/>
      <c r="IJW68" s="140"/>
      <c r="IJX68" s="140"/>
      <c r="IJY68" s="140"/>
      <c r="IJZ68" s="140"/>
      <c r="IKA68" s="140"/>
      <c r="IKB68" s="140"/>
      <c r="IKC68" s="140"/>
      <c r="IKD68" s="140"/>
      <c r="IKE68" s="140"/>
      <c r="IKF68" s="140"/>
      <c r="IKG68" s="140"/>
      <c r="IKH68" s="140"/>
      <c r="IKI68" s="140"/>
      <c r="IKJ68" s="140"/>
      <c r="IKK68" s="140"/>
      <c r="IKL68" s="140"/>
      <c r="IKM68" s="140"/>
      <c r="IKN68" s="140"/>
      <c r="IKO68" s="140"/>
      <c r="IKP68" s="140"/>
      <c r="IKQ68" s="140"/>
      <c r="IKR68" s="140"/>
      <c r="IKS68" s="140"/>
      <c r="IKT68" s="140"/>
      <c r="IKU68" s="140"/>
      <c r="IKV68" s="140"/>
      <c r="IKW68" s="140"/>
      <c r="IKX68" s="140"/>
      <c r="IKY68" s="140"/>
      <c r="IKZ68" s="140"/>
      <c r="ILA68" s="140"/>
      <c r="ILB68" s="140"/>
      <c r="ILC68" s="140"/>
      <c r="ILD68" s="140"/>
      <c r="ILE68" s="140"/>
      <c r="ILF68" s="140"/>
      <c r="ILG68" s="140"/>
      <c r="ILH68" s="140"/>
      <c r="ILI68" s="140"/>
      <c r="ILJ68" s="140"/>
      <c r="ILK68" s="140"/>
      <c r="ILL68" s="140"/>
      <c r="ILM68" s="140"/>
      <c r="ILN68" s="140"/>
      <c r="ILO68" s="140"/>
      <c r="ILP68" s="140"/>
      <c r="ILQ68" s="140"/>
      <c r="ILR68" s="140"/>
      <c r="ILS68" s="140"/>
      <c r="ILT68" s="140"/>
      <c r="ILU68" s="140"/>
      <c r="ILV68" s="140"/>
      <c r="ILW68" s="140"/>
      <c r="ILX68" s="140"/>
      <c r="ILY68" s="140"/>
      <c r="ILZ68" s="140"/>
      <c r="IMA68" s="140"/>
      <c r="IMB68" s="140"/>
      <c r="IMC68" s="140"/>
      <c r="IMD68" s="140"/>
      <c r="IME68" s="140"/>
      <c r="IMF68" s="140"/>
      <c r="IMG68" s="140"/>
      <c r="IMH68" s="140"/>
      <c r="IMI68" s="140"/>
      <c r="IMJ68" s="140"/>
      <c r="IMK68" s="140"/>
      <c r="IML68" s="140"/>
      <c r="IMM68" s="140"/>
      <c r="IMN68" s="140"/>
      <c r="IMO68" s="140"/>
      <c r="IMP68" s="140"/>
      <c r="IMQ68" s="140"/>
      <c r="IMR68" s="140"/>
      <c r="IMS68" s="140"/>
      <c r="IMT68" s="140"/>
      <c r="IMU68" s="140"/>
      <c r="IMV68" s="140"/>
      <c r="IMW68" s="140"/>
      <c r="IMX68" s="140"/>
      <c r="IMY68" s="140"/>
      <c r="IMZ68" s="140"/>
      <c r="INA68" s="140"/>
      <c r="INB68" s="140"/>
      <c r="INC68" s="140"/>
      <c r="IND68" s="140"/>
      <c r="INE68" s="140"/>
      <c r="INF68" s="140"/>
      <c r="ING68" s="140"/>
      <c r="INH68" s="140"/>
      <c r="INI68" s="140"/>
      <c r="INJ68" s="140"/>
      <c r="INK68" s="140"/>
      <c r="INL68" s="140"/>
      <c r="INM68" s="140"/>
      <c r="INN68" s="140"/>
      <c r="INO68" s="140"/>
      <c r="INP68" s="140"/>
      <c r="INQ68" s="140"/>
      <c r="INR68" s="140"/>
      <c r="INS68" s="140"/>
      <c r="INT68" s="140"/>
      <c r="INU68" s="140"/>
      <c r="INV68" s="140"/>
      <c r="INW68" s="140"/>
      <c r="INX68" s="140"/>
      <c r="INY68" s="140"/>
      <c r="INZ68" s="140"/>
      <c r="IOA68" s="140"/>
      <c r="IOB68" s="140"/>
      <c r="IOC68" s="140"/>
      <c r="IOD68" s="140"/>
      <c r="IOE68" s="140"/>
      <c r="IOF68" s="140"/>
      <c r="IOG68" s="140"/>
      <c r="IOH68" s="140"/>
      <c r="IOI68" s="140"/>
      <c r="IOJ68" s="140"/>
      <c r="IOK68" s="140"/>
      <c r="IOL68" s="140"/>
      <c r="IOM68" s="140"/>
      <c r="ION68" s="140"/>
      <c r="IOO68" s="140"/>
      <c r="IOP68" s="140"/>
      <c r="IOQ68" s="140"/>
      <c r="IOR68" s="140"/>
      <c r="IOS68" s="140"/>
      <c r="IOT68" s="140"/>
      <c r="IOU68" s="140"/>
      <c r="IOV68" s="140"/>
      <c r="IOW68" s="140"/>
      <c r="IOX68" s="140"/>
      <c r="IOY68" s="140"/>
      <c r="IOZ68" s="140"/>
      <c r="IPA68" s="140"/>
      <c r="IPB68" s="140"/>
      <c r="IPC68" s="140"/>
      <c r="IPD68" s="140"/>
      <c r="IPE68" s="140"/>
      <c r="IPF68" s="140"/>
      <c r="IPG68" s="140"/>
      <c r="IPH68" s="140"/>
      <c r="IPI68" s="140"/>
      <c r="IPJ68" s="140"/>
      <c r="IPK68" s="140"/>
      <c r="IPL68" s="140"/>
      <c r="IPM68" s="140"/>
      <c r="IPN68" s="140"/>
      <c r="IPO68" s="140"/>
      <c r="IPP68" s="140"/>
      <c r="IPQ68" s="140"/>
      <c r="IPR68" s="140"/>
      <c r="IPS68" s="140"/>
      <c r="IPT68" s="140"/>
      <c r="IPU68" s="140"/>
      <c r="IPV68" s="140"/>
      <c r="IPW68" s="140"/>
      <c r="IPX68" s="140"/>
      <c r="IPY68" s="140"/>
      <c r="IPZ68" s="140"/>
      <c r="IQA68" s="140"/>
      <c r="IQB68" s="140"/>
      <c r="IQC68" s="140"/>
      <c r="IQD68" s="140"/>
      <c r="IQE68" s="140"/>
      <c r="IQF68" s="140"/>
      <c r="IQG68" s="140"/>
      <c r="IQH68" s="140"/>
      <c r="IQI68" s="140"/>
      <c r="IQJ68" s="140"/>
      <c r="IQK68" s="140"/>
      <c r="IQL68" s="140"/>
      <c r="IQM68" s="140"/>
      <c r="IQN68" s="140"/>
      <c r="IQO68" s="140"/>
      <c r="IQP68" s="140"/>
      <c r="IQQ68" s="140"/>
      <c r="IQR68" s="140"/>
      <c r="IQS68" s="140"/>
      <c r="IQT68" s="140"/>
      <c r="IQU68" s="140"/>
      <c r="IQV68" s="140"/>
      <c r="IQW68" s="140"/>
      <c r="IQX68" s="140"/>
      <c r="IQY68" s="140"/>
      <c r="IQZ68" s="140"/>
      <c r="IRA68" s="140"/>
      <c r="IRB68" s="140"/>
      <c r="IRC68" s="140"/>
      <c r="IRD68" s="140"/>
      <c r="IRE68" s="140"/>
      <c r="IRF68" s="140"/>
      <c r="IRG68" s="140"/>
      <c r="IRH68" s="140"/>
      <c r="IRI68" s="140"/>
      <c r="IRJ68" s="140"/>
      <c r="IRK68" s="140"/>
      <c r="IRL68" s="140"/>
      <c r="IRM68" s="140"/>
      <c r="IRN68" s="140"/>
      <c r="IRO68" s="140"/>
      <c r="IRP68" s="140"/>
      <c r="IRQ68" s="140"/>
      <c r="IRR68" s="140"/>
      <c r="IRS68" s="140"/>
      <c r="IRT68" s="140"/>
      <c r="IRU68" s="140"/>
      <c r="IRV68" s="140"/>
      <c r="IRW68" s="140"/>
      <c r="IRX68" s="140"/>
      <c r="IRY68" s="140"/>
      <c r="IRZ68" s="140"/>
      <c r="ISA68" s="140"/>
      <c r="ISB68" s="140"/>
      <c r="ISC68" s="140"/>
      <c r="ISD68" s="140"/>
      <c r="ISE68" s="140"/>
      <c r="ISF68" s="140"/>
      <c r="ISG68" s="140"/>
      <c r="ISH68" s="140"/>
      <c r="ISI68" s="140"/>
      <c r="ISJ68" s="140"/>
      <c r="ISK68" s="140"/>
      <c r="ISL68" s="140"/>
      <c r="ISM68" s="140"/>
      <c r="ISN68" s="140"/>
      <c r="ISO68" s="140"/>
      <c r="ISP68" s="140"/>
      <c r="ISQ68" s="140"/>
      <c r="ISR68" s="140"/>
      <c r="ISS68" s="140"/>
      <c r="IST68" s="140"/>
      <c r="ISU68" s="140"/>
      <c r="ISV68" s="140"/>
      <c r="ISW68" s="140"/>
      <c r="ISX68" s="140"/>
      <c r="ISY68" s="140"/>
      <c r="ISZ68" s="140"/>
      <c r="ITA68" s="140"/>
      <c r="ITB68" s="140"/>
      <c r="ITC68" s="140"/>
      <c r="ITD68" s="140"/>
      <c r="ITE68" s="140"/>
      <c r="ITF68" s="140"/>
      <c r="ITG68" s="140"/>
      <c r="ITH68" s="140"/>
      <c r="ITI68" s="140"/>
      <c r="ITJ68" s="140"/>
      <c r="ITK68" s="140"/>
      <c r="ITL68" s="140"/>
      <c r="ITM68" s="140"/>
      <c r="ITN68" s="140"/>
      <c r="ITO68" s="140"/>
      <c r="ITP68" s="140"/>
      <c r="ITQ68" s="140"/>
      <c r="ITR68" s="140"/>
      <c r="ITS68" s="140"/>
      <c r="ITT68" s="140"/>
      <c r="ITU68" s="140"/>
      <c r="ITV68" s="140"/>
      <c r="ITW68" s="140"/>
      <c r="ITX68" s="140"/>
      <c r="ITY68" s="140"/>
      <c r="ITZ68" s="140"/>
      <c r="IUA68" s="140"/>
      <c r="IUB68" s="140"/>
      <c r="IUC68" s="140"/>
      <c r="IUD68" s="140"/>
      <c r="IUE68" s="140"/>
      <c r="IUF68" s="140"/>
      <c r="IUG68" s="140"/>
      <c r="IUH68" s="140"/>
      <c r="IUI68" s="140"/>
      <c r="IUJ68" s="140"/>
      <c r="IUK68" s="140"/>
      <c r="IUL68" s="140"/>
      <c r="IUM68" s="140"/>
      <c r="IUN68" s="140"/>
      <c r="IUO68" s="140"/>
      <c r="IUP68" s="140"/>
      <c r="IUQ68" s="140"/>
      <c r="IUR68" s="140"/>
      <c r="IUS68" s="140"/>
      <c r="IUT68" s="140"/>
      <c r="IUU68" s="140"/>
      <c r="IUV68" s="140"/>
      <c r="IUW68" s="140"/>
      <c r="IUX68" s="140"/>
      <c r="IUY68" s="140"/>
      <c r="IUZ68" s="140"/>
      <c r="IVA68" s="140"/>
      <c r="IVB68" s="140"/>
      <c r="IVC68" s="140"/>
      <c r="IVD68" s="140"/>
      <c r="IVE68" s="140"/>
      <c r="IVF68" s="140"/>
      <c r="IVG68" s="140"/>
      <c r="IVH68" s="140"/>
      <c r="IVI68" s="140"/>
      <c r="IVJ68" s="140"/>
      <c r="IVK68" s="140"/>
      <c r="IVL68" s="140"/>
      <c r="IVM68" s="140"/>
      <c r="IVN68" s="140"/>
      <c r="IVO68" s="140"/>
      <c r="IVP68" s="140"/>
      <c r="IVQ68" s="140"/>
      <c r="IVR68" s="140"/>
      <c r="IVS68" s="140"/>
      <c r="IVT68" s="140"/>
      <c r="IVU68" s="140"/>
      <c r="IVV68" s="140"/>
      <c r="IVW68" s="140"/>
      <c r="IVX68" s="140"/>
      <c r="IVY68" s="140"/>
      <c r="IVZ68" s="140"/>
      <c r="IWA68" s="140"/>
      <c r="IWB68" s="140"/>
      <c r="IWC68" s="140"/>
      <c r="IWD68" s="140"/>
      <c r="IWE68" s="140"/>
      <c r="IWF68" s="140"/>
      <c r="IWG68" s="140"/>
      <c r="IWH68" s="140"/>
      <c r="IWI68" s="140"/>
      <c r="IWJ68" s="140"/>
      <c r="IWK68" s="140"/>
      <c r="IWL68" s="140"/>
      <c r="IWM68" s="140"/>
      <c r="IWN68" s="140"/>
      <c r="IWO68" s="140"/>
      <c r="IWP68" s="140"/>
      <c r="IWQ68" s="140"/>
      <c r="IWR68" s="140"/>
      <c r="IWS68" s="140"/>
      <c r="IWT68" s="140"/>
      <c r="IWU68" s="140"/>
      <c r="IWV68" s="140"/>
      <c r="IWW68" s="140"/>
      <c r="IWX68" s="140"/>
      <c r="IWY68" s="140"/>
      <c r="IWZ68" s="140"/>
      <c r="IXA68" s="140"/>
      <c r="IXB68" s="140"/>
      <c r="IXC68" s="140"/>
      <c r="IXD68" s="140"/>
      <c r="IXE68" s="140"/>
      <c r="IXF68" s="140"/>
      <c r="IXG68" s="140"/>
      <c r="IXH68" s="140"/>
      <c r="IXI68" s="140"/>
      <c r="IXJ68" s="140"/>
      <c r="IXK68" s="140"/>
      <c r="IXL68" s="140"/>
      <c r="IXM68" s="140"/>
      <c r="IXN68" s="140"/>
      <c r="IXO68" s="140"/>
      <c r="IXP68" s="140"/>
      <c r="IXQ68" s="140"/>
      <c r="IXR68" s="140"/>
      <c r="IXS68" s="140"/>
      <c r="IXT68" s="140"/>
      <c r="IXU68" s="140"/>
      <c r="IXV68" s="140"/>
      <c r="IXW68" s="140"/>
      <c r="IXX68" s="140"/>
      <c r="IXY68" s="140"/>
      <c r="IXZ68" s="140"/>
      <c r="IYA68" s="140"/>
      <c r="IYB68" s="140"/>
      <c r="IYC68" s="140"/>
      <c r="IYD68" s="140"/>
      <c r="IYE68" s="140"/>
      <c r="IYF68" s="140"/>
      <c r="IYG68" s="140"/>
      <c r="IYH68" s="140"/>
      <c r="IYI68" s="140"/>
      <c r="IYJ68" s="140"/>
      <c r="IYK68" s="140"/>
      <c r="IYL68" s="140"/>
      <c r="IYM68" s="140"/>
      <c r="IYN68" s="140"/>
      <c r="IYO68" s="140"/>
      <c r="IYP68" s="140"/>
      <c r="IYQ68" s="140"/>
      <c r="IYR68" s="140"/>
      <c r="IYS68" s="140"/>
      <c r="IYT68" s="140"/>
      <c r="IYU68" s="140"/>
      <c r="IYV68" s="140"/>
      <c r="IYW68" s="140"/>
      <c r="IYX68" s="140"/>
      <c r="IYY68" s="140"/>
      <c r="IYZ68" s="140"/>
      <c r="IZA68" s="140"/>
      <c r="IZB68" s="140"/>
      <c r="IZC68" s="140"/>
      <c r="IZD68" s="140"/>
      <c r="IZE68" s="140"/>
      <c r="IZF68" s="140"/>
      <c r="IZG68" s="140"/>
      <c r="IZH68" s="140"/>
      <c r="IZI68" s="140"/>
      <c r="IZJ68" s="140"/>
      <c r="IZK68" s="140"/>
      <c r="IZL68" s="140"/>
      <c r="IZM68" s="140"/>
      <c r="IZN68" s="140"/>
      <c r="IZO68" s="140"/>
      <c r="IZP68" s="140"/>
      <c r="IZQ68" s="140"/>
      <c r="IZR68" s="140"/>
      <c r="IZS68" s="140"/>
      <c r="IZT68" s="140"/>
      <c r="IZU68" s="140"/>
      <c r="IZV68" s="140"/>
      <c r="IZW68" s="140"/>
      <c r="IZX68" s="140"/>
      <c r="IZY68" s="140"/>
      <c r="IZZ68" s="140"/>
      <c r="JAA68" s="140"/>
      <c r="JAB68" s="140"/>
      <c r="JAC68" s="140"/>
      <c r="JAD68" s="140"/>
      <c r="JAE68" s="140"/>
      <c r="JAF68" s="140"/>
      <c r="JAG68" s="140"/>
      <c r="JAH68" s="140"/>
      <c r="JAI68" s="140"/>
      <c r="JAJ68" s="140"/>
      <c r="JAK68" s="140"/>
      <c r="JAL68" s="140"/>
      <c r="JAM68" s="140"/>
      <c r="JAN68" s="140"/>
      <c r="JAO68" s="140"/>
      <c r="JAP68" s="140"/>
      <c r="JAQ68" s="140"/>
      <c r="JAR68" s="140"/>
      <c r="JAS68" s="140"/>
      <c r="JAT68" s="140"/>
      <c r="JAU68" s="140"/>
      <c r="JAV68" s="140"/>
      <c r="JAW68" s="140"/>
      <c r="JAX68" s="140"/>
      <c r="JAY68" s="140"/>
      <c r="JAZ68" s="140"/>
      <c r="JBA68" s="140"/>
      <c r="JBB68" s="140"/>
      <c r="JBC68" s="140"/>
      <c r="JBD68" s="140"/>
      <c r="JBE68" s="140"/>
      <c r="JBF68" s="140"/>
      <c r="JBG68" s="140"/>
      <c r="JBH68" s="140"/>
      <c r="JBI68" s="140"/>
      <c r="JBJ68" s="140"/>
      <c r="JBK68" s="140"/>
      <c r="JBL68" s="140"/>
      <c r="JBM68" s="140"/>
      <c r="JBN68" s="140"/>
      <c r="JBO68" s="140"/>
      <c r="JBP68" s="140"/>
      <c r="JBQ68" s="140"/>
      <c r="JBR68" s="140"/>
      <c r="JBS68" s="140"/>
      <c r="JBT68" s="140"/>
      <c r="JBU68" s="140"/>
      <c r="JBV68" s="140"/>
      <c r="JBW68" s="140"/>
      <c r="JBX68" s="140"/>
      <c r="JBY68" s="140"/>
      <c r="JBZ68" s="140"/>
      <c r="JCA68" s="140"/>
      <c r="JCB68" s="140"/>
      <c r="JCC68" s="140"/>
      <c r="JCD68" s="140"/>
      <c r="JCE68" s="140"/>
      <c r="JCF68" s="140"/>
      <c r="JCG68" s="140"/>
      <c r="JCH68" s="140"/>
      <c r="JCI68" s="140"/>
      <c r="JCJ68" s="140"/>
      <c r="JCK68" s="140"/>
      <c r="JCL68" s="140"/>
      <c r="JCM68" s="140"/>
      <c r="JCN68" s="140"/>
      <c r="JCO68" s="140"/>
      <c r="JCP68" s="140"/>
      <c r="JCQ68" s="140"/>
      <c r="JCR68" s="140"/>
      <c r="JCS68" s="140"/>
      <c r="JCT68" s="140"/>
      <c r="JCU68" s="140"/>
      <c r="JCV68" s="140"/>
      <c r="JCW68" s="140"/>
      <c r="JCX68" s="140"/>
      <c r="JCY68" s="140"/>
      <c r="JCZ68" s="140"/>
      <c r="JDA68" s="140"/>
      <c r="JDB68" s="140"/>
      <c r="JDC68" s="140"/>
      <c r="JDD68" s="140"/>
      <c r="JDE68" s="140"/>
      <c r="JDF68" s="140"/>
      <c r="JDG68" s="140"/>
      <c r="JDH68" s="140"/>
      <c r="JDI68" s="140"/>
      <c r="JDJ68" s="140"/>
      <c r="JDK68" s="140"/>
      <c r="JDL68" s="140"/>
      <c r="JDM68" s="140"/>
      <c r="JDN68" s="140"/>
      <c r="JDO68" s="140"/>
      <c r="JDP68" s="140"/>
      <c r="JDQ68" s="140"/>
      <c r="JDR68" s="140"/>
      <c r="JDS68" s="140"/>
      <c r="JDT68" s="140"/>
      <c r="JDU68" s="140"/>
      <c r="JDV68" s="140"/>
      <c r="JDW68" s="140"/>
      <c r="JDX68" s="140"/>
      <c r="JDY68" s="140"/>
      <c r="JDZ68" s="140"/>
      <c r="JEA68" s="140"/>
      <c r="JEB68" s="140"/>
      <c r="JEC68" s="140"/>
      <c r="JED68" s="140"/>
      <c r="JEE68" s="140"/>
      <c r="JEF68" s="140"/>
      <c r="JEG68" s="140"/>
      <c r="JEH68" s="140"/>
      <c r="JEI68" s="140"/>
      <c r="JEJ68" s="140"/>
      <c r="JEK68" s="140"/>
      <c r="JEL68" s="140"/>
      <c r="JEM68" s="140"/>
      <c r="JEN68" s="140"/>
      <c r="JEO68" s="140"/>
      <c r="JEP68" s="140"/>
      <c r="JEQ68" s="140"/>
      <c r="JER68" s="140"/>
      <c r="JES68" s="140"/>
      <c r="JET68" s="140"/>
      <c r="JEU68" s="140"/>
      <c r="JEV68" s="140"/>
      <c r="JEW68" s="140"/>
      <c r="JEX68" s="140"/>
      <c r="JEY68" s="140"/>
      <c r="JEZ68" s="140"/>
      <c r="JFA68" s="140"/>
      <c r="JFB68" s="140"/>
      <c r="JFC68" s="140"/>
      <c r="JFD68" s="140"/>
      <c r="JFE68" s="140"/>
      <c r="JFF68" s="140"/>
      <c r="JFG68" s="140"/>
      <c r="JFH68" s="140"/>
      <c r="JFI68" s="140"/>
      <c r="JFJ68" s="140"/>
      <c r="JFK68" s="140"/>
      <c r="JFL68" s="140"/>
      <c r="JFM68" s="140"/>
      <c r="JFN68" s="140"/>
      <c r="JFO68" s="140"/>
      <c r="JFP68" s="140"/>
      <c r="JFQ68" s="140"/>
      <c r="JFR68" s="140"/>
      <c r="JFS68" s="140"/>
      <c r="JFT68" s="140"/>
      <c r="JFU68" s="140"/>
      <c r="JFV68" s="140"/>
      <c r="JFW68" s="140"/>
      <c r="JFX68" s="140"/>
      <c r="JFY68" s="140"/>
      <c r="JFZ68" s="140"/>
      <c r="JGA68" s="140"/>
      <c r="JGB68" s="140"/>
      <c r="JGC68" s="140"/>
      <c r="JGD68" s="140"/>
      <c r="JGE68" s="140"/>
      <c r="JGF68" s="140"/>
      <c r="JGG68" s="140"/>
      <c r="JGH68" s="140"/>
      <c r="JGI68" s="140"/>
      <c r="JGJ68" s="140"/>
      <c r="JGK68" s="140"/>
      <c r="JGL68" s="140"/>
      <c r="JGM68" s="140"/>
      <c r="JGN68" s="140"/>
      <c r="JGO68" s="140"/>
      <c r="JGP68" s="140"/>
      <c r="JGQ68" s="140"/>
      <c r="JGR68" s="140"/>
      <c r="JGS68" s="140"/>
      <c r="JGT68" s="140"/>
      <c r="JGU68" s="140"/>
      <c r="JGV68" s="140"/>
      <c r="JGW68" s="140"/>
      <c r="JGX68" s="140"/>
      <c r="JGY68" s="140"/>
      <c r="JGZ68" s="140"/>
      <c r="JHA68" s="140"/>
      <c r="JHB68" s="140"/>
      <c r="JHC68" s="140"/>
      <c r="JHD68" s="140"/>
      <c r="JHE68" s="140"/>
      <c r="JHF68" s="140"/>
      <c r="JHG68" s="140"/>
      <c r="JHH68" s="140"/>
      <c r="JHI68" s="140"/>
      <c r="JHJ68" s="140"/>
      <c r="JHK68" s="140"/>
      <c r="JHL68" s="140"/>
      <c r="JHM68" s="140"/>
      <c r="JHN68" s="140"/>
      <c r="JHO68" s="140"/>
      <c r="JHP68" s="140"/>
      <c r="JHQ68" s="140"/>
      <c r="JHR68" s="140"/>
      <c r="JHS68" s="140"/>
      <c r="JHT68" s="140"/>
      <c r="JHU68" s="140"/>
      <c r="JHV68" s="140"/>
      <c r="JHW68" s="140"/>
      <c r="JHX68" s="140"/>
      <c r="JHY68" s="140"/>
      <c r="JHZ68" s="140"/>
      <c r="JIA68" s="140"/>
      <c r="JIB68" s="140"/>
      <c r="JIC68" s="140"/>
      <c r="JID68" s="140"/>
      <c r="JIE68" s="140"/>
      <c r="JIF68" s="140"/>
      <c r="JIG68" s="140"/>
      <c r="JIH68" s="140"/>
      <c r="JII68" s="140"/>
      <c r="JIJ68" s="140"/>
      <c r="JIK68" s="140"/>
      <c r="JIL68" s="140"/>
      <c r="JIM68" s="140"/>
      <c r="JIN68" s="140"/>
      <c r="JIO68" s="140"/>
      <c r="JIP68" s="140"/>
      <c r="JIQ68" s="140"/>
      <c r="JIR68" s="140"/>
      <c r="JIS68" s="140"/>
      <c r="JIT68" s="140"/>
      <c r="JIU68" s="140"/>
      <c r="JIV68" s="140"/>
      <c r="JIW68" s="140"/>
      <c r="JIX68" s="140"/>
      <c r="JIY68" s="140"/>
      <c r="JIZ68" s="140"/>
      <c r="JJA68" s="140"/>
      <c r="JJB68" s="140"/>
      <c r="JJC68" s="140"/>
      <c r="JJD68" s="140"/>
      <c r="JJE68" s="140"/>
      <c r="JJF68" s="140"/>
      <c r="JJG68" s="140"/>
      <c r="JJH68" s="140"/>
      <c r="JJI68" s="140"/>
      <c r="JJJ68" s="140"/>
      <c r="JJK68" s="140"/>
      <c r="JJL68" s="140"/>
      <c r="JJM68" s="140"/>
      <c r="JJN68" s="140"/>
      <c r="JJO68" s="140"/>
      <c r="JJP68" s="140"/>
      <c r="JJQ68" s="140"/>
      <c r="JJR68" s="140"/>
      <c r="JJS68" s="140"/>
      <c r="JJT68" s="140"/>
      <c r="JJU68" s="140"/>
      <c r="JJV68" s="140"/>
      <c r="JJW68" s="140"/>
      <c r="JJX68" s="140"/>
      <c r="JJY68" s="140"/>
      <c r="JJZ68" s="140"/>
      <c r="JKA68" s="140"/>
      <c r="JKB68" s="140"/>
      <c r="JKC68" s="140"/>
      <c r="JKD68" s="140"/>
      <c r="JKE68" s="140"/>
      <c r="JKF68" s="140"/>
      <c r="JKG68" s="140"/>
      <c r="JKH68" s="140"/>
      <c r="JKI68" s="140"/>
      <c r="JKJ68" s="140"/>
      <c r="JKK68" s="140"/>
      <c r="JKL68" s="140"/>
      <c r="JKM68" s="140"/>
      <c r="JKN68" s="140"/>
      <c r="JKO68" s="140"/>
      <c r="JKP68" s="140"/>
      <c r="JKQ68" s="140"/>
      <c r="JKR68" s="140"/>
      <c r="JKS68" s="140"/>
      <c r="JKT68" s="140"/>
      <c r="JKU68" s="140"/>
      <c r="JKV68" s="140"/>
      <c r="JKW68" s="140"/>
      <c r="JKX68" s="140"/>
      <c r="JKY68" s="140"/>
      <c r="JKZ68" s="140"/>
      <c r="JLA68" s="140"/>
      <c r="JLB68" s="140"/>
      <c r="JLC68" s="140"/>
      <c r="JLD68" s="140"/>
      <c r="JLE68" s="140"/>
      <c r="JLF68" s="140"/>
      <c r="JLG68" s="140"/>
      <c r="JLH68" s="140"/>
      <c r="JLI68" s="140"/>
      <c r="JLJ68" s="140"/>
      <c r="JLK68" s="140"/>
      <c r="JLL68" s="140"/>
      <c r="JLM68" s="140"/>
      <c r="JLN68" s="140"/>
      <c r="JLO68" s="140"/>
      <c r="JLP68" s="140"/>
      <c r="JLQ68" s="140"/>
      <c r="JLR68" s="140"/>
      <c r="JLS68" s="140"/>
      <c r="JLT68" s="140"/>
      <c r="JLU68" s="140"/>
      <c r="JLV68" s="140"/>
      <c r="JLW68" s="140"/>
      <c r="JLX68" s="140"/>
      <c r="JLY68" s="140"/>
      <c r="JLZ68" s="140"/>
      <c r="JMA68" s="140"/>
      <c r="JMB68" s="140"/>
      <c r="JMC68" s="140"/>
      <c r="JMD68" s="140"/>
      <c r="JME68" s="140"/>
      <c r="JMF68" s="140"/>
      <c r="JMG68" s="140"/>
      <c r="JMH68" s="140"/>
      <c r="JMI68" s="140"/>
      <c r="JMJ68" s="140"/>
      <c r="JMK68" s="140"/>
      <c r="JML68" s="140"/>
      <c r="JMM68" s="140"/>
      <c r="JMN68" s="140"/>
      <c r="JMO68" s="140"/>
      <c r="JMP68" s="140"/>
      <c r="JMQ68" s="140"/>
      <c r="JMR68" s="140"/>
      <c r="JMS68" s="140"/>
      <c r="JMT68" s="140"/>
      <c r="JMU68" s="140"/>
      <c r="JMV68" s="140"/>
      <c r="JMW68" s="140"/>
      <c r="JMX68" s="140"/>
      <c r="JMY68" s="140"/>
      <c r="JMZ68" s="140"/>
      <c r="JNA68" s="140"/>
      <c r="JNB68" s="140"/>
      <c r="JNC68" s="140"/>
      <c r="JND68" s="140"/>
      <c r="JNE68" s="140"/>
      <c r="JNF68" s="140"/>
      <c r="JNG68" s="140"/>
      <c r="JNH68" s="140"/>
      <c r="JNI68" s="140"/>
      <c r="JNJ68" s="140"/>
      <c r="JNK68" s="140"/>
      <c r="JNL68" s="140"/>
      <c r="JNM68" s="140"/>
      <c r="JNN68" s="140"/>
      <c r="JNO68" s="140"/>
      <c r="JNP68" s="140"/>
      <c r="JNQ68" s="140"/>
      <c r="JNR68" s="140"/>
      <c r="JNS68" s="140"/>
      <c r="JNT68" s="140"/>
      <c r="JNU68" s="140"/>
      <c r="JNV68" s="140"/>
      <c r="JNW68" s="140"/>
      <c r="JNX68" s="140"/>
      <c r="JNY68" s="140"/>
      <c r="JNZ68" s="140"/>
      <c r="JOA68" s="140"/>
      <c r="JOB68" s="140"/>
      <c r="JOC68" s="140"/>
      <c r="JOD68" s="140"/>
      <c r="JOE68" s="140"/>
      <c r="JOF68" s="140"/>
      <c r="JOG68" s="140"/>
      <c r="JOH68" s="140"/>
      <c r="JOI68" s="140"/>
      <c r="JOJ68" s="140"/>
      <c r="JOK68" s="140"/>
      <c r="JOL68" s="140"/>
      <c r="JOM68" s="140"/>
      <c r="JON68" s="140"/>
      <c r="JOO68" s="140"/>
      <c r="JOP68" s="140"/>
      <c r="JOQ68" s="140"/>
      <c r="JOR68" s="140"/>
      <c r="JOS68" s="140"/>
      <c r="JOT68" s="140"/>
      <c r="JOU68" s="140"/>
      <c r="JOV68" s="140"/>
      <c r="JOW68" s="140"/>
      <c r="JOX68" s="140"/>
      <c r="JOY68" s="140"/>
      <c r="JOZ68" s="140"/>
      <c r="JPA68" s="140"/>
      <c r="JPB68" s="140"/>
      <c r="JPC68" s="140"/>
      <c r="JPD68" s="140"/>
      <c r="JPE68" s="140"/>
      <c r="JPF68" s="140"/>
      <c r="JPG68" s="140"/>
      <c r="JPH68" s="140"/>
      <c r="JPI68" s="140"/>
      <c r="JPJ68" s="140"/>
      <c r="JPK68" s="140"/>
      <c r="JPL68" s="140"/>
      <c r="JPM68" s="140"/>
      <c r="JPN68" s="140"/>
      <c r="JPO68" s="140"/>
      <c r="JPP68" s="140"/>
      <c r="JPQ68" s="140"/>
      <c r="JPR68" s="140"/>
      <c r="JPS68" s="140"/>
      <c r="JPT68" s="140"/>
      <c r="JPU68" s="140"/>
      <c r="JPV68" s="140"/>
      <c r="JPW68" s="140"/>
      <c r="JPX68" s="140"/>
      <c r="JPY68" s="140"/>
      <c r="JPZ68" s="140"/>
      <c r="JQA68" s="140"/>
      <c r="JQB68" s="140"/>
      <c r="JQC68" s="140"/>
      <c r="JQD68" s="140"/>
      <c r="JQE68" s="140"/>
      <c r="JQF68" s="140"/>
      <c r="JQG68" s="140"/>
      <c r="JQH68" s="140"/>
      <c r="JQI68" s="140"/>
      <c r="JQJ68" s="140"/>
      <c r="JQK68" s="140"/>
      <c r="JQL68" s="140"/>
      <c r="JQM68" s="140"/>
      <c r="JQN68" s="140"/>
      <c r="JQO68" s="140"/>
      <c r="JQP68" s="140"/>
      <c r="JQQ68" s="140"/>
      <c r="JQR68" s="140"/>
      <c r="JQS68" s="140"/>
      <c r="JQT68" s="140"/>
      <c r="JQU68" s="140"/>
      <c r="JQV68" s="140"/>
      <c r="JQW68" s="140"/>
      <c r="JQX68" s="140"/>
      <c r="JQY68" s="140"/>
      <c r="JQZ68" s="140"/>
      <c r="JRA68" s="140"/>
      <c r="JRB68" s="140"/>
      <c r="JRC68" s="140"/>
      <c r="JRD68" s="140"/>
      <c r="JRE68" s="140"/>
      <c r="JRF68" s="140"/>
      <c r="JRG68" s="140"/>
      <c r="JRH68" s="140"/>
      <c r="JRI68" s="140"/>
      <c r="JRJ68" s="140"/>
      <c r="JRK68" s="140"/>
      <c r="JRL68" s="140"/>
      <c r="JRM68" s="140"/>
      <c r="JRN68" s="140"/>
      <c r="JRO68" s="140"/>
      <c r="JRP68" s="140"/>
      <c r="JRQ68" s="140"/>
      <c r="JRR68" s="140"/>
      <c r="JRS68" s="140"/>
      <c r="JRT68" s="140"/>
      <c r="JRU68" s="140"/>
      <c r="JRV68" s="140"/>
      <c r="JRW68" s="140"/>
      <c r="JRX68" s="140"/>
      <c r="JRY68" s="140"/>
      <c r="JRZ68" s="140"/>
      <c r="JSA68" s="140"/>
      <c r="JSB68" s="140"/>
      <c r="JSC68" s="140"/>
      <c r="JSD68" s="140"/>
      <c r="JSE68" s="140"/>
      <c r="JSF68" s="140"/>
      <c r="JSG68" s="140"/>
      <c r="JSH68" s="140"/>
      <c r="JSI68" s="140"/>
      <c r="JSJ68" s="140"/>
      <c r="JSK68" s="140"/>
      <c r="JSL68" s="140"/>
      <c r="JSM68" s="140"/>
      <c r="JSN68" s="140"/>
      <c r="JSO68" s="140"/>
      <c r="JSP68" s="140"/>
      <c r="JSQ68" s="140"/>
      <c r="JSR68" s="140"/>
      <c r="JSS68" s="140"/>
      <c r="JST68" s="140"/>
      <c r="JSU68" s="140"/>
      <c r="JSV68" s="140"/>
      <c r="JSW68" s="140"/>
      <c r="JSX68" s="140"/>
      <c r="JSY68" s="140"/>
      <c r="JSZ68" s="140"/>
      <c r="JTA68" s="140"/>
      <c r="JTB68" s="140"/>
      <c r="JTC68" s="140"/>
      <c r="JTD68" s="140"/>
      <c r="JTE68" s="140"/>
      <c r="JTF68" s="140"/>
      <c r="JTG68" s="140"/>
      <c r="JTH68" s="140"/>
      <c r="JTI68" s="140"/>
      <c r="JTJ68" s="140"/>
      <c r="JTK68" s="140"/>
      <c r="JTL68" s="140"/>
      <c r="JTM68" s="140"/>
      <c r="JTN68" s="140"/>
      <c r="JTO68" s="140"/>
      <c r="JTP68" s="140"/>
      <c r="JTQ68" s="140"/>
      <c r="JTR68" s="140"/>
      <c r="JTS68" s="140"/>
      <c r="JTT68" s="140"/>
      <c r="JTU68" s="140"/>
      <c r="JTV68" s="140"/>
      <c r="JTW68" s="140"/>
      <c r="JTX68" s="140"/>
      <c r="JTY68" s="140"/>
      <c r="JTZ68" s="140"/>
      <c r="JUA68" s="140"/>
      <c r="JUB68" s="140"/>
      <c r="JUC68" s="140"/>
      <c r="JUD68" s="140"/>
      <c r="JUE68" s="140"/>
      <c r="JUF68" s="140"/>
      <c r="JUG68" s="140"/>
      <c r="JUH68" s="140"/>
      <c r="JUI68" s="140"/>
      <c r="JUJ68" s="140"/>
      <c r="JUK68" s="140"/>
      <c r="JUL68" s="140"/>
      <c r="JUM68" s="140"/>
      <c r="JUN68" s="140"/>
      <c r="JUO68" s="140"/>
      <c r="JUP68" s="140"/>
      <c r="JUQ68" s="140"/>
      <c r="JUR68" s="140"/>
      <c r="JUS68" s="140"/>
      <c r="JUT68" s="140"/>
      <c r="JUU68" s="140"/>
      <c r="JUV68" s="140"/>
      <c r="JUW68" s="140"/>
      <c r="JUX68" s="140"/>
      <c r="JUY68" s="140"/>
      <c r="JUZ68" s="140"/>
      <c r="JVA68" s="140"/>
      <c r="JVB68" s="140"/>
      <c r="JVC68" s="140"/>
      <c r="JVD68" s="140"/>
      <c r="JVE68" s="140"/>
      <c r="JVF68" s="140"/>
      <c r="JVG68" s="140"/>
      <c r="JVH68" s="140"/>
      <c r="JVI68" s="140"/>
      <c r="JVJ68" s="140"/>
      <c r="JVK68" s="140"/>
      <c r="JVL68" s="140"/>
      <c r="JVM68" s="140"/>
      <c r="JVN68" s="140"/>
      <c r="JVO68" s="140"/>
      <c r="JVP68" s="140"/>
      <c r="JVQ68" s="140"/>
      <c r="JVR68" s="140"/>
      <c r="JVS68" s="140"/>
      <c r="JVT68" s="140"/>
      <c r="JVU68" s="140"/>
      <c r="JVV68" s="140"/>
      <c r="JVW68" s="140"/>
      <c r="JVX68" s="140"/>
      <c r="JVY68" s="140"/>
      <c r="JVZ68" s="140"/>
      <c r="JWA68" s="140"/>
      <c r="JWB68" s="140"/>
      <c r="JWC68" s="140"/>
      <c r="JWD68" s="140"/>
      <c r="JWE68" s="140"/>
      <c r="JWF68" s="140"/>
      <c r="JWG68" s="140"/>
      <c r="JWH68" s="140"/>
      <c r="JWI68" s="140"/>
      <c r="JWJ68" s="140"/>
      <c r="JWK68" s="140"/>
      <c r="JWL68" s="140"/>
      <c r="JWM68" s="140"/>
      <c r="JWN68" s="140"/>
      <c r="JWO68" s="140"/>
      <c r="JWP68" s="140"/>
      <c r="JWQ68" s="140"/>
      <c r="JWR68" s="140"/>
      <c r="JWS68" s="140"/>
      <c r="JWT68" s="140"/>
      <c r="JWU68" s="140"/>
      <c r="JWV68" s="140"/>
      <c r="JWW68" s="140"/>
      <c r="JWX68" s="140"/>
      <c r="JWY68" s="140"/>
      <c r="JWZ68" s="140"/>
      <c r="JXA68" s="140"/>
      <c r="JXB68" s="140"/>
      <c r="JXC68" s="140"/>
      <c r="JXD68" s="140"/>
      <c r="JXE68" s="140"/>
      <c r="JXF68" s="140"/>
      <c r="JXG68" s="140"/>
      <c r="JXH68" s="140"/>
      <c r="JXI68" s="140"/>
      <c r="JXJ68" s="140"/>
      <c r="JXK68" s="140"/>
      <c r="JXL68" s="140"/>
      <c r="JXM68" s="140"/>
      <c r="JXN68" s="140"/>
      <c r="JXO68" s="140"/>
      <c r="JXP68" s="140"/>
      <c r="JXQ68" s="140"/>
      <c r="JXR68" s="140"/>
      <c r="JXS68" s="140"/>
      <c r="JXT68" s="140"/>
      <c r="JXU68" s="140"/>
      <c r="JXV68" s="140"/>
      <c r="JXW68" s="140"/>
      <c r="JXX68" s="140"/>
      <c r="JXY68" s="140"/>
      <c r="JXZ68" s="140"/>
      <c r="JYA68" s="140"/>
      <c r="JYB68" s="140"/>
      <c r="JYC68" s="140"/>
      <c r="JYD68" s="140"/>
      <c r="JYE68" s="140"/>
      <c r="JYF68" s="140"/>
      <c r="JYG68" s="140"/>
      <c r="JYH68" s="140"/>
      <c r="JYI68" s="140"/>
      <c r="JYJ68" s="140"/>
      <c r="JYK68" s="140"/>
      <c r="JYL68" s="140"/>
      <c r="JYM68" s="140"/>
      <c r="JYN68" s="140"/>
      <c r="JYO68" s="140"/>
      <c r="JYP68" s="140"/>
      <c r="JYQ68" s="140"/>
      <c r="JYR68" s="140"/>
      <c r="JYS68" s="140"/>
      <c r="JYT68" s="140"/>
      <c r="JYU68" s="140"/>
      <c r="JYV68" s="140"/>
      <c r="JYW68" s="140"/>
      <c r="JYX68" s="140"/>
      <c r="JYY68" s="140"/>
      <c r="JYZ68" s="140"/>
      <c r="JZA68" s="140"/>
      <c r="JZB68" s="140"/>
      <c r="JZC68" s="140"/>
      <c r="JZD68" s="140"/>
      <c r="JZE68" s="140"/>
      <c r="JZF68" s="140"/>
      <c r="JZG68" s="140"/>
      <c r="JZH68" s="140"/>
      <c r="JZI68" s="140"/>
      <c r="JZJ68" s="140"/>
      <c r="JZK68" s="140"/>
      <c r="JZL68" s="140"/>
      <c r="JZM68" s="140"/>
      <c r="JZN68" s="140"/>
      <c r="JZO68" s="140"/>
      <c r="JZP68" s="140"/>
      <c r="JZQ68" s="140"/>
      <c r="JZR68" s="140"/>
      <c r="JZS68" s="140"/>
      <c r="JZT68" s="140"/>
      <c r="JZU68" s="140"/>
      <c r="JZV68" s="140"/>
      <c r="JZW68" s="140"/>
      <c r="JZX68" s="140"/>
      <c r="JZY68" s="140"/>
      <c r="JZZ68" s="140"/>
      <c r="KAA68" s="140"/>
      <c r="KAB68" s="140"/>
      <c r="KAC68" s="140"/>
      <c r="KAD68" s="140"/>
      <c r="KAE68" s="140"/>
      <c r="KAF68" s="140"/>
      <c r="KAG68" s="140"/>
      <c r="KAH68" s="140"/>
      <c r="KAI68" s="140"/>
      <c r="KAJ68" s="140"/>
      <c r="KAK68" s="140"/>
      <c r="KAL68" s="140"/>
      <c r="KAM68" s="140"/>
      <c r="KAN68" s="140"/>
      <c r="KAO68" s="140"/>
      <c r="KAP68" s="140"/>
      <c r="KAQ68" s="140"/>
      <c r="KAR68" s="140"/>
      <c r="KAS68" s="140"/>
      <c r="KAT68" s="140"/>
      <c r="KAU68" s="140"/>
      <c r="KAV68" s="140"/>
      <c r="KAW68" s="140"/>
      <c r="KAX68" s="140"/>
      <c r="KAY68" s="140"/>
      <c r="KAZ68" s="140"/>
      <c r="KBA68" s="140"/>
      <c r="KBB68" s="140"/>
      <c r="KBC68" s="140"/>
      <c r="KBD68" s="140"/>
      <c r="KBE68" s="140"/>
      <c r="KBF68" s="140"/>
      <c r="KBG68" s="140"/>
      <c r="KBH68" s="140"/>
      <c r="KBI68" s="140"/>
      <c r="KBJ68" s="140"/>
      <c r="KBK68" s="140"/>
      <c r="KBL68" s="140"/>
      <c r="KBM68" s="140"/>
      <c r="KBN68" s="140"/>
      <c r="KBO68" s="140"/>
      <c r="KBP68" s="140"/>
      <c r="KBQ68" s="140"/>
      <c r="KBR68" s="140"/>
      <c r="KBS68" s="140"/>
      <c r="KBT68" s="140"/>
      <c r="KBU68" s="140"/>
      <c r="KBV68" s="140"/>
      <c r="KBW68" s="140"/>
      <c r="KBX68" s="140"/>
      <c r="KBY68" s="140"/>
      <c r="KBZ68" s="140"/>
      <c r="KCA68" s="140"/>
      <c r="KCB68" s="140"/>
      <c r="KCC68" s="140"/>
      <c r="KCD68" s="140"/>
      <c r="KCE68" s="140"/>
      <c r="KCF68" s="140"/>
      <c r="KCG68" s="140"/>
      <c r="KCH68" s="140"/>
      <c r="KCI68" s="140"/>
      <c r="KCJ68" s="140"/>
      <c r="KCK68" s="140"/>
      <c r="KCL68" s="140"/>
      <c r="KCM68" s="140"/>
      <c r="KCN68" s="140"/>
      <c r="KCO68" s="140"/>
      <c r="KCP68" s="140"/>
      <c r="KCQ68" s="140"/>
      <c r="KCR68" s="140"/>
      <c r="KCS68" s="140"/>
      <c r="KCT68" s="140"/>
      <c r="KCU68" s="140"/>
      <c r="KCV68" s="140"/>
      <c r="KCW68" s="140"/>
      <c r="KCX68" s="140"/>
      <c r="KCY68" s="140"/>
      <c r="KCZ68" s="140"/>
      <c r="KDA68" s="140"/>
      <c r="KDB68" s="140"/>
      <c r="KDC68" s="140"/>
      <c r="KDD68" s="140"/>
      <c r="KDE68" s="140"/>
      <c r="KDF68" s="140"/>
      <c r="KDG68" s="140"/>
      <c r="KDH68" s="140"/>
      <c r="KDI68" s="140"/>
      <c r="KDJ68" s="140"/>
      <c r="KDK68" s="140"/>
      <c r="KDL68" s="140"/>
      <c r="KDM68" s="140"/>
      <c r="KDN68" s="140"/>
      <c r="KDO68" s="140"/>
      <c r="KDP68" s="140"/>
      <c r="KDQ68" s="140"/>
      <c r="KDR68" s="140"/>
      <c r="KDS68" s="140"/>
      <c r="KDT68" s="140"/>
      <c r="KDU68" s="140"/>
      <c r="KDV68" s="140"/>
      <c r="KDW68" s="140"/>
      <c r="KDX68" s="140"/>
      <c r="KDY68" s="140"/>
      <c r="KDZ68" s="140"/>
      <c r="KEA68" s="140"/>
      <c r="KEB68" s="140"/>
      <c r="KEC68" s="140"/>
      <c r="KED68" s="140"/>
      <c r="KEE68" s="140"/>
      <c r="KEF68" s="140"/>
      <c r="KEG68" s="140"/>
      <c r="KEH68" s="140"/>
      <c r="KEI68" s="140"/>
      <c r="KEJ68" s="140"/>
      <c r="KEK68" s="140"/>
      <c r="KEL68" s="140"/>
      <c r="KEM68" s="140"/>
      <c r="KEN68" s="140"/>
      <c r="KEO68" s="140"/>
      <c r="KEP68" s="140"/>
      <c r="KEQ68" s="140"/>
      <c r="KER68" s="140"/>
      <c r="KES68" s="140"/>
      <c r="KET68" s="140"/>
      <c r="KEU68" s="140"/>
      <c r="KEV68" s="140"/>
      <c r="KEW68" s="140"/>
      <c r="KEX68" s="140"/>
      <c r="KEY68" s="140"/>
      <c r="KEZ68" s="140"/>
      <c r="KFA68" s="140"/>
      <c r="KFB68" s="140"/>
      <c r="KFC68" s="140"/>
      <c r="KFD68" s="140"/>
      <c r="KFE68" s="140"/>
      <c r="KFF68" s="140"/>
      <c r="KFG68" s="140"/>
      <c r="KFH68" s="140"/>
      <c r="KFI68" s="140"/>
      <c r="KFJ68" s="140"/>
      <c r="KFK68" s="140"/>
      <c r="KFL68" s="140"/>
      <c r="KFM68" s="140"/>
      <c r="KFN68" s="140"/>
      <c r="KFO68" s="140"/>
      <c r="KFP68" s="140"/>
      <c r="KFQ68" s="140"/>
      <c r="KFR68" s="140"/>
      <c r="KFS68" s="140"/>
      <c r="KFT68" s="140"/>
      <c r="KFU68" s="140"/>
      <c r="KFV68" s="140"/>
      <c r="KFW68" s="140"/>
      <c r="KFX68" s="140"/>
      <c r="KFY68" s="140"/>
      <c r="KFZ68" s="140"/>
      <c r="KGA68" s="140"/>
      <c r="KGB68" s="140"/>
      <c r="KGC68" s="140"/>
      <c r="KGD68" s="140"/>
      <c r="KGE68" s="140"/>
      <c r="KGF68" s="140"/>
      <c r="KGG68" s="140"/>
      <c r="KGH68" s="140"/>
      <c r="KGI68" s="140"/>
      <c r="KGJ68" s="140"/>
      <c r="KGK68" s="140"/>
      <c r="KGL68" s="140"/>
      <c r="KGM68" s="140"/>
      <c r="KGN68" s="140"/>
      <c r="KGO68" s="140"/>
      <c r="KGP68" s="140"/>
      <c r="KGQ68" s="140"/>
      <c r="KGR68" s="140"/>
      <c r="KGS68" s="140"/>
      <c r="KGT68" s="140"/>
      <c r="KGU68" s="140"/>
      <c r="KGV68" s="140"/>
      <c r="KGW68" s="140"/>
      <c r="KGX68" s="140"/>
      <c r="KGY68" s="140"/>
      <c r="KGZ68" s="140"/>
      <c r="KHA68" s="140"/>
      <c r="KHB68" s="140"/>
      <c r="KHC68" s="140"/>
      <c r="KHD68" s="140"/>
      <c r="KHE68" s="140"/>
      <c r="KHF68" s="140"/>
      <c r="KHG68" s="140"/>
      <c r="KHH68" s="140"/>
      <c r="KHI68" s="140"/>
      <c r="KHJ68" s="140"/>
      <c r="KHK68" s="140"/>
      <c r="KHL68" s="140"/>
      <c r="KHM68" s="140"/>
      <c r="KHN68" s="140"/>
      <c r="KHO68" s="140"/>
      <c r="KHP68" s="140"/>
      <c r="KHQ68" s="140"/>
      <c r="KHR68" s="140"/>
      <c r="KHS68" s="140"/>
      <c r="KHT68" s="140"/>
      <c r="KHU68" s="140"/>
      <c r="KHV68" s="140"/>
      <c r="KHW68" s="140"/>
      <c r="KHX68" s="140"/>
      <c r="KHY68" s="140"/>
      <c r="KHZ68" s="140"/>
      <c r="KIA68" s="140"/>
      <c r="KIB68" s="140"/>
      <c r="KIC68" s="140"/>
      <c r="KID68" s="140"/>
      <c r="KIE68" s="140"/>
      <c r="KIF68" s="140"/>
      <c r="KIG68" s="140"/>
      <c r="KIH68" s="140"/>
      <c r="KII68" s="140"/>
      <c r="KIJ68" s="140"/>
      <c r="KIK68" s="140"/>
      <c r="KIL68" s="140"/>
      <c r="KIM68" s="140"/>
      <c r="KIN68" s="140"/>
      <c r="KIO68" s="140"/>
      <c r="KIP68" s="140"/>
      <c r="KIQ68" s="140"/>
      <c r="KIR68" s="140"/>
      <c r="KIS68" s="140"/>
      <c r="KIT68" s="140"/>
      <c r="KIU68" s="140"/>
      <c r="KIV68" s="140"/>
      <c r="KIW68" s="140"/>
      <c r="KIX68" s="140"/>
      <c r="KIY68" s="140"/>
      <c r="KIZ68" s="140"/>
      <c r="KJA68" s="140"/>
      <c r="KJB68" s="140"/>
      <c r="KJC68" s="140"/>
      <c r="KJD68" s="140"/>
      <c r="KJE68" s="140"/>
      <c r="KJF68" s="140"/>
      <c r="KJG68" s="140"/>
      <c r="KJH68" s="140"/>
      <c r="KJI68" s="140"/>
      <c r="KJJ68" s="140"/>
      <c r="KJK68" s="140"/>
      <c r="KJL68" s="140"/>
      <c r="KJM68" s="140"/>
      <c r="KJN68" s="140"/>
      <c r="KJO68" s="140"/>
      <c r="KJP68" s="140"/>
      <c r="KJQ68" s="140"/>
      <c r="KJR68" s="140"/>
      <c r="KJS68" s="140"/>
      <c r="KJT68" s="140"/>
      <c r="KJU68" s="140"/>
      <c r="KJV68" s="140"/>
      <c r="KJW68" s="140"/>
      <c r="KJX68" s="140"/>
      <c r="KJY68" s="140"/>
      <c r="KJZ68" s="140"/>
      <c r="KKA68" s="140"/>
      <c r="KKB68" s="140"/>
      <c r="KKC68" s="140"/>
      <c r="KKD68" s="140"/>
      <c r="KKE68" s="140"/>
      <c r="KKF68" s="140"/>
      <c r="KKG68" s="140"/>
      <c r="KKH68" s="140"/>
      <c r="KKI68" s="140"/>
      <c r="KKJ68" s="140"/>
      <c r="KKK68" s="140"/>
      <c r="KKL68" s="140"/>
      <c r="KKM68" s="140"/>
      <c r="KKN68" s="140"/>
      <c r="KKO68" s="140"/>
      <c r="KKP68" s="140"/>
      <c r="KKQ68" s="140"/>
      <c r="KKR68" s="140"/>
      <c r="KKS68" s="140"/>
      <c r="KKT68" s="140"/>
      <c r="KKU68" s="140"/>
      <c r="KKV68" s="140"/>
      <c r="KKW68" s="140"/>
      <c r="KKX68" s="140"/>
      <c r="KKY68" s="140"/>
      <c r="KKZ68" s="140"/>
      <c r="KLA68" s="140"/>
      <c r="KLB68" s="140"/>
      <c r="KLC68" s="140"/>
      <c r="KLD68" s="140"/>
      <c r="KLE68" s="140"/>
      <c r="KLF68" s="140"/>
      <c r="KLG68" s="140"/>
      <c r="KLH68" s="140"/>
      <c r="KLI68" s="140"/>
      <c r="KLJ68" s="140"/>
      <c r="KLK68" s="140"/>
      <c r="KLL68" s="140"/>
      <c r="KLM68" s="140"/>
      <c r="KLN68" s="140"/>
      <c r="KLO68" s="140"/>
      <c r="KLP68" s="140"/>
      <c r="KLQ68" s="140"/>
      <c r="KLR68" s="140"/>
      <c r="KLS68" s="140"/>
      <c r="KLT68" s="140"/>
      <c r="KLU68" s="140"/>
      <c r="KLV68" s="140"/>
      <c r="KLW68" s="140"/>
      <c r="KLX68" s="140"/>
      <c r="KLY68" s="140"/>
      <c r="KLZ68" s="140"/>
      <c r="KMA68" s="140"/>
      <c r="KMB68" s="140"/>
      <c r="KMC68" s="140"/>
      <c r="KMD68" s="140"/>
      <c r="KME68" s="140"/>
      <c r="KMF68" s="140"/>
      <c r="KMG68" s="140"/>
      <c r="KMH68" s="140"/>
      <c r="KMI68" s="140"/>
      <c r="KMJ68" s="140"/>
      <c r="KMK68" s="140"/>
      <c r="KML68" s="140"/>
      <c r="KMM68" s="140"/>
      <c r="KMN68" s="140"/>
      <c r="KMO68" s="140"/>
      <c r="KMP68" s="140"/>
      <c r="KMQ68" s="140"/>
      <c r="KMR68" s="140"/>
      <c r="KMS68" s="140"/>
      <c r="KMT68" s="140"/>
      <c r="KMU68" s="140"/>
      <c r="KMV68" s="140"/>
      <c r="KMW68" s="140"/>
      <c r="KMX68" s="140"/>
      <c r="KMY68" s="140"/>
      <c r="KMZ68" s="140"/>
      <c r="KNA68" s="140"/>
      <c r="KNB68" s="140"/>
      <c r="KNC68" s="140"/>
      <c r="KND68" s="140"/>
      <c r="KNE68" s="140"/>
      <c r="KNF68" s="140"/>
      <c r="KNG68" s="140"/>
      <c r="KNH68" s="140"/>
      <c r="KNI68" s="140"/>
      <c r="KNJ68" s="140"/>
      <c r="KNK68" s="140"/>
      <c r="KNL68" s="140"/>
      <c r="KNM68" s="140"/>
      <c r="KNN68" s="140"/>
      <c r="KNO68" s="140"/>
      <c r="KNP68" s="140"/>
      <c r="KNQ68" s="140"/>
      <c r="KNR68" s="140"/>
      <c r="KNS68" s="140"/>
      <c r="KNT68" s="140"/>
      <c r="KNU68" s="140"/>
      <c r="KNV68" s="140"/>
      <c r="KNW68" s="140"/>
      <c r="KNX68" s="140"/>
      <c r="KNY68" s="140"/>
      <c r="KNZ68" s="140"/>
      <c r="KOA68" s="140"/>
      <c r="KOB68" s="140"/>
      <c r="KOC68" s="140"/>
      <c r="KOD68" s="140"/>
      <c r="KOE68" s="140"/>
      <c r="KOF68" s="140"/>
      <c r="KOG68" s="140"/>
      <c r="KOH68" s="140"/>
      <c r="KOI68" s="140"/>
      <c r="KOJ68" s="140"/>
      <c r="KOK68" s="140"/>
      <c r="KOL68" s="140"/>
      <c r="KOM68" s="140"/>
      <c r="KON68" s="140"/>
      <c r="KOO68" s="140"/>
      <c r="KOP68" s="140"/>
      <c r="KOQ68" s="140"/>
      <c r="KOR68" s="140"/>
      <c r="KOS68" s="140"/>
      <c r="KOT68" s="140"/>
      <c r="KOU68" s="140"/>
      <c r="KOV68" s="140"/>
      <c r="KOW68" s="140"/>
      <c r="KOX68" s="140"/>
      <c r="KOY68" s="140"/>
      <c r="KOZ68" s="140"/>
      <c r="KPA68" s="140"/>
      <c r="KPB68" s="140"/>
      <c r="KPC68" s="140"/>
      <c r="KPD68" s="140"/>
      <c r="KPE68" s="140"/>
      <c r="KPF68" s="140"/>
      <c r="KPG68" s="140"/>
      <c r="KPH68" s="140"/>
      <c r="KPI68" s="140"/>
      <c r="KPJ68" s="140"/>
      <c r="KPK68" s="140"/>
      <c r="KPL68" s="140"/>
      <c r="KPM68" s="140"/>
      <c r="KPN68" s="140"/>
      <c r="KPO68" s="140"/>
      <c r="KPP68" s="140"/>
      <c r="KPQ68" s="140"/>
      <c r="KPR68" s="140"/>
      <c r="KPS68" s="140"/>
      <c r="KPT68" s="140"/>
      <c r="KPU68" s="140"/>
      <c r="KPV68" s="140"/>
      <c r="KPW68" s="140"/>
      <c r="KPX68" s="140"/>
      <c r="KPY68" s="140"/>
      <c r="KPZ68" s="140"/>
      <c r="KQA68" s="140"/>
      <c r="KQB68" s="140"/>
      <c r="KQC68" s="140"/>
      <c r="KQD68" s="140"/>
      <c r="KQE68" s="140"/>
      <c r="KQF68" s="140"/>
      <c r="KQG68" s="140"/>
      <c r="KQH68" s="140"/>
      <c r="KQI68" s="140"/>
      <c r="KQJ68" s="140"/>
      <c r="KQK68" s="140"/>
      <c r="KQL68" s="140"/>
      <c r="KQM68" s="140"/>
      <c r="KQN68" s="140"/>
      <c r="KQO68" s="140"/>
      <c r="KQP68" s="140"/>
      <c r="KQQ68" s="140"/>
      <c r="KQR68" s="140"/>
      <c r="KQS68" s="140"/>
      <c r="KQT68" s="140"/>
      <c r="KQU68" s="140"/>
      <c r="KQV68" s="140"/>
      <c r="KQW68" s="140"/>
      <c r="KQX68" s="140"/>
      <c r="KQY68" s="140"/>
      <c r="KQZ68" s="140"/>
      <c r="KRA68" s="140"/>
      <c r="KRB68" s="140"/>
      <c r="KRC68" s="140"/>
      <c r="KRD68" s="140"/>
      <c r="KRE68" s="140"/>
      <c r="KRF68" s="140"/>
      <c r="KRG68" s="140"/>
      <c r="KRH68" s="140"/>
      <c r="KRI68" s="140"/>
      <c r="KRJ68" s="140"/>
      <c r="KRK68" s="140"/>
      <c r="KRL68" s="140"/>
      <c r="KRM68" s="140"/>
      <c r="KRN68" s="140"/>
      <c r="KRO68" s="140"/>
      <c r="KRP68" s="140"/>
      <c r="KRQ68" s="140"/>
      <c r="KRR68" s="140"/>
      <c r="KRS68" s="140"/>
      <c r="KRT68" s="140"/>
      <c r="KRU68" s="140"/>
      <c r="KRV68" s="140"/>
      <c r="KRW68" s="140"/>
      <c r="KRX68" s="140"/>
      <c r="KRY68" s="140"/>
      <c r="KRZ68" s="140"/>
      <c r="KSA68" s="140"/>
      <c r="KSB68" s="140"/>
      <c r="KSC68" s="140"/>
      <c r="KSD68" s="140"/>
      <c r="KSE68" s="140"/>
      <c r="KSF68" s="140"/>
      <c r="KSG68" s="140"/>
      <c r="KSH68" s="140"/>
      <c r="KSI68" s="140"/>
      <c r="KSJ68" s="140"/>
      <c r="KSK68" s="140"/>
      <c r="KSL68" s="140"/>
      <c r="KSM68" s="140"/>
      <c r="KSN68" s="140"/>
      <c r="KSO68" s="140"/>
      <c r="KSP68" s="140"/>
      <c r="KSQ68" s="140"/>
      <c r="KSR68" s="140"/>
      <c r="KSS68" s="140"/>
      <c r="KST68" s="140"/>
      <c r="KSU68" s="140"/>
      <c r="KSV68" s="140"/>
      <c r="KSW68" s="140"/>
      <c r="KSX68" s="140"/>
      <c r="KSY68" s="140"/>
      <c r="KSZ68" s="140"/>
      <c r="KTA68" s="140"/>
      <c r="KTB68" s="140"/>
      <c r="KTC68" s="140"/>
      <c r="KTD68" s="140"/>
      <c r="KTE68" s="140"/>
      <c r="KTF68" s="140"/>
      <c r="KTG68" s="140"/>
      <c r="KTH68" s="140"/>
      <c r="KTI68" s="140"/>
      <c r="KTJ68" s="140"/>
      <c r="KTK68" s="140"/>
      <c r="KTL68" s="140"/>
      <c r="KTM68" s="140"/>
      <c r="KTN68" s="140"/>
      <c r="KTO68" s="140"/>
      <c r="KTP68" s="140"/>
      <c r="KTQ68" s="140"/>
      <c r="KTR68" s="140"/>
      <c r="KTS68" s="140"/>
      <c r="KTT68" s="140"/>
      <c r="KTU68" s="140"/>
      <c r="KTV68" s="140"/>
      <c r="KTW68" s="140"/>
      <c r="KTX68" s="140"/>
      <c r="KTY68" s="140"/>
      <c r="KTZ68" s="140"/>
      <c r="KUA68" s="140"/>
      <c r="KUB68" s="140"/>
      <c r="KUC68" s="140"/>
      <c r="KUD68" s="140"/>
      <c r="KUE68" s="140"/>
      <c r="KUF68" s="140"/>
      <c r="KUG68" s="140"/>
      <c r="KUH68" s="140"/>
      <c r="KUI68" s="140"/>
      <c r="KUJ68" s="140"/>
      <c r="KUK68" s="140"/>
      <c r="KUL68" s="140"/>
      <c r="KUM68" s="140"/>
      <c r="KUN68" s="140"/>
      <c r="KUO68" s="140"/>
      <c r="KUP68" s="140"/>
      <c r="KUQ68" s="140"/>
      <c r="KUR68" s="140"/>
      <c r="KUS68" s="140"/>
      <c r="KUT68" s="140"/>
      <c r="KUU68" s="140"/>
      <c r="KUV68" s="140"/>
      <c r="KUW68" s="140"/>
      <c r="KUX68" s="140"/>
      <c r="KUY68" s="140"/>
      <c r="KUZ68" s="140"/>
      <c r="KVA68" s="140"/>
      <c r="KVB68" s="140"/>
      <c r="KVC68" s="140"/>
      <c r="KVD68" s="140"/>
      <c r="KVE68" s="140"/>
      <c r="KVF68" s="140"/>
      <c r="KVG68" s="140"/>
      <c r="KVH68" s="140"/>
      <c r="KVI68" s="140"/>
      <c r="KVJ68" s="140"/>
      <c r="KVK68" s="140"/>
      <c r="KVL68" s="140"/>
      <c r="KVM68" s="140"/>
      <c r="KVN68" s="140"/>
      <c r="KVO68" s="140"/>
      <c r="KVP68" s="140"/>
      <c r="KVQ68" s="140"/>
      <c r="KVR68" s="140"/>
      <c r="KVS68" s="140"/>
      <c r="KVT68" s="140"/>
      <c r="KVU68" s="140"/>
      <c r="KVV68" s="140"/>
      <c r="KVW68" s="140"/>
      <c r="KVX68" s="140"/>
      <c r="KVY68" s="140"/>
      <c r="KVZ68" s="140"/>
      <c r="KWA68" s="140"/>
      <c r="KWB68" s="140"/>
      <c r="KWC68" s="140"/>
      <c r="KWD68" s="140"/>
      <c r="KWE68" s="140"/>
      <c r="KWF68" s="140"/>
      <c r="KWG68" s="140"/>
      <c r="KWH68" s="140"/>
      <c r="KWI68" s="140"/>
      <c r="KWJ68" s="140"/>
      <c r="KWK68" s="140"/>
      <c r="KWL68" s="140"/>
      <c r="KWM68" s="140"/>
      <c r="KWN68" s="140"/>
      <c r="KWO68" s="140"/>
      <c r="KWP68" s="140"/>
      <c r="KWQ68" s="140"/>
      <c r="KWR68" s="140"/>
      <c r="KWS68" s="140"/>
      <c r="KWT68" s="140"/>
      <c r="KWU68" s="140"/>
      <c r="KWV68" s="140"/>
      <c r="KWW68" s="140"/>
      <c r="KWX68" s="140"/>
      <c r="KWY68" s="140"/>
      <c r="KWZ68" s="140"/>
      <c r="KXA68" s="140"/>
      <c r="KXB68" s="140"/>
      <c r="KXC68" s="140"/>
      <c r="KXD68" s="140"/>
      <c r="KXE68" s="140"/>
      <c r="KXF68" s="140"/>
      <c r="KXG68" s="140"/>
      <c r="KXH68" s="140"/>
      <c r="KXI68" s="140"/>
      <c r="KXJ68" s="140"/>
      <c r="KXK68" s="140"/>
      <c r="KXL68" s="140"/>
      <c r="KXM68" s="140"/>
      <c r="KXN68" s="140"/>
      <c r="KXO68" s="140"/>
      <c r="KXP68" s="140"/>
      <c r="KXQ68" s="140"/>
      <c r="KXR68" s="140"/>
      <c r="KXS68" s="140"/>
      <c r="KXT68" s="140"/>
      <c r="KXU68" s="140"/>
      <c r="KXV68" s="140"/>
      <c r="KXW68" s="140"/>
      <c r="KXX68" s="140"/>
      <c r="KXY68" s="140"/>
      <c r="KXZ68" s="140"/>
      <c r="KYA68" s="140"/>
      <c r="KYB68" s="140"/>
      <c r="KYC68" s="140"/>
      <c r="KYD68" s="140"/>
      <c r="KYE68" s="140"/>
      <c r="KYF68" s="140"/>
      <c r="KYG68" s="140"/>
      <c r="KYH68" s="140"/>
      <c r="KYI68" s="140"/>
      <c r="KYJ68" s="140"/>
      <c r="KYK68" s="140"/>
      <c r="KYL68" s="140"/>
      <c r="KYM68" s="140"/>
      <c r="KYN68" s="140"/>
      <c r="KYO68" s="140"/>
      <c r="KYP68" s="140"/>
      <c r="KYQ68" s="140"/>
      <c r="KYR68" s="140"/>
      <c r="KYS68" s="140"/>
      <c r="KYT68" s="140"/>
      <c r="KYU68" s="140"/>
      <c r="KYV68" s="140"/>
      <c r="KYW68" s="140"/>
      <c r="KYX68" s="140"/>
      <c r="KYY68" s="140"/>
      <c r="KYZ68" s="140"/>
      <c r="KZA68" s="140"/>
      <c r="KZB68" s="140"/>
      <c r="KZC68" s="140"/>
      <c r="KZD68" s="140"/>
      <c r="KZE68" s="140"/>
      <c r="KZF68" s="140"/>
      <c r="KZG68" s="140"/>
      <c r="KZH68" s="140"/>
      <c r="KZI68" s="140"/>
      <c r="KZJ68" s="140"/>
      <c r="KZK68" s="140"/>
      <c r="KZL68" s="140"/>
      <c r="KZM68" s="140"/>
      <c r="KZN68" s="140"/>
      <c r="KZO68" s="140"/>
      <c r="KZP68" s="140"/>
      <c r="KZQ68" s="140"/>
      <c r="KZR68" s="140"/>
      <c r="KZS68" s="140"/>
      <c r="KZT68" s="140"/>
      <c r="KZU68" s="140"/>
      <c r="KZV68" s="140"/>
      <c r="KZW68" s="140"/>
      <c r="KZX68" s="140"/>
      <c r="KZY68" s="140"/>
      <c r="KZZ68" s="140"/>
      <c r="LAA68" s="140"/>
      <c r="LAB68" s="140"/>
      <c r="LAC68" s="140"/>
      <c r="LAD68" s="140"/>
      <c r="LAE68" s="140"/>
      <c r="LAF68" s="140"/>
      <c r="LAG68" s="140"/>
      <c r="LAH68" s="140"/>
      <c r="LAI68" s="140"/>
      <c r="LAJ68" s="140"/>
      <c r="LAK68" s="140"/>
      <c r="LAL68" s="140"/>
      <c r="LAM68" s="140"/>
      <c r="LAN68" s="140"/>
      <c r="LAO68" s="140"/>
      <c r="LAP68" s="140"/>
      <c r="LAQ68" s="140"/>
      <c r="LAR68" s="140"/>
      <c r="LAS68" s="140"/>
      <c r="LAT68" s="140"/>
      <c r="LAU68" s="140"/>
      <c r="LAV68" s="140"/>
      <c r="LAW68" s="140"/>
      <c r="LAX68" s="140"/>
      <c r="LAY68" s="140"/>
      <c r="LAZ68" s="140"/>
      <c r="LBA68" s="140"/>
      <c r="LBB68" s="140"/>
      <c r="LBC68" s="140"/>
      <c r="LBD68" s="140"/>
      <c r="LBE68" s="140"/>
      <c r="LBF68" s="140"/>
      <c r="LBG68" s="140"/>
      <c r="LBH68" s="140"/>
      <c r="LBI68" s="140"/>
      <c r="LBJ68" s="140"/>
      <c r="LBK68" s="140"/>
      <c r="LBL68" s="140"/>
      <c r="LBM68" s="140"/>
      <c r="LBN68" s="140"/>
      <c r="LBO68" s="140"/>
      <c r="LBP68" s="140"/>
      <c r="LBQ68" s="140"/>
      <c r="LBR68" s="140"/>
      <c r="LBS68" s="140"/>
      <c r="LBT68" s="140"/>
      <c r="LBU68" s="140"/>
      <c r="LBV68" s="140"/>
      <c r="LBW68" s="140"/>
      <c r="LBX68" s="140"/>
      <c r="LBY68" s="140"/>
      <c r="LBZ68" s="140"/>
      <c r="LCA68" s="140"/>
      <c r="LCB68" s="140"/>
      <c r="LCC68" s="140"/>
      <c r="LCD68" s="140"/>
      <c r="LCE68" s="140"/>
      <c r="LCF68" s="140"/>
      <c r="LCG68" s="140"/>
      <c r="LCH68" s="140"/>
      <c r="LCI68" s="140"/>
      <c r="LCJ68" s="140"/>
      <c r="LCK68" s="140"/>
      <c r="LCL68" s="140"/>
      <c r="LCM68" s="140"/>
      <c r="LCN68" s="140"/>
      <c r="LCO68" s="140"/>
      <c r="LCP68" s="140"/>
      <c r="LCQ68" s="140"/>
      <c r="LCR68" s="140"/>
      <c r="LCS68" s="140"/>
      <c r="LCT68" s="140"/>
      <c r="LCU68" s="140"/>
      <c r="LCV68" s="140"/>
      <c r="LCW68" s="140"/>
      <c r="LCX68" s="140"/>
      <c r="LCY68" s="140"/>
      <c r="LCZ68" s="140"/>
      <c r="LDA68" s="140"/>
      <c r="LDB68" s="140"/>
      <c r="LDC68" s="140"/>
      <c r="LDD68" s="140"/>
      <c r="LDE68" s="140"/>
      <c r="LDF68" s="140"/>
      <c r="LDG68" s="140"/>
      <c r="LDH68" s="140"/>
      <c r="LDI68" s="140"/>
      <c r="LDJ68" s="140"/>
      <c r="LDK68" s="140"/>
      <c r="LDL68" s="140"/>
      <c r="LDM68" s="140"/>
      <c r="LDN68" s="140"/>
      <c r="LDO68" s="140"/>
      <c r="LDP68" s="140"/>
      <c r="LDQ68" s="140"/>
      <c r="LDR68" s="140"/>
      <c r="LDS68" s="140"/>
      <c r="LDT68" s="140"/>
      <c r="LDU68" s="140"/>
      <c r="LDV68" s="140"/>
      <c r="LDW68" s="140"/>
      <c r="LDX68" s="140"/>
      <c r="LDY68" s="140"/>
      <c r="LDZ68" s="140"/>
      <c r="LEA68" s="140"/>
      <c r="LEB68" s="140"/>
      <c r="LEC68" s="140"/>
      <c r="LED68" s="140"/>
      <c r="LEE68" s="140"/>
      <c r="LEF68" s="140"/>
      <c r="LEG68" s="140"/>
      <c r="LEH68" s="140"/>
      <c r="LEI68" s="140"/>
      <c r="LEJ68" s="140"/>
      <c r="LEK68" s="140"/>
      <c r="LEL68" s="140"/>
      <c r="LEM68" s="140"/>
      <c r="LEN68" s="140"/>
      <c r="LEO68" s="140"/>
      <c r="LEP68" s="140"/>
      <c r="LEQ68" s="140"/>
      <c r="LER68" s="140"/>
      <c r="LES68" s="140"/>
      <c r="LET68" s="140"/>
      <c r="LEU68" s="140"/>
      <c r="LEV68" s="140"/>
      <c r="LEW68" s="140"/>
      <c r="LEX68" s="140"/>
      <c r="LEY68" s="140"/>
      <c r="LEZ68" s="140"/>
      <c r="LFA68" s="140"/>
      <c r="LFB68" s="140"/>
      <c r="LFC68" s="140"/>
      <c r="LFD68" s="140"/>
      <c r="LFE68" s="140"/>
      <c r="LFF68" s="140"/>
      <c r="LFG68" s="140"/>
      <c r="LFH68" s="140"/>
      <c r="LFI68" s="140"/>
      <c r="LFJ68" s="140"/>
      <c r="LFK68" s="140"/>
      <c r="LFL68" s="140"/>
      <c r="LFM68" s="140"/>
      <c r="LFN68" s="140"/>
      <c r="LFO68" s="140"/>
      <c r="LFP68" s="140"/>
      <c r="LFQ68" s="140"/>
      <c r="LFR68" s="140"/>
      <c r="LFS68" s="140"/>
      <c r="LFT68" s="140"/>
      <c r="LFU68" s="140"/>
      <c r="LFV68" s="140"/>
      <c r="LFW68" s="140"/>
      <c r="LFX68" s="140"/>
      <c r="LFY68" s="140"/>
      <c r="LFZ68" s="140"/>
      <c r="LGA68" s="140"/>
      <c r="LGB68" s="140"/>
      <c r="LGC68" s="140"/>
      <c r="LGD68" s="140"/>
      <c r="LGE68" s="140"/>
      <c r="LGF68" s="140"/>
      <c r="LGG68" s="140"/>
      <c r="LGH68" s="140"/>
      <c r="LGI68" s="140"/>
      <c r="LGJ68" s="140"/>
      <c r="LGK68" s="140"/>
      <c r="LGL68" s="140"/>
      <c r="LGM68" s="140"/>
      <c r="LGN68" s="140"/>
      <c r="LGO68" s="140"/>
      <c r="LGP68" s="140"/>
      <c r="LGQ68" s="140"/>
      <c r="LGR68" s="140"/>
      <c r="LGS68" s="140"/>
      <c r="LGT68" s="140"/>
      <c r="LGU68" s="140"/>
      <c r="LGV68" s="140"/>
      <c r="LGW68" s="140"/>
      <c r="LGX68" s="140"/>
      <c r="LGY68" s="140"/>
      <c r="LGZ68" s="140"/>
      <c r="LHA68" s="140"/>
      <c r="LHB68" s="140"/>
      <c r="LHC68" s="140"/>
      <c r="LHD68" s="140"/>
      <c r="LHE68" s="140"/>
      <c r="LHF68" s="140"/>
      <c r="LHG68" s="140"/>
      <c r="LHH68" s="140"/>
      <c r="LHI68" s="140"/>
      <c r="LHJ68" s="140"/>
      <c r="LHK68" s="140"/>
      <c r="LHL68" s="140"/>
      <c r="LHM68" s="140"/>
      <c r="LHN68" s="140"/>
      <c r="LHO68" s="140"/>
      <c r="LHP68" s="140"/>
      <c r="LHQ68" s="140"/>
      <c r="LHR68" s="140"/>
      <c r="LHS68" s="140"/>
      <c r="LHT68" s="140"/>
      <c r="LHU68" s="140"/>
      <c r="LHV68" s="140"/>
      <c r="LHW68" s="140"/>
      <c r="LHX68" s="140"/>
      <c r="LHY68" s="140"/>
      <c r="LHZ68" s="140"/>
      <c r="LIA68" s="140"/>
      <c r="LIB68" s="140"/>
      <c r="LIC68" s="140"/>
      <c r="LID68" s="140"/>
      <c r="LIE68" s="140"/>
      <c r="LIF68" s="140"/>
      <c r="LIG68" s="140"/>
      <c r="LIH68" s="140"/>
      <c r="LII68" s="140"/>
      <c r="LIJ68" s="140"/>
      <c r="LIK68" s="140"/>
      <c r="LIL68" s="140"/>
      <c r="LIM68" s="140"/>
      <c r="LIN68" s="140"/>
      <c r="LIO68" s="140"/>
      <c r="LIP68" s="140"/>
      <c r="LIQ68" s="140"/>
      <c r="LIR68" s="140"/>
      <c r="LIS68" s="140"/>
      <c r="LIT68" s="140"/>
      <c r="LIU68" s="140"/>
      <c r="LIV68" s="140"/>
      <c r="LIW68" s="140"/>
      <c r="LIX68" s="140"/>
      <c r="LIY68" s="140"/>
      <c r="LIZ68" s="140"/>
      <c r="LJA68" s="140"/>
      <c r="LJB68" s="140"/>
      <c r="LJC68" s="140"/>
      <c r="LJD68" s="140"/>
      <c r="LJE68" s="140"/>
      <c r="LJF68" s="140"/>
      <c r="LJG68" s="140"/>
      <c r="LJH68" s="140"/>
      <c r="LJI68" s="140"/>
      <c r="LJJ68" s="140"/>
      <c r="LJK68" s="140"/>
      <c r="LJL68" s="140"/>
      <c r="LJM68" s="140"/>
      <c r="LJN68" s="140"/>
      <c r="LJO68" s="140"/>
      <c r="LJP68" s="140"/>
      <c r="LJQ68" s="140"/>
      <c r="LJR68" s="140"/>
      <c r="LJS68" s="140"/>
      <c r="LJT68" s="140"/>
      <c r="LJU68" s="140"/>
      <c r="LJV68" s="140"/>
      <c r="LJW68" s="140"/>
      <c r="LJX68" s="140"/>
      <c r="LJY68" s="140"/>
      <c r="LJZ68" s="140"/>
      <c r="LKA68" s="140"/>
      <c r="LKB68" s="140"/>
      <c r="LKC68" s="140"/>
      <c r="LKD68" s="140"/>
      <c r="LKE68" s="140"/>
      <c r="LKF68" s="140"/>
      <c r="LKG68" s="140"/>
      <c r="LKH68" s="140"/>
      <c r="LKI68" s="140"/>
      <c r="LKJ68" s="140"/>
      <c r="LKK68" s="140"/>
      <c r="LKL68" s="140"/>
      <c r="LKM68" s="140"/>
      <c r="LKN68" s="140"/>
      <c r="LKO68" s="140"/>
      <c r="LKP68" s="140"/>
      <c r="LKQ68" s="140"/>
      <c r="LKR68" s="140"/>
      <c r="LKS68" s="140"/>
      <c r="LKT68" s="140"/>
      <c r="LKU68" s="140"/>
      <c r="LKV68" s="140"/>
      <c r="LKW68" s="140"/>
      <c r="LKX68" s="140"/>
      <c r="LKY68" s="140"/>
      <c r="LKZ68" s="140"/>
      <c r="LLA68" s="140"/>
      <c r="LLB68" s="140"/>
      <c r="LLC68" s="140"/>
      <c r="LLD68" s="140"/>
      <c r="LLE68" s="140"/>
      <c r="LLF68" s="140"/>
      <c r="LLG68" s="140"/>
      <c r="LLH68" s="140"/>
      <c r="LLI68" s="140"/>
      <c r="LLJ68" s="140"/>
      <c r="LLK68" s="140"/>
      <c r="LLL68" s="140"/>
      <c r="LLM68" s="140"/>
      <c r="LLN68" s="140"/>
      <c r="LLO68" s="140"/>
      <c r="LLP68" s="140"/>
      <c r="LLQ68" s="140"/>
      <c r="LLR68" s="140"/>
      <c r="LLS68" s="140"/>
      <c r="LLT68" s="140"/>
      <c r="LLU68" s="140"/>
      <c r="LLV68" s="140"/>
      <c r="LLW68" s="140"/>
      <c r="LLX68" s="140"/>
      <c r="LLY68" s="140"/>
      <c r="LLZ68" s="140"/>
      <c r="LMA68" s="140"/>
      <c r="LMB68" s="140"/>
      <c r="LMC68" s="140"/>
      <c r="LMD68" s="140"/>
      <c r="LME68" s="140"/>
      <c r="LMF68" s="140"/>
      <c r="LMG68" s="140"/>
      <c r="LMH68" s="140"/>
      <c r="LMI68" s="140"/>
      <c r="LMJ68" s="140"/>
      <c r="LMK68" s="140"/>
      <c r="LML68" s="140"/>
      <c r="LMM68" s="140"/>
      <c r="LMN68" s="140"/>
      <c r="LMO68" s="140"/>
      <c r="LMP68" s="140"/>
      <c r="LMQ68" s="140"/>
      <c r="LMR68" s="140"/>
      <c r="LMS68" s="140"/>
      <c r="LMT68" s="140"/>
      <c r="LMU68" s="140"/>
      <c r="LMV68" s="140"/>
      <c r="LMW68" s="140"/>
      <c r="LMX68" s="140"/>
      <c r="LMY68" s="140"/>
      <c r="LMZ68" s="140"/>
      <c r="LNA68" s="140"/>
      <c r="LNB68" s="140"/>
      <c r="LNC68" s="140"/>
      <c r="LND68" s="140"/>
      <c r="LNE68" s="140"/>
      <c r="LNF68" s="140"/>
      <c r="LNG68" s="140"/>
      <c r="LNH68" s="140"/>
      <c r="LNI68" s="140"/>
      <c r="LNJ68" s="140"/>
      <c r="LNK68" s="140"/>
      <c r="LNL68" s="140"/>
      <c r="LNM68" s="140"/>
      <c r="LNN68" s="140"/>
      <c r="LNO68" s="140"/>
      <c r="LNP68" s="140"/>
      <c r="LNQ68" s="140"/>
      <c r="LNR68" s="140"/>
      <c r="LNS68" s="140"/>
      <c r="LNT68" s="140"/>
      <c r="LNU68" s="140"/>
      <c r="LNV68" s="140"/>
      <c r="LNW68" s="140"/>
      <c r="LNX68" s="140"/>
      <c r="LNY68" s="140"/>
      <c r="LNZ68" s="140"/>
      <c r="LOA68" s="140"/>
      <c r="LOB68" s="140"/>
      <c r="LOC68" s="140"/>
      <c r="LOD68" s="140"/>
      <c r="LOE68" s="140"/>
      <c r="LOF68" s="140"/>
      <c r="LOG68" s="140"/>
      <c r="LOH68" s="140"/>
      <c r="LOI68" s="140"/>
      <c r="LOJ68" s="140"/>
      <c r="LOK68" s="140"/>
      <c r="LOL68" s="140"/>
      <c r="LOM68" s="140"/>
      <c r="LON68" s="140"/>
      <c r="LOO68" s="140"/>
      <c r="LOP68" s="140"/>
      <c r="LOQ68" s="140"/>
      <c r="LOR68" s="140"/>
      <c r="LOS68" s="140"/>
      <c r="LOT68" s="140"/>
      <c r="LOU68" s="140"/>
      <c r="LOV68" s="140"/>
      <c r="LOW68" s="140"/>
      <c r="LOX68" s="140"/>
      <c r="LOY68" s="140"/>
      <c r="LOZ68" s="140"/>
      <c r="LPA68" s="140"/>
      <c r="LPB68" s="140"/>
      <c r="LPC68" s="140"/>
      <c r="LPD68" s="140"/>
      <c r="LPE68" s="140"/>
      <c r="LPF68" s="140"/>
      <c r="LPG68" s="140"/>
      <c r="LPH68" s="140"/>
      <c r="LPI68" s="140"/>
      <c r="LPJ68" s="140"/>
      <c r="LPK68" s="140"/>
      <c r="LPL68" s="140"/>
      <c r="LPM68" s="140"/>
      <c r="LPN68" s="140"/>
      <c r="LPO68" s="140"/>
      <c r="LPP68" s="140"/>
      <c r="LPQ68" s="140"/>
      <c r="LPR68" s="140"/>
      <c r="LPS68" s="140"/>
      <c r="LPT68" s="140"/>
      <c r="LPU68" s="140"/>
      <c r="LPV68" s="140"/>
      <c r="LPW68" s="140"/>
      <c r="LPX68" s="140"/>
      <c r="LPY68" s="140"/>
      <c r="LPZ68" s="140"/>
      <c r="LQA68" s="140"/>
      <c r="LQB68" s="140"/>
      <c r="LQC68" s="140"/>
      <c r="LQD68" s="140"/>
      <c r="LQE68" s="140"/>
      <c r="LQF68" s="140"/>
      <c r="LQG68" s="140"/>
      <c r="LQH68" s="140"/>
      <c r="LQI68" s="140"/>
      <c r="LQJ68" s="140"/>
      <c r="LQK68" s="140"/>
      <c r="LQL68" s="140"/>
      <c r="LQM68" s="140"/>
      <c r="LQN68" s="140"/>
      <c r="LQO68" s="140"/>
      <c r="LQP68" s="140"/>
      <c r="LQQ68" s="140"/>
      <c r="LQR68" s="140"/>
      <c r="LQS68" s="140"/>
      <c r="LQT68" s="140"/>
      <c r="LQU68" s="140"/>
      <c r="LQV68" s="140"/>
      <c r="LQW68" s="140"/>
      <c r="LQX68" s="140"/>
      <c r="LQY68" s="140"/>
      <c r="LQZ68" s="140"/>
      <c r="LRA68" s="140"/>
      <c r="LRB68" s="140"/>
      <c r="LRC68" s="140"/>
      <c r="LRD68" s="140"/>
      <c r="LRE68" s="140"/>
      <c r="LRF68" s="140"/>
      <c r="LRG68" s="140"/>
      <c r="LRH68" s="140"/>
      <c r="LRI68" s="140"/>
      <c r="LRJ68" s="140"/>
      <c r="LRK68" s="140"/>
      <c r="LRL68" s="140"/>
      <c r="LRM68" s="140"/>
      <c r="LRN68" s="140"/>
      <c r="LRO68" s="140"/>
      <c r="LRP68" s="140"/>
      <c r="LRQ68" s="140"/>
      <c r="LRR68" s="140"/>
      <c r="LRS68" s="140"/>
      <c r="LRT68" s="140"/>
      <c r="LRU68" s="140"/>
      <c r="LRV68" s="140"/>
      <c r="LRW68" s="140"/>
      <c r="LRX68" s="140"/>
      <c r="LRY68" s="140"/>
      <c r="LRZ68" s="140"/>
      <c r="LSA68" s="140"/>
      <c r="LSB68" s="140"/>
      <c r="LSC68" s="140"/>
      <c r="LSD68" s="140"/>
      <c r="LSE68" s="140"/>
      <c r="LSF68" s="140"/>
      <c r="LSG68" s="140"/>
      <c r="LSH68" s="140"/>
      <c r="LSI68" s="140"/>
      <c r="LSJ68" s="140"/>
      <c r="LSK68" s="140"/>
      <c r="LSL68" s="140"/>
      <c r="LSM68" s="140"/>
      <c r="LSN68" s="140"/>
      <c r="LSO68" s="140"/>
      <c r="LSP68" s="140"/>
      <c r="LSQ68" s="140"/>
      <c r="LSR68" s="140"/>
      <c r="LSS68" s="140"/>
      <c r="LST68" s="140"/>
      <c r="LSU68" s="140"/>
      <c r="LSV68" s="140"/>
      <c r="LSW68" s="140"/>
      <c r="LSX68" s="140"/>
      <c r="LSY68" s="140"/>
      <c r="LSZ68" s="140"/>
      <c r="LTA68" s="140"/>
      <c r="LTB68" s="140"/>
      <c r="LTC68" s="140"/>
      <c r="LTD68" s="140"/>
      <c r="LTE68" s="140"/>
      <c r="LTF68" s="140"/>
      <c r="LTG68" s="140"/>
      <c r="LTH68" s="140"/>
      <c r="LTI68" s="140"/>
      <c r="LTJ68" s="140"/>
      <c r="LTK68" s="140"/>
      <c r="LTL68" s="140"/>
      <c r="LTM68" s="140"/>
      <c r="LTN68" s="140"/>
      <c r="LTO68" s="140"/>
      <c r="LTP68" s="140"/>
      <c r="LTQ68" s="140"/>
      <c r="LTR68" s="140"/>
      <c r="LTS68" s="140"/>
      <c r="LTT68" s="140"/>
      <c r="LTU68" s="140"/>
      <c r="LTV68" s="140"/>
      <c r="LTW68" s="140"/>
      <c r="LTX68" s="140"/>
      <c r="LTY68" s="140"/>
      <c r="LTZ68" s="140"/>
      <c r="LUA68" s="140"/>
      <c r="LUB68" s="140"/>
      <c r="LUC68" s="140"/>
      <c r="LUD68" s="140"/>
      <c r="LUE68" s="140"/>
      <c r="LUF68" s="140"/>
      <c r="LUG68" s="140"/>
      <c r="LUH68" s="140"/>
      <c r="LUI68" s="140"/>
      <c r="LUJ68" s="140"/>
      <c r="LUK68" s="140"/>
      <c r="LUL68" s="140"/>
      <c r="LUM68" s="140"/>
      <c r="LUN68" s="140"/>
      <c r="LUO68" s="140"/>
      <c r="LUP68" s="140"/>
      <c r="LUQ68" s="140"/>
      <c r="LUR68" s="140"/>
      <c r="LUS68" s="140"/>
      <c r="LUT68" s="140"/>
      <c r="LUU68" s="140"/>
      <c r="LUV68" s="140"/>
      <c r="LUW68" s="140"/>
      <c r="LUX68" s="140"/>
      <c r="LUY68" s="140"/>
      <c r="LUZ68" s="140"/>
      <c r="LVA68" s="140"/>
      <c r="LVB68" s="140"/>
      <c r="LVC68" s="140"/>
      <c r="LVD68" s="140"/>
      <c r="LVE68" s="140"/>
      <c r="LVF68" s="140"/>
      <c r="LVG68" s="140"/>
      <c r="LVH68" s="140"/>
      <c r="LVI68" s="140"/>
      <c r="LVJ68" s="140"/>
      <c r="LVK68" s="140"/>
      <c r="LVL68" s="140"/>
      <c r="LVM68" s="140"/>
      <c r="LVN68" s="140"/>
      <c r="LVO68" s="140"/>
      <c r="LVP68" s="140"/>
      <c r="LVQ68" s="140"/>
      <c r="LVR68" s="140"/>
      <c r="LVS68" s="140"/>
      <c r="LVT68" s="140"/>
      <c r="LVU68" s="140"/>
      <c r="LVV68" s="140"/>
      <c r="LVW68" s="140"/>
      <c r="LVX68" s="140"/>
      <c r="LVY68" s="140"/>
      <c r="LVZ68" s="140"/>
      <c r="LWA68" s="140"/>
      <c r="LWB68" s="140"/>
      <c r="LWC68" s="140"/>
      <c r="LWD68" s="140"/>
      <c r="LWE68" s="140"/>
      <c r="LWF68" s="140"/>
      <c r="LWG68" s="140"/>
      <c r="LWH68" s="140"/>
      <c r="LWI68" s="140"/>
      <c r="LWJ68" s="140"/>
      <c r="LWK68" s="140"/>
      <c r="LWL68" s="140"/>
      <c r="LWM68" s="140"/>
      <c r="LWN68" s="140"/>
      <c r="LWO68" s="140"/>
      <c r="LWP68" s="140"/>
      <c r="LWQ68" s="140"/>
      <c r="LWR68" s="140"/>
      <c r="LWS68" s="140"/>
      <c r="LWT68" s="140"/>
      <c r="LWU68" s="140"/>
      <c r="LWV68" s="140"/>
      <c r="LWW68" s="140"/>
      <c r="LWX68" s="140"/>
      <c r="LWY68" s="140"/>
      <c r="LWZ68" s="140"/>
      <c r="LXA68" s="140"/>
      <c r="LXB68" s="140"/>
      <c r="LXC68" s="140"/>
      <c r="LXD68" s="140"/>
      <c r="LXE68" s="140"/>
      <c r="LXF68" s="140"/>
      <c r="LXG68" s="140"/>
      <c r="LXH68" s="140"/>
      <c r="LXI68" s="140"/>
      <c r="LXJ68" s="140"/>
      <c r="LXK68" s="140"/>
      <c r="LXL68" s="140"/>
      <c r="LXM68" s="140"/>
      <c r="LXN68" s="140"/>
      <c r="LXO68" s="140"/>
      <c r="LXP68" s="140"/>
      <c r="LXQ68" s="140"/>
      <c r="LXR68" s="140"/>
      <c r="LXS68" s="140"/>
      <c r="LXT68" s="140"/>
      <c r="LXU68" s="140"/>
      <c r="LXV68" s="140"/>
      <c r="LXW68" s="140"/>
      <c r="LXX68" s="140"/>
      <c r="LXY68" s="140"/>
      <c r="LXZ68" s="140"/>
      <c r="LYA68" s="140"/>
      <c r="LYB68" s="140"/>
      <c r="LYC68" s="140"/>
      <c r="LYD68" s="140"/>
      <c r="LYE68" s="140"/>
      <c r="LYF68" s="140"/>
      <c r="LYG68" s="140"/>
      <c r="LYH68" s="140"/>
      <c r="LYI68" s="140"/>
      <c r="LYJ68" s="140"/>
      <c r="LYK68" s="140"/>
      <c r="LYL68" s="140"/>
      <c r="LYM68" s="140"/>
      <c r="LYN68" s="140"/>
      <c r="LYO68" s="140"/>
      <c r="LYP68" s="140"/>
      <c r="LYQ68" s="140"/>
      <c r="LYR68" s="140"/>
      <c r="LYS68" s="140"/>
      <c r="LYT68" s="140"/>
      <c r="LYU68" s="140"/>
      <c r="LYV68" s="140"/>
      <c r="LYW68" s="140"/>
      <c r="LYX68" s="140"/>
      <c r="LYY68" s="140"/>
      <c r="LYZ68" s="140"/>
      <c r="LZA68" s="140"/>
      <c r="LZB68" s="140"/>
      <c r="LZC68" s="140"/>
      <c r="LZD68" s="140"/>
      <c r="LZE68" s="140"/>
      <c r="LZF68" s="140"/>
      <c r="LZG68" s="140"/>
      <c r="LZH68" s="140"/>
      <c r="LZI68" s="140"/>
      <c r="LZJ68" s="140"/>
      <c r="LZK68" s="140"/>
      <c r="LZL68" s="140"/>
      <c r="LZM68" s="140"/>
      <c r="LZN68" s="140"/>
      <c r="LZO68" s="140"/>
      <c r="LZP68" s="140"/>
      <c r="LZQ68" s="140"/>
      <c r="LZR68" s="140"/>
      <c r="LZS68" s="140"/>
      <c r="LZT68" s="140"/>
      <c r="LZU68" s="140"/>
      <c r="LZV68" s="140"/>
      <c r="LZW68" s="140"/>
      <c r="LZX68" s="140"/>
      <c r="LZY68" s="140"/>
      <c r="LZZ68" s="140"/>
      <c r="MAA68" s="140"/>
      <c r="MAB68" s="140"/>
      <c r="MAC68" s="140"/>
      <c r="MAD68" s="140"/>
      <c r="MAE68" s="140"/>
      <c r="MAF68" s="140"/>
      <c r="MAG68" s="140"/>
      <c r="MAH68" s="140"/>
      <c r="MAI68" s="140"/>
      <c r="MAJ68" s="140"/>
      <c r="MAK68" s="140"/>
      <c r="MAL68" s="140"/>
      <c r="MAM68" s="140"/>
      <c r="MAN68" s="140"/>
      <c r="MAO68" s="140"/>
      <c r="MAP68" s="140"/>
      <c r="MAQ68" s="140"/>
      <c r="MAR68" s="140"/>
      <c r="MAS68" s="140"/>
      <c r="MAT68" s="140"/>
      <c r="MAU68" s="140"/>
      <c r="MAV68" s="140"/>
      <c r="MAW68" s="140"/>
      <c r="MAX68" s="140"/>
      <c r="MAY68" s="140"/>
      <c r="MAZ68" s="140"/>
      <c r="MBA68" s="140"/>
      <c r="MBB68" s="140"/>
      <c r="MBC68" s="140"/>
      <c r="MBD68" s="140"/>
      <c r="MBE68" s="140"/>
      <c r="MBF68" s="140"/>
      <c r="MBG68" s="140"/>
      <c r="MBH68" s="140"/>
      <c r="MBI68" s="140"/>
      <c r="MBJ68" s="140"/>
      <c r="MBK68" s="140"/>
      <c r="MBL68" s="140"/>
      <c r="MBM68" s="140"/>
      <c r="MBN68" s="140"/>
      <c r="MBO68" s="140"/>
      <c r="MBP68" s="140"/>
      <c r="MBQ68" s="140"/>
      <c r="MBR68" s="140"/>
      <c r="MBS68" s="140"/>
      <c r="MBT68" s="140"/>
      <c r="MBU68" s="140"/>
      <c r="MBV68" s="140"/>
      <c r="MBW68" s="140"/>
      <c r="MBX68" s="140"/>
      <c r="MBY68" s="140"/>
      <c r="MBZ68" s="140"/>
      <c r="MCA68" s="140"/>
      <c r="MCB68" s="140"/>
      <c r="MCC68" s="140"/>
      <c r="MCD68" s="140"/>
      <c r="MCE68" s="140"/>
      <c r="MCF68" s="140"/>
      <c r="MCG68" s="140"/>
      <c r="MCH68" s="140"/>
      <c r="MCI68" s="140"/>
      <c r="MCJ68" s="140"/>
      <c r="MCK68" s="140"/>
      <c r="MCL68" s="140"/>
      <c r="MCM68" s="140"/>
      <c r="MCN68" s="140"/>
      <c r="MCO68" s="140"/>
      <c r="MCP68" s="140"/>
      <c r="MCQ68" s="140"/>
      <c r="MCR68" s="140"/>
      <c r="MCS68" s="140"/>
      <c r="MCT68" s="140"/>
      <c r="MCU68" s="140"/>
      <c r="MCV68" s="140"/>
      <c r="MCW68" s="140"/>
      <c r="MCX68" s="140"/>
      <c r="MCY68" s="140"/>
      <c r="MCZ68" s="140"/>
      <c r="MDA68" s="140"/>
      <c r="MDB68" s="140"/>
      <c r="MDC68" s="140"/>
      <c r="MDD68" s="140"/>
      <c r="MDE68" s="140"/>
      <c r="MDF68" s="140"/>
      <c r="MDG68" s="140"/>
      <c r="MDH68" s="140"/>
      <c r="MDI68" s="140"/>
      <c r="MDJ68" s="140"/>
      <c r="MDK68" s="140"/>
      <c r="MDL68" s="140"/>
      <c r="MDM68" s="140"/>
      <c r="MDN68" s="140"/>
      <c r="MDO68" s="140"/>
      <c r="MDP68" s="140"/>
      <c r="MDQ68" s="140"/>
      <c r="MDR68" s="140"/>
      <c r="MDS68" s="140"/>
      <c r="MDT68" s="140"/>
      <c r="MDU68" s="140"/>
      <c r="MDV68" s="140"/>
      <c r="MDW68" s="140"/>
      <c r="MDX68" s="140"/>
      <c r="MDY68" s="140"/>
      <c r="MDZ68" s="140"/>
      <c r="MEA68" s="140"/>
      <c r="MEB68" s="140"/>
      <c r="MEC68" s="140"/>
      <c r="MED68" s="140"/>
      <c r="MEE68" s="140"/>
      <c r="MEF68" s="140"/>
      <c r="MEG68" s="140"/>
      <c r="MEH68" s="140"/>
      <c r="MEI68" s="140"/>
      <c r="MEJ68" s="140"/>
      <c r="MEK68" s="140"/>
      <c r="MEL68" s="140"/>
      <c r="MEM68" s="140"/>
      <c r="MEN68" s="140"/>
      <c r="MEO68" s="140"/>
      <c r="MEP68" s="140"/>
      <c r="MEQ68" s="140"/>
      <c r="MER68" s="140"/>
      <c r="MES68" s="140"/>
      <c r="MET68" s="140"/>
      <c r="MEU68" s="140"/>
      <c r="MEV68" s="140"/>
      <c r="MEW68" s="140"/>
      <c r="MEX68" s="140"/>
      <c r="MEY68" s="140"/>
      <c r="MEZ68" s="140"/>
      <c r="MFA68" s="140"/>
      <c r="MFB68" s="140"/>
      <c r="MFC68" s="140"/>
      <c r="MFD68" s="140"/>
      <c r="MFE68" s="140"/>
      <c r="MFF68" s="140"/>
      <c r="MFG68" s="140"/>
      <c r="MFH68" s="140"/>
      <c r="MFI68" s="140"/>
      <c r="MFJ68" s="140"/>
      <c r="MFK68" s="140"/>
      <c r="MFL68" s="140"/>
      <c r="MFM68" s="140"/>
      <c r="MFN68" s="140"/>
      <c r="MFO68" s="140"/>
      <c r="MFP68" s="140"/>
      <c r="MFQ68" s="140"/>
      <c r="MFR68" s="140"/>
      <c r="MFS68" s="140"/>
      <c r="MFT68" s="140"/>
      <c r="MFU68" s="140"/>
      <c r="MFV68" s="140"/>
      <c r="MFW68" s="140"/>
      <c r="MFX68" s="140"/>
      <c r="MFY68" s="140"/>
      <c r="MFZ68" s="140"/>
      <c r="MGA68" s="140"/>
      <c r="MGB68" s="140"/>
      <c r="MGC68" s="140"/>
      <c r="MGD68" s="140"/>
      <c r="MGE68" s="140"/>
      <c r="MGF68" s="140"/>
      <c r="MGG68" s="140"/>
      <c r="MGH68" s="140"/>
      <c r="MGI68" s="140"/>
      <c r="MGJ68" s="140"/>
      <c r="MGK68" s="140"/>
      <c r="MGL68" s="140"/>
      <c r="MGM68" s="140"/>
      <c r="MGN68" s="140"/>
      <c r="MGO68" s="140"/>
      <c r="MGP68" s="140"/>
      <c r="MGQ68" s="140"/>
      <c r="MGR68" s="140"/>
      <c r="MGS68" s="140"/>
      <c r="MGT68" s="140"/>
      <c r="MGU68" s="140"/>
      <c r="MGV68" s="140"/>
      <c r="MGW68" s="140"/>
      <c r="MGX68" s="140"/>
      <c r="MGY68" s="140"/>
      <c r="MGZ68" s="140"/>
      <c r="MHA68" s="140"/>
      <c r="MHB68" s="140"/>
      <c r="MHC68" s="140"/>
      <c r="MHD68" s="140"/>
      <c r="MHE68" s="140"/>
      <c r="MHF68" s="140"/>
      <c r="MHG68" s="140"/>
      <c r="MHH68" s="140"/>
      <c r="MHI68" s="140"/>
      <c r="MHJ68" s="140"/>
      <c r="MHK68" s="140"/>
      <c r="MHL68" s="140"/>
      <c r="MHM68" s="140"/>
      <c r="MHN68" s="140"/>
      <c r="MHO68" s="140"/>
      <c r="MHP68" s="140"/>
      <c r="MHQ68" s="140"/>
      <c r="MHR68" s="140"/>
      <c r="MHS68" s="140"/>
      <c r="MHT68" s="140"/>
      <c r="MHU68" s="140"/>
      <c r="MHV68" s="140"/>
      <c r="MHW68" s="140"/>
      <c r="MHX68" s="140"/>
      <c r="MHY68" s="140"/>
      <c r="MHZ68" s="140"/>
      <c r="MIA68" s="140"/>
      <c r="MIB68" s="140"/>
      <c r="MIC68" s="140"/>
      <c r="MID68" s="140"/>
      <c r="MIE68" s="140"/>
      <c r="MIF68" s="140"/>
      <c r="MIG68" s="140"/>
      <c r="MIH68" s="140"/>
      <c r="MII68" s="140"/>
      <c r="MIJ68" s="140"/>
      <c r="MIK68" s="140"/>
      <c r="MIL68" s="140"/>
      <c r="MIM68" s="140"/>
      <c r="MIN68" s="140"/>
      <c r="MIO68" s="140"/>
      <c r="MIP68" s="140"/>
      <c r="MIQ68" s="140"/>
      <c r="MIR68" s="140"/>
      <c r="MIS68" s="140"/>
      <c r="MIT68" s="140"/>
      <c r="MIU68" s="140"/>
      <c r="MIV68" s="140"/>
      <c r="MIW68" s="140"/>
      <c r="MIX68" s="140"/>
      <c r="MIY68" s="140"/>
      <c r="MIZ68" s="140"/>
      <c r="MJA68" s="140"/>
      <c r="MJB68" s="140"/>
      <c r="MJC68" s="140"/>
      <c r="MJD68" s="140"/>
      <c r="MJE68" s="140"/>
      <c r="MJF68" s="140"/>
      <c r="MJG68" s="140"/>
      <c r="MJH68" s="140"/>
      <c r="MJI68" s="140"/>
      <c r="MJJ68" s="140"/>
      <c r="MJK68" s="140"/>
      <c r="MJL68" s="140"/>
      <c r="MJM68" s="140"/>
      <c r="MJN68" s="140"/>
      <c r="MJO68" s="140"/>
      <c r="MJP68" s="140"/>
      <c r="MJQ68" s="140"/>
      <c r="MJR68" s="140"/>
      <c r="MJS68" s="140"/>
      <c r="MJT68" s="140"/>
      <c r="MJU68" s="140"/>
      <c r="MJV68" s="140"/>
      <c r="MJW68" s="140"/>
      <c r="MJX68" s="140"/>
      <c r="MJY68" s="140"/>
      <c r="MJZ68" s="140"/>
      <c r="MKA68" s="140"/>
      <c r="MKB68" s="140"/>
      <c r="MKC68" s="140"/>
      <c r="MKD68" s="140"/>
      <c r="MKE68" s="140"/>
      <c r="MKF68" s="140"/>
      <c r="MKG68" s="140"/>
      <c r="MKH68" s="140"/>
      <c r="MKI68" s="140"/>
      <c r="MKJ68" s="140"/>
      <c r="MKK68" s="140"/>
      <c r="MKL68" s="140"/>
      <c r="MKM68" s="140"/>
      <c r="MKN68" s="140"/>
      <c r="MKO68" s="140"/>
      <c r="MKP68" s="140"/>
      <c r="MKQ68" s="140"/>
      <c r="MKR68" s="140"/>
      <c r="MKS68" s="140"/>
      <c r="MKT68" s="140"/>
      <c r="MKU68" s="140"/>
      <c r="MKV68" s="140"/>
      <c r="MKW68" s="140"/>
      <c r="MKX68" s="140"/>
      <c r="MKY68" s="140"/>
      <c r="MKZ68" s="140"/>
      <c r="MLA68" s="140"/>
      <c r="MLB68" s="140"/>
      <c r="MLC68" s="140"/>
      <c r="MLD68" s="140"/>
      <c r="MLE68" s="140"/>
      <c r="MLF68" s="140"/>
      <c r="MLG68" s="140"/>
      <c r="MLH68" s="140"/>
      <c r="MLI68" s="140"/>
      <c r="MLJ68" s="140"/>
      <c r="MLK68" s="140"/>
      <c r="MLL68" s="140"/>
      <c r="MLM68" s="140"/>
      <c r="MLN68" s="140"/>
      <c r="MLO68" s="140"/>
      <c r="MLP68" s="140"/>
      <c r="MLQ68" s="140"/>
      <c r="MLR68" s="140"/>
      <c r="MLS68" s="140"/>
      <c r="MLT68" s="140"/>
      <c r="MLU68" s="140"/>
      <c r="MLV68" s="140"/>
      <c r="MLW68" s="140"/>
      <c r="MLX68" s="140"/>
      <c r="MLY68" s="140"/>
      <c r="MLZ68" s="140"/>
      <c r="MMA68" s="140"/>
      <c r="MMB68" s="140"/>
      <c r="MMC68" s="140"/>
      <c r="MMD68" s="140"/>
      <c r="MME68" s="140"/>
      <c r="MMF68" s="140"/>
      <c r="MMG68" s="140"/>
      <c r="MMH68" s="140"/>
      <c r="MMI68" s="140"/>
      <c r="MMJ68" s="140"/>
      <c r="MMK68" s="140"/>
      <c r="MML68" s="140"/>
      <c r="MMM68" s="140"/>
      <c r="MMN68" s="140"/>
      <c r="MMO68" s="140"/>
      <c r="MMP68" s="140"/>
      <c r="MMQ68" s="140"/>
      <c r="MMR68" s="140"/>
      <c r="MMS68" s="140"/>
      <c r="MMT68" s="140"/>
      <c r="MMU68" s="140"/>
      <c r="MMV68" s="140"/>
      <c r="MMW68" s="140"/>
      <c r="MMX68" s="140"/>
      <c r="MMY68" s="140"/>
      <c r="MMZ68" s="140"/>
      <c r="MNA68" s="140"/>
      <c r="MNB68" s="140"/>
      <c r="MNC68" s="140"/>
      <c r="MND68" s="140"/>
      <c r="MNE68" s="140"/>
      <c r="MNF68" s="140"/>
      <c r="MNG68" s="140"/>
      <c r="MNH68" s="140"/>
      <c r="MNI68" s="140"/>
      <c r="MNJ68" s="140"/>
      <c r="MNK68" s="140"/>
      <c r="MNL68" s="140"/>
      <c r="MNM68" s="140"/>
      <c r="MNN68" s="140"/>
      <c r="MNO68" s="140"/>
      <c r="MNP68" s="140"/>
      <c r="MNQ68" s="140"/>
      <c r="MNR68" s="140"/>
      <c r="MNS68" s="140"/>
      <c r="MNT68" s="140"/>
      <c r="MNU68" s="140"/>
      <c r="MNV68" s="140"/>
      <c r="MNW68" s="140"/>
      <c r="MNX68" s="140"/>
      <c r="MNY68" s="140"/>
      <c r="MNZ68" s="140"/>
      <c r="MOA68" s="140"/>
      <c r="MOB68" s="140"/>
      <c r="MOC68" s="140"/>
      <c r="MOD68" s="140"/>
      <c r="MOE68" s="140"/>
      <c r="MOF68" s="140"/>
      <c r="MOG68" s="140"/>
      <c r="MOH68" s="140"/>
      <c r="MOI68" s="140"/>
      <c r="MOJ68" s="140"/>
      <c r="MOK68" s="140"/>
      <c r="MOL68" s="140"/>
      <c r="MOM68" s="140"/>
      <c r="MON68" s="140"/>
      <c r="MOO68" s="140"/>
      <c r="MOP68" s="140"/>
      <c r="MOQ68" s="140"/>
      <c r="MOR68" s="140"/>
      <c r="MOS68" s="140"/>
      <c r="MOT68" s="140"/>
      <c r="MOU68" s="140"/>
      <c r="MOV68" s="140"/>
      <c r="MOW68" s="140"/>
      <c r="MOX68" s="140"/>
      <c r="MOY68" s="140"/>
      <c r="MOZ68" s="140"/>
      <c r="MPA68" s="140"/>
      <c r="MPB68" s="140"/>
      <c r="MPC68" s="140"/>
      <c r="MPD68" s="140"/>
      <c r="MPE68" s="140"/>
      <c r="MPF68" s="140"/>
      <c r="MPG68" s="140"/>
      <c r="MPH68" s="140"/>
      <c r="MPI68" s="140"/>
      <c r="MPJ68" s="140"/>
      <c r="MPK68" s="140"/>
      <c r="MPL68" s="140"/>
      <c r="MPM68" s="140"/>
      <c r="MPN68" s="140"/>
      <c r="MPO68" s="140"/>
      <c r="MPP68" s="140"/>
      <c r="MPQ68" s="140"/>
      <c r="MPR68" s="140"/>
      <c r="MPS68" s="140"/>
      <c r="MPT68" s="140"/>
      <c r="MPU68" s="140"/>
      <c r="MPV68" s="140"/>
      <c r="MPW68" s="140"/>
      <c r="MPX68" s="140"/>
      <c r="MPY68" s="140"/>
      <c r="MPZ68" s="140"/>
      <c r="MQA68" s="140"/>
      <c r="MQB68" s="140"/>
      <c r="MQC68" s="140"/>
      <c r="MQD68" s="140"/>
      <c r="MQE68" s="140"/>
      <c r="MQF68" s="140"/>
      <c r="MQG68" s="140"/>
      <c r="MQH68" s="140"/>
      <c r="MQI68" s="140"/>
      <c r="MQJ68" s="140"/>
      <c r="MQK68" s="140"/>
      <c r="MQL68" s="140"/>
      <c r="MQM68" s="140"/>
      <c r="MQN68" s="140"/>
      <c r="MQO68" s="140"/>
      <c r="MQP68" s="140"/>
      <c r="MQQ68" s="140"/>
      <c r="MQR68" s="140"/>
      <c r="MQS68" s="140"/>
      <c r="MQT68" s="140"/>
      <c r="MQU68" s="140"/>
      <c r="MQV68" s="140"/>
      <c r="MQW68" s="140"/>
      <c r="MQX68" s="140"/>
      <c r="MQY68" s="140"/>
      <c r="MQZ68" s="140"/>
      <c r="MRA68" s="140"/>
      <c r="MRB68" s="140"/>
      <c r="MRC68" s="140"/>
      <c r="MRD68" s="140"/>
      <c r="MRE68" s="140"/>
      <c r="MRF68" s="140"/>
      <c r="MRG68" s="140"/>
      <c r="MRH68" s="140"/>
      <c r="MRI68" s="140"/>
      <c r="MRJ68" s="140"/>
      <c r="MRK68" s="140"/>
      <c r="MRL68" s="140"/>
      <c r="MRM68" s="140"/>
      <c r="MRN68" s="140"/>
      <c r="MRO68" s="140"/>
      <c r="MRP68" s="140"/>
      <c r="MRQ68" s="140"/>
      <c r="MRR68" s="140"/>
      <c r="MRS68" s="140"/>
      <c r="MRT68" s="140"/>
      <c r="MRU68" s="140"/>
      <c r="MRV68" s="140"/>
      <c r="MRW68" s="140"/>
      <c r="MRX68" s="140"/>
      <c r="MRY68" s="140"/>
      <c r="MRZ68" s="140"/>
      <c r="MSA68" s="140"/>
      <c r="MSB68" s="140"/>
      <c r="MSC68" s="140"/>
      <c r="MSD68" s="140"/>
      <c r="MSE68" s="140"/>
      <c r="MSF68" s="140"/>
      <c r="MSG68" s="140"/>
      <c r="MSH68" s="140"/>
      <c r="MSI68" s="140"/>
      <c r="MSJ68" s="140"/>
      <c r="MSK68" s="140"/>
      <c r="MSL68" s="140"/>
      <c r="MSM68" s="140"/>
      <c r="MSN68" s="140"/>
      <c r="MSO68" s="140"/>
      <c r="MSP68" s="140"/>
      <c r="MSQ68" s="140"/>
      <c r="MSR68" s="140"/>
      <c r="MSS68" s="140"/>
      <c r="MST68" s="140"/>
      <c r="MSU68" s="140"/>
      <c r="MSV68" s="140"/>
      <c r="MSW68" s="140"/>
      <c r="MSX68" s="140"/>
      <c r="MSY68" s="140"/>
      <c r="MSZ68" s="140"/>
      <c r="MTA68" s="140"/>
      <c r="MTB68" s="140"/>
      <c r="MTC68" s="140"/>
      <c r="MTD68" s="140"/>
      <c r="MTE68" s="140"/>
      <c r="MTF68" s="140"/>
      <c r="MTG68" s="140"/>
      <c r="MTH68" s="140"/>
      <c r="MTI68" s="140"/>
      <c r="MTJ68" s="140"/>
      <c r="MTK68" s="140"/>
      <c r="MTL68" s="140"/>
      <c r="MTM68" s="140"/>
      <c r="MTN68" s="140"/>
      <c r="MTO68" s="140"/>
      <c r="MTP68" s="140"/>
      <c r="MTQ68" s="140"/>
      <c r="MTR68" s="140"/>
      <c r="MTS68" s="140"/>
      <c r="MTT68" s="140"/>
      <c r="MTU68" s="140"/>
      <c r="MTV68" s="140"/>
      <c r="MTW68" s="140"/>
      <c r="MTX68" s="140"/>
      <c r="MTY68" s="140"/>
      <c r="MTZ68" s="140"/>
      <c r="MUA68" s="140"/>
      <c r="MUB68" s="140"/>
      <c r="MUC68" s="140"/>
      <c r="MUD68" s="140"/>
      <c r="MUE68" s="140"/>
      <c r="MUF68" s="140"/>
      <c r="MUG68" s="140"/>
      <c r="MUH68" s="140"/>
      <c r="MUI68" s="140"/>
      <c r="MUJ68" s="140"/>
      <c r="MUK68" s="140"/>
      <c r="MUL68" s="140"/>
      <c r="MUM68" s="140"/>
      <c r="MUN68" s="140"/>
      <c r="MUO68" s="140"/>
      <c r="MUP68" s="140"/>
      <c r="MUQ68" s="140"/>
      <c r="MUR68" s="140"/>
      <c r="MUS68" s="140"/>
      <c r="MUT68" s="140"/>
      <c r="MUU68" s="140"/>
      <c r="MUV68" s="140"/>
      <c r="MUW68" s="140"/>
      <c r="MUX68" s="140"/>
      <c r="MUY68" s="140"/>
      <c r="MUZ68" s="140"/>
      <c r="MVA68" s="140"/>
      <c r="MVB68" s="140"/>
      <c r="MVC68" s="140"/>
      <c r="MVD68" s="140"/>
      <c r="MVE68" s="140"/>
      <c r="MVF68" s="140"/>
      <c r="MVG68" s="140"/>
      <c r="MVH68" s="140"/>
      <c r="MVI68" s="140"/>
      <c r="MVJ68" s="140"/>
      <c r="MVK68" s="140"/>
      <c r="MVL68" s="140"/>
      <c r="MVM68" s="140"/>
      <c r="MVN68" s="140"/>
      <c r="MVO68" s="140"/>
      <c r="MVP68" s="140"/>
      <c r="MVQ68" s="140"/>
      <c r="MVR68" s="140"/>
      <c r="MVS68" s="140"/>
      <c r="MVT68" s="140"/>
      <c r="MVU68" s="140"/>
      <c r="MVV68" s="140"/>
      <c r="MVW68" s="140"/>
      <c r="MVX68" s="140"/>
      <c r="MVY68" s="140"/>
      <c r="MVZ68" s="140"/>
      <c r="MWA68" s="140"/>
      <c r="MWB68" s="140"/>
      <c r="MWC68" s="140"/>
      <c r="MWD68" s="140"/>
      <c r="MWE68" s="140"/>
      <c r="MWF68" s="140"/>
      <c r="MWG68" s="140"/>
      <c r="MWH68" s="140"/>
      <c r="MWI68" s="140"/>
      <c r="MWJ68" s="140"/>
      <c r="MWK68" s="140"/>
      <c r="MWL68" s="140"/>
      <c r="MWM68" s="140"/>
      <c r="MWN68" s="140"/>
      <c r="MWO68" s="140"/>
      <c r="MWP68" s="140"/>
      <c r="MWQ68" s="140"/>
      <c r="MWR68" s="140"/>
      <c r="MWS68" s="140"/>
      <c r="MWT68" s="140"/>
      <c r="MWU68" s="140"/>
      <c r="MWV68" s="140"/>
      <c r="MWW68" s="140"/>
      <c r="MWX68" s="140"/>
      <c r="MWY68" s="140"/>
      <c r="MWZ68" s="140"/>
      <c r="MXA68" s="140"/>
      <c r="MXB68" s="140"/>
      <c r="MXC68" s="140"/>
      <c r="MXD68" s="140"/>
      <c r="MXE68" s="140"/>
      <c r="MXF68" s="140"/>
      <c r="MXG68" s="140"/>
      <c r="MXH68" s="140"/>
      <c r="MXI68" s="140"/>
      <c r="MXJ68" s="140"/>
      <c r="MXK68" s="140"/>
      <c r="MXL68" s="140"/>
      <c r="MXM68" s="140"/>
      <c r="MXN68" s="140"/>
      <c r="MXO68" s="140"/>
      <c r="MXP68" s="140"/>
      <c r="MXQ68" s="140"/>
      <c r="MXR68" s="140"/>
      <c r="MXS68" s="140"/>
      <c r="MXT68" s="140"/>
      <c r="MXU68" s="140"/>
      <c r="MXV68" s="140"/>
      <c r="MXW68" s="140"/>
      <c r="MXX68" s="140"/>
      <c r="MXY68" s="140"/>
      <c r="MXZ68" s="140"/>
      <c r="MYA68" s="140"/>
      <c r="MYB68" s="140"/>
      <c r="MYC68" s="140"/>
      <c r="MYD68" s="140"/>
      <c r="MYE68" s="140"/>
      <c r="MYF68" s="140"/>
      <c r="MYG68" s="140"/>
      <c r="MYH68" s="140"/>
      <c r="MYI68" s="140"/>
      <c r="MYJ68" s="140"/>
      <c r="MYK68" s="140"/>
      <c r="MYL68" s="140"/>
      <c r="MYM68" s="140"/>
      <c r="MYN68" s="140"/>
      <c r="MYO68" s="140"/>
      <c r="MYP68" s="140"/>
      <c r="MYQ68" s="140"/>
      <c r="MYR68" s="140"/>
      <c r="MYS68" s="140"/>
      <c r="MYT68" s="140"/>
      <c r="MYU68" s="140"/>
      <c r="MYV68" s="140"/>
      <c r="MYW68" s="140"/>
      <c r="MYX68" s="140"/>
      <c r="MYY68" s="140"/>
      <c r="MYZ68" s="140"/>
      <c r="MZA68" s="140"/>
      <c r="MZB68" s="140"/>
      <c r="MZC68" s="140"/>
      <c r="MZD68" s="140"/>
      <c r="MZE68" s="140"/>
      <c r="MZF68" s="140"/>
      <c r="MZG68" s="140"/>
      <c r="MZH68" s="140"/>
      <c r="MZI68" s="140"/>
      <c r="MZJ68" s="140"/>
      <c r="MZK68" s="140"/>
      <c r="MZL68" s="140"/>
      <c r="MZM68" s="140"/>
      <c r="MZN68" s="140"/>
      <c r="MZO68" s="140"/>
      <c r="MZP68" s="140"/>
      <c r="MZQ68" s="140"/>
      <c r="MZR68" s="140"/>
      <c r="MZS68" s="140"/>
      <c r="MZT68" s="140"/>
      <c r="MZU68" s="140"/>
      <c r="MZV68" s="140"/>
      <c r="MZW68" s="140"/>
      <c r="MZX68" s="140"/>
      <c r="MZY68" s="140"/>
      <c r="MZZ68" s="140"/>
      <c r="NAA68" s="140"/>
      <c r="NAB68" s="140"/>
      <c r="NAC68" s="140"/>
      <c r="NAD68" s="140"/>
      <c r="NAE68" s="140"/>
      <c r="NAF68" s="140"/>
      <c r="NAG68" s="140"/>
      <c r="NAH68" s="140"/>
      <c r="NAI68" s="140"/>
      <c r="NAJ68" s="140"/>
      <c r="NAK68" s="140"/>
      <c r="NAL68" s="140"/>
      <c r="NAM68" s="140"/>
      <c r="NAN68" s="140"/>
      <c r="NAO68" s="140"/>
      <c r="NAP68" s="140"/>
      <c r="NAQ68" s="140"/>
      <c r="NAR68" s="140"/>
      <c r="NAS68" s="140"/>
      <c r="NAT68" s="140"/>
      <c r="NAU68" s="140"/>
      <c r="NAV68" s="140"/>
      <c r="NAW68" s="140"/>
      <c r="NAX68" s="140"/>
      <c r="NAY68" s="140"/>
      <c r="NAZ68" s="140"/>
      <c r="NBA68" s="140"/>
      <c r="NBB68" s="140"/>
      <c r="NBC68" s="140"/>
      <c r="NBD68" s="140"/>
      <c r="NBE68" s="140"/>
      <c r="NBF68" s="140"/>
      <c r="NBG68" s="140"/>
      <c r="NBH68" s="140"/>
      <c r="NBI68" s="140"/>
      <c r="NBJ68" s="140"/>
      <c r="NBK68" s="140"/>
      <c r="NBL68" s="140"/>
      <c r="NBM68" s="140"/>
      <c r="NBN68" s="140"/>
      <c r="NBO68" s="140"/>
      <c r="NBP68" s="140"/>
      <c r="NBQ68" s="140"/>
      <c r="NBR68" s="140"/>
      <c r="NBS68" s="140"/>
      <c r="NBT68" s="140"/>
      <c r="NBU68" s="140"/>
      <c r="NBV68" s="140"/>
      <c r="NBW68" s="140"/>
      <c r="NBX68" s="140"/>
      <c r="NBY68" s="140"/>
      <c r="NBZ68" s="140"/>
      <c r="NCA68" s="140"/>
      <c r="NCB68" s="140"/>
      <c r="NCC68" s="140"/>
      <c r="NCD68" s="140"/>
      <c r="NCE68" s="140"/>
      <c r="NCF68" s="140"/>
      <c r="NCG68" s="140"/>
      <c r="NCH68" s="140"/>
      <c r="NCI68" s="140"/>
      <c r="NCJ68" s="140"/>
      <c r="NCK68" s="140"/>
      <c r="NCL68" s="140"/>
      <c r="NCM68" s="140"/>
      <c r="NCN68" s="140"/>
      <c r="NCO68" s="140"/>
      <c r="NCP68" s="140"/>
      <c r="NCQ68" s="140"/>
      <c r="NCR68" s="140"/>
      <c r="NCS68" s="140"/>
      <c r="NCT68" s="140"/>
      <c r="NCU68" s="140"/>
      <c r="NCV68" s="140"/>
      <c r="NCW68" s="140"/>
      <c r="NCX68" s="140"/>
      <c r="NCY68" s="140"/>
      <c r="NCZ68" s="140"/>
      <c r="NDA68" s="140"/>
      <c r="NDB68" s="140"/>
      <c r="NDC68" s="140"/>
      <c r="NDD68" s="140"/>
      <c r="NDE68" s="140"/>
      <c r="NDF68" s="140"/>
      <c r="NDG68" s="140"/>
      <c r="NDH68" s="140"/>
      <c r="NDI68" s="140"/>
      <c r="NDJ68" s="140"/>
      <c r="NDK68" s="140"/>
      <c r="NDL68" s="140"/>
      <c r="NDM68" s="140"/>
      <c r="NDN68" s="140"/>
      <c r="NDO68" s="140"/>
      <c r="NDP68" s="140"/>
      <c r="NDQ68" s="140"/>
      <c r="NDR68" s="140"/>
      <c r="NDS68" s="140"/>
      <c r="NDT68" s="140"/>
      <c r="NDU68" s="140"/>
      <c r="NDV68" s="140"/>
      <c r="NDW68" s="140"/>
      <c r="NDX68" s="140"/>
      <c r="NDY68" s="140"/>
      <c r="NDZ68" s="140"/>
      <c r="NEA68" s="140"/>
      <c r="NEB68" s="140"/>
      <c r="NEC68" s="140"/>
      <c r="NED68" s="140"/>
      <c r="NEE68" s="140"/>
      <c r="NEF68" s="140"/>
      <c r="NEG68" s="140"/>
      <c r="NEH68" s="140"/>
      <c r="NEI68" s="140"/>
      <c r="NEJ68" s="140"/>
      <c r="NEK68" s="140"/>
      <c r="NEL68" s="140"/>
      <c r="NEM68" s="140"/>
      <c r="NEN68" s="140"/>
      <c r="NEO68" s="140"/>
      <c r="NEP68" s="140"/>
      <c r="NEQ68" s="140"/>
      <c r="NER68" s="140"/>
      <c r="NES68" s="140"/>
      <c r="NET68" s="140"/>
      <c r="NEU68" s="140"/>
      <c r="NEV68" s="140"/>
      <c r="NEW68" s="140"/>
      <c r="NEX68" s="140"/>
      <c r="NEY68" s="140"/>
      <c r="NEZ68" s="140"/>
      <c r="NFA68" s="140"/>
      <c r="NFB68" s="140"/>
      <c r="NFC68" s="140"/>
      <c r="NFD68" s="140"/>
      <c r="NFE68" s="140"/>
      <c r="NFF68" s="140"/>
      <c r="NFG68" s="140"/>
      <c r="NFH68" s="140"/>
      <c r="NFI68" s="140"/>
      <c r="NFJ68" s="140"/>
      <c r="NFK68" s="140"/>
      <c r="NFL68" s="140"/>
      <c r="NFM68" s="140"/>
      <c r="NFN68" s="140"/>
      <c r="NFO68" s="140"/>
      <c r="NFP68" s="140"/>
      <c r="NFQ68" s="140"/>
      <c r="NFR68" s="140"/>
      <c r="NFS68" s="140"/>
      <c r="NFT68" s="140"/>
      <c r="NFU68" s="140"/>
      <c r="NFV68" s="140"/>
      <c r="NFW68" s="140"/>
      <c r="NFX68" s="140"/>
      <c r="NFY68" s="140"/>
      <c r="NFZ68" s="140"/>
      <c r="NGA68" s="140"/>
      <c r="NGB68" s="140"/>
      <c r="NGC68" s="140"/>
      <c r="NGD68" s="140"/>
      <c r="NGE68" s="140"/>
      <c r="NGF68" s="140"/>
      <c r="NGG68" s="140"/>
      <c r="NGH68" s="140"/>
      <c r="NGI68" s="140"/>
      <c r="NGJ68" s="140"/>
      <c r="NGK68" s="140"/>
      <c r="NGL68" s="140"/>
      <c r="NGM68" s="140"/>
      <c r="NGN68" s="140"/>
      <c r="NGO68" s="140"/>
      <c r="NGP68" s="140"/>
      <c r="NGQ68" s="140"/>
      <c r="NGR68" s="140"/>
      <c r="NGS68" s="140"/>
      <c r="NGT68" s="140"/>
      <c r="NGU68" s="140"/>
      <c r="NGV68" s="140"/>
      <c r="NGW68" s="140"/>
      <c r="NGX68" s="140"/>
      <c r="NGY68" s="140"/>
      <c r="NGZ68" s="140"/>
      <c r="NHA68" s="140"/>
      <c r="NHB68" s="140"/>
      <c r="NHC68" s="140"/>
      <c r="NHD68" s="140"/>
      <c r="NHE68" s="140"/>
      <c r="NHF68" s="140"/>
      <c r="NHG68" s="140"/>
      <c r="NHH68" s="140"/>
      <c r="NHI68" s="140"/>
      <c r="NHJ68" s="140"/>
      <c r="NHK68" s="140"/>
      <c r="NHL68" s="140"/>
      <c r="NHM68" s="140"/>
      <c r="NHN68" s="140"/>
      <c r="NHO68" s="140"/>
      <c r="NHP68" s="140"/>
      <c r="NHQ68" s="140"/>
      <c r="NHR68" s="140"/>
      <c r="NHS68" s="140"/>
      <c r="NHT68" s="140"/>
      <c r="NHU68" s="140"/>
      <c r="NHV68" s="140"/>
      <c r="NHW68" s="140"/>
      <c r="NHX68" s="140"/>
      <c r="NHY68" s="140"/>
      <c r="NHZ68" s="140"/>
      <c r="NIA68" s="140"/>
      <c r="NIB68" s="140"/>
      <c r="NIC68" s="140"/>
      <c r="NID68" s="140"/>
      <c r="NIE68" s="140"/>
      <c r="NIF68" s="140"/>
      <c r="NIG68" s="140"/>
      <c r="NIH68" s="140"/>
      <c r="NII68" s="140"/>
      <c r="NIJ68" s="140"/>
      <c r="NIK68" s="140"/>
      <c r="NIL68" s="140"/>
      <c r="NIM68" s="140"/>
      <c r="NIN68" s="140"/>
      <c r="NIO68" s="140"/>
      <c r="NIP68" s="140"/>
      <c r="NIQ68" s="140"/>
      <c r="NIR68" s="140"/>
      <c r="NIS68" s="140"/>
      <c r="NIT68" s="140"/>
      <c r="NIU68" s="140"/>
      <c r="NIV68" s="140"/>
      <c r="NIW68" s="140"/>
      <c r="NIX68" s="140"/>
      <c r="NIY68" s="140"/>
      <c r="NIZ68" s="140"/>
      <c r="NJA68" s="140"/>
      <c r="NJB68" s="140"/>
      <c r="NJC68" s="140"/>
      <c r="NJD68" s="140"/>
      <c r="NJE68" s="140"/>
      <c r="NJF68" s="140"/>
      <c r="NJG68" s="140"/>
      <c r="NJH68" s="140"/>
      <c r="NJI68" s="140"/>
      <c r="NJJ68" s="140"/>
      <c r="NJK68" s="140"/>
      <c r="NJL68" s="140"/>
      <c r="NJM68" s="140"/>
      <c r="NJN68" s="140"/>
      <c r="NJO68" s="140"/>
      <c r="NJP68" s="140"/>
      <c r="NJQ68" s="140"/>
      <c r="NJR68" s="140"/>
      <c r="NJS68" s="140"/>
      <c r="NJT68" s="140"/>
      <c r="NJU68" s="140"/>
      <c r="NJV68" s="140"/>
      <c r="NJW68" s="140"/>
      <c r="NJX68" s="140"/>
      <c r="NJY68" s="140"/>
      <c r="NJZ68" s="140"/>
      <c r="NKA68" s="140"/>
      <c r="NKB68" s="140"/>
      <c r="NKC68" s="140"/>
      <c r="NKD68" s="140"/>
      <c r="NKE68" s="140"/>
      <c r="NKF68" s="140"/>
      <c r="NKG68" s="140"/>
      <c r="NKH68" s="140"/>
      <c r="NKI68" s="140"/>
      <c r="NKJ68" s="140"/>
      <c r="NKK68" s="140"/>
      <c r="NKL68" s="140"/>
      <c r="NKM68" s="140"/>
      <c r="NKN68" s="140"/>
      <c r="NKO68" s="140"/>
      <c r="NKP68" s="140"/>
      <c r="NKQ68" s="140"/>
      <c r="NKR68" s="140"/>
      <c r="NKS68" s="140"/>
      <c r="NKT68" s="140"/>
      <c r="NKU68" s="140"/>
      <c r="NKV68" s="140"/>
      <c r="NKW68" s="140"/>
      <c r="NKX68" s="140"/>
      <c r="NKY68" s="140"/>
      <c r="NKZ68" s="140"/>
      <c r="NLA68" s="140"/>
      <c r="NLB68" s="140"/>
      <c r="NLC68" s="140"/>
      <c r="NLD68" s="140"/>
      <c r="NLE68" s="140"/>
      <c r="NLF68" s="140"/>
      <c r="NLG68" s="140"/>
      <c r="NLH68" s="140"/>
      <c r="NLI68" s="140"/>
      <c r="NLJ68" s="140"/>
      <c r="NLK68" s="140"/>
      <c r="NLL68" s="140"/>
      <c r="NLM68" s="140"/>
      <c r="NLN68" s="140"/>
      <c r="NLO68" s="140"/>
      <c r="NLP68" s="140"/>
      <c r="NLQ68" s="140"/>
      <c r="NLR68" s="140"/>
      <c r="NLS68" s="140"/>
      <c r="NLT68" s="140"/>
      <c r="NLU68" s="140"/>
      <c r="NLV68" s="140"/>
      <c r="NLW68" s="140"/>
      <c r="NLX68" s="140"/>
      <c r="NLY68" s="140"/>
      <c r="NLZ68" s="140"/>
      <c r="NMA68" s="140"/>
      <c r="NMB68" s="140"/>
      <c r="NMC68" s="140"/>
      <c r="NMD68" s="140"/>
      <c r="NME68" s="140"/>
      <c r="NMF68" s="140"/>
      <c r="NMG68" s="140"/>
      <c r="NMH68" s="140"/>
      <c r="NMI68" s="140"/>
      <c r="NMJ68" s="140"/>
      <c r="NMK68" s="140"/>
      <c r="NML68" s="140"/>
      <c r="NMM68" s="140"/>
      <c r="NMN68" s="140"/>
      <c r="NMO68" s="140"/>
      <c r="NMP68" s="140"/>
      <c r="NMQ68" s="140"/>
      <c r="NMR68" s="140"/>
      <c r="NMS68" s="140"/>
      <c r="NMT68" s="140"/>
      <c r="NMU68" s="140"/>
      <c r="NMV68" s="140"/>
      <c r="NMW68" s="140"/>
      <c r="NMX68" s="140"/>
      <c r="NMY68" s="140"/>
      <c r="NMZ68" s="140"/>
      <c r="NNA68" s="140"/>
      <c r="NNB68" s="140"/>
      <c r="NNC68" s="140"/>
      <c r="NND68" s="140"/>
      <c r="NNE68" s="140"/>
      <c r="NNF68" s="140"/>
      <c r="NNG68" s="140"/>
      <c r="NNH68" s="140"/>
      <c r="NNI68" s="140"/>
      <c r="NNJ68" s="140"/>
      <c r="NNK68" s="140"/>
      <c r="NNL68" s="140"/>
      <c r="NNM68" s="140"/>
      <c r="NNN68" s="140"/>
      <c r="NNO68" s="140"/>
      <c r="NNP68" s="140"/>
      <c r="NNQ68" s="140"/>
      <c r="NNR68" s="140"/>
      <c r="NNS68" s="140"/>
      <c r="NNT68" s="140"/>
      <c r="NNU68" s="140"/>
      <c r="NNV68" s="140"/>
      <c r="NNW68" s="140"/>
      <c r="NNX68" s="140"/>
      <c r="NNY68" s="140"/>
      <c r="NNZ68" s="140"/>
      <c r="NOA68" s="140"/>
      <c r="NOB68" s="140"/>
      <c r="NOC68" s="140"/>
      <c r="NOD68" s="140"/>
      <c r="NOE68" s="140"/>
      <c r="NOF68" s="140"/>
      <c r="NOG68" s="140"/>
      <c r="NOH68" s="140"/>
      <c r="NOI68" s="140"/>
      <c r="NOJ68" s="140"/>
      <c r="NOK68" s="140"/>
      <c r="NOL68" s="140"/>
      <c r="NOM68" s="140"/>
      <c r="NON68" s="140"/>
      <c r="NOO68" s="140"/>
      <c r="NOP68" s="140"/>
      <c r="NOQ68" s="140"/>
      <c r="NOR68" s="140"/>
      <c r="NOS68" s="140"/>
      <c r="NOT68" s="140"/>
      <c r="NOU68" s="140"/>
      <c r="NOV68" s="140"/>
      <c r="NOW68" s="140"/>
      <c r="NOX68" s="140"/>
      <c r="NOY68" s="140"/>
      <c r="NOZ68" s="140"/>
      <c r="NPA68" s="140"/>
      <c r="NPB68" s="140"/>
      <c r="NPC68" s="140"/>
      <c r="NPD68" s="140"/>
      <c r="NPE68" s="140"/>
      <c r="NPF68" s="140"/>
      <c r="NPG68" s="140"/>
      <c r="NPH68" s="140"/>
      <c r="NPI68" s="140"/>
      <c r="NPJ68" s="140"/>
      <c r="NPK68" s="140"/>
      <c r="NPL68" s="140"/>
      <c r="NPM68" s="140"/>
      <c r="NPN68" s="140"/>
      <c r="NPO68" s="140"/>
      <c r="NPP68" s="140"/>
      <c r="NPQ68" s="140"/>
      <c r="NPR68" s="140"/>
      <c r="NPS68" s="140"/>
      <c r="NPT68" s="140"/>
      <c r="NPU68" s="140"/>
      <c r="NPV68" s="140"/>
      <c r="NPW68" s="140"/>
      <c r="NPX68" s="140"/>
      <c r="NPY68" s="140"/>
      <c r="NPZ68" s="140"/>
      <c r="NQA68" s="140"/>
      <c r="NQB68" s="140"/>
      <c r="NQC68" s="140"/>
      <c r="NQD68" s="140"/>
      <c r="NQE68" s="140"/>
      <c r="NQF68" s="140"/>
      <c r="NQG68" s="140"/>
      <c r="NQH68" s="140"/>
      <c r="NQI68" s="140"/>
      <c r="NQJ68" s="140"/>
      <c r="NQK68" s="140"/>
      <c r="NQL68" s="140"/>
      <c r="NQM68" s="140"/>
      <c r="NQN68" s="140"/>
      <c r="NQO68" s="140"/>
      <c r="NQP68" s="140"/>
      <c r="NQQ68" s="140"/>
      <c r="NQR68" s="140"/>
      <c r="NQS68" s="140"/>
      <c r="NQT68" s="140"/>
      <c r="NQU68" s="140"/>
      <c r="NQV68" s="140"/>
      <c r="NQW68" s="140"/>
      <c r="NQX68" s="140"/>
      <c r="NQY68" s="140"/>
      <c r="NQZ68" s="140"/>
      <c r="NRA68" s="140"/>
      <c r="NRB68" s="140"/>
      <c r="NRC68" s="140"/>
      <c r="NRD68" s="140"/>
      <c r="NRE68" s="140"/>
      <c r="NRF68" s="140"/>
      <c r="NRG68" s="140"/>
      <c r="NRH68" s="140"/>
      <c r="NRI68" s="140"/>
      <c r="NRJ68" s="140"/>
      <c r="NRK68" s="140"/>
      <c r="NRL68" s="140"/>
      <c r="NRM68" s="140"/>
      <c r="NRN68" s="140"/>
      <c r="NRO68" s="140"/>
      <c r="NRP68" s="140"/>
      <c r="NRQ68" s="140"/>
      <c r="NRR68" s="140"/>
      <c r="NRS68" s="140"/>
      <c r="NRT68" s="140"/>
      <c r="NRU68" s="140"/>
      <c r="NRV68" s="140"/>
      <c r="NRW68" s="140"/>
      <c r="NRX68" s="140"/>
      <c r="NRY68" s="140"/>
      <c r="NRZ68" s="140"/>
      <c r="NSA68" s="140"/>
      <c r="NSB68" s="140"/>
      <c r="NSC68" s="140"/>
      <c r="NSD68" s="140"/>
      <c r="NSE68" s="140"/>
      <c r="NSF68" s="140"/>
      <c r="NSG68" s="140"/>
      <c r="NSH68" s="140"/>
      <c r="NSI68" s="140"/>
      <c r="NSJ68" s="140"/>
      <c r="NSK68" s="140"/>
      <c r="NSL68" s="140"/>
      <c r="NSM68" s="140"/>
      <c r="NSN68" s="140"/>
      <c r="NSO68" s="140"/>
      <c r="NSP68" s="140"/>
      <c r="NSQ68" s="140"/>
      <c r="NSR68" s="140"/>
      <c r="NSS68" s="140"/>
      <c r="NST68" s="140"/>
      <c r="NSU68" s="140"/>
      <c r="NSV68" s="140"/>
      <c r="NSW68" s="140"/>
      <c r="NSX68" s="140"/>
      <c r="NSY68" s="140"/>
      <c r="NSZ68" s="140"/>
      <c r="NTA68" s="140"/>
      <c r="NTB68" s="140"/>
      <c r="NTC68" s="140"/>
      <c r="NTD68" s="140"/>
      <c r="NTE68" s="140"/>
      <c r="NTF68" s="140"/>
      <c r="NTG68" s="140"/>
      <c r="NTH68" s="140"/>
      <c r="NTI68" s="140"/>
      <c r="NTJ68" s="140"/>
      <c r="NTK68" s="140"/>
      <c r="NTL68" s="140"/>
      <c r="NTM68" s="140"/>
      <c r="NTN68" s="140"/>
      <c r="NTO68" s="140"/>
      <c r="NTP68" s="140"/>
      <c r="NTQ68" s="140"/>
      <c r="NTR68" s="140"/>
      <c r="NTS68" s="140"/>
      <c r="NTT68" s="140"/>
      <c r="NTU68" s="140"/>
      <c r="NTV68" s="140"/>
      <c r="NTW68" s="140"/>
      <c r="NTX68" s="140"/>
      <c r="NTY68" s="140"/>
      <c r="NTZ68" s="140"/>
      <c r="NUA68" s="140"/>
      <c r="NUB68" s="140"/>
      <c r="NUC68" s="140"/>
      <c r="NUD68" s="140"/>
      <c r="NUE68" s="140"/>
      <c r="NUF68" s="140"/>
      <c r="NUG68" s="140"/>
      <c r="NUH68" s="140"/>
      <c r="NUI68" s="140"/>
      <c r="NUJ68" s="140"/>
      <c r="NUK68" s="140"/>
      <c r="NUL68" s="140"/>
      <c r="NUM68" s="140"/>
      <c r="NUN68" s="140"/>
      <c r="NUO68" s="140"/>
      <c r="NUP68" s="140"/>
      <c r="NUQ68" s="140"/>
      <c r="NUR68" s="140"/>
      <c r="NUS68" s="140"/>
      <c r="NUT68" s="140"/>
      <c r="NUU68" s="140"/>
      <c r="NUV68" s="140"/>
      <c r="NUW68" s="140"/>
      <c r="NUX68" s="140"/>
      <c r="NUY68" s="140"/>
      <c r="NUZ68" s="140"/>
      <c r="NVA68" s="140"/>
      <c r="NVB68" s="140"/>
      <c r="NVC68" s="140"/>
      <c r="NVD68" s="140"/>
      <c r="NVE68" s="140"/>
      <c r="NVF68" s="140"/>
      <c r="NVG68" s="140"/>
      <c r="NVH68" s="140"/>
      <c r="NVI68" s="140"/>
      <c r="NVJ68" s="140"/>
      <c r="NVK68" s="140"/>
      <c r="NVL68" s="140"/>
      <c r="NVM68" s="140"/>
      <c r="NVN68" s="140"/>
      <c r="NVO68" s="140"/>
      <c r="NVP68" s="140"/>
      <c r="NVQ68" s="140"/>
      <c r="NVR68" s="140"/>
      <c r="NVS68" s="140"/>
      <c r="NVT68" s="140"/>
      <c r="NVU68" s="140"/>
      <c r="NVV68" s="140"/>
      <c r="NVW68" s="140"/>
      <c r="NVX68" s="140"/>
      <c r="NVY68" s="140"/>
      <c r="NVZ68" s="140"/>
      <c r="NWA68" s="140"/>
      <c r="NWB68" s="140"/>
      <c r="NWC68" s="140"/>
      <c r="NWD68" s="140"/>
      <c r="NWE68" s="140"/>
      <c r="NWF68" s="140"/>
      <c r="NWG68" s="140"/>
      <c r="NWH68" s="140"/>
      <c r="NWI68" s="140"/>
      <c r="NWJ68" s="140"/>
      <c r="NWK68" s="140"/>
      <c r="NWL68" s="140"/>
      <c r="NWM68" s="140"/>
      <c r="NWN68" s="140"/>
      <c r="NWO68" s="140"/>
      <c r="NWP68" s="140"/>
      <c r="NWQ68" s="140"/>
      <c r="NWR68" s="140"/>
      <c r="NWS68" s="140"/>
      <c r="NWT68" s="140"/>
      <c r="NWU68" s="140"/>
      <c r="NWV68" s="140"/>
      <c r="NWW68" s="140"/>
      <c r="NWX68" s="140"/>
      <c r="NWY68" s="140"/>
      <c r="NWZ68" s="140"/>
      <c r="NXA68" s="140"/>
      <c r="NXB68" s="140"/>
      <c r="NXC68" s="140"/>
      <c r="NXD68" s="140"/>
      <c r="NXE68" s="140"/>
      <c r="NXF68" s="140"/>
      <c r="NXG68" s="140"/>
      <c r="NXH68" s="140"/>
      <c r="NXI68" s="140"/>
      <c r="NXJ68" s="140"/>
      <c r="NXK68" s="140"/>
      <c r="NXL68" s="140"/>
      <c r="NXM68" s="140"/>
      <c r="NXN68" s="140"/>
      <c r="NXO68" s="140"/>
      <c r="NXP68" s="140"/>
      <c r="NXQ68" s="140"/>
      <c r="NXR68" s="140"/>
      <c r="NXS68" s="140"/>
      <c r="NXT68" s="140"/>
      <c r="NXU68" s="140"/>
      <c r="NXV68" s="140"/>
      <c r="NXW68" s="140"/>
      <c r="NXX68" s="140"/>
      <c r="NXY68" s="140"/>
      <c r="NXZ68" s="140"/>
      <c r="NYA68" s="140"/>
      <c r="NYB68" s="140"/>
      <c r="NYC68" s="140"/>
      <c r="NYD68" s="140"/>
      <c r="NYE68" s="140"/>
      <c r="NYF68" s="140"/>
      <c r="NYG68" s="140"/>
      <c r="NYH68" s="140"/>
      <c r="NYI68" s="140"/>
      <c r="NYJ68" s="140"/>
      <c r="NYK68" s="140"/>
      <c r="NYL68" s="140"/>
      <c r="NYM68" s="140"/>
      <c r="NYN68" s="140"/>
      <c r="NYO68" s="140"/>
      <c r="NYP68" s="140"/>
      <c r="NYQ68" s="140"/>
      <c r="NYR68" s="140"/>
      <c r="NYS68" s="140"/>
      <c r="NYT68" s="140"/>
      <c r="NYU68" s="140"/>
      <c r="NYV68" s="140"/>
      <c r="NYW68" s="140"/>
      <c r="NYX68" s="140"/>
      <c r="NYY68" s="140"/>
      <c r="NYZ68" s="140"/>
      <c r="NZA68" s="140"/>
      <c r="NZB68" s="140"/>
      <c r="NZC68" s="140"/>
      <c r="NZD68" s="140"/>
      <c r="NZE68" s="140"/>
      <c r="NZF68" s="140"/>
      <c r="NZG68" s="140"/>
      <c r="NZH68" s="140"/>
      <c r="NZI68" s="140"/>
      <c r="NZJ68" s="140"/>
      <c r="NZK68" s="140"/>
      <c r="NZL68" s="140"/>
      <c r="NZM68" s="140"/>
      <c r="NZN68" s="140"/>
      <c r="NZO68" s="140"/>
      <c r="NZP68" s="140"/>
      <c r="NZQ68" s="140"/>
      <c r="NZR68" s="140"/>
      <c r="NZS68" s="140"/>
      <c r="NZT68" s="140"/>
      <c r="NZU68" s="140"/>
      <c r="NZV68" s="140"/>
      <c r="NZW68" s="140"/>
      <c r="NZX68" s="140"/>
      <c r="NZY68" s="140"/>
      <c r="NZZ68" s="140"/>
      <c r="OAA68" s="140"/>
      <c r="OAB68" s="140"/>
      <c r="OAC68" s="140"/>
      <c r="OAD68" s="140"/>
      <c r="OAE68" s="140"/>
      <c r="OAF68" s="140"/>
      <c r="OAG68" s="140"/>
      <c r="OAH68" s="140"/>
      <c r="OAI68" s="140"/>
      <c r="OAJ68" s="140"/>
      <c r="OAK68" s="140"/>
      <c r="OAL68" s="140"/>
      <c r="OAM68" s="140"/>
      <c r="OAN68" s="140"/>
      <c r="OAO68" s="140"/>
      <c r="OAP68" s="140"/>
      <c r="OAQ68" s="140"/>
      <c r="OAR68" s="140"/>
      <c r="OAS68" s="140"/>
      <c r="OAT68" s="140"/>
      <c r="OAU68" s="140"/>
      <c r="OAV68" s="140"/>
      <c r="OAW68" s="140"/>
      <c r="OAX68" s="140"/>
      <c r="OAY68" s="140"/>
      <c r="OAZ68" s="140"/>
      <c r="OBA68" s="140"/>
      <c r="OBB68" s="140"/>
      <c r="OBC68" s="140"/>
      <c r="OBD68" s="140"/>
      <c r="OBE68" s="140"/>
      <c r="OBF68" s="140"/>
      <c r="OBG68" s="140"/>
      <c r="OBH68" s="140"/>
      <c r="OBI68" s="140"/>
      <c r="OBJ68" s="140"/>
      <c r="OBK68" s="140"/>
      <c r="OBL68" s="140"/>
      <c r="OBM68" s="140"/>
      <c r="OBN68" s="140"/>
      <c r="OBO68" s="140"/>
      <c r="OBP68" s="140"/>
      <c r="OBQ68" s="140"/>
      <c r="OBR68" s="140"/>
      <c r="OBS68" s="140"/>
      <c r="OBT68" s="140"/>
      <c r="OBU68" s="140"/>
      <c r="OBV68" s="140"/>
      <c r="OBW68" s="140"/>
      <c r="OBX68" s="140"/>
      <c r="OBY68" s="140"/>
      <c r="OBZ68" s="140"/>
      <c r="OCA68" s="140"/>
      <c r="OCB68" s="140"/>
      <c r="OCC68" s="140"/>
      <c r="OCD68" s="140"/>
      <c r="OCE68" s="140"/>
      <c r="OCF68" s="140"/>
      <c r="OCG68" s="140"/>
      <c r="OCH68" s="140"/>
      <c r="OCI68" s="140"/>
      <c r="OCJ68" s="140"/>
      <c r="OCK68" s="140"/>
      <c r="OCL68" s="140"/>
      <c r="OCM68" s="140"/>
      <c r="OCN68" s="140"/>
      <c r="OCO68" s="140"/>
      <c r="OCP68" s="140"/>
      <c r="OCQ68" s="140"/>
      <c r="OCR68" s="140"/>
      <c r="OCS68" s="140"/>
      <c r="OCT68" s="140"/>
      <c r="OCU68" s="140"/>
      <c r="OCV68" s="140"/>
      <c r="OCW68" s="140"/>
      <c r="OCX68" s="140"/>
      <c r="OCY68" s="140"/>
      <c r="OCZ68" s="140"/>
      <c r="ODA68" s="140"/>
      <c r="ODB68" s="140"/>
      <c r="ODC68" s="140"/>
      <c r="ODD68" s="140"/>
      <c r="ODE68" s="140"/>
      <c r="ODF68" s="140"/>
      <c r="ODG68" s="140"/>
      <c r="ODH68" s="140"/>
      <c r="ODI68" s="140"/>
      <c r="ODJ68" s="140"/>
      <c r="ODK68" s="140"/>
      <c r="ODL68" s="140"/>
      <c r="ODM68" s="140"/>
      <c r="ODN68" s="140"/>
      <c r="ODO68" s="140"/>
      <c r="ODP68" s="140"/>
      <c r="ODQ68" s="140"/>
      <c r="ODR68" s="140"/>
      <c r="ODS68" s="140"/>
      <c r="ODT68" s="140"/>
      <c r="ODU68" s="140"/>
      <c r="ODV68" s="140"/>
      <c r="ODW68" s="140"/>
      <c r="ODX68" s="140"/>
      <c r="ODY68" s="140"/>
      <c r="ODZ68" s="140"/>
      <c r="OEA68" s="140"/>
      <c r="OEB68" s="140"/>
      <c r="OEC68" s="140"/>
      <c r="OED68" s="140"/>
      <c r="OEE68" s="140"/>
      <c r="OEF68" s="140"/>
      <c r="OEG68" s="140"/>
      <c r="OEH68" s="140"/>
      <c r="OEI68" s="140"/>
      <c r="OEJ68" s="140"/>
      <c r="OEK68" s="140"/>
      <c r="OEL68" s="140"/>
      <c r="OEM68" s="140"/>
      <c r="OEN68" s="140"/>
      <c r="OEO68" s="140"/>
      <c r="OEP68" s="140"/>
      <c r="OEQ68" s="140"/>
      <c r="OER68" s="140"/>
      <c r="OES68" s="140"/>
      <c r="OET68" s="140"/>
      <c r="OEU68" s="140"/>
      <c r="OEV68" s="140"/>
      <c r="OEW68" s="140"/>
      <c r="OEX68" s="140"/>
      <c r="OEY68" s="140"/>
      <c r="OEZ68" s="140"/>
      <c r="OFA68" s="140"/>
      <c r="OFB68" s="140"/>
      <c r="OFC68" s="140"/>
      <c r="OFD68" s="140"/>
      <c r="OFE68" s="140"/>
      <c r="OFF68" s="140"/>
      <c r="OFG68" s="140"/>
      <c r="OFH68" s="140"/>
      <c r="OFI68" s="140"/>
      <c r="OFJ68" s="140"/>
      <c r="OFK68" s="140"/>
      <c r="OFL68" s="140"/>
      <c r="OFM68" s="140"/>
      <c r="OFN68" s="140"/>
      <c r="OFO68" s="140"/>
      <c r="OFP68" s="140"/>
      <c r="OFQ68" s="140"/>
      <c r="OFR68" s="140"/>
      <c r="OFS68" s="140"/>
      <c r="OFT68" s="140"/>
      <c r="OFU68" s="140"/>
      <c r="OFV68" s="140"/>
      <c r="OFW68" s="140"/>
      <c r="OFX68" s="140"/>
      <c r="OFY68" s="140"/>
      <c r="OFZ68" s="140"/>
      <c r="OGA68" s="140"/>
      <c r="OGB68" s="140"/>
      <c r="OGC68" s="140"/>
      <c r="OGD68" s="140"/>
      <c r="OGE68" s="140"/>
      <c r="OGF68" s="140"/>
      <c r="OGG68" s="140"/>
      <c r="OGH68" s="140"/>
      <c r="OGI68" s="140"/>
      <c r="OGJ68" s="140"/>
      <c r="OGK68" s="140"/>
      <c r="OGL68" s="140"/>
      <c r="OGM68" s="140"/>
      <c r="OGN68" s="140"/>
      <c r="OGO68" s="140"/>
      <c r="OGP68" s="140"/>
      <c r="OGQ68" s="140"/>
      <c r="OGR68" s="140"/>
      <c r="OGS68" s="140"/>
      <c r="OGT68" s="140"/>
      <c r="OGU68" s="140"/>
      <c r="OGV68" s="140"/>
      <c r="OGW68" s="140"/>
      <c r="OGX68" s="140"/>
      <c r="OGY68" s="140"/>
      <c r="OGZ68" s="140"/>
      <c r="OHA68" s="140"/>
      <c r="OHB68" s="140"/>
      <c r="OHC68" s="140"/>
      <c r="OHD68" s="140"/>
      <c r="OHE68" s="140"/>
      <c r="OHF68" s="140"/>
      <c r="OHG68" s="140"/>
      <c r="OHH68" s="140"/>
      <c r="OHI68" s="140"/>
      <c r="OHJ68" s="140"/>
      <c r="OHK68" s="140"/>
      <c r="OHL68" s="140"/>
      <c r="OHM68" s="140"/>
      <c r="OHN68" s="140"/>
      <c r="OHO68" s="140"/>
      <c r="OHP68" s="140"/>
      <c r="OHQ68" s="140"/>
      <c r="OHR68" s="140"/>
      <c r="OHS68" s="140"/>
      <c r="OHT68" s="140"/>
      <c r="OHU68" s="140"/>
      <c r="OHV68" s="140"/>
      <c r="OHW68" s="140"/>
      <c r="OHX68" s="140"/>
      <c r="OHY68" s="140"/>
      <c r="OHZ68" s="140"/>
      <c r="OIA68" s="140"/>
      <c r="OIB68" s="140"/>
      <c r="OIC68" s="140"/>
      <c r="OID68" s="140"/>
      <c r="OIE68" s="140"/>
      <c r="OIF68" s="140"/>
      <c r="OIG68" s="140"/>
      <c r="OIH68" s="140"/>
      <c r="OII68" s="140"/>
      <c r="OIJ68" s="140"/>
      <c r="OIK68" s="140"/>
      <c r="OIL68" s="140"/>
      <c r="OIM68" s="140"/>
      <c r="OIN68" s="140"/>
      <c r="OIO68" s="140"/>
      <c r="OIP68" s="140"/>
      <c r="OIQ68" s="140"/>
      <c r="OIR68" s="140"/>
      <c r="OIS68" s="140"/>
      <c r="OIT68" s="140"/>
      <c r="OIU68" s="140"/>
      <c r="OIV68" s="140"/>
      <c r="OIW68" s="140"/>
      <c r="OIX68" s="140"/>
      <c r="OIY68" s="140"/>
      <c r="OIZ68" s="140"/>
      <c r="OJA68" s="140"/>
      <c r="OJB68" s="140"/>
      <c r="OJC68" s="140"/>
      <c r="OJD68" s="140"/>
      <c r="OJE68" s="140"/>
      <c r="OJF68" s="140"/>
      <c r="OJG68" s="140"/>
      <c r="OJH68" s="140"/>
      <c r="OJI68" s="140"/>
      <c r="OJJ68" s="140"/>
      <c r="OJK68" s="140"/>
      <c r="OJL68" s="140"/>
      <c r="OJM68" s="140"/>
      <c r="OJN68" s="140"/>
      <c r="OJO68" s="140"/>
      <c r="OJP68" s="140"/>
      <c r="OJQ68" s="140"/>
      <c r="OJR68" s="140"/>
      <c r="OJS68" s="140"/>
      <c r="OJT68" s="140"/>
      <c r="OJU68" s="140"/>
      <c r="OJV68" s="140"/>
      <c r="OJW68" s="140"/>
      <c r="OJX68" s="140"/>
      <c r="OJY68" s="140"/>
      <c r="OJZ68" s="140"/>
      <c r="OKA68" s="140"/>
      <c r="OKB68" s="140"/>
      <c r="OKC68" s="140"/>
      <c r="OKD68" s="140"/>
      <c r="OKE68" s="140"/>
      <c r="OKF68" s="140"/>
      <c r="OKG68" s="140"/>
      <c r="OKH68" s="140"/>
      <c r="OKI68" s="140"/>
      <c r="OKJ68" s="140"/>
      <c r="OKK68" s="140"/>
      <c r="OKL68" s="140"/>
      <c r="OKM68" s="140"/>
      <c r="OKN68" s="140"/>
      <c r="OKO68" s="140"/>
      <c r="OKP68" s="140"/>
      <c r="OKQ68" s="140"/>
      <c r="OKR68" s="140"/>
      <c r="OKS68" s="140"/>
      <c r="OKT68" s="140"/>
      <c r="OKU68" s="140"/>
      <c r="OKV68" s="140"/>
      <c r="OKW68" s="140"/>
      <c r="OKX68" s="140"/>
      <c r="OKY68" s="140"/>
      <c r="OKZ68" s="140"/>
      <c r="OLA68" s="140"/>
      <c r="OLB68" s="140"/>
      <c r="OLC68" s="140"/>
      <c r="OLD68" s="140"/>
      <c r="OLE68" s="140"/>
      <c r="OLF68" s="140"/>
      <c r="OLG68" s="140"/>
      <c r="OLH68" s="140"/>
      <c r="OLI68" s="140"/>
      <c r="OLJ68" s="140"/>
      <c r="OLK68" s="140"/>
      <c r="OLL68" s="140"/>
      <c r="OLM68" s="140"/>
      <c r="OLN68" s="140"/>
      <c r="OLO68" s="140"/>
      <c r="OLP68" s="140"/>
      <c r="OLQ68" s="140"/>
      <c r="OLR68" s="140"/>
      <c r="OLS68" s="140"/>
      <c r="OLT68" s="140"/>
      <c r="OLU68" s="140"/>
      <c r="OLV68" s="140"/>
      <c r="OLW68" s="140"/>
      <c r="OLX68" s="140"/>
      <c r="OLY68" s="140"/>
      <c r="OLZ68" s="140"/>
      <c r="OMA68" s="140"/>
      <c r="OMB68" s="140"/>
      <c r="OMC68" s="140"/>
      <c r="OMD68" s="140"/>
      <c r="OME68" s="140"/>
      <c r="OMF68" s="140"/>
      <c r="OMG68" s="140"/>
      <c r="OMH68" s="140"/>
      <c r="OMI68" s="140"/>
      <c r="OMJ68" s="140"/>
      <c r="OMK68" s="140"/>
      <c r="OML68" s="140"/>
      <c r="OMM68" s="140"/>
      <c r="OMN68" s="140"/>
      <c r="OMO68" s="140"/>
      <c r="OMP68" s="140"/>
      <c r="OMQ68" s="140"/>
      <c r="OMR68" s="140"/>
      <c r="OMS68" s="140"/>
      <c r="OMT68" s="140"/>
      <c r="OMU68" s="140"/>
      <c r="OMV68" s="140"/>
      <c r="OMW68" s="140"/>
      <c r="OMX68" s="140"/>
      <c r="OMY68" s="140"/>
      <c r="OMZ68" s="140"/>
      <c r="ONA68" s="140"/>
      <c r="ONB68" s="140"/>
      <c r="ONC68" s="140"/>
      <c r="OND68" s="140"/>
      <c r="ONE68" s="140"/>
      <c r="ONF68" s="140"/>
      <c r="ONG68" s="140"/>
      <c r="ONH68" s="140"/>
      <c r="ONI68" s="140"/>
      <c r="ONJ68" s="140"/>
      <c r="ONK68" s="140"/>
      <c r="ONL68" s="140"/>
      <c r="ONM68" s="140"/>
      <c r="ONN68" s="140"/>
      <c r="ONO68" s="140"/>
      <c r="ONP68" s="140"/>
      <c r="ONQ68" s="140"/>
      <c r="ONR68" s="140"/>
      <c r="ONS68" s="140"/>
      <c r="ONT68" s="140"/>
      <c r="ONU68" s="140"/>
      <c r="ONV68" s="140"/>
      <c r="ONW68" s="140"/>
      <c r="ONX68" s="140"/>
      <c r="ONY68" s="140"/>
      <c r="ONZ68" s="140"/>
      <c r="OOA68" s="140"/>
      <c r="OOB68" s="140"/>
      <c r="OOC68" s="140"/>
      <c r="OOD68" s="140"/>
      <c r="OOE68" s="140"/>
      <c r="OOF68" s="140"/>
      <c r="OOG68" s="140"/>
      <c r="OOH68" s="140"/>
      <c r="OOI68" s="140"/>
      <c r="OOJ68" s="140"/>
      <c r="OOK68" s="140"/>
      <c r="OOL68" s="140"/>
      <c r="OOM68" s="140"/>
      <c r="OON68" s="140"/>
      <c r="OOO68" s="140"/>
      <c r="OOP68" s="140"/>
      <c r="OOQ68" s="140"/>
      <c r="OOR68" s="140"/>
      <c r="OOS68" s="140"/>
      <c r="OOT68" s="140"/>
      <c r="OOU68" s="140"/>
      <c r="OOV68" s="140"/>
      <c r="OOW68" s="140"/>
      <c r="OOX68" s="140"/>
      <c r="OOY68" s="140"/>
      <c r="OOZ68" s="140"/>
      <c r="OPA68" s="140"/>
      <c r="OPB68" s="140"/>
      <c r="OPC68" s="140"/>
      <c r="OPD68" s="140"/>
      <c r="OPE68" s="140"/>
      <c r="OPF68" s="140"/>
      <c r="OPG68" s="140"/>
      <c r="OPH68" s="140"/>
      <c r="OPI68" s="140"/>
      <c r="OPJ68" s="140"/>
      <c r="OPK68" s="140"/>
      <c r="OPL68" s="140"/>
      <c r="OPM68" s="140"/>
      <c r="OPN68" s="140"/>
      <c r="OPO68" s="140"/>
      <c r="OPP68" s="140"/>
      <c r="OPQ68" s="140"/>
      <c r="OPR68" s="140"/>
      <c r="OPS68" s="140"/>
      <c r="OPT68" s="140"/>
      <c r="OPU68" s="140"/>
      <c r="OPV68" s="140"/>
      <c r="OPW68" s="140"/>
      <c r="OPX68" s="140"/>
      <c r="OPY68" s="140"/>
      <c r="OPZ68" s="140"/>
      <c r="OQA68" s="140"/>
      <c r="OQB68" s="140"/>
      <c r="OQC68" s="140"/>
      <c r="OQD68" s="140"/>
      <c r="OQE68" s="140"/>
      <c r="OQF68" s="140"/>
      <c r="OQG68" s="140"/>
      <c r="OQH68" s="140"/>
      <c r="OQI68" s="140"/>
      <c r="OQJ68" s="140"/>
      <c r="OQK68" s="140"/>
      <c r="OQL68" s="140"/>
      <c r="OQM68" s="140"/>
      <c r="OQN68" s="140"/>
      <c r="OQO68" s="140"/>
      <c r="OQP68" s="140"/>
      <c r="OQQ68" s="140"/>
      <c r="OQR68" s="140"/>
      <c r="OQS68" s="140"/>
      <c r="OQT68" s="140"/>
      <c r="OQU68" s="140"/>
      <c r="OQV68" s="140"/>
      <c r="OQW68" s="140"/>
      <c r="OQX68" s="140"/>
      <c r="OQY68" s="140"/>
      <c r="OQZ68" s="140"/>
      <c r="ORA68" s="140"/>
      <c r="ORB68" s="140"/>
      <c r="ORC68" s="140"/>
      <c r="ORD68" s="140"/>
      <c r="ORE68" s="140"/>
      <c r="ORF68" s="140"/>
      <c r="ORG68" s="140"/>
      <c r="ORH68" s="140"/>
      <c r="ORI68" s="140"/>
      <c r="ORJ68" s="140"/>
      <c r="ORK68" s="140"/>
      <c r="ORL68" s="140"/>
      <c r="ORM68" s="140"/>
      <c r="ORN68" s="140"/>
      <c r="ORO68" s="140"/>
      <c r="ORP68" s="140"/>
      <c r="ORQ68" s="140"/>
      <c r="ORR68" s="140"/>
      <c r="ORS68" s="140"/>
      <c r="ORT68" s="140"/>
      <c r="ORU68" s="140"/>
      <c r="ORV68" s="140"/>
      <c r="ORW68" s="140"/>
      <c r="ORX68" s="140"/>
      <c r="ORY68" s="140"/>
      <c r="ORZ68" s="140"/>
      <c r="OSA68" s="140"/>
      <c r="OSB68" s="140"/>
      <c r="OSC68" s="140"/>
      <c r="OSD68" s="140"/>
      <c r="OSE68" s="140"/>
      <c r="OSF68" s="140"/>
      <c r="OSG68" s="140"/>
      <c r="OSH68" s="140"/>
      <c r="OSI68" s="140"/>
      <c r="OSJ68" s="140"/>
      <c r="OSK68" s="140"/>
      <c r="OSL68" s="140"/>
      <c r="OSM68" s="140"/>
      <c r="OSN68" s="140"/>
      <c r="OSO68" s="140"/>
      <c r="OSP68" s="140"/>
      <c r="OSQ68" s="140"/>
      <c r="OSR68" s="140"/>
      <c r="OSS68" s="140"/>
      <c r="OST68" s="140"/>
      <c r="OSU68" s="140"/>
      <c r="OSV68" s="140"/>
      <c r="OSW68" s="140"/>
      <c r="OSX68" s="140"/>
      <c r="OSY68" s="140"/>
      <c r="OSZ68" s="140"/>
      <c r="OTA68" s="140"/>
      <c r="OTB68" s="140"/>
      <c r="OTC68" s="140"/>
      <c r="OTD68" s="140"/>
      <c r="OTE68" s="140"/>
      <c r="OTF68" s="140"/>
      <c r="OTG68" s="140"/>
      <c r="OTH68" s="140"/>
      <c r="OTI68" s="140"/>
      <c r="OTJ68" s="140"/>
      <c r="OTK68" s="140"/>
      <c r="OTL68" s="140"/>
      <c r="OTM68" s="140"/>
      <c r="OTN68" s="140"/>
      <c r="OTO68" s="140"/>
      <c r="OTP68" s="140"/>
      <c r="OTQ68" s="140"/>
      <c r="OTR68" s="140"/>
      <c r="OTS68" s="140"/>
      <c r="OTT68" s="140"/>
      <c r="OTU68" s="140"/>
      <c r="OTV68" s="140"/>
      <c r="OTW68" s="140"/>
      <c r="OTX68" s="140"/>
      <c r="OTY68" s="140"/>
      <c r="OTZ68" s="140"/>
      <c r="OUA68" s="140"/>
      <c r="OUB68" s="140"/>
      <c r="OUC68" s="140"/>
      <c r="OUD68" s="140"/>
      <c r="OUE68" s="140"/>
      <c r="OUF68" s="140"/>
      <c r="OUG68" s="140"/>
      <c r="OUH68" s="140"/>
      <c r="OUI68" s="140"/>
      <c r="OUJ68" s="140"/>
      <c r="OUK68" s="140"/>
      <c r="OUL68" s="140"/>
      <c r="OUM68" s="140"/>
      <c r="OUN68" s="140"/>
      <c r="OUO68" s="140"/>
      <c r="OUP68" s="140"/>
      <c r="OUQ68" s="140"/>
      <c r="OUR68" s="140"/>
      <c r="OUS68" s="140"/>
      <c r="OUT68" s="140"/>
      <c r="OUU68" s="140"/>
      <c r="OUV68" s="140"/>
      <c r="OUW68" s="140"/>
      <c r="OUX68" s="140"/>
      <c r="OUY68" s="140"/>
      <c r="OUZ68" s="140"/>
      <c r="OVA68" s="140"/>
      <c r="OVB68" s="140"/>
      <c r="OVC68" s="140"/>
      <c r="OVD68" s="140"/>
      <c r="OVE68" s="140"/>
      <c r="OVF68" s="140"/>
      <c r="OVG68" s="140"/>
      <c r="OVH68" s="140"/>
      <c r="OVI68" s="140"/>
      <c r="OVJ68" s="140"/>
      <c r="OVK68" s="140"/>
      <c r="OVL68" s="140"/>
      <c r="OVM68" s="140"/>
      <c r="OVN68" s="140"/>
      <c r="OVO68" s="140"/>
      <c r="OVP68" s="140"/>
      <c r="OVQ68" s="140"/>
      <c r="OVR68" s="140"/>
      <c r="OVS68" s="140"/>
      <c r="OVT68" s="140"/>
      <c r="OVU68" s="140"/>
      <c r="OVV68" s="140"/>
      <c r="OVW68" s="140"/>
      <c r="OVX68" s="140"/>
      <c r="OVY68" s="140"/>
      <c r="OVZ68" s="140"/>
      <c r="OWA68" s="140"/>
      <c r="OWB68" s="140"/>
      <c r="OWC68" s="140"/>
      <c r="OWD68" s="140"/>
      <c r="OWE68" s="140"/>
      <c r="OWF68" s="140"/>
      <c r="OWG68" s="140"/>
      <c r="OWH68" s="140"/>
      <c r="OWI68" s="140"/>
      <c r="OWJ68" s="140"/>
      <c r="OWK68" s="140"/>
      <c r="OWL68" s="140"/>
      <c r="OWM68" s="140"/>
      <c r="OWN68" s="140"/>
      <c r="OWO68" s="140"/>
      <c r="OWP68" s="140"/>
      <c r="OWQ68" s="140"/>
      <c r="OWR68" s="140"/>
      <c r="OWS68" s="140"/>
      <c r="OWT68" s="140"/>
      <c r="OWU68" s="140"/>
      <c r="OWV68" s="140"/>
      <c r="OWW68" s="140"/>
      <c r="OWX68" s="140"/>
      <c r="OWY68" s="140"/>
      <c r="OWZ68" s="140"/>
      <c r="OXA68" s="140"/>
      <c r="OXB68" s="140"/>
      <c r="OXC68" s="140"/>
      <c r="OXD68" s="140"/>
      <c r="OXE68" s="140"/>
      <c r="OXF68" s="140"/>
      <c r="OXG68" s="140"/>
      <c r="OXH68" s="140"/>
      <c r="OXI68" s="140"/>
      <c r="OXJ68" s="140"/>
      <c r="OXK68" s="140"/>
      <c r="OXL68" s="140"/>
      <c r="OXM68" s="140"/>
      <c r="OXN68" s="140"/>
      <c r="OXO68" s="140"/>
      <c r="OXP68" s="140"/>
      <c r="OXQ68" s="140"/>
      <c r="OXR68" s="140"/>
      <c r="OXS68" s="140"/>
      <c r="OXT68" s="140"/>
      <c r="OXU68" s="140"/>
      <c r="OXV68" s="140"/>
      <c r="OXW68" s="140"/>
      <c r="OXX68" s="140"/>
      <c r="OXY68" s="140"/>
      <c r="OXZ68" s="140"/>
      <c r="OYA68" s="140"/>
      <c r="OYB68" s="140"/>
      <c r="OYC68" s="140"/>
      <c r="OYD68" s="140"/>
      <c r="OYE68" s="140"/>
      <c r="OYF68" s="140"/>
      <c r="OYG68" s="140"/>
      <c r="OYH68" s="140"/>
      <c r="OYI68" s="140"/>
      <c r="OYJ68" s="140"/>
      <c r="OYK68" s="140"/>
      <c r="OYL68" s="140"/>
      <c r="OYM68" s="140"/>
      <c r="OYN68" s="140"/>
      <c r="OYO68" s="140"/>
      <c r="OYP68" s="140"/>
      <c r="OYQ68" s="140"/>
      <c r="OYR68" s="140"/>
      <c r="OYS68" s="140"/>
      <c r="OYT68" s="140"/>
      <c r="OYU68" s="140"/>
      <c r="OYV68" s="140"/>
      <c r="OYW68" s="140"/>
      <c r="OYX68" s="140"/>
      <c r="OYY68" s="140"/>
      <c r="OYZ68" s="140"/>
      <c r="OZA68" s="140"/>
      <c r="OZB68" s="140"/>
      <c r="OZC68" s="140"/>
      <c r="OZD68" s="140"/>
      <c r="OZE68" s="140"/>
      <c r="OZF68" s="140"/>
      <c r="OZG68" s="140"/>
      <c r="OZH68" s="140"/>
      <c r="OZI68" s="140"/>
      <c r="OZJ68" s="140"/>
      <c r="OZK68" s="140"/>
      <c r="OZL68" s="140"/>
      <c r="OZM68" s="140"/>
      <c r="OZN68" s="140"/>
      <c r="OZO68" s="140"/>
      <c r="OZP68" s="140"/>
      <c r="OZQ68" s="140"/>
      <c r="OZR68" s="140"/>
      <c r="OZS68" s="140"/>
      <c r="OZT68" s="140"/>
      <c r="OZU68" s="140"/>
      <c r="OZV68" s="140"/>
      <c r="OZW68" s="140"/>
      <c r="OZX68" s="140"/>
      <c r="OZY68" s="140"/>
      <c r="OZZ68" s="140"/>
      <c r="PAA68" s="140"/>
      <c r="PAB68" s="140"/>
      <c r="PAC68" s="140"/>
      <c r="PAD68" s="140"/>
      <c r="PAE68" s="140"/>
      <c r="PAF68" s="140"/>
      <c r="PAG68" s="140"/>
      <c r="PAH68" s="140"/>
      <c r="PAI68" s="140"/>
      <c r="PAJ68" s="140"/>
      <c r="PAK68" s="140"/>
      <c r="PAL68" s="140"/>
      <c r="PAM68" s="140"/>
      <c r="PAN68" s="140"/>
      <c r="PAO68" s="140"/>
      <c r="PAP68" s="140"/>
      <c r="PAQ68" s="140"/>
      <c r="PAR68" s="140"/>
      <c r="PAS68" s="140"/>
      <c r="PAT68" s="140"/>
      <c r="PAU68" s="140"/>
      <c r="PAV68" s="140"/>
      <c r="PAW68" s="140"/>
      <c r="PAX68" s="140"/>
      <c r="PAY68" s="140"/>
      <c r="PAZ68" s="140"/>
      <c r="PBA68" s="140"/>
      <c r="PBB68" s="140"/>
      <c r="PBC68" s="140"/>
      <c r="PBD68" s="140"/>
      <c r="PBE68" s="140"/>
      <c r="PBF68" s="140"/>
      <c r="PBG68" s="140"/>
      <c r="PBH68" s="140"/>
      <c r="PBI68" s="140"/>
      <c r="PBJ68" s="140"/>
      <c r="PBK68" s="140"/>
      <c r="PBL68" s="140"/>
      <c r="PBM68" s="140"/>
      <c r="PBN68" s="140"/>
      <c r="PBO68" s="140"/>
      <c r="PBP68" s="140"/>
      <c r="PBQ68" s="140"/>
      <c r="PBR68" s="140"/>
      <c r="PBS68" s="140"/>
      <c r="PBT68" s="140"/>
      <c r="PBU68" s="140"/>
      <c r="PBV68" s="140"/>
      <c r="PBW68" s="140"/>
      <c r="PBX68" s="140"/>
      <c r="PBY68" s="140"/>
      <c r="PBZ68" s="140"/>
      <c r="PCA68" s="140"/>
      <c r="PCB68" s="140"/>
      <c r="PCC68" s="140"/>
      <c r="PCD68" s="140"/>
      <c r="PCE68" s="140"/>
      <c r="PCF68" s="140"/>
      <c r="PCG68" s="140"/>
      <c r="PCH68" s="140"/>
      <c r="PCI68" s="140"/>
      <c r="PCJ68" s="140"/>
      <c r="PCK68" s="140"/>
      <c r="PCL68" s="140"/>
      <c r="PCM68" s="140"/>
      <c r="PCN68" s="140"/>
      <c r="PCO68" s="140"/>
      <c r="PCP68" s="140"/>
      <c r="PCQ68" s="140"/>
      <c r="PCR68" s="140"/>
      <c r="PCS68" s="140"/>
      <c r="PCT68" s="140"/>
      <c r="PCU68" s="140"/>
      <c r="PCV68" s="140"/>
      <c r="PCW68" s="140"/>
      <c r="PCX68" s="140"/>
      <c r="PCY68" s="140"/>
      <c r="PCZ68" s="140"/>
      <c r="PDA68" s="140"/>
      <c r="PDB68" s="140"/>
      <c r="PDC68" s="140"/>
      <c r="PDD68" s="140"/>
      <c r="PDE68" s="140"/>
      <c r="PDF68" s="140"/>
      <c r="PDG68" s="140"/>
      <c r="PDH68" s="140"/>
      <c r="PDI68" s="140"/>
      <c r="PDJ68" s="140"/>
      <c r="PDK68" s="140"/>
      <c r="PDL68" s="140"/>
      <c r="PDM68" s="140"/>
      <c r="PDN68" s="140"/>
      <c r="PDO68" s="140"/>
      <c r="PDP68" s="140"/>
      <c r="PDQ68" s="140"/>
      <c r="PDR68" s="140"/>
      <c r="PDS68" s="140"/>
      <c r="PDT68" s="140"/>
      <c r="PDU68" s="140"/>
      <c r="PDV68" s="140"/>
      <c r="PDW68" s="140"/>
      <c r="PDX68" s="140"/>
      <c r="PDY68" s="140"/>
      <c r="PDZ68" s="140"/>
      <c r="PEA68" s="140"/>
      <c r="PEB68" s="140"/>
      <c r="PEC68" s="140"/>
      <c r="PED68" s="140"/>
      <c r="PEE68" s="140"/>
      <c r="PEF68" s="140"/>
      <c r="PEG68" s="140"/>
      <c r="PEH68" s="140"/>
      <c r="PEI68" s="140"/>
      <c r="PEJ68" s="140"/>
      <c r="PEK68" s="140"/>
      <c r="PEL68" s="140"/>
      <c r="PEM68" s="140"/>
      <c r="PEN68" s="140"/>
      <c r="PEO68" s="140"/>
      <c r="PEP68" s="140"/>
      <c r="PEQ68" s="140"/>
      <c r="PER68" s="140"/>
      <c r="PES68" s="140"/>
      <c r="PET68" s="140"/>
      <c r="PEU68" s="140"/>
      <c r="PEV68" s="140"/>
      <c r="PEW68" s="140"/>
      <c r="PEX68" s="140"/>
      <c r="PEY68" s="140"/>
      <c r="PEZ68" s="140"/>
      <c r="PFA68" s="140"/>
      <c r="PFB68" s="140"/>
      <c r="PFC68" s="140"/>
      <c r="PFD68" s="140"/>
      <c r="PFE68" s="140"/>
      <c r="PFF68" s="140"/>
      <c r="PFG68" s="140"/>
      <c r="PFH68" s="140"/>
      <c r="PFI68" s="140"/>
      <c r="PFJ68" s="140"/>
      <c r="PFK68" s="140"/>
      <c r="PFL68" s="140"/>
      <c r="PFM68" s="140"/>
      <c r="PFN68" s="140"/>
      <c r="PFO68" s="140"/>
      <c r="PFP68" s="140"/>
      <c r="PFQ68" s="140"/>
      <c r="PFR68" s="140"/>
      <c r="PFS68" s="140"/>
      <c r="PFT68" s="140"/>
      <c r="PFU68" s="140"/>
      <c r="PFV68" s="140"/>
      <c r="PFW68" s="140"/>
      <c r="PFX68" s="140"/>
      <c r="PFY68" s="140"/>
      <c r="PFZ68" s="140"/>
      <c r="PGA68" s="140"/>
      <c r="PGB68" s="140"/>
      <c r="PGC68" s="140"/>
      <c r="PGD68" s="140"/>
      <c r="PGE68" s="140"/>
      <c r="PGF68" s="140"/>
      <c r="PGG68" s="140"/>
      <c r="PGH68" s="140"/>
      <c r="PGI68" s="140"/>
      <c r="PGJ68" s="140"/>
      <c r="PGK68" s="140"/>
      <c r="PGL68" s="140"/>
      <c r="PGM68" s="140"/>
      <c r="PGN68" s="140"/>
      <c r="PGO68" s="140"/>
      <c r="PGP68" s="140"/>
      <c r="PGQ68" s="140"/>
      <c r="PGR68" s="140"/>
      <c r="PGS68" s="140"/>
      <c r="PGT68" s="140"/>
      <c r="PGU68" s="140"/>
      <c r="PGV68" s="140"/>
      <c r="PGW68" s="140"/>
      <c r="PGX68" s="140"/>
      <c r="PGY68" s="140"/>
      <c r="PGZ68" s="140"/>
      <c r="PHA68" s="140"/>
      <c r="PHB68" s="140"/>
      <c r="PHC68" s="140"/>
      <c r="PHD68" s="140"/>
      <c r="PHE68" s="140"/>
      <c r="PHF68" s="140"/>
      <c r="PHG68" s="140"/>
      <c r="PHH68" s="140"/>
      <c r="PHI68" s="140"/>
      <c r="PHJ68" s="140"/>
      <c r="PHK68" s="140"/>
      <c r="PHL68" s="140"/>
      <c r="PHM68" s="140"/>
      <c r="PHN68" s="140"/>
      <c r="PHO68" s="140"/>
      <c r="PHP68" s="140"/>
      <c r="PHQ68" s="140"/>
      <c r="PHR68" s="140"/>
      <c r="PHS68" s="140"/>
      <c r="PHT68" s="140"/>
      <c r="PHU68" s="140"/>
      <c r="PHV68" s="140"/>
      <c r="PHW68" s="140"/>
      <c r="PHX68" s="140"/>
      <c r="PHY68" s="140"/>
      <c r="PHZ68" s="140"/>
      <c r="PIA68" s="140"/>
      <c r="PIB68" s="140"/>
      <c r="PIC68" s="140"/>
      <c r="PID68" s="140"/>
      <c r="PIE68" s="140"/>
      <c r="PIF68" s="140"/>
      <c r="PIG68" s="140"/>
      <c r="PIH68" s="140"/>
      <c r="PII68" s="140"/>
      <c r="PIJ68" s="140"/>
      <c r="PIK68" s="140"/>
      <c r="PIL68" s="140"/>
      <c r="PIM68" s="140"/>
      <c r="PIN68" s="140"/>
      <c r="PIO68" s="140"/>
      <c r="PIP68" s="140"/>
      <c r="PIQ68" s="140"/>
      <c r="PIR68" s="140"/>
      <c r="PIS68" s="140"/>
      <c r="PIT68" s="140"/>
      <c r="PIU68" s="140"/>
      <c r="PIV68" s="140"/>
      <c r="PIW68" s="140"/>
      <c r="PIX68" s="140"/>
      <c r="PIY68" s="140"/>
      <c r="PIZ68" s="140"/>
      <c r="PJA68" s="140"/>
      <c r="PJB68" s="140"/>
      <c r="PJC68" s="140"/>
      <c r="PJD68" s="140"/>
      <c r="PJE68" s="140"/>
      <c r="PJF68" s="140"/>
      <c r="PJG68" s="140"/>
      <c r="PJH68" s="140"/>
      <c r="PJI68" s="140"/>
      <c r="PJJ68" s="140"/>
      <c r="PJK68" s="140"/>
      <c r="PJL68" s="140"/>
      <c r="PJM68" s="140"/>
      <c r="PJN68" s="140"/>
      <c r="PJO68" s="140"/>
      <c r="PJP68" s="140"/>
      <c r="PJQ68" s="140"/>
      <c r="PJR68" s="140"/>
      <c r="PJS68" s="140"/>
      <c r="PJT68" s="140"/>
      <c r="PJU68" s="140"/>
      <c r="PJV68" s="140"/>
      <c r="PJW68" s="140"/>
      <c r="PJX68" s="140"/>
      <c r="PJY68" s="140"/>
      <c r="PJZ68" s="140"/>
      <c r="PKA68" s="140"/>
      <c r="PKB68" s="140"/>
      <c r="PKC68" s="140"/>
      <c r="PKD68" s="140"/>
      <c r="PKE68" s="140"/>
      <c r="PKF68" s="140"/>
      <c r="PKG68" s="140"/>
      <c r="PKH68" s="140"/>
      <c r="PKI68" s="140"/>
      <c r="PKJ68" s="140"/>
      <c r="PKK68" s="140"/>
      <c r="PKL68" s="140"/>
      <c r="PKM68" s="140"/>
      <c r="PKN68" s="140"/>
      <c r="PKO68" s="140"/>
      <c r="PKP68" s="140"/>
      <c r="PKQ68" s="140"/>
      <c r="PKR68" s="140"/>
      <c r="PKS68" s="140"/>
      <c r="PKT68" s="140"/>
      <c r="PKU68" s="140"/>
      <c r="PKV68" s="140"/>
      <c r="PKW68" s="140"/>
      <c r="PKX68" s="140"/>
      <c r="PKY68" s="140"/>
      <c r="PKZ68" s="140"/>
      <c r="PLA68" s="140"/>
      <c r="PLB68" s="140"/>
      <c r="PLC68" s="140"/>
      <c r="PLD68" s="140"/>
      <c r="PLE68" s="140"/>
      <c r="PLF68" s="140"/>
      <c r="PLG68" s="140"/>
      <c r="PLH68" s="140"/>
      <c r="PLI68" s="140"/>
      <c r="PLJ68" s="140"/>
      <c r="PLK68" s="140"/>
      <c r="PLL68" s="140"/>
      <c r="PLM68" s="140"/>
      <c r="PLN68" s="140"/>
      <c r="PLO68" s="140"/>
      <c r="PLP68" s="140"/>
      <c r="PLQ68" s="140"/>
      <c r="PLR68" s="140"/>
      <c r="PLS68" s="140"/>
      <c r="PLT68" s="140"/>
      <c r="PLU68" s="140"/>
      <c r="PLV68" s="140"/>
      <c r="PLW68" s="140"/>
      <c r="PLX68" s="140"/>
      <c r="PLY68" s="140"/>
      <c r="PLZ68" s="140"/>
      <c r="PMA68" s="140"/>
      <c r="PMB68" s="140"/>
      <c r="PMC68" s="140"/>
      <c r="PMD68" s="140"/>
      <c r="PME68" s="140"/>
      <c r="PMF68" s="140"/>
      <c r="PMG68" s="140"/>
      <c r="PMH68" s="140"/>
      <c r="PMI68" s="140"/>
      <c r="PMJ68" s="140"/>
      <c r="PMK68" s="140"/>
      <c r="PML68" s="140"/>
      <c r="PMM68" s="140"/>
      <c r="PMN68" s="140"/>
      <c r="PMO68" s="140"/>
      <c r="PMP68" s="140"/>
      <c r="PMQ68" s="140"/>
      <c r="PMR68" s="140"/>
      <c r="PMS68" s="140"/>
      <c r="PMT68" s="140"/>
      <c r="PMU68" s="140"/>
      <c r="PMV68" s="140"/>
      <c r="PMW68" s="140"/>
      <c r="PMX68" s="140"/>
      <c r="PMY68" s="140"/>
      <c r="PMZ68" s="140"/>
      <c r="PNA68" s="140"/>
      <c r="PNB68" s="140"/>
      <c r="PNC68" s="140"/>
      <c r="PND68" s="140"/>
      <c r="PNE68" s="140"/>
      <c r="PNF68" s="140"/>
      <c r="PNG68" s="140"/>
      <c r="PNH68" s="140"/>
      <c r="PNI68" s="140"/>
      <c r="PNJ68" s="140"/>
      <c r="PNK68" s="140"/>
      <c r="PNL68" s="140"/>
      <c r="PNM68" s="140"/>
      <c r="PNN68" s="140"/>
      <c r="PNO68" s="140"/>
      <c r="PNP68" s="140"/>
      <c r="PNQ68" s="140"/>
      <c r="PNR68" s="140"/>
      <c r="PNS68" s="140"/>
      <c r="PNT68" s="140"/>
      <c r="PNU68" s="140"/>
      <c r="PNV68" s="140"/>
      <c r="PNW68" s="140"/>
      <c r="PNX68" s="140"/>
      <c r="PNY68" s="140"/>
      <c r="PNZ68" s="140"/>
      <c r="POA68" s="140"/>
      <c r="POB68" s="140"/>
      <c r="POC68" s="140"/>
      <c r="POD68" s="140"/>
      <c r="POE68" s="140"/>
      <c r="POF68" s="140"/>
      <c r="POG68" s="140"/>
      <c r="POH68" s="140"/>
      <c r="POI68" s="140"/>
      <c r="POJ68" s="140"/>
      <c r="POK68" s="140"/>
      <c r="POL68" s="140"/>
      <c r="POM68" s="140"/>
      <c r="PON68" s="140"/>
      <c r="POO68" s="140"/>
      <c r="POP68" s="140"/>
      <c r="POQ68" s="140"/>
      <c r="POR68" s="140"/>
      <c r="POS68" s="140"/>
      <c r="POT68" s="140"/>
      <c r="POU68" s="140"/>
      <c r="POV68" s="140"/>
      <c r="POW68" s="140"/>
      <c r="POX68" s="140"/>
      <c r="POY68" s="140"/>
      <c r="POZ68" s="140"/>
      <c r="PPA68" s="140"/>
      <c r="PPB68" s="140"/>
      <c r="PPC68" s="140"/>
      <c r="PPD68" s="140"/>
      <c r="PPE68" s="140"/>
      <c r="PPF68" s="140"/>
      <c r="PPG68" s="140"/>
      <c r="PPH68" s="140"/>
      <c r="PPI68" s="140"/>
      <c r="PPJ68" s="140"/>
      <c r="PPK68" s="140"/>
      <c r="PPL68" s="140"/>
      <c r="PPM68" s="140"/>
      <c r="PPN68" s="140"/>
      <c r="PPO68" s="140"/>
      <c r="PPP68" s="140"/>
      <c r="PPQ68" s="140"/>
      <c r="PPR68" s="140"/>
      <c r="PPS68" s="140"/>
      <c r="PPT68" s="140"/>
      <c r="PPU68" s="140"/>
      <c r="PPV68" s="140"/>
      <c r="PPW68" s="140"/>
      <c r="PPX68" s="140"/>
      <c r="PPY68" s="140"/>
      <c r="PPZ68" s="140"/>
      <c r="PQA68" s="140"/>
      <c r="PQB68" s="140"/>
      <c r="PQC68" s="140"/>
      <c r="PQD68" s="140"/>
      <c r="PQE68" s="140"/>
      <c r="PQF68" s="140"/>
      <c r="PQG68" s="140"/>
      <c r="PQH68" s="140"/>
      <c r="PQI68" s="140"/>
      <c r="PQJ68" s="140"/>
      <c r="PQK68" s="140"/>
      <c r="PQL68" s="140"/>
      <c r="PQM68" s="140"/>
      <c r="PQN68" s="140"/>
      <c r="PQO68" s="140"/>
      <c r="PQP68" s="140"/>
      <c r="PQQ68" s="140"/>
      <c r="PQR68" s="140"/>
      <c r="PQS68" s="140"/>
      <c r="PQT68" s="140"/>
      <c r="PQU68" s="140"/>
      <c r="PQV68" s="140"/>
      <c r="PQW68" s="140"/>
      <c r="PQX68" s="140"/>
      <c r="PQY68" s="140"/>
      <c r="PQZ68" s="140"/>
      <c r="PRA68" s="140"/>
      <c r="PRB68" s="140"/>
      <c r="PRC68" s="140"/>
      <c r="PRD68" s="140"/>
      <c r="PRE68" s="140"/>
      <c r="PRF68" s="140"/>
      <c r="PRG68" s="140"/>
      <c r="PRH68" s="140"/>
      <c r="PRI68" s="140"/>
      <c r="PRJ68" s="140"/>
      <c r="PRK68" s="140"/>
      <c r="PRL68" s="140"/>
      <c r="PRM68" s="140"/>
      <c r="PRN68" s="140"/>
      <c r="PRO68" s="140"/>
      <c r="PRP68" s="140"/>
      <c r="PRQ68" s="140"/>
      <c r="PRR68" s="140"/>
      <c r="PRS68" s="140"/>
      <c r="PRT68" s="140"/>
      <c r="PRU68" s="140"/>
      <c r="PRV68" s="140"/>
      <c r="PRW68" s="140"/>
      <c r="PRX68" s="140"/>
      <c r="PRY68" s="140"/>
      <c r="PRZ68" s="140"/>
      <c r="PSA68" s="140"/>
      <c r="PSB68" s="140"/>
      <c r="PSC68" s="140"/>
      <c r="PSD68" s="140"/>
      <c r="PSE68" s="140"/>
      <c r="PSF68" s="140"/>
      <c r="PSG68" s="140"/>
      <c r="PSH68" s="140"/>
      <c r="PSI68" s="140"/>
      <c r="PSJ68" s="140"/>
      <c r="PSK68" s="140"/>
      <c r="PSL68" s="140"/>
      <c r="PSM68" s="140"/>
      <c r="PSN68" s="140"/>
      <c r="PSO68" s="140"/>
      <c r="PSP68" s="140"/>
      <c r="PSQ68" s="140"/>
      <c r="PSR68" s="140"/>
      <c r="PSS68" s="140"/>
      <c r="PST68" s="140"/>
      <c r="PSU68" s="140"/>
      <c r="PSV68" s="140"/>
      <c r="PSW68" s="140"/>
      <c r="PSX68" s="140"/>
      <c r="PSY68" s="140"/>
      <c r="PSZ68" s="140"/>
      <c r="PTA68" s="140"/>
      <c r="PTB68" s="140"/>
      <c r="PTC68" s="140"/>
      <c r="PTD68" s="140"/>
      <c r="PTE68" s="140"/>
      <c r="PTF68" s="140"/>
      <c r="PTG68" s="140"/>
      <c r="PTH68" s="140"/>
      <c r="PTI68" s="140"/>
      <c r="PTJ68" s="140"/>
      <c r="PTK68" s="140"/>
      <c r="PTL68" s="140"/>
      <c r="PTM68" s="140"/>
      <c r="PTN68" s="140"/>
      <c r="PTO68" s="140"/>
      <c r="PTP68" s="140"/>
      <c r="PTQ68" s="140"/>
      <c r="PTR68" s="140"/>
      <c r="PTS68" s="140"/>
      <c r="PTT68" s="140"/>
      <c r="PTU68" s="140"/>
      <c r="PTV68" s="140"/>
      <c r="PTW68" s="140"/>
      <c r="PTX68" s="140"/>
      <c r="PTY68" s="140"/>
      <c r="PTZ68" s="140"/>
      <c r="PUA68" s="140"/>
      <c r="PUB68" s="140"/>
      <c r="PUC68" s="140"/>
      <c r="PUD68" s="140"/>
      <c r="PUE68" s="140"/>
      <c r="PUF68" s="140"/>
      <c r="PUG68" s="140"/>
      <c r="PUH68" s="140"/>
      <c r="PUI68" s="140"/>
      <c r="PUJ68" s="140"/>
      <c r="PUK68" s="140"/>
      <c r="PUL68" s="140"/>
      <c r="PUM68" s="140"/>
      <c r="PUN68" s="140"/>
      <c r="PUO68" s="140"/>
      <c r="PUP68" s="140"/>
      <c r="PUQ68" s="140"/>
      <c r="PUR68" s="140"/>
      <c r="PUS68" s="140"/>
      <c r="PUT68" s="140"/>
      <c r="PUU68" s="140"/>
      <c r="PUV68" s="140"/>
      <c r="PUW68" s="140"/>
      <c r="PUX68" s="140"/>
      <c r="PUY68" s="140"/>
      <c r="PUZ68" s="140"/>
      <c r="PVA68" s="140"/>
      <c r="PVB68" s="140"/>
      <c r="PVC68" s="140"/>
      <c r="PVD68" s="140"/>
      <c r="PVE68" s="140"/>
      <c r="PVF68" s="140"/>
      <c r="PVG68" s="140"/>
      <c r="PVH68" s="140"/>
      <c r="PVI68" s="140"/>
      <c r="PVJ68" s="140"/>
      <c r="PVK68" s="140"/>
      <c r="PVL68" s="140"/>
      <c r="PVM68" s="140"/>
      <c r="PVN68" s="140"/>
      <c r="PVO68" s="140"/>
      <c r="PVP68" s="140"/>
      <c r="PVQ68" s="140"/>
      <c r="PVR68" s="140"/>
      <c r="PVS68" s="140"/>
      <c r="PVT68" s="140"/>
      <c r="PVU68" s="140"/>
      <c r="PVV68" s="140"/>
      <c r="PVW68" s="140"/>
      <c r="PVX68" s="140"/>
      <c r="PVY68" s="140"/>
      <c r="PVZ68" s="140"/>
      <c r="PWA68" s="140"/>
      <c r="PWB68" s="140"/>
      <c r="PWC68" s="140"/>
      <c r="PWD68" s="140"/>
      <c r="PWE68" s="140"/>
      <c r="PWF68" s="140"/>
      <c r="PWG68" s="140"/>
      <c r="PWH68" s="140"/>
      <c r="PWI68" s="140"/>
      <c r="PWJ68" s="140"/>
      <c r="PWK68" s="140"/>
      <c r="PWL68" s="140"/>
      <c r="PWM68" s="140"/>
      <c r="PWN68" s="140"/>
      <c r="PWO68" s="140"/>
      <c r="PWP68" s="140"/>
      <c r="PWQ68" s="140"/>
      <c r="PWR68" s="140"/>
      <c r="PWS68" s="140"/>
      <c r="PWT68" s="140"/>
      <c r="PWU68" s="140"/>
      <c r="PWV68" s="140"/>
      <c r="PWW68" s="140"/>
      <c r="PWX68" s="140"/>
      <c r="PWY68" s="140"/>
      <c r="PWZ68" s="140"/>
      <c r="PXA68" s="140"/>
      <c r="PXB68" s="140"/>
      <c r="PXC68" s="140"/>
      <c r="PXD68" s="140"/>
      <c r="PXE68" s="140"/>
      <c r="PXF68" s="140"/>
      <c r="PXG68" s="140"/>
      <c r="PXH68" s="140"/>
      <c r="PXI68" s="140"/>
      <c r="PXJ68" s="140"/>
      <c r="PXK68" s="140"/>
      <c r="PXL68" s="140"/>
      <c r="PXM68" s="140"/>
      <c r="PXN68" s="140"/>
      <c r="PXO68" s="140"/>
      <c r="PXP68" s="140"/>
      <c r="PXQ68" s="140"/>
      <c r="PXR68" s="140"/>
      <c r="PXS68" s="140"/>
      <c r="PXT68" s="140"/>
      <c r="PXU68" s="140"/>
      <c r="PXV68" s="140"/>
      <c r="PXW68" s="140"/>
      <c r="PXX68" s="140"/>
      <c r="PXY68" s="140"/>
      <c r="PXZ68" s="140"/>
      <c r="PYA68" s="140"/>
      <c r="PYB68" s="140"/>
      <c r="PYC68" s="140"/>
      <c r="PYD68" s="140"/>
      <c r="PYE68" s="140"/>
      <c r="PYF68" s="140"/>
      <c r="PYG68" s="140"/>
      <c r="PYH68" s="140"/>
      <c r="PYI68" s="140"/>
      <c r="PYJ68" s="140"/>
      <c r="PYK68" s="140"/>
      <c r="PYL68" s="140"/>
      <c r="PYM68" s="140"/>
      <c r="PYN68" s="140"/>
      <c r="PYO68" s="140"/>
      <c r="PYP68" s="140"/>
      <c r="PYQ68" s="140"/>
      <c r="PYR68" s="140"/>
      <c r="PYS68" s="140"/>
      <c r="PYT68" s="140"/>
      <c r="PYU68" s="140"/>
      <c r="PYV68" s="140"/>
      <c r="PYW68" s="140"/>
      <c r="PYX68" s="140"/>
      <c r="PYY68" s="140"/>
      <c r="PYZ68" s="140"/>
      <c r="PZA68" s="140"/>
      <c r="PZB68" s="140"/>
      <c r="PZC68" s="140"/>
      <c r="PZD68" s="140"/>
      <c r="PZE68" s="140"/>
      <c r="PZF68" s="140"/>
      <c r="PZG68" s="140"/>
      <c r="PZH68" s="140"/>
      <c r="PZI68" s="140"/>
      <c r="PZJ68" s="140"/>
      <c r="PZK68" s="140"/>
      <c r="PZL68" s="140"/>
      <c r="PZM68" s="140"/>
      <c r="PZN68" s="140"/>
      <c r="PZO68" s="140"/>
      <c r="PZP68" s="140"/>
      <c r="PZQ68" s="140"/>
      <c r="PZR68" s="140"/>
      <c r="PZS68" s="140"/>
      <c r="PZT68" s="140"/>
      <c r="PZU68" s="140"/>
      <c r="PZV68" s="140"/>
      <c r="PZW68" s="140"/>
      <c r="PZX68" s="140"/>
      <c r="PZY68" s="140"/>
      <c r="PZZ68" s="140"/>
      <c r="QAA68" s="140"/>
      <c r="QAB68" s="140"/>
      <c r="QAC68" s="140"/>
      <c r="QAD68" s="140"/>
      <c r="QAE68" s="140"/>
      <c r="QAF68" s="140"/>
      <c r="QAG68" s="140"/>
      <c r="QAH68" s="140"/>
      <c r="QAI68" s="140"/>
      <c r="QAJ68" s="140"/>
      <c r="QAK68" s="140"/>
      <c r="QAL68" s="140"/>
      <c r="QAM68" s="140"/>
      <c r="QAN68" s="140"/>
      <c r="QAO68" s="140"/>
      <c r="QAP68" s="140"/>
      <c r="QAQ68" s="140"/>
      <c r="QAR68" s="140"/>
      <c r="QAS68" s="140"/>
      <c r="QAT68" s="140"/>
      <c r="QAU68" s="140"/>
      <c r="QAV68" s="140"/>
      <c r="QAW68" s="140"/>
      <c r="QAX68" s="140"/>
      <c r="QAY68" s="140"/>
      <c r="QAZ68" s="140"/>
      <c r="QBA68" s="140"/>
      <c r="QBB68" s="140"/>
      <c r="QBC68" s="140"/>
      <c r="QBD68" s="140"/>
      <c r="QBE68" s="140"/>
      <c r="QBF68" s="140"/>
      <c r="QBG68" s="140"/>
      <c r="QBH68" s="140"/>
      <c r="QBI68" s="140"/>
      <c r="QBJ68" s="140"/>
      <c r="QBK68" s="140"/>
      <c r="QBL68" s="140"/>
      <c r="QBM68" s="140"/>
      <c r="QBN68" s="140"/>
      <c r="QBO68" s="140"/>
      <c r="QBP68" s="140"/>
      <c r="QBQ68" s="140"/>
      <c r="QBR68" s="140"/>
      <c r="QBS68" s="140"/>
      <c r="QBT68" s="140"/>
      <c r="QBU68" s="140"/>
      <c r="QBV68" s="140"/>
      <c r="QBW68" s="140"/>
      <c r="QBX68" s="140"/>
      <c r="QBY68" s="140"/>
      <c r="QBZ68" s="140"/>
      <c r="QCA68" s="140"/>
      <c r="QCB68" s="140"/>
      <c r="QCC68" s="140"/>
      <c r="QCD68" s="140"/>
      <c r="QCE68" s="140"/>
      <c r="QCF68" s="140"/>
      <c r="QCG68" s="140"/>
      <c r="QCH68" s="140"/>
      <c r="QCI68" s="140"/>
      <c r="QCJ68" s="140"/>
      <c r="QCK68" s="140"/>
      <c r="QCL68" s="140"/>
      <c r="QCM68" s="140"/>
      <c r="QCN68" s="140"/>
      <c r="QCO68" s="140"/>
      <c r="QCP68" s="140"/>
      <c r="QCQ68" s="140"/>
      <c r="QCR68" s="140"/>
      <c r="QCS68" s="140"/>
      <c r="QCT68" s="140"/>
      <c r="QCU68" s="140"/>
      <c r="QCV68" s="140"/>
      <c r="QCW68" s="140"/>
      <c r="QCX68" s="140"/>
      <c r="QCY68" s="140"/>
      <c r="QCZ68" s="140"/>
      <c r="QDA68" s="140"/>
      <c r="QDB68" s="140"/>
      <c r="QDC68" s="140"/>
      <c r="QDD68" s="140"/>
      <c r="QDE68" s="140"/>
      <c r="QDF68" s="140"/>
      <c r="QDG68" s="140"/>
      <c r="QDH68" s="140"/>
      <c r="QDI68" s="140"/>
      <c r="QDJ68" s="140"/>
      <c r="QDK68" s="140"/>
      <c r="QDL68" s="140"/>
      <c r="QDM68" s="140"/>
      <c r="QDN68" s="140"/>
      <c r="QDO68" s="140"/>
      <c r="QDP68" s="140"/>
      <c r="QDQ68" s="140"/>
      <c r="QDR68" s="140"/>
      <c r="QDS68" s="140"/>
      <c r="QDT68" s="140"/>
      <c r="QDU68" s="140"/>
      <c r="QDV68" s="140"/>
      <c r="QDW68" s="140"/>
      <c r="QDX68" s="140"/>
      <c r="QDY68" s="140"/>
      <c r="QDZ68" s="140"/>
      <c r="QEA68" s="140"/>
      <c r="QEB68" s="140"/>
      <c r="QEC68" s="140"/>
      <c r="QED68" s="140"/>
      <c r="QEE68" s="140"/>
      <c r="QEF68" s="140"/>
      <c r="QEG68" s="140"/>
      <c r="QEH68" s="140"/>
      <c r="QEI68" s="140"/>
      <c r="QEJ68" s="140"/>
      <c r="QEK68" s="140"/>
      <c r="QEL68" s="140"/>
      <c r="QEM68" s="140"/>
      <c r="QEN68" s="140"/>
      <c r="QEO68" s="140"/>
      <c r="QEP68" s="140"/>
      <c r="QEQ68" s="140"/>
      <c r="QER68" s="140"/>
      <c r="QES68" s="140"/>
      <c r="QET68" s="140"/>
      <c r="QEU68" s="140"/>
      <c r="QEV68" s="140"/>
      <c r="QEW68" s="140"/>
      <c r="QEX68" s="140"/>
      <c r="QEY68" s="140"/>
      <c r="QEZ68" s="140"/>
      <c r="QFA68" s="140"/>
      <c r="QFB68" s="140"/>
      <c r="QFC68" s="140"/>
      <c r="QFD68" s="140"/>
      <c r="QFE68" s="140"/>
      <c r="QFF68" s="140"/>
      <c r="QFG68" s="140"/>
      <c r="QFH68" s="140"/>
      <c r="QFI68" s="140"/>
      <c r="QFJ68" s="140"/>
      <c r="QFK68" s="140"/>
      <c r="QFL68" s="140"/>
      <c r="QFM68" s="140"/>
      <c r="QFN68" s="140"/>
      <c r="QFO68" s="140"/>
      <c r="QFP68" s="140"/>
      <c r="QFQ68" s="140"/>
      <c r="QFR68" s="140"/>
      <c r="QFS68" s="140"/>
      <c r="QFT68" s="140"/>
      <c r="QFU68" s="140"/>
      <c r="QFV68" s="140"/>
      <c r="QFW68" s="140"/>
      <c r="QFX68" s="140"/>
      <c r="QFY68" s="140"/>
      <c r="QFZ68" s="140"/>
      <c r="QGA68" s="140"/>
      <c r="QGB68" s="140"/>
      <c r="QGC68" s="140"/>
      <c r="QGD68" s="140"/>
      <c r="QGE68" s="140"/>
      <c r="QGF68" s="140"/>
      <c r="QGG68" s="140"/>
      <c r="QGH68" s="140"/>
      <c r="QGI68" s="140"/>
      <c r="QGJ68" s="140"/>
      <c r="QGK68" s="140"/>
      <c r="QGL68" s="140"/>
      <c r="QGM68" s="140"/>
      <c r="QGN68" s="140"/>
      <c r="QGO68" s="140"/>
      <c r="QGP68" s="140"/>
      <c r="QGQ68" s="140"/>
      <c r="QGR68" s="140"/>
      <c r="QGS68" s="140"/>
      <c r="QGT68" s="140"/>
      <c r="QGU68" s="140"/>
      <c r="QGV68" s="140"/>
      <c r="QGW68" s="140"/>
      <c r="QGX68" s="140"/>
      <c r="QGY68" s="140"/>
      <c r="QGZ68" s="140"/>
      <c r="QHA68" s="140"/>
      <c r="QHB68" s="140"/>
      <c r="QHC68" s="140"/>
      <c r="QHD68" s="140"/>
      <c r="QHE68" s="140"/>
      <c r="QHF68" s="140"/>
      <c r="QHG68" s="140"/>
      <c r="QHH68" s="140"/>
      <c r="QHI68" s="140"/>
      <c r="QHJ68" s="140"/>
      <c r="QHK68" s="140"/>
      <c r="QHL68" s="140"/>
      <c r="QHM68" s="140"/>
      <c r="QHN68" s="140"/>
      <c r="QHO68" s="140"/>
      <c r="QHP68" s="140"/>
      <c r="QHQ68" s="140"/>
      <c r="QHR68" s="140"/>
      <c r="QHS68" s="140"/>
      <c r="QHT68" s="140"/>
      <c r="QHU68" s="140"/>
      <c r="QHV68" s="140"/>
      <c r="QHW68" s="140"/>
      <c r="QHX68" s="140"/>
      <c r="QHY68" s="140"/>
      <c r="QHZ68" s="140"/>
      <c r="QIA68" s="140"/>
      <c r="QIB68" s="140"/>
      <c r="QIC68" s="140"/>
      <c r="QID68" s="140"/>
      <c r="QIE68" s="140"/>
      <c r="QIF68" s="140"/>
      <c r="QIG68" s="140"/>
      <c r="QIH68" s="140"/>
      <c r="QII68" s="140"/>
      <c r="QIJ68" s="140"/>
      <c r="QIK68" s="140"/>
      <c r="QIL68" s="140"/>
      <c r="QIM68" s="140"/>
      <c r="QIN68" s="140"/>
      <c r="QIO68" s="140"/>
      <c r="QIP68" s="140"/>
      <c r="QIQ68" s="140"/>
      <c r="QIR68" s="140"/>
      <c r="QIS68" s="140"/>
      <c r="QIT68" s="140"/>
      <c r="QIU68" s="140"/>
      <c r="QIV68" s="140"/>
      <c r="QIW68" s="140"/>
      <c r="QIX68" s="140"/>
      <c r="QIY68" s="140"/>
      <c r="QIZ68" s="140"/>
      <c r="QJA68" s="140"/>
      <c r="QJB68" s="140"/>
      <c r="QJC68" s="140"/>
      <c r="QJD68" s="140"/>
      <c r="QJE68" s="140"/>
      <c r="QJF68" s="140"/>
      <c r="QJG68" s="140"/>
      <c r="QJH68" s="140"/>
      <c r="QJI68" s="140"/>
      <c r="QJJ68" s="140"/>
      <c r="QJK68" s="140"/>
      <c r="QJL68" s="140"/>
      <c r="QJM68" s="140"/>
      <c r="QJN68" s="140"/>
      <c r="QJO68" s="140"/>
      <c r="QJP68" s="140"/>
      <c r="QJQ68" s="140"/>
      <c r="QJR68" s="140"/>
      <c r="QJS68" s="140"/>
      <c r="QJT68" s="140"/>
      <c r="QJU68" s="140"/>
      <c r="QJV68" s="140"/>
      <c r="QJW68" s="140"/>
      <c r="QJX68" s="140"/>
      <c r="QJY68" s="140"/>
      <c r="QJZ68" s="140"/>
      <c r="QKA68" s="140"/>
      <c r="QKB68" s="140"/>
      <c r="QKC68" s="140"/>
      <c r="QKD68" s="140"/>
      <c r="QKE68" s="140"/>
      <c r="QKF68" s="140"/>
      <c r="QKG68" s="140"/>
      <c r="QKH68" s="140"/>
      <c r="QKI68" s="140"/>
      <c r="QKJ68" s="140"/>
      <c r="QKK68" s="140"/>
      <c r="QKL68" s="140"/>
      <c r="QKM68" s="140"/>
      <c r="QKN68" s="140"/>
      <c r="QKO68" s="140"/>
      <c r="QKP68" s="140"/>
      <c r="QKQ68" s="140"/>
      <c r="QKR68" s="140"/>
      <c r="QKS68" s="140"/>
      <c r="QKT68" s="140"/>
      <c r="QKU68" s="140"/>
      <c r="QKV68" s="140"/>
      <c r="QKW68" s="140"/>
      <c r="QKX68" s="140"/>
      <c r="QKY68" s="140"/>
      <c r="QKZ68" s="140"/>
      <c r="QLA68" s="140"/>
      <c r="QLB68" s="140"/>
      <c r="QLC68" s="140"/>
      <c r="QLD68" s="140"/>
      <c r="QLE68" s="140"/>
      <c r="QLF68" s="140"/>
      <c r="QLG68" s="140"/>
      <c r="QLH68" s="140"/>
      <c r="QLI68" s="140"/>
      <c r="QLJ68" s="140"/>
      <c r="QLK68" s="140"/>
      <c r="QLL68" s="140"/>
      <c r="QLM68" s="140"/>
      <c r="QLN68" s="140"/>
      <c r="QLO68" s="140"/>
      <c r="QLP68" s="140"/>
      <c r="QLQ68" s="140"/>
      <c r="QLR68" s="140"/>
      <c r="QLS68" s="140"/>
      <c r="QLT68" s="140"/>
      <c r="QLU68" s="140"/>
      <c r="QLV68" s="140"/>
      <c r="QLW68" s="140"/>
      <c r="QLX68" s="140"/>
      <c r="QLY68" s="140"/>
      <c r="QLZ68" s="140"/>
      <c r="QMA68" s="140"/>
      <c r="QMB68" s="140"/>
      <c r="QMC68" s="140"/>
      <c r="QMD68" s="140"/>
      <c r="QME68" s="140"/>
      <c r="QMF68" s="140"/>
      <c r="QMG68" s="140"/>
      <c r="QMH68" s="140"/>
      <c r="QMI68" s="140"/>
      <c r="QMJ68" s="140"/>
      <c r="QMK68" s="140"/>
      <c r="QML68" s="140"/>
      <c r="QMM68" s="140"/>
      <c r="QMN68" s="140"/>
      <c r="QMO68" s="140"/>
      <c r="QMP68" s="140"/>
      <c r="QMQ68" s="140"/>
      <c r="QMR68" s="140"/>
      <c r="QMS68" s="140"/>
      <c r="QMT68" s="140"/>
      <c r="QMU68" s="140"/>
      <c r="QMV68" s="140"/>
      <c r="QMW68" s="140"/>
      <c r="QMX68" s="140"/>
      <c r="QMY68" s="140"/>
      <c r="QMZ68" s="140"/>
      <c r="QNA68" s="140"/>
      <c r="QNB68" s="140"/>
      <c r="QNC68" s="140"/>
      <c r="QND68" s="140"/>
      <c r="QNE68" s="140"/>
      <c r="QNF68" s="140"/>
      <c r="QNG68" s="140"/>
      <c r="QNH68" s="140"/>
      <c r="QNI68" s="140"/>
      <c r="QNJ68" s="140"/>
      <c r="QNK68" s="140"/>
      <c r="QNL68" s="140"/>
      <c r="QNM68" s="140"/>
      <c r="QNN68" s="140"/>
      <c r="QNO68" s="140"/>
      <c r="QNP68" s="140"/>
      <c r="QNQ68" s="140"/>
      <c r="QNR68" s="140"/>
      <c r="QNS68" s="140"/>
      <c r="QNT68" s="140"/>
      <c r="QNU68" s="140"/>
      <c r="QNV68" s="140"/>
      <c r="QNW68" s="140"/>
      <c r="QNX68" s="140"/>
      <c r="QNY68" s="140"/>
      <c r="QNZ68" s="140"/>
      <c r="QOA68" s="140"/>
      <c r="QOB68" s="140"/>
      <c r="QOC68" s="140"/>
      <c r="QOD68" s="140"/>
      <c r="QOE68" s="140"/>
      <c r="QOF68" s="140"/>
      <c r="QOG68" s="140"/>
      <c r="QOH68" s="140"/>
      <c r="QOI68" s="140"/>
      <c r="QOJ68" s="140"/>
      <c r="QOK68" s="140"/>
      <c r="QOL68" s="140"/>
      <c r="QOM68" s="140"/>
      <c r="QON68" s="140"/>
      <c r="QOO68" s="140"/>
      <c r="QOP68" s="140"/>
      <c r="QOQ68" s="140"/>
      <c r="QOR68" s="140"/>
      <c r="QOS68" s="140"/>
      <c r="QOT68" s="140"/>
      <c r="QOU68" s="140"/>
      <c r="QOV68" s="140"/>
      <c r="QOW68" s="140"/>
      <c r="QOX68" s="140"/>
      <c r="QOY68" s="140"/>
      <c r="QOZ68" s="140"/>
      <c r="QPA68" s="140"/>
      <c r="QPB68" s="140"/>
      <c r="QPC68" s="140"/>
      <c r="QPD68" s="140"/>
      <c r="QPE68" s="140"/>
      <c r="QPF68" s="140"/>
      <c r="QPG68" s="140"/>
      <c r="QPH68" s="140"/>
      <c r="QPI68" s="140"/>
      <c r="QPJ68" s="140"/>
      <c r="QPK68" s="140"/>
      <c r="QPL68" s="140"/>
      <c r="QPM68" s="140"/>
      <c r="QPN68" s="140"/>
      <c r="QPO68" s="140"/>
      <c r="QPP68" s="140"/>
      <c r="QPQ68" s="140"/>
      <c r="QPR68" s="140"/>
      <c r="QPS68" s="140"/>
      <c r="QPT68" s="140"/>
      <c r="QPU68" s="140"/>
      <c r="QPV68" s="140"/>
      <c r="QPW68" s="140"/>
      <c r="QPX68" s="140"/>
      <c r="QPY68" s="140"/>
      <c r="QPZ68" s="140"/>
      <c r="QQA68" s="140"/>
      <c r="QQB68" s="140"/>
      <c r="QQC68" s="140"/>
      <c r="QQD68" s="140"/>
      <c r="QQE68" s="140"/>
      <c r="QQF68" s="140"/>
      <c r="QQG68" s="140"/>
      <c r="QQH68" s="140"/>
      <c r="QQI68" s="140"/>
      <c r="QQJ68" s="140"/>
      <c r="QQK68" s="140"/>
      <c r="QQL68" s="140"/>
      <c r="QQM68" s="140"/>
      <c r="QQN68" s="140"/>
      <c r="QQO68" s="140"/>
      <c r="QQP68" s="140"/>
      <c r="QQQ68" s="140"/>
      <c r="QQR68" s="140"/>
      <c r="QQS68" s="140"/>
      <c r="QQT68" s="140"/>
      <c r="QQU68" s="140"/>
      <c r="QQV68" s="140"/>
      <c r="QQW68" s="140"/>
      <c r="QQX68" s="140"/>
      <c r="QQY68" s="140"/>
      <c r="QQZ68" s="140"/>
      <c r="QRA68" s="140"/>
      <c r="QRB68" s="140"/>
      <c r="QRC68" s="140"/>
      <c r="QRD68" s="140"/>
      <c r="QRE68" s="140"/>
      <c r="QRF68" s="140"/>
      <c r="QRG68" s="140"/>
      <c r="QRH68" s="140"/>
      <c r="QRI68" s="140"/>
      <c r="QRJ68" s="140"/>
      <c r="QRK68" s="140"/>
      <c r="QRL68" s="140"/>
      <c r="QRM68" s="140"/>
      <c r="QRN68" s="140"/>
      <c r="QRO68" s="140"/>
      <c r="QRP68" s="140"/>
      <c r="QRQ68" s="140"/>
      <c r="QRR68" s="140"/>
      <c r="QRS68" s="140"/>
      <c r="QRT68" s="140"/>
      <c r="QRU68" s="140"/>
      <c r="QRV68" s="140"/>
      <c r="QRW68" s="140"/>
      <c r="QRX68" s="140"/>
      <c r="QRY68" s="140"/>
      <c r="QRZ68" s="140"/>
      <c r="QSA68" s="140"/>
      <c r="QSB68" s="140"/>
      <c r="QSC68" s="140"/>
      <c r="QSD68" s="140"/>
      <c r="QSE68" s="140"/>
      <c r="QSF68" s="140"/>
      <c r="QSG68" s="140"/>
      <c r="QSH68" s="140"/>
      <c r="QSI68" s="140"/>
      <c r="QSJ68" s="140"/>
      <c r="QSK68" s="140"/>
      <c r="QSL68" s="140"/>
      <c r="QSM68" s="140"/>
      <c r="QSN68" s="140"/>
      <c r="QSO68" s="140"/>
      <c r="QSP68" s="140"/>
      <c r="QSQ68" s="140"/>
      <c r="QSR68" s="140"/>
      <c r="QSS68" s="140"/>
      <c r="QST68" s="140"/>
      <c r="QSU68" s="140"/>
      <c r="QSV68" s="140"/>
      <c r="QSW68" s="140"/>
      <c r="QSX68" s="140"/>
      <c r="QSY68" s="140"/>
      <c r="QSZ68" s="140"/>
      <c r="QTA68" s="140"/>
      <c r="QTB68" s="140"/>
      <c r="QTC68" s="140"/>
      <c r="QTD68" s="140"/>
      <c r="QTE68" s="140"/>
      <c r="QTF68" s="140"/>
      <c r="QTG68" s="140"/>
      <c r="QTH68" s="140"/>
      <c r="QTI68" s="140"/>
      <c r="QTJ68" s="140"/>
      <c r="QTK68" s="140"/>
      <c r="QTL68" s="140"/>
      <c r="QTM68" s="140"/>
      <c r="QTN68" s="140"/>
      <c r="QTO68" s="140"/>
      <c r="QTP68" s="140"/>
      <c r="QTQ68" s="140"/>
      <c r="QTR68" s="140"/>
      <c r="QTS68" s="140"/>
      <c r="QTT68" s="140"/>
      <c r="QTU68" s="140"/>
      <c r="QTV68" s="140"/>
      <c r="QTW68" s="140"/>
      <c r="QTX68" s="140"/>
      <c r="QTY68" s="140"/>
      <c r="QTZ68" s="140"/>
      <c r="QUA68" s="140"/>
      <c r="QUB68" s="140"/>
      <c r="QUC68" s="140"/>
      <c r="QUD68" s="140"/>
      <c r="QUE68" s="140"/>
      <c r="QUF68" s="140"/>
      <c r="QUG68" s="140"/>
      <c r="QUH68" s="140"/>
      <c r="QUI68" s="140"/>
      <c r="QUJ68" s="140"/>
      <c r="QUK68" s="140"/>
      <c r="QUL68" s="140"/>
      <c r="QUM68" s="140"/>
      <c r="QUN68" s="140"/>
      <c r="QUO68" s="140"/>
      <c r="QUP68" s="140"/>
      <c r="QUQ68" s="140"/>
      <c r="QUR68" s="140"/>
      <c r="QUS68" s="140"/>
      <c r="QUT68" s="140"/>
      <c r="QUU68" s="140"/>
      <c r="QUV68" s="140"/>
      <c r="QUW68" s="140"/>
      <c r="QUX68" s="140"/>
      <c r="QUY68" s="140"/>
      <c r="QUZ68" s="140"/>
      <c r="QVA68" s="140"/>
      <c r="QVB68" s="140"/>
      <c r="QVC68" s="140"/>
      <c r="QVD68" s="140"/>
      <c r="QVE68" s="140"/>
      <c r="QVF68" s="140"/>
      <c r="QVG68" s="140"/>
      <c r="QVH68" s="140"/>
      <c r="QVI68" s="140"/>
      <c r="QVJ68" s="140"/>
      <c r="QVK68" s="140"/>
      <c r="QVL68" s="140"/>
      <c r="QVM68" s="140"/>
      <c r="QVN68" s="140"/>
      <c r="QVO68" s="140"/>
      <c r="QVP68" s="140"/>
      <c r="QVQ68" s="140"/>
      <c r="QVR68" s="140"/>
      <c r="QVS68" s="140"/>
      <c r="QVT68" s="140"/>
      <c r="QVU68" s="140"/>
      <c r="QVV68" s="140"/>
      <c r="QVW68" s="140"/>
      <c r="QVX68" s="140"/>
      <c r="QVY68" s="140"/>
      <c r="QVZ68" s="140"/>
      <c r="QWA68" s="140"/>
      <c r="QWB68" s="140"/>
      <c r="QWC68" s="140"/>
      <c r="QWD68" s="140"/>
      <c r="QWE68" s="140"/>
      <c r="QWF68" s="140"/>
      <c r="QWG68" s="140"/>
      <c r="QWH68" s="140"/>
      <c r="QWI68" s="140"/>
      <c r="QWJ68" s="140"/>
      <c r="QWK68" s="140"/>
      <c r="QWL68" s="140"/>
      <c r="QWM68" s="140"/>
      <c r="QWN68" s="140"/>
      <c r="QWO68" s="140"/>
      <c r="QWP68" s="140"/>
      <c r="QWQ68" s="140"/>
      <c r="QWR68" s="140"/>
      <c r="QWS68" s="140"/>
      <c r="QWT68" s="140"/>
      <c r="QWU68" s="140"/>
      <c r="QWV68" s="140"/>
      <c r="QWW68" s="140"/>
      <c r="QWX68" s="140"/>
      <c r="QWY68" s="140"/>
      <c r="QWZ68" s="140"/>
      <c r="QXA68" s="140"/>
      <c r="QXB68" s="140"/>
      <c r="QXC68" s="140"/>
      <c r="QXD68" s="140"/>
      <c r="QXE68" s="140"/>
      <c r="QXF68" s="140"/>
      <c r="QXG68" s="140"/>
      <c r="QXH68" s="140"/>
      <c r="QXI68" s="140"/>
      <c r="QXJ68" s="140"/>
      <c r="QXK68" s="140"/>
      <c r="QXL68" s="140"/>
      <c r="QXM68" s="140"/>
      <c r="QXN68" s="140"/>
      <c r="QXO68" s="140"/>
      <c r="QXP68" s="140"/>
      <c r="QXQ68" s="140"/>
      <c r="QXR68" s="140"/>
      <c r="QXS68" s="140"/>
      <c r="QXT68" s="140"/>
      <c r="QXU68" s="140"/>
      <c r="QXV68" s="140"/>
      <c r="QXW68" s="140"/>
      <c r="QXX68" s="140"/>
      <c r="QXY68" s="140"/>
      <c r="QXZ68" s="140"/>
      <c r="QYA68" s="140"/>
      <c r="QYB68" s="140"/>
      <c r="QYC68" s="140"/>
      <c r="QYD68" s="140"/>
      <c r="QYE68" s="140"/>
      <c r="QYF68" s="140"/>
      <c r="QYG68" s="140"/>
      <c r="QYH68" s="140"/>
      <c r="QYI68" s="140"/>
      <c r="QYJ68" s="140"/>
      <c r="QYK68" s="140"/>
      <c r="QYL68" s="140"/>
      <c r="QYM68" s="140"/>
      <c r="QYN68" s="140"/>
      <c r="QYO68" s="140"/>
      <c r="QYP68" s="140"/>
      <c r="QYQ68" s="140"/>
      <c r="QYR68" s="140"/>
      <c r="QYS68" s="140"/>
      <c r="QYT68" s="140"/>
      <c r="QYU68" s="140"/>
      <c r="QYV68" s="140"/>
      <c r="QYW68" s="140"/>
      <c r="QYX68" s="140"/>
      <c r="QYY68" s="140"/>
      <c r="QYZ68" s="140"/>
      <c r="QZA68" s="140"/>
      <c r="QZB68" s="140"/>
      <c r="QZC68" s="140"/>
      <c r="QZD68" s="140"/>
      <c r="QZE68" s="140"/>
      <c r="QZF68" s="140"/>
      <c r="QZG68" s="140"/>
      <c r="QZH68" s="140"/>
      <c r="QZI68" s="140"/>
      <c r="QZJ68" s="140"/>
      <c r="QZK68" s="140"/>
      <c r="QZL68" s="140"/>
      <c r="QZM68" s="140"/>
      <c r="QZN68" s="140"/>
      <c r="QZO68" s="140"/>
      <c r="QZP68" s="140"/>
      <c r="QZQ68" s="140"/>
      <c r="QZR68" s="140"/>
      <c r="QZS68" s="140"/>
      <c r="QZT68" s="140"/>
      <c r="QZU68" s="140"/>
      <c r="QZV68" s="140"/>
      <c r="QZW68" s="140"/>
      <c r="QZX68" s="140"/>
      <c r="QZY68" s="140"/>
      <c r="QZZ68" s="140"/>
      <c r="RAA68" s="140"/>
      <c r="RAB68" s="140"/>
      <c r="RAC68" s="140"/>
      <c r="RAD68" s="140"/>
      <c r="RAE68" s="140"/>
      <c r="RAF68" s="140"/>
      <c r="RAG68" s="140"/>
      <c r="RAH68" s="140"/>
      <c r="RAI68" s="140"/>
      <c r="RAJ68" s="140"/>
      <c r="RAK68" s="140"/>
      <c r="RAL68" s="140"/>
      <c r="RAM68" s="140"/>
      <c r="RAN68" s="140"/>
      <c r="RAO68" s="140"/>
      <c r="RAP68" s="140"/>
      <c r="RAQ68" s="140"/>
      <c r="RAR68" s="140"/>
      <c r="RAS68" s="140"/>
      <c r="RAT68" s="140"/>
      <c r="RAU68" s="140"/>
      <c r="RAV68" s="140"/>
      <c r="RAW68" s="140"/>
      <c r="RAX68" s="140"/>
      <c r="RAY68" s="140"/>
      <c r="RAZ68" s="140"/>
      <c r="RBA68" s="140"/>
      <c r="RBB68" s="140"/>
      <c r="RBC68" s="140"/>
      <c r="RBD68" s="140"/>
      <c r="RBE68" s="140"/>
      <c r="RBF68" s="140"/>
      <c r="RBG68" s="140"/>
      <c r="RBH68" s="140"/>
      <c r="RBI68" s="140"/>
      <c r="RBJ68" s="140"/>
      <c r="RBK68" s="140"/>
      <c r="RBL68" s="140"/>
      <c r="RBM68" s="140"/>
      <c r="RBN68" s="140"/>
      <c r="RBO68" s="140"/>
      <c r="RBP68" s="140"/>
      <c r="RBQ68" s="140"/>
      <c r="RBR68" s="140"/>
      <c r="RBS68" s="140"/>
      <c r="RBT68" s="140"/>
      <c r="RBU68" s="140"/>
      <c r="RBV68" s="140"/>
      <c r="RBW68" s="140"/>
      <c r="RBX68" s="140"/>
      <c r="RBY68" s="140"/>
      <c r="RBZ68" s="140"/>
      <c r="RCA68" s="140"/>
      <c r="RCB68" s="140"/>
      <c r="RCC68" s="140"/>
      <c r="RCD68" s="140"/>
      <c r="RCE68" s="140"/>
      <c r="RCF68" s="140"/>
      <c r="RCG68" s="140"/>
      <c r="RCH68" s="140"/>
      <c r="RCI68" s="140"/>
      <c r="RCJ68" s="140"/>
      <c r="RCK68" s="140"/>
      <c r="RCL68" s="140"/>
      <c r="RCM68" s="140"/>
      <c r="RCN68" s="140"/>
      <c r="RCO68" s="140"/>
      <c r="RCP68" s="140"/>
      <c r="RCQ68" s="140"/>
      <c r="RCR68" s="140"/>
      <c r="RCS68" s="140"/>
      <c r="RCT68" s="140"/>
      <c r="RCU68" s="140"/>
      <c r="RCV68" s="140"/>
      <c r="RCW68" s="140"/>
      <c r="RCX68" s="140"/>
      <c r="RCY68" s="140"/>
      <c r="RCZ68" s="140"/>
      <c r="RDA68" s="140"/>
      <c r="RDB68" s="140"/>
      <c r="RDC68" s="140"/>
      <c r="RDD68" s="140"/>
      <c r="RDE68" s="140"/>
      <c r="RDF68" s="140"/>
      <c r="RDG68" s="140"/>
      <c r="RDH68" s="140"/>
      <c r="RDI68" s="140"/>
      <c r="RDJ68" s="140"/>
      <c r="RDK68" s="140"/>
      <c r="RDL68" s="140"/>
      <c r="RDM68" s="140"/>
      <c r="RDN68" s="140"/>
      <c r="RDO68" s="140"/>
      <c r="RDP68" s="140"/>
      <c r="RDQ68" s="140"/>
      <c r="RDR68" s="140"/>
      <c r="RDS68" s="140"/>
      <c r="RDT68" s="140"/>
      <c r="RDU68" s="140"/>
      <c r="RDV68" s="140"/>
      <c r="RDW68" s="140"/>
      <c r="RDX68" s="140"/>
      <c r="RDY68" s="140"/>
      <c r="RDZ68" s="140"/>
      <c r="REA68" s="140"/>
      <c r="REB68" s="140"/>
      <c r="REC68" s="140"/>
      <c r="RED68" s="140"/>
      <c r="REE68" s="140"/>
      <c r="REF68" s="140"/>
      <c r="REG68" s="140"/>
      <c r="REH68" s="140"/>
      <c r="REI68" s="140"/>
      <c r="REJ68" s="140"/>
      <c r="REK68" s="140"/>
      <c r="REL68" s="140"/>
      <c r="REM68" s="140"/>
      <c r="REN68" s="140"/>
      <c r="REO68" s="140"/>
      <c r="REP68" s="140"/>
      <c r="REQ68" s="140"/>
      <c r="RER68" s="140"/>
      <c r="RES68" s="140"/>
      <c r="RET68" s="140"/>
      <c r="REU68" s="140"/>
      <c r="REV68" s="140"/>
      <c r="REW68" s="140"/>
      <c r="REX68" s="140"/>
      <c r="REY68" s="140"/>
      <c r="REZ68" s="140"/>
      <c r="RFA68" s="140"/>
      <c r="RFB68" s="140"/>
      <c r="RFC68" s="140"/>
      <c r="RFD68" s="140"/>
      <c r="RFE68" s="140"/>
      <c r="RFF68" s="140"/>
      <c r="RFG68" s="140"/>
      <c r="RFH68" s="140"/>
      <c r="RFI68" s="140"/>
      <c r="RFJ68" s="140"/>
      <c r="RFK68" s="140"/>
      <c r="RFL68" s="140"/>
      <c r="RFM68" s="140"/>
      <c r="RFN68" s="140"/>
      <c r="RFO68" s="140"/>
      <c r="RFP68" s="140"/>
      <c r="RFQ68" s="140"/>
      <c r="RFR68" s="140"/>
      <c r="RFS68" s="140"/>
      <c r="RFT68" s="140"/>
      <c r="RFU68" s="140"/>
      <c r="RFV68" s="140"/>
      <c r="RFW68" s="140"/>
      <c r="RFX68" s="140"/>
      <c r="RFY68" s="140"/>
      <c r="RFZ68" s="140"/>
      <c r="RGA68" s="140"/>
      <c r="RGB68" s="140"/>
      <c r="RGC68" s="140"/>
      <c r="RGD68" s="140"/>
      <c r="RGE68" s="140"/>
      <c r="RGF68" s="140"/>
      <c r="RGG68" s="140"/>
      <c r="RGH68" s="140"/>
      <c r="RGI68" s="140"/>
      <c r="RGJ68" s="140"/>
      <c r="RGK68" s="140"/>
      <c r="RGL68" s="140"/>
      <c r="RGM68" s="140"/>
      <c r="RGN68" s="140"/>
      <c r="RGO68" s="140"/>
      <c r="RGP68" s="140"/>
      <c r="RGQ68" s="140"/>
      <c r="RGR68" s="140"/>
      <c r="RGS68" s="140"/>
      <c r="RGT68" s="140"/>
      <c r="RGU68" s="140"/>
      <c r="RGV68" s="140"/>
      <c r="RGW68" s="140"/>
      <c r="RGX68" s="140"/>
      <c r="RGY68" s="140"/>
      <c r="RGZ68" s="140"/>
      <c r="RHA68" s="140"/>
      <c r="RHB68" s="140"/>
      <c r="RHC68" s="140"/>
      <c r="RHD68" s="140"/>
      <c r="RHE68" s="140"/>
      <c r="RHF68" s="140"/>
      <c r="RHG68" s="140"/>
      <c r="RHH68" s="140"/>
      <c r="RHI68" s="140"/>
      <c r="RHJ68" s="140"/>
      <c r="RHK68" s="140"/>
      <c r="RHL68" s="140"/>
      <c r="RHM68" s="140"/>
      <c r="RHN68" s="140"/>
      <c r="RHO68" s="140"/>
      <c r="RHP68" s="140"/>
      <c r="RHQ68" s="140"/>
      <c r="RHR68" s="140"/>
      <c r="RHS68" s="140"/>
      <c r="RHT68" s="140"/>
      <c r="RHU68" s="140"/>
      <c r="RHV68" s="140"/>
      <c r="RHW68" s="140"/>
      <c r="RHX68" s="140"/>
      <c r="RHY68" s="140"/>
      <c r="RHZ68" s="140"/>
      <c r="RIA68" s="140"/>
      <c r="RIB68" s="140"/>
      <c r="RIC68" s="140"/>
      <c r="RID68" s="140"/>
      <c r="RIE68" s="140"/>
      <c r="RIF68" s="140"/>
      <c r="RIG68" s="140"/>
      <c r="RIH68" s="140"/>
      <c r="RII68" s="140"/>
      <c r="RIJ68" s="140"/>
      <c r="RIK68" s="140"/>
      <c r="RIL68" s="140"/>
      <c r="RIM68" s="140"/>
      <c r="RIN68" s="140"/>
      <c r="RIO68" s="140"/>
      <c r="RIP68" s="140"/>
      <c r="RIQ68" s="140"/>
      <c r="RIR68" s="140"/>
      <c r="RIS68" s="140"/>
      <c r="RIT68" s="140"/>
      <c r="RIU68" s="140"/>
      <c r="RIV68" s="140"/>
      <c r="RIW68" s="140"/>
      <c r="RIX68" s="140"/>
      <c r="RIY68" s="140"/>
      <c r="RIZ68" s="140"/>
      <c r="RJA68" s="140"/>
      <c r="RJB68" s="140"/>
      <c r="RJC68" s="140"/>
      <c r="RJD68" s="140"/>
      <c r="RJE68" s="140"/>
      <c r="RJF68" s="140"/>
      <c r="RJG68" s="140"/>
      <c r="RJH68" s="140"/>
      <c r="RJI68" s="140"/>
      <c r="RJJ68" s="140"/>
      <c r="RJK68" s="140"/>
      <c r="RJL68" s="140"/>
      <c r="RJM68" s="140"/>
      <c r="RJN68" s="140"/>
      <c r="RJO68" s="140"/>
      <c r="RJP68" s="140"/>
      <c r="RJQ68" s="140"/>
      <c r="RJR68" s="140"/>
      <c r="RJS68" s="140"/>
      <c r="RJT68" s="140"/>
      <c r="RJU68" s="140"/>
      <c r="RJV68" s="140"/>
      <c r="RJW68" s="140"/>
      <c r="RJX68" s="140"/>
      <c r="RJY68" s="140"/>
      <c r="RJZ68" s="140"/>
      <c r="RKA68" s="140"/>
      <c r="RKB68" s="140"/>
      <c r="RKC68" s="140"/>
      <c r="RKD68" s="140"/>
      <c r="RKE68" s="140"/>
      <c r="RKF68" s="140"/>
      <c r="RKG68" s="140"/>
      <c r="RKH68" s="140"/>
      <c r="RKI68" s="140"/>
      <c r="RKJ68" s="140"/>
      <c r="RKK68" s="140"/>
      <c r="RKL68" s="140"/>
      <c r="RKM68" s="140"/>
      <c r="RKN68" s="140"/>
      <c r="RKO68" s="140"/>
      <c r="RKP68" s="140"/>
      <c r="RKQ68" s="140"/>
      <c r="RKR68" s="140"/>
      <c r="RKS68" s="140"/>
      <c r="RKT68" s="140"/>
      <c r="RKU68" s="140"/>
      <c r="RKV68" s="140"/>
      <c r="RKW68" s="140"/>
      <c r="RKX68" s="140"/>
      <c r="RKY68" s="140"/>
      <c r="RKZ68" s="140"/>
      <c r="RLA68" s="140"/>
      <c r="RLB68" s="140"/>
      <c r="RLC68" s="140"/>
      <c r="RLD68" s="140"/>
      <c r="RLE68" s="140"/>
      <c r="RLF68" s="140"/>
      <c r="RLG68" s="140"/>
      <c r="RLH68" s="140"/>
      <c r="RLI68" s="140"/>
      <c r="RLJ68" s="140"/>
      <c r="RLK68" s="140"/>
      <c r="RLL68" s="140"/>
      <c r="RLM68" s="140"/>
      <c r="RLN68" s="140"/>
      <c r="RLO68" s="140"/>
      <c r="RLP68" s="140"/>
      <c r="RLQ68" s="140"/>
      <c r="RLR68" s="140"/>
      <c r="RLS68" s="140"/>
      <c r="RLT68" s="140"/>
      <c r="RLU68" s="140"/>
      <c r="RLV68" s="140"/>
      <c r="RLW68" s="140"/>
      <c r="RLX68" s="140"/>
      <c r="RLY68" s="140"/>
      <c r="RLZ68" s="140"/>
      <c r="RMA68" s="140"/>
      <c r="RMB68" s="140"/>
      <c r="RMC68" s="140"/>
      <c r="RMD68" s="140"/>
      <c r="RME68" s="140"/>
      <c r="RMF68" s="140"/>
      <c r="RMG68" s="140"/>
      <c r="RMH68" s="140"/>
      <c r="RMI68" s="140"/>
      <c r="RMJ68" s="140"/>
      <c r="RMK68" s="140"/>
      <c r="RML68" s="140"/>
      <c r="RMM68" s="140"/>
      <c r="RMN68" s="140"/>
      <c r="RMO68" s="140"/>
      <c r="RMP68" s="140"/>
      <c r="RMQ68" s="140"/>
      <c r="RMR68" s="140"/>
      <c r="RMS68" s="140"/>
      <c r="RMT68" s="140"/>
      <c r="RMU68" s="140"/>
      <c r="RMV68" s="140"/>
      <c r="RMW68" s="140"/>
      <c r="RMX68" s="140"/>
      <c r="RMY68" s="140"/>
      <c r="RMZ68" s="140"/>
      <c r="RNA68" s="140"/>
      <c r="RNB68" s="140"/>
      <c r="RNC68" s="140"/>
      <c r="RND68" s="140"/>
      <c r="RNE68" s="140"/>
      <c r="RNF68" s="140"/>
      <c r="RNG68" s="140"/>
      <c r="RNH68" s="140"/>
      <c r="RNI68" s="140"/>
      <c r="RNJ68" s="140"/>
      <c r="RNK68" s="140"/>
      <c r="RNL68" s="140"/>
      <c r="RNM68" s="140"/>
      <c r="RNN68" s="140"/>
      <c r="RNO68" s="140"/>
      <c r="RNP68" s="140"/>
      <c r="RNQ68" s="140"/>
      <c r="RNR68" s="140"/>
      <c r="RNS68" s="140"/>
      <c r="RNT68" s="140"/>
      <c r="RNU68" s="140"/>
      <c r="RNV68" s="140"/>
      <c r="RNW68" s="140"/>
      <c r="RNX68" s="140"/>
      <c r="RNY68" s="140"/>
      <c r="RNZ68" s="140"/>
      <c r="ROA68" s="140"/>
      <c r="ROB68" s="140"/>
      <c r="ROC68" s="140"/>
      <c r="ROD68" s="140"/>
      <c r="ROE68" s="140"/>
      <c r="ROF68" s="140"/>
      <c r="ROG68" s="140"/>
      <c r="ROH68" s="140"/>
      <c r="ROI68" s="140"/>
      <c r="ROJ68" s="140"/>
      <c r="ROK68" s="140"/>
      <c r="ROL68" s="140"/>
      <c r="ROM68" s="140"/>
      <c r="RON68" s="140"/>
      <c r="ROO68" s="140"/>
      <c r="ROP68" s="140"/>
      <c r="ROQ68" s="140"/>
      <c r="ROR68" s="140"/>
      <c r="ROS68" s="140"/>
      <c r="ROT68" s="140"/>
      <c r="ROU68" s="140"/>
      <c r="ROV68" s="140"/>
      <c r="ROW68" s="140"/>
      <c r="ROX68" s="140"/>
      <c r="ROY68" s="140"/>
      <c r="ROZ68" s="140"/>
      <c r="RPA68" s="140"/>
      <c r="RPB68" s="140"/>
      <c r="RPC68" s="140"/>
      <c r="RPD68" s="140"/>
      <c r="RPE68" s="140"/>
      <c r="RPF68" s="140"/>
      <c r="RPG68" s="140"/>
      <c r="RPH68" s="140"/>
      <c r="RPI68" s="140"/>
      <c r="RPJ68" s="140"/>
      <c r="RPK68" s="140"/>
      <c r="RPL68" s="140"/>
      <c r="RPM68" s="140"/>
      <c r="RPN68" s="140"/>
      <c r="RPO68" s="140"/>
      <c r="RPP68" s="140"/>
      <c r="RPQ68" s="140"/>
      <c r="RPR68" s="140"/>
      <c r="RPS68" s="140"/>
      <c r="RPT68" s="140"/>
      <c r="RPU68" s="140"/>
      <c r="RPV68" s="140"/>
      <c r="RPW68" s="140"/>
      <c r="RPX68" s="140"/>
      <c r="RPY68" s="140"/>
      <c r="RPZ68" s="140"/>
      <c r="RQA68" s="140"/>
      <c r="RQB68" s="140"/>
      <c r="RQC68" s="140"/>
      <c r="RQD68" s="140"/>
      <c r="RQE68" s="140"/>
      <c r="RQF68" s="140"/>
      <c r="RQG68" s="140"/>
      <c r="RQH68" s="140"/>
      <c r="RQI68" s="140"/>
      <c r="RQJ68" s="140"/>
      <c r="RQK68" s="140"/>
      <c r="RQL68" s="140"/>
      <c r="RQM68" s="140"/>
      <c r="RQN68" s="140"/>
      <c r="RQO68" s="140"/>
      <c r="RQP68" s="140"/>
      <c r="RQQ68" s="140"/>
      <c r="RQR68" s="140"/>
      <c r="RQS68" s="140"/>
      <c r="RQT68" s="140"/>
      <c r="RQU68" s="140"/>
      <c r="RQV68" s="140"/>
      <c r="RQW68" s="140"/>
      <c r="RQX68" s="140"/>
      <c r="RQY68" s="140"/>
      <c r="RQZ68" s="140"/>
      <c r="RRA68" s="140"/>
      <c r="RRB68" s="140"/>
      <c r="RRC68" s="140"/>
      <c r="RRD68" s="140"/>
      <c r="RRE68" s="140"/>
      <c r="RRF68" s="140"/>
      <c r="RRG68" s="140"/>
      <c r="RRH68" s="140"/>
      <c r="RRI68" s="140"/>
      <c r="RRJ68" s="140"/>
      <c r="RRK68" s="140"/>
      <c r="RRL68" s="140"/>
      <c r="RRM68" s="140"/>
      <c r="RRN68" s="140"/>
      <c r="RRO68" s="140"/>
      <c r="RRP68" s="140"/>
      <c r="RRQ68" s="140"/>
      <c r="RRR68" s="140"/>
      <c r="RRS68" s="140"/>
      <c r="RRT68" s="140"/>
      <c r="RRU68" s="140"/>
      <c r="RRV68" s="140"/>
      <c r="RRW68" s="140"/>
      <c r="RRX68" s="140"/>
      <c r="RRY68" s="140"/>
      <c r="RRZ68" s="140"/>
      <c r="RSA68" s="140"/>
      <c r="RSB68" s="140"/>
      <c r="RSC68" s="140"/>
      <c r="RSD68" s="140"/>
      <c r="RSE68" s="140"/>
      <c r="RSF68" s="140"/>
      <c r="RSG68" s="140"/>
      <c r="RSH68" s="140"/>
      <c r="RSI68" s="140"/>
      <c r="RSJ68" s="140"/>
      <c r="RSK68" s="140"/>
      <c r="RSL68" s="140"/>
      <c r="RSM68" s="140"/>
      <c r="RSN68" s="140"/>
      <c r="RSO68" s="140"/>
      <c r="RSP68" s="140"/>
      <c r="RSQ68" s="140"/>
      <c r="RSR68" s="140"/>
      <c r="RSS68" s="140"/>
      <c r="RST68" s="140"/>
      <c r="RSU68" s="140"/>
      <c r="RSV68" s="140"/>
      <c r="RSW68" s="140"/>
      <c r="RSX68" s="140"/>
      <c r="RSY68" s="140"/>
      <c r="RSZ68" s="140"/>
      <c r="RTA68" s="140"/>
      <c r="RTB68" s="140"/>
      <c r="RTC68" s="140"/>
      <c r="RTD68" s="140"/>
      <c r="RTE68" s="140"/>
      <c r="RTF68" s="140"/>
      <c r="RTG68" s="140"/>
      <c r="RTH68" s="140"/>
      <c r="RTI68" s="140"/>
      <c r="RTJ68" s="140"/>
      <c r="RTK68" s="140"/>
      <c r="RTL68" s="140"/>
      <c r="RTM68" s="140"/>
      <c r="RTN68" s="140"/>
      <c r="RTO68" s="140"/>
      <c r="RTP68" s="140"/>
      <c r="RTQ68" s="140"/>
      <c r="RTR68" s="140"/>
      <c r="RTS68" s="140"/>
      <c r="RTT68" s="140"/>
      <c r="RTU68" s="140"/>
      <c r="RTV68" s="140"/>
      <c r="RTW68" s="140"/>
      <c r="RTX68" s="140"/>
      <c r="RTY68" s="140"/>
      <c r="RTZ68" s="140"/>
      <c r="RUA68" s="140"/>
      <c r="RUB68" s="140"/>
      <c r="RUC68" s="140"/>
      <c r="RUD68" s="140"/>
      <c r="RUE68" s="140"/>
      <c r="RUF68" s="140"/>
      <c r="RUG68" s="140"/>
      <c r="RUH68" s="140"/>
      <c r="RUI68" s="140"/>
      <c r="RUJ68" s="140"/>
      <c r="RUK68" s="140"/>
      <c r="RUL68" s="140"/>
      <c r="RUM68" s="140"/>
      <c r="RUN68" s="140"/>
      <c r="RUO68" s="140"/>
      <c r="RUP68" s="140"/>
      <c r="RUQ68" s="140"/>
      <c r="RUR68" s="140"/>
      <c r="RUS68" s="140"/>
      <c r="RUT68" s="140"/>
      <c r="RUU68" s="140"/>
      <c r="RUV68" s="140"/>
      <c r="RUW68" s="140"/>
      <c r="RUX68" s="140"/>
      <c r="RUY68" s="140"/>
      <c r="RUZ68" s="140"/>
      <c r="RVA68" s="140"/>
      <c r="RVB68" s="140"/>
      <c r="RVC68" s="140"/>
      <c r="RVD68" s="140"/>
      <c r="RVE68" s="140"/>
      <c r="RVF68" s="140"/>
      <c r="RVG68" s="140"/>
      <c r="RVH68" s="140"/>
      <c r="RVI68" s="140"/>
      <c r="RVJ68" s="140"/>
      <c r="RVK68" s="140"/>
      <c r="RVL68" s="140"/>
      <c r="RVM68" s="140"/>
      <c r="RVN68" s="140"/>
      <c r="RVO68" s="140"/>
      <c r="RVP68" s="140"/>
      <c r="RVQ68" s="140"/>
      <c r="RVR68" s="140"/>
      <c r="RVS68" s="140"/>
      <c r="RVT68" s="140"/>
      <c r="RVU68" s="140"/>
      <c r="RVV68" s="140"/>
      <c r="RVW68" s="140"/>
      <c r="RVX68" s="140"/>
      <c r="RVY68" s="140"/>
      <c r="RVZ68" s="140"/>
      <c r="RWA68" s="140"/>
      <c r="RWB68" s="140"/>
      <c r="RWC68" s="140"/>
      <c r="RWD68" s="140"/>
      <c r="RWE68" s="140"/>
      <c r="RWF68" s="140"/>
      <c r="RWG68" s="140"/>
      <c r="RWH68" s="140"/>
      <c r="RWI68" s="140"/>
      <c r="RWJ68" s="140"/>
      <c r="RWK68" s="140"/>
      <c r="RWL68" s="140"/>
      <c r="RWM68" s="140"/>
      <c r="RWN68" s="140"/>
      <c r="RWO68" s="140"/>
      <c r="RWP68" s="140"/>
      <c r="RWQ68" s="140"/>
      <c r="RWR68" s="140"/>
      <c r="RWS68" s="140"/>
      <c r="RWT68" s="140"/>
      <c r="RWU68" s="140"/>
      <c r="RWV68" s="140"/>
      <c r="RWW68" s="140"/>
      <c r="RWX68" s="140"/>
      <c r="RWY68" s="140"/>
      <c r="RWZ68" s="140"/>
      <c r="RXA68" s="140"/>
      <c r="RXB68" s="140"/>
      <c r="RXC68" s="140"/>
      <c r="RXD68" s="140"/>
      <c r="RXE68" s="140"/>
      <c r="RXF68" s="140"/>
      <c r="RXG68" s="140"/>
      <c r="RXH68" s="140"/>
      <c r="RXI68" s="140"/>
      <c r="RXJ68" s="140"/>
      <c r="RXK68" s="140"/>
      <c r="RXL68" s="140"/>
      <c r="RXM68" s="140"/>
      <c r="RXN68" s="140"/>
      <c r="RXO68" s="140"/>
      <c r="RXP68" s="140"/>
      <c r="RXQ68" s="140"/>
      <c r="RXR68" s="140"/>
      <c r="RXS68" s="140"/>
      <c r="RXT68" s="140"/>
      <c r="RXU68" s="140"/>
      <c r="RXV68" s="140"/>
      <c r="RXW68" s="140"/>
      <c r="RXX68" s="140"/>
      <c r="RXY68" s="140"/>
      <c r="RXZ68" s="140"/>
      <c r="RYA68" s="140"/>
      <c r="RYB68" s="140"/>
      <c r="RYC68" s="140"/>
      <c r="RYD68" s="140"/>
      <c r="RYE68" s="140"/>
      <c r="RYF68" s="140"/>
      <c r="RYG68" s="140"/>
      <c r="RYH68" s="140"/>
      <c r="RYI68" s="140"/>
      <c r="RYJ68" s="140"/>
      <c r="RYK68" s="140"/>
      <c r="RYL68" s="140"/>
      <c r="RYM68" s="140"/>
      <c r="RYN68" s="140"/>
      <c r="RYO68" s="140"/>
      <c r="RYP68" s="140"/>
      <c r="RYQ68" s="140"/>
      <c r="RYR68" s="140"/>
      <c r="RYS68" s="140"/>
      <c r="RYT68" s="140"/>
      <c r="RYU68" s="140"/>
      <c r="RYV68" s="140"/>
      <c r="RYW68" s="140"/>
      <c r="RYX68" s="140"/>
      <c r="RYY68" s="140"/>
      <c r="RYZ68" s="140"/>
      <c r="RZA68" s="140"/>
      <c r="RZB68" s="140"/>
      <c r="RZC68" s="140"/>
      <c r="RZD68" s="140"/>
      <c r="RZE68" s="140"/>
      <c r="RZF68" s="140"/>
      <c r="RZG68" s="140"/>
      <c r="RZH68" s="140"/>
      <c r="RZI68" s="140"/>
      <c r="RZJ68" s="140"/>
      <c r="RZK68" s="140"/>
      <c r="RZL68" s="140"/>
      <c r="RZM68" s="140"/>
      <c r="RZN68" s="140"/>
      <c r="RZO68" s="140"/>
      <c r="RZP68" s="140"/>
      <c r="RZQ68" s="140"/>
      <c r="RZR68" s="140"/>
      <c r="RZS68" s="140"/>
      <c r="RZT68" s="140"/>
      <c r="RZU68" s="140"/>
      <c r="RZV68" s="140"/>
      <c r="RZW68" s="140"/>
      <c r="RZX68" s="140"/>
      <c r="RZY68" s="140"/>
      <c r="RZZ68" s="140"/>
      <c r="SAA68" s="140"/>
      <c r="SAB68" s="140"/>
      <c r="SAC68" s="140"/>
      <c r="SAD68" s="140"/>
      <c r="SAE68" s="140"/>
      <c r="SAF68" s="140"/>
      <c r="SAG68" s="140"/>
      <c r="SAH68" s="140"/>
      <c r="SAI68" s="140"/>
      <c r="SAJ68" s="140"/>
      <c r="SAK68" s="140"/>
      <c r="SAL68" s="140"/>
      <c r="SAM68" s="140"/>
      <c r="SAN68" s="140"/>
      <c r="SAO68" s="140"/>
      <c r="SAP68" s="140"/>
      <c r="SAQ68" s="140"/>
      <c r="SAR68" s="140"/>
      <c r="SAS68" s="140"/>
      <c r="SAT68" s="140"/>
      <c r="SAU68" s="140"/>
      <c r="SAV68" s="140"/>
      <c r="SAW68" s="140"/>
      <c r="SAX68" s="140"/>
      <c r="SAY68" s="140"/>
      <c r="SAZ68" s="140"/>
      <c r="SBA68" s="140"/>
      <c r="SBB68" s="140"/>
      <c r="SBC68" s="140"/>
      <c r="SBD68" s="140"/>
      <c r="SBE68" s="140"/>
      <c r="SBF68" s="140"/>
      <c r="SBG68" s="140"/>
      <c r="SBH68" s="140"/>
      <c r="SBI68" s="140"/>
      <c r="SBJ68" s="140"/>
      <c r="SBK68" s="140"/>
      <c r="SBL68" s="140"/>
      <c r="SBM68" s="140"/>
      <c r="SBN68" s="140"/>
      <c r="SBO68" s="140"/>
      <c r="SBP68" s="140"/>
      <c r="SBQ68" s="140"/>
      <c r="SBR68" s="140"/>
      <c r="SBS68" s="140"/>
      <c r="SBT68" s="140"/>
      <c r="SBU68" s="140"/>
      <c r="SBV68" s="140"/>
      <c r="SBW68" s="140"/>
      <c r="SBX68" s="140"/>
      <c r="SBY68" s="140"/>
      <c r="SBZ68" s="140"/>
      <c r="SCA68" s="140"/>
      <c r="SCB68" s="140"/>
      <c r="SCC68" s="140"/>
      <c r="SCD68" s="140"/>
      <c r="SCE68" s="140"/>
      <c r="SCF68" s="140"/>
      <c r="SCG68" s="140"/>
      <c r="SCH68" s="140"/>
      <c r="SCI68" s="140"/>
      <c r="SCJ68" s="140"/>
      <c r="SCK68" s="140"/>
      <c r="SCL68" s="140"/>
      <c r="SCM68" s="140"/>
      <c r="SCN68" s="140"/>
      <c r="SCO68" s="140"/>
      <c r="SCP68" s="140"/>
      <c r="SCQ68" s="140"/>
      <c r="SCR68" s="140"/>
      <c r="SCS68" s="140"/>
      <c r="SCT68" s="140"/>
      <c r="SCU68" s="140"/>
      <c r="SCV68" s="140"/>
      <c r="SCW68" s="140"/>
      <c r="SCX68" s="140"/>
      <c r="SCY68" s="140"/>
      <c r="SCZ68" s="140"/>
      <c r="SDA68" s="140"/>
      <c r="SDB68" s="140"/>
      <c r="SDC68" s="140"/>
      <c r="SDD68" s="140"/>
      <c r="SDE68" s="140"/>
      <c r="SDF68" s="140"/>
      <c r="SDG68" s="140"/>
      <c r="SDH68" s="140"/>
      <c r="SDI68" s="140"/>
      <c r="SDJ68" s="140"/>
      <c r="SDK68" s="140"/>
      <c r="SDL68" s="140"/>
      <c r="SDM68" s="140"/>
      <c r="SDN68" s="140"/>
      <c r="SDO68" s="140"/>
      <c r="SDP68" s="140"/>
      <c r="SDQ68" s="140"/>
      <c r="SDR68" s="140"/>
      <c r="SDS68" s="140"/>
      <c r="SDT68" s="140"/>
      <c r="SDU68" s="140"/>
      <c r="SDV68" s="140"/>
      <c r="SDW68" s="140"/>
      <c r="SDX68" s="140"/>
      <c r="SDY68" s="140"/>
      <c r="SDZ68" s="140"/>
      <c r="SEA68" s="140"/>
      <c r="SEB68" s="140"/>
      <c r="SEC68" s="140"/>
      <c r="SED68" s="140"/>
      <c r="SEE68" s="140"/>
      <c r="SEF68" s="140"/>
      <c r="SEG68" s="140"/>
      <c r="SEH68" s="140"/>
      <c r="SEI68" s="140"/>
      <c r="SEJ68" s="140"/>
      <c r="SEK68" s="140"/>
      <c r="SEL68" s="140"/>
      <c r="SEM68" s="140"/>
      <c r="SEN68" s="140"/>
      <c r="SEO68" s="140"/>
      <c r="SEP68" s="140"/>
      <c r="SEQ68" s="140"/>
      <c r="SER68" s="140"/>
      <c r="SES68" s="140"/>
      <c r="SET68" s="140"/>
      <c r="SEU68" s="140"/>
      <c r="SEV68" s="140"/>
      <c r="SEW68" s="140"/>
      <c r="SEX68" s="140"/>
      <c r="SEY68" s="140"/>
      <c r="SEZ68" s="140"/>
      <c r="SFA68" s="140"/>
      <c r="SFB68" s="140"/>
      <c r="SFC68" s="140"/>
      <c r="SFD68" s="140"/>
      <c r="SFE68" s="140"/>
      <c r="SFF68" s="140"/>
      <c r="SFG68" s="140"/>
      <c r="SFH68" s="140"/>
      <c r="SFI68" s="140"/>
      <c r="SFJ68" s="140"/>
      <c r="SFK68" s="140"/>
      <c r="SFL68" s="140"/>
      <c r="SFM68" s="140"/>
      <c r="SFN68" s="140"/>
      <c r="SFO68" s="140"/>
      <c r="SFP68" s="140"/>
      <c r="SFQ68" s="140"/>
      <c r="SFR68" s="140"/>
      <c r="SFS68" s="140"/>
      <c r="SFT68" s="140"/>
      <c r="SFU68" s="140"/>
      <c r="SFV68" s="140"/>
      <c r="SFW68" s="140"/>
      <c r="SFX68" s="140"/>
      <c r="SFY68" s="140"/>
      <c r="SFZ68" s="140"/>
      <c r="SGA68" s="140"/>
      <c r="SGB68" s="140"/>
      <c r="SGC68" s="140"/>
      <c r="SGD68" s="140"/>
      <c r="SGE68" s="140"/>
      <c r="SGF68" s="140"/>
      <c r="SGG68" s="140"/>
      <c r="SGH68" s="140"/>
      <c r="SGI68" s="140"/>
      <c r="SGJ68" s="140"/>
      <c r="SGK68" s="140"/>
      <c r="SGL68" s="140"/>
      <c r="SGM68" s="140"/>
      <c r="SGN68" s="140"/>
      <c r="SGO68" s="140"/>
      <c r="SGP68" s="140"/>
      <c r="SGQ68" s="140"/>
      <c r="SGR68" s="140"/>
      <c r="SGS68" s="140"/>
      <c r="SGT68" s="140"/>
      <c r="SGU68" s="140"/>
      <c r="SGV68" s="140"/>
      <c r="SGW68" s="140"/>
      <c r="SGX68" s="140"/>
      <c r="SGY68" s="140"/>
      <c r="SGZ68" s="140"/>
      <c r="SHA68" s="140"/>
      <c r="SHB68" s="140"/>
      <c r="SHC68" s="140"/>
      <c r="SHD68" s="140"/>
      <c r="SHE68" s="140"/>
      <c r="SHF68" s="140"/>
      <c r="SHG68" s="140"/>
      <c r="SHH68" s="140"/>
      <c r="SHI68" s="140"/>
      <c r="SHJ68" s="140"/>
      <c r="SHK68" s="140"/>
      <c r="SHL68" s="140"/>
      <c r="SHM68" s="140"/>
      <c r="SHN68" s="140"/>
      <c r="SHO68" s="140"/>
      <c r="SHP68" s="140"/>
      <c r="SHQ68" s="140"/>
      <c r="SHR68" s="140"/>
      <c r="SHS68" s="140"/>
      <c r="SHT68" s="140"/>
      <c r="SHU68" s="140"/>
      <c r="SHV68" s="140"/>
      <c r="SHW68" s="140"/>
      <c r="SHX68" s="140"/>
      <c r="SHY68" s="140"/>
      <c r="SHZ68" s="140"/>
      <c r="SIA68" s="140"/>
      <c r="SIB68" s="140"/>
      <c r="SIC68" s="140"/>
      <c r="SID68" s="140"/>
      <c r="SIE68" s="140"/>
      <c r="SIF68" s="140"/>
      <c r="SIG68" s="140"/>
      <c r="SIH68" s="140"/>
      <c r="SII68" s="140"/>
      <c r="SIJ68" s="140"/>
      <c r="SIK68" s="140"/>
      <c r="SIL68" s="140"/>
      <c r="SIM68" s="140"/>
      <c r="SIN68" s="140"/>
      <c r="SIO68" s="140"/>
      <c r="SIP68" s="140"/>
      <c r="SIQ68" s="140"/>
      <c r="SIR68" s="140"/>
      <c r="SIS68" s="140"/>
      <c r="SIT68" s="140"/>
      <c r="SIU68" s="140"/>
      <c r="SIV68" s="140"/>
      <c r="SIW68" s="140"/>
      <c r="SIX68" s="140"/>
      <c r="SIY68" s="140"/>
      <c r="SIZ68" s="140"/>
      <c r="SJA68" s="140"/>
      <c r="SJB68" s="140"/>
      <c r="SJC68" s="140"/>
      <c r="SJD68" s="140"/>
      <c r="SJE68" s="140"/>
      <c r="SJF68" s="140"/>
      <c r="SJG68" s="140"/>
      <c r="SJH68" s="140"/>
      <c r="SJI68" s="140"/>
      <c r="SJJ68" s="140"/>
      <c r="SJK68" s="140"/>
      <c r="SJL68" s="140"/>
      <c r="SJM68" s="140"/>
      <c r="SJN68" s="140"/>
      <c r="SJO68" s="140"/>
      <c r="SJP68" s="140"/>
      <c r="SJQ68" s="140"/>
      <c r="SJR68" s="140"/>
      <c r="SJS68" s="140"/>
      <c r="SJT68" s="140"/>
      <c r="SJU68" s="140"/>
      <c r="SJV68" s="140"/>
      <c r="SJW68" s="140"/>
      <c r="SJX68" s="140"/>
      <c r="SJY68" s="140"/>
      <c r="SJZ68" s="140"/>
      <c r="SKA68" s="140"/>
      <c r="SKB68" s="140"/>
      <c r="SKC68" s="140"/>
      <c r="SKD68" s="140"/>
      <c r="SKE68" s="140"/>
      <c r="SKF68" s="140"/>
      <c r="SKG68" s="140"/>
      <c r="SKH68" s="140"/>
      <c r="SKI68" s="140"/>
      <c r="SKJ68" s="140"/>
      <c r="SKK68" s="140"/>
      <c r="SKL68" s="140"/>
      <c r="SKM68" s="140"/>
      <c r="SKN68" s="140"/>
      <c r="SKO68" s="140"/>
      <c r="SKP68" s="140"/>
      <c r="SKQ68" s="140"/>
      <c r="SKR68" s="140"/>
      <c r="SKS68" s="140"/>
      <c r="SKT68" s="140"/>
      <c r="SKU68" s="140"/>
      <c r="SKV68" s="140"/>
      <c r="SKW68" s="140"/>
      <c r="SKX68" s="140"/>
      <c r="SKY68" s="140"/>
      <c r="SKZ68" s="140"/>
      <c r="SLA68" s="140"/>
      <c r="SLB68" s="140"/>
      <c r="SLC68" s="140"/>
      <c r="SLD68" s="140"/>
      <c r="SLE68" s="140"/>
      <c r="SLF68" s="140"/>
      <c r="SLG68" s="140"/>
      <c r="SLH68" s="140"/>
      <c r="SLI68" s="140"/>
      <c r="SLJ68" s="140"/>
      <c r="SLK68" s="140"/>
      <c r="SLL68" s="140"/>
      <c r="SLM68" s="140"/>
      <c r="SLN68" s="140"/>
      <c r="SLO68" s="140"/>
      <c r="SLP68" s="140"/>
      <c r="SLQ68" s="140"/>
      <c r="SLR68" s="140"/>
      <c r="SLS68" s="140"/>
      <c r="SLT68" s="140"/>
      <c r="SLU68" s="140"/>
      <c r="SLV68" s="140"/>
      <c r="SLW68" s="140"/>
      <c r="SLX68" s="140"/>
      <c r="SLY68" s="140"/>
      <c r="SLZ68" s="140"/>
      <c r="SMA68" s="140"/>
      <c r="SMB68" s="140"/>
      <c r="SMC68" s="140"/>
      <c r="SMD68" s="140"/>
      <c r="SME68" s="140"/>
      <c r="SMF68" s="140"/>
      <c r="SMG68" s="140"/>
      <c r="SMH68" s="140"/>
      <c r="SMI68" s="140"/>
      <c r="SMJ68" s="140"/>
      <c r="SMK68" s="140"/>
      <c r="SML68" s="140"/>
      <c r="SMM68" s="140"/>
      <c r="SMN68" s="140"/>
      <c r="SMO68" s="140"/>
      <c r="SMP68" s="140"/>
      <c r="SMQ68" s="140"/>
      <c r="SMR68" s="140"/>
      <c r="SMS68" s="140"/>
      <c r="SMT68" s="140"/>
      <c r="SMU68" s="140"/>
      <c r="SMV68" s="140"/>
      <c r="SMW68" s="140"/>
      <c r="SMX68" s="140"/>
      <c r="SMY68" s="140"/>
      <c r="SMZ68" s="140"/>
      <c r="SNA68" s="140"/>
      <c r="SNB68" s="140"/>
      <c r="SNC68" s="140"/>
      <c r="SND68" s="140"/>
      <c r="SNE68" s="140"/>
      <c r="SNF68" s="140"/>
      <c r="SNG68" s="140"/>
      <c r="SNH68" s="140"/>
      <c r="SNI68" s="140"/>
      <c r="SNJ68" s="140"/>
      <c r="SNK68" s="140"/>
      <c r="SNL68" s="140"/>
      <c r="SNM68" s="140"/>
      <c r="SNN68" s="140"/>
      <c r="SNO68" s="140"/>
      <c r="SNP68" s="140"/>
      <c r="SNQ68" s="140"/>
      <c r="SNR68" s="140"/>
      <c r="SNS68" s="140"/>
      <c r="SNT68" s="140"/>
      <c r="SNU68" s="140"/>
      <c r="SNV68" s="140"/>
      <c r="SNW68" s="140"/>
      <c r="SNX68" s="140"/>
      <c r="SNY68" s="140"/>
      <c r="SNZ68" s="140"/>
      <c r="SOA68" s="140"/>
      <c r="SOB68" s="140"/>
      <c r="SOC68" s="140"/>
      <c r="SOD68" s="140"/>
      <c r="SOE68" s="140"/>
      <c r="SOF68" s="140"/>
      <c r="SOG68" s="140"/>
      <c r="SOH68" s="140"/>
      <c r="SOI68" s="140"/>
      <c r="SOJ68" s="140"/>
      <c r="SOK68" s="140"/>
      <c r="SOL68" s="140"/>
      <c r="SOM68" s="140"/>
      <c r="SON68" s="140"/>
      <c r="SOO68" s="140"/>
      <c r="SOP68" s="140"/>
      <c r="SOQ68" s="140"/>
      <c r="SOR68" s="140"/>
      <c r="SOS68" s="140"/>
      <c r="SOT68" s="140"/>
      <c r="SOU68" s="140"/>
      <c r="SOV68" s="140"/>
      <c r="SOW68" s="140"/>
      <c r="SOX68" s="140"/>
      <c r="SOY68" s="140"/>
      <c r="SOZ68" s="140"/>
      <c r="SPA68" s="140"/>
      <c r="SPB68" s="140"/>
      <c r="SPC68" s="140"/>
      <c r="SPD68" s="140"/>
      <c r="SPE68" s="140"/>
      <c r="SPF68" s="140"/>
      <c r="SPG68" s="140"/>
      <c r="SPH68" s="140"/>
      <c r="SPI68" s="140"/>
      <c r="SPJ68" s="140"/>
      <c r="SPK68" s="140"/>
      <c r="SPL68" s="140"/>
      <c r="SPM68" s="140"/>
      <c r="SPN68" s="140"/>
      <c r="SPO68" s="140"/>
      <c r="SPP68" s="140"/>
      <c r="SPQ68" s="140"/>
      <c r="SPR68" s="140"/>
      <c r="SPS68" s="140"/>
      <c r="SPT68" s="140"/>
      <c r="SPU68" s="140"/>
      <c r="SPV68" s="140"/>
      <c r="SPW68" s="140"/>
      <c r="SPX68" s="140"/>
      <c r="SPY68" s="140"/>
      <c r="SPZ68" s="140"/>
      <c r="SQA68" s="140"/>
      <c r="SQB68" s="140"/>
      <c r="SQC68" s="140"/>
      <c r="SQD68" s="140"/>
      <c r="SQE68" s="140"/>
      <c r="SQF68" s="140"/>
      <c r="SQG68" s="140"/>
      <c r="SQH68" s="140"/>
      <c r="SQI68" s="140"/>
      <c r="SQJ68" s="140"/>
      <c r="SQK68" s="140"/>
      <c r="SQL68" s="140"/>
      <c r="SQM68" s="140"/>
      <c r="SQN68" s="140"/>
      <c r="SQO68" s="140"/>
      <c r="SQP68" s="140"/>
      <c r="SQQ68" s="140"/>
      <c r="SQR68" s="140"/>
      <c r="SQS68" s="140"/>
      <c r="SQT68" s="140"/>
      <c r="SQU68" s="140"/>
      <c r="SQV68" s="140"/>
      <c r="SQW68" s="140"/>
      <c r="SQX68" s="140"/>
      <c r="SQY68" s="140"/>
      <c r="SQZ68" s="140"/>
      <c r="SRA68" s="140"/>
      <c r="SRB68" s="140"/>
      <c r="SRC68" s="140"/>
      <c r="SRD68" s="140"/>
      <c r="SRE68" s="140"/>
      <c r="SRF68" s="140"/>
      <c r="SRG68" s="140"/>
      <c r="SRH68" s="140"/>
      <c r="SRI68" s="140"/>
      <c r="SRJ68" s="140"/>
      <c r="SRK68" s="140"/>
      <c r="SRL68" s="140"/>
      <c r="SRM68" s="140"/>
      <c r="SRN68" s="140"/>
      <c r="SRO68" s="140"/>
      <c r="SRP68" s="140"/>
      <c r="SRQ68" s="140"/>
      <c r="SRR68" s="140"/>
      <c r="SRS68" s="140"/>
      <c r="SRT68" s="140"/>
      <c r="SRU68" s="140"/>
      <c r="SRV68" s="140"/>
      <c r="SRW68" s="140"/>
      <c r="SRX68" s="140"/>
      <c r="SRY68" s="140"/>
      <c r="SRZ68" s="140"/>
      <c r="SSA68" s="140"/>
      <c r="SSB68" s="140"/>
      <c r="SSC68" s="140"/>
      <c r="SSD68" s="140"/>
      <c r="SSE68" s="140"/>
      <c r="SSF68" s="140"/>
      <c r="SSG68" s="140"/>
      <c r="SSH68" s="140"/>
      <c r="SSI68" s="140"/>
      <c r="SSJ68" s="140"/>
      <c r="SSK68" s="140"/>
      <c r="SSL68" s="140"/>
      <c r="SSM68" s="140"/>
      <c r="SSN68" s="140"/>
      <c r="SSO68" s="140"/>
      <c r="SSP68" s="140"/>
      <c r="SSQ68" s="140"/>
      <c r="SSR68" s="140"/>
      <c r="SSS68" s="140"/>
      <c r="SST68" s="140"/>
      <c r="SSU68" s="140"/>
      <c r="SSV68" s="140"/>
      <c r="SSW68" s="140"/>
      <c r="SSX68" s="140"/>
      <c r="SSY68" s="140"/>
      <c r="SSZ68" s="140"/>
      <c r="STA68" s="140"/>
      <c r="STB68" s="140"/>
      <c r="STC68" s="140"/>
      <c r="STD68" s="140"/>
      <c r="STE68" s="140"/>
      <c r="STF68" s="140"/>
      <c r="STG68" s="140"/>
      <c r="STH68" s="140"/>
      <c r="STI68" s="140"/>
      <c r="STJ68" s="140"/>
      <c r="STK68" s="140"/>
      <c r="STL68" s="140"/>
      <c r="STM68" s="140"/>
      <c r="STN68" s="140"/>
      <c r="STO68" s="140"/>
      <c r="STP68" s="140"/>
      <c r="STQ68" s="140"/>
      <c r="STR68" s="140"/>
      <c r="STS68" s="140"/>
      <c r="STT68" s="140"/>
      <c r="STU68" s="140"/>
      <c r="STV68" s="140"/>
      <c r="STW68" s="140"/>
      <c r="STX68" s="140"/>
      <c r="STY68" s="140"/>
      <c r="STZ68" s="140"/>
      <c r="SUA68" s="140"/>
      <c r="SUB68" s="140"/>
      <c r="SUC68" s="140"/>
      <c r="SUD68" s="140"/>
      <c r="SUE68" s="140"/>
      <c r="SUF68" s="140"/>
      <c r="SUG68" s="140"/>
      <c r="SUH68" s="140"/>
      <c r="SUI68" s="140"/>
      <c r="SUJ68" s="140"/>
      <c r="SUK68" s="140"/>
      <c r="SUL68" s="140"/>
      <c r="SUM68" s="140"/>
      <c r="SUN68" s="140"/>
      <c r="SUO68" s="140"/>
      <c r="SUP68" s="140"/>
      <c r="SUQ68" s="140"/>
      <c r="SUR68" s="140"/>
      <c r="SUS68" s="140"/>
      <c r="SUT68" s="140"/>
      <c r="SUU68" s="140"/>
      <c r="SUV68" s="140"/>
      <c r="SUW68" s="140"/>
      <c r="SUX68" s="140"/>
      <c r="SUY68" s="140"/>
      <c r="SUZ68" s="140"/>
      <c r="SVA68" s="140"/>
      <c r="SVB68" s="140"/>
      <c r="SVC68" s="140"/>
      <c r="SVD68" s="140"/>
      <c r="SVE68" s="140"/>
      <c r="SVF68" s="140"/>
      <c r="SVG68" s="140"/>
      <c r="SVH68" s="140"/>
      <c r="SVI68" s="140"/>
      <c r="SVJ68" s="140"/>
      <c r="SVK68" s="140"/>
      <c r="SVL68" s="140"/>
      <c r="SVM68" s="140"/>
      <c r="SVN68" s="140"/>
      <c r="SVO68" s="140"/>
      <c r="SVP68" s="140"/>
      <c r="SVQ68" s="140"/>
      <c r="SVR68" s="140"/>
      <c r="SVS68" s="140"/>
      <c r="SVT68" s="140"/>
      <c r="SVU68" s="140"/>
      <c r="SVV68" s="140"/>
      <c r="SVW68" s="140"/>
      <c r="SVX68" s="140"/>
      <c r="SVY68" s="140"/>
      <c r="SVZ68" s="140"/>
      <c r="SWA68" s="140"/>
      <c r="SWB68" s="140"/>
      <c r="SWC68" s="140"/>
      <c r="SWD68" s="140"/>
      <c r="SWE68" s="140"/>
      <c r="SWF68" s="140"/>
      <c r="SWG68" s="140"/>
      <c r="SWH68" s="140"/>
      <c r="SWI68" s="140"/>
      <c r="SWJ68" s="140"/>
      <c r="SWK68" s="140"/>
      <c r="SWL68" s="140"/>
      <c r="SWM68" s="140"/>
      <c r="SWN68" s="140"/>
      <c r="SWO68" s="140"/>
      <c r="SWP68" s="140"/>
      <c r="SWQ68" s="140"/>
      <c r="SWR68" s="140"/>
      <c r="SWS68" s="140"/>
      <c r="SWT68" s="140"/>
      <c r="SWU68" s="140"/>
      <c r="SWV68" s="140"/>
      <c r="SWW68" s="140"/>
      <c r="SWX68" s="140"/>
      <c r="SWY68" s="140"/>
      <c r="SWZ68" s="140"/>
      <c r="SXA68" s="140"/>
      <c r="SXB68" s="140"/>
      <c r="SXC68" s="140"/>
      <c r="SXD68" s="140"/>
      <c r="SXE68" s="140"/>
      <c r="SXF68" s="140"/>
      <c r="SXG68" s="140"/>
      <c r="SXH68" s="140"/>
      <c r="SXI68" s="140"/>
      <c r="SXJ68" s="140"/>
      <c r="SXK68" s="140"/>
      <c r="SXL68" s="140"/>
      <c r="SXM68" s="140"/>
      <c r="SXN68" s="140"/>
      <c r="SXO68" s="140"/>
      <c r="SXP68" s="140"/>
      <c r="SXQ68" s="140"/>
      <c r="SXR68" s="140"/>
      <c r="SXS68" s="140"/>
      <c r="SXT68" s="140"/>
      <c r="SXU68" s="140"/>
      <c r="SXV68" s="140"/>
      <c r="SXW68" s="140"/>
      <c r="SXX68" s="140"/>
      <c r="SXY68" s="140"/>
      <c r="SXZ68" s="140"/>
      <c r="SYA68" s="140"/>
      <c r="SYB68" s="140"/>
      <c r="SYC68" s="140"/>
      <c r="SYD68" s="140"/>
      <c r="SYE68" s="140"/>
      <c r="SYF68" s="140"/>
      <c r="SYG68" s="140"/>
      <c r="SYH68" s="140"/>
      <c r="SYI68" s="140"/>
      <c r="SYJ68" s="140"/>
      <c r="SYK68" s="140"/>
      <c r="SYL68" s="140"/>
      <c r="SYM68" s="140"/>
      <c r="SYN68" s="140"/>
      <c r="SYO68" s="140"/>
      <c r="SYP68" s="140"/>
      <c r="SYQ68" s="140"/>
      <c r="SYR68" s="140"/>
      <c r="SYS68" s="140"/>
      <c r="SYT68" s="140"/>
      <c r="SYU68" s="140"/>
      <c r="SYV68" s="140"/>
      <c r="SYW68" s="140"/>
      <c r="SYX68" s="140"/>
      <c r="SYY68" s="140"/>
      <c r="SYZ68" s="140"/>
      <c r="SZA68" s="140"/>
      <c r="SZB68" s="140"/>
      <c r="SZC68" s="140"/>
      <c r="SZD68" s="140"/>
      <c r="SZE68" s="140"/>
      <c r="SZF68" s="140"/>
      <c r="SZG68" s="140"/>
      <c r="SZH68" s="140"/>
      <c r="SZI68" s="140"/>
      <c r="SZJ68" s="140"/>
      <c r="SZK68" s="140"/>
      <c r="SZL68" s="140"/>
      <c r="SZM68" s="140"/>
      <c r="SZN68" s="140"/>
      <c r="SZO68" s="140"/>
      <c r="SZP68" s="140"/>
      <c r="SZQ68" s="140"/>
      <c r="SZR68" s="140"/>
      <c r="SZS68" s="140"/>
      <c r="SZT68" s="140"/>
      <c r="SZU68" s="140"/>
      <c r="SZV68" s="140"/>
      <c r="SZW68" s="140"/>
      <c r="SZX68" s="140"/>
      <c r="SZY68" s="140"/>
      <c r="SZZ68" s="140"/>
      <c r="TAA68" s="140"/>
      <c r="TAB68" s="140"/>
      <c r="TAC68" s="140"/>
      <c r="TAD68" s="140"/>
      <c r="TAE68" s="140"/>
      <c r="TAF68" s="140"/>
      <c r="TAG68" s="140"/>
      <c r="TAH68" s="140"/>
      <c r="TAI68" s="140"/>
      <c r="TAJ68" s="140"/>
      <c r="TAK68" s="140"/>
      <c r="TAL68" s="140"/>
      <c r="TAM68" s="140"/>
      <c r="TAN68" s="140"/>
      <c r="TAO68" s="140"/>
      <c r="TAP68" s="140"/>
      <c r="TAQ68" s="140"/>
      <c r="TAR68" s="140"/>
      <c r="TAS68" s="140"/>
      <c r="TAT68" s="140"/>
      <c r="TAU68" s="140"/>
      <c r="TAV68" s="140"/>
      <c r="TAW68" s="140"/>
      <c r="TAX68" s="140"/>
      <c r="TAY68" s="140"/>
      <c r="TAZ68" s="140"/>
      <c r="TBA68" s="140"/>
      <c r="TBB68" s="140"/>
      <c r="TBC68" s="140"/>
      <c r="TBD68" s="140"/>
      <c r="TBE68" s="140"/>
      <c r="TBF68" s="140"/>
      <c r="TBG68" s="140"/>
      <c r="TBH68" s="140"/>
      <c r="TBI68" s="140"/>
      <c r="TBJ68" s="140"/>
      <c r="TBK68" s="140"/>
      <c r="TBL68" s="140"/>
      <c r="TBM68" s="140"/>
      <c r="TBN68" s="140"/>
      <c r="TBO68" s="140"/>
      <c r="TBP68" s="140"/>
      <c r="TBQ68" s="140"/>
      <c r="TBR68" s="140"/>
      <c r="TBS68" s="140"/>
      <c r="TBT68" s="140"/>
      <c r="TBU68" s="140"/>
      <c r="TBV68" s="140"/>
      <c r="TBW68" s="140"/>
      <c r="TBX68" s="140"/>
      <c r="TBY68" s="140"/>
      <c r="TBZ68" s="140"/>
      <c r="TCA68" s="140"/>
      <c r="TCB68" s="140"/>
      <c r="TCC68" s="140"/>
      <c r="TCD68" s="140"/>
      <c r="TCE68" s="140"/>
      <c r="TCF68" s="140"/>
      <c r="TCG68" s="140"/>
      <c r="TCH68" s="140"/>
      <c r="TCI68" s="140"/>
      <c r="TCJ68" s="140"/>
      <c r="TCK68" s="140"/>
      <c r="TCL68" s="140"/>
      <c r="TCM68" s="140"/>
      <c r="TCN68" s="140"/>
      <c r="TCO68" s="140"/>
      <c r="TCP68" s="140"/>
      <c r="TCQ68" s="140"/>
      <c r="TCR68" s="140"/>
      <c r="TCS68" s="140"/>
      <c r="TCT68" s="140"/>
      <c r="TCU68" s="140"/>
      <c r="TCV68" s="140"/>
      <c r="TCW68" s="140"/>
      <c r="TCX68" s="140"/>
      <c r="TCY68" s="140"/>
      <c r="TCZ68" s="140"/>
      <c r="TDA68" s="140"/>
      <c r="TDB68" s="140"/>
      <c r="TDC68" s="140"/>
      <c r="TDD68" s="140"/>
      <c r="TDE68" s="140"/>
      <c r="TDF68" s="140"/>
      <c r="TDG68" s="140"/>
      <c r="TDH68" s="140"/>
      <c r="TDI68" s="140"/>
      <c r="TDJ68" s="140"/>
      <c r="TDK68" s="140"/>
      <c r="TDL68" s="140"/>
      <c r="TDM68" s="140"/>
      <c r="TDN68" s="140"/>
      <c r="TDO68" s="140"/>
      <c r="TDP68" s="140"/>
      <c r="TDQ68" s="140"/>
      <c r="TDR68" s="140"/>
      <c r="TDS68" s="140"/>
      <c r="TDT68" s="140"/>
      <c r="TDU68" s="140"/>
      <c r="TDV68" s="140"/>
      <c r="TDW68" s="140"/>
      <c r="TDX68" s="140"/>
      <c r="TDY68" s="140"/>
      <c r="TDZ68" s="140"/>
      <c r="TEA68" s="140"/>
      <c r="TEB68" s="140"/>
      <c r="TEC68" s="140"/>
      <c r="TED68" s="140"/>
      <c r="TEE68" s="140"/>
      <c r="TEF68" s="140"/>
      <c r="TEG68" s="140"/>
      <c r="TEH68" s="140"/>
      <c r="TEI68" s="140"/>
      <c r="TEJ68" s="140"/>
      <c r="TEK68" s="140"/>
      <c r="TEL68" s="140"/>
      <c r="TEM68" s="140"/>
      <c r="TEN68" s="140"/>
      <c r="TEO68" s="140"/>
      <c r="TEP68" s="140"/>
      <c r="TEQ68" s="140"/>
      <c r="TER68" s="140"/>
      <c r="TES68" s="140"/>
      <c r="TET68" s="140"/>
      <c r="TEU68" s="140"/>
      <c r="TEV68" s="140"/>
      <c r="TEW68" s="140"/>
      <c r="TEX68" s="140"/>
      <c r="TEY68" s="140"/>
      <c r="TEZ68" s="140"/>
      <c r="TFA68" s="140"/>
      <c r="TFB68" s="140"/>
      <c r="TFC68" s="140"/>
      <c r="TFD68" s="140"/>
      <c r="TFE68" s="140"/>
      <c r="TFF68" s="140"/>
      <c r="TFG68" s="140"/>
      <c r="TFH68" s="140"/>
      <c r="TFI68" s="140"/>
      <c r="TFJ68" s="140"/>
      <c r="TFK68" s="140"/>
      <c r="TFL68" s="140"/>
      <c r="TFM68" s="140"/>
      <c r="TFN68" s="140"/>
      <c r="TFO68" s="140"/>
      <c r="TFP68" s="140"/>
      <c r="TFQ68" s="140"/>
      <c r="TFR68" s="140"/>
      <c r="TFS68" s="140"/>
      <c r="TFT68" s="140"/>
      <c r="TFU68" s="140"/>
      <c r="TFV68" s="140"/>
      <c r="TFW68" s="140"/>
      <c r="TFX68" s="140"/>
      <c r="TFY68" s="140"/>
      <c r="TFZ68" s="140"/>
      <c r="TGA68" s="140"/>
      <c r="TGB68" s="140"/>
      <c r="TGC68" s="140"/>
      <c r="TGD68" s="140"/>
      <c r="TGE68" s="140"/>
      <c r="TGF68" s="140"/>
      <c r="TGG68" s="140"/>
      <c r="TGH68" s="140"/>
      <c r="TGI68" s="140"/>
      <c r="TGJ68" s="140"/>
      <c r="TGK68" s="140"/>
      <c r="TGL68" s="140"/>
      <c r="TGM68" s="140"/>
      <c r="TGN68" s="140"/>
      <c r="TGO68" s="140"/>
      <c r="TGP68" s="140"/>
      <c r="TGQ68" s="140"/>
      <c r="TGR68" s="140"/>
      <c r="TGS68" s="140"/>
      <c r="TGT68" s="140"/>
      <c r="TGU68" s="140"/>
      <c r="TGV68" s="140"/>
      <c r="TGW68" s="140"/>
      <c r="TGX68" s="140"/>
      <c r="TGY68" s="140"/>
      <c r="TGZ68" s="140"/>
      <c r="THA68" s="140"/>
      <c r="THB68" s="140"/>
      <c r="THC68" s="140"/>
      <c r="THD68" s="140"/>
      <c r="THE68" s="140"/>
      <c r="THF68" s="140"/>
      <c r="THG68" s="140"/>
      <c r="THH68" s="140"/>
      <c r="THI68" s="140"/>
      <c r="THJ68" s="140"/>
      <c r="THK68" s="140"/>
      <c r="THL68" s="140"/>
      <c r="THM68" s="140"/>
      <c r="THN68" s="140"/>
      <c r="THO68" s="140"/>
      <c r="THP68" s="140"/>
      <c r="THQ68" s="140"/>
      <c r="THR68" s="140"/>
      <c r="THS68" s="140"/>
      <c r="THT68" s="140"/>
      <c r="THU68" s="140"/>
      <c r="THV68" s="140"/>
      <c r="THW68" s="140"/>
      <c r="THX68" s="140"/>
      <c r="THY68" s="140"/>
      <c r="THZ68" s="140"/>
      <c r="TIA68" s="140"/>
      <c r="TIB68" s="140"/>
      <c r="TIC68" s="140"/>
      <c r="TID68" s="140"/>
      <c r="TIE68" s="140"/>
      <c r="TIF68" s="140"/>
      <c r="TIG68" s="140"/>
      <c r="TIH68" s="140"/>
      <c r="TII68" s="140"/>
      <c r="TIJ68" s="140"/>
      <c r="TIK68" s="140"/>
      <c r="TIL68" s="140"/>
      <c r="TIM68" s="140"/>
      <c r="TIN68" s="140"/>
      <c r="TIO68" s="140"/>
      <c r="TIP68" s="140"/>
      <c r="TIQ68" s="140"/>
      <c r="TIR68" s="140"/>
      <c r="TIS68" s="140"/>
      <c r="TIT68" s="140"/>
      <c r="TIU68" s="140"/>
      <c r="TIV68" s="140"/>
      <c r="TIW68" s="140"/>
      <c r="TIX68" s="140"/>
      <c r="TIY68" s="140"/>
      <c r="TIZ68" s="140"/>
      <c r="TJA68" s="140"/>
      <c r="TJB68" s="140"/>
      <c r="TJC68" s="140"/>
      <c r="TJD68" s="140"/>
      <c r="TJE68" s="140"/>
      <c r="TJF68" s="140"/>
      <c r="TJG68" s="140"/>
      <c r="TJH68" s="140"/>
      <c r="TJI68" s="140"/>
      <c r="TJJ68" s="140"/>
      <c r="TJK68" s="140"/>
      <c r="TJL68" s="140"/>
      <c r="TJM68" s="140"/>
      <c r="TJN68" s="140"/>
      <c r="TJO68" s="140"/>
      <c r="TJP68" s="140"/>
      <c r="TJQ68" s="140"/>
      <c r="TJR68" s="140"/>
      <c r="TJS68" s="140"/>
      <c r="TJT68" s="140"/>
      <c r="TJU68" s="140"/>
      <c r="TJV68" s="140"/>
      <c r="TJW68" s="140"/>
      <c r="TJX68" s="140"/>
      <c r="TJY68" s="140"/>
      <c r="TJZ68" s="140"/>
      <c r="TKA68" s="140"/>
      <c r="TKB68" s="140"/>
      <c r="TKC68" s="140"/>
      <c r="TKD68" s="140"/>
      <c r="TKE68" s="140"/>
      <c r="TKF68" s="140"/>
      <c r="TKG68" s="140"/>
      <c r="TKH68" s="140"/>
      <c r="TKI68" s="140"/>
      <c r="TKJ68" s="140"/>
      <c r="TKK68" s="140"/>
      <c r="TKL68" s="140"/>
      <c r="TKM68" s="140"/>
      <c r="TKN68" s="140"/>
      <c r="TKO68" s="140"/>
      <c r="TKP68" s="140"/>
      <c r="TKQ68" s="140"/>
      <c r="TKR68" s="140"/>
      <c r="TKS68" s="140"/>
      <c r="TKT68" s="140"/>
      <c r="TKU68" s="140"/>
      <c r="TKV68" s="140"/>
      <c r="TKW68" s="140"/>
      <c r="TKX68" s="140"/>
      <c r="TKY68" s="140"/>
      <c r="TKZ68" s="140"/>
      <c r="TLA68" s="140"/>
      <c r="TLB68" s="140"/>
      <c r="TLC68" s="140"/>
      <c r="TLD68" s="140"/>
      <c r="TLE68" s="140"/>
      <c r="TLF68" s="140"/>
      <c r="TLG68" s="140"/>
      <c r="TLH68" s="140"/>
      <c r="TLI68" s="140"/>
      <c r="TLJ68" s="140"/>
      <c r="TLK68" s="140"/>
      <c r="TLL68" s="140"/>
      <c r="TLM68" s="140"/>
      <c r="TLN68" s="140"/>
      <c r="TLO68" s="140"/>
      <c r="TLP68" s="140"/>
      <c r="TLQ68" s="140"/>
      <c r="TLR68" s="140"/>
      <c r="TLS68" s="140"/>
      <c r="TLT68" s="140"/>
      <c r="TLU68" s="140"/>
      <c r="TLV68" s="140"/>
      <c r="TLW68" s="140"/>
      <c r="TLX68" s="140"/>
      <c r="TLY68" s="140"/>
      <c r="TLZ68" s="140"/>
      <c r="TMA68" s="140"/>
      <c r="TMB68" s="140"/>
      <c r="TMC68" s="140"/>
      <c r="TMD68" s="140"/>
      <c r="TME68" s="140"/>
      <c r="TMF68" s="140"/>
      <c r="TMG68" s="140"/>
      <c r="TMH68" s="140"/>
      <c r="TMI68" s="140"/>
      <c r="TMJ68" s="140"/>
      <c r="TMK68" s="140"/>
      <c r="TML68" s="140"/>
      <c r="TMM68" s="140"/>
      <c r="TMN68" s="140"/>
      <c r="TMO68" s="140"/>
      <c r="TMP68" s="140"/>
      <c r="TMQ68" s="140"/>
      <c r="TMR68" s="140"/>
      <c r="TMS68" s="140"/>
      <c r="TMT68" s="140"/>
      <c r="TMU68" s="140"/>
      <c r="TMV68" s="140"/>
      <c r="TMW68" s="140"/>
      <c r="TMX68" s="140"/>
      <c r="TMY68" s="140"/>
      <c r="TMZ68" s="140"/>
      <c r="TNA68" s="140"/>
      <c r="TNB68" s="140"/>
      <c r="TNC68" s="140"/>
      <c r="TND68" s="140"/>
      <c r="TNE68" s="140"/>
      <c r="TNF68" s="140"/>
      <c r="TNG68" s="140"/>
      <c r="TNH68" s="140"/>
      <c r="TNI68" s="140"/>
      <c r="TNJ68" s="140"/>
      <c r="TNK68" s="140"/>
      <c r="TNL68" s="140"/>
      <c r="TNM68" s="140"/>
      <c r="TNN68" s="140"/>
      <c r="TNO68" s="140"/>
      <c r="TNP68" s="140"/>
      <c r="TNQ68" s="140"/>
      <c r="TNR68" s="140"/>
      <c r="TNS68" s="140"/>
      <c r="TNT68" s="140"/>
      <c r="TNU68" s="140"/>
      <c r="TNV68" s="140"/>
      <c r="TNW68" s="140"/>
      <c r="TNX68" s="140"/>
      <c r="TNY68" s="140"/>
      <c r="TNZ68" s="140"/>
      <c r="TOA68" s="140"/>
      <c r="TOB68" s="140"/>
      <c r="TOC68" s="140"/>
      <c r="TOD68" s="140"/>
      <c r="TOE68" s="140"/>
      <c r="TOF68" s="140"/>
      <c r="TOG68" s="140"/>
      <c r="TOH68" s="140"/>
      <c r="TOI68" s="140"/>
      <c r="TOJ68" s="140"/>
      <c r="TOK68" s="140"/>
      <c r="TOL68" s="140"/>
      <c r="TOM68" s="140"/>
      <c r="TON68" s="140"/>
      <c r="TOO68" s="140"/>
      <c r="TOP68" s="140"/>
      <c r="TOQ68" s="140"/>
      <c r="TOR68" s="140"/>
      <c r="TOS68" s="140"/>
      <c r="TOT68" s="140"/>
      <c r="TOU68" s="140"/>
      <c r="TOV68" s="140"/>
      <c r="TOW68" s="140"/>
      <c r="TOX68" s="140"/>
      <c r="TOY68" s="140"/>
      <c r="TOZ68" s="140"/>
      <c r="TPA68" s="140"/>
      <c r="TPB68" s="140"/>
      <c r="TPC68" s="140"/>
      <c r="TPD68" s="140"/>
      <c r="TPE68" s="140"/>
      <c r="TPF68" s="140"/>
      <c r="TPG68" s="140"/>
      <c r="TPH68" s="140"/>
      <c r="TPI68" s="140"/>
      <c r="TPJ68" s="140"/>
      <c r="TPK68" s="140"/>
      <c r="TPL68" s="140"/>
      <c r="TPM68" s="140"/>
      <c r="TPN68" s="140"/>
      <c r="TPO68" s="140"/>
      <c r="TPP68" s="140"/>
      <c r="TPQ68" s="140"/>
      <c r="TPR68" s="140"/>
      <c r="TPS68" s="140"/>
      <c r="TPT68" s="140"/>
      <c r="TPU68" s="140"/>
      <c r="TPV68" s="140"/>
      <c r="TPW68" s="140"/>
      <c r="TPX68" s="140"/>
      <c r="TPY68" s="140"/>
      <c r="TPZ68" s="140"/>
      <c r="TQA68" s="140"/>
      <c r="TQB68" s="140"/>
      <c r="TQC68" s="140"/>
      <c r="TQD68" s="140"/>
      <c r="TQE68" s="140"/>
      <c r="TQF68" s="140"/>
      <c r="TQG68" s="140"/>
      <c r="TQH68" s="140"/>
      <c r="TQI68" s="140"/>
      <c r="TQJ68" s="140"/>
      <c r="TQK68" s="140"/>
      <c r="TQL68" s="140"/>
      <c r="TQM68" s="140"/>
      <c r="TQN68" s="140"/>
      <c r="TQO68" s="140"/>
      <c r="TQP68" s="140"/>
      <c r="TQQ68" s="140"/>
      <c r="TQR68" s="140"/>
      <c r="TQS68" s="140"/>
      <c r="TQT68" s="140"/>
      <c r="TQU68" s="140"/>
      <c r="TQV68" s="140"/>
      <c r="TQW68" s="140"/>
      <c r="TQX68" s="140"/>
      <c r="TQY68" s="140"/>
      <c r="TQZ68" s="140"/>
      <c r="TRA68" s="140"/>
      <c r="TRB68" s="140"/>
      <c r="TRC68" s="140"/>
      <c r="TRD68" s="140"/>
      <c r="TRE68" s="140"/>
      <c r="TRF68" s="140"/>
      <c r="TRG68" s="140"/>
      <c r="TRH68" s="140"/>
      <c r="TRI68" s="140"/>
      <c r="TRJ68" s="140"/>
      <c r="TRK68" s="140"/>
      <c r="TRL68" s="140"/>
      <c r="TRM68" s="140"/>
      <c r="TRN68" s="140"/>
      <c r="TRO68" s="140"/>
      <c r="TRP68" s="140"/>
      <c r="TRQ68" s="140"/>
      <c r="TRR68" s="140"/>
      <c r="TRS68" s="140"/>
      <c r="TRT68" s="140"/>
      <c r="TRU68" s="140"/>
      <c r="TRV68" s="140"/>
      <c r="TRW68" s="140"/>
      <c r="TRX68" s="140"/>
      <c r="TRY68" s="140"/>
      <c r="TRZ68" s="140"/>
      <c r="TSA68" s="140"/>
      <c r="TSB68" s="140"/>
      <c r="TSC68" s="140"/>
      <c r="TSD68" s="140"/>
      <c r="TSE68" s="140"/>
      <c r="TSF68" s="140"/>
      <c r="TSG68" s="140"/>
      <c r="TSH68" s="140"/>
      <c r="TSI68" s="140"/>
      <c r="TSJ68" s="140"/>
      <c r="TSK68" s="140"/>
      <c r="TSL68" s="140"/>
      <c r="TSM68" s="140"/>
      <c r="TSN68" s="140"/>
      <c r="TSO68" s="140"/>
      <c r="TSP68" s="140"/>
      <c r="TSQ68" s="140"/>
      <c r="TSR68" s="140"/>
      <c r="TSS68" s="140"/>
      <c r="TST68" s="140"/>
      <c r="TSU68" s="140"/>
      <c r="TSV68" s="140"/>
      <c r="TSW68" s="140"/>
      <c r="TSX68" s="140"/>
      <c r="TSY68" s="140"/>
      <c r="TSZ68" s="140"/>
      <c r="TTA68" s="140"/>
      <c r="TTB68" s="140"/>
      <c r="TTC68" s="140"/>
      <c r="TTD68" s="140"/>
      <c r="TTE68" s="140"/>
      <c r="TTF68" s="140"/>
      <c r="TTG68" s="140"/>
      <c r="TTH68" s="140"/>
      <c r="TTI68" s="140"/>
      <c r="TTJ68" s="140"/>
      <c r="TTK68" s="140"/>
      <c r="TTL68" s="140"/>
      <c r="TTM68" s="140"/>
      <c r="TTN68" s="140"/>
      <c r="TTO68" s="140"/>
      <c r="TTP68" s="140"/>
      <c r="TTQ68" s="140"/>
      <c r="TTR68" s="140"/>
      <c r="TTS68" s="140"/>
      <c r="TTT68" s="140"/>
      <c r="TTU68" s="140"/>
      <c r="TTV68" s="140"/>
      <c r="TTW68" s="140"/>
      <c r="TTX68" s="140"/>
      <c r="TTY68" s="140"/>
      <c r="TTZ68" s="140"/>
      <c r="TUA68" s="140"/>
      <c r="TUB68" s="140"/>
      <c r="TUC68" s="140"/>
      <c r="TUD68" s="140"/>
      <c r="TUE68" s="140"/>
      <c r="TUF68" s="140"/>
      <c r="TUG68" s="140"/>
      <c r="TUH68" s="140"/>
      <c r="TUI68" s="140"/>
      <c r="TUJ68" s="140"/>
      <c r="TUK68" s="140"/>
      <c r="TUL68" s="140"/>
      <c r="TUM68" s="140"/>
      <c r="TUN68" s="140"/>
      <c r="TUO68" s="140"/>
      <c r="TUP68" s="140"/>
      <c r="TUQ68" s="140"/>
      <c r="TUR68" s="140"/>
      <c r="TUS68" s="140"/>
      <c r="TUT68" s="140"/>
      <c r="TUU68" s="140"/>
      <c r="TUV68" s="140"/>
      <c r="TUW68" s="140"/>
      <c r="TUX68" s="140"/>
      <c r="TUY68" s="140"/>
      <c r="TUZ68" s="140"/>
      <c r="TVA68" s="140"/>
      <c r="TVB68" s="140"/>
      <c r="TVC68" s="140"/>
      <c r="TVD68" s="140"/>
      <c r="TVE68" s="140"/>
      <c r="TVF68" s="140"/>
      <c r="TVG68" s="140"/>
      <c r="TVH68" s="140"/>
      <c r="TVI68" s="140"/>
      <c r="TVJ68" s="140"/>
      <c r="TVK68" s="140"/>
      <c r="TVL68" s="140"/>
      <c r="TVM68" s="140"/>
      <c r="TVN68" s="140"/>
      <c r="TVO68" s="140"/>
      <c r="TVP68" s="140"/>
      <c r="TVQ68" s="140"/>
      <c r="TVR68" s="140"/>
      <c r="TVS68" s="140"/>
      <c r="TVT68" s="140"/>
      <c r="TVU68" s="140"/>
      <c r="TVV68" s="140"/>
      <c r="TVW68" s="140"/>
      <c r="TVX68" s="140"/>
      <c r="TVY68" s="140"/>
      <c r="TVZ68" s="140"/>
      <c r="TWA68" s="140"/>
      <c r="TWB68" s="140"/>
      <c r="TWC68" s="140"/>
      <c r="TWD68" s="140"/>
      <c r="TWE68" s="140"/>
      <c r="TWF68" s="140"/>
      <c r="TWG68" s="140"/>
      <c r="TWH68" s="140"/>
      <c r="TWI68" s="140"/>
      <c r="TWJ68" s="140"/>
      <c r="TWK68" s="140"/>
      <c r="TWL68" s="140"/>
      <c r="TWM68" s="140"/>
      <c r="TWN68" s="140"/>
      <c r="TWO68" s="140"/>
      <c r="TWP68" s="140"/>
      <c r="TWQ68" s="140"/>
      <c r="TWR68" s="140"/>
      <c r="TWS68" s="140"/>
      <c r="TWT68" s="140"/>
      <c r="TWU68" s="140"/>
      <c r="TWV68" s="140"/>
      <c r="TWW68" s="140"/>
      <c r="TWX68" s="140"/>
      <c r="TWY68" s="140"/>
      <c r="TWZ68" s="140"/>
      <c r="TXA68" s="140"/>
      <c r="TXB68" s="140"/>
      <c r="TXC68" s="140"/>
      <c r="TXD68" s="140"/>
      <c r="TXE68" s="140"/>
      <c r="TXF68" s="140"/>
      <c r="TXG68" s="140"/>
      <c r="TXH68" s="140"/>
      <c r="TXI68" s="140"/>
      <c r="TXJ68" s="140"/>
      <c r="TXK68" s="140"/>
      <c r="TXL68" s="140"/>
      <c r="TXM68" s="140"/>
      <c r="TXN68" s="140"/>
      <c r="TXO68" s="140"/>
      <c r="TXP68" s="140"/>
      <c r="TXQ68" s="140"/>
      <c r="TXR68" s="140"/>
      <c r="TXS68" s="140"/>
      <c r="TXT68" s="140"/>
      <c r="TXU68" s="140"/>
      <c r="TXV68" s="140"/>
      <c r="TXW68" s="140"/>
      <c r="TXX68" s="140"/>
      <c r="TXY68" s="140"/>
      <c r="TXZ68" s="140"/>
      <c r="TYA68" s="140"/>
      <c r="TYB68" s="140"/>
      <c r="TYC68" s="140"/>
      <c r="TYD68" s="140"/>
      <c r="TYE68" s="140"/>
      <c r="TYF68" s="140"/>
      <c r="TYG68" s="140"/>
      <c r="TYH68" s="140"/>
      <c r="TYI68" s="140"/>
      <c r="TYJ68" s="140"/>
      <c r="TYK68" s="140"/>
      <c r="TYL68" s="140"/>
      <c r="TYM68" s="140"/>
      <c r="TYN68" s="140"/>
      <c r="TYO68" s="140"/>
      <c r="TYP68" s="140"/>
      <c r="TYQ68" s="140"/>
      <c r="TYR68" s="140"/>
      <c r="TYS68" s="140"/>
      <c r="TYT68" s="140"/>
      <c r="TYU68" s="140"/>
      <c r="TYV68" s="140"/>
      <c r="TYW68" s="140"/>
      <c r="TYX68" s="140"/>
      <c r="TYY68" s="140"/>
      <c r="TYZ68" s="140"/>
      <c r="TZA68" s="140"/>
      <c r="TZB68" s="140"/>
      <c r="TZC68" s="140"/>
      <c r="TZD68" s="140"/>
      <c r="TZE68" s="140"/>
      <c r="TZF68" s="140"/>
      <c r="TZG68" s="140"/>
      <c r="TZH68" s="140"/>
      <c r="TZI68" s="140"/>
      <c r="TZJ68" s="140"/>
      <c r="TZK68" s="140"/>
      <c r="TZL68" s="140"/>
      <c r="TZM68" s="140"/>
      <c r="TZN68" s="140"/>
      <c r="TZO68" s="140"/>
      <c r="TZP68" s="140"/>
      <c r="TZQ68" s="140"/>
      <c r="TZR68" s="140"/>
      <c r="TZS68" s="140"/>
      <c r="TZT68" s="140"/>
      <c r="TZU68" s="140"/>
      <c r="TZV68" s="140"/>
      <c r="TZW68" s="140"/>
      <c r="TZX68" s="140"/>
      <c r="TZY68" s="140"/>
      <c r="TZZ68" s="140"/>
      <c r="UAA68" s="140"/>
      <c r="UAB68" s="140"/>
      <c r="UAC68" s="140"/>
      <c r="UAD68" s="140"/>
      <c r="UAE68" s="140"/>
      <c r="UAF68" s="140"/>
      <c r="UAG68" s="140"/>
      <c r="UAH68" s="140"/>
      <c r="UAI68" s="140"/>
      <c r="UAJ68" s="140"/>
      <c r="UAK68" s="140"/>
      <c r="UAL68" s="140"/>
      <c r="UAM68" s="140"/>
      <c r="UAN68" s="140"/>
      <c r="UAO68" s="140"/>
      <c r="UAP68" s="140"/>
      <c r="UAQ68" s="140"/>
      <c r="UAR68" s="140"/>
      <c r="UAS68" s="140"/>
      <c r="UAT68" s="140"/>
      <c r="UAU68" s="140"/>
      <c r="UAV68" s="140"/>
      <c r="UAW68" s="140"/>
      <c r="UAX68" s="140"/>
      <c r="UAY68" s="140"/>
      <c r="UAZ68" s="140"/>
      <c r="UBA68" s="140"/>
      <c r="UBB68" s="140"/>
      <c r="UBC68" s="140"/>
      <c r="UBD68" s="140"/>
      <c r="UBE68" s="140"/>
      <c r="UBF68" s="140"/>
      <c r="UBG68" s="140"/>
      <c r="UBH68" s="140"/>
      <c r="UBI68" s="140"/>
      <c r="UBJ68" s="140"/>
      <c r="UBK68" s="140"/>
      <c r="UBL68" s="140"/>
      <c r="UBM68" s="140"/>
      <c r="UBN68" s="140"/>
      <c r="UBO68" s="140"/>
      <c r="UBP68" s="140"/>
      <c r="UBQ68" s="140"/>
      <c r="UBR68" s="140"/>
      <c r="UBS68" s="140"/>
      <c r="UBT68" s="140"/>
      <c r="UBU68" s="140"/>
      <c r="UBV68" s="140"/>
      <c r="UBW68" s="140"/>
      <c r="UBX68" s="140"/>
      <c r="UBY68" s="140"/>
      <c r="UBZ68" s="140"/>
      <c r="UCA68" s="140"/>
      <c r="UCB68" s="140"/>
      <c r="UCC68" s="140"/>
      <c r="UCD68" s="140"/>
      <c r="UCE68" s="140"/>
      <c r="UCF68" s="140"/>
      <c r="UCG68" s="140"/>
      <c r="UCH68" s="140"/>
      <c r="UCI68" s="140"/>
      <c r="UCJ68" s="140"/>
      <c r="UCK68" s="140"/>
      <c r="UCL68" s="140"/>
      <c r="UCM68" s="140"/>
      <c r="UCN68" s="140"/>
      <c r="UCO68" s="140"/>
      <c r="UCP68" s="140"/>
      <c r="UCQ68" s="140"/>
      <c r="UCR68" s="140"/>
      <c r="UCS68" s="140"/>
      <c r="UCT68" s="140"/>
      <c r="UCU68" s="140"/>
      <c r="UCV68" s="140"/>
      <c r="UCW68" s="140"/>
      <c r="UCX68" s="140"/>
      <c r="UCY68" s="140"/>
      <c r="UCZ68" s="140"/>
      <c r="UDA68" s="140"/>
      <c r="UDB68" s="140"/>
      <c r="UDC68" s="140"/>
      <c r="UDD68" s="140"/>
      <c r="UDE68" s="140"/>
      <c r="UDF68" s="140"/>
      <c r="UDG68" s="140"/>
      <c r="UDH68" s="140"/>
      <c r="UDI68" s="140"/>
      <c r="UDJ68" s="140"/>
      <c r="UDK68" s="140"/>
      <c r="UDL68" s="140"/>
      <c r="UDM68" s="140"/>
      <c r="UDN68" s="140"/>
      <c r="UDO68" s="140"/>
      <c r="UDP68" s="140"/>
      <c r="UDQ68" s="140"/>
      <c r="UDR68" s="140"/>
      <c r="UDS68" s="140"/>
      <c r="UDT68" s="140"/>
      <c r="UDU68" s="140"/>
      <c r="UDV68" s="140"/>
      <c r="UDW68" s="140"/>
      <c r="UDX68" s="140"/>
      <c r="UDY68" s="140"/>
      <c r="UDZ68" s="140"/>
      <c r="UEA68" s="140"/>
      <c r="UEB68" s="140"/>
      <c r="UEC68" s="140"/>
      <c r="UED68" s="140"/>
      <c r="UEE68" s="140"/>
      <c r="UEF68" s="140"/>
      <c r="UEG68" s="140"/>
      <c r="UEH68" s="140"/>
      <c r="UEI68" s="140"/>
      <c r="UEJ68" s="140"/>
      <c r="UEK68" s="140"/>
      <c r="UEL68" s="140"/>
      <c r="UEM68" s="140"/>
      <c r="UEN68" s="140"/>
      <c r="UEO68" s="140"/>
      <c r="UEP68" s="140"/>
      <c r="UEQ68" s="140"/>
      <c r="UER68" s="140"/>
      <c r="UES68" s="140"/>
      <c r="UET68" s="140"/>
      <c r="UEU68" s="140"/>
      <c r="UEV68" s="140"/>
      <c r="UEW68" s="140"/>
      <c r="UEX68" s="140"/>
      <c r="UEY68" s="140"/>
      <c r="UEZ68" s="140"/>
      <c r="UFA68" s="140"/>
      <c r="UFB68" s="140"/>
      <c r="UFC68" s="140"/>
      <c r="UFD68" s="140"/>
      <c r="UFE68" s="140"/>
      <c r="UFF68" s="140"/>
      <c r="UFG68" s="140"/>
      <c r="UFH68" s="140"/>
      <c r="UFI68" s="140"/>
      <c r="UFJ68" s="140"/>
      <c r="UFK68" s="140"/>
      <c r="UFL68" s="140"/>
      <c r="UFM68" s="140"/>
      <c r="UFN68" s="140"/>
      <c r="UFO68" s="140"/>
      <c r="UFP68" s="140"/>
      <c r="UFQ68" s="140"/>
      <c r="UFR68" s="140"/>
      <c r="UFS68" s="140"/>
      <c r="UFT68" s="140"/>
      <c r="UFU68" s="140"/>
      <c r="UFV68" s="140"/>
      <c r="UFW68" s="140"/>
      <c r="UFX68" s="140"/>
      <c r="UFY68" s="140"/>
      <c r="UFZ68" s="140"/>
      <c r="UGA68" s="140"/>
      <c r="UGB68" s="140"/>
      <c r="UGC68" s="140"/>
      <c r="UGD68" s="140"/>
      <c r="UGE68" s="140"/>
      <c r="UGF68" s="140"/>
      <c r="UGG68" s="140"/>
      <c r="UGH68" s="140"/>
      <c r="UGI68" s="140"/>
      <c r="UGJ68" s="140"/>
      <c r="UGK68" s="140"/>
      <c r="UGL68" s="140"/>
      <c r="UGM68" s="140"/>
      <c r="UGN68" s="140"/>
      <c r="UGO68" s="140"/>
      <c r="UGP68" s="140"/>
      <c r="UGQ68" s="140"/>
      <c r="UGR68" s="140"/>
      <c r="UGS68" s="140"/>
      <c r="UGT68" s="140"/>
      <c r="UGU68" s="140"/>
      <c r="UGV68" s="140"/>
      <c r="UGW68" s="140"/>
      <c r="UGX68" s="140"/>
      <c r="UGY68" s="140"/>
      <c r="UGZ68" s="140"/>
      <c r="UHA68" s="140"/>
      <c r="UHB68" s="140"/>
      <c r="UHC68" s="140"/>
      <c r="UHD68" s="140"/>
      <c r="UHE68" s="140"/>
      <c r="UHF68" s="140"/>
      <c r="UHG68" s="140"/>
      <c r="UHH68" s="140"/>
      <c r="UHI68" s="140"/>
      <c r="UHJ68" s="140"/>
      <c r="UHK68" s="140"/>
      <c r="UHL68" s="140"/>
      <c r="UHM68" s="140"/>
      <c r="UHN68" s="140"/>
      <c r="UHO68" s="140"/>
      <c r="UHP68" s="140"/>
      <c r="UHQ68" s="140"/>
      <c r="UHR68" s="140"/>
      <c r="UHS68" s="140"/>
      <c r="UHT68" s="140"/>
      <c r="UHU68" s="140"/>
      <c r="UHV68" s="140"/>
      <c r="UHW68" s="140"/>
      <c r="UHX68" s="140"/>
      <c r="UHY68" s="140"/>
      <c r="UHZ68" s="140"/>
      <c r="UIA68" s="140"/>
      <c r="UIB68" s="140"/>
      <c r="UIC68" s="140"/>
      <c r="UID68" s="140"/>
      <c r="UIE68" s="140"/>
      <c r="UIF68" s="140"/>
      <c r="UIG68" s="140"/>
      <c r="UIH68" s="140"/>
      <c r="UII68" s="140"/>
      <c r="UIJ68" s="140"/>
      <c r="UIK68" s="140"/>
      <c r="UIL68" s="140"/>
      <c r="UIM68" s="140"/>
      <c r="UIN68" s="140"/>
      <c r="UIO68" s="140"/>
      <c r="UIP68" s="140"/>
      <c r="UIQ68" s="140"/>
      <c r="UIR68" s="140"/>
      <c r="UIS68" s="140"/>
      <c r="UIT68" s="140"/>
      <c r="UIU68" s="140"/>
      <c r="UIV68" s="140"/>
      <c r="UIW68" s="140"/>
      <c r="UIX68" s="140"/>
      <c r="UIY68" s="140"/>
      <c r="UIZ68" s="140"/>
      <c r="UJA68" s="140"/>
      <c r="UJB68" s="140"/>
      <c r="UJC68" s="140"/>
      <c r="UJD68" s="140"/>
      <c r="UJE68" s="140"/>
      <c r="UJF68" s="140"/>
      <c r="UJG68" s="140"/>
      <c r="UJH68" s="140"/>
      <c r="UJI68" s="140"/>
      <c r="UJJ68" s="140"/>
      <c r="UJK68" s="140"/>
      <c r="UJL68" s="140"/>
      <c r="UJM68" s="140"/>
      <c r="UJN68" s="140"/>
      <c r="UJO68" s="140"/>
      <c r="UJP68" s="140"/>
      <c r="UJQ68" s="140"/>
      <c r="UJR68" s="140"/>
      <c r="UJS68" s="140"/>
      <c r="UJT68" s="140"/>
      <c r="UJU68" s="140"/>
      <c r="UJV68" s="140"/>
      <c r="UJW68" s="140"/>
      <c r="UJX68" s="140"/>
      <c r="UJY68" s="140"/>
      <c r="UJZ68" s="140"/>
      <c r="UKA68" s="140"/>
      <c r="UKB68" s="140"/>
      <c r="UKC68" s="140"/>
      <c r="UKD68" s="140"/>
      <c r="UKE68" s="140"/>
      <c r="UKF68" s="140"/>
      <c r="UKG68" s="140"/>
      <c r="UKH68" s="140"/>
      <c r="UKI68" s="140"/>
      <c r="UKJ68" s="140"/>
      <c r="UKK68" s="140"/>
      <c r="UKL68" s="140"/>
      <c r="UKM68" s="140"/>
      <c r="UKN68" s="140"/>
      <c r="UKO68" s="140"/>
      <c r="UKP68" s="140"/>
      <c r="UKQ68" s="140"/>
      <c r="UKR68" s="140"/>
      <c r="UKS68" s="140"/>
      <c r="UKT68" s="140"/>
      <c r="UKU68" s="140"/>
      <c r="UKV68" s="140"/>
      <c r="UKW68" s="140"/>
      <c r="UKX68" s="140"/>
      <c r="UKY68" s="140"/>
      <c r="UKZ68" s="140"/>
      <c r="ULA68" s="140"/>
      <c r="ULB68" s="140"/>
      <c r="ULC68" s="140"/>
      <c r="ULD68" s="140"/>
      <c r="ULE68" s="140"/>
      <c r="ULF68" s="140"/>
      <c r="ULG68" s="140"/>
      <c r="ULH68" s="140"/>
      <c r="ULI68" s="140"/>
      <c r="ULJ68" s="140"/>
      <c r="ULK68" s="140"/>
      <c r="ULL68" s="140"/>
      <c r="ULM68" s="140"/>
      <c r="ULN68" s="140"/>
      <c r="ULO68" s="140"/>
      <c r="ULP68" s="140"/>
      <c r="ULQ68" s="140"/>
      <c r="ULR68" s="140"/>
      <c r="ULS68" s="140"/>
      <c r="ULT68" s="140"/>
      <c r="ULU68" s="140"/>
      <c r="ULV68" s="140"/>
      <c r="ULW68" s="140"/>
      <c r="ULX68" s="140"/>
      <c r="ULY68" s="140"/>
      <c r="ULZ68" s="140"/>
      <c r="UMA68" s="140"/>
      <c r="UMB68" s="140"/>
      <c r="UMC68" s="140"/>
      <c r="UMD68" s="140"/>
      <c r="UME68" s="140"/>
      <c r="UMF68" s="140"/>
      <c r="UMG68" s="140"/>
      <c r="UMH68" s="140"/>
      <c r="UMI68" s="140"/>
      <c r="UMJ68" s="140"/>
      <c r="UMK68" s="140"/>
      <c r="UML68" s="140"/>
      <c r="UMM68" s="140"/>
      <c r="UMN68" s="140"/>
      <c r="UMO68" s="140"/>
      <c r="UMP68" s="140"/>
      <c r="UMQ68" s="140"/>
      <c r="UMR68" s="140"/>
      <c r="UMS68" s="140"/>
      <c r="UMT68" s="140"/>
      <c r="UMU68" s="140"/>
      <c r="UMV68" s="140"/>
      <c r="UMW68" s="140"/>
      <c r="UMX68" s="140"/>
      <c r="UMY68" s="140"/>
      <c r="UMZ68" s="140"/>
      <c r="UNA68" s="140"/>
      <c r="UNB68" s="140"/>
      <c r="UNC68" s="140"/>
      <c r="UND68" s="140"/>
      <c r="UNE68" s="140"/>
      <c r="UNF68" s="140"/>
      <c r="UNG68" s="140"/>
      <c r="UNH68" s="140"/>
      <c r="UNI68" s="140"/>
      <c r="UNJ68" s="140"/>
      <c r="UNK68" s="140"/>
      <c r="UNL68" s="140"/>
      <c r="UNM68" s="140"/>
      <c r="UNN68" s="140"/>
      <c r="UNO68" s="140"/>
      <c r="UNP68" s="140"/>
      <c r="UNQ68" s="140"/>
      <c r="UNR68" s="140"/>
      <c r="UNS68" s="140"/>
      <c r="UNT68" s="140"/>
      <c r="UNU68" s="140"/>
      <c r="UNV68" s="140"/>
      <c r="UNW68" s="140"/>
      <c r="UNX68" s="140"/>
      <c r="UNY68" s="140"/>
      <c r="UNZ68" s="140"/>
      <c r="UOA68" s="140"/>
      <c r="UOB68" s="140"/>
      <c r="UOC68" s="140"/>
      <c r="UOD68" s="140"/>
      <c r="UOE68" s="140"/>
      <c r="UOF68" s="140"/>
      <c r="UOG68" s="140"/>
      <c r="UOH68" s="140"/>
      <c r="UOI68" s="140"/>
      <c r="UOJ68" s="140"/>
      <c r="UOK68" s="140"/>
      <c r="UOL68" s="140"/>
      <c r="UOM68" s="140"/>
      <c r="UON68" s="140"/>
      <c r="UOO68" s="140"/>
      <c r="UOP68" s="140"/>
      <c r="UOQ68" s="140"/>
      <c r="UOR68" s="140"/>
      <c r="UOS68" s="140"/>
      <c r="UOT68" s="140"/>
      <c r="UOU68" s="140"/>
      <c r="UOV68" s="140"/>
      <c r="UOW68" s="140"/>
      <c r="UOX68" s="140"/>
      <c r="UOY68" s="140"/>
      <c r="UOZ68" s="140"/>
      <c r="UPA68" s="140"/>
      <c r="UPB68" s="140"/>
      <c r="UPC68" s="140"/>
      <c r="UPD68" s="140"/>
      <c r="UPE68" s="140"/>
      <c r="UPF68" s="140"/>
      <c r="UPG68" s="140"/>
      <c r="UPH68" s="140"/>
      <c r="UPI68" s="140"/>
      <c r="UPJ68" s="140"/>
      <c r="UPK68" s="140"/>
      <c r="UPL68" s="140"/>
      <c r="UPM68" s="140"/>
      <c r="UPN68" s="140"/>
      <c r="UPO68" s="140"/>
      <c r="UPP68" s="140"/>
      <c r="UPQ68" s="140"/>
      <c r="UPR68" s="140"/>
      <c r="UPS68" s="140"/>
      <c r="UPT68" s="140"/>
      <c r="UPU68" s="140"/>
      <c r="UPV68" s="140"/>
      <c r="UPW68" s="140"/>
      <c r="UPX68" s="140"/>
      <c r="UPY68" s="140"/>
      <c r="UPZ68" s="140"/>
      <c r="UQA68" s="140"/>
      <c r="UQB68" s="140"/>
      <c r="UQC68" s="140"/>
      <c r="UQD68" s="140"/>
      <c r="UQE68" s="140"/>
      <c r="UQF68" s="140"/>
      <c r="UQG68" s="140"/>
      <c r="UQH68" s="140"/>
      <c r="UQI68" s="140"/>
      <c r="UQJ68" s="140"/>
      <c r="UQK68" s="140"/>
      <c r="UQL68" s="140"/>
      <c r="UQM68" s="140"/>
      <c r="UQN68" s="140"/>
      <c r="UQO68" s="140"/>
      <c r="UQP68" s="140"/>
      <c r="UQQ68" s="140"/>
      <c r="UQR68" s="140"/>
      <c r="UQS68" s="140"/>
      <c r="UQT68" s="140"/>
      <c r="UQU68" s="140"/>
      <c r="UQV68" s="140"/>
      <c r="UQW68" s="140"/>
      <c r="UQX68" s="140"/>
      <c r="UQY68" s="140"/>
      <c r="UQZ68" s="140"/>
      <c r="URA68" s="140"/>
      <c r="URB68" s="140"/>
      <c r="URC68" s="140"/>
      <c r="URD68" s="140"/>
      <c r="URE68" s="140"/>
      <c r="URF68" s="140"/>
      <c r="URG68" s="140"/>
      <c r="URH68" s="140"/>
      <c r="URI68" s="140"/>
      <c r="URJ68" s="140"/>
      <c r="URK68" s="140"/>
      <c r="URL68" s="140"/>
      <c r="URM68" s="140"/>
      <c r="URN68" s="140"/>
      <c r="URO68" s="140"/>
      <c r="URP68" s="140"/>
      <c r="URQ68" s="140"/>
      <c r="URR68" s="140"/>
      <c r="URS68" s="140"/>
      <c r="URT68" s="140"/>
      <c r="URU68" s="140"/>
      <c r="URV68" s="140"/>
      <c r="URW68" s="140"/>
      <c r="URX68" s="140"/>
      <c r="URY68" s="140"/>
      <c r="URZ68" s="140"/>
      <c r="USA68" s="140"/>
      <c r="USB68" s="140"/>
      <c r="USC68" s="140"/>
      <c r="USD68" s="140"/>
      <c r="USE68" s="140"/>
      <c r="USF68" s="140"/>
      <c r="USG68" s="140"/>
      <c r="USH68" s="140"/>
      <c r="USI68" s="140"/>
      <c r="USJ68" s="140"/>
      <c r="USK68" s="140"/>
      <c r="USL68" s="140"/>
      <c r="USM68" s="140"/>
      <c r="USN68" s="140"/>
      <c r="USO68" s="140"/>
      <c r="USP68" s="140"/>
      <c r="USQ68" s="140"/>
      <c r="USR68" s="140"/>
      <c r="USS68" s="140"/>
      <c r="UST68" s="140"/>
      <c r="USU68" s="140"/>
      <c r="USV68" s="140"/>
      <c r="USW68" s="140"/>
      <c r="USX68" s="140"/>
      <c r="USY68" s="140"/>
      <c r="USZ68" s="140"/>
      <c r="UTA68" s="140"/>
      <c r="UTB68" s="140"/>
      <c r="UTC68" s="140"/>
      <c r="UTD68" s="140"/>
      <c r="UTE68" s="140"/>
      <c r="UTF68" s="140"/>
      <c r="UTG68" s="140"/>
      <c r="UTH68" s="140"/>
      <c r="UTI68" s="140"/>
      <c r="UTJ68" s="140"/>
      <c r="UTK68" s="140"/>
      <c r="UTL68" s="140"/>
      <c r="UTM68" s="140"/>
      <c r="UTN68" s="140"/>
      <c r="UTO68" s="140"/>
      <c r="UTP68" s="140"/>
      <c r="UTQ68" s="140"/>
      <c r="UTR68" s="140"/>
      <c r="UTS68" s="140"/>
      <c r="UTT68" s="140"/>
      <c r="UTU68" s="140"/>
      <c r="UTV68" s="140"/>
      <c r="UTW68" s="140"/>
      <c r="UTX68" s="140"/>
      <c r="UTY68" s="140"/>
      <c r="UTZ68" s="140"/>
      <c r="UUA68" s="140"/>
      <c r="UUB68" s="140"/>
      <c r="UUC68" s="140"/>
      <c r="UUD68" s="140"/>
      <c r="UUE68" s="140"/>
      <c r="UUF68" s="140"/>
      <c r="UUG68" s="140"/>
      <c r="UUH68" s="140"/>
      <c r="UUI68" s="140"/>
      <c r="UUJ68" s="140"/>
      <c r="UUK68" s="140"/>
      <c r="UUL68" s="140"/>
      <c r="UUM68" s="140"/>
      <c r="UUN68" s="140"/>
      <c r="UUO68" s="140"/>
      <c r="UUP68" s="140"/>
      <c r="UUQ68" s="140"/>
      <c r="UUR68" s="140"/>
      <c r="UUS68" s="140"/>
      <c r="UUT68" s="140"/>
      <c r="UUU68" s="140"/>
      <c r="UUV68" s="140"/>
      <c r="UUW68" s="140"/>
      <c r="UUX68" s="140"/>
      <c r="UUY68" s="140"/>
      <c r="UUZ68" s="140"/>
      <c r="UVA68" s="140"/>
      <c r="UVB68" s="140"/>
      <c r="UVC68" s="140"/>
      <c r="UVD68" s="140"/>
      <c r="UVE68" s="140"/>
      <c r="UVF68" s="140"/>
      <c r="UVG68" s="140"/>
      <c r="UVH68" s="140"/>
      <c r="UVI68" s="140"/>
      <c r="UVJ68" s="140"/>
      <c r="UVK68" s="140"/>
      <c r="UVL68" s="140"/>
      <c r="UVM68" s="140"/>
      <c r="UVN68" s="140"/>
      <c r="UVO68" s="140"/>
      <c r="UVP68" s="140"/>
      <c r="UVQ68" s="140"/>
      <c r="UVR68" s="140"/>
      <c r="UVS68" s="140"/>
      <c r="UVT68" s="140"/>
      <c r="UVU68" s="140"/>
      <c r="UVV68" s="140"/>
      <c r="UVW68" s="140"/>
      <c r="UVX68" s="140"/>
      <c r="UVY68" s="140"/>
      <c r="UVZ68" s="140"/>
      <c r="UWA68" s="140"/>
      <c r="UWB68" s="140"/>
      <c r="UWC68" s="140"/>
      <c r="UWD68" s="140"/>
      <c r="UWE68" s="140"/>
      <c r="UWF68" s="140"/>
      <c r="UWG68" s="140"/>
      <c r="UWH68" s="140"/>
      <c r="UWI68" s="140"/>
      <c r="UWJ68" s="140"/>
      <c r="UWK68" s="140"/>
      <c r="UWL68" s="140"/>
      <c r="UWM68" s="140"/>
      <c r="UWN68" s="140"/>
      <c r="UWO68" s="140"/>
      <c r="UWP68" s="140"/>
      <c r="UWQ68" s="140"/>
      <c r="UWR68" s="140"/>
      <c r="UWS68" s="140"/>
      <c r="UWT68" s="140"/>
      <c r="UWU68" s="140"/>
      <c r="UWV68" s="140"/>
      <c r="UWW68" s="140"/>
      <c r="UWX68" s="140"/>
      <c r="UWY68" s="140"/>
      <c r="UWZ68" s="140"/>
      <c r="UXA68" s="140"/>
      <c r="UXB68" s="140"/>
      <c r="UXC68" s="140"/>
      <c r="UXD68" s="140"/>
      <c r="UXE68" s="140"/>
      <c r="UXF68" s="140"/>
      <c r="UXG68" s="140"/>
      <c r="UXH68" s="140"/>
      <c r="UXI68" s="140"/>
      <c r="UXJ68" s="140"/>
      <c r="UXK68" s="140"/>
      <c r="UXL68" s="140"/>
      <c r="UXM68" s="140"/>
      <c r="UXN68" s="140"/>
      <c r="UXO68" s="140"/>
      <c r="UXP68" s="140"/>
      <c r="UXQ68" s="140"/>
      <c r="UXR68" s="140"/>
      <c r="UXS68" s="140"/>
      <c r="UXT68" s="140"/>
      <c r="UXU68" s="140"/>
      <c r="UXV68" s="140"/>
      <c r="UXW68" s="140"/>
      <c r="UXX68" s="140"/>
      <c r="UXY68" s="140"/>
      <c r="UXZ68" s="140"/>
      <c r="UYA68" s="140"/>
      <c r="UYB68" s="140"/>
      <c r="UYC68" s="140"/>
      <c r="UYD68" s="140"/>
      <c r="UYE68" s="140"/>
      <c r="UYF68" s="140"/>
      <c r="UYG68" s="140"/>
      <c r="UYH68" s="140"/>
      <c r="UYI68" s="140"/>
      <c r="UYJ68" s="140"/>
      <c r="UYK68" s="140"/>
      <c r="UYL68" s="140"/>
      <c r="UYM68" s="140"/>
      <c r="UYN68" s="140"/>
      <c r="UYO68" s="140"/>
      <c r="UYP68" s="140"/>
      <c r="UYQ68" s="140"/>
      <c r="UYR68" s="140"/>
      <c r="UYS68" s="140"/>
      <c r="UYT68" s="140"/>
      <c r="UYU68" s="140"/>
      <c r="UYV68" s="140"/>
      <c r="UYW68" s="140"/>
      <c r="UYX68" s="140"/>
      <c r="UYY68" s="140"/>
      <c r="UYZ68" s="140"/>
      <c r="UZA68" s="140"/>
      <c r="UZB68" s="140"/>
      <c r="UZC68" s="140"/>
      <c r="UZD68" s="140"/>
      <c r="UZE68" s="140"/>
      <c r="UZF68" s="140"/>
      <c r="UZG68" s="140"/>
      <c r="UZH68" s="140"/>
      <c r="UZI68" s="140"/>
      <c r="UZJ68" s="140"/>
      <c r="UZK68" s="140"/>
      <c r="UZL68" s="140"/>
      <c r="UZM68" s="140"/>
      <c r="UZN68" s="140"/>
      <c r="UZO68" s="140"/>
      <c r="UZP68" s="140"/>
      <c r="UZQ68" s="140"/>
      <c r="UZR68" s="140"/>
      <c r="UZS68" s="140"/>
      <c r="UZT68" s="140"/>
      <c r="UZU68" s="140"/>
      <c r="UZV68" s="140"/>
      <c r="UZW68" s="140"/>
      <c r="UZX68" s="140"/>
      <c r="UZY68" s="140"/>
      <c r="UZZ68" s="140"/>
      <c r="VAA68" s="140"/>
      <c r="VAB68" s="140"/>
      <c r="VAC68" s="140"/>
      <c r="VAD68" s="140"/>
      <c r="VAE68" s="140"/>
      <c r="VAF68" s="140"/>
      <c r="VAG68" s="140"/>
      <c r="VAH68" s="140"/>
      <c r="VAI68" s="140"/>
      <c r="VAJ68" s="140"/>
      <c r="VAK68" s="140"/>
      <c r="VAL68" s="140"/>
      <c r="VAM68" s="140"/>
      <c r="VAN68" s="140"/>
      <c r="VAO68" s="140"/>
      <c r="VAP68" s="140"/>
      <c r="VAQ68" s="140"/>
      <c r="VAR68" s="140"/>
      <c r="VAS68" s="140"/>
      <c r="VAT68" s="140"/>
      <c r="VAU68" s="140"/>
      <c r="VAV68" s="140"/>
      <c r="VAW68" s="140"/>
      <c r="VAX68" s="140"/>
      <c r="VAY68" s="140"/>
      <c r="VAZ68" s="140"/>
      <c r="VBA68" s="140"/>
      <c r="VBB68" s="140"/>
      <c r="VBC68" s="140"/>
      <c r="VBD68" s="140"/>
      <c r="VBE68" s="140"/>
      <c r="VBF68" s="140"/>
      <c r="VBG68" s="140"/>
      <c r="VBH68" s="140"/>
      <c r="VBI68" s="140"/>
      <c r="VBJ68" s="140"/>
      <c r="VBK68" s="140"/>
      <c r="VBL68" s="140"/>
      <c r="VBM68" s="140"/>
      <c r="VBN68" s="140"/>
      <c r="VBO68" s="140"/>
      <c r="VBP68" s="140"/>
      <c r="VBQ68" s="140"/>
      <c r="VBR68" s="140"/>
      <c r="VBS68" s="140"/>
      <c r="VBT68" s="140"/>
      <c r="VBU68" s="140"/>
      <c r="VBV68" s="140"/>
      <c r="VBW68" s="140"/>
      <c r="VBX68" s="140"/>
      <c r="VBY68" s="140"/>
      <c r="VBZ68" s="140"/>
      <c r="VCA68" s="140"/>
      <c r="VCB68" s="140"/>
      <c r="VCC68" s="140"/>
      <c r="VCD68" s="140"/>
      <c r="VCE68" s="140"/>
      <c r="VCF68" s="140"/>
      <c r="VCG68" s="140"/>
      <c r="VCH68" s="140"/>
      <c r="VCI68" s="140"/>
      <c r="VCJ68" s="140"/>
      <c r="VCK68" s="140"/>
      <c r="VCL68" s="140"/>
      <c r="VCM68" s="140"/>
      <c r="VCN68" s="140"/>
      <c r="VCO68" s="140"/>
      <c r="VCP68" s="140"/>
      <c r="VCQ68" s="140"/>
      <c r="VCR68" s="140"/>
      <c r="VCS68" s="140"/>
      <c r="VCT68" s="140"/>
      <c r="VCU68" s="140"/>
      <c r="VCV68" s="140"/>
      <c r="VCW68" s="140"/>
      <c r="VCX68" s="140"/>
      <c r="VCY68" s="140"/>
      <c r="VCZ68" s="140"/>
      <c r="VDA68" s="140"/>
      <c r="VDB68" s="140"/>
      <c r="VDC68" s="140"/>
      <c r="VDD68" s="140"/>
      <c r="VDE68" s="140"/>
      <c r="VDF68" s="140"/>
      <c r="VDG68" s="140"/>
      <c r="VDH68" s="140"/>
      <c r="VDI68" s="140"/>
      <c r="VDJ68" s="140"/>
      <c r="VDK68" s="140"/>
      <c r="VDL68" s="140"/>
      <c r="VDM68" s="140"/>
      <c r="VDN68" s="140"/>
      <c r="VDO68" s="140"/>
      <c r="VDP68" s="140"/>
      <c r="VDQ68" s="140"/>
      <c r="VDR68" s="140"/>
      <c r="VDS68" s="140"/>
      <c r="VDT68" s="140"/>
      <c r="VDU68" s="140"/>
      <c r="VDV68" s="140"/>
      <c r="VDW68" s="140"/>
      <c r="VDX68" s="140"/>
      <c r="VDY68" s="140"/>
      <c r="VDZ68" s="140"/>
      <c r="VEA68" s="140"/>
      <c r="VEB68" s="140"/>
      <c r="VEC68" s="140"/>
      <c r="VED68" s="140"/>
      <c r="VEE68" s="140"/>
      <c r="VEF68" s="140"/>
      <c r="VEG68" s="140"/>
      <c r="VEH68" s="140"/>
      <c r="VEI68" s="140"/>
      <c r="VEJ68" s="140"/>
      <c r="VEK68" s="140"/>
      <c r="VEL68" s="140"/>
      <c r="VEM68" s="140"/>
      <c r="VEN68" s="140"/>
      <c r="VEO68" s="140"/>
      <c r="VEP68" s="140"/>
      <c r="VEQ68" s="140"/>
      <c r="VER68" s="140"/>
      <c r="VES68" s="140"/>
      <c r="VET68" s="140"/>
      <c r="VEU68" s="140"/>
      <c r="VEV68" s="140"/>
      <c r="VEW68" s="140"/>
      <c r="VEX68" s="140"/>
      <c r="VEY68" s="140"/>
      <c r="VEZ68" s="140"/>
      <c r="VFA68" s="140"/>
      <c r="VFB68" s="140"/>
      <c r="VFC68" s="140"/>
      <c r="VFD68" s="140"/>
      <c r="VFE68" s="140"/>
      <c r="VFF68" s="140"/>
      <c r="VFG68" s="140"/>
      <c r="VFH68" s="140"/>
      <c r="VFI68" s="140"/>
      <c r="VFJ68" s="140"/>
      <c r="VFK68" s="140"/>
      <c r="VFL68" s="140"/>
      <c r="VFM68" s="140"/>
      <c r="VFN68" s="140"/>
      <c r="VFO68" s="140"/>
      <c r="VFP68" s="140"/>
      <c r="VFQ68" s="140"/>
      <c r="VFR68" s="140"/>
      <c r="VFS68" s="140"/>
      <c r="VFT68" s="140"/>
      <c r="VFU68" s="140"/>
      <c r="VFV68" s="140"/>
      <c r="VFW68" s="140"/>
      <c r="VFX68" s="140"/>
      <c r="VFY68" s="140"/>
      <c r="VFZ68" s="140"/>
      <c r="VGA68" s="140"/>
      <c r="VGB68" s="140"/>
      <c r="VGC68" s="140"/>
      <c r="VGD68" s="140"/>
      <c r="VGE68" s="140"/>
      <c r="VGF68" s="140"/>
      <c r="VGG68" s="140"/>
      <c r="VGH68" s="140"/>
      <c r="VGI68" s="140"/>
      <c r="VGJ68" s="140"/>
      <c r="VGK68" s="140"/>
      <c r="VGL68" s="140"/>
      <c r="VGM68" s="140"/>
      <c r="VGN68" s="140"/>
      <c r="VGO68" s="140"/>
      <c r="VGP68" s="140"/>
      <c r="VGQ68" s="140"/>
      <c r="VGR68" s="140"/>
      <c r="VGS68" s="140"/>
      <c r="VGT68" s="140"/>
      <c r="VGU68" s="140"/>
      <c r="VGV68" s="140"/>
      <c r="VGW68" s="140"/>
      <c r="VGX68" s="140"/>
      <c r="VGY68" s="140"/>
      <c r="VGZ68" s="140"/>
      <c r="VHA68" s="140"/>
      <c r="VHB68" s="140"/>
      <c r="VHC68" s="140"/>
      <c r="VHD68" s="140"/>
      <c r="VHE68" s="140"/>
      <c r="VHF68" s="140"/>
      <c r="VHG68" s="140"/>
      <c r="VHH68" s="140"/>
      <c r="VHI68" s="140"/>
      <c r="VHJ68" s="140"/>
      <c r="VHK68" s="140"/>
      <c r="VHL68" s="140"/>
      <c r="VHM68" s="140"/>
      <c r="VHN68" s="140"/>
      <c r="VHO68" s="140"/>
      <c r="VHP68" s="140"/>
      <c r="VHQ68" s="140"/>
      <c r="VHR68" s="140"/>
      <c r="VHS68" s="140"/>
      <c r="VHT68" s="140"/>
      <c r="VHU68" s="140"/>
      <c r="VHV68" s="140"/>
      <c r="VHW68" s="140"/>
      <c r="VHX68" s="140"/>
      <c r="VHY68" s="140"/>
      <c r="VHZ68" s="140"/>
      <c r="VIA68" s="140"/>
      <c r="VIB68" s="140"/>
      <c r="VIC68" s="140"/>
      <c r="VID68" s="140"/>
      <c r="VIE68" s="140"/>
      <c r="VIF68" s="140"/>
      <c r="VIG68" s="140"/>
      <c r="VIH68" s="140"/>
      <c r="VII68" s="140"/>
      <c r="VIJ68" s="140"/>
      <c r="VIK68" s="140"/>
      <c r="VIL68" s="140"/>
      <c r="VIM68" s="140"/>
      <c r="VIN68" s="140"/>
      <c r="VIO68" s="140"/>
      <c r="VIP68" s="140"/>
      <c r="VIQ68" s="140"/>
      <c r="VIR68" s="140"/>
      <c r="VIS68" s="140"/>
      <c r="VIT68" s="140"/>
      <c r="VIU68" s="140"/>
      <c r="VIV68" s="140"/>
      <c r="VIW68" s="140"/>
      <c r="VIX68" s="140"/>
      <c r="VIY68" s="140"/>
      <c r="VIZ68" s="140"/>
      <c r="VJA68" s="140"/>
      <c r="VJB68" s="140"/>
      <c r="VJC68" s="140"/>
      <c r="VJD68" s="140"/>
      <c r="VJE68" s="140"/>
      <c r="VJF68" s="140"/>
      <c r="VJG68" s="140"/>
      <c r="VJH68" s="140"/>
      <c r="VJI68" s="140"/>
      <c r="VJJ68" s="140"/>
      <c r="VJK68" s="140"/>
      <c r="VJL68" s="140"/>
      <c r="VJM68" s="140"/>
      <c r="VJN68" s="140"/>
      <c r="VJO68" s="140"/>
      <c r="VJP68" s="140"/>
      <c r="VJQ68" s="140"/>
      <c r="VJR68" s="140"/>
      <c r="VJS68" s="140"/>
      <c r="VJT68" s="140"/>
      <c r="VJU68" s="140"/>
      <c r="VJV68" s="140"/>
      <c r="VJW68" s="140"/>
      <c r="VJX68" s="140"/>
      <c r="VJY68" s="140"/>
      <c r="VJZ68" s="140"/>
      <c r="VKA68" s="140"/>
      <c r="VKB68" s="140"/>
      <c r="VKC68" s="140"/>
      <c r="VKD68" s="140"/>
      <c r="VKE68" s="140"/>
      <c r="VKF68" s="140"/>
      <c r="VKG68" s="140"/>
      <c r="VKH68" s="140"/>
      <c r="VKI68" s="140"/>
      <c r="VKJ68" s="140"/>
      <c r="VKK68" s="140"/>
      <c r="VKL68" s="140"/>
      <c r="VKM68" s="140"/>
      <c r="VKN68" s="140"/>
      <c r="VKO68" s="140"/>
      <c r="VKP68" s="140"/>
      <c r="VKQ68" s="140"/>
      <c r="VKR68" s="140"/>
      <c r="VKS68" s="140"/>
      <c r="VKT68" s="140"/>
      <c r="VKU68" s="140"/>
      <c r="VKV68" s="140"/>
      <c r="VKW68" s="140"/>
      <c r="VKX68" s="140"/>
      <c r="VKY68" s="140"/>
      <c r="VKZ68" s="140"/>
      <c r="VLA68" s="140"/>
      <c r="VLB68" s="140"/>
      <c r="VLC68" s="140"/>
      <c r="VLD68" s="140"/>
      <c r="VLE68" s="140"/>
      <c r="VLF68" s="140"/>
      <c r="VLG68" s="140"/>
      <c r="VLH68" s="140"/>
      <c r="VLI68" s="140"/>
      <c r="VLJ68" s="140"/>
      <c r="VLK68" s="140"/>
      <c r="VLL68" s="140"/>
      <c r="VLM68" s="140"/>
      <c r="VLN68" s="140"/>
      <c r="VLO68" s="140"/>
      <c r="VLP68" s="140"/>
      <c r="VLQ68" s="140"/>
      <c r="VLR68" s="140"/>
      <c r="VLS68" s="140"/>
      <c r="VLT68" s="140"/>
      <c r="VLU68" s="140"/>
      <c r="VLV68" s="140"/>
      <c r="VLW68" s="140"/>
      <c r="VLX68" s="140"/>
      <c r="VLY68" s="140"/>
      <c r="VLZ68" s="140"/>
      <c r="VMA68" s="140"/>
      <c r="VMB68" s="140"/>
      <c r="VMC68" s="140"/>
      <c r="VMD68" s="140"/>
      <c r="VME68" s="140"/>
      <c r="VMF68" s="140"/>
      <c r="VMG68" s="140"/>
      <c r="VMH68" s="140"/>
      <c r="VMI68" s="140"/>
      <c r="VMJ68" s="140"/>
      <c r="VMK68" s="140"/>
      <c r="VML68" s="140"/>
      <c r="VMM68" s="140"/>
      <c r="VMN68" s="140"/>
      <c r="VMO68" s="140"/>
      <c r="VMP68" s="140"/>
      <c r="VMQ68" s="140"/>
      <c r="VMR68" s="140"/>
      <c r="VMS68" s="140"/>
      <c r="VMT68" s="140"/>
      <c r="VMU68" s="140"/>
      <c r="VMV68" s="140"/>
      <c r="VMW68" s="140"/>
      <c r="VMX68" s="140"/>
      <c r="VMY68" s="140"/>
      <c r="VMZ68" s="140"/>
      <c r="VNA68" s="140"/>
      <c r="VNB68" s="140"/>
      <c r="VNC68" s="140"/>
      <c r="VND68" s="140"/>
      <c r="VNE68" s="140"/>
      <c r="VNF68" s="140"/>
      <c r="VNG68" s="140"/>
      <c r="VNH68" s="140"/>
      <c r="VNI68" s="140"/>
      <c r="VNJ68" s="140"/>
      <c r="VNK68" s="140"/>
      <c r="VNL68" s="140"/>
      <c r="VNM68" s="140"/>
      <c r="VNN68" s="140"/>
      <c r="VNO68" s="140"/>
      <c r="VNP68" s="140"/>
      <c r="VNQ68" s="140"/>
      <c r="VNR68" s="140"/>
      <c r="VNS68" s="140"/>
      <c r="VNT68" s="140"/>
      <c r="VNU68" s="140"/>
      <c r="VNV68" s="140"/>
      <c r="VNW68" s="140"/>
      <c r="VNX68" s="140"/>
      <c r="VNY68" s="140"/>
      <c r="VNZ68" s="140"/>
      <c r="VOA68" s="140"/>
      <c r="VOB68" s="140"/>
      <c r="VOC68" s="140"/>
      <c r="VOD68" s="140"/>
      <c r="VOE68" s="140"/>
      <c r="VOF68" s="140"/>
      <c r="VOG68" s="140"/>
      <c r="VOH68" s="140"/>
      <c r="VOI68" s="140"/>
      <c r="VOJ68" s="140"/>
      <c r="VOK68" s="140"/>
      <c r="VOL68" s="140"/>
      <c r="VOM68" s="140"/>
      <c r="VON68" s="140"/>
      <c r="VOO68" s="140"/>
      <c r="VOP68" s="140"/>
      <c r="VOQ68" s="140"/>
      <c r="VOR68" s="140"/>
      <c r="VOS68" s="140"/>
      <c r="VOT68" s="140"/>
      <c r="VOU68" s="140"/>
      <c r="VOV68" s="140"/>
      <c r="VOW68" s="140"/>
      <c r="VOX68" s="140"/>
      <c r="VOY68" s="140"/>
      <c r="VOZ68" s="140"/>
      <c r="VPA68" s="140"/>
      <c r="VPB68" s="140"/>
      <c r="VPC68" s="140"/>
      <c r="VPD68" s="140"/>
      <c r="VPE68" s="140"/>
      <c r="VPF68" s="140"/>
      <c r="VPG68" s="140"/>
      <c r="VPH68" s="140"/>
      <c r="VPI68" s="140"/>
      <c r="VPJ68" s="140"/>
      <c r="VPK68" s="140"/>
      <c r="VPL68" s="140"/>
      <c r="VPM68" s="140"/>
      <c r="VPN68" s="140"/>
      <c r="VPO68" s="140"/>
      <c r="VPP68" s="140"/>
      <c r="VPQ68" s="140"/>
      <c r="VPR68" s="140"/>
      <c r="VPS68" s="140"/>
      <c r="VPT68" s="140"/>
      <c r="VPU68" s="140"/>
      <c r="VPV68" s="140"/>
      <c r="VPW68" s="140"/>
      <c r="VPX68" s="140"/>
      <c r="VPY68" s="140"/>
      <c r="VPZ68" s="140"/>
      <c r="VQA68" s="140"/>
      <c r="VQB68" s="140"/>
      <c r="VQC68" s="140"/>
      <c r="VQD68" s="140"/>
      <c r="VQE68" s="140"/>
      <c r="VQF68" s="140"/>
      <c r="VQG68" s="140"/>
      <c r="VQH68" s="140"/>
      <c r="VQI68" s="140"/>
      <c r="VQJ68" s="140"/>
      <c r="VQK68" s="140"/>
      <c r="VQL68" s="140"/>
      <c r="VQM68" s="140"/>
      <c r="VQN68" s="140"/>
      <c r="VQO68" s="140"/>
      <c r="VQP68" s="140"/>
      <c r="VQQ68" s="140"/>
      <c r="VQR68" s="140"/>
      <c r="VQS68" s="140"/>
      <c r="VQT68" s="140"/>
      <c r="VQU68" s="140"/>
      <c r="VQV68" s="140"/>
      <c r="VQW68" s="140"/>
      <c r="VQX68" s="140"/>
      <c r="VQY68" s="140"/>
      <c r="VQZ68" s="140"/>
      <c r="VRA68" s="140"/>
      <c r="VRB68" s="140"/>
      <c r="VRC68" s="140"/>
      <c r="VRD68" s="140"/>
      <c r="VRE68" s="140"/>
      <c r="VRF68" s="140"/>
      <c r="VRG68" s="140"/>
      <c r="VRH68" s="140"/>
      <c r="VRI68" s="140"/>
      <c r="VRJ68" s="140"/>
      <c r="VRK68" s="140"/>
      <c r="VRL68" s="140"/>
      <c r="VRM68" s="140"/>
      <c r="VRN68" s="140"/>
      <c r="VRO68" s="140"/>
      <c r="VRP68" s="140"/>
      <c r="VRQ68" s="140"/>
      <c r="VRR68" s="140"/>
      <c r="VRS68" s="140"/>
      <c r="VRT68" s="140"/>
      <c r="VRU68" s="140"/>
      <c r="VRV68" s="140"/>
      <c r="VRW68" s="140"/>
      <c r="VRX68" s="140"/>
      <c r="VRY68" s="140"/>
      <c r="VRZ68" s="140"/>
      <c r="VSA68" s="140"/>
      <c r="VSB68" s="140"/>
      <c r="VSC68" s="140"/>
      <c r="VSD68" s="140"/>
      <c r="VSE68" s="140"/>
      <c r="VSF68" s="140"/>
      <c r="VSG68" s="140"/>
      <c r="VSH68" s="140"/>
      <c r="VSI68" s="140"/>
      <c r="VSJ68" s="140"/>
      <c r="VSK68" s="140"/>
      <c r="VSL68" s="140"/>
      <c r="VSM68" s="140"/>
      <c r="VSN68" s="140"/>
      <c r="VSO68" s="140"/>
      <c r="VSP68" s="140"/>
      <c r="VSQ68" s="140"/>
      <c r="VSR68" s="140"/>
      <c r="VSS68" s="140"/>
      <c r="VST68" s="140"/>
      <c r="VSU68" s="140"/>
      <c r="VSV68" s="140"/>
      <c r="VSW68" s="140"/>
      <c r="VSX68" s="140"/>
      <c r="VSY68" s="140"/>
      <c r="VSZ68" s="140"/>
      <c r="VTA68" s="140"/>
      <c r="VTB68" s="140"/>
      <c r="VTC68" s="140"/>
      <c r="VTD68" s="140"/>
      <c r="VTE68" s="140"/>
      <c r="VTF68" s="140"/>
      <c r="VTG68" s="140"/>
      <c r="VTH68" s="140"/>
      <c r="VTI68" s="140"/>
      <c r="VTJ68" s="140"/>
      <c r="VTK68" s="140"/>
      <c r="VTL68" s="140"/>
      <c r="VTM68" s="140"/>
      <c r="VTN68" s="140"/>
      <c r="VTO68" s="140"/>
      <c r="VTP68" s="140"/>
      <c r="VTQ68" s="140"/>
      <c r="VTR68" s="140"/>
      <c r="VTS68" s="140"/>
      <c r="VTT68" s="140"/>
      <c r="VTU68" s="140"/>
      <c r="VTV68" s="140"/>
      <c r="VTW68" s="140"/>
      <c r="VTX68" s="140"/>
      <c r="VTY68" s="140"/>
      <c r="VTZ68" s="140"/>
      <c r="VUA68" s="140"/>
      <c r="VUB68" s="140"/>
      <c r="VUC68" s="140"/>
      <c r="VUD68" s="140"/>
      <c r="VUE68" s="140"/>
      <c r="VUF68" s="140"/>
      <c r="VUG68" s="140"/>
      <c r="VUH68" s="140"/>
      <c r="VUI68" s="140"/>
      <c r="VUJ68" s="140"/>
      <c r="VUK68" s="140"/>
      <c r="VUL68" s="140"/>
      <c r="VUM68" s="140"/>
      <c r="VUN68" s="140"/>
      <c r="VUO68" s="140"/>
      <c r="VUP68" s="140"/>
      <c r="VUQ68" s="140"/>
      <c r="VUR68" s="140"/>
      <c r="VUS68" s="140"/>
      <c r="VUT68" s="140"/>
      <c r="VUU68" s="140"/>
      <c r="VUV68" s="140"/>
      <c r="VUW68" s="140"/>
      <c r="VUX68" s="140"/>
      <c r="VUY68" s="140"/>
      <c r="VUZ68" s="140"/>
      <c r="VVA68" s="140"/>
      <c r="VVB68" s="140"/>
      <c r="VVC68" s="140"/>
      <c r="VVD68" s="140"/>
      <c r="VVE68" s="140"/>
      <c r="VVF68" s="140"/>
      <c r="VVG68" s="140"/>
      <c r="VVH68" s="140"/>
      <c r="VVI68" s="140"/>
      <c r="VVJ68" s="140"/>
      <c r="VVK68" s="140"/>
      <c r="VVL68" s="140"/>
      <c r="VVM68" s="140"/>
      <c r="VVN68" s="140"/>
      <c r="VVO68" s="140"/>
      <c r="VVP68" s="140"/>
      <c r="VVQ68" s="140"/>
      <c r="VVR68" s="140"/>
      <c r="VVS68" s="140"/>
      <c r="VVT68" s="140"/>
      <c r="VVU68" s="140"/>
      <c r="VVV68" s="140"/>
      <c r="VVW68" s="140"/>
      <c r="VVX68" s="140"/>
      <c r="VVY68" s="140"/>
      <c r="VVZ68" s="140"/>
      <c r="VWA68" s="140"/>
      <c r="VWB68" s="140"/>
      <c r="VWC68" s="140"/>
      <c r="VWD68" s="140"/>
      <c r="VWE68" s="140"/>
      <c r="VWF68" s="140"/>
      <c r="VWG68" s="140"/>
      <c r="VWH68" s="140"/>
      <c r="VWI68" s="140"/>
      <c r="VWJ68" s="140"/>
      <c r="VWK68" s="140"/>
      <c r="VWL68" s="140"/>
      <c r="VWM68" s="140"/>
      <c r="VWN68" s="140"/>
      <c r="VWO68" s="140"/>
      <c r="VWP68" s="140"/>
      <c r="VWQ68" s="140"/>
      <c r="VWR68" s="140"/>
      <c r="VWS68" s="140"/>
      <c r="VWT68" s="140"/>
      <c r="VWU68" s="140"/>
      <c r="VWV68" s="140"/>
      <c r="VWW68" s="140"/>
      <c r="VWX68" s="140"/>
      <c r="VWY68" s="140"/>
      <c r="VWZ68" s="140"/>
      <c r="VXA68" s="140"/>
      <c r="VXB68" s="140"/>
      <c r="VXC68" s="140"/>
      <c r="VXD68" s="140"/>
      <c r="VXE68" s="140"/>
      <c r="VXF68" s="140"/>
      <c r="VXG68" s="140"/>
      <c r="VXH68" s="140"/>
      <c r="VXI68" s="140"/>
      <c r="VXJ68" s="140"/>
      <c r="VXK68" s="140"/>
      <c r="VXL68" s="140"/>
      <c r="VXM68" s="140"/>
      <c r="VXN68" s="140"/>
      <c r="VXO68" s="140"/>
      <c r="VXP68" s="140"/>
      <c r="VXQ68" s="140"/>
      <c r="VXR68" s="140"/>
      <c r="VXS68" s="140"/>
      <c r="VXT68" s="140"/>
      <c r="VXU68" s="140"/>
      <c r="VXV68" s="140"/>
      <c r="VXW68" s="140"/>
      <c r="VXX68" s="140"/>
      <c r="VXY68" s="140"/>
      <c r="VXZ68" s="140"/>
      <c r="VYA68" s="140"/>
      <c r="VYB68" s="140"/>
      <c r="VYC68" s="140"/>
      <c r="VYD68" s="140"/>
      <c r="VYE68" s="140"/>
      <c r="VYF68" s="140"/>
      <c r="VYG68" s="140"/>
      <c r="VYH68" s="140"/>
      <c r="VYI68" s="140"/>
      <c r="VYJ68" s="140"/>
      <c r="VYK68" s="140"/>
      <c r="VYL68" s="140"/>
      <c r="VYM68" s="140"/>
      <c r="VYN68" s="140"/>
      <c r="VYO68" s="140"/>
      <c r="VYP68" s="140"/>
      <c r="VYQ68" s="140"/>
      <c r="VYR68" s="140"/>
      <c r="VYS68" s="140"/>
      <c r="VYT68" s="140"/>
      <c r="VYU68" s="140"/>
      <c r="VYV68" s="140"/>
      <c r="VYW68" s="140"/>
      <c r="VYX68" s="140"/>
      <c r="VYY68" s="140"/>
      <c r="VYZ68" s="140"/>
      <c r="VZA68" s="140"/>
      <c r="VZB68" s="140"/>
      <c r="VZC68" s="140"/>
      <c r="VZD68" s="140"/>
      <c r="VZE68" s="140"/>
      <c r="VZF68" s="140"/>
      <c r="VZG68" s="140"/>
      <c r="VZH68" s="140"/>
      <c r="VZI68" s="140"/>
      <c r="VZJ68" s="140"/>
      <c r="VZK68" s="140"/>
      <c r="VZL68" s="140"/>
      <c r="VZM68" s="140"/>
      <c r="VZN68" s="140"/>
      <c r="VZO68" s="140"/>
      <c r="VZP68" s="140"/>
      <c r="VZQ68" s="140"/>
      <c r="VZR68" s="140"/>
      <c r="VZS68" s="140"/>
      <c r="VZT68" s="140"/>
      <c r="VZU68" s="140"/>
      <c r="VZV68" s="140"/>
      <c r="VZW68" s="140"/>
      <c r="VZX68" s="140"/>
      <c r="VZY68" s="140"/>
      <c r="VZZ68" s="140"/>
      <c r="WAA68" s="140"/>
      <c r="WAB68" s="140"/>
      <c r="WAC68" s="140"/>
      <c r="WAD68" s="140"/>
      <c r="WAE68" s="140"/>
      <c r="WAF68" s="140"/>
      <c r="WAG68" s="140"/>
      <c r="WAH68" s="140"/>
      <c r="WAI68" s="140"/>
      <c r="WAJ68" s="140"/>
      <c r="WAK68" s="140"/>
      <c r="WAL68" s="140"/>
      <c r="WAM68" s="140"/>
      <c r="WAN68" s="140"/>
      <c r="WAO68" s="140"/>
      <c r="WAP68" s="140"/>
      <c r="WAQ68" s="140"/>
      <c r="WAR68" s="140"/>
      <c r="WAS68" s="140"/>
      <c r="WAT68" s="140"/>
      <c r="WAU68" s="140"/>
      <c r="WAV68" s="140"/>
      <c r="WAW68" s="140"/>
      <c r="WAX68" s="140"/>
      <c r="WAY68" s="140"/>
      <c r="WAZ68" s="140"/>
      <c r="WBA68" s="140"/>
      <c r="WBB68" s="140"/>
      <c r="WBC68" s="140"/>
      <c r="WBD68" s="140"/>
      <c r="WBE68" s="140"/>
      <c r="WBF68" s="140"/>
      <c r="WBG68" s="140"/>
      <c r="WBH68" s="140"/>
      <c r="WBI68" s="140"/>
      <c r="WBJ68" s="140"/>
      <c r="WBK68" s="140"/>
      <c r="WBL68" s="140"/>
      <c r="WBM68" s="140"/>
      <c r="WBN68" s="140"/>
      <c r="WBO68" s="140"/>
      <c r="WBP68" s="140"/>
      <c r="WBQ68" s="140"/>
      <c r="WBR68" s="140"/>
      <c r="WBS68" s="140"/>
      <c r="WBT68" s="140"/>
      <c r="WBU68" s="140"/>
      <c r="WBV68" s="140"/>
      <c r="WBW68" s="140"/>
      <c r="WBX68" s="140"/>
      <c r="WBY68" s="140"/>
      <c r="WBZ68" s="140"/>
      <c r="WCA68" s="140"/>
      <c r="WCB68" s="140"/>
      <c r="WCC68" s="140"/>
      <c r="WCD68" s="140"/>
      <c r="WCE68" s="140"/>
      <c r="WCF68" s="140"/>
      <c r="WCG68" s="140"/>
      <c r="WCH68" s="140"/>
      <c r="WCI68" s="140"/>
      <c r="WCJ68" s="140"/>
      <c r="WCK68" s="140"/>
      <c r="WCL68" s="140"/>
      <c r="WCM68" s="140"/>
      <c r="WCN68" s="140"/>
      <c r="WCO68" s="140"/>
      <c r="WCP68" s="140"/>
      <c r="WCQ68" s="140"/>
      <c r="WCR68" s="140"/>
      <c r="WCS68" s="140"/>
      <c r="WCT68" s="140"/>
      <c r="WCU68" s="140"/>
      <c r="WCV68" s="140"/>
      <c r="WCW68" s="140"/>
      <c r="WCX68" s="140"/>
      <c r="WCY68" s="140"/>
      <c r="WCZ68" s="140"/>
      <c r="WDA68" s="140"/>
      <c r="WDB68" s="140"/>
      <c r="WDC68" s="140"/>
      <c r="WDD68" s="140"/>
      <c r="WDE68" s="140"/>
      <c r="WDF68" s="140"/>
      <c r="WDG68" s="140"/>
      <c r="WDH68" s="140"/>
      <c r="WDI68" s="140"/>
      <c r="WDJ68" s="140"/>
      <c r="WDK68" s="140"/>
      <c r="WDL68" s="140"/>
      <c r="WDM68" s="140"/>
      <c r="WDN68" s="140"/>
      <c r="WDO68" s="140"/>
      <c r="WDP68" s="140"/>
      <c r="WDQ68" s="140"/>
      <c r="WDR68" s="140"/>
      <c r="WDS68" s="140"/>
      <c r="WDT68" s="140"/>
      <c r="WDU68" s="140"/>
      <c r="WDV68" s="140"/>
      <c r="WDW68" s="140"/>
      <c r="WDX68" s="140"/>
      <c r="WDY68" s="140"/>
      <c r="WDZ68" s="140"/>
      <c r="WEA68" s="140"/>
      <c r="WEB68" s="140"/>
      <c r="WEC68" s="140"/>
      <c r="WED68" s="140"/>
      <c r="WEE68" s="140"/>
      <c r="WEF68" s="140"/>
      <c r="WEG68" s="140"/>
      <c r="WEH68" s="140"/>
      <c r="WEI68" s="140"/>
      <c r="WEJ68" s="140"/>
      <c r="WEK68" s="140"/>
      <c r="WEL68" s="140"/>
      <c r="WEM68" s="140"/>
      <c r="WEN68" s="140"/>
      <c r="WEO68" s="140"/>
      <c r="WEP68" s="140"/>
      <c r="WEQ68" s="140"/>
      <c r="WER68" s="140"/>
      <c r="WES68" s="140"/>
      <c r="WET68" s="140"/>
      <c r="WEU68" s="140"/>
      <c r="WEV68" s="140"/>
      <c r="WEW68" s="140"/>
      <c r="WEX68" s="140"/>
      <c r="WEY68" s="140"/>
      <c r="WEZ68" s="140"/>
      <c r="WFA68" s="140"/>
      <c r="WFB68" s="140"/>
      <c r="WFC68" s="140"/>
      <c r="WFD68" s="140"/>
      <c r="WFE68" s="140"/>
      <c r="WFF68" s="140"/>
      <c r="WFG68" s="140"/>
      <c r="WFH68" s="140"/>
      <c r="WFI68" s="140"/>
      <c r="WFJ68" s="140"/>
      <c r="WFK68" s="140"/>
      <c r="WFL68" s="140"/>
      <c r="WFM68" s="140"/>
      <c r="WFN68" s="140"/>
      <c r="WFO68" s="140"/>
      <c r="WFP68" s="140"/>
      <c r="WFQ68" s="140"/>
      <c r="WFR68" s="140"/>
      <c r="WFS68" s="140"/>
      <c r="WFT68" s="140"/>
      <c r="WFU68" s="140"/>
      <c r="WFV68" s="140"/>
      <c r="WFW68" s="140"/>
      <c r="WFX68" s="140"/>
      <c r="WFY68" s="140"/>
      <c r="WFZ68" s="140"/>
      <c r="WGA68" s="140"/>
      <c r="WGB68" s="140"/>
      <c r="WGC68" s="140"/>
      <c r="WGD68" s="140"/>
      <c r="WGE68" s="140"/>
      <c r="WGF68" s="140"/>
      <c r="WGG68" s="140"/>
      <c r="WGH68" s="140"/>
      <c r="WGI68" s="140"/>
      <c r="WGJ68" s="140"/>
      <c r="WGK68" s="140"/>
      <c r="WGL68" s="140"/>
      <c r="WGM68" s="140"/>
      <c r="WGN68" s="140"/>
      <c r="WGO68" s="140"/>
      <c r="WGP68" s="140"/>
      <c r="WGQ68" s="140"/>
      <c r="WGR68" s="140"/>
      <c r="WGS68" s="140"/>
      <c r="WGT68" s="140"/>
      <c r="WGU68" s="140"/>
      <c r="WGV68" s="140"/>
      <c r="WGW68" s="140"/>
      <c r="WGX68" s="140"/>
      <c r="WGY68" s="140"/>
      <c r="WGZ68" s="140"/>
      <c r="WHA68" s="140"/>
      <c r="WHB68" s="140"/>
      <c r="WHC68" s="140"/>
      <c r="WHD68" s="140"/>
      <c r="WHE68" s="140"/>
      <c r="WHF68" s="140"/>
      <c r="WHG68" s="140"/>
      <c r="WHH68" s="140"/>
      <c r="WHI68" s="140"/>
      <c r="WHJ68" s="140"/>
      <c r="WHK68" s="140"/>
      <c r="WHL68" s="140"/>
      <c r="WHM68" s="140"/>
      <c r="WHN68" s="140"/>
      <c r="WHO68" s="140"/>
      <c r="WHP68" s="140"/>
      <c r="WHQ68" s="140"/>
      <c r="WHR68" s="140"/>
      <c r="WHS68" s="140"/>
      <c r="WHT68" s="140"/>
      <c r="WHU68" s="140"/>
      <c r="WHV68" s="140"/>
      <c r="WHW68" s="140"/>
      <c r="WHX68" s="140"/>
      <c r="WHY68" s="140"/>
      <c r="WHZ68" s="140"/>
      <c r="WIA68" s="140"/>
      <c r="WIB68" s="140"/>
      <c r="WIC68" s="140"/>
      <c r="WID68" s="140"/>
      <c r="WIE68" s="140"/>
      <c r="WIF68" s="140"/>
      <c r="WIG68" s="140"/>
      <c r="WIH68" s="140"/>
      <c r="WII68" s="140"/>
      <c r="WIJ68" s="140"/>
      <c r="WIK68" s="140"/>
      <c r="WIL68" s="140"/>
      <c r="WIM68" s="140"/>
      <c r="WIN68" s="140"/>
      <c r="WIO68" s="140"/>
      <c r="WIP68" s="140"/>
      <c r="WIQ68" s="140"/>
      <c r="WIR68" s="140"/>
      <c r="WIS68" s="140"/>
      <c r="WIT68" s="140"/>
      <c r="WIU68" s="140"/>
      <c r="WIV68" s="140"/>
      <c r="WIW68" s="140"/>
      <c r="WIX68" s="140"/>
      <c r="WIY68" s="140"/>
      <c r="WIZ68" s="140"/>
      <c r="WJA68" s="140"/>
      <c r="WJB68" s="140"/>
      <c r="WJC68" s="140"/>
      <c r="WJD68" s="140"/>
      <c r="WJE68" s="140"/>
      <c r="WJF68" s="140"/>
      <c r="WJG68" s="140"/>
      <c r="WJH68" s="140"/>
      <c r="WJI68" s="140"/>
      <c r="WJJ68" s="140"/>
      <c r="WJK68" s="140"/>
      <c r="WJL68" s="140"/>
      <c r="WJM68" s="140"/>
      <c r="WJN68" s="140"/>
      <c r="WJO68" s="140"/>
      <c r="WJP68" s="140"/>
      <c r="WJQ68" s="140"/>
      <c r="WJR68" s="140"/>
      <c r="WJS68" s="140"/>
      <c r="WJT68" s="140"/>
      <c r="WJU68" s="140"/>
      <c r="WJV68" s="140"/>
      <c r="WJW68" s="140"/>
      <c r="WJX68" s="140"/>
      <c r="WJY68" s="140"/>
      <c r="WJZ68" s="140"/>
      <c r="WKA68" s="140"/>
      <c r="WKB68" s="140"/>
      <c r="WKC68" s="140"/>
      <c r="WKD68" s="140"/>
      <c r="WKE68" s="140"/>
      <c r="WKF68" s="140"/>
      <c r="WKG68" s="140"/>
      <c r="WKH68" s="140"/>
      <c r="WKI68" s="140"/>
      <c r="WKJ68" s="140"/>
      <c r="WKK68" s="140"/>
      <c r="WKL68" s="140"/>
      <c r="WKM68" s="140"/>
      <c r="WKN68" s="140"/>
      <c r="WKO68" s="140"/>
      <c r="WKP68" s="140"/>
      <c r="WKQ68" s="140"/>
      <c r="WKR68" s="140"/>
      <c r="WKS68" s="140"/>
      <c r="WKT68" s="140"/>
      <c r="WKU68" s="140"/>
      <c r="WKV68" s="140"/>
      <c r="WKW68" s="140"/>
      <c r="WKX68" s="140"/>
      <c r="WKY68" s="140"/>
      <c r="WKZ68" s="140"/>
      <c r="WLA68" s="140"/>
      <c r="WLB68" s="140"/>
      <c r="WLC68" s="140"/>
      <c r="WLD68" s="140"/>
      <c r="WLE68" s="140"/>
      <c r="WLF68" s="140"/>
      <c r="WLG68" s="140"/>
      <c r="WLH68" s="140"/>
      <c r="WLI68" s="140"/>
      <c r="WLJ68" s="140"/>
      <c r="WLK68" s="140"/>
      <c r="WLL68" s="140"/>
      <c r="WLM68" s="140"/>
      <c r="WLN68" s="140"/>
      <c r="WLO68" s="140"/>
      <c r="WLP68" s="140"/>
      <c r="WLQ68" s="140"/>
      <c r="WLR68" s="140"/>
      <c r="WLS68" s="140"/>
      <c r="WLT68" s="140"/>
      <c r="WLU68" s="140"/>
      <c r="WLV68" s="140"/>
      <c r="WLW68" s="140"/>
      <c r="WLX68" s="140"/>
      <c r="WLY68" s="140"/>
      <c r="WLZ68" s="140"/>
      <c r="WMA68" s="140"/>
      <c r="WMB68" s="140"/>
      <c r="WMC68" s="140"/>
      <c r="WMD68" s="140"/>
      <c r="WME68" s="140"/>
      <c r="WMF68" s="140"/>
      <c r="WMG68" s="140"/>
      <c r="WMH68" s="140"/>
      <c r="WMI68" s="140"/>
      <c r="WMJ68" s="140"/>
      <c r="WMK68" s="140"/>
      <c r="WML68" s="140"/>
      <c r="WMM68" s="140"/>
      <c r="WMN68" s="140"/>
      <c r="WMO68" s="140"/>
      <c r="WMP68" s="140"/>
      <c r="WMQ68" s="140"/>
      <c r="WMR68" s="140"/>
      <c r="WMS68" s="140"/>
      <c r="WMT68" s="140"/>
      <c r="WMU68" s="140"/>
      <c r="WMV68" s="140"/>
      <c r="WMW68" s="140"/>
      <c r="WMX68" s="140"/>
      <c r="WMY68" s="140"/>
      <c r="WMZ68" s="140"/>
      <c r="WNA68" s="140"/>
      <c r="WNB68" s="140"/>
      <c r="WNC68" s="140"/>
      <c r="WND68" s="140"/>
      <c r="WNE68" s="140"/>
      <c r="WNF68" s="140"/>
      <c r="WNG68" s="140"/>
      <c r="WNH68" s="140"/>
      <c r="WNI68" s="140"/>
      <c r="WNJ68" s="140"/>
      <c r="WNK68" s="140"/>
      <c r="WNL68" s="140"/>
      <c r="WNM68" s="140"/>
      <c r="WNN68" s="140"/>
      <c r="WNO68" s="140"/>
      <c r="WNP68" s="140"/>
      <c r="WNQ68" s="140"/>
      <c r="WNR68" s="140"/>
      <c r="WNS68" s="140"/>
      <c r="WNT68" s="140"/>
      <c r="WNU68" s="140"/>
      <c r="WNV68" s="140"/>
      <c r="WNW68" s="140"/>
      <c r="WNX68" s="140"/>
      <c r="WNY68" s="140"/>
      <c r="WNZ68" s="140"/>
      <c r="WOA68" s="140"/>
      <c r="WOB68" s="140"/>
      <c r="WOC68" s="140"/>
      <c r="WOD68" s="140"/>
      <c r="WOE68" s="140"/>
      <c r="WOF68" s="140"/>
      <c r="WOG68" s="140"/>
      <c r="WOH68" s="140"/>
      <c r="WOI68" s="140"/>
      <c r="WOJ68" s="140"/>
      <c r="WOK68" s="140"/>
      <c r="WOL68" s="140"/>
      <c r="WOM68" s="140"/>
      <c r="WON68" s="140"/>
      <c r="WOO68" s="140"/>
      <c r="WOP68" s="140"/>
      <c r="WOQ68" s="140"/>
      <c r="WOR68" s="140"/>
      <c r="WOS68" s="140"/>
      <c r="WOT68" s="140"/>
      <c r="WOU68" s="140"/>
      <c r="WOV68" s="140"/>
      <c r="WOW68" s="140"/>
      <c r="WOX68" s="140"/>
      <c r="WOY68" s="140"/>
      <c r="WOZ68" s="140"/>
      <c r="WPA68" s="140"/>
      <c r="WPB68" s="140"/>
      <c r="WPC68" s="140"/>
      <c r="WPD68" s="140"/>
      <c r="WPE68" s="140"/>
      <c r="WPF68" s="140"/>
      <c r="WPG68" s="140"/>
      <c r="WPH68" s="140"/>
      <c r="WPI68" s="140"/>
      <c r="WPJ68" s="140"/>
      <c r="WPK68" s="140"/>
      <c r="WPL68" s="140"/>
      <c r="WPM68" s="140"/>
      <c r="WPN68" s="140"/>
      <c r="WPO68" s="140"/>
      <c r="WPP68" s="140"/>
      <c r="WPQ68" s="140"/>
      <c r="WPR68" s="140"/>
      <c r="WPS68" s="140"/>
      <c r="WPT68" s="140"/>
      <c r="WPU68" s="140"/>
      <c r="WPV68" s="140"/>
      <c r="WPW68" s="140"/>
      <c r="WPX68" s="140"/>
      <c r="WPY68" s="140"/>
      <c r="WPZ68" s="140"/>
      <c r="WQA68" s="140"/>
      <c r="WQB68" s="140"/>
      <c r="WQC68" s="140"/>
      <c r="WQD68" s="140"/>
      <c r="WQE68" s="140"/>
      <c r="WQF68" s="140"/>
      <c r="WQG68" s="140"/>
      <c r="WQH68" s="140"/>
      <c r="WQI68" s="140"/>
      <c r="WQJ68" s="140"/>
      <c r="WQK68" s="140"/>
      <c r="WQL68" s="140"/>
      <c r="WQM68" s="140"/>
      <c r="WQN68" s="140"/>
      <c r="WQO68" s="140"/>
      <c r="WQP68" s="140"/>
      <c r="WQQ68" s="140"/>
      <c r="WQR68" s="140"/>
      <c r="WQS68" s="140"/>
      <c r="WQT68" s="140"/>
      <c r="WQU68" s="140"/>
      <c r="WQV68" s="140"/>
      <c r="WQW68" s="140"/>
      <c r="WQX68" s="140"/>
      <c r="WQY68" s="140"/>
      <c r="WQZ68" s="140"/>
      <c r="WRA68" s="140"/>
      <c r="WRB68" s="140"/>
      <c r="WRC68" s="140"/>
      <c r="WRD68" s="140"/>
      <c r="WRE68" s="140"/>
      <c r="WRF68" s="140"/>
      <c r="WRG68" s="140"/>
      <c r="WRH68" s="140"/>
      <c r="WRI68" s="140"/>
      <c r="WRJ68" s="140"/>
      <c r="WRK68" s="140"/>
      <c r="WRL68" s="140"/>
      <c r="WRM68" s="140"/>
      <c r="WRN68" s="140"/>
      <c r="WRO68" s="140"/>
      <c r="WRP68" s="140"/>
      <c r="WRQ68" s="140"/>
      <c r="WRR68" s="140"/>
      <c r="WRS68" s="140"/>
      <c r="WRT68" s="140"/>
      <c r="WRU68" s="140"/>
      <c r="WRV68" s="140"/>
      <c r="WRW68" s="140"/>
      <c r="WRX68" s="140"/>
      <c r="WRY68" s="140"/>
      <c r="WRZ68" s="140"/>
      <c r="WSA68" s="140"/>
      <c r="WSB68" s="140"/>
      <c r="WSC68" s="140"/>
      <c r="WSD68" s="140"/>
      <c r="WSE68" s="140"/>
      <c r="WSF68" s="140"/>
      <c r="WSG68" s="140"/>
      <c r="WSH68" s="140"/>
      <c r="WSI68" s="140"/>
      <c r="WSJ68" s="140"/>
      <c r="WSK68" s="140"/>
      <c r="WSL68" s="140"/>
      <c r="WSM68" s="140"/>
      <c r="WSN68" s="140"/>
      <c r="WSO68" s="140"/>
      <c r="WSP68" s="140"/>
      <c r="WSQ68" s="140"/>
      <c r="WSR68" s="140"/>
      <c r="WSS68" s="140"/>
      <c r="WST68" s="140"/>
      <c r="WSU68" s="140"/>
      <c r="WSV68" s="140"/>
      <c r="WSW68" s="140"/>
      <c r="WSX68" s="140"/>
      <c r="WSY68" s="140"/>
      <c r="WSZ68" s="140"/>
      <c r="WTA68" s="140"/>
      <c r="WTB68" s="140"/>
      <c r="WTC68" s="140"/>
      <c r="WTD68" s="140"/>
      <c r="WTE68" s="140"/>
      <c r="WTF68" s="140"/>
      <c r="WTG68" s="140"/>
      <c r="WTH68" s="140"/>
      <c r="WTI68" s="140"/>
      <c r="WTJ68" s="140"/>
      <c r="WTK68" s="140"/>
      <c r="WTL68" s="140"/>
      <c r="WTM68" s="140"/>
      <c r="WTN68" s="140"/>
      <c r="WTO68" s="140"/>
      <c r="WTP68" s="140"/>
      <c r="WTQ68" s="140"/>
      <c r="WTR68" s="140"/>
      <c r="WTS68" s="140"/>
      <c r="WTT68" s="140"/>
      <c r="WTU68" s="140"/>
      <c r="WTV68" s="140"/>
      <c r="WTW68" s="140"/>
      <c r="WTX68" s="140"/>
      <c r="WTY68" s="140"/>
      <c r="WTZ68" s="140"/>
      <c r="WUA68" s="140"/>
      <c r="WUB68" s="140"/>
      <c r="WUC68" s="140"/>
      <c r="WUD68" s="140"/>
      <c r="WUE68" s="140"/>
      <c r="WUF68" s="140"/>
      <c r="WUG68" s="140"/>
      <c r="WUH68" s="140"/>
      <c r="WUI68" s="140"/>
      <c r="WUJ68" s="140"/>
      <c r="WUK68" s="140"/>
      <c r="WUL68" s="140"/>
      <c r="WUM68" s="140"/>
      <c r="WUN68" s="140"/>
      <c r="WUO68" s="140"/>
      <c r="WUP68" s="140"/>
      <c r="WUQ68" s="140"/>
      <c r="WUR68" s="140"/>
      <c r="WUS68" s="140"/>
      <c r="WUT68" s="140"/>
      <c r="WUU68" s="140"/>
      <c r="WUV68" s="140"/>
      <c r="WUW68" s="140"/>
      <c r="WUX68" s="140"/>
      <c r="WUY68" s="140"/>
      <c r="WUZ68" s="140"/>
      <c r="WVA68" s="140"/>
      <c r="WVB68" s="140"/>
      <c r="WVC68" s="140"/>
      <c r="WVD68" s="140"/>
      <c r="WVE68" s="140"/>
      <c r="WVF68" s="140"/>
      <c r="WVG68" s="140"/>
      <c r="WVH68" s="140"/>
      <c r="WVI68" s="140"/>
      <c r="WVJ68" s="140"/>
      <c r="WVK68" s="140"/>
      <c r="WVL68" s="140"/>
      <c r="WVM68" s="140"/>
      <c r="WVN68" s="140"/>
      <c r="WVO68" s="140"/>
      <c r="WVP68" s="140"/>
      <c r="WVQ68" s="140"/>
      <c r="WVR68" s="140"/>
      <c r="WVS68" s="140"/>
      <c r="WVT68" s="140"/>
      <c r="WVU68" s="140"/>
      <c r="WVV68" s="140"/>
      <c r="WVW68" s="140"/>
      <c r="WVX68" s="140"/>
      <c r="WVY68" s="140"/>
      <c r="WVZ68" s="140"/>
      <c r="WWA68" s="140"/>
      <c r="WWB68" s="140"/>
      <c r="WWC68" s="140"/>
      <c r="WWD68" s="140"/>
      <c r="WWE68" s="140"/>
      <c r="WWF68" s="140"/>
      <c r="WWG68" s="140"/>
      <c r="WWH68" s="140"/>
      <c r="WWI68" s="140"/>
      <c r="WWJ68" s="140"/>
      <c r="WWK68" s="140"/>
      <c r="WWL68" s="140"/>
      <c r="WWM68" s="140"/>
      <c r="WWN68" s="140"/>
      <c r="WWO68" s="140"/>
      <c r="WWP68" s="140"/>
      <c r="WWQ68" s="140"/>
      <c r="WWR68" s="140"/>
      <c r="WWS68" s="140"/>
      <c r="WWT68" s="140"/>
      <c r="WWU68" s="140"/>
      <c r="WWV68" s="140"/>
      <c r="WWW68" s="140"/>
      <c r="WWX68" s="140"/>
      <c r="WWY68" s="140"/>
      <c r="WWZ68" s="140"/>
      <c r="WXA68" s="140"/>
      <c r="WXB68" s="140"/>
      <c r="WXC68" s="140"/>
      <c r="WXD68" s="140"/>
      <c r="WXE68" s="140"/>
      <c r="WXF68" s="140"/>
      <c r="WXG68" s="140"/>
      <c r="WXH68" s="140"/>
      <c r="WXI68" s="140"/>
      <c r="WXJ68" s="140"/>
      <c r="WXK68" s="140"/>
      <c r="WXL68" s="140"/>
      <c r="WXM68" s="140"/>
      <c r="WXN68" s="140"/>
      <c r="WXO68" s="140"/>
      <c r="WXP68" s="140"/>
      <c r="WXQ68" s="140"/>
      <c r="WXR68" s="140"/>
      <c r="WXS68" s="140"/>
      <c r="WXT68" s="140"/>
      <c r="WXU68" s="140"/>
      <c r="WXV68" s="140"/>
      <c r="WXW68" s="140"/>
      <c r="WXX68" s="140"/>
      <c r="WXY68" s="140"/>
      <c r="WXZ68" s="140"/>
      <c r="WYA68" s="140"/>
      <c r="WYB68" s="140"/>
      <c r="WYC68" s="140"/>
      <c r="WYD68" s="140"/>
      <c r="WYE68" s="140"/>
      <c r="WYF68" s="140"/>
      <c r="WYG68" s="140"/>
      <c r="WYH68" s="140"/>
      <c r="WYI68" s="140"/>
      <c r="WYJ68" s="140"/>
      <c r="WYK68" s="140"/>
      <c r="WYL68" s="140"/>
      <c r="WYM68" s="140"/>
      <c r="WYN68" s="140"/>
      <c r="WYO68" s="140"/>
      <c r="WYP68" s="140"/>
      <c r="WYQ68" s="140"/>
      <c r="WYR68" s="140"/>
      <c r="WYS68" s="140"/>
      <c r="WYT68" s="140"/>
      <c r="WYU68" s="140"/>
      <c r="WYV68" s="140"/>
      <c r="WYW68" s="140"/>
      <c r="WYX68" s="140"/>
      <c r="WYY68" s="140"/>
      <c r="WYZ68" s="140"/>
      <c r="WZA68" s="140"/>
      <c r="WZB68" s="140"/>
      <c r="WZC68" s="140"/>
      <c r="WZD68" s="140"/>
      <c r="WZE68" s="140"/>
      <c r="WZF68" s="140"/>
      <c r="WZG68" s="140"/>
      <c r="WZH68" s="140"/>
      <c r="WZI68" s="140"/>
      <c r="WZJ68" s="140"/>
      <c r="WZK68" s="140"/>
      <c r="WZL68" s="140"/>
      <c r="WZM68" s="140"/>
      <c r="WZN68" s="140"/>
      <c r="WZO68" s="140"/>
      <c r="WZP68" s="140"/>
      <c r="WZQ68" s="140"/>
      <c r="WZR68" s="140"/>
      <c r="WZS68" s="140"/>
      <c r="WZT68" s="140"/>
      <c r="WZU68" s="140"/>
      <c r="WZV68" s="140"/>
      <c r="WZW68" s="140"/>
      <c r="WZX68" s="140"/>
      <c r="WZY68" s="140"/>
      <c r="WZZ68" s="140"/>
      <c r="XAA68" s="140"/>
      <c r="XAB68" s="140"/>
      <c r="XAC68" s="140"/>
      <c r="XAD68" s="140"/>
      <c r="XAE68" s="140"/>
      <c r="XAF68" s="140"/>
      <c r="XAG68" s="140"/>
      <c r="XAH68" s="140"/>
      <c r="XAI68" s="140"/>
      <c r="XAJ68" s="140"/>
      <c r="XAK68" s="140"/>
      <c r="XAL68" s="140"/>
      <c r="XAM68" s="140"/>
      <c r="XAN68" s="140"/>
      <c r="XAO68" s="140"/>
      <c r="XAP68" s="140"/>
      <c r="XAQ68" s="140"/>
      <c r="XAR68" s="140"/>
      <c r="XAS68" s="140"/>
      <c r="XAT68" s="140"/>
      <c r="XAU68" s="140"/>
      <c r="XAV68" s="140"/>
      <c r="XAW68" s="140"/>
      <c r="XAX68" s="140"/>
      <c r="XAY68" s="140"/>
      <c r="XAZ68" s="140"/>
      <c r="XBA68" s="140"/>
      <c r="XBB68" s="140"/>
      <c r="XBC68" s="140"/>
      <c r="XBD68" s="140"/>
      <c r="XBE68" s="140"/>
      <c r="XBF68" s="140"/>
      <c r="XBG68" s="140"/>
      <c r="XBH68" s="140"/>
      <c r="XBI68" s="140"/>
      <c r="XBJ68" s="140"/>
      <c r="XBK68" s="140"/>
      <c r="XBL68" s="140"/>
      <c r="XBM68" s="140"/>
      <c r="XBN68" s="140"/>
      <c r="XBO68" s="140"/>
      <c r="XBP68" s="140"/>
      <c r="XBQ68" s="140"/>
      <c r="XBR68" s="140"/>
      <c r="XBS68" s="140"/>
      <c r="XBT68" s="140"/>
      <c r="XBU68" s="140"/>
      <c r="XBV68" s="140"/>
      <c r="XBW68" s="140"/>
      <c r="XBX68" s="140"/>
      <c r="XBY68" s="140"/>
      <c r="XBZ68" s="140"/>
      <c r="XCA68" s="140"/>
      <c r="XCB68" s="140"/>
      <c r="XCC68" s="140"/>
      <c r="XCD68" s="140"/>
      <c r="XCE68" s="140"/>
      <c r="XCF68" s="140"/>
      <c r="XCG68" s="140"/>
      <c r="XCH68" s="140"/>
      <c r="XCI68" s="140"/>
      <c r="XCJ68" s="140"/>
      <c r="XCK68" s="140"/>
      <c r="XCL68" s="140"/>
      <c r="XCM68" s="140"/>
      <c r="XCN68" s="140"/>
      <c r="XCO68" s="140"/>
      <c r="XCP68" s="140"/>
      <c r="XCQ68" s="140"/>
      <c r="XCR68" s="140"/>
      <c r="XCS68" s="140"/>
      <c r="XCT68" s="140"/>
      <c r="XCU68" s="140"/>
      <c r="XCV68" s="140"/>
      <c r="XCW68" s="140"/>
      <c r="XCX68" s="140"/>
      <c r="XCY68" s="140"/>
      <c r="XCZ68" s="140"/>
      <c r="XDA68" s="140"/>
      <c r="XDB68" s="140"/>
      <c r="XDC68" s="140"/>
      <c r="XDD68" s="140"/>
      <c r="XDE68" s="140"/>
      <c r="XDF68" s="140"/>
      <c r="XDG68" s="140"/>
      <c r="XDH68" s="140"/>
      <c r="XDI68" s="140"/>
      <c r="XDJ68" s="140"/>
      <c r="XDK68" s="140"/>
      <c r="XDL68" s="140"/>
      <c r="XDM68" s="140"/>
      <c r="XDN68" s="140"/>
      <c r="XDO68" s="140"/>
      <c r="XDP68" s="140"/>
      <c r="XDQ68" s="140"/>
      <c r="XDR68" s="140"/>
      <c r="XDS68" s="140"/>
      <c r="XDT68" s="140"/>
      <c r="XDU68" s="140"/>
      <c r="XDV68" s="140"/>
      <c r="XDW68" s="140"/>
      <c r="XDX68" s="140"/>
      <c r="XDY68" s="140"/>
      <c r="XDZ68" s="140"/>
      <c r="XEA68" s="140"/>
      <c r="XEB68" s="140"/>
      <c r="XEC68" s="140"/>
      <c r="XED68" s="140"/>
      <c r="XEE68" s="140"/>
      <c r="XEF68" s="140"/>
      <c r="XEG68" s="140"/>
      <c r="XEH68" s="140"/>
      <c r="XEI68" s="140"/>
      <c r="XEJ68" s="140"/>
      <c r="XEK68" s="140"/>
      <c r="XEL68" s="140"/>
      <c r="XEM68" s="140"/>
      <c r="XEN68" s="140"/>
      <c r="XEO68" s="140"/>
      <c r="XEP68" s="140"/>
      <c r="XEQ68" s="140"/>
      <c r="XER68" s="140"/>
      <c r="XES68" s="140"/>
      <c r="XET68" s="140"/>
      <c r="XEU68" s="140"/>
      <c r="XEV68" s="140"/>
      <c r="XEW68" s="140"/>
      <c r="XEX68" s="140"/>
      <c r="XEY68" s="140"/>
      <c r="XEZ68" s="140"/>
      <c r="XFA68" s="140"/>
      <c r="XFB68" s="140"/>
      <c r="XFC68" s="140"/>
      <c r="XFD68" s="140"/>
    </row>
    <row r="69" spans="1:16384" s="136" customFormat="1">
      <c r="B69" s="141"/>
    </row>
    <row r="70" spans="1:16384" s="139" customFormat="1"/>
    <row r="71" spans="1:16384" s="110" customFormat="1">
      <c r="B71" s="111" t="s">
        <v>345</v>
      </c>
    </row>
    <row r="72" spans="1:16384">
      <c r="E72" s="119">
        <f>ROUNDUP(E73/12,0)</f>
        <v>1</v>
      </c>
      <c r="F72" s="119">
        <f t="shared" ref="F72:BQ72" si="29">ROUNDUP(F73/12,0)</f>
        <v>1</v>
      </c>
      <c r="G72" s="119">
        <f t="shared" si="29"/>
        <v>1</v>
      </c>
      <c r="H72" s="119">
        <f t="shared" si="29"/>
        <v>1</v>
      </c>
      <c r="I72" s="119">
        <f t="shared" si="29"/>
        <v>1</v>
      </c>
      <c r="J72" s="119">
        <f t="shared" si="29"/>
        <v>1</v>
      </c>
      <c r="K72" s="119">
        <f t="shared" si="29"/>
        <v>1</v>
      </c>
      <c r="L72" s="119">
        <f t="shared" si="29"/>
        <v>1</v>
      </c>
      <c r="M72" s="119">
        <f t="shared" si="29"/>
        <v>1</v>
      </c>
      <c r="N72" s="119">
        <f t="shared" si="29"/>
        <v>1</v>
      </c>
      <c r="O72" s="119">
        <f t="shared" si="29"/>
        <v>1</v>
      </c>
      <c r="P72" s="119">
        <f t="shared" si="29"/>
        <v>1</v>
      </c>
      <c r="Q72" s="119">
        <f t="shared" si="29"/>
        <v>2</v>
      </c>
      <c r="R72" s="119">
        <f t="shared" si="29"/>
        <v>2</v>
      </c>
      <c r="S72" s="119">
        <f t="shared" si="29"/>
        <v>2</v>
      </c>
      <c r="T72" s="119">
        <f t="shared" si="29"/>
        <v>2</v>
      </c>
      <c r="U72" s="119">
        <f t="shared" si="29"/>
        <v>2</v>
      </c>
      <c r="V72" s="119">
        <f t="shared" si="29"/>
        <v>2</v>
      </c>
      <c r="W72" s="119">
        <f t="shared" si="29"/>
        <v>2</v>
      </c>
      <c r="X72" s="119">
        <f t="shared" si="29"/>
        <v>2</v>
      </c>
      <c r="Y72" s="119">
        <f t="shared" si="29"/>
        <v>2</v>
      </c>
      <c r="Z72" s="119">
        <f t="shared" si="29"/>
        <v>2</v>
      </c>
      <c r="AA72" s="119">
        <f t="shared" si="29"/>
        <v>2</v>
      </c>
      <c r="AB72" s="119">
        <f t="shared" si="29"/>
        <v>2</v>
      </c>
      <c r="AC72" s="119">
        <f t="shared" si="29"/>
        <v>3</v>
      </c>
      <c r="AD72" s="119">
        <f t="shared" si="29"/>
        <v>3</v>
      </c>
      <c r="AE72" s="119">
        <f t="shared" si="29"/>
        <v>3</v>
      </c>
      <c r="AF72" s="119">
        <f t="shared" si="29"/>
        <v>3</v>
      </c>
      <c r="AG72" s="119">
        <f t="shared" si="29"/>
        <v>3</v>
      </c>
      <c r="AH72" s="119">
        <f t="shared" si="29"/>
        <v>3</v>
      </c>
      <c r="AI72" s="119">
        <f t="shared" si="29"/>
        <v>3</v>
      </c>
      <c r="AJ72" s="119">
        <f t="shared" si="29"/>
        <v>3</v>
      </c>
      <c r="AK72" s="119">
        <f t="shared" si="29"/>
        <v>3</v>
      </c>
      <c r="AL72" s="119">
        <f t="shared" si="29"/>
        <v>3</v>
      </c>
      <c r="AM72" s="119">
        <f t="shared" si="29"/>
        <v>3</v>
      </c>
      <c r="AN72" s="119">
        <f t="shared" si="29"/>
        <v>3</v>
      </c>
      <c r="AO72" s="119">
        <f t="shared" si="29"/>
        <v>4</v>
      </c>
      <c r="AP72" s="119">
        <f t="shared" si="29"/>
        <v>4</v>
      </c>
      <c r="AQ72" s="119">
        <f t="shared" si="29"/>
        <v>4</v>
      </c>
      <c r="AR72" s="119">
        <f t="shared" si="29"/>
        <v>4</v>
      </c>
      <c r="AS72" s="119">
        <f t="shared" si="29"/>
        <v>4</v>
      </c>
      <c r="AT72" s="119">
        <f t="shared" si="29"/>
        <v>4</v>
      </c>
      <c r="AU72" s="119">
        <f t="shared" si="29"/>
        <v>4</v>
      </c>
      <c r="AV72" s="119">
        <f t="shared" si="29"/>
        <v>4</v>
      </c>
      <c r="AW72" s="119">
        <f t="shared" si="29"/>
        <v>4</v>
      </c>
      <c r="AX72" s="119">
        <f t="shared" si="29"/>
        <v>4</v>
      </c>
      <c r="AY72" s="119">
        <f t="shared" si="29"/>
        <v>4</v>
      </c>
      <c r="AZ72" s="119">
        <f t="shared" si="29"/>
        <v>4</v>
      </c>
      <c r="BA72" s="119">
        <f t="shared" si="29"/>
        <v>5</v>
      </c>
      <c r="BB72" s="119">
        <f t="shared" si="29"/>
        <v>5</v>
      </c>
      <c r="BC72" s="119">
        <f t="shared" si="29"/>
        <v>5</v>
      </c>
      <c r="BD72" s="119">
        <f t="shared" si="29"/>
        <v>5</v>
      </c>
      <c r="BE72" s="119">
        <f t="shared" si="29"/>
        <v>5</v>
      </c>
      <c r="BF72" s="119">
        <f t="shared" si="29"/>
        <v>5</v>
      </c>
      <c r="BG72" s="119">
        <f t="shared" si="29"/>
        <v>5</v>
      </c>
      <c r="BH72" s="119">
        <f t="shared" si="29"/>
        <v>5</v>
      </c>
      <c r="BI72" s="119">
        <f t="shared" si="29"/>
        <v>5</v>
      </c>
      <c r="BJ72" s="119">
        <f t="shared" si="29"/>
        <v>5</v>
      </c>
      <c r="BK72" s="119">
        <f t="shared" si="29"/>
        <v>5</v>
      </c>
      <c r="BL72" s="119">
        <f t="shared" si="29"/>
        <v>5</v>
      </c>
      <c r="BM72" s="119">
        <f t="shared" si="29"/>
        <v>6</v>
      </c>
      <c r="BN72" s="119">
        <f t="shared" si="29"/>
        <v>6</v>
      </c>
      <c r="BO72" s="119">
        <f t="shared" si="29"/>
        <v>6</v>
      </c>
      <c r="BP72" s="119">
        <f t="shared" si="29"/>
        <v>6</v>
      </c>
      <c r="BQ72" s="119">
        <f t="shared" si="29"/>
        <v>6</v>
      </c>
      <c r="BR72" s="119">
        <f t="shared" ref="BR72:DY72" si="30">ROUNDUP(BR73/12,0)</f>
        <v>6</v>
      </c>
      <c r="BS72" s="119">
        <f t="shared" si="30"/>
        <v>6</v>
      </c>
      <c r="BT72" s="119">
        <f t="shared" si="30"/>
        <v>6</v>
      </c>
      <c r="BU72" s="119">
        <f t="shared" si="30"/>
        <v>6</v>
      </c>
      <c r="BV72" s="119">
        <f t="shared" si="30"/>
        <v>6</v>
      </c>
      <c r="BW72" s="119">
        <f t="shared" si="30"/>
        <v>6</v>
      </c>
      <c r="BX72" s="119">
        <f t="shared" si="30"/>
        <v>6</v>
      </c>
      <c r="BY72" s="119">
        <f t="shared" si="30"/>
        <v>7</v>
      </c>
      <c r="BZ72" s="119">
        <f t="shared" si="30"/>
        <v>7</v>
      </c>
      <c r="CA72" s="119">
        <f t="shared" si="30"/>
        <v>7</v>
      </c>
      <c r="CB72" s="119">
        <f t="shared" si="30"/>
        <v>7</v>
      </c>
      <c r="CC72" s="119">
        <f t="shared" si="30"/>
        <v>7</v>
      </c>
      <c r="CD72" s="119">
        <f t="shared" si="30"/>
        <v>7</v>
      </c>
      <c r="CE72" s="119">
        <f t="shared" si="30"/>
        <v>7</v>
      </c>
      <c r="CF72" s="119">
        <f t="shared" si="30"/>
        <v>7</v>
      </c>
      <c r="CG72" s="119">
        <f t="shared" si="30"/>
        <v>7</v>
      </c>
      <c r="CH72" s="119">
        <f t="shared" si="30"/>
        <v>7</v>
      </c>
      <c r="CI72" s="119">
        <f t="shared" si="30"/>
        <v>7</v>
      </c>
      <c r="CJ72" s="119">
        <f t="shared" si="30"/>
        <v>7</v>
      </c>
      <c r="CK72" s="119">
        <f t="shared" si="30"/>
        <v>8</v>
      </c>
      <c r="CL72" s="119">
        <f t="shared" si="30"/>
        <v>8</v>
      </c>
      <c r="CM72" s="119">
        <f t="shared" si="30"/>
        <v>8</v>
      </c>
      <c r="CN72" s="119">
        <f t="shared" si="30"/>
        <v>8</v>
      </c>
      <c r="CO72" s="119">
        <f t="shared" si="30"/>
        <v>8</v>
      </c>
      <c r="CP72" s="119">
        <f t="shared" si="30"/>
        <v>8</v>
      </c>
      <c r="CQ72" s="119">
        <f t="shared" si="30"/>
        <v>8</v>
      </c>
      <c r="CR72" s="119">
        <f t="shared" si="30"/>
        <v>8</v>
      </c>
      <c r="CS72" s="119">
        <f t="shared" si="30"/>
        <v>8</v>
      </c>
      <c r="CT72" s="119">
        <f t="shared" si="30"/>
        <v>8</v>
      </c>
      <c r="CU72" s="119">
        <f t="shared" si="30"/>
        <v>8</v>
      </c>
      <c r="CV72" s="119">
        <f t="shared" si="30"/>
        <v>8</v>
      </c>
      <c r="CW72" s="119">
        <f t="shared" si="30"/>
        <v>9</v>
      </c>
      <c r="CX72" s="119">
        <f t="shared" si="30"/>
        <v>9</v>
      </c>
      <c r="CY72" s="119">
        <f t="shared" si="30"/>
        <v>9</v>
      </c>
      <c r="CZ72" s="119">
        <f t="shared" si="30"/>
        <v>9</v>
      </c>
      <c r="DA72" s="119">
        <f t="shared" si="30"/>
        <v>9</v>
      </c>
      <c r="DB72" s="119">
        <f t="shared" si="30"/>
        <v>9</v>
      </c>
      <c r="DC72" s="119">
        <f t="shared" si="30"/>
        <v>9</v>
      </c>
      <c r="DD72" s="119">
        <f t="shared" si="30"/>
        <v>9</v>
      </c>
      <c r="DE72" s="119">
        <f t="shared" si="30"/>
        <v>9</v>
      </c>
      <c r="DF72" s="119">
        <f t="shared" si="30"/>
        <v>9</v>
      </c>
      <c r="DG72" s="119">
        <f t="shared" si="30"/>
        <v>9</v>
      </c>
      <c r="DH72" s="119">
        <f t="shared" si="30"/>
        <v>9</v>
      </c>
      <c r="DI72" s="119">
        <f t="shared" si="30"/>
        <v>10</v>
      </c>
      <c r="DJ72" s="119">
        <f t="shared" si="30"/>
        <v>10</v>
      </c>
      <c r="DK72" s="119">
        <f t="shared" si="30"/>
        <v>10</v>
      </c>
      <c r="DL72" s="119">
        <f t="shared" si="30"/>
        <v>10</v>
      </c>
      <c r="DM72" s="119">
        <f t="shared" si="30"/>
        <v>10</v>
      </c>
      <c r="DN72" s="119">
        <f t="shared" si="30"/>
        <v>10</v>
      </c>
      <c r="DO72" s="119">
        <f t="shared" si="30"/>
        <v>10</v>
      </c>
      <c r="DP72" s="119">
        <f t="shared" si="30"/>
        <v>10</v>
      </c>
      <c r="DQ72" s="119">
        <f t="shared" si="30"/>
        <v>10</v>
      </c>
      <c r="DR72" s="119">
        <f t="shared" si="30"/>
        <v>10</v>
      </c>
      <c r="DS72" s="119">
        <f t="shared" si="30"/>
        <v>10</v>
      </c>
      <c r="DT72" s="119">
        <f t="shared" si="30"/>
        <v>10</v>
      </c>
      <c r="DU72" s="119">
        <f t="shared" si="30"/>
        <v>11</v>
      </c>
      <c r="DV72" s="119">
        <f t="shared" si="30"/>
        <v>11</v>
      </c>
      <c r="DW72" s="119">
        <f t="shared" si="30"/>
        <v>11</v>
      </c>
      <c r="DX72" s="119">
        <f t="shared" si="30"/>
        <v>11</v>
      </c>
      <c r="DY72" s="119">
        <f t="shared" si="30"/>
        <v>11</v>
      </c>
    </row>
    <row r="73" spans="1:16384">
      <c r="E73" s="113">
        <v>1</v>
      </c>
      <c r="F73" s="113">
        <v>2</v>
      </c>
      <c r="G73" s="113">
        <v>3</v>
      </c>
      <c r="H73" s="113">
        <v>4</v>
      </c>
      <c r="I73" s="113">
        <v>5</v>
      </c>
      <c r="J73" s="113">
        <v>6</v>
      </c>
      <c r="K73" s="113">
        <v>7</v>
      </c>
      <c r="L73" s="113">
        <v>8</v>
      </c>
      <c r="M73" s="113">
        <v>9</v>
      </c>
      <c r="N73" s="113">
        <v>10</v>
      </c>
      <c r="O73" s="113">
        <v>11</v>
      </c>
      <c r="P73" s="113">
        <v>12</v>
      </c>
      <c r="Q73" s="113">
        <v>13</v>
      </c>
      <c r="R73" s="113">
        <v>14</v>
      </c>
      <c r="S73" s="113">
        <v>15</v>
      </c>
      <c r="T73" s="113">
        <v>16</v>
      </c>
      <c r="U73" s="113">
        <v>17</v>
      </c>
      <c r="V73" s="113">
        <v>18</v>
      </c>
      <c r="W73" s="113">
        <v>19</v>
      </c>
      <c r="X73" s="113">
        <v>20</v>
      </c>
      <c r="Y73" s="113">
        <v>21</v>
      </c>
      <c r="Z73" s="113">
        <v>22</v>
      </c>
      <c r="AA73" s="113">
        <v>23</v>
      </c>
      <c r="AB73" s="113">
        <v>24</v>
      </c>
      <c r="AC73" s="113">
        <v>25</v>
      </c>
      <c r="AD73" s="113">
        <v>26</v>
      </c>
      <c r="AE73" s="113">
        <v>27</v>
      </c>
      <c r="AF73" s="113">
        <v>28</v>
      </c>
      <c r="AG73" s="113">
        <v>29</v>
      </c>
      <c r="AH73" s="113">
        <v>30</v>
      </c>
      <c r="AI73" s="113">
        <v>31</v>
      </c>
      <c r="AJ73" s="113">
        <v>32</v>
      </c>
      <c r="AK73" s="113">
        <v>33</v>
      </c>
      <c r="AL73" s="113">
        <v>34</v>
      </c>
      <c r="AM73" s="113">
        <v>35</v>
      </c>
      <c r="AN73" s="113">
        <v>36</v>
      </c>
      <c r="AO73" s="113">
        <v>37</v>
      </c>
      <c r="AP73" s="113">
        <v>38</v>
      </c>
      <c r="AQ73" s="113">
        <v>39</v>
      </c>
      <c r="AR73" s="113">
        <v>40</v>
      </c>
      <c r="AS73" s="113">
        <v>41</v>
      </c>
      <c r="AT73" s="113">
        <v>42</v>
      </c>
      <c r="AU73" s="113">
        <v>43</v>
      </c>
      <c r="AV73" s="113">
        <v>44</v>
      </c>
      <c r="AW73" s="113">
        <v>45</v>
      </c>
      <c r="AX73" s="113">
        <v>46</v>
      </c>
      <c r="AY73" s="113">
        <v>47</v>
      </c>
      <c r="AZ73" s="113">
        <v>48</v>
      </c>
      <c r="BA73" s="113">
        <v>49</v>
      </c>
      <c r="BB73" s="113">
        <v>50</v>
      </c>
      <c r="BC73" s="113">
        <v>51</v>
      </c>
      <c r="BD73" s="113">
        <v>52</v>
      </c>
      <c r="BE73" s="113">
        <v>53</v>
      </c>
      <c r="BF73" s="113">
        <v>54</v>
      </c>
      <c r="BG73" s="113">
        <v>55</v>
      </c>
      <c r="BH73" s="113">
        <v>56</v>
      </c>
      <c r="BI73" s="113">
        <v>57</v>
      </c>
      <c r="BJ73" s="113">
        <v>58</v>
      </c>
      <c r="BK73" s="113">
        <v>59</v>
      </c>
      <c r="BL73" s="113">
        <v>60</v>
      </c>
      <c r="BM73" s="113">
        <v>61</v>
      </c>
      <c r="BN73" s="113">
        <v>62</v>
      </c>
      <c r="BO73" s="113">
        <v>63</v>
      </c>
      <c r="BP73" s="113">
        <v>64</v>
      </c>
      <c r="BQ73" s="113">
        <v>65</v>
      </c>
      <c r="BR73" s="113">
        <v>66</v>
      </c>
      <c r="BS73" s="113">
        <v>67</v>
      </c>
      <c r="BT73" s="113">
        <v>68</v>
      </c>
      <c r="BU73" s="113">
        <v>69</v>
      </c>
      <c r="BV73" s="113">
        <v>70</v>
      </c>
      <c r="BW73" s="113">
        <v>71</v>
      </c>
      <c r="BX73" s="113">
        <v>72</v>
      </c>
      <c r="BY73" s="113">
        <v>73</v>
      </c>
      <c r="BZ73" s="113">
        <v>74</v>
      </c>
      <c r="CA73" s="113">
        <v>75</v>
      </c>
      <c r="CB73" s="113">
        <v>76</v>
      </c>
      <c r="CC73" s="113">
        <v>77</v>
      </c>
      <c r="CD73" s="113">
        <v>78</v>
      </c>
      <c r="CE73" s="113">
        <v>79</v>
      </c>
      <c r="CF73" s="113">
        <v>80</v>
      </c>
      <c r="CG73" s="113">
        <v>81</v>
      </c>
      <c r="CH73" s="113">
        <v>82</v>
      </c>
      <c r="CI73" s="113">
        <v>83</v>
      </c>
      <c r="CJ73" s="113">
        <v>84</v>
      </c>
      <c r="CK73" s="113">
        <v>85</v>
      </c>
      <c r="CL73" s="113">
        <v>86</v>
      </c>
      <c r="CM73" s="113">
        <v>87</v>
      </c>
      <c r="CN73" s="113">
        <v>88</v>
      </c>
      <c r="CO73" s="113">
        <v>89</v>
      </c>
      <c r="CP73" s="113">
        <v>90</v>
      </c>
      <c r="CQ73" s="113">
        <v>91</v>
      </c>
      <c r="CR73" s="113">
        <v>92</v>
      </c>
      <c r="CS73" s="113">
        <v>93</v>
      </c>
      <c r="CT73" s="113">
        <v>94</v>
      </c>
      <c r="CU73" s="113">
        <v>95</v>
      </c>
      <c r="CV73" s="113">
        <v>96</v>
      </c>
      <c r="CW73" s="113">
        <v>97</v>
      </c>
      <c r="CX73" s="113">
        <v>98</v>
      </c>
      <c r="CY73" s="113">
        <v>99</v>
      </c>
      <c r="CZ73" s="113">
        <v>100</v>
      </c>
      <c r="DA73" s="113">
        <v>101</v>
      </c>
      <c r="DB73" s="113">
        <v>102</v>
      </c>
      <c r="DC73" s="113">
        <v>103</v>
      </c>
      <c r="DD73" s="113">
        <v>104</v>
      </c>
      <c r="DE73" s="113">
        <v>105</v>
      </c>
      <c r="DF73" s="113">
        <v>106</v>
      </c>
      <c r="DG73" s="113">
        <v>107</v>
      </c>
      <c r="DH73" s="113">
        <v>108</v>
      </c>
      <c r="DI73" s="113">
        <v>109</v>
      </c>
      <c r="DJ73" s="113">
        <v>110</v>
      </c>
      <c r="DK73" s="113">
        <v>111</v>
      </c>
      <c r="DL73" s="113">
        <v>112</v>
      </c>
      <c r="DM73" s="113">
        <v>113</v>
      </c>
      <c r="DN73" s="113">
        <v>114</v>
      </c>
      <c r="DO73" s="113">
        <v>115</v>
      </c>
      <c r="DP73" s="113">
        <v>116</v>
      </c>
      <c r="DQ73" s="113">
        <v>117</v>
      </c>
      <c r="DR73" s="113">
        <v>118</v>
      </c>
      <c r="DS73" s="113">
        <v>119</v>
      </c>
      <c r="DT73" s="113">
        <v>120</v>
      </c>
      <c r="DU73" s="113">
        <v>121</v>
      </c>
      <c r="DV73" s="113">
        <v>122</v>
      </c>
      <c r="DW73" s="113">
        <v>123</v>
      </c>
      <c r="DX73" s="113">
        <v>124</v>
      </c>
      <c r="DY73" s="113">
        <v>125</v>
      </c>
    </row>
    <row r="74" spans="1:16384">
      <c r="E74" s="107">
        <f t="shared" ref="E74:AJ74" si="31">IF(E73=1,Initial_Time,EDATE(Initial_Time,(E73-1)))</f>
        <v>42278</v>
      </c>
      <c r="F74" s="107">
        <f t="shared" si="31"/>
        <v>42309</v>
      </c>
      <c r="G74" s="107">
        <f t="shared" si="31"/>
        <v>42339</v>
      </c>
      <c r="H74" s="107">
        <f t="shared" si="31"/>
        <v>42370</v>
      </c>
      <c r="I74" s="107">
        <f t="shared" si="31"/>
        <v>42401</v>
      </c>
      <c r="J74" s="107">
        <f t="shared" si="31"/>
        <v>42430</v>
      </c>
      <c r="K74" s="107">
        <f t="shared" si="31"/>
        <v>42461</v>
      </c>
      <c r="L74" s="107">
        <f t="shared" si="31"/>
        <v>42491</v>
      </c>
      <c r="M74" s="107">
        <f t="shared" si="31"/>
        <v>42522</v>
      </c>
      <c r="N74" s="107">
        <f t="shared" si="31"/>
        <v>42552</v>
      </c>
      <c r="O74" s="107">
        <f t="shared" si="31"/>
        <v>42583</v>
      </c>
      <c r="P74" s="107">
        <f t="shared" si="31"/>
        <v>42614</v>
      </c>
      <c r="Q74" s="107">
        <f t="shared" si="31"/>
        <v>42644</v>
      </c>
      <c r="R74" s="107">
        <f t="shared" si="31"/>
        <v>42675</v>
      </c>
      <c r="S74" s="107">
        <f t="shared" si="31"/>
        <v>42705</v>
      </c>
      <c r="T74" s="107">
        <f t="shared" si="31"/>
        <v>42736</v>
      </c>
      <c r="U74" s="107">
        <f t="shared" si="31"/>
        <v>42767</v>
      </c>
      <c r="V74" s="107">
        <f t="shared" si="31"/>
        <v>42795</v>
      </c>
      <c r="W74" s="107">
        <f t="shared" si="31"/>
        <v>42826</v>
      </c>
      <c r="X74" s="107">
        <f t="shared" si="31"/>
        <v>42856</v>
      </c>
      <c r="Y74" s="107">
        <f t="shared" si="31"/>
        <v>42887</v>
      </c>
      <c r="Z74" s="107">
        <f t="shared" si="31"/>
        <v>42917</v>
      </c>
      <c r="AA74" s="107">
        <f t="shared" si="31"/>
        <v>42948</v>
      </c>
      <c r="AB74" s="107">
        <f t="shared" si="31"/>
        <v>42979</v>
      </c>
      <c r="AC74" s="107">
        <f t="shared" si="31"/>
        <v>43009</v>
      </c>
      <c r="AD74" s="107">
        <f t="shared" si="31"/>
        <v>43040</v>
      </c>
      <c r="AE74" s="107">
        <f t="shared" si="31"/>
        <v>43070</v>
      </c>
      <c r="AF74" s="107">
        <f t="shared" si="31"/>
        <v>43101</v>
      </c>
      <c r="AG74" s="107">
        <f t="shared" si="31"/>
        <v>43132</v>
      </c>
      <c r="AH74" s="107">
        <f t="shared" si="31"/>
        <v>43160</v>
      </c>
      <c r="AI74" s="107">
        <f t="shared" si="31"/>
        <v>43191</v>
      </c>
      <c r="AJ74" s="107">
        <f t="shared" si="31"/>
        <v>43221</v>
      </c>
      <c r="AK74" s="107">
        <f t="shared" ref="AK74:BP74" si="32">IF(AK73=1,Initial_Time,EDATE(Initial_Time,(AK73-1)))</f>
        <v>43252</v>
      </c>
      <c r="AL74" s="107">
        <f t="shared" si="32"/>
        <v>43282</v>
      </c>
      <c r="AM74" s="107">
        <f t="shared" si="32"/>
        <v>43313</v>
      </c>
      <c r="AN74" s="107">
        <f t="shared" si="32"/>
        <v>43344</v>
      </c>
      <c r="AO74" s="107">
        <f t="shared" si="32"/>
        <v>43374</v>
      </c>
      <c r="AP74" s="107">
        <f t="shared" si="32"/>
        <v>43405</v>
      </c>
      <c r="AQ74" s="107">
        <f t="shared" si="32"/>
        <v>43435</v>
      </c>
      <c r="AR74" s="107">
        <f t="shared" si="32"/>
        <v>43466</v>
      </c>
      <c r="AS74" s="107">
        <f t="shared" si="32"/>
        <v>43497</v>
      </c>
      <c r="AT74" s="107">
        <f t="shared" si="32"/>
        <v>43525</v>
      </c>
      <c r="AU74" s="107">
        <f t="shared" si="32"/>
        <v>43556</v>
      </c>
      <c r="AV74" s="107">
        <f t="shared" si="32"/>
        <v>43586</v>
      </c>
      <c r="AW74" s="107">
        <f t="shared" si="32"/>
        <v>43617</v>
      </c>
      <c r="AX74" s="107">
        <f t="shared" si="32"/>
        <v>43647</v>
      </c>
      <c r="AY74" s="107">
        <f t="shared" si="32"/>
        <v>43678</v>
      </c>
      <c r="AZ74" s="107">
        <f t="shared" si="32"/>
        <v>43709</v>
      </c>
      <c r="BA74" s="107">
        <f t="shared" si="32"/>
        <v>43739</v>
      </c>
      <c r="BB74" s="107">
        <f t="shared" si="32"/>
        <v>43770</v>
      </c>
      <c r="BC74" s="107">
        <f t="shared" si="32"/>
        <v>43800</v>
      </c>
      <c r="BD74" s="107">
        <f t="shared" si="32"/>
        <v>43831</v>
      </c>
      <c r="BE74" s="107">
        <f t="shared" si="32"/>
        <v>43862</v>
      </c>
      <c r="BF74" s="107">
        <f t="shared" si="32"/>
        <v>43891</v>
      </c>
      <c r="BG74" s="107">
        <f t="shared" si="32"/>
        <v>43922</v>
      </c>
      <c r="BH74" s="107">
        <f t="shared" si="32"/>
        <v>43952</v>
      </c>
      <c r="BI74" s="107">
        <f t="shared" si="32"/>
        <v>43983</v>
      </c>
      <c r="BJ74" s="107">
        <f t="shared" si="32"/>
        <v>44013</v>
      </c>
      <c r="BK74" s="107">
        <f t="shared" si="32"/>
        <v>44044</v>
      </c>
      <c r="BL74" s="107">
        <f t="shared" si="32"/>
        <v>44075</v>
      </c>
      <c r="BM74" s="107">
        <f t="shared" si="32"/>
        <v>44105</v>
      </c>
      <c r="BN74" s="107">
        <f t="shared" si="32"/>
        <v>44136</v>
      </c>
      <c r="BO74" s="107">
        <f t="shared" si="32"/>
        <v>44166</v>
      </c>
      <c r="BP74" s="107">
        <f t="shared" si="32"/>
        <v>44197</v>
      </c>
      <c r="BQ74" s="107">
        <f t="shared" ref="BQ74:CO74" si="33">IF(BQ73=1,Initial_Time,EDATE(Initial_Time,(BQ73-1)))</f>
        <v>44228</v>
      </c>
      <c r="BR74" s="107">
        <f t="shared" si="33"/>
        <v>44256</v>
      </c>
      <c r="BS74" s="107">
        <f t="shared" si="33"/>
        <v>44287</v>
      </c>
      <c r="BT74" s="107">
        <f t="shared" si="33"/>
        <v>44317</v>
      </c>
      <c r="BU74" s="107">
        <f t="shared" si="33"/>
        <v>44348</v>
      </c>
      <c r="BV74" s="107">
        <f t="shared" si="33"/>
        <v>44378</v>
      </c>
      <c r="BW74" s="107">
        <f t="shared" si="33"/>
        <v>44409</v>
      </c>
      <c r="BX74" s="107">
        <f t="shared" si="33"/>
        <v>44440</v>
      </c>
      <c r="BY74" s="107">
        <f t="shared" si="33"/>
        <v>44470</v>
      </c>
      <c r="BZ74" s="107">
        <f t="shared" si="33"/>
        <v>44501</v>
      </c>
      <c r="CA74" s="107">
        <f t="shared" si="33"/>
        <v>44531</v>
      </c>
      <c r="CB74" s="107">
        <f t="shared" si="33"/>
        <v>44562</v>
      </c>
      <c r="CC74" s="107">
        <f t="shared" si="33"/>
        <v>44593</v>
      </c>
      <c r="CD74" s="107">
        <f t="shared" si="33"/>
        <v>44621</v>
      </c>
      <c r="CE74" s="107">
        <f t="shared" si="33"/>
        <v>44652</v>
      </c>
      <c r="CF74" s="107">
        <f t="shared" si="33"/>
        <v>44682</v>
      </c>
      <c r="CG74" s="107">
        <f t="shared" si="33"/>
        <v>44713</v>
      </c>
      <c r="CH74" s="107">
        <f t="shared" si="33"/>
        <v>44743</v>
      </c>
      <c r="CI74" s="107">
        <f t="shared" si="33"/>
        <v>44774</v>
      </c>
      <c r="CJ74" s="107">
        <f t="shared" si="33"/>
        <v>44805</v>
      </c>
      <c r="CK74" s="107">
        <f t="shared" si="33"/>
        <v>44835</v>
      </c>
      <c r="CL74" s="107">
        <f t="shared" si="33"/>
        <v>44866</v>
      </c>
      <c r="CM74" s="107">
        <f t="shared" si="33"/>
        <v>44896</v>
      </c>
      <c r="CN74" s="107">
        <f t="shared" si="33"/>
        <v>44927</v>
      </c>
      <c r="CO74" s="107">
        <f t="shared" si="33"/>
        <v>44958</v>
      </c>
      <c r="CP74" s="107">
        <f t="shared" ref="CP74:DY74" si="34">IF(CP73=1,Initial_Time,EDATE(Initial_Time,(CP73-1)))</f>
        <v>44986</v>
      </c>
      <c r="CQ74" s="107">
        <f t="shared" si="34"/>
        <v>45017</v>
      </c>
      <c r="CR74" s="107">
        <f t="shared" si="34"/>
        <v>45047</v>
      </c>
      <c r="CS74" s="107">
        <f t="shared" si="34"/>
        <v>45078</v>
      </c>
      <c r="CT74" s="107">
        <f t="shared" si="34"/>
        <v>45108</v>
      </c>
      <c r="CU74" s="107">
        <f t="shared" si="34"/>
        <v>45139</v>
      </c>
      <c r="CV74" s="107">
        <f t="shared" si="34"/>
        <v>45170</v>
      </c>
      <c r="CW74" s="107">
        <f t="shared" si="34"/>
        <v>45200</v>
      </c>
      <c r="CX74" s="107">
        <f t="shared" si="34"/>
        <v>45231</v>
      </c>
      <c r="CY74" s="107">
        <f t="shared" si="34"/>
        <v>45261</v>
      </c>
      <c r="CZ74" s="107">
        <f t="shared" si="34"/>
        <v>45292</v>
      </c>
      <c r="DA74" s="107">
        <f t="shared" si="34"/>
        <v>45323</v>
      </c>
      <c r="DB74" s="107">
        <f t="shared" si="34"/>
        <v>45352</v>
      </c>
      <c r="DC74" s="107">
        <f t="shared" si="34"/>
        <v>45383</v>
      </c>
      <c r="DD74" s="107">
        <f t="shared" si="34"/>
        <v>45413</v>
      </c>
      <c r="DE74" s="107">
        <f t="shared" si="34"/>
        <v>45444</v>
      </c>
      <c r="DF74" s="107">
        <f t="shared" si="34"/>
        <v>45474</v>
      </c>
      <c r="DG74" s="107">
        <f t="shared" si="34"/>
        <v>45505</v>
      </c>
      <c r="DH74" s="107">
        <f t="shared" si="34"/>
        <v>45536</v>
      </c>
      <c r="DI74" s="107">
        <f t="shared" si="34"/>
        <v>45566</v>
      </c>
      <c r="DJ74" s="107">
        <f t="shared" si="34"/>
        <v>45597</v>
      </c>
      <c r="DK74" s="107">
        <f t="shared" si="34"/>
        <v>45627</v>
      </c>
      <c r="DL74" s="107">
        <f t="shared" si="34"/>
        <v>45658</v>
      </c>
      <c r="DM74" s="107">
        <f t="shared" si="34"/>
        <v>45689</v>
      </c>
      <c r="DN74" s="107">
        <f t="shared" si="34"/>
        <v>45717</v>
      </c>
      <c r="DO74" s="107">
        <f t="shared" si="34"/>
        <v>45748</v>
      </c>
      <c r="DP74" s="107">
        <f t="shared" si="34"/>
        <v>45778</v>
      </c>
      <c r="DQ74" s="107">
        <f t="shared" si="34"/>
        <v>45809</v>
      </c>
      <c r="DR74" s="107">
        <f t="shared" si="34"/>
        <v>45839</v>
      </c>
      <c r="DS74" s="107">
        <f t="shared" si="34"/>
        <v>45870</v>
      </c>
      <c r="DT74" s="107">
        <f t="shared" si="34"/>
        <v>45901</v>
      </c>
      <c r="DU74" s="107">
        <f t="shared" si="34"/>
        <v>45931</v>
      </c>
      <c r="DV74" s="107">
        <f t="shared" si="34"/>
        <v>45962</v>
      </c>
      <c r="DW74" s="107">
        <f t="shared" si="34"/>
        <v>45992</v>
      </c>
      <c r="DX74" s="107">
        <f t="shared" si="34"/>
        <v>46023</v>
      </c>
      <c r="DY74" s="107">
        <f t="shared" si="34"/>
        <v>46054</v>
      </c>
    </row>
    <row r="75" spans="1:16384">
      <c r="B75" s="105" t="s">
        <v>315</v>
      </c>
      <c r="C75" s="105" t="s">
        <v>346</v>
      </c>
      <c r="E75" s="139">
        <f>IF(E74&lt;'Capital Structure'!$G$7,0,MIN('Capital Structure'!$H$10/'Capital Structure'!$I$7,D77))</f>
        <v>0</v>
      </c>
      <c r="F75" s="139">
        <f>IF(F74&lt;'Capital Structure'!$G$7,0,MIN('Capital Structure'!$H$10/'Capital Structure'!$I$7,E77))</f>
        <v>0</v>
      </c>
      <c r="G75" s="139">
        <f>IF(G74&lt;'Capital Structure'!$G$7,0,MIN('Capital Structure'!$H$10/'Capital Structure'!$I$7,F77))</f>
        <v>0</v>
      </c>
      <c r="H75" s="139">
        <f>IF(H74&lt;'Capital Structure'!$G$7,0,MIN('Capital Structure'!$H$10/'Capital Structure'!$I$7,G77))</f>
        <v>0</v>
      </c>
      <c r="I75" s="139">
        <f>IF(I74&lt;'Capital Structure'!$G$7,0,MIN('Capital Structure'!$H$10/'Capital Structure'!$I$7,H77))</f>
        <v>0</v>
      </c>
      <c r="J75" s="139">
        <f>IF(J74&lt;'Capital Structure'!$G$7,0,MIN('Capital Structure'!$H$10/'Capital Structure'!$I$7,I77))</f>
        <v>0</v>
      </c>
      <c r="K75" s="139">
        <f>IF(K74&lt;'Capital Structure'!$G$7,0,MIN('Capital Structure'!$H$10/'Capital Structure'!$I$7,J77))</f>
        <v>0</v>
      </c>
      <c r="L75" s="139">
        <f>IF(L74&lt;'Capital Structure'!$G$7,0,MIN('Capital Structure'!$H$10/'Capital Structure'!$I$7,K77))</f>
        <v>0</v>
      </c>
      <c r="M75" s="139">
        <f>IF(M74&lt;'Capital Structure'!$G$7,0,MIN('Capital Structure'!$H$10/'Capital Structure'!$I$7,L77))</f>
        <v>0</v>
      </c>
      <c r="N75" s="139">
        <f>IF(N74&lt;'Capital Structure'!$G$7,0,MIN('Capital Structure'!$H$10/'Capital Structure'!$I$7,M77))</f>
        <v>0</v>
      </c>
      <c r="O75" s="139">
        <f>IF(O74&lt;'Capital Structure'!$G$7,0,MIN('Capital Structure'!$H$10/'Capital Structure'!$I$7,N77))</f>
        <v>0</v>
      </c>
      <c r="P75" s="139">
        <f>IF(P74&lt;'Capital Structure'!$G$7,0,MIN('Capital Structure'!$H$10/'Capital Structure'!$I$7,O77))</f>
        <v>0</v>
      </c>
      <c r="Q75" s="139">
        <f>IF(Q74&lt;'Capital Structure'!$G$7,0,MIN('Capital Structure'!$H$10/'Capital Structure'!$I$7,P77))</f>
        <v>0</v>
      </c>
      <c r="R75" s="139">
        <f>IF(R74&lt;'Capital Structure'!$G$7,0,MIN('Capital Structure'!$H$10/'Capital Structure'!$I$7,Q77))</f>
        <v>0</v>
      </c>
      <c r="S75" s="139">
        <f>IF(S74&lt;'Capital Structure'!$G$7,0,MIN('Capital Structure'!$H$10/'Capital Structure'!$I$7,R77))</f>
        <v>0</v>
      </c>
      <c r="T75" s="139">
        <f>IF(T74&lt;'Capital Structure'!$G$7,0,MIN('Capital Structure'!$H$10/'Capital Structure'!$I$7,S77))</f>
        <v>0</v>
      </c>
      <c r="U75" s="139">
        <f>IF(U74&lt;'Capital Structure'!$G$7,0,MIN('Capital Structure'!$H$10/'Capital Structure'!$I$7,T77))</f>
        <v>0</v>
      </c>
      <c r="V75" s="139">
        <f>IF(V74&lt;'Capital Structure'!$G$7,0,MIN('Capital Structure'!$H$10/'Capital Structure'!$I$7,U77))</f>
        <v>0</v>
      </c>
      <c r="W75" s="139">
        <f>IF(W74&lt;'Capital Structure'!$G$7,0,MIN('Capital Structure'!$H$10/'Capital Structure'!$I$7,V77))</f>
        <v>0</v>
      </c>
      <c r="X75" s="139">
        <f>IF(X74&lt;'Capital Structure'!$G$7,0,MIN('Capital Structure'!$H$10/'Capital Structure'!$I$7,W77))</f>
        <v>0</v>
      </c>
      <c r="Y75" s="139">
        <f>IF(Y74&lt;'Capital Structure'!$G$7,0,MIN('Capital Structure'!$H$10/'Capital Structure'!$I$7,X77))</f>
        <v>0</v>
      </c>
      <c r="Z75" s="139">
        <f>IF(Z74&lt;'Capital Structure'!$G$7,0,MIN('Capital Structure'!$H$10/'Capital Structure'!$I$7,Y77))</f>
        <v>0</v>
      </c>
      <c r="AA75" s="139">
        <f>IF(AA74&lt;'Capital Structure'!$G$7,0,MIN('Capital Structure'!$H$10/'Capital Structure'!$I$7,Z77))</f>
        <v>0</v>
      </c>
      <c r="AB75" s="139">
        <f>IF(AB74&lt;'Capital Structure'!$G$7,0,MIN('Capital Structure'!$H$10/'Capital Structure'!$I$7,AA77))</f>
        <v>0</v>
      </c>
      <c r="AC75" s="139">
        <f>IF(AC74&lt;'Capital Structure'!$G$7,0,MIN('Capital Structure'!$H$10/'Capital Structure'!$I$7,AB77))</f>
        <v>0</v>
      </c>
      <c r="AD75" s="139">
        <f>IF(AD74&lt;'Capital Structure'!$G$7,0,MIN('Capital Structure'!$H$10/'Capital Structure'!$I$7,AC77))</f>
        <v>0</v>
      </c>
      <c r="AE75" s="139">
        <f>IF(AE74&lt;'Capital Structure'!$G$7,0,MIN('Capital Structure'!$H$10/'Capital Structure'!$I$7,AD77))</f>
        <v>0</v>
      </c>
      <c r="AF75" s="139">
        <f>IF(AF74&lt;'Capital Structure'!$G$7,0,MIN('Capital Structure'!$H$10/'Capital Structure'!$I$7,AE77))</f>
        <v>0</v>
      </c>
      <c r="AG75" s="139">
        <f>IF(AG74&lt;'Capital Structure'!$G$7,0,MIN('Capital Structure'!$H$10/'Capital Structure'!$I$7,AF77))</f>
        <v>0</v>
      </c>
      <c r="AH75" s="139">
        <f>IF(AH74&lt;'Capital Structure'!$G$7,0,MIN('Capital Structure'!$H$10/'Capital Structure'!$I$7,AG77))</f>
        <v>0</v>
      </c>
      <c r="AI75" s="139">
        <f>IF(AI74&lt;'Capital Structure'!$G$7,0,MIN('Capital Structure'!$H$10/'Capital Structure'!$I$7,AH77))</f>
        <v>0</v>
      </c>
      <c r="AJ75" s="139">
        <f>IF(AJ74&lt;'Capital Structure'!$G$7,0,MIN('Capital Structure'!$H$10/'Capital Structure'!$I$7,AI77))</f>
        <v>0</v>
      </c>
      <c r="AK75" s="139">
        <f>IF(AK74&lt;'Capital Structure'!$G$7,0,MIN('Capital Structure'!$H$10/'Capital Structure'!$I$7,AJ77))</f>
        <v>0</v>
      </c>
      <c r="AL75" s="139">
        <f>IF(AL74&lt;'Capital Structure'!$G$7,0,MIN('Capital Structure'!$H$10/'Capital Structure'!$I$7,AK77))</f>
        <v>0</v>
      </c>
      <c r="AM75" s="139">
        <f>IF(AM74&lt;'Capital Structure'!$G$7,0,MIN('Capital Structure'!$H$10/'Capital Structure'!$I$7,AL77))</f>
        <v>0</v>
      </c>
      <c r="AN75" s="139">
        <f>IF(AN74&lt;'Capital Structure'!$G$7,0,MIN('Capital Structure'!$H$10/'Capital Structure'!$I$7,AM77))</f>
        <v>0</v>
      </c>
      <c r="AO75" s="139">
        <f>IF(AO74&lt;'Capital Structure'!$G$7,0,MIN('Capital Structure'!$H$10/'Capital Structure'!$I$7,AN77))</f>
        <v>0</v>
      </c>
      <c r="AP75" s="139">
        <f>IF(AP74&lt;'Capital Structure'!$G$7,0,MIN('Capital Structure'!$H$10/'Capital Structure'!$I$7,AO77))</f>
        <v>0</v>
      </c>
      <c r="AQ75" s="139">
        <f>IF(AQ74&lt;'Capital Structure'!$G$7,0,MIN('Capital Structure'!$H$10/'Capital Structure'!$I$7,AP77))</f>
        <v>0</v>
      </c>
      <c r="AR75" s="139">
        <f>IF(AR74&lt;'Capital Structure'!$G$7,0,MIN('Capital Structure'!$H$10/'Capital Structure'!$I$7,AQ77))</f>
        <v>0</v>
      </c>
      <c r="AS75" s="139">
        <f>IF(AS74&lt;'Capital Structure'!$G$7,0,MIN('Capital Structure'!$H$10/'Capital Structure'!$I$7,AR77))</f>
        <v>0</v>
      </c>
      <c r="AT75" s="139">
        <f>IF(AT74&lt;'Capital Structure'!$G$7,0,MIN('Capital Structure'!$H$10/'Capital Structure'!$I$7,AS77))</f>
        <v>0</v>
      </c>
      <c r="AU75" s="139">
        <f>IF(AU74&lt;'Capital Structure'!$G$7,0,MIN('Capital Structure'!$H$10/'Capital Structure'!$I$7,AT77))</f>
        <v>0</v>
      </c>
      <c r="AV75" s="139">
        <f>IF(AV74&lt;'Capital Structure'!$G$7,0,MIN('Capital Structure'!$H$10/'Capital Structure'!$I$7,AU77))</f>
        <v>0</v>
      </c>
      <c r="AW75" s="139">
        <f>IF(AW74&lt;'Capital Structure'!$G$7,0,MIN('Capital Structure'!$H$10/'Capital Structure'!$I$7,AV77))</f>
        <v>0</v>
      </c>
      <c r="AX75" s="139">
        <f>IF(AX74&lt;'Capital Structure'!$G$7,0,MIN('Capital Structure'!$H$10/'Capital Structure'!$I$7,AW77))</f>
        <v>0</v>
      </c>
      <c r="AY75" s="139">
        <f>IF(AY74&lt;'Capital Structure'!$G$7,0,MIN('Capital Structure'!$H$10/'Capital Structure'!$I$7,AX77))</f>
        <v>0</v>
      </c>
      <c r="AZ75" s="139">
        <f>IF(AZ74&lt;'Capital Structure'!$G$7,0,MIN('Capital Structure'!$H$10/'Capital Structure'!$I$7,AY77))</f>
        <v>0</v>
      </c>
      <c r="BA75" s="139">
        <f>IF(BA74&lt;'Capital Structure'!$G$7,0,MIN('Capital Structure'!$H$10/'Capital Structure'!$I$7,AZ77))</f>
        <v>40095433.735254258</v>
      </c>
      <c r="BB75" s="139">
        <f>IF(BB74&lt;'Capital Structure'!$G$7,0,MIN('Capital Structure'!$H$10/'Capital Structure'!$I$7,BA77))</f>
        <v>40095433.735254258</v>
      </c>
      <c r="BC75" s="139">
        <f>IF(BC74&lt;'Capital Structure'!$G$7,0,MIN('Capital Structure'!$H$10/'Capital Structure'!$I$7,BB77))</f>
        <v>40095433.735254258</v>
      </c>
      <c r="BD75" s="139">
        <f>IF(BD74&lt;'Capital Structure'!$G$7,0,MIN('Capital Structure'!$H$10/'Capital Structure'!$I$7,BC77))</f>
        <v>40095433.735254258</v>
      </c>
      <c r="BE75" s="139">
        <f>IF(BE74&lt;'Capital Structure'!$G$7,0,MIN('Capital Structure'!$H$10/'Capital Structure'!$I$7,BD77))</f>
        <v>40095433.735254258</v>
      </c>
      <c r="BF75" s="139">
        <f>IF(BF74&lt;'Capital Structure'!$G$7,0,MIN('Capital Structure'!$H$10/'Capital Structure'!$I$7,BE77))</f>
        <v>40095433.735254258</v>
      </c>
      <c r="BG75" s="139">
        <f>IF(BG74&lt;'Capital Structure'!$G$7,0,MIN('Capital Structure'!$H$10/'Capital Structure'!$I$7,BF77))</f>
        <v>40095433.735254258</v>
      </c>
      <c r="BH75" s="139">
        <f>IF(BH74&lt;'Capital Structure'!$G$7,0,MIN('Capital Structure'!$H$10/'Capital Structure'!$I$7,BG77))</f>
        <v>40095433.735254258</v>
      </c>
      <c r="BI75" s="139">
        <f>IF(BI74&lt;'Capital Structure'!$G$7,0,MIN('Capital Structure'!$H$10/'Capital Structure'!$I$7,BH77))</f>
        <v>40095433.735254258</v>
      </c>
      <c r="BJ75" s="139">
        <f>IF(BJ74&lt;'Capital Structure'!$G$7,0,MIN('Capital Structure'!$H$10/'Capital Structure'!$I$7,BI77))</f>
        <v>40095433.735254258</v>
      </c>
      <c r="BK75" s="139">
        <f>IF(BK74&lt;'Capital Structure'!$G$7,0,MIN('Capital Structure'!$H$10/'Capital Structure'!$I$7,BJ77))</f>
        <v>40095433.735254258</v>
      </c>
      <c r="BL75" s="139">
        <f>IF(BL74&lt;'Capital Structure'!$G$7,0,MIN('Capital Structure'!$H$10/'Capital Structure'!$I$7,BK77))</f>
        <v>40095433.735254258</v>
      </c>
      <c r="BM75" s="139">
        <f>IF(BM74&lt;'Capital Structure'!$G$7,0,MIN('Capital Structure'!$H$10/'Capital Structure'!$I$7,BL77))</f>
        <v>40095433.735254258</v>
      </c>
      <c r="BN75" s="139">
        <f>IF(BN74&lt;'Capital Structure'!$G$7,0,MIN('Capital Structure'!$H$10/'Capital Structure'!$I$7,BM77))</f>
        <v>40095433.735254258</v>
      </c>
      <c r="BO75" s="139">
        <f>IF(BO74&lt;'Capital Structure'!$G$7,0,MIN('Capital Structure'!$H$10/'Capital Structure'!$I$7,BN77))</f>
        <v>40095433.735254258</v>
      </c>
      <c r="BP75" s="139">
        <f>IF(BP74&lt;'Capital Structure'!$G$7,0,MIN('Capital Structure'!$H$10/'Capital Structure'!$I$7,BO77))</f>
        <v>40095433.735254258</v>
      </c>
      <c r="BQ75" s="139">
        <f>IF(BQ74&lt;'Capital Structure'!$G$7,0,MIN('Capital Structure'!$H$10/'Capital Structure'!$I$7,BP77))</f>
        <v>40095433.735254258</v>
      </c>
      <c r="BR75" s="139">
        <f>IF(BR74&lt;'Capital Structure'!$G$7,0,MIN('Capital Structure'!$H$10/'Capital Structure'!$I$7,BQ77))</f>
        <v>40095433.735254258</v>
      </c>
      <c r="BS75" s="139">
        <f>IF(BS74&lt;'Capital Structure'!$G$7,0,MIN('Capital Structure'!$H$10/'Capital Structure'!$I$7,BR77))</f>
        <v>40095433.735254258</v>
      </c>
      <c r="BT75" s="139">
        <f>IF(BT74&lt;'Capital Structure'!$G$7,0,MIN('Capital Structure'!$H$10/'Capital Structure'!$I$7,BS77))</f>
        <v>40095433.735254258</v>
      </c>
      <c r="BU75" s="139">
        <f>IF(BU74&lt;'Capital Structure'!$G$7,0,MIN('Capital Structure'!$H$10/'Capital Structure'!$I$7,BT77))</f>
        <v>40095433.735254258</v>
      </c>
      <c r="BV75" s="139">
        <f>IF(BV74&lt;'Capital Structure'!$G$7,0,MIN('Capital Structure'!$H$10/'Capital Structure'!$I$7,BU77))</f>
        <v>40095433.735254258</v>
      </c>
      <c r="BW75" s="139">
        <f>IF(BW74&lt;'Capital Structure'!$G$7,0,MIN('Capital Structure'!$H$10/'Capital Structure'!$I$7,BV77))</f>
        <v>40095433.735254258</v>
      </c>
      <c r="BX75" s="139">
        <f>IF(BX74&lt;'Capital Structure'!$G$7,0,MIN('Capital Structure'!$H$10/'Capital Structure'!$I$7,BW77))</f>
        <v>32086301.205762386</v>
      </c>
      <c r="BY75" s="139">
        <f>IF(BY74&lt;'Capital Structure'!$G$7,0,MIN('Capital Structure'!$H$10/'Capital Structure'!$I$7,BX77))</f>
        <v>0</v>
      </c>
      <c r="BZ75" s="139">
        <f>IF(BZ74&lt;'Capital Structure'!$G$7,0,MIN('Capital Structure'!$H$10/'Capital Structure'!$I$7,BY77))</f>
        <v>0</v>
      </c>
      <c r="CA75" s="139">
        <f>IF(CA74&lt;'Capital Structure'!$G$7,0,MIN('Capital Structure'!$H$10/'Capital Structure'!$I$7,BZ77))</f>
        <v>0</v>
      </c>
      <c r="CB75" s="139">
        <f>IF(CB74&lt;'Capital Structure'!$G$7,0,MIN('Capital Structure'!$H$10/'Capital Structure'!$I$7,CA77))</f>
        <v>0</v>
      </c>
      <c r="CC75" s="139">
        <f>IF(CC74&lt;'Capital Structure'!$G$7,0,MIN('Capital Structure'!$H$10/'Capital Structure'!$I$7,CB77))</f>
        <v>0</v>
      </c>
      <c r="CD75" s="139">
        <f>IF(CD74&lt;'Capital Structure'!$G$7,0,MIN('Capital Structure'!$H$10/'Capital Structure'!$I$7,CC77))</f>
        <v>0</v>
      </c>
      <c r="CE75" s="139">
        <f>IF(CE74&lt;'Capital Structure'!$G$7,0,MIN('Capital Structure'!$H$10/'Capital Structure'!$I$7,CD77))</f>
        <v>0</v>
      </c>
      <c r="CF75" s="139">
        <f>IF(CF74&lt;'Capital Structure'!$G$7,0,MIN('Capital Structure'!$H$10/'Capital Structure'!$I$7,CE77))</f>
        <v>0</v>
      </c>
      <c r="CG75" s="139">
        <f>IF(CG74&lt;'Capital Structure'!$G$7,0,MIN('Capital Structure'!$H$10/'Capital Structure'!$I$7,CF77))</f>
        <v>0</v>
      </c>
      <c r="CH75" s="139">
        <f>IF(CH74&lt;'Capital Structure'!$G$7,0,MIN('Capital Structure'!$H$10/'Capital Structure'!$I$7,CG77))</f>
        <v>0</v>
      </c>
      <c r="CI75" s="139">
        <f>IF(CI74&lt;'Capital Structure'!$G$7,0,MIN('Capital Structure'!$H$10/'Capital Structure'!$I$7,CH77))</f>
        <v>0</v>
      </c>
      <c r="CJ75" s="139">
        <f>IF(CJ74&lt;'Capital Structure'!$G$7,0,MIN('Capital Structure'!$H$10/'Capital Structure'!$I$7,CI77))</f>
        <v>0</v>
      </c>
      <c r="CK75" s="139">
        <f>IF(CK74&lt;'Capital Structure'!$G$7,0,MIN('Capital Structure'!$H$10/'Capital Structure'!$I$7,CJ77))</f>
        <v>0</v>
      </c>
      <c r="CL75" s="139">
        <f>IF(CL74&lt;'Capital Structure'!$G$7,0,MIN('Capital Structure'!$H$10/'Capital Structure'!$I$7,CK77))</f>
        <v>0</v>
      </c>
      <c r="CM75" s="139">
        <f>IF(CM74&lt;'Capital Structure'!$G$7,0,MIN('Capital Structure'!$H$10/'Capital Structure'!$I$7,CL77))</f>
        <v>0</v>
      </c>
      <c r="CN75" s="139">
        <f>IF(CN74&lt;'Capital Structure'!$G$7,0,MIN('Capital Structure'!$H$10/'Capital Structure'!$I$7,CM77))</f>
        <v>0</v>
      </c>
      <c r="CO75" s="139">
        <f>IF(CO74&lt;'Capital Structure'!$G$7,0,MIN('Capital Structure'!$H$10/'Capital Structure'!$I$7,CN77))</f>
        <v>0</v>
      </c>
      <c r="CP75" s="139">
        <f>IF(CP74&lt;'Capital Structure'!$G$7,0,MIN('Capital Structure'!$H$10/'Capital Structure'!$I$7,CO77))</f>
        <v>0</v>
      </c>
      <c r="CQ75" s="139">
        <f>IF(CQ74&lt;'Capital Structure'!$G$7,0,MIN('Capital Structure'!$H$10/'Capital Structure'!$I$7,CP77))</f>
        <v>0</v>
      </c>
      <c r="CR75" s="139">
        <f>IF(CR74&lt;'Capital Structure'!$G$7,0,MIN('Capital Structure'!$H$10/'Capital Structure'!$I$7,CQ77))</f>
        <v>0</v>
      </c>
      <c r="CS75" s="139">
        <f>IF(CS74&lt;'Capital Structure'!$G$7,0,MIN('Capital Structure'!$H$10/'Capital Structure'!$I$7,CR77))</f>
        <v>0</v>
      </c>
      <c r="CT75" s="139">
        <f>IF(CT74&lt;'Capital Structure'!$G$7,0,MIN('Capital Structure'!$H$10/'Capital Structure'!$I$7,CS77))</f>
        <v>0</v>
      </c>
      <c r="CU75" s="139">
        <f>IF(CU74&lt;'Capital Structure'!$G$7,0,MIN('Capital Structure'!$H$10/'Capital Structure'!$I$7,CT77))</f>
        <v>0</v>
      </c>
      <c r="CV75" s="139">
        <f>IF(CV74&lt;'Capital Structure'!$G$7,0,MIN('Capital Structure'!$H$10/'Capital Structure'!$I$7,CU77))</f>
        <v>0</v>
      </c>
      <c r="CW75" s="139">
        <f>IF(CW74&lt;'Capital Structure'!$G$7,0,MIN('Capital Structure'!$H$10/'Capital Structure'!$I$7,CV77))</f>
        <v>0</v>
      </c>
      <c r="CX75" s="139">
        <f>IF(CX74&lt;'Capital Structure'!$G$7,0,MIN('Capital Structure'!$H$10/'Capital Structure'!$I$7,CW77))</f>
        <v>0</v>
      </c>
      <c r="CY75" s="139">
        <f>IF(CY74&lt;'Capital Structure'!$G$7,0,MIN('Capital Structure'!$H$10/'Capital Structure'!$I$7,CX77))</f>
        <v>0</v>
      </c>
      <c r="CZ75" s="139">
        <f>IF(CZ74&lt;'Capital Structure'!$G$7,0,MIN('Capital Structure'!$H$10/'Capital Structure'!$I$7,CY77))</f>
        <v>0</v>
      </c>
      <c r="DA75" s="139">
        <f>IF(DA74&lt;'Capital Structure'!$G$7,0,MIN('Capital Structure'!$H$10/'Capital Structure'!$I$7,CZ77))</f>
        <v>0</v>
      </c>
      <c r="DB75" s="139">
        <f>IF(DB74&lt;'Capital Structure'!$G$7,0,MIN('Capital Structure'!$H$10/'Capital Structure'!$I$7,DA77))</f>
        <v>0</v>
      </c>
      <c r="DC75" s="139">
        <f>IF(DC74&lt;'Capital Structure'!$G$7,0,MIN('Capital Structure'!$H$10/'Capital Structure'!$I$7,DB77))</f>
        <v>0</v>
      </c>
      <c r="DD75" s="139">
        <f>IF(DD74&lt;'Capital Structure'!$G$7,0,MIN('Capital Structure'!$H$10/'Capital Structure'!$I$7,DC77))</f>
        <v>0</v>
      </c>
      <c r="DE75" s="139">
        <f>IF(DE74&lt;'Capital Structure'!$G$7,0,MIN('Capital Structure'!$H$10/'Capital Structure'!$I$7,DD77))</f>
        <v>0</v>
      </c>
      <c r="DF75" s="139">
        <f>IF(DF74&lt;'Capital Structure'!$G$7,0,MIN('Capital Structure'!$H$10/'Capital Structure'!$I$7,DE77))</f>
        <v>0</v>
      </c>
      <c r="DG75" s="139">
        <f>IF(DG74&lt;'Capital Structure'!$G$7,0,MIN('Capital Structure'!$H$10/'Capital Structure'!$I$7,DF77))</f>
        <v>0</v>
      </c>
      <c r="DH75" s="139">
        <f>IF(DH74&lt;'Capital Structure'!$G$7,0,MIN('Capital Structure'!$H$10/'Capital Structure'!$I$7,DG77))</f>
        <v>0</v>
      </c>
      <c r="DI75" s="139">
        <f>IF(DI74&lt;'Capital Structure'!$G$7,0,MIN('Capital Structure'!$H$10/'Capital Structure'!$I$7,DH77))</f>
        <v>0</v>
      </c>
      <c r="DJ75" s="139">
        <f>IF(DJ74&lt;'Capital Structure'!$G$7,0,MIN('Capital Structure'!$H$10/'Capital Structure'!$I$7,DI77))</f>
        <v>0</v>
      </c>
      <c r="DK75" s="139">
        <f>IF(DK74&lt;'Capital Structure'!$G$7,0,MIN('Capital Structure'!$H$10/'Capital Structure'!$I$7,DJ77))</f>
        <v>0</v>
      </c>
      <c r="DL75" s="139">
        <f>IF(DL74&lt;'Capital Structure'!$G$7,0,MIN('Capital Structure'!$H$10/'Capital Structure'!$I$7,DK77))</f>
        <v>0</v>
      </c>
      <c r="DM75" s="139">
        <f>IF(DM74&lt;'Capital Structure'!$G$7,0,MIN('Capital Structure'!$H$10/'Capital Structure'!$I$7,DL77))</f>
        <v>0</v>
      </c>
      <c r="DN75" s="139">
        <f>IF(DN74&lt;'Capital Structure'!$G$7,0,MIN('Capital Structure'!$H$10/'Capital Structure'!$I$7,DM77))</f>
        <v>0</v>
      </c>
      <c r="DO75" s="139">
        <f>IF(DO74&lt;'Capital Structure'!$G$7,0,MIN('Capital Structure'!$H$10/'Capital Structure'!$I$7,DN77))</f>
        <v>0</v>
      </c>
      <c r="DP75" s="139">
        <f>IF(DP74&lt;'Capital Structure'!$G$7,0,MIN('Capital Structure'!$H$10/'Capital Structure'!$I$7,DO77))</f>
        <v>0</v>
      </c>
      <c r="DQ75" s="139">
        <f>IF(DQ74&lt;'Capital Structure'!$G$7,0,MIN('Capital Structure'!$H$10/'Capital Structure'!$I$7,DP77))</f>
        <v>0</v>
      </c>
      <c r="DR75" s="139">
        <f>IF(DR74&lt;'Capital Structure'!$G$7,0,MIN('Capital Structure'!$H$10/'Capital Structure'!$I$7,DQ77))</f>
        <v>0</v>
      </c>
      <c r="DS75" s="139">
        <f>IF(DS74&lt;'Capital Structure'!$G$7,0,MIN('Capital Structure'!$H$10/'Capital Structure'!$I$7,DR77))</f>
        <v>0</v>
      </c>
      <c r="DT75" s="139">
        <f>IF(DT74&lt;'Capital Structure'!$G$7,0,MIN('Capital Structure'!$H$10/'Capital Structure'!$I$7,DS77))</f>
        <v>0</v>
      </c>
      <c r="DU75" s="139">
        <f>IF(DU74&lt;'Capital Structure'!$G$7,0,MIN('Capital Structure'!$H$10/'Capital Structure'!$I$7,DT77))</f>
        <v>0</v>
      </c>
      <c r="DV75" s="139">
        <f>IF(DV74&lt;'Capital Structure'!$G$7,0,MIN('Capital Structure'!$H$10/'Capital Structure'!$I$7,DU77))</f>
        <v>0</v>
      </c>
      <c r="DW75" s="139">
        <f>IF(DW74&lt;'Capital Structure'!$G$7,0,MIN('Capital Structure'!$H$10/'Capital Structure'!$I$7,DV77))</f>
        <v>0</v>
      </c>
      <c r="DX75" s="139">
        <f>IF(DX74&lt;'Capital Structure'!$G$7,0,MIN('Capital Structure'!$H$10/'Capital Structure'!$I$7,DW77))</f>
        <v>0</v>
      </c>
      <c r="DY75" s="139">
        <f>IF(DY74&lt;'Capital Structure'!$G$7,0,MIN('Capital Structure'!$H$10/'Capital Structure'!$I$7,DX77))</f>
        <v>0</v>
      </c>
      <c r="DZ75" s="139">
        <f>IF(DZ74&lt;'Capital Structure'!$G$7,0,MIN('Capital Structure'!$H$10/'Capital Structure'!$I$7,DY77))</f>
        <v>0</v>
      </c>
      <c r="EA75" s="139">
        <f>IF(EA74&lt;'Capital Structure'!$G$7,0,MIN('Capital Structure'!$H$10/'Capital Structure'!$I$7,DZ77))</f>
        <v>0</v>
      </c>
      <c r="EB75" s="139">
        <f>IF(EB74&lt;'Capital Structure'!$G$7,0,MIN('Capital Structure'!$H$10/'Capital Structure'!$I$7,EA77))</f>
        <v>0</v>
      </c>
      <c r="EC75" s="139">
        <f>IF(EC74&lt;'Capital Structure'!$G$7,0,MIN('Capital Structure'!$H$10/'Capital Structure'!$I$7,EB77))</f>
        <v>0</v>
      </c>
      <c r="ED75" s="139">
        <f>IF(ED74&lt;'Capital Structure'!$G$7,0,MIN('Capital Structure'!$H$10/'Capital Structure'!$I$7,EC77))</f>
        <v>0</v>
      </c>
      <c r="EE75" s="139">
        <f>IF(EE74&lt;'Capital Structure'!$G$7,0,MIN('Capital Structure'!$H$10/'Capital Structure'!$I$7,ED77))</f>
        <v>0</v>
      </c>
      <c r="EF75" s="139">
        <f>IF(EF74&lt;'Capital Structure'!$G$7,0,MIN('Capital Structure'!$H$10/'Capital Structure'!$I$7,EE77))</f>
        <v>0</v>
      </c>
      <c r="EG75" s="139">
        <f>IF(EG74&lt;'Capital Structure'!$G$7,0,MIN('Capital Structure'!$H$10/'Capital Structure'!$I$7,EF77))</f>
        <v>0</v>
      </c>
      <c r="EH75" s="139">
        <f>IF(EH74&lt;'Capital Structure'!$G$7,0,MIN('Capital Structure'!$H$10/'Capital Structure'!$I$7,EG77))</f>
        <v>0</v>
      </c>
      <c r="EI75" s="139">
        <f>IF(EI74&lt;'Capital Structure'!$G$7,0,MIN('Capital Structure'!$H$10/'Capital Structure'!$I$7,EH77))</f>
        <v>0</v>
      </c>
      <c r="EJ75" s="139">
        <f>IF(EJ74&lt;'Capital Structure'!$G$7,0,MIN('Capital Structure'!$H$10/'Capital Structure'!$I$7,EI77))</f>
        <v>0</v>
      </c>
      <c r="EK75" s="139">
        <f>IF(EK74&lt;'Capital Structure'!$G$7,0,MIN('Capital Structure'!$H$10/'Capital Structure'!$I$7,EJ77))</f>
        <v>0</v>
      </c>
      <c r="EL75" s="139">
        <f>IF(EL74&lt;'Capital Structure'!$G$7,0,MIN('Capital Structure'!$H$10/'Capital Structure'!$I$7,EK77))</f>
        <v>0</v>
      </c>
      <c r="EM75" s="139">
        <f>IF(EM74&lt;'Capital Structure'!$G$7,0,MIN('Capital Structure'!$H$10/'Capital Structure'!$I$7,EL77))</f>
        <v>0</v>
      </c>
      <c r="EN75" s="139">
        <f>IF(EN74&lt;'Capital Structure'!$G$7,0,MIN('Capital Structure'!$H$10/'Capital Structure'!$I$7,EM77))</f>
        <v>0</v>
      </c>
      <c r="EO75" s="139">
        <f>IF(EO74&lt;'Capital Structure'!$G$7,0,MIN('Capital Structure'!$H$10/'Capital Structure'!$I$7,EN77))</f>
        <v>0</v>
      </c>
      <c r="EP75" s="139">
        <f>IF(EP74&lt;'Capital Structure'!$G$7,0,MIN('Capital Structure'!$H$10/'Capital Structure'!$I$7,EO77))</f>
        <v>0</v>
      </c>
      <c r="EQ75" s="139">
        <f>IF(EQ74&lt;'Capital Structure'!$G$7,0,MIN('Capital Structure'!$H$10/'Capital Structure'!$I$7,EP77))</f>
        <v>0</v>
      </c>
      <c r="ER75" s="139">
        <f>IF(ER74&lt;'Capital Structure'!$G$7,0,MIN('Capital Structure'!$H$10/'Capital Structure'!$I$7,EQ77))</f>
        <v>0</v>
      </c>
      <c r="ES75" s="139">
        <f>IF(ES74&lt;'Capital Structure'!$G$7,0,MIN('Capital Structure'!$H$10/'Capital Structure'!$I$7,ER77))</f>
        <v>0</v>
      </c>
      <c r="ET75" s="139">
        <f>IF(ET74&lt;'Capital Structure'!$G$7,0,MIN('Capital Structure'!$H$10/'Capital Structure'!$I$7,ES77))</f>
        <v>0</v>
      </c>
      <c r="EU75" s="139">
        <f>IF(EU74&lt;'Capital Structure'!$G$7,0,MIN('Capital Structure'!$H$10/'Capital Structure'!$I$7,ET77))</f>
        <v>0</v>
      </c>
      <c r="EV75" s="139">
        <f>IF(EV74&lt;'Capital Structure'!$G$7,0,MIN('Capital Structure'!$H$10/'Capital Structure'!$I$7,EU77))</f>
        <v>0</v>
      </c>
      <c r="EW75" s="139">
        <f>IF(EW74&lt;'Capital Structure'!$G$7,0,MIN('Capital Structure'!$H$10/'Capital Structure'!$I$7,EV77))</f>
        <v>0</v>
      </c>
      <c r="EX75" s="139">
        <f>IF(EX74&lt;'Capital Structure'!$G$7,0,MIN('Capital Structure'!$H$10/'Capital Structure'!$I$7,EW77))</f>
        <v>0</v>
      </c>
      <c r="EY75" s="139">
        <f>IF(EY74&lt;'Capital Structure'!$G$7,0,MIN('Capital Structure'!$H$10/'Capital Structure'!$I$7,EX77))</f>
        <v>0</v>
      </c>
      <c r="EZ75" s="139">
        <f>IF(EZ74&lt;'Capital Structure'!$G$7,0,MIN('Capital Structure'!$H$10/'Capital Structure'!$I$7,EY77))</f>
        <v>0</v>
      </c>
      <c r="FA75" s="139">
        <f>IF(FA74&lt;'Capital Structure'!$G$7,0,MIN('Capital Structure'!$H$10/'Capital Structure'!$I$7,EZ77))</f>
        <v>0</v>
      </c>
      <c r="FB75" s="139">
        <f>IF(FB74&lt;'Capital Structure'!$G$7,0,MIN('Capital Structure'!$H$10/'Capital Structure'!$I$7,FA77))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347</v>
      </c>
      <c r="E76" s="139">
        <f>IF(OR(E74&lt;'Capital Structure'!$G$7,E74&gt;'Capital Structure'!$H$7),0,MIN(MAX('Capital Structure'!$H$10,'Capital Structure'!$H$13)/'Capital Structure'!$I$7-E75,D78))</f>
        <v>0</v>
      </c>
      <c r="F76" s="139">
        <f>IF(OR(F74&lt;'Capital Structure'!$G$7,F74&gt;'Capital Structure'!$H$7),0,MIN(MAX('Capital Structure'!$H$10,'Capital Structure'!$H$13)/'Capital Structure'!$I$7-F75,E78))</f>
        <v>0</v>
      </c>
      <c r="G76" s="139">
        <f>IF(OR(G74&lt;'Capital Structure'!$G$7,G74&gt;'Capital Structure'!$H$7),0,MIN(MAX('Capital Structure'!$H$10,'Capital Structure'!$H$13)/'Capital Structure'!$I$7-G75,F78))</f>
        <v>0</v>
      </c>
      <c r="H76" s="139">
        <f>IF(OR(H74&lt;'Capital Structure'!$G$7,H74&gt;'Capital Structure'!$H$7),0,MIN(MAX('Capital Structure'!$H$10,'Capital Structure'!$H$13)/'Capital Structure'!$I$7-H75,G78))</f>
        <v>0</v>
      </c>
      <c r="I76" s="139">
        <f>IF(OR(I74&lt;'Capital Structure'!$G$7,I74&gt;'Capital Structure'!$H$7),0,MIN(MAX('Capital Structure'!$H$10,'Capital Structure'!$H$13)/'Capital Structure'!$I$7-I75,H78))</f>
        <v>0</v>
      </c>
      <c r="J76" s="139">
        <f>IF(OR(J74&lt;'Capital Structure'!$G$7,J74&gt;'Capital Structure'!$H$7),0,MIN(MAX('Capital Structure'!$H$10,'Capital Structure'!$H$13)/'Capital Structure'!$I$7-J75,I78))</f>
        <v>0</v>
      </c>
      <c r="K76" s="139">
        <f>IF(OR(K74&lt;'Capital Structure'!$G$7,K74&gt;'Capital Structure'!$H$7),0,MIN(MAX('Capital Structure'!$H$10,'Capital Structure'!$H$13)/'Capital Structure'!$I$7-K75,J78))</f>
        <v>0</v>
      </c>
      <c r="L76" s="139">
        <f>IF(OR(L74&lt;'Capital Structure'!$G$7,L74&gt;'Capital Structure'!$H$7),0,MIN(MAX('Capital Structure'!$H$10,'Capital Structure'!$H$13)/'Capital Structure'!$I$7-L75,K78))</f>
        <v>0</v>
      </c>
      <c r="M76" s="139">
        <f>IF(OR(M74&lt;'Capital Structure'!$G$7,M74&gt;'Capital Structure'!$H$7),0,MIN(MAX('Capital Structure'!$H$10,'Capital Structure'!$H$13)/'Capital Structure'!$I$7-M75,L78))</f>
        <v>0</v>
      </c>
      <c r="N76" s="139">
        <f>IF(OR(N74&lt;'Capital Structure'!$G$7,N74&gt;'Capital Structure'!$H$7),0,MIN(MAX('Capital Structure'!$H$10,'Capital Structure'!$H$13)/'Capital Structure'!$I$7-N75,M78))</f>
        <v>0</v>
      </c>
      <c r="O76" s="139">
        <f>IF(OR(O74&lt;'Capital Structure'!$G$7,O74&gt;'Capital Structure'!$H$7),0,MIN(MAX('Capital Structure'!$H$10,'Capital Structure'!$H$13)/'Capital Structure'!$I$7-O75,N78))</f>
        <v>0</v>
      </c>
      <c r="P76" s="139">
        <f>IF(OR(P74&lt;'Capital Structure'!$G$7,P74&gt;'Capital Structure'!$H$7),0,MIN(MAX('Capital Structure'!$H$10,'Capital Structure'!$H$13)/'Capital Structure'!$I$7-P75,O78))</f>
        <v>0</v>
      </c>
      <c r="Q76" s="139">
        <f>IF(OR(Q74&lt;'Capital Structure'!$G$7,Q74&gt;'Capital Structure'!$H$7),0,MIN(MAX('Capital Structure'!$H$10,'Capital Structure'!$H$13)/'Capital Structure'!$I$7-Q75,P78))</f>
        <v>0</v>
      </c>
      <c r="R76" s="139">
        <f>IF(OR(R74&lt;'Capital Structure'!$G$7,R74&gt;'Capital Structure'!$H$7),0,MIN(MAX('Capital Structure'!$H$10,'Capital Structure'!$H$13)/'Capital Structure'!$I$7-R75,Q78))</f>
        <v>0</v>
      </c>
      <c r="S76" s="139">
        <f>IF(OR(S74&lt;'Capital Structure'!$G$7,S74&gt;'Capital Structure'!$H$7),0,MIN(MAX('Capital Structure'!$H$10,'Capital Structure'!$H$13)/'Capital Structure'!$I$7-S75,R78))</f>
        <v>0</v>
      </c>
      <c r="T76" s="139">
        <f>IF(OR(T74&lt;'Capital Structure'!$G$7,T74&gt;'Capital Structure'!$H$7),0,MIN(MAX('Capital Structure'!$H$10,'Capital Structure'!$H$13)/'Capital Structure'!$I$7-T75,S78))</f>
        <v>0</v>
      </c>
      <c r="U76" s="139">
        <f>IF(OR(U74&lt;'Capital Structure'!$G$7,U74&gt;'Capital Structure'!$H$7),0,MIN(MAX('Capital Structure'!$H$10,'Capital Structure'!$H$13)/'Capital Structure'!$I$7-U75,T78))</f>
        <v>0</v>
      </c>
      <c r="V76" s="139">
        <f>IF(OR(V74&lt;'Capital Structure'!$G$7,V74&gt;'Capital Structure'!$H$7),0,MIN(MAX('Capital Structure'!$H$10,'Capital Structure'!$H$13)/'Capital Structure'!$I$7-V75,U78))</f>
        <v>0</v>
      </c>
      <c r="W76" s="139">
        <f>IF(OR(W74&lt;'Capital Structure'!$G$7,W74&gt;'Capital Structure'!$H$7),0,MIN(MAX('Capital Structure'!$H$10,'Capital Structure'!$H$13)/'Capital Structure'!$I$7-W75,V78))</f>
        <v>0</v>
      </c>
      <c r="X76" s="139">
        <f>IF(OR(X74&lt;'Capital Structure'!$G$7,X74&gt;'Capital Structure'!$H$7),0,MIN(MAX('Capital Structure'!$H$10,'Capital Structure'!$H$13)/'Capital Structure'!$I$7-X75,W78))</f>
        <v>0</v>
      </c>
      <c r="Y76" s="139">
        <f>IF(OR(Y74&lt;'Capital Structure'!$G$7,Y74&gt;'Capital Structure'!$H$7),0,MIN(MAX('Capital Structure'!$H$10,'Capital Structure'!$H$13)/'Capital Structure'!$I$7-Y75,X78))</f>
        <v>0</v>
      </c>
      <c r="Z76" s="139">
        <f>IF(OR(Z74&lt;'Capital Structure'!$G$7,Z74&gt;'Capital Structure'!$H$7),0,MIN(MAX('Capital Structure'!$H$10,'Capital Structure'!$H$13)/'Capital Structure'!$I$7-Z75,Y78))</f>
        <v>0</v>
      </c>
      <c r="AA76" s="139">
        <f>IF(OR(AA74&lt;'Capital Structure'!$G$7,AA74&gt;'Capital Structure'!$H$7),0,MIN(MAX('Capital Structure'!$H$10,'Capital Structure'!$H$13)/'Capital Structure'!$I$7-AA75,Z78))</f>
        <v>0</v>
      </c>
      <c r="AB76" s="139">
        <f>IF(OR(AB74&lt;'Capital Structure'!$G$7,AB74&gt;'Capital Structure'!$H$7),0,MIN(MAX('Capital Structure'!$H$10,'Capital Structure'!$H$13)/'Capital Structure'!$I$7-AB75,AA78))</f>
        <v>0</v>
      </c>
      <c r="AC76" s="139">
        <f>IF(OR(AC74&lt;'Capital Structure'!$G$7,AC74&gt;'Capital Structure'!$H$7),0,MIN(MAX('Capital Structure'!$H$10,'Capital Structure'!$H$13)/'Capital Structure'!$I$7-AC75,AB78))</f>
        <v>0</v>
      </c>
      <c r="AD76" s="139">
        <f>IF(OR(AD74&lt;'Capital Structure'!$G$7,AD74&gt;'Capital Structure'!$H$7),0,MIN(MAX('Capital Structure'!$H$10,'Capital Structure'!$H$13)/'Capital Structure'!$I$7-AD75,AC78))</f>
        <v>0</v>
      </c>
      <c r="AE76" s="139">
        <f>IF(OR(AE74&lt;'Capital Structure'!$G$7,AE74&gt;'Capital Structure'!$H$7),0,MIN(MAX('Capital Structure'!$H$10,'Capital Structure'!$H$13)/'Capital Structure'!$I$7-AE75,AD78))</f>
        <v>0</v>
      </c>
      <c r="AF76" s="139">
        <f>IF(OR(AF74&lt;'Capital Structure'!$G$7,AF74&gt;'Capital Structure'!$H$7),0,MIN(MAX('Capital Structure'!$H$10,'Capital Structure'!$H$13)/'Capital Structure'!$I$7-AF75,AE78))</f>
        <v>0</v>
      </c>
      <c r="AG76" s="139">
        <f>IF(OR(AG74&lt;'Capital Structure'!$G$7,AG74&gt;'Capital Structure'!$H$7),0,MIN(MAX('Capital Structure'!$H$10,'Capital Structure'!$H$13)/'Capital Structure'!$I$7-AG75,AF78))</f>
        <v>0</v>
      </c>
      <c r="AH76" s="139">
        <f>IF(OR(AH74&lt;'Capital Structure'!$G$7,AH74&gt;'Capital Structure'!$H$7),0,MIN(MAX('Capital Structure'!$H$10,'Capital Structure'!$H$13)/'Capital Structure'!$I$7-AH75,AG78))</f>
        <v>0</v>
      </c>
      <c r="AI76" s="139">
        <f>IF(OR(AI74&lt;'Capital Structure'!$G$7,AI74&gt;'Capital Structure'!$H$7),0,MIN(MAX('Capital Structure'!$H$10,'Capital Structure'!$H$13)/'Capital Structure'!$I$7-AI75,AH78))</f>
        <v>0</v>
      </c>
      <c r="AJ76" s="139">
        <f>IF(OR(AJ74&lt;'Capital Structure'!$G$7,AJ74&gt;'Capital Structure'!$H$7),0,MIN(MAX('Capital Structure'!$H$10,'Capital Structure'!$H$13)/'Capital Structure'!$I$7-AJ75,AI78))</f>
        <v>0</v>
      </c>
      <c r="AK76" s="139">
        <f>IF(OR(AK74&lt;'Capital Structure'!$G$7,AK74&gt;'Capital Structure'!$H$7),0,MIN(MAX('Capital Structure'!$H$10,'Capital Structure'!$H$13)/'Capital Structure'!$I$7-AK75,AJ78))</f>
        <v>0</v>
      </c>
      <c r="AL76" s="139">
        <f>IF(OR(AL74&lt;'Capital Structure'!$G$7,AL74&gt;'Capital Structure'!$H$7),0,MIN(MAX('Capital Structure'!$H$10,'Capital Structure'!$H$13)/'Capital Structure'!$I$7-AL75,AK78))</f>
        <v>0</v>
      </c>
      <c r="AM76" s="139">
        <f>IF(OR(AM74&lt;'Capital Structure'!$G$7,AM74&gt;'Capital Structure'!$H$7),0,MIN(MAX('Capital Structure'!$H$10,'Capital Structure'!$H$13)/'Capital Structure'!$I$7-AM75,AL78))</f>
        <v>0</v>
      </c>
      <c r="AN76" s="139">
        <f>IF(OR(AN74&lt;'Capital Structure'!$G$7,AN74&gt;'Capital Structure'!$H$7),0,MIN(MAX('Capital Structure'!$H$10,'Capital Structure'!$H$13)/'Capital Structure'!$I$7-AN75,AM78))</f>
        <v>0</v>
      </c>
      <c r="AO76" s="139">
        <f>IF(OR(AO74&lt;'Capital Structure'!$G$7,AO74&gt;'Capital Structure'!$H$7),0,MIN(MAX('Capital Structure'!$H$10,'Capital Structure'!$H$13)/'Capital Structure'!$I$7-AO75,AN78))</f>
        <v>0</v>
      </c>
      <c r="AP76" s="139">
        <f>IF(OR(AP74&lt;'Capital Structure'!$G$7,AP74&gt;'Capital Structure'!$H$7),0,MIN(MAX('Capital Structure'!$H$10,'Capital Structure'!$H$13)/'Capital Structure'!$I$7-AP75,AO78))</f>
        <v>0</v>
      </c>
      <c r="AQ76" s="139">
        <f>IF(OR(AQ74&lt;'Capital Structure'!$G$7,AQ74&gt;'Capital Structure'!$H$7),0,MIN(MAX('Capital Structure'!$H$10,'Capital Structure'!$H$13)/'Capital Structure'!$I$7-AQ75,AP78))</f>
        <v>0</v>
      </c>
      <c r="AR76" s="139">
        <f>IF(OR(AR74&lt;'Capital Structure'!$G$7,AR74&gt;'Capital Structure'!$H$7),0,MIN(MAX('Capital Structure'!$H$10,'Capital Structure'!$H$13)/'Capital Structure'!$I$7-AR75,AQ78))</f>
        <v>0</v>
      </c>
      <c r="AS76" s="139">
        <f>IF(OR(AS74&lt;'Capital Structure'!$G$7,AS74&gt;'Capital Structure'!$H$7),0,MIN(MAX('Capital Structure'!$H$10,'Capital Structure'!$H$13)/'Capital Structure'!$I$7-AS75,AR78))</f>
        <v>0</v>
      </c>
      <c r="AT76" s="139">
        <f>IF(OR(AT74&lt;'Capital Structure'!$G$7,AT74&gt;'Capital Structure'!$H$7),0,MIN(MAX('Capital Structure'!$H$10,'Capital Structure'!$H$13)/'Capital Structure'!$I$7-AT75,AS78))</f>
        <v>0</v>
      </c>
      <c r="AU76" s="139">
        <f>IF(OR(AU74&lt;'Capital Structure'!$G$7,AU74&gt;'Capital Structure'!$H$7),0,MIN(MAX('Capital Structure'!$H$10,'Capital Structure'!$H$13)/'Capital Structure'!$I$7-AU75,AT78))</f>
        <v>0</v>
      </c>
      <c r="AV76" s="139">
        <f>IF(OR(AV74&lt;'Capital Structure'!$G$7,AV74&gt;'Capital Structure'!$H$7),0,MIN(MAX('Capital Structure'!$H$10,'Capital Structure'!$H$13)/'Capital Structure'!$I$7-AV75,AU78))</f>
        <v>0</v>
      </c>
      <c r="AW76" s="139">
        <f>IF(OR(AW74&lt;'Capital Structure'!$G$7,AW74&gt;'Capital Structure'!$H$7),0,MIN(MAX('Capital Structure'!$H$10,'Capital Structure'!$H$13)/'Capital Structure'!$I$7-AW75,AV78))</f>
        <v>0</v>
      </c>
      <c r="AX76" s="139">
        <f>IF(OR(AX74&lt;'Capital Structure'!$G$7,AX74&gt;'Capital Structure'!$H$7),0,MIN(MAX('Capital Structure'!$H$10,'Capital Structure'!$H$13)/'Capital Structure'!$I$7-AX75,AW78))</f>
        <v>0</v>
      </c>
      <c r="AY76" s="139">
        <f>IF(OR(AY74&lt;'Capital Structure'!$G$7,AY74&gt;'Capital Structure'!$H$7),0,MIN(MAX('Capital Structure'!$H$10,'Capital Structure'!$H$13)/'Capital Structure'!$I$7-AY75,AX78))</f>
        <v>0</v>
      </c>
      <c r="AZ76" s="139">
        <f>IF(OR(AZ74&lt;'Capital Structure'!$G$7,AZ74&gt;'Capital Structure'!$H$7),0,MIN(MAX('Capital Structure'!$H$10,'Capital Structure'!$H$13)/'Capital Structure'!$I$7-AZ75,AY78))</f>
        <v>0</v>
      </c>
      <c r="BA76" s="139">
        <f>IF(OR(BA74&lt;'Capital Structure'!$G$7,BA74&gt;'Capital Structure'!$H$7),0,MIN(MAX('Capital Structure'!$H$10,'Capital Structure'!$H$13)/'Capital Structure'!$I$7-BA75,AZ78))</f>
        <v>0</v>
      </c>
      <c r="BB76" s="139">
        <f>IF(OR(BB74&lt;'Capital Structure'!$G$7,BB74&gt;'Capital Structure'!$H$7),0,MIN(MAX('Capital Structure'!$H$10,'Capital Structure'!$H$13)/'Capital Structure'!$I$7-BB75,BA78))</f>
        <v>0</v>
      </c>
      <c r="BC76" s="139">
        <f>IF(OR(BC74&lt;'Capital Structure'!$G$7,BC74&gt;'Capital Structure'!$H$7),0,MIN(MAX('Capital Structure'!$H$10,'Capital Structure'!$H$13)/'Capital Structure'!$I$7-BC75,BB78))</f>
        <v>0</v>
      </c>
      <c r="BD76" s="139">
        <f>IF(OR(BD74&lt;'Capital Structure'!$G$7,BD74&gt;'Capital Structure'!$H$7),0,MIN(MAX('Capital Structure'!$H$10,'Capital Structure'!$H$13)/'Capital Structure'!$I$7-BD75,BC78))</f>
        <v>0</v>
      </c>
      <c r="BE76" s="139">
        <f>IF(OR(BE74&lt;'Capital Structure'!$G$7,BE74&gt;'Capital Structure'!$H$7),0,MIN(MAX('Capital Structure'!$H$10,'Capital Structure'!$H$13)/'Capital Structure'!$I$7-BE75,BD78))</f>
        <v>0</v>
      </c>
      <c r="BF76" s="139">
        <f>IF(OR(BF74&lt;'Capital Structure'!$G$7,BF74&gt;'Capital Structure'!$H$7),0,MIN(MAX('Capital Structure'!$H$10,'Capital Structure'!$H$13)/'Capital Structure'!$I$7-BF75,BE78))</f>
        <v>0</v>
      </c>
      <c r="BG76" s="139">
        <f>IF(OR(BG74&lt;'Capital Structure'!$G$7,BG74&gt;'Capital Structure'!$H$7),0,MIN(MAX('Capital Structure'!$H$10,'Capital Structure'!$H$13)/'Capital Structure'!$I$7-BG75,BF78))</f>
        <v>0</v>
      </c>
      <c r="BH76" s="139">
        <f>IF(OR(BH74&lt;'Capital Structure'!$G$7,BH74&gt;'Capital Structure'!$H$7),0,MIN(MAX('Capital Structure'!$H$10,'Capital Structure'!$H$13)/'Capital Structure'!$I$7-BH75,BG78))</f>
        <v>0</v>
      </c>
      <c r="BI76" s="139">
        <f>IF(OR(BI74&lt;'Capital Structure'!$G$7,BI74&gt;'Capital Structure'!$H$7),0,MIN(MAX('Capital Structure'!$H$10,'Capital Structure'!$H$13)/'Capital Structure'!$I$7-BI75,BH78))</f>
        <v>0</v>
      </c>
      <c r="BJ76" s="139">
        <f>IF(OR(BJ74&lt;'Capital Structure'!$G$7,BJ74&gt;'Capital Structure'!$H$7),0,MIN(MAX('Capital Structure'!$H$10,'Capital Structure'!$H$13)/'Capital Structure'!$I$7-BJ75,BI78))</f>
        <v>0</v>
      </c>
      <c r="BK76" s="139">
        <f>IF(OR(BK74&lt;'Capital Structure'!$G$7,BK74&gt;'Capital Structure'!$H$7),0,MIN(MAX('Capital Structure'!$H$10,'Capital Structure'!$H$13)/'Capital Structure'!$I$7-BK75,BJ78))</f>
        <v>0</v>
      </c>
      <c r="BL76" s="139">
        <f>IF(OR(BL74&lt;'Capital Structure'!$G$7,BL74&gt;'Capital Structure'!$H$7),0,MIN(MAX('Capital Structure'!$H$10,'Capital Structure'!$H$13)/'Capital Structure'!$I$7-BL75,BK78))</f>
        <v>0</v>
      </c>
      <c r="BM76" s="139">
        <f>IF(OR(BM74&lt;'Capital Structure'!$G$7,BM74&gt;'Capital Structure'!$H$7),0,MIN(MAX('Capital Structure'!$H$10,'Capital Structure'!$H$13)/'Capital Structure'!$I$7-BM75,BL78))</f>
        <v>0</v>
      </c>
      <c r="BN76" s="139">
        <f>IF(OR(BN74&lt;'Capital Structure'!$G$7,BN74&gt;'Capital Structure'!$H$7),0,MIN(MAX('Capital Structure'!$H$10,'Capital Structure'!$H$13)/'Capital Structure'!$I$7-BN75,BM78))</f>
        <v>0</v>
      </c>
      <c r="BO76" s="139">
        <f>IF(OR(BO74&lt;'Capital Structure'!$G$7,BO74&gt;'Capital Structure'!$H$7),0,MIN(MAX('Capital Structure'!$H$10,'Capital Structure'!$H$13)/'Capital Structure'!$I$7-BO75,BN78))</f>
        <v>0</v>
      </c>
      <c r="BP76" s="139">
        <f>IF(OR(BP74&lt;'Capital Structure'!$G$7,BP74&gt;'Capital Structure'!$H$7),0,MIN(MAX('Capital Structure'!$H$10,'Capital Structure'!$H$13)/'Capital Structure'!$I$7-BP75,BO78))</f>
        <v>0</v>
      </c>
      <c r="BQ76" s="139">
        <f>IF(OR(BQ74&lt;'Capital Structure'!$G$7,BQ74&gt;'Capital Structure'!$H$7),0,MIN(MAX('Capital Structure'!$H$10,'Capital Structure'!$H$13)/'Capital Structure'!$I$7-BQ75,BP78))</f>
        <v>0</v>
      </c>
      <c r="BR76" s="139">
        <f>IF(OR(BR74&lt;'Capital Structure'!$G$7,BR74&gt;'Capital Structure'!$H$7),0,MIN(MAX('Capital Structure'!$H$10,'Capital Structure'!$H$13)/'Capital Structure'!$I$7-BR75,BQ78))</f>
        <v>0</v>
      </c>
      <c r="BS76" s="139">
        <f>IF(OR(BS74&lt;'Capital Structure'!$G$7,BS74&gt;'Capital Structure'!$H$7),0,MIN(MAX('Capital Structure'!$H$10,'Capital Structure'!$H$13)/'Capital Structure'!$I$7-BS75,BR78))</f>
        <v>0</v>
      </c>
      <c r="BT76" s="139">
        <f>IF(OR(BT74&lt;'Capital Structure'!$G$7,BT74&gt;'Capital Structure'!$H$7),0,MIN(MAX('Capital Structure'!$H$10,'Capital Structure'!$H$13)/'Capital Structure'!$I$7-BT75,BS78))</f>
        <v>0</v>
      </c>
      <c r="BU76" s="139">
        <f>IF(OR(BU74&lt;'Capital Structure'!$G$7,BU74&gt;'Capital Structure'!$H$7),0,MIN(MAX('Capital Structure'!$H$10,'Capital Structure'!$H$13)/'Capital Structure'!$I$7-BU75,BT78))</f>
        <v>0</v>
      </c>
      <c r="BV76" s="139">
        <f>IF(OR(BV74&lt;'Capital Structure'!$G$7,BV74&gt;'Capital Structure'!$H$7),0,MIN(MAX('Capital Structure'!$H$10,'Capital Structure'!$H$13)/'Capital Structure'!$I$7-BV75,BU78))</f>
        <v>0</v>
      </c>
      <c r="BW76" s="139">
        <f>IF(OR(BW74&lt;'Capital Structure'!$G$7,BW74&gt;'Capital Structure'!$H$7),0,MIN(MAX('Capital Structure'!$H$10,'Capital Structure'!$H$13)/'Capital Structure'!$I$7-BW75,BV78))</f>
        <v>0</v>
      </c>
      <c r="BX76" s="139">
        <f>IF(OR(BX74&lt;'Capital Structure'!$G$7,BX74&gt;'Capital Structure'!$H$7),0,MIN(MAX('Capital Structure'!$H$10,'Capital Structure'!$H$13)/'Capital Structure'!$I$7-BX75,BW78))</f>
        <v>8009132.5294918716</v>
      </c>
      <c r="BY76" s="139">
        <f>IF(OR(BY74&lt;'Capital Structure'!$G$7,BY74&gt;'Capital Structure'!$H$7),0,MIN(MAX('Capital Structure'!$H$10,'Capital Structure'!$H$13)/'Capital Structure'!$I$7-BY75,BX78))</f>
        <v>40095433.735254258</v>
      </c>
      <c r="BZ76" s="139">
        <f>IF(OR(BZ74&lt;'Capital Structure'!$G$7,BZ74&gt;'Capital Structure'!$H$7),0,MIN(MAX('Capital Structure'!$H$10,'Capital Structure'!$H$13)/'Capital Structure'!$I$7-BZ75,BY78))</f>
        <v>40095433.73525387</v>
      </c>
      <c r="CA76" s="139">
        <f>IF(OR(CA74&lt;'Capital Structure'!$G$7,CA74&gt;'Capital Structure'!$H$7),0,MIN(MAX('Capital Structure'!$H$10,'Capital Structure'!$H$13)/'Capital Structure'!$I$7-CA75,BZ78))</f>
        <v>0</v>
      </c>
      <c r="CB76" s="139">
        <f>IF(OR(CB74&lt;'Capital Structure'!$G$7,CB74&gt;'Capital Structure'!$H$7),0,MIN(MAX('Capital Structure'!$H$10,'Capital Structure'!$H$13)/'Capital Structure'!$I$7-CB75,CA78))</f>
        <v>0</v>
      </c>
      <c r="CC76" s="139">
        <f>IF(OR(CC74&lt;'Capital Structure'!$G$7,CC74&gt;'Capital Structure'!$H$7),0,MIN(MAX('Capital Structure'!$H$10,'Capital Structure'!$H$13)/'Capital Structure'!$I$7-CC75,CB78))</f>
        <v>0</v>
      </c>
      <c r="CD76" s="139">
        <f>IF(OR(CD74&lt;'Capital Structure'!$G$7,CD74&gt;'Capital Structure'!$H$7),0,MIN(MAX('Capital Structure'!$H$10,'Capital Structure'!$H$13)/'Capital Structure'!$I$7-CD75,CC78))</f>
        <v>0</v>
      </c>
      <c r="CE76" s="139">
        <f>IF(OR(CE74&lt;'Capital Structure'!$G$7,CE74&gt;'Capital Structure'!$H$7),0,MIN(MAX('Capital Structure'!$H$10,'Capital Structure'!$H$13)/'Capital Structure'!$I$7-CE75,CD78))</f>
        <v>0</v>
      </c>
      <c r="CF76" s="139">
        <f>IF(OR(CF74&lt;'Capital Structure'!$G$7,CF74&gt;'Capital Structure'!$H$7),0,MIN(MAX('Capital Structure'!$H$10,'Capital Structure'!$H$13)/'Capital Structure'!$I$7-CF75,CE78))</f>
        <v>0</v>
      </c>
      <c r="CG76" s="139">
        <f>IF(OR(CG74&lt;'Capital Structure'!$G$7,CG74&gt;'Capital Structure'!$H$7),0,MIN(MAX('Capital Structure'!$H$10,'Capital Structure'!$H$13)/'Capital Structure'!$I$7-CG75,CF78))</f>
        <v>0</v>
      </c>
      <c r="CH76" s="139">
        <f>IF(OR(CH74&lt;'Capital Structure'!$G$7,CH74&gt;'Capital Structure'!$H$7),0,MIN(MAX('Capital Structure'!$H$10,'Capital Structure'!$H$13)/'Capital Structure'!$I$7-CH75,CG78))</f>
        <v>0</v>
      </c>
      <c r="CI76" s="139">
        <f>IF(OR(CI74&lt;'Capital Structure'!$G$7,CI74&gt;'Capital Structure'!$H$7),0,MIN(MAX('Capital Structure'!$H$10,'Capital Structure'!$H$13)/'Capital Structure'!$I$7-CI75,CH78))</f>
        <v>0</v>
      </c>
      <c r="CJ76" s="139">
        <f>IF(OR(CJ74&lt;'Capital Structure'!$G$7,CJ74&gt;'Capital Structure'!$H$7),0,MIN(MAX('Capital Structure'!$H$10,'Capital Structure'!$H$13)/'Capital Structure'!$I$7-CJ75,CI78))</f>
        <v>0</v>
      </c>
      <c r="CK76" s="139">
        <f>IF(OR(CK74&lt;'Capital Structure'!$G$7,CK74&gt;'Capital Structure'!$H$7),0,MIN(MAX('Capital Structure'!$H$10,'Capital Structure'!$H$13)/'Capital Structure'!$I$7-CK75,CJ78))</f>
        <v>0</v>
      </c>
      <c r="CL76" s="139">
        <f>IF(OR(CL74&lt;'Capital Structure'!$G$7,CL74&gt;'Capital Structure'!$H$7),0,MIN(MAX('Capital Structure'!$H$10,'Capital Structure'!$H$13)/'Capital Structure'!$I$7-CL75,CK78))</f>
        <v>0</v>
      </c>
      <c r="CM76" s="139">
        <f>IF(OR(CM74&lt;'Capital Structure'!$G$7,CM74&gt;'Capital Structure'!$H$7),0,MIN(MAX('Capital Structure'!$H$10,'Capital Structure'!$H$13)/'Capital Structure'!$I$7-CM75,CL78))</f>
        <v>0</v>
      </c>
      <c r="CN76" s="139">
        <f>IF(OR(CN74&lt;'Capital Structure'!$G$7,CN74&gt;'Capital Structure'!$H$7),0,MIN(MAX('Capital Structure'!$H$10,'Capital Structure'!$H$13)/'Capital Structure'!$I$7-CN75,CM78))</f>
        <v>0</v>
      </c>
      <c r="CO76" s="139">
        <f>IF(OR(CO74&lt;'Capital Structure'!$G$7,CO74&gt;'Capital Structure'!$H$7),0,MIN(MAX('Capital Structure'!$H$10,'Capital Structure'!$H$13)/'Capital Structure'!$I$7-CO75,CN78))</f>
        <v>0</v>
      </c>
      <c r="CP76" s="139">
        <f>IF(OR(CP74&lt;'Capital Structure'!$G$7,CP74&gt;'Capital Structure'!$H$7),0,MIN(MAX('Capital Structure'!$H$10,'Capital Structure'!$H$13)/'Capital Structure'!$I$7-CP75,CO78))</f>
        <v>0</v>
      </c>
      <c r="CQ76" s="139">
        <f>IF(OR(CQ74&lt;'Capital Structure'!$G$7,CQ74&gt;'Capital Structure'!$H$7),0,MIN(MAX('Capital Structure'!$H$10,'Capital Structure'!$H$13)/'Capital Structure'!$I$7-CQ75,CP78))</f>
        <v>0</v>
      </c>
      <c r="CR76" s="139">
        <f>IF(OR(CR74&lt;'Capital Structure'!$G$7,CR74&gt;'Capital Structure'!$H$7),0,MIN(MAX('Capital Structure'!$H$10,'Capital Structure'!$H$13)/'Capital Structure'!$I$7-CR75,CQ78))</f>
        <v>0</v>
      </c>
      <c r="CS76" s="139">
        <f>IF(OR(CS74&lt;'Capital Structure'!$G$7,CS74&gt;'Capital Structure'!$H$7),0,MIN(MAX('Capital Structure'!$H$10,'Capital Structure'!$H$13)/'Capital Structure'!$I$7-CS75,CR78))</f>
        <v>0</v>
      </c>
      <c r="CT76" s="139">
        <f>IF(OR(CT74&lt;'Capital Structure'!$G$7,CT74&gt;'Capital Structure'!$H$7),0,MIN(MAX('Capital Structure'!$H$10,'Capital Structure'!$H$13)/'Capital Structure'!$I$7-CT75,CS78))</f>
        <v>0</v>
      </c>
      <c r="CU76" s="139">
        <f>IF(OR(CU74&lt;'Capital Structure'!$G$7,CU74&gt;'Capital Structure'!$H$7),0,MIN(MAX('Capital Structure'!$H$10,'Capital Structure'!$H$13)/'Capital Structure'!$I$7-CU75,CT78))</f>
        <v>0</v>
      </c>
      <c r="CV76" s="139">
        <f>IF(OR(CV74&lt;'Capital Structure'!$G$7,CV74&gt;'Capital Structure'!$H$7),0,MIN(MAX('Capital Structure'!$H$10,'Capital Structure'!$H$13)/'Capital Structure'!$I$7-CV75,CU78))</f>
        <v>0</v>
      </c>
      <c r="CW76" s="139">
        <f>IF(OR(CW74&lt;'Capital Structure'!$G$7,CW74&gt;'Capital Structure'!$H$7),0,MIN(MAX('Capital Structure'!$H$10,'Capital Structure'!$H$13)/'Capital Structure'!$I$7-CW75,CV78))</f>
        <v>0</v>
      </c>
      <c r="CX76" s="139">
        <f>IF(OR(CX74&lt;'Capital Structure'!$G$7,CX74&gt;'Capital Structure'!$H$7),0,MIN(MAX('Capital Structure'!$H$10,'Capital Structure'!$H$13)/'Capital Structure'!$I$7-CX75,CW78))</f>
        <v>0</v>
      </c>
      <c r="CY76" s="139">
        <f>IF(OR(CY74&lt;'Capital Structure'!$G$7,CY74&gt;'Capital Structure'!$H$7),0,MIN(MAX('Capital Structure'!$H$10,'Capital Structure'!$H$13)/'Capital Structure'!$I$7-CY75,CX78))</f>
        <v>0</v>
      </c>
      <c r="CZ76" s="139">
        <f>IF(OR(CZ74&lt;'Capital Structure'!$G$7,CZ74&gt;'Capital Structure'!$H$7),0,MIN(MAX('Capital Structure'!$H$10,'Capital Structure'!$H$13)/'Capital Structure'!$I$7-CZ75,CY78))</f>
        <v>0</v>
      </c>
      <c r="DA76" s="139">
        <f>IF(OR(DA74&lt;'Capital Structure'!$G$7,DA74&gt;'Capital Structure'!$H$7),0,MIN(MAX('Capital Structure'!$H$10,'Capital Structure'!$H$13)/'Capital Structure'!$I$7-DA75,CZ78))</f>
        <v>0</v>
      </c>
      <c r="DB76" s="139">
        <f>IF(OR(DB74&lt;'Capital Structure'!$G$7,DB74&gt;'Capital Structure'!$H$7),0,MIN(MAX('Capital Structure'!$H$10,'Capital Structure'!$H$13)/'Capital Structure'!$I$7-DB75,DA78))</f>
        <v>0</v>
      </c>
      <c r="DC76" s="139">
        <f>IF(OR(DC74&lt;'Capital Structure'!$G$7,DC74&gt;'Capital Structure'!$H$7),0,MIN(MAX('Capital Structure'!$H$10,'Capital Structure'!$H$13)/'Capital Structure'!$I$7-DC75,DB78))</f>
        <v>0</v>
      </c>
      <c r="DD76" s="139">
        <f>IF(OR(DD74&lt;'Capital Structure'!$G$7,DD74&gt;'Capital Structure'!$H$7),0,MIN(MAX('Capital Structure'!$H$10,'Capital Structure'!$H$13)/'Capital Structure'!$I$7-DD75,DC78))</f>
        <v>0</v>
      </c>
      <c r="DE76" s="139">
        <f>IF(OR(DE74&lt;'Capital Structure'!$G$7,DE74&gt;'Capital Structure'!$H$7),0,MIN(MAX('Capital Structure'!$H$10,'Capital Structure'!$H$13)/'Capital Structure'!$I$7-DE75,DD78))</f>
        <v>0</v>
      </c>
      <c r="DF76" s="139">
        <f>IF(OR(DF74&lt;'Capital Structure'!$G$7,DF74&gt;'Capital Structure'!$H$7),0,MIN(MAX('Capital Structure'!$H$10,'Capital Structure'!$H$13)/'Capital Structure'!$I$7-DF75,DE78))</f>
        <v>0</v>
      </c>
      <c r="DG76" s="139">
        <f>IF(OR(DG74&lt;'Capital Structure'!$G$7,DG74&gt;'Capital Structure'!$H$7),0,MIN(MAX('Capital Structure'!$H$10,'Capital Structure'!$H$13)/'Capital Structure'!$I$7-DG75,DF78))</f>
        <v>0</v>
      </c>
      <c r="DH76" s="139">
        <f>IF(OR(DH74&lt;'Capital Structure'!$G$7,DH74&gt;'Capital Structure'!$H$7),0,MIN(MAX('Capital Structure'!$H$10,'Capital Structure'!$H$13)/'Capital Structure'!$I$7-DH75,DG78))</f>
        <v>0</v>
      </c>
      <c r="DI76" s="139">
        <f>IF(OR(DI74&lt;'Capital Structure'!$G$7,DI74&gt;'Capital Structure'!$H$7),0,MIN(MAX('Capital Structure'!$H$10,'Capital Structure'!$H$13)/'Capital Structure'!$I$7-DI75,DH78))</f>
        <v>0</v>
      </c>
      <c r="DJ76" s="139">
        <f>IF(OR(DJ74&lt;'Capital Structure'!$G$7,DJ74&gt;'Capital Structure'!$H$7),0,MIN(MAX('Capital Structure'!$H$10,'Capital Structure'!$H$13)/'Capital Structure'!$I$7-DJ75,DI78))</f>
        <v>0</v>
      </c>
      <c r="DK76" s="139">
        <f>IF(OR(DK74&lt;'Capital Structure'!$G$7,DK74&gt;'Capital Structure'!$H$7),0,MIN(MAX('Capital Structure'!$H$10,'Capital Structure'!$H$13)/'Capital Structure'!$I$7-DK75,DJ78))</f>
        <v>0</v>
      </c>
      <c r="DL76" s="139">
        <f>IF(OR(DL74&lt;'Capital Structure'!$G$7,DL74&gt;'Capital Structure'!$H$7),0,MIN(MAX('Capital Structure'!$H$10,'Capital Structure'!$H$13)/'Capital Structure'!$I$7-DL75,DK78))</f>
        <v>0</v>
      </c>
      <c r="DM76" s="139">
        <f>IF(OR(DM74&lt;'Capital Structure'!$G$7,DM74&gt;'Capital Structure'!$H$7),0,MIN(MAX('Capital Structure'!$H$10,'Capital Structure'!$H$13)/'Capital Structure'!$I$7-DM75,DL78))</f>
        <v>0</v>
      </c>
      <c r="DN76" s="139">
        <f>IF(OR(DN74&lt;'Capital Structure'!$G$7,DN74&gt;'Capital Structure'!$H$7),0,MIN(MAX('Capital Structure'!$H$10,'Capital Structure'!$H$13)/'Capital Structure'!$I$7-DN75,DM78))</f>
        <v>0</v>
      </c>
      <c r="DO76" s="139">
        <f>IF(OR(DO74&lt;'Capital Structure'!$G$7,DO74&gt;'Capital Structure'!$H$7),0,MIN(MAX('Capital Structure'!$H$10,'Capital Structure'!$H$13)/'Capital Structure'!$I$7-DO75,DN78))</f>
        <v>0</v>
      </c>
      <c r="DP76" s="139">
        <f>IF(OR(DP74&lt;'Capital Structure'!$G$7,DP74&gt;'Capital Structure'!$H$7),0,MIN(MAX('Capital Structure'!$H$10,'Capital Structure'!$H$13)/'Capital Structure'!$I$7-DP75,DO78))</f>
        <v>0</v>
      </c>
      <c r="DQ76" s="139">
        <f>IF(OR(DQ74&lt;'Capital Structure'!$G$7,DQ74&gt;'Capital Structure'!$H$7),0,MIN(MAX('Capital Structure'!$H$10,'Capital Structure'!$H$13)/'Capital Structure'!$I$7-DQ75,DP78))</f>
        <v>0</v>
      </c>
      <c r="DR76" s="139">
        <f>IF(OR(DR74&lt;'Capital Structure'!$G$7,DR74&gt;'Capital Structure'!$H$7),0,MIN(MAX('Capital Structure'!$H$10,'Capital Structure'!$H$13)/'Capital Structure'!$I$7-DR75,DQ78))</f>
        <v>0</v>
      </c>
      <c r="DS76" s="139">
        <f>IF(OR(DS74&lt;'Capital Structure'!$G$7,DS74&gt;'Capital Structure'!$H$7),0,MIN(MAX('Capital Structure'!$H$10,'Capital Structure'!$H$13)/'Capital Structure'!$I$7-DS75,DR78))</f>
        <v>0</v>
      </c>
      <c r="DT76" s="139">
        <f>IF(OR(DT74&lt;'Capital Structure'!$G$7,DT74&gt;'Capital Structure'!$H$7),0,MIN(MAX('Capital Structure'!$H$10,'Capital Structure'!$H$13)/'Capital Structure'!$I$7-DT75,DS78))</f>
        <v>0</v>
      </c>
      <c r="DU76" s="139">
        <f>IF(OR(DU74&lt;'Capital Structure'!$G$7,DU74&gt;'Capital Structure'!$H$7),0,MIN(MAX('Capital Structure'!$H$10,'Capital Structure'!$H$13)/'Capital Structure'!$I$7-DU75,DT78))</f>
        <v>0</v>
      </c>
      <c r="DV76" s="139">
        <f>IF(OR(DV74&lt;'Capital Structure'!$G$7,DV74&gt;'Capital Structure'!$H$7),0,MIN(MAX('Capital Structure'!$H$10,'Capital Structure'!$H$13)/'Capital Structure'!$I$7-DV75,DU78))</f>
        <v>0</v>
      </c>
      <c r="DW76" s="139">
        <f>IF(OR(DW74&lt;'Capital Structure'!$G$7,DW74&gt;'Capital Structure'!$H$7),0,MIN(MAX('Capital Structure'!$H$10,'Capital Structure'!$H$13)/'Capital Structure'!$I$7-DW75,DV78))</f>
        <v>0</v>
      </c>
      <c r="DX76" s="139">
        <f>IF(OR(DX74&lt;'Capital Structure'!$G$7,DX74&gt;'Capital Structure'!$H$7),0,MIN(MAX('Capital Structure'!$H$10,'Capital Structure'!$H$13)/'Capital Structure'!$I$7-DX75,DW78))</f>
        <v>0</v>
      </c>
      <c r="DY76" s="139">
        <f>IF(OR(DY74&lt;'Capital Structure'!$G$7,DY74&gt;'Capital Structure'!$H$7),0,MIN(MAX('Capital Structure'!$H$10,'Capital Structure'!$H$13)/'Capital Structure'!$I$7-DY75,DX78))</f>
        <v>0</v>
      </c>
      <c r="DZ76" s="139">
        <f>IF(OR(DZ74&lt;'Capital Structure'!$G$7,DZ74&gt;'Capital Structure'!$H$7),0,MIN(MAX('Capital Structure'!$H$10,'Capital Structure'!$H$13)/'Capital Structure'!$I$7-DZ75,DY78))</f>
        <v>0</v>
      </c>
      <c r="EA76" s="139">
        <f>IF(OR(EA74&lt;'Capital Structure'!$G$7,EA74&gt;'Capital Structure'!$H$7),0,MIN(MAX('Capital Structure'!$H$10,'Capital Structure'!$H$13)/'Capital Structure'!$I$7-EA75,DZ78))</f>
        <v>0</v>
      </c>
      <c r="EB76" s="139">
        <f>IF(OR(EB74&lt;'Capital Structure'!$G$7,EB74&gt;'Capital Structure'!$H$7),0,MIN(MAX('Capital Structure'!$H$10,'Capital Structure'!$H$13)/'Capital Structure'!$I$7-EB75,EA78))</f>
        <v>0</v>
      </c>
      <c r="EC76" s="139">
        <f>IF(OR(EC74&lt;'Capital Structure'!$G$7,EC74&gt;'Capital Structure'!$H$7),0,MIN(MAX('Capital Structure'!$H$10,'Capital Structure'!$H$13)/'Capital Structure'!$I$7-EC75,EB78))</f>
        <v>0</v>
      </c>
      <c r="ED76" s="139">
        <f>IF(OR(ED74&lt;'Capital Structure'!$G$7,ED74&gt;'Capital Structure'!$H$7),0,MIN(MAX('Capital Structure'!$H$10,'Capital Structure'!$H$13)/'Capital Structure'!$I$7-ED75,EC78))</f>
        <v>0</v>
      </c>
      <c r="EE76" s="139">
        <f>IF(OR(EE74&lt;'Capital Structure'!$G$7,EE74&gt;'Capital Structure'!$H$7),0,MIN(MAX('Capital Structure'!$H$10,'Capital Structure'!$H$13)/'Capital Structure'!$I$7-EE75,ED78))</f>
        <v>0</v>
      </c>
      <c r="EF76" s="139">
        <f>IF(OR(EF74&lt;'Capital Structure'!$G$7,EF74&gt;'Capital Structure'!$H$7),0,MIN(MAX('Capital Structure'!$H$10,'Capital Structure'!$H$13)/'Capital Structure'!$I$7-EF75,EE78))</f>
        <v>0</v>
      </c>
      <c r="EG76" s="139">
        <f>IF(OR(EG74&lt;'Capital Structure'!$G$7,EG74&gt;'Capital Structure'!$H$7),0,MIN(MAX('Capital Structure'!$H$10,'Capital Structure'!$H$13)/'Capital Structure'!$I$7-EG75,EF78))</f>
        <v>0</v>
      </c>
      <c r="EH76" s="139">
        <f>IF(OR(EH74&lt;'Capital Structure'!$G$7,EH74&gt;'Capital Structure'!$H$7),0,MIN(MAX('Capital Structure'!$H$10,'Capital Structure'!$H$13)/'Capital Structure'!$I$7-EH75,EG78))</f>
        <v>0</v>
      </c>
      <c r="EI76" s="139">
        <f>IF(OR(EI74&lt;'Capital Structure'!$G$7,EI74&gt;'Capital Structure'!$H$7),0,MIN(MAX('Capital Structure'!$H$10,'Capital Structure'!$H$13)/'Capital Structure'!$I$7-EI75,EH78))</f>
        <v>0</v>
      </c>
      <c r="EJ76" s="139">
        <f>IF(OR(EJ74&lt;'Capital Structure'!$G$7,EJ74&gt;'Capital Structure'!$H$7),0,MIN(MAX('Capital Structure'!$H$10,'Capital Structure'!$H$13)/'Capital Structure'!$I$7-EJ75,EI78))</f>
        <v>0</v>
      </c>
      <c r="EK76" s="139">
        <f>IF(OR(EK74&lt;'Capital Structure'!$G$7,EK74&gt;'Capital Structure'!$H$7),0,MIN(MAX('Capital Structure'!$H$10,'Capital Structure'!$H$13)/'Capital Structure'!$I$7-EK75,EJ78))</f>
        <v>0</v>
      </c>
      <c r="EL76" s="139">
        <f>IF(OR(EL74&lt;'Capital Structure'!$G$7,EL74&gt;'Capital Structure'!$H$7),0,MIN(MAX('Capital Structure'!$H$10,'Capital Structure'!$H$13)/'Capital Structure'!$I$7-EL75,EK78))</f>
        <v>0</v>
      </c>
      <c r="EM76" s="139">
        <f>IF(OR(EM74&lt;'Capital Structure'!$G$7,EM74&gt;'Capital Structure'!$H$7),0,MIN(MAX('Capital Structure'!$H$10,'Capital Structure'!$H$13)/'Capital Structure'!$I$7-EM75,EL78))</f>
        <v>0</v>
      </c>
      <c r="EN76" s="139">
        <f>IF(OR(EN74&lt;'Capital Structure'!$G$7,EN74&gt;'Capital Structure'!$H$7),0,MIN(MAX('Capital Structure'!$H$10,'Capital Structure'!$H$13)/'Capital Structure'!$I$7-EN75,EM78))</f>
        <v>0</v>
      </c>
      <c r="EO76" s="139">
        <f>IF(OR(EO74&lt;'Capital Structure'!$G$7,EO74&gt;'Capital Structure'!$H$7),0,MIN(MAX('Capital Structure'!$H$10,'Capital Structure'!$H$13)/'Capital Structure'!$I$7-EO75,EN78))</f>
        <v>0</v>
      </c>
      <c r="EP76" s="139">
        <f>IF(OR(EP74&lt;'Capital Structure'!$G$7,EP74&gt;'Capital Structure'!$H$7),0,MIN(MAX('Capital Structure'!$H$10,'Capital Structure'!$H$13)/'Capital Structure'!$I$7-EP75,EO78))</f>
        <v>0</v>
      </c>
      <c r="EQ76" s="139">
        <f>IF(OR(EQ74&lt;'Capital Structure'!$G$7,EQ74&gt;'Capital Structure'!$H$7),0,MIN(MAX('Capital Structure'!$H$10,'Capital Structure'!$H$13)/'Capital Structure'!$I$7-EQ75,EP78))</f>
        <v>0</v>
      </c>
      <c r="ER76" s="139">
        <f>IF(OR(ER74&lt;'Capital Structure'!$G$7,ER74&gt;'Capital Structure'!$H$7),0,MIN(MAX('Capital Structure'!$H$10,'Capital Structure'!$H$13)/'Capital Structure'!$I$7-ER75,EQ78))</f>
        <v>0</v>
      </c>
      <c r="ES76" s="139">
        <f>IF(OR(ES74&lt;'Capital Structure'!$G$7,ES74&gt;'Capital Structure'!$H$7),0,MIN(MAX('Capital Structure'!$H$10,'Capital Structure'!$H$13)/'Capital Structure'!$I$7-ES75,ER78))</f>
        <v>0</v>
      </c>
      <c r="ET76" s="139">
        <f>IF(OR(ET74&lt;'Capital Structure'!$G$7,ET74&gt;'Capital Structure'!$H$7),0,MIN(MAX('Capital Structure'!$H$10,'Capital Structure'!$H$13)/'Capital Structure'!$I$7-ET75,ES78))</f>
        <v>0</v>
      </c>
      <c r="EU76" s="139">
        <f>IF(OR(EU74&lt;'Capital Structure'!$G$7,EU74&gt;'Capital Structure'!$H$7),0,MIN(MAX('Capital Structure'!$H$10,'Capital Structure'!$H$13)/'Capital Structure'!$I$7-EU75,ET78))</f>
        <v>0</v>
      </c>
      <c r="EV76" s="139">
        <f>IF(OR(EV74&lt;'Capital Structure'!$G$7,EV74&gt;'Capital Structure'!$H$7),0,MIN(MAX('Capital Structure'!$H$10,'Capital Structure'!$H$13)/'Capital Structure'!$I$7-EV75,EU78))</f>
        <v>0</v>
      </c>
      <c r="EW76" s="139">
        <f>IF(OR(EW74&lt;'Capital Structure'!$G$7,EW74&gt;'Capital Structure'!$H$7),0,MIN(MAX('Capital Structure'!$H$10,'Capital Structure'!$H$13)/'Capital Structure'!$I$7-EW75,EV78))</f>
        <v>0</v>
      </c>
      <c r="EX76" s="139">
        <f>IF(OR(EX74&lt;'Capital Structure'!$G$7,EX74&gt;'Capital Structure'!$H$7),0,MIN(MAX('Capital Structure'!$H$10,'Capital Structure'!$H$13)/'Capital Structure'!$I$7-EX75,EW78))</f>
        <v>0</v>
      </c>
      <c r="EY76" s="139">
        <f>IF(OR(EY74&lt;'Capital Structure'!$G$7,EY74&gt;'Capital Structure'!$H$7),0,MIN(MAX('Capital Structure'!$H$10,'Capital Structure'!$H$13)/'Capital Structure'!$I$7-EY75,EX78))</f>
        <v>0</v>
      </c>
      <c r="EZ76" s="139">
        <f>IF(OR(EZ74&lt;'Capital Structure'!$G$7,EZ74&gt;'Capital Structure'!$H$7),0,MIN(MAX('Capital Structure'!$H$10,'Capital Structure'!$H$13)/'Capital Structure'!$I$7-EZ75,EY78))</f>
        <v>0</v>
      </c>
      <c r="FA76" s="139">
        <f>IF(OR(FA74&lt;'Capital Structure'!$G$7,FA74&gt;'Capital Structure'!$H$7),0,MIN(MAX('Capital Structure'!$H$10,'Capital Structure'!$H$13)/'Capital Structure'!$I$7-FA75,EZ78))</f>
        <v>0</v>
      </c>
      <c r="FB76" s="139">
        <f>IF(OR(FB74&lt;'Capital Structure'!$G$7,FB74&gt;'Capital Structure'!$H$7),0,MIN(MAX('Capital Structure'!$H$10,'Capital Structure'!$H$13)/'Capital Structure'!$I$7-FB75,FA78))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348</v>
      </c>
      <c r="E77" s="139">
        <f>MAX('Capital Structure'!$H$10-'Capital Structure'!$H$13-SUM($E$75:E75),0)</f>
        <v>954281277.11661077</v>
      </c>
      <c r="F77" s="139">
        <f>MAX('Capital Structure'!$H$10-'Capital Structure'!$H$13-SUM($E$75:F75),0)</f>
        <v>954281277.11661077</v>
      </c>
      <c r="G77" s="139">
        <f>MAX('Capital Structure'!$H$10-'Capital Structure'!$H$13-SUM($E$75:G75),0)</f>
        <v>954281277.11661077</v>
      </c>
      <c r="H77" s="139">
        <f>MAX('Capital Structure'!$H$10-'Capital Structure'!$H$13-SUM($E$75:H75),0)</f>
        <v>954281277.11661077</v>
      </c>
      <c r="I77" s="139">
        <f>MAX('Capital Structure'!$H$10-'Capital Structure'!$H$13-SUM($E$75:I75),0)</f>
        <v>954281277.11661077</v>
      </c>
      <c r="J77" s="139">
        <f>MAX('Capital Structure'!$H$10-'Capital Structure'!$H$13-SUM($E$75:J75),0)</f>
        <v>954281277.11661077</v>
      </c>
      <c r="K77" s="139">
        <f>MAX('Capital Structure'!$H$10-'Capital Structure'!$H$13-SUM($E$75:K75),0)</f>
        <v>954281277.11661077</v>
      </c>
      <c r="L77" s="139">
        <f>MAX('Capital Structure'!$H$10-'Capital Structure'!$H$13-SUM($E$75:L75),0)</f>
        <v>954281277.11661077</v>
      </c>
      <c r="M77" s="139">
        <f>MAX('Capital Structure'!$H$10-'Capital Structure'!$H$13-SUM($E$75:M75),0)</f>
        <v>954281277.11661077</v>
      </c>
      <c r="N77" s="139">
        <f>MAX('Capital Structure'!$H$10-'Capital Structure'!$H$13-SUM($E$75:N75),0)</f>
        <v>954281277.11661077</v>
      </c>
      <c r="O77" s="139">
        <f>MAX('Capital Structure'!$H$10-'Capital Structure'!$H$13-SUM($E$75:O75),0)</f>
        <v>954281277.11661077</v>
      </c>
      <c r="P77" s="139">
        <f>MAX('Capital Structure'!$H$10-'Capital Structure'!$H$13-SUM($E$75:P75),0)</f>
        <v>954281277.11661077</v>
      </c>
      <c r="Q77" s="139">
        <f>MAX('Capital Structure'!$H$10-'Capital Structure'!$H$13-SUM($E$75:Q75),0)</f>
        <v>954281277.11661077</v>
      </c>
      <c r="R77" s="139">
        <f>MAX('Capital Structure'!$H$10-'Capital Structure'!$H$13-SUM($E$75:R75),0)</f>
        <v>954281277.11661077</v>
      </c>
      <c r="S77" s="139">
        <f>MAX('Capital Structure'!$H$10-'Capital Structure'!$H$13-SUM($E$75:S75),0)</f>
        <v>954281277.11661077</v>
      </c>
      <c r="T77" s="139">
        <f>MAX('Capital Structure'!$H$10-'Capital Structure'!$H$13-SUM($E$75:T75),0)</f>
        <v>954281277.11661077</v>
      </c>
      <c r="U77" s="139">
        <f>MAX('Capital Structure'!$H$10-'Capital Structure'!$H$13-SUM($E$75:U75),0)</f>
        <v>954281277.11661077</v>
      </c>
      <c r="V77" s="139">
        <f>MAX('Capital Structure'!$H$10-'Capital Structure'!$H$13-SUM($E$75:V75),0)</f>
        <v>954281277.11661077</v>
      </c>
      <c r="W77" s="139">
        <f>MAX('Capital Structure'!$H$10-'Capital Structure'!$H$13-SUM($E$75:W75),0)</f>
        <v>954281277.11661077</v>
      </c>
      <c r="X77" s="139">
        <f>MAX('Capital Structure'!$H$10-'Capital Structure'!$H$13-SUM($E$75:X75),0)</f>
        <v>954281277.11661077</v>
      </c>
      <c r="Y77" s="139">
        <f>MAX('Capital Structure'!$H$10-'Capital Structure'!$H$13-SUM($E$75:Y75),0)</f>
        <v>954281277.11661077</v>
      </c>
      <c r="Z77" s="139">
        <f>MAX('Capital Structure'!$H$10-'Capital Structure'!$H$13-SUM($E$75:Z75),0)</f>
        <v>954281277.11661077</v>
      </c>
      <c r="AA77" s="139">
        <f>MAX('Capital Structure'!$H$10-'Capital Structure'!$H$13-SUM($E$75:AA75),0)</f>
        <v>954281277.11661077</v>
      </c>
      <c r="AB77" s="139">
        <f>MAX('Capital Structure'!$H$10-'Capital Structure'!$H$13-SUM($E$75:AB75),0)</f>
        <v>954281277.11661077</v>
      </c>
      <c r="AC77" s="139">
        <f>MAX('Capital Structure'!$H$10-'Capital Structure'!$H$13-SUM($E$75:AC75),0)</f>
        <v>954281277.11661077</v>
      </c>
      <c r="AD77" s="139">
        <f>MAX('Capital Structure'!$H$10-'Capital Structure'!$H$13-SUM($E$75:AD75),0)</f>
        <v>954281277.11661077</v>
      </c>
      <c r="AE77" s="139">
        <f>MAX('Capital Structure'!$H$10-'Capital Structure'!$H$13-SUM($E$75:AE75),0)</f>
        <v>954281277.11661077</v>
      </c>
      <c r="AF77" s="139">
        <f>MAX('Capital Structure'!$H$10-'Capital Structure'!$H$13-SUM($E$75:AF75),0)</f>
        <v>954281277.11661077</v>
      </c>
      <c r="AG77" s="139">
        <f>MAX('Capital Structure'!$H$10-'Capital Structure'!$H$13-SUM($E$75:AG75),0)</f>
        <v>954281277.11661077</v>
      </c>
      <c r="AH77" s="139">
        <f>MAX('Capital Structure'!$H$10-'Capital Structure'!$H$13-SUM($E$75:AH75),0)</f>
        <v>954281277.11661077</v>
      </c>
      <c r="AI77" s="139">
        <f>MAX('Capital Structure'!$H$10-'Capital Structure'!$H$13-SUM($E$75:AI75),0)</f>
        <v>954281277.11661077</v>
      </c>
      <c r="AJ77" s="139">
        <f>MAX('Capital Structure'!$H$10-'Capital Structure'!$H$13-SUM($E$75:AJ75),0)</f>
        <v>954281277.11661077</v>
      </c>
      <c r="AK77" s="139">
        <f>MAX('Capital Structure'!$H$10-'Capital Structure'!$H$13-SUM($E$75:AK75),0)</f>
        <v>954281277.11661077</v>
      </c>
      <c r="AL77" s="139">
        <f>MAX('Capital Structure'!$H$10-'Capital Structure'!$H$13-SUM($E$75:AL75),0)</f>
        <v>954281277.11661077</v>
      </c>
      <c r="AM77" s="139">
        <f>MAX('Capital Structure'!$H$10-'Capital Structure'!$H$13-SUM($E$75:AM75),0)</f>
        <v>954281277.11661077</v>
      </c>
      <c r="AN77" s="139">
        <f>MAX('Capital Structure'!$H$10-'Capital Structure'!$H$13-SUM($E$75:AN75),0)</f>
        <v>954281277.11661077</v>
      </c>
      <c r="AO77" s="139">
        <f>MAX('Capital Structure'!$H$10-'Capital Structure'!$H$13-SUM($E$75:AO75),0)</f>
        <v>954281277.11661077</v>
      </c>
      <c r="AP77" s="139">
        <f>MAX('Capital Structure'!$H$10-'Capital Structure'!$H$13-SUM($E$75:AP75),0)</f>
        <v>954281277.11661077</v>
      </c>
      <c r="AQ77" s="139">
        <f>MAX('Capital Structure'!$H$10-'Capital Structure'!$H$13-SUM($E$75:AQ75),0)</f>
        <v>954281277.11661077</v>
      </c>
      <c r="AR77" s="139">
        <f>MAX('Capital Structure'!$H$10-'Capital Structure'!$H$13-SUM($E$75:AR75),0)</f>
        <v>954281277.11661077</v>
      </c>
      <c r="AS77" s="139">
        <f>MAX('Capital Structure'!$H$10-'Capital Structure'!$H$13-SUM($E$75:AS75),0)</f>
        <v>954281277.11661077</v>
      </c>
      <c r="AT77" s="139">
        <f>MAX('Capital Structure'!$H$10-'Capital Structure'!$H$13-SUM($E$75:AT75),0)</f>
        <v>954281277.11661077</v>
      </c>
      <c r="AU77" s="139">
        <f>MAX('Capital Structure'!$H$10-'Capital Structure'!$H$13-SUM($E$75:AU75),0)</f>
        <v>954281277.11661077</v>
      </c>
      <c r="AV77" s="139">
        <f>MAX('Capital Structure'!$H$10-'Capital Structure'!$H$13-SUM($E$75:AV75),0)</f>
        <v>954281277.11661077</v>
      </c>
      <c r="AW77" s="139">
        <f>MAX('Capital Structure'!$H$10-'Capital Structure'!$H$13-SUM($E$75:AW75),0)</f>
        <v>954281277.11661077</v>
      </c>
      <c r="AX77" s="139">
        <f>MAX('Capital Structure'!$H$10-'Capital Structure'!$H$13-SUM($E$75:AX75),0)</f>
        <v>954281277.11661077</v>
      </c>
      <c r="AY77" s="139">
        <f>MAX('Capital Structure'!$H$10-'Capital Structure'!$H$13-SUM($E$75:AY75),0)</f>
        <v>954281277.11661077</v>
      </c>
      <c r="AZ77" s="139">
        <f>MAX('Capital Structure'!$H$10-'Capital Structure'!$H$13-SUM($E$75:AZ75),0)</f>
        <v>954281277.11661077</v>
      </c>
      <c r="BA77" s="139">
        <f>MAX('Capital Structure'!$H$10-'Capital Structure'!$H$13-SUM($E$75:BA75),0)</f>
        <v>914185843.38135648</v>
      </c>
      <c r="BB77" s="139">
        <f>MAX('Capital Structure'!$H$10-'Capital Structure'!$H$13-SUM($E$75:BB75),0)</f>
        <v>874090409.64610219</v>
      </c>
      <c r="BC77" s="139">
        <f>MAX('Capital Structure'!$H$10-'Capital Structure'!$H$13-SUM($E$75:BC75),0)</f>
        <v>833994975.91084802</v>
      </c>
      <c r="BD77" s="139">
        <f>MAX('Capital Structure'!$H$10-'Capital Structure'!$H$13-SUM($E$75:BD75),0)</f>
        <v>793899542.17559373</v>
      </c>
      <c r="BE77" s="139">
        <f>MAX('Capital Structure'!$H$10-'Capital Structure'!$H$13-SUM($E$75:BE75),0)</f>
        <v>753804108.44033945</v>
      </c>
      <c r="BF77" s="139">
        <f>MAX('Capital Structure'!$H$10-'Capital Structure'!$H$13-SUM($E$75:BF75),0)</f>
        <v>713708674.70508528</v>
      </c>
      <c r="BG77" s="139">
        <f>MAX('Capital Structure'!$H$10-'Capital Structure'!$H$13-SUM($E$75:BG75),0)</f>
        <v>673613240.96983099</v>
      </c>
      <c r="BH77" s="139">
        <f>MAX('Capital Structure'!$H$10-'Capital Structure'!$H$13-SUM($E$75:BH75),0)</f>
        <v>633517807.2345767</v>
      </c>
      <c r="BI77" s="139">
        <f>MAX('Capital Structure'!$H$10-'Capital Structure'!$H$13-SUM($E$75:BI75),0)</f>
        <v>593422373.49932241</v>
      </c>
      <c r="BJ77" s="139">
        <f>MAX('Capital Structure'!$H$10-'Capital Structure'!$H$13-SUM($E$75:BJ75),0)</f>
        <v>553326939.76406813</v>
      </c>
      <c r="BK77" s="139">
        <f>MAX('Capital Structure'!$H$10-'Capital Structure'!$H$13-SUM($E$75:BK75),0)</f>
        <v>513231506.02881384</v>
      </c>
      <c r="BL77" s="139">
        <f>MAX('Capital Structure'!$H$10-'Capital Structure'!$H$13-SUM($E$75:BL75),0)</f>
        <v>473136072.29355955</v>
      </c>
      <c r="BM77" s="139">
        <f>MAX('Capital Structure'!$H$10-'Capital Structure'!$H$13-SUM($E$75:BM75),0)</f>
        <v>433040638.55830526</v>
      </c>
      <c r="BN77" s="139">
        <f>MAX('Capital Structure'!$H$10-'Capital Structure'!$H$13-SUM($E$75:BN75),0)</f>
        <v>392945204.82305098</v>
      </c>
      <c r="BO77" s="139">
        <f>MAX('Capital Structure'!$H$10-'Capital Structure'!$H$13-SUM($E$75:BO75),0)</f>
        <v>352849771.08779669</v>
      </c>
      <c r="BP77" s="139">
        <f>MAX('Capital Structure'!$H$10-'Capital Structure'!$H$13-SUM($E$75:BP75),0)</f>
        <v>312754337.3525424</v>
      </c>
      <c r="BQ77" s="139">
        <f>MAX('Capital Structure'!$H$10-'Capital Structure'!$H$13-SUM($E$75:BQ75),0)</f>
        <v>272658903.61728811</v>
      </c>
      <c r="BR77" s="139">
        <f>MAX('Capital Structure'!$H$10-'Capital Structure'!$H$13-SUM($E$75:BR75),0)</f>
        <v>232563469.88203382</v>
      </c>
      <c r="BS77" s="139">
        <f>MAX('Capital Structure'!$H$10-'Capital Structure'!$H$13-SUM($E$75:BS75),0)</f>
        <v>192468036.14677954</v>
      </c>
      <c r="BT77" s="139">
        <f>MAX('Capital Structure'!$H$10-'Capital Structure'!$H$13-SUM($E$75:BT75),0)</f>
        <v>152372602.41152525</v>
      </c>
      <c r="BU77" s="139">
        <f>MAX('Capital Structure'!$H$10-'Capital Structure'!$H$13-SUM($E$75:BU75),0)</f>
        <v>112277168.67627096</v>
      </c>
      <c r="BV77" s="139">
        <f>MAX('Capital Structure'!$H$10-'Capital Structure'!$H$13-SUM($E$75:BV75),0)</f>
        <v>72181734.941016674</v>
      </c>
      <c r="BW77" s="139">
        <f>MAX('Capital Structure'!$H$10-'Capital Structure'!$H$13-SUM($E$75:BW75),0)</f>
        <v>32086301.205762386</v>
      </c>
      <c r="BX77" s="139">
        <f>MAX('Capital Structure'!$H$10-'Capital Structure'!$H$13-SUM($E$75:BX75),0)</f>
        <v>0</v>
      </c>
      <c r="BY77" s="139">
        <f>MAX('Capital Structure'!$H$10-'Capital Structure'!$H$13-SUM($E$75:BY75),0)</f>
        <v>0</v>
      </c>
      <c r="BZ77" s="139">
        <f>MAX('Capital Structure'!$H$10-'Capital Structure'!$H$13-SUM($E$75:BZ75),0)</f>
        <v>0</v>
      </c>
      <c r="CA77" s="139">
        <f>MAX('Capital Structure'!$H$10-'Capital Structure'!$H$13-SUM($E$75:CA75),0)</f>
        <v>0</v>
      </c>
      <c r="CB77" s="139">
        <f>MAX('Capital Structure'!$H$10-'Capital Structure'!$H$13-SUM($E$75:CB75),0)</f>
        <v>0</v>
      </c>
      <c r="CC77" s="139">
        <f>MAX('Capital Structure'!$H$10-'Capital Structure'!$H$13-SUM($E$75:CC75),0)</f>
        <v>0</v>
      </c>
      <c r="CD77" s="139">
        <f>MAX('Capital Structure'!$H$10-'Capital Structure'!$H$13-SUM($E$75:CD75),0)</f>
        <v>0</v>
      </c>
      <c r="CE77" s="139">
        <f>MAX('Capital Structure'!$H$10-'Capital Structure'!$H$13-SUM($E$75:CE75),0)</f>
        <v>0</v>
      </c>
      <c r="CF77" s="139">
        <f>MAX('Capital Structure'!$H$10-'Capital Structure'!$H$13-SUM($E$75:CF75),0)</f>
        <v>0</v>
      </c>
      <c r="CG77" s="139">
        <f>MAX('Capital Structure'!$H$10-'Capital Structure'!$H$13-SUM($E$75:CG75),0)</f>
        <v>0</v>
      </c>
      <c r="CH77" s="139">
        <f>MAX('Capital Structure'!$H$10-'Capital Structure'!$H$13-SUM($E$75:CH75),0)</f>
        <v>0</v>
      </c>
      <c r="CI77" s="139">
        <f>MAX('Capital Structure'!$H$10-'Capital Structure'!$H$13-SUM($E$75:CI75),0)</f>
        <v>0</v>
      </c>
      <c r="CJ77" s="139">
        <f>MAX('Capital Structure'!$H$10-'Capital Structure'!$H$13-SUM($E$75:CJ75),0)</f>
        <v>0</v>
      </c>
      <c r="CK77" s="139">
        <f>MAX('Capital Structure'!$H$10-'Capital Structure'!$H$13-SUM($E$75:CK75),0)</f>
        <v>0</v>
      </c>
      <c r="CL77" s="139">
        <f>MAX('Capital Structure'!$H$10-'Capital Structure'!$H$13-SUM($E$75:CL75),0)</f>
        <v>0</v>
      </c>
      <c r="CM77" s="139">
        <f>MAX('Capital Structure'!$H$10-'Capital Structure'!$H$13-SUM($E$75:CM75),0)</f>
        <v>0</v>
      </c>
      <c r="CN77" s="139">
        <f>MAX('Capital Structure'!$H$10-'Capital Structure'!$H$13-SUM($E$75:CN75),0)</f>
        <v>0</v>
      </c>
      <c r="CO77" s="139">
        <f>MAX('Capital Structure'!$H$10-'Capital Structure'!$H$13-SUM($E$75:CO75),0)</f>
        <v>0</v>
      </c>
      <c r="CP77" s="139">
        <f>MAX('Capital Structure'!$H$10-'Capital Structure'!$H$13-SUM($E$75:CP75),0)</f>
        <v>0</v>
      </c>
      <c r="CQ77" s="139">
        <f>MAX('Capital Structure'!$H$10-'Capital Structure'!$H$13-SUM($E$75:CQ75),0)</f>
        <v>0</v>
      </c>
      <c r="CR77" s="139">
        <f>MAX('Capital Structure'!$H$10-'Capital Structure'!$H$13-SUM($E$75:CR75),0)</f>
        <v>0</v>
      </c>
      <c r="CS77" s="139">
        <f>MAX('Capital Structure'!$H$10-'Capital Structure'!$H$13-SUM($E$75:CS75),0)</f>
        <v>0</v>
      </c>
      <c r="CT77" s="139">
        <f>MAX('Capital Structure'!$H$10-'Capital Structure'!$H$13-SUM($E$75:CT75),0)</f>
        <v>0</v>
      </c>
      <c r="CU77" s="139">
        <f>MAX('Capital Structure'!$H$10-'Capital Structure'!$H$13-SUM($E$75:CU75),0)</f>
        <v>0</v>
      </c>
      <c r="CV77" s="139">
        <f>MAX('Capital Structure'!$H$10-'Capital Structure'!$H$13-SUM($E$75:CV75),0)</f>
        <v>0</v>
      </c>
      <c r="CW77" s="139">
        <f>MAX('Capital Structure'!$H$10-'Capital Structure'!$H$13-SUM($E$75:CW75),0)</f>
        <v>0</v>
      </c>
      <c r="CX77" s="139">
        <f>MAX('Capital Structure'!$H$10-'Capital Structure'!$H$13-SUM($E$75:CX75),0)</f>
        <v>0</v>
      </c>
      <c r="CY77" s="139">
        <f>MAX('Capital Structure'!$H$10-'Capital Structure'!$H$13-SUM($E$75:CY75),0)</f>
        <v>0</v>
      </c>
      <c r="CZ77" s="139">
        <f>MAX('Capital Structure'!$H$10-'Capital Structure'!$H$13-SUM($E$75:CZ75),0)</f>
        <v>0</v>
      </c>
      <c r="DA77" s="139">
        <f>MAX('Capital Structure'!$H$10-'Capital Structure'!$H$13-SUM($E$75:DA75),0)</f>
        <v>0</v>
      </c>
      <c r="DB77" s="139">
        <f>MAX('Capital Structure'!$H$10-'Capital Structure'!$H$13-SUM($E$75:DB75),0)</f>
        <v>0</v>
      </c>
      <c r="DC77" s="139">
        <f>MAX('Capital Structure'!$H$10-'Capital Structure'!$H$13-SUM($E$75:DC75),0)</f>
        <v>0</v>
      </c>
      <c r="DD77" s="139">
        <f>MAX('Capital Structure'!$H$10-'Capital Structure'!$H$13-SUM($E$75:DD75),0)</f>
        <v>0</v>
      </c>
      <c r="DE77" s="139">
        <f>MAX('Capital Structure'!$H$10-'Capital Structure'!$H$13-SUM($E$75:DE75),0)</f>
        <v>0</v>
      </c>
      <c r="DF77" s="139">
        <f>MAX('Capital Structure'!$H$10-'Capital Structure'!$H$13-SUM($E$75:DF75),0)</f>
        <v>0</v>
      </c>
      <c r="DG77" s="139">
        <f>MAX('Capital Structure'!$H$10-'Capital Structure'!$H$13-SUM($E$75:DG75),0)</f>
        <v>0</v>
      </c>
      <c r="DH77" s="139">
        <f>MAX('Capital Structure'!$H$10-'Capital Structure'!$H$13-SUM($E$75:DH75),0)</f>
        <v>0</v>
      </c>
      <c r="DI77" s="139">
        <f>MAX('Capital Structure'!$H$10-'Capital Structure'!$H$13-SUM($E$75:DI75),0)</f>
        <v>0</v>
      </c>
      <c r="DJ77" s="139">
        <f>MAX('Capital Structure'!$H$10-'Capital Structure'!$H$13-SUM($E$75:DJ75),0)</f>
        <v>0</v>
      </c>
      <c r="DK77" s="139">
        <f>MAX('Capital Structure'!$H$10-'Capital Structure'!$H$13-SUM($E$75:DK75),0)</f>
        <v>0</v>
      </c>
      <c r="DL77" s="139">
        <f>MAX('Capital Structure'!$H$10-'Capital Structure'!$H$13-SUM($E$75:DL75),0)</f>
        <v>0</v>
      </c>
      <c r="DM77" s="139">
        <f>MAX('Capital Structure'!$H$10-'Capital Structure'!$H$13-SUM($E$75:DM75),0)</f>
        <v>0</v>
      </c>
      <c r="DN77" s="139">
        <f>MAX('Capital Structure'!$H$10-'Capital Structure'!$H$13-SUM($E$75:DN75),0)</f>
        <v>0</v>
      </c>
      <c r="DO77" s="139">
        <f>MAX('Capital Structure'!$H$10-'Capital Structure'!$H$13-SUM($E$75:DO75),0)</f>
        <v>0</v>
      </c>
      <c r="DP77" s="139">
        <f>MAX('Capital Structure'!$H$10-'Capital Structure'!$H$13-SUM($E$75:DP75),0)</f>
        <v>0</v>
      </c>
      <c r="DQ77" s="139">
        <f>MAX('Capital Structure'!$H$10-'Capital Structure'!$H$13-SUM($E$75:DQ75),0)</f>
        <v>0</v>
      </c>
      <c r="DR77" s="139">
        <f>MAX('Capital Structure'!$H$10-'Capital Structure'!$H$13-SUM($E$75:DR75),0)</f>
        <v>0</v>
      </c>
      <c r="DS77" s="139">
        <f>MAX('Capital Structure'!$H$10-'Capital Structure'!$H$13-SUM($E$75:DS75),0)</f>
        <v>0</v>
      </c>
      <c r="DT77" s="139">
        <f>MAX('Capital Structure'!$H$10-'Capital Structure'!$H$13-SUM($E$75:DT75),0)</f>
        <v>0</v>
      </c>
      <c r="DU77" s="139">
        <f>MAX('Capital Structure'!$H$10-'Capital Structure'!$H$13-SUM($E$75:DU75),0)</f>
        <v>0</v>
      </c>
      <c r="DV77" s="139">
        <f>MAX('Capital Structure'!$H$10-'Capital Structure'!$H$13-SUM($E$75:DV75),0)</f>
        <v>0</v>
      </c>
      <c r="DW77" s="139">
        <f>MAX('Capital Structure'!$H$10-'Capital Structure'!$H$13-SUM($E$75:DW75),0)</f>
        <v>0</v>
      </c>
      <c r="DX77" s="139">
        <f>MAX('Capital Structure'!$H$10-'Capital Structure'!$H$13-SUM($E$75:DX75),0)</f>
        <v>0</v>
      </c>
      <c r="DY77" s="139">
        <f>MAX('Capital Structure'!$H$10-'Capital Structure'!$H$13-SUM($E$75:DY75),0)</f>
        <v>0</v>
      </c>
      <c r="DZ77" s="139">
        <f>MAX('Capital Structure'!$H$10-'Capital Structure'!$H$13-SUM($E$75:DZ75),0)</f>
        <v>0</v>
      </c>
      <c r="EA77" s="139">
        <f>MAX('Capital Structure'!$H$10-'Capital Structure'!$H$13-SUM($E$75:EA75),0)</f>
        <v>0</v>
      </c>
      <c r="EB77" s="139">
        <f>MAX('Capital Structure'!$H$10-'Capital Structure'!$H$13-SUM($E$75:EB75),0)</f>
        <v>0</v>
      </c>
      <c r="EC77" s="139">
        <f>MAX('Capital Structure'!$H$10-'Capital Structure'!$H$13-SUM($E$75:EC75),0)</f>
        <v>0</v>
      </c>
      <c r="ED77" s="139">
        <f>MAX('Capital Structure'!$H$10-'Capital Structure'!$H$13-SUM($E$75:ED75),0)</f>
        <v>0</v>
      </c>
      <c r="EE77" s="139">
        <f>MAX('Capital Structure'!$H$10-'Capital Structure'!$H$13-SUM($E$75:EE75),0)</f>
        <v>0</v>
      </c>
      <c r="EF77" s="139">
        <f>MAX('Capital Structure'!$H$10-'Capital Structure'!$H$13-SUM($E$75:EF75),0)</f>
        <v>0</v>
      </c>
      <c r="EG77" s="139">
        <f>MAX('Capital Structure'!$H$10-'Capital Structure'!$H$13-SUM($E$75:EG75),0)</f>
        <v>0</v>
      </c>
      <c r="EH77" s="139">
        <f>MAX('Capital Structure'!$H$10-'Capital Structure'!$H$13-SUM($E$75:EH75),0)</f>
        <v>0</v>
      </c>
      <c r="EI77" s="139">
        <f>MAX('Capital Structure'!$H$10-'Capital Structure'!$H$13-SUM($E$75:EI75),0)</f>
        <v>0</v>
      </c>
      <c r="EJ77" s="139">
        <f>MAX('Capital Structure'!$H$10-'Capital Structure'!$H$13-SUM($E$75:EJ75),0)</f>
        <v>0</v>
      </c>
      <c r="EK77" s="139">
        <f>MAX('Capital Structure'!$H$10-'Capital Structure'!$H$13-SUM($E$75:EK75),0)</f>
        <v>0</v>
      </c>
      <c r="EL77" s="139">
        <f>MAX('Capital Structure'!$H$10-'Capital Structure'!$H$13-SUM($E$75:EL75),0)</f>
        <v>0</v>
      </c>
      <c r="EM77" s="139">
        <f>MAX('Capital Structure'!$H$10-'Capital Structure'!$H$13-SUM($E$75:EM75),0)</f>
        <v>0</v>
      </c>
      <c r="EN77" s="139">
        <f>MAX('Capital Structure'!$H$10-'Capital Structure'!$H$13-SUM($E$75:EN75),0)</f>
        <v>0</v>
      </c>
      <c r="EO77" s="139">
        <f>MAX('Capital Structure'!$H$10-'Capital Structure'!$H$13-SUM($E$75:EO75),0)</f>
        <v>0</v>
      </c>
      <c r="EP77" s="139">
        <f>MAX('Capital Structure'!$H$10-'Capital Structure'!$H$13-SUM($E$75:EP75),0)</f>
        <v>0</v>
      </c>
      <c r="EQ77" s="139">
        <f>MAX('Capital Structure'!$H$10-'Capital Structure'!$H$13-SUM($E$75:EQ75),0)</f>
        <v>0</v>
      </c>
      <c r="ER77" s="139">
        <f>MAX('Capital Structure'!$H$10-'Capital Structure'!$H$13-SUM($E$75:ER75),0)</f>
        <v>0</v>
      </c>
      <c r="ES77" s="139">
        <f>MAX('Capital Structure'!$H$10-'Capital Structure'!$H$13-SUM($E$75:ES75),0)</f>
        <v>0</v>
      </c>
      <c r="ET77" s="139">
        <f>MAX('Capital Structure'!$H$10-'Capital Structure'!$H$13-SUM($E$75:ET75),0)</f>
        <v>0</v>
      </c>
      <c r="EU77" s="139">
        <f>MAX('Capital Structure'!$H$10-'Capital Structure'!$H$13-SUM($E$75:EU75),0)</f>
        <v>0</v>
      </c>
      <c r="EV77" s="139">
        <f>MAX('Capital Structure'!$H$10-'Capital Structure'!$H$13-SUM($E$75:EV75),0)</f>
        <v>0</v>
      </c>
      <c r="EW77" s="139">
        <f>MAX('Capital Structure'!$H$10-'Capital Structure'!$H$13-SUM($E$75:EW75),0)</f>
        <v>0</v>
      </c>
      <c r="EX77" s="139">
        <f>MAX('Capital Structure'!$H$10-'Capital Structure'!$H$13-SUM($E$75:EX75),0)</f>
        <v>0</v>
      </c>
      <c r="EY77" s="139">
        <f>MAX('Capital Structure'!$H$10-'Capital Structure'!$H$13-SUM($E$75:EY75),0)</f>
        <v>0</v>
      </c>
      <c r="EZ77" s="139">
        <f>MAX('Capital Structure'!$H$10-'Capital Structure'!$H$13-SUM($E$75:EZ75),0)</f>
        <v>0</v>
      </c>
      <c r="FA77" s="139">
        <f>MAX('Capital Structure'!$H$10-'Capital Structure'!$H$13-SUM($E$75:FA75),0)</f>
        <v>0</v>
      </c>
      <c r="FB77" s="139">
        <f>MAX('Capital Structure'!$H$10-'Capital Structure'!$H$13-SUM($E$75:FB75),0)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8" spans="1:16384">
      <c r="C78" s="105" t="s">
        <v>349</v>
      </c>
      <c r="E78" s="139">
        <f>'Capital Structure'!$H$13-SUM($E76:E$76)</f>
        <v>88200000</v>
      </c>
      <c r="F78" s="139">
        <f>'Capital Structure'!$H$13-SUM($E76:F$76)</f>
        <v>88200000</v>
      </c>
      <c r="G78" s="139">
        <f>'Capital Structure'!$H$13-SUM($E76:G$76)</f>
        <v>88200000</v>
      </c>
      <c r="H78" s="139">
        <f>'Capital Structure'!$H$13-SUM($E76:H$76)</f>
        <v>88200000</v>
      </c>
      <c r="I78" s="139">
        <f>'Capital Structure'!$H$13-SUM($E76:I$76)</f>
        <v>88200000</v>
      </c>
      <c r="J78" s="139">
        <f>'Capital Structure'!$H$13-SUM($E76:J$76)</f>
        <v>88200000</v>
      </c>
      <c r="K78" s="139">
        <f>'Capital Structure'!$H$13-SUM($E76:K$76)</f>
        <v>88200000</v>
      </c>
      <c r="L78" s="139">
        <f>'Capital Structure'!$H$13-SUM($E76:L$76)</f>
        <v>88200000</v>
      </c>
      <c r="M78" s="139">
        <f>'Capital Structure'!$H$13-SUM($E76:M$76)</f>
        <v>88200000</v>
      </c>
      <c r="N78" s="139">
        <f>'Capital Structure'!$H$13-SUM($E76:N$76)</f>
        <v>88200000</v>
      </c>
      <c r="O78" s="139">
        <f>'Capital Structure'!$H$13-SUM($E76:O$76)</f>
        <v>88200000</v>
      </c>
      <c r="P78" s="139">
        <f>'Capital Structure'!$H$13-SUM($E76:P$76)</f>
        <v>88200000</v>
      </c>
      <c r="Q78" s="139">
        <f>'Capital Structure'!$H$13-SUM($E76:Q$76)</f>
        <v>88200000</v>
      </c>
      <c r="R78" s="139">
        <f>'Capital Structure'!$H$13-SUM($E76:R$76)</f>
        <v>88200000</v>
      </c>
      <c r="S78" s="139">
        <f>'Capital Structure'!$H$13-SUM($E76:S$76)</f>
        <v>88200000</v>
      </c>
      <c r="T78" s="139">
        <f>'Capital Structure'!$H$13-SUM($E76:T$76)</f>
        <v>88200000</v>
      </c>
      <c r="U78" s="139">
        <f>'Capital Structure'!$H$13-SUM($E76:U$76)</f>
        <v>88200000</v>
      </c>
      <c r="V78" s="139">
        <f>'Capital Structure'!$H$13-SUM($E76:V$76)</f>
        <v>88200000</v>
      </c>
      <c r="W78" s="139">
        <f>'Capital Structure'!$H$13-SUM($E76:W$76)</f>
        <v>88200000</v>
      </c>
      <c r="X78" s="139">
        <f>'Capital Structure'!$H$13-SUM($E76:X$76)</f>
        <v>88200000</v>
      </c>
      <c r="Y78" s="139">
        <f>'Capital Structure'!$H$13-SUM($E76:Y$76)</f>
        <v>88200000</v>
      </c>
      <c r="Z78" s="139">
        <f>'Capital Structure'!$H$13-SUM($E76:Z$76)</f>
        <v>88200000</v>
      </c>
      <c r="AA78" s="139">
        <f>'Capital Structure'!$H$13-SUM($E76:AA$76)</f>
        <v>88200000</v>
      </c>
      <c r="AB78" s="139">
        <f>'Capital Structure'!$H$13-SUM($E76:AB$76)</f>
        <v>88200000</v>
      </c>
      <c r="AC78" s="139">
        <f>'Capital Structure'!$H$13-SUM($E76:AC$76)</f>
        <v>88200000</v>
      </c>
      <c r="AD78" s="139">
        <f>'Capital Structure'!$H$13-SUM($E76:AD$76)</f>
        <v>88200000</v>
      </c>
      <c r="AE78" s="139">
        <f>'Capital Structure'!$H$13-SUM($E76:AE$76)</f>
        <v>88200000</v>
      </c>
      <c r="AF78" s="139">
        <f>'Capital Structure'!$H$13-SUM($E76:AF$76)</f>
        <v>88200000</v>
      </c>
      <c r="AG78" s="139">
        <f>'Capital Structure'!$H$13-SUM($E76:AG$76)</f>
        <v>88200000</v>
      </c>
      <c r="AH78" s="139">
        <f>'Capital Structure'!$H$13-SUM($E76:AH$76)</f>
        <v>88200000</v>
      </c>
      <c r="AI78" s="139">
        <f>'Capital Structure'!$H$13-SUM($E76:AI$76)</f>
        <v>88200000</v>
      </c>
      <c r="AJ78" s="139">
        <f>'Capital Structure'!$H$13-SUM($E76:AJ$76)</f>
        <v>88200000</v>
      </c>
      <c r="AK78" s="139">
        <f>'Capital Structure'!$H$13-SUM($E76:AK$76)</f>
        <v>88200000</v>
      </c>
      <c r="AL78" s="139">
        <f>'Capital Structure'!$H$13-SUM($E76:AL$76)</f>
        <v>88200000</v>
      </c>
      <c r="AM78" s="139">
        <f>'Capital Structure'!$H$13-SUM($E76:AM$76)</f>
        <v>88200000</v>
      </c>
      <c r="AN78" s="139">
        <f>'Capital Structure'!$H$13-SUM($E76:AN$76)</f>
        <v>88200000</v>
      </c>
      <c r="AO78" s="139">
        <f>'Capital Structure'!$H$13-SUM($E76:AO$76)</f>
        <v>88200000</v>
      </c>
      <c r="AP78" s="139">
        <f>'Capital Structure'!$H$13-SUM($E76:AP$76)</f>
        <v>88200000</v>
      </c>
      <c r="AQ78" s="139">
        <f>'Capital Structure'!$H$13-SUM($E76:AQ$76)</f>
        <v>88200000</v>
      </c>
      <c r="AR78" s="139">
        <f>'Capital Structure'!$H$13-SUM($E76:AR$76)</f>
        <v>88200000</v>
      </c>
      <c r="AS78" s="139">
        <f>'Capital Structure'!$H$13-SUM($E76:AS$76)</f>
        <v>88200000</v>
      </c>
      <c r="AT78" s="139">
        <f>'Capital Structure'!$H$13-SUM($E76:AT$76)</f>
        <v>88200000</v>
      </c>
      <c r="AU78" s="139">
        <f>'Capital Structure'!$H$13-SUM($E76:AU$76)</f>
        <v>88200000</v>
      </c>
      <c r="AV78" s="139">
        <f>'Capital Structure'!$H$13-SUM($E76:AV$76)</f>
        <v>88200000</v>
      </c>
      <c r="AW78" s="139">
        <f>'Capital Structure'!$H$13-SUM($E76:AW$76)</f>
        <v>88200000</v>
      </c>
      <c r="AX78" s="139">
        <f>'Capital Structure'!$H$13-SUM($E76:AX$76)</f>
        <v>88200000</v>
      </c>
      <c r="AY78" s="139">
        <f>'Capital Structure'!$H$13-SUM($E76:AY$76)</f>
        <v>88200000</v>
      </c>
      <c r="AZ78" s="139">
        <f>'Capital Structure'!$H$13-SUM($E76:AZ$76)</f>
        <v>88200000</v>
      </c>
      <c r="BA78" s="139">
        <f>'Capital Structure'!$H$13-SUM($E76:BA$76)</f>
        <v>88200000</v>
      </c>
      <c r="BB78" s="139">
        <f>'Capital Structure'!$H$13-SUM($E76:BB$76)</f>
        <v>88200000</v>
      </c>
      <c r="BC78" s="139">
        <f>'Capital Structure'!$H$13-SUM($E76:BC$76)</f>
        <v>88200000</v>
      </c>
      <c r="BD78" s="139">
        <f>'Capital Structure'!$H$13-SUM($E76:BD$76)</f>
        <v>88200000</v>
      </c>
      <c r="BE78" s="139">
        <f>'Capital Structure'!$H$13-SUM($E76:BE$76)</f>
        <v>88200000</v>
      </c>
      <c r="BF78" s="139">
        <f>'Capital Structure'!$H$13-SUM($E76:BF$76)</f>
        <v>88200000</v>
      </c>
      <c r="BG78" s="139">
        <f>'Capital Structure'!$H$13-SUM($E76:BG$76)</f>
        <v>88200000</v>
      </c>
      <c r="BH78" s="139">
        <f>'Capital Structure'!$H$13-SUM($E76:BH$76)</f>
        <v>88200000</v>
      </c>
      <c r="BI78" s="139">
        <f>'Capital Structure'!$H$13-SUM($E76:BI$76)</f>
        <v>88200000</v>
      </c>
      <c r="BJ78" s="139">
        <f>'Capital Structure'!$H$13-SUM($E76:BJ$76)</f>
        <v>88200000</v>
      </c>
      <c r="BK78" s="139">
        <f>'Capital Structure'!$H$13-SUM($E76:BK$76)</f>
        <v>88200000</v>
      </c>
      <c r="BL78" s="139">
        <f>'Capital Structure'!$H$13-SUM($E76:BL$76)</f>
        <v>88200000</v>
      </c>
      <c r="BM78" s="139">
        <f>'Capital Structure'!$H$13-SUM($E76:BM$76)</f>
        <v>88200000</v>
      </c>
      <c r="BN78" s="139">
        <f>'Capital Structure'!$H$13-SUM($E76:BN$76)</f>
        <v>88200000</v>
      </c>
      <c r="BO78" s="139">
        <f>'Capital Structure'!$H$13-SUM($E76:BO$76)</f>
        <v>88200000</v>
      </c>
      <c r="BP78" s="139">
        <f>'Capital Structure'!$H$13-SUM($E76:BP$76)</f>
        <v>88200000</v>
      </c>
      <c r="BQ78" s="139">
        <f>'Capital Structure'!$H$13-SUM($E76:BQ$76)</f>
        <v>88200000</v>
      </c>
      <c r="BR78" s="139">
        <f>'Capital Structure'!$H$13-SUM($E76:BR$76)</f>
        <v>88200000</v>
      </c>
      <c r="BS78" s="139">
        <f>'Capital Structure'!$H$13-SUM($E76:BS$76)</f>
        <v>88200000</v>
      </c>
      <c r="BT78" s="139">
        <f>'Capital Structure'!$H$13-SUM($E76:BT$76)</f>
        <v>88200000</v>
      </c>
      <c r="BU78" s="139">
        <f>'Capital Structure'!$H$13-SUM($E76:BU$76)</f>
        <v>88200000</v>
      </c>
      <c r="BV78" s="139">
        <f>'Capital Structure'!$H$13-SUM($E76:BV$76)</f>
        <v>88200000</v>
      </c>
      <c r="BW78" s="139">
        <f>'Capital Structure'!$H$13-SUM($E76:BW$76)</f>
        <v>88200000</v>
      </c>
      <c r="BX78" s="139">
        <f>'Capital Structure'!$H$13-SUM($E76:BX$76)</f>
        <v>80190867.470508128</v>
      </c>
      <c r="BY78" s="139">
        <f>'Capital Structure'!$H$13-SUM($E76:BY$76)</f>
        <v>40095433.73525387</v>
      </c>
      <c r="BZ78" s="139">
        <f>'Capital Structure'!$H$13-SUM($E76:BZ$76)</f>
        <v>0</v>
      </c>
      <c r="CA78" s="139">
        <f>'Capital Structure'!$H$13-SUM($E76:CA$76)</f>
        <v>0</v>
      </c>
      <c r="CB78" s="139">
        <f>'Capital Structure'!$H$13-SUM($E76:CB$76)</f>
        <v>0</v>
      </c>
      <c r="CC78" s="139">
        <f>'Capital Structure'!$H$13-SUM($E76:CC$76)</f>
        <v>0</v>
      </c>
      <c r="CD78" s="139">
        <f>'Capital Structure'!$H$13-SUM($E76:CD$76)</f>
        <v>0</v>
      </c>
      <c r="CE78" s="139">
        <f>'Capital Structure'!$H$13-SUM($E76:CE$76)</f>
        <v>0</v>
      </c>
      <c r="CF78" s="139">
        <f>'Capital Structure'!$H$13-SUM($E76:CF$76)</f>
        <v>0</v>
      </c>
      <c r="CG78" s="139">
        <f>'Capital Structure'!$H$13-SUM($E76:CG$76)</f>
        <v>0</v>
      </c>
      <c r="CH78" s="139">
        <f>'Capital Structure'!$H$13-SUM($E76:CH$76)</f>
        <v>0</v>
      </c>
      <c r="CI78" s="139">
        <f>'Capital Structure'!$H$13-SUM($E76:CI$76)</f>
        <v>0</v>
      </c>
      <c r="CJ78" s="139">
        <f>'Capital Structure'!$H$13-SUM($E76:CJ$76)</f>
        <v>0</v>
      </c>
      <c r="CK78" s="139">
        <f>'Capital Structure'!$H$13-SUM($E76:CK$76)</f>
        <v>0</v>
      </c>
      <c r="CL78" s="139">
        <f>'Capital Structure'!$H$13-SUM($E76:CL$76)</f>
        <v>0</v>
      </c>
      <c r="CM78" s="139">
        <f>'Capital Structure'!$H$13-SUM($E76:CM$76)</f>
        <v>0</v>
      </c>
      <c r="CN78" s="139">
        <f>'Capital Structure'!$H$13-SUM($E76:CN$76)</f>
        <v>0</v>
      </c>
      <c r="CO78" s="139">
        <f>'Capital Structure'!$H$13-SUM($E76:CO$76)</f>
        <v>0</v>
      </c>
      <c r="CP78" s="139">
        <f>'Capital Structure'!$H$13-SUM($E76:CP$76)</f>
        <v>0</v>
      </c>
      <c r="CQ78" s="139">
        <f>'Capital Structure'!$H$13-SUM($E76:CQ$76)</f>
        <v>0</v>
      </c>
      <c r="CR78" s="139">
        <f>'Capital Structure'!$H$13-SUM($E76:CR$76)</f>
        <v>0</v>
      </c>
      <c r="CS78" s="139">
        <f>'Capital Structure'!$H$13-SUM($E76:CS$76)</f>
        <v>0</v>
      </c>
      <c r="CT78" s="139">
        <f>'Capital Structure'!$H$13-SUM($E76:CT$76)</f>
        <v>0</v>
      </c>
      <c r="CU78" s="139">
        <f>'Capital Structure'!$H$13-SUM($E76:CU$76)</f>
        <v>0</v>
      </c>
      <c r="CV78" s="139">
        <f>'Capital Structure'!$H$13-SUM($E76:CV$76)</f>
        <v>0</v>
      </c>
      <c r="CW78" s="139">
        <f>'Capital Structure'!$H$13-SUM($E76:CW$76)</f>
        <v>0</v>
      </c>
      <c r="CX78" s="139">
        <f>'Capital Structure'!$H$13-SUM($E76:CX$76)</f>
        <v>0</v>
      </c>
      <c r="CY78" s="139">
        <f>'Capital Structure'!$H$13-SUM($E76:CY$76)</f>
        <v>0</v>
      </c>
      <c r="CZ78" s="139">
        <f>'Capital Structure'!$H$13-SUM($E76:CZ$76)</f>
        <v>0</v>
      </c>
      <c r="DA78" s="139">
        <f>'Capital Structure'!$H$13-SUM($E76:DA$76)</f>
        <v>0</v>
      </c>
      <c r="DB78" s="139">
        <f>'Capital Structure'!$H$13-SUM($E76:DB$76)</f>
        <v>0</v>
      </c>
      <c r="DC78" s="139">
        <f>'Capital Structure'!$H$13-SUM($E76:DC$76)</f>
        <v>0</v>
      </c>
      <c r="DD78" s="139">
        <f>'Capital Structure'!$H$13-SUM($E76:DD$76)</f>
        <v>0</v>
      </c>
      <c r="DE78" s="139">
        <f>'Capital Structure'!$H$13-SUM($E76:DE$76)</f>
        <v>0</v>
      </c>
      <c r="DF78" s="139">
        <f>'Capital Structure'!$H$13-SUM($E76:DF$76)</f>
        <v>0</v>
      </c>
      <c r="DG78" s="139">
        <f>'Capital Structure'!$H$13-SUM($E76:DG$76)</f>
        <v>0</v>
      </c>
      <c r="DH78" s="139">
        <f>'Capital Structure'!$H$13-SUM($E76:DH$76)</f>
        <v>0</v>
      </c>
      <c r="DI78" s="139">
        <f>'Capital Structure'!$H$13-SUM($E76:DI$76)</f>
        <v>0</v>
      </c>
      <c r="DJ78" s="139">
        <f>'Capital Structure'!$H$13-SUM($E76:DJ$76)</f>
        <v>0</v>
      </c>
      <c r="DK78" s="139">
        <f>'Capital Structure'!$H$13-SUM($E76:DK$76)</f>
        <v>0</v>
      </c>
      <c r="DL78" s="139">
        <f>'Capital Structure'!$H$13-SUM($E76:DL$76)</f>
        <v>0</v>
      </c>
      <c r="DM78" s="139">
        <f>'Capital Structure'!$H$13-SUM($E76:DM$76)</f>
        <v>0</v>
      </c>
      <c r="DN78" s="139">
        <f>'Capital Structure'!$H$13-SUM($E76:DN$76)</f>
        <v>0</v>
      </c>
      <c r="DO78" s="139">
        <f>'Capital Structure'!$H$13-SUM($E76:DO$76)</f>
        <v>0</v>
      </c>
      <c r="DP78" s="139">
        <f>'Capital Structure'!$H$13-SUM($E76:DP$76)</f>
        <v>0</v>
      </c>
      <c r="DQ78" s="139">
        <f>'Capital Structure'!$H$13-SUM($E76:DQ$76)</f>
        <v>0</v>
      </c>
      <c r="DR78" s="139">
        <f>'Capital Structure'!$H$13-SUM($E76:DR$76)</f>
        <v>0</v>
      </c>
      <c r="DS78" s="139">
        <f>'Capital Structure'!$H$13-SUM($E76:DS$76)</f>
        <v>0</v>
      </c>
      <c r="DT78" s="139">
        <f>'Capital Structure'!$H$13-SUM($E76:DT$76)</f>
        <v>0</v>
      </c>
      <c r="DU78" s="139">
        <f>'Capital Structure'!$H$13-SUM($E76:DU$76)</f>
        <v>0</v>
      </c>
      <c r="DV78" s="139">
        <f>'Capital Structure'!$H$13-SUM($E76:DV$76)</f>
        <v>0</v>
      </c>
      <c r="DW78" s="139">
        <f>'Capital Structure'!$H$13-SUM($E76:DW$76)</f>
        <v>0</v>
      </c>
      <c r="DX78" s="139">
        <f>'Capital Structure'!$H$13-SUM($E76:DX$76)</f>
        <v>0</v>
      </c>
      <c r="DY78" s="139">
        <f>'Capital Structure'!$H$13-SUM($E76:DY$76)</f>
        <v>0</v>
      </c>
      <c r="DZ78" s="139">
        <f>'Capital Structure'!$H$13-SUM($E76:DZ$76)</f>
        <v>0</v>
      </c>
      <c r="EA78" s="139">
        <f>'Capital Structure'!$H$13-SUM($E76:EA$76)</f>
        <v>0</v>
      </c>
      <c r="EB78" s="139">
        <f>'Capital Structure'!$H$13-SUM($E76:EB$76)</f>
        <v>0</v>
      </c>
      <c r="EC78" s="139">
        <f>'Capital Structure'!$H$13-SUM($E76:EC$76)</f>
        <v>0</v>
      </c>
      <c r="ED78" s="139">
        <f>'Capital Structure'!$H$13-SUM($E76:ED$76)</f>
        <v>0</v>
      </c>
      <c r="EE78" s="139">
        <f>'Capital Structure'!$H$13-SUM($E76:EE$76)</f>
        <v>0</v>
      </c>
      <c r="EF78" s="139">
        <f>'Capital Structure'!$H$13-SUM($E76:EF$76)</f>
        <v>0</v>
      </c>
      <c r="EG78" s="139">
        <f>'Capital Structure'!$H$13-SUM($E76:EG$76)</f>
        <v>0</v>
      </c>
      <c r="EH78" s="139">
        <f>'Capital Structure'!$H$13-SUM($E76:EH$76)</f>
        <v>0</v>
      </c>
      <c r="EI78" s="139">
        <f>'Capital Structure'!$H$13-SUM($E76:EI$76)</f>
        <v>0</v>
      </c>
      <c r="EJ78" s="139">
        <f>'Capital Structure'!$H$13-SUM($E76:EJ$76)</f>
        <v>0</v>
      </c>
      <c r="EK78" s="139">
        <f>'Capital Structure'!$H$13-SUM($E76:EK$76)</f>
        <v>0</v>
      </c>
      <c r="EL78" s="139">
        <f>'Capital Structure'!$H$13-SUM($E76:EL$76)</f>
        <v>0</v>
      </c>
      <c r="EM78" s="139">
        <f>'Capital Structure'!$H$13-SUM($E76:EM$76)</f>
        <v>0</v>
      </c>
      <c r="EN78" s="139">
        <f>'Capital Structure'!$H$13-SUM($E76:EN$76)</f>
        <v>0</v>
      </c>
      <c r="EO78" s="139">
        <f>'Capital Structure'!$H$13-SUM($E76:EO$76)</f>
        <v>0</v>
      </c>
      <c r="EP78" s="139">
        <f>'Capital Structure'!$H$13-SUM($E76:EP$76)</f>
        <v>0</v>
      </c>
      <c r="EQ78" s="139">
        <f>'Capital Structure'!$H$13-SUM($E76:EQ$76)</f>
        <v>0</v>
      </c>
      <c r="ER78" s="139">
        <f>'Capital Structure'!$H$13-SUM($E76:ER$76)</f>
        <v>0</v>
      </c>
      <c r="ES78" s="139">
        <f>'Capital Structure'!$H$13-SUM($E76:ES$76)</f>
        <v>0</v>
      </c>
      <c r="ET78" s="139">
        <f>'Capital Structure'!$H$13-SUM($E76:ET$76)</f>
        <v>0</v>
      </c>
      <c r="EU78" s="139">
        <f>'Capital Structure'!$H$13-SUM($E76:EU$76)</f>
        <v>0</v>
      </c>
      <c r="EV78" s="139">
        <f>'Capital Structure'!$H$13-SUM($E76:EV$76)</f>
        <v>0</v>
      </c>
      <c r="EW78" s="139">
        <f>'Capital Structure'!$H$13-SUM($E76:EW$76)</f>
        <v>0</v>
      </c>
      <c r="EX78" s="139">
        <f>'Capital Structure'!$H$13-SUM($E76:EX$76)</f>
        <v>0</v>
      </c>
      <c r="EY78" s="139">
        <f>'Capital Structure'!$H$13-SUM($E76:EY$76)</f>
        <v>0</v>
      </c>
      <c r="EZ78" s="139">
        <f>'Capital Structure'!$H$13-SUM($E76:EZ$76)</f>
        <v>0</v>
      </c>
      <c r="FA78" s="139">
        <f>'Capital Structure'!$H$13-SUM($E76:FA$76)</f>
        <v>0</v>
      </c>
      <c r="FB78" s="139">
        <f>'Capital Structure'!$H$13-SUM($E76:FB$76)</f>
        <v>0</v>
      </c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</row>
    <row r="80" spans="1:16384">
      <c r="B80" s="105" t="s">
        <v>317</v>
      </c>
      <c r="C80" s="105" t="s">
        <v>347</v>
      </c>
      <c r="E80" s="108">
        <f>IF(OR(E74&lt;'Capital Structure'!$G$7,E74&gt;'Capital Structure'!$H$7),0,MIN(MAX('Capital Structure'!$H$10,'Capital Structure'!$H$13)/'Capital Structure'!$I$7,D81))</f>
        <v>0</v>
      </c>
      <c r="F80" s="108">
        <f>IF(OR(F74&lt;'Capital Structure'!$G$7,F74&gt;'Capital Structure'!$H$7),0,MIN(MAX('Capital Structure'!$H$10,'Capital Structure'!$H$13)/'Capital Structure'!$I$7,E81))</f>
        <v>0</v>
      </c>
      <c r="G80" s="108">
        <f>IF(OR(G74&lt;'Capital Structure'!$G$7,G74&gt;'Capital Structure'!$H$7),0,MIN(MAX('Capital Structure'!$H$10,'Capital Structure'!$H$13)/'Capital Structure'!$I$7,F81))</f>
        <v>0</v>
      </c>
      <c r="H80" s="108">
        <f>IF(OR(H74&lt;'Capital Structure'!$G$7,H74&gt;'Capital Structure'!$H$7),0,MIN(MAX('Capital Structure'!$H$10,'Capital Structure'!$H$13)/'Capital Structure'!$I$7,G81))</f>
        <v>0</v>
      </c>
      <c r="I80" s="108">
        <f>IF(OR(I74&lt;'Capital Structure'!$G$7,I74&gt;'Capital Structure'!$H$7),0,MIN(MAX('Capital Structure'!$H$10,'Capital Structure'!$H$13)/'Capital Structure'!$I$7,H81))</f>
        <v>0</v>
      </c>
      <c r="J80" s="108">
        <f>IF(OR(J74&lt;'Capital Structure'!$G$7,J74&gt;'Capital Structure'!$H$7),0,MIN(MAX('Capital Structure'!$H$10,'Capital Structure'!$H$13)/'Capital Structure'!$I$7,I81))</f>
        <v>0</v>
      </c>
      <c r="K80" s="108">
        <f>IF(OR(K74&lt;'Capital Structure'!$G$7,K74&gt;'Capital Structure'!$H$7),0,MIN(MAX('Capital Structure'!$H$10,'Capital Structure'!$H$13)/'Capital Structure'!$I$7,J81))</f>
        <v>0</v>
      </c>
      <c r="L80" s="108">
        <f>IF(OR(L74&lt;'Capital Structure'!$G$7,L74&gt;'Capital Structure'!$H$7),0,MIN(MAX('Capital Structure'!$H$10,'Capital Structure'!$H$13)/'Capital Structure'!$I$7,K81))</f>
        <v>0</v>
      </c>
      <c r="M80" s="108">
        <f>IF(OR(M74&lt;'Capital Structure'!$G$7,M74&gt;'Capital Structure'!$H$7),0,MIN(MAX('Capital Structure'!$H$10,'Capital Structure'!$H$13)/'Capital Structure'!$I$7,L81))</f>
        <v>0</v>
      </c>
      <c r="N80" s="108">
        <f>IF(OR(N74&lt;'Capital Structure'!$G$7,N74&gt;'Capital Structure'!$H$7),0,MIN(MAX('Capital Structure'!$H$10,'Capital Structure'!$H$13)/'Capital Structure'!$I$7,M81))</f>
        <v>0</v>
      </c>
      <c r="O80" s="108">
        <f>IF(OR(O74&lt;'Capital Structure'!$G$7,O74&gt;'Capital Structure'!$H$7),0,MIN(MAX('Capital Structure'!$H$10,'Capital Structure'!$H$13)/'Capital Structure'!$I$7,N81))</f>
        <v>0</v>
      </c>
      <c r="P80" s="108">
        <f>IF(OR(P74&lt;'Capital Structure'!$G$7,P74&gt;'Capital Structure'!$H$7),0,MIN(MAX('Capital Structure'!$H$10,'Capital Structure'!$H$13)/'Capital Structure'!$I$7,O81))</f>
        <v>0</v>
      </c>
      <c r="Q80" s="108">
        <f>IF(OR(Q74&lt;'Capital Structure'!$G$7,Q74&gt;'Capital Structure'!$H$7),0,MIN(MAX('Capital Structure'!$H$10,'Capital Structure'!$H$13)/'Capital Structure'!$I$7,P81))</f>
        <v>0</v>
      </c>
      <c r="R80" s="108">
        <f>IF(OR(R74&lt;'Capital Structure'!$G$7,R74&gt;'Capital Structure'!$H$7),0,MIN(MAX('Capital Structure'!$H$10,'Capital Structure'!$H$13)/'Capital Structure'!$I$7,Q81))</f>
        <v>0</v>
      </c>
      <c r="S80" s="108">
        <f>IF(OR(S74&lt;'Capital Structure'!$G$7,S74&gt;'Capital Structure'!$H$7),0,MIN(MAX('Capital Structure'!$H$10,'Capital Structure'!$H$13)/'Capital Structure'!$I$7,R81))</f>
        <v>0</v>
      </c>
      <c r="T80" s="108">
        <f>IF(OR(T74&lt;'Capital Structure'!$G$7,T74&gt;'Capital Structure'!$H$7),0,MIN(MAX('Capital Structure'!$H$10,'Capital Structure'!$H$13)/'Capital Structure'!$I$7,S81))</f>
        <v>0</v>
      </c>
      <c r="U80" s="108">
        <f>IF(OR(U74&lt;'Capital Structure'!$G$7,U74&gt;'Capital Structure'!$H$7),0,MIN(MAX('Capital Structure'!$H$10,'Capital Structure'!$H$13)/'Capital Structure'!$I$7,T81))</f>
        <v>0</v>
      </c>
      <c r="V80" s="108">
        <f>IF(OR(V74&lt;'Capital Structure'!$G$7,V74&gt;'Capital Structure'!$H$7),0,MIN(MAX('Capital Structure'!$H$10,'Capital Structure'!$H$13)/'Capital Structure'!$I$7,U81))</f>
        <v>0</v>
      </c>
      <c r="W80" s="108">
        <f>IF(OR(W74&lt;'Capital Structure'!$G$7,W74&gt;'Capital Structure'!$H$7),0,MIN(MAX('Capital Structure'!$H$10,'Capital Structure'!$H$13)/'Capital Structure'!$I$7,V81))</f>
        <v>0</v>
      </c>
      <c r="X80" s="108">
        <f>IF(OR(X74&lt;'Capital Structure'!$G$7,X74&gt;'Capital Structure'!$H$7),0,MIN(MAX('Capital Structure'!$H$10,'Capital Structure'!$H$13)/'Capital Structure'!$I$7,W81))</f>
        <v>0</v>
      </c>
      <c r="Y80" s="108">
        <f>IF(OR(Y74&lt;'Capital Structure'!$G$7,Y74&gt;'Capital Structure'!$H$7),0,MIN(MAX('Capital Structure'!$H$10,'Capital Structure'!$H$13)/'Capital Structure'!$I$7,X81))</f>
        <v>0</v>
      </c>
      <c r="Z80" s="108">
        <f>IF(OR(Z74&lt;'Capital Structure'!$G$7,Z74&gt;'Capital Structure'!$H$7),0,MIN(MAX('Capital Structure'!$H$10,'Capital Structure'!$H$13)/'Capital Structure'!$I$7,Y81))</f>
        <v>0</v>
      </c>
      <c r="AA80" s="108">
        <f>IF(OR(AA74&lt;'Capital Structure'!$G$7,AA74&gt;'Capital Structure'!$H$7),0,MIN(MAX('Capital Structure'!$H$10,'Capital Structure'!$H$13)/'Capital Structure'!$I$7,Z81))</f>
        <v>0</v>
      </c>
      <c r="AB80" s="108">
        <f>IF(OR(AB74&lt;'Capital Structure'!$G$7,AB74&gt;'Capital Structure'!$H$7),0,MIN(MAX('Capital Structure'!$H$10,'Capital Structure'!$H$13)/'Capital Structure'!$I$7,AA81))</f>
        <v>0</v>
      </c>
      <c r="AC80" s="108">
        <f>IF(OR(AC74&lt;'Capital Structure'!$G$7,AC74&gt;'Capital Structure'!$H$7),0,MIN(MAX('Capital Structure'!$H$10,'Capital Structure'!$H$13)/'Capital Structure'!$I$7,AB81))</f>
        <v>0</v>
      </c>
      <c r="AD80" s="108">
        <f>IF(OR(AD74&lt;'Capital Structure'!$G$7,AD74&gt;'Capital Structure'!$H$7),0,MIN(MAX('Capital Structure'!$H$10,'Capital Structure'!$H$13)/'Capital Structure'!$I$7,AC81))</f>
        <v>0</v>
      </c>
      <c r="AE80" s="108">
        <f>IF(OR(AE74&lt;'Capital Structure'!$G$7,AE74&gt;'Capital Structure'!$H$7),0,MIN(MAX('Capital Structure'!$H$10,'Capital Structure'!$H$13)/'Capital Structure'!$I$7,AD81))</f>
        <v>0</v>
      </c>
      <c r="AF80" s="108">
        <f>IF(OR(AF74&lt;'Capital Structure'!$G$7,AF74&gt;'Capital Structure'!$H$7),0,MIN(MAX('Capital Structure'!$H$10,'Capital Structure'!$H$13)/'Capital Structure'!$I$7,AE81))</f>
        <v>0</v>
      </c>
      <c r="AG80" s="108">
        <f>IF(OR(AG74&lt;'Capital Structure'!$G$7,AG74&gt;'Capital Structure'!$H$7),0,MIN(MAX('Capital Structure'!$H$10,'Capital Structure'!$H$13)/'Capital Structure'!$I$7,AF81))</f>
        <v>0</v>
      </c>
      <c r="AH80" s="108">
        <f>IF(OR(AH74&lt;'Capital Structure'!$G$7,AH74&gt;'Capital Structure'!$H$7),0,MIN(MAX('Capital Structure'!$H$10,'Capital Structure'!$H$13)/'Capital Structure'!$I$7,AG81))</f>
        <v>0</v>
      </c>
      <c r="AI80" s="108">
        <f>IF(OR(AI74&lt;'Capital Structure'!$G$7,AI74&gt;'Capital Structure'!$H$7),0,MIN(MAX('Capital Structure'!$H$10,'Capital Structure'!$H$13)/'Capital Structure'!$I$7,AH81))</f>
        <v>0</v>
      </c>
      <c r="AJ80" s="108">
        <f>IF(OR(AJ74&lt;'Capital Structure'!$G$7,AJ74&gt;'Capital Structure'!$H$7),0,MIN(MAX('Capital Structure'!$H$10,'Capital Structure'!$H$13)/'Capital Structure'!$I$7,AI81))</f>
        <v>0</v>
      </c>
      <c r="AK80" s="108">
        <f>IF(OR(AK74&lt;'Capital Structure'!$G$7,AK74&gt;'Capital Structure'!$H$7),0,MIN(MAX('Capital Structure'!$H$10,'Capital Structure'!$H$13)/'Capital Structure'!$I$7,AJ81))</f>
        <v>0</v>
      </c>
      <c r="AL80" s="108">
        <f>IF(OR(AL74&lt;'Capital Structure'!$G$7,AL74&gt;'Capital Structure'!$H$7),0,MIN(MAX('Capital Structure'!$H$10,'Capital Structure'!$H$13)/'Capital Structure'!$I$7,AK81))</f>
        <v>0</v>
      </c>
      <c r="AM80" s="108">
        <f>IF(OR(AM74&lt;'Capital Structure'!$G$7,AM74&gt;'Capital Structure'!$H$7),0,MIN(MAX('Capital Structure'!$H$10,'Capital Structure'!$H$13)/'Capital Structure'!$I$7,AL81))</f>
        <v>0</v>
      </c>
      <c r="AN80" s="108">
        <f>IF(OR(AN74&lt;'Capital Structure'!$G$7,AN74&gt;'Capital Structure'!$H$7),0,MIN(MAX('Capital Structure'!$H$10,'Capital Structure'!$H$13)/'Capital Structure'!$I$7,AM81))</f>
        <v>0</v>
      </c>
      <c r="AO80" s="108">
        <f>IF(OR(AO74&lt;'Capital Structure'!$G$7,AO74&gt;'Capital Structure'!$H$7),0,MIN(MAX('Capital Structure'!$H$10,'Capital Structure'!$H$13)/'Capital Structure'!$I$7,AN81))</f>
        <v>0</v>
      </c>
      <c r="AP80" s="108">
        <f>IF(OR(AP74&lt;'Capital Structure'!$G$7,AP74&gt;'Capital Structure'!$H$7),0,MIN(MAX('Capital Structure'!$H$10,'Capital Structure'!$H$13)/'Capital Structure'!$I$7,AO81))</f>
        <v>0</v>
      </c>
      <c r="AQ80" s="108">
        <f>IF(OR(AQ74&lt;'Capital Structure'!$G$7,AQ74&gt;'Capital Structure'!$H$7),0,MIN(MAX('Capital Structure'!$H$10,'Capital Structure'!$H$13)/'Capital Structure'!$I$7,AP81))</f>
        <v>0</v>
      </c>
      <c r="AR80" s="108">
        <f>IF(OR(AR74&lt;'Capital Structure'!$G$7,AR74&gt;'Capital Structure'!$H$7),0,MIN(MAX('Capital Structure'!$H$10,'Capital Structure'!$H$13)/'Capital Structure'!$I$7,AQ81))</f>
        <v>0</v>
      </c>
      <c r="AS80" s="108">
        <f>IF(OR(AS74&lt;'Capital Structure'!$G$7,AS74&gt;'Capital Structure'!$H$7),0,MIN(MAX('Capital Structure'!$H$10,'Capital Structure'!$H$13)/'Capital Structure'!$I$7,AR81))</f>
        <v>0</v>
      </c>
      <c r="AT80" s="108">
        <f>IF(OR(AT74&lt;'Capital Structure'!$G$7,AT74&gt;'Capital Structure'!$H$7),0,MIN(MAX('Capital Structure'!$H$10,'Capital Structure'!$H$13)/'Capital Structure'!$I$7,AS81))</f>
        <v>0</v>
      </c>
      <c r="AU80" s="108">
        <f>IF(OR(AU74&lt;'Capital Structure'!$G$7,AU74&gt;'Capital Structure'!$H$7),0,MIN(MAX('Capital Structure'!$H$10,'Capital Structure'!$H$13)/'Capital Structure'!$I$7,AT81))</f>
        <v>0</v>
      </c>
      <c r="AV80" s="108">
        <f>IF(OR(AV74&lt;'Capital Structure'!$G$7,AV74&gt;'Capital Structure'!$H$7),0,MIN(MAX('Capital Structure'!$H$10,'Capital Structure'!$H$13)/'Capital Structure'!$I$7,AU81))</f>
        <v>0</v>
      </c>
      <c r="AW80" s="108">
        <f>IF(OR(AW74&lt;'Capital Structure'!$G$7,AW74&gt;'Capital Structure'!$H$7),0,MIN(MAX('Capital Structure'!$H$10,'Capital Structure'!$H$13)/'Capital Structure'!$I$7,AV81))</f>
        <v>0</v>
      </c>
      <c r="AX80" s="108">
        <f>IF(OR(AX74&lt;'Capital Structure'!$G$7,AX74&gt;'Capital Structure'!$H$7),0,MIN(MAX('Capital Structure'!$H$10,'Capital Structure'!$H$13)/'Capital Structure'!$I$7,AW81))</f>
        <v>0</v>
      </c>
      <c r="AY80" s="108">
        <f>IF(OR(AY74&lt;'Capital Structure'!$G$7,AY74&gt;'Capital Structure'!$H$7),0,MIN(MAX('Capital Structure'!$H$10,'Capital Structure'!$H$13)/'Capital Structure'!$I$7,AX81))</f>
        <v>0</v>
      </c>
      <c r="AZ80" s="108">
        <f>IF(OR(AZ74&lt;'Capital Structure'!$G$7,AZ74&gt;'Capital Structure'!$H$7),0,MIN(MAX('Capital Structure'!$H$10,'Capital Structure'!$H$13)/'Capital Structure'!$I$7,AY81))</f>
        <v>0</v>
      </c>
      <c r="BA80" s="108">
        <f>IF(OR(BA74&lt;'Capital Structure'!$G$7,BA74&gt;'Capital Structure'!$H$7),0,MIN(MAX('Capital Structure'!$H$10,'Capital Structure'!$H$13)/'Capital Structure'!$I$7,AZ81))</f>
        <v>40095433.735254258</v>
      </c>
      <c r="BB80" s="108">
        <f>IF(OR(BB74&lt;'Capital Structure'!$G$7,BB74&gt;'Capital Structure'!$H$7),0,MIN(MAX('Capital Structure'!$H$10,'Capital Structure'!$H$13)/'Capital Structure'!$I$7,BA81))</f>
        <v>40095433.735254258</v>
      </c>
      <c r="BC80" s="108">
        <f>IF(OR(BC74&lt;'Capital Structure'!$G$7,BC74&gt;'Capital Structure'!$H$7),0,MIN(MAX('Capital Structure'!$H$10,'Capital Structure'!$H$13)/'Capital Structure'!$I$7,BB81))</f>
        <v>8009132.5294914842</v>
      </c>
      <c r="BD80" s="108">
        <f>IF(OR(BD74&lt;'Capital Structure'!$G$7,BD74&gt;'Capital Structure'!$H$7),0,MIN(MAX('Capital Structure'!$H$10,'Capital Structure'!$H$13)/'Capital Structure'!$I$7,BC81))</f>
        <v>0</v>
      </c>
      <c r="BE80" s="108">
        <f>IF(OR(BE74&lt;'Capital Structure'!$G$7,BE74&gt;'Capital Structure'!$H$7),0,MIN(MAX('Capital Structure'!$H$10,'Capital Structure'!$H$13)/'Capital Structure'!$I$7,BD81))</f>
        <v>0</v>
      </c>
      <c r="BF80" s="108">
        <f>IF(OR(BF74&lt;'Capital Structure'!$G$7,BF74&gt;'Capital Structure'!$H$7),0,MIN(MAX('Capital Structure'!$H$10,'Capital Structure'!$H$13)/'Capital Structure'!$I$7,BE81))</f>
        <v>0</v>
      </c>
      <c r="BG80" s="108">
        <f>IF(OR(BG74&lt;'Capital Structure'!$G$7,BG74&gt;'Capital Structure'!$H$7),0,MIN(MAX('Capital Structure'!$H$10,'Capital Structure'!$H$13)/'Capital Structure'!$I$7,BF81))</f>
        <v>0</v>
      </c>
      <c r="BH80" s="108">
        <f>IF(OR(BH74&lt;'Capital Structure'!$G$7,BH74&gt;'Capital Structure'!$H$7),0,MIN(MAX('Capital Structure'!$H$10,'Capital Structure'!$H$13)/'Capital Structure'!$I$7,BG81))</f>
        <v>0</v>
      </c>
      <c r="BI80" s="108">
        <f>IF(OR(BI74&lt;'Capital Structure'!$G$7,BI74&gt;'Capital Structure'!$H$7),0,MIN(MAX('Capital Structure'!$H$10,'Capital Structure'!$H$13)/'Capital Structure'!$I$7,BH81))</f>
        <v>0</v>
      </c>
      <c r="BJ80" s="108">
        <f>IF(OR(BJ74&lt;'Capital Structure'!$G$7,BJ74&gt;'Capital Structure'!$H$7),0,MIN(MAX('Capital Structure'!$H$10,'Capital Structure'!$H$13)/'Capital Structure'!$I$7,BI81))</f>
        <v>0</v>
      </c>
      <c r="BK80" s="108">
        <f>IF(OR(BK74&lt;'Capital Structure'!$G$7,BK74&gt;'Capital Structure'!$H$7),0,MIN(MAX('Capital Structure'!$H$10,'Capital Structure'!$H$13)/'Capital Structure'!$I$7,BJ81))</f>
        <v>0</v>
      </c>
      <c r="BL80" s="108">
        <f>IF(OR(BL74&lt;'Capital Structure'!$G$7,BL74&gt;'Capital Structure'!$H$7),0,MIN(MAX('Capital Structure'!$H$10,'Capital Structure'!$H$13)/'Capital Structure'!$I$7,BK81))</f>
        <v>0</v>
      </c>
      <c r="BM80" s="108">
        <f>IF(OR(BM74&lt;'Capital Structure'!$G$7,BM74&gt;'Capital Structure'!$H$7),0,MIN(MAX('Capital Structure'!$H$10,'Capital Structure'!$H$13)/'Capital Structure'!$I$7,BL81))</f>
        <v>0</v>
      </c>
      <c r="BN80" s="108">
        <f>IF(OR(BN74&lt;'Capital Structure'!$G$7,BN74&gt;'Capital Structure'!$H$7),0,MIN(MAX('Capital Structure'!$H$10,'Capital Structure'!$H$13)/'Capital Structure'!$I$7,BM81))</f>
        <v>0</v>
      </c>
      <c r="BO80" s="108">
        <f>IF(OR(BO74&lt;'Capital Structure'!$G$7,BO74&gt;'Capital Structure'!$H$7),0,MIN(MAX('Capital Structure'!$H$10,'Capital Structure'!$H$13)/'Capital Structure'!$I$7,BN81))</f>
        <v>0</v>
      </c>
      <c r="BP80" s="108">
        <f>IF(OR(BP74&lt;'Capital Structure'!$G$7,BP74&gt;'Capital Structure'!$H$7),0,MIN(MAX('Capital Structure'!$H$10,'Capital Structure'!$H$13)/'Capital Structure'!$I$7,BO81))</f>
        <v>0</v>
      </c>
      <c r="BQ80" s="108">
        <f>IF(OR(BQ74&lt;'Capital Structure'!$G$7,BQ74&gt;'Capital Structure'!$H$7),0,MIN(MAX('Capital Structure'!$H$10,'Capital Structure'!$H$13)/'Capital Structure'!$I$7,BP81))</f>
        <v>0</v>
      </c>
      <c r="BR80" s="108">
        <f>IF(OR(BR74&lt;'Capital Structure'!$G$7,BR74&gt;'Capital Structure'!$H$7),0,MIN(MAX('Capital Structure'!$H$10,'Capital Structure'!$H$13)/'Capital Structure'!$I$7,BQ81))</f>
        <v>0</v>
      </c>
      <c r="BS80" s="108">
        <f>IF(OR(BS74&lt;'Capital Structure'!$G$7,BS74&gt;'Capital Structure'!$H$7),0,MIN(MAX('Capital Structure'!$H$10,'Capital Structure'!$H$13)/'Capital Structure'!$I$7,BR81))</f>
        <v>0</v>
      </c>
      <c r="BT80" s="108">
        <f>IF(OR(BT74&lt;'Capital Structure'!$G$7,BT74&gt;'Capital Structure'!$H$7),0,MIN(MAX('Capital Structure'!$H$10,'Capital Structure'!$H$13)/'Capital Structure'!$I$7,BS81))</f>
        <v>0</v>
      </c>
      <c r="BU80" s="108">
        <f>IF(OR(BU74&lt;'Capital Structure'!$G$7,BU74&gt;'Capital Structure'!$H$7),0,MIN(MAX('Capital Structure'!$H$10,'Capital Structure'!$H$13)/'Capital Structure'!$I$7,BT81))</f>
        <v>0</v>
      </c>
      <c r="BV80" s="108">
        <f>IF(OR(BV74&lt;'Capital Structure'!$G$7,BV74&gt;'Capital Structure'!$H$7),0,MIN(MAX('Capital Structure'!$H$10,'Capital Structure'!$H$13)/'Capital Structure'!$I$7,BU81))</f>
        <v>0</v>
      </c>
      <c r="BW80" s="108">
        <f>IF(OR(BW74&lt;'Capital Structure'!$G$7,BW74&gt;'Capital Structure'!$H$7),0,MIN(MAX('Capital Structure'!$H$10,'Capital Structure'!$H$13)/'Capital Structure'!$I$7,BV81))</f>
        <v>0</v>
      </c>
      <c r="BX80" s="108">
        <f>IF(OR(BX74&lt;'Capital Structure'!$G$7,BX74&gt;'Capital Structure'!$H$7),0,MIN(MAX('Capital Structure'!$H$10,'Capital Structure'!$H$13)/'Capital Structure'!$I$7,BW81))</f>
        <v>0</v>
      </c>
      <c r="BY80" s="108">
        <f>IF(OR(BY74&lt;'Capital Structure'!$G$7,BY74&gt;'Capital Structure'!$H$7),0,MIN(MAX('Capital Structure'!$H$10,'Capital Structure'!$H$13)/'Capital Structure'!$I$7,BX81))</f>
        <v>0</v>
      </c>
      <c r="BZ80" s="108">
        <f>IF(OR(BZ74&lt;'Capital Structure'!$G$7,BZ74&gt;'Capital Structure'!$H$7),0,MIN(MAX('Capital Structure'!$H$10,'Capital Structure'!$H$13)/'Capital Structure'!$I$7,BY81))</f>
        <v>0</v>
      </c>
      <c r="CA80" s="108">
        <f>IF(OR(CA74&lt;'Capital Structure'!$G$7,CA74&gt;'Capital Structure'!$H$7),0,MIN(MAX('Capital Structure'!$H$10,'Capital Structure'!$H$13)/'Capital Structure'!$I$7,BZ81))</f>
        <v>0</v>
      </c>
      <c r="CB80" s="108">
        <f>IF(OR(CB74&lt;'Capital Structure'!$G$7,CB74&gt;'Capital Structure'!$H$7),0,MIN(MAX('Capital Structure'!$H$10,'Capital Structure'!$H$13)/'Capital Structure'!$I$7,CA81))</f>
        <v>0</v>
      </c>
      <c r="CC80" s="108">
        <f>IF(OR(CC74&lt;'Capital Structure'!$G$7,CC74&gt;'Capital Structure'!$H$7),0,MIN(MAX('Capital Structure'!$H$10,'Capital Structure'!$H$13)/'Capital Structure'!$I$7,CB81))</f>
        <v>0</v>
      </c>
      <c r="CD80" s="108">
        <f>IF(OR(CD74&lt;'Capital Structure'!$G$7,CD74&gt;'Capital Structure'!$H$7),0,MIN(MAX('Capital Structure'!$H$10,'Capital Structure'!$H$13)/'Capital Structure'!$I$7,CC81))</f>
        <v>0</v>
      </c>
      <c r="CE80" s="108">
        <f>IF(OR(CE74&lt;'Capital Structure'!$G$7,CE74&gt;'Capital Structure'!$H$7),0,MIN(MAX('Capital Structure'!$H$10,'Capital Structure'!$H$13)/'Capital Structure'!$I$7,CD81))</f>
        <v>0</v>
      </c>
      <c r="CF80" s="108">
        <f>IF(OR(CF74&lt;'Capital Structure'!$G$7,CF74&gt;'Capital Structure'!$H$7),0,MIN(MAX('Capital Structure'!$H$10,'Capital Structure'!$H$13)/'Capital Structure'!$I$7,CE81))</f>
        <v>0</v>
      </c>
      <c r="CG80" s="108">
        <f>IF(OR(CG74&lt;'Capital Structure'!$G$7,CG74&gt;'Capital Structure'!$H$7),0,MIN(MAX('Capital Structure'!$H$10,'Capital Structure'!$H$13)/'Capital Structure'!$I$7,CF81))</f>
        <v>0</v>
      </c>
      <c r="CH80" s="108">
        <f>IF(OR(CH74&lt;'Capital Structure'!$G$7,CH74&gt;'Capital Structure'!$H$7),0,MIN(MAX('Capital Structure'!$H$10,'Capital Structure'!$H$13)/'Capital Structure'!$I$7,CG81))</f>
        <v>0</v>
      </c>
      <c r="CI80" s="108">
        <f>IF(OR(CI74&lt;'Capital Structure'!$G$7,CI74&gt;'Capital Structure'!$H$7),0,MIN(MAX('Capital Structure'!$H$10,'Capital Structure'!$H$13)/'Capital Structure'!$I$7,CH81))</f>
        <v>0</v>
      </c>
      <c r="CJ80" s="108">
        <f>IF(OR(CJ74&lt;'Capital Structure'!$G$7,CJ74&gt;'Capital Structure'!$H$7),0,MIN(MAX('Capital Structure'!$H$10,'Capital Structure'!$H$13)/'Capital Structure'!$I$7,CI81))</f>
        <v>0</v>
      </c>
      <c r="CK80" s="108">
        <f>IF(OR(CK74&lt;'Capital Structure'!$G$7,CK74&gt;'Capital Structure'!$H$7),0,MIN(MAX('Capital Structure'!$H$10,'Capital Structure'!$H$13)/'Capital Structure'!$I$7,CJ81))</f>
        <v>0</v>
      </c>
      <c r="CL80" s="108">
        <f>IF(OR(CL74&lt;'Capital Structure'!$G$7,CL74&gt;'Capital Structure'!$H$7),0,MIN(MAX('Capital Structure'!$H$10,'Capital Structure'!$H$13)/'Capital Structure'!$I$7,CK81))</f>
        <v>0</v>
      </c>
      <c r="CM80" s="108">
        <f>IF(OR(CM74&lt;'Capital Structure'!$G$7,CM74&gt;'Capital Structure'!$H$7),0,MIN(MAX('Capital Structure'!$H$10,'Capital Structure'!$H$13)/'Capital Structure'!$I$7,CL81))</f>
        <v>0</v>
      </c>
      <c r="CN80" s="108">
        <f>IF(OR(CN74&lt;'Capital Structure'!$G$7,CN74&gt;'Capital Structure'!$H$7),0,MIN(MAX('Capital Structure'!$H$10,'Capital Structure'!$H$13)/'Capital Structure'!$I$7,CM81))</f>
        <v>0</v>
      </c>
      <c r="CO80" s="108">
        <f>IF(OR(CO74&lt;'Capital Structure'!$G$7,CO74&gt;'Capital Structure'!$H$7),0,MIN(MAX('Capital Structure'!$H$10,'Capital Structure'!$H$13)/'Capital Structure'!$I$7,CN81))</f>
        <v>0</v>
      </c>
      <c r="CP80" s="108">
        <f>IF(OR(CP74&lt;'Capital Structure'!$G$7,CP74&gt;'Capital Structure'!$H$7),0,MIN(MAX('Capital Structure'!$H$10,'Capital Structure'!$H$13)/'Capital Structure'!$I$7,CO81))</f>
        <v>0</v>
      </c>
      <c r="CQ80" s="108">
        <f>IF(OR(CQ74&lt;'Capital Structure'!$G$7,CQ74&gt;'Capital Structure'!$H$7),0,MIN(MAX('Capital Structure'!$H$10,'Capital Structure'!$H$13)/'Capital Structure'!$I$7,CP81))</f>
        <v>0</v>
      </c>
      <c r="CR80" s="108">
        <f>IF(OR(CR74&lt;'Capital Structure'!$G$7,CR74&gt;'Capital Structure'!$H$7),0,MIN(MAX('Capital Structure'!$H$10,'Capital Structure'!$H$13)/'Capital Structure'!$I$7,CQ81))</f>
        <v>0</v>
      </c>
      <c r="CS80" s="108">
        <f>IF(OR(CS74&lt;'Capital Structure'!$G$7,CS74&gt;'Capital Structure'!$H$7),0,MIN(MAX('Capital Structure'!$H$10,'Capital Structure'!$H$13)/'Capital Structure'!$I$7,CR81))</f>
        <v>0</v>
      </c>
      <c r="CT80" s="108">
        <f>IF(OR(CT74&lt;'Capital Structure'!$G$7,CT74&gt;'Capital Structure'!$H$7),0,MIN(MAX('Capital Structure'!$H$10,'Capital Structure'!$H$13)/'Capital Structure'!$I$7,CS81))</f>
        <v>0</v>
      </c>
      <c r="CU80" s="108">
        <f>IF(OR(CU74&lt;'Capital Structure'!$G$7,CU74&gt;'Capital Structure'!$H$7),0,MIN(MAX('Capital Structure'!$H$10,'Capital Structure'!$H$13)/'Capital Structure'!$I$7,CT81))</f>
        <v>0</v>
      </c>
      <c r="CV80" s="108">
        <f>IF(OR(CV74&lt;'Capital Structure'!$G$7,CV74&gt;'Capital Structure'!$H$7),0,MIN(MAX('Capital Structure'!$H$10,'Capital Structure'!$H$13)/'Capital Structure'!$I$7,CU81))</f>
        <v>0</v>
      </c>
      <c r="CW80" s="108">
        <f>IF(OR(CW74&lt;'Capital Structure'!$G$7,CW74&gt;'Capital Structure'!$H$7),0,MIN(MAX('Capital Structure'!$H$10,'Capital Structure'!$H$13)/'Capital Structure'!$I$7,CV81))</f>
        <v>0</v>
      </c>
      <c r="CX80" s="108">
        <f>IF(OR(CX74&lt;'Capital Structure'!$G$7,CX74&gt;'Capital Structure'!$H$7),0,MIN(MAX('Capital Structure'!$H$10,'Capital Structure'!$H$13)/'Capital Structure'!$I$7,CW81))</f>
        <v>0</v>
      </c>
      <c r="CY80" s="108">
        <f>IF(OR(CY74&lt;'Capital Structure'!$G$7,CY74&gt;'Capital Structure'!$H$7),0,MIN(MAX('Capital Structure'!$H$10,'Capital Structure'!$H$13)/'Capital Structure'!$I$7,CX81))</f>
        <v>0</v>
      </c>
      <c r="CZ80" s="108">
        <f>IF(OR(CZ74&lt;'Capital Structure'!$G$7,CZ74&gt;'Capital Structure'!$H$7),0,MIN(MAX('Capital Structure'!$H$10,'Capital Structure'!$H$13)/'Capital Structure'!$I$7,CY81))</f>
        <v>0</v>
      </c>
      <c r="DA80" s="108">
        <f>IF(OR(DA74&lt;'Capital Structure'!$G$7,DA74&gt;'Capital Structure'!$H$7),0,MIN(MAX('Capital Structure'!$H$10,'Capital Structure'!$H$13)/'Capital Structure'!$I$7,CZ81))</f>
        <v>0</v>
      </c>
      <c r="DB80" s="108">
        <f>IF(OR(DB74&lt;'Capital Structure'!$G$7,DB74&gt;'Capital Structure'!$H$7),0,MIN(MAX('Capital Structure'!$H$10,'Capital Structure'!$H$13)/'Capital Structure'!$I$7,DA81))</f>
        <v>0</v>
      </c>
      <c r="DC80" s="108">
        <f>IF(OR(DC74&lt;'Capital Structure'!$G$7,DC74&gt;'Capital Structure'!$H$7),0,MIN(MAX('Capital Structure'!$H$10,'Capital Structure'!$H$13)/'Capital Structure'!$I$7,DB81))</f>
        <v>0</v>
      </c>
      <c r="DD80" s="108">
        <f>IF(OR(DD74&lt;'Capital Structure'!$G$7,DD74&gt;'Capital Structure'!$H$7),0,MIN(MAX('Capital Structure'!$H$10,'Capital Structure'!$H$13)/'Capital Structure'!$I$7,DC81))</f>
        <v>0</v>
      </c>
      <c r="DE80" s="108">
        <f>IF(OR(DE74&lt;'Capital Structure'!$G$7,DE74&gt;'Capital Structure'!$H$7),0,MIN(MAX('Capital Structure'!$H$10,'Capital Structure'!$H$13)/'Capital Structure'!$I$7,DD81))</f>
        <v>0</v>
      </c>
      <c r="DF80" s="108">
        <f>IF(OR(DF74&lt;'Capital Structure'!$G$7,DF74&gt;'Capital Structure'!$H$7),0,MIN(MAX('Capital Structure'!$H$10,'Capital Structure'!$H$13)/'Capital Structure'!$I$7,DE81))</f>
        <v>0</v>
      </c>
      <c r="DG80" s="108">
        <f>IF(OR(DG74&lt;'Capital Structure'!$G$7,DG74&gt;'Capital Structure'!$H$7),0,MIN(MAX('Capital Structure'!$H$10,'Capital Structure'!$H$13)/'Capital Structure'!$I$7,DF81))</f>
        <v>0</v>
      </c>
      <c r="DH80" s="108">
        <f>IF(OR(DH74&lt;'Capital Structure'!$G$7,DH74&gt;'Capital Structure'!$H$7),0,MIN(MAX('Capital Structure'!$H$10,'Capital Structure'!$H$13)/'Capital Structure'!$I$7,DG81))</f>
        <v>0</v>
      </c>
      <c r="DI80" s="108">
        <f>IF(OR(DI74&lt;'Capital Structure'!$G$7,DI74&gt;'Capital Structure'!$H$7),0,MIN(MAX('Capital Structure'!$H$10,'Capital Structure'!$H$13)/'Capital Structure'!$I$7,DH81))</f>
        <v>0</v>
      </c>
      <c r="DJ80" s="108">
        <f>IF(OR(DJ74&lt;'Capital Structure'!$G$7,DJ74&gt;'Capital Structure'!$H$7),0,MIN(MAX('Capital Structure'!$H$10,'Capital Structure'!$H$13)/'Capital Structure'!$I$7,DI81))</f>
        <v>0</v>
      </c>
      <c r="DK80" s="108">
        <f>IF(OR(DK74&lt;'Capital Structure'!$G$7,DK74&gt;'Capital Structure'!$H$7),0,MIN(MAX('Capital Structure'!$H$10,'Capital Structure'!$H$13)/'Capital Structure'!$I$7,DJ81))</f>
        <v>0</v>
      </c>
      <c r="DL80" s="108">
        <f>IF(OR(DL74&lt;'Capital Structure'!$G$7,DL74&gt;'Capital Structure'!$H$7),0,MIN(MAX('Capital Structure'!$H$10,'Capital Structure'!$H$13)/'Capital Structure'!$I$7,DK81))</f>
        <v>0</v>
      </c>
      <c r="DM80" s="108">
        <f>IF(OR(DM74&lt;'Capital Structure'!$G$7,DM74&gt;'Capital Structure'!$H$7),0,MIN(MAX('Capital Structure'!$H$10,'Capital Structure'!$H$13)/'Capital Structure'!$I$7,DL81))</f>
        <v>0</v>
      </c>
      <c r="DN80" s="108">
        <f>IF(OR(DN74&lt;'Capital Structure'!$G$7,DN74&gt;'Capital Structure'!$H$7),0,MIN(MAX('Capital Structure'!$H$10,'Capital Structure'!$H$13)/'Capital Structure'!$I$7,DM81))</f>
        <v>0</v>
      </c>
      <c r="DO80" s="108">
        <f>IF(OR(DO74&lt;'Capital Structure'!$G$7,DO74&gt;'Capital Structure'!$H$7),0,MIN(MAX('Capital Structure'!$H$10,'Capital Structure'!$H$13)/'Capital Structure'!$I$7,DN81))</f>
        <v>0</v>
      </c>
      <c r="DP80" s="108">
        <f>IF(OR(DP74&lt;'Capital Structure'!$G$7,DP74&gt;'Capital Structure'!$H$7),0,MIN(MAX('Capital Structure'!$H$10,'Capital Structure'!$H$13)/'Capital Structure'!$I$7,DO81))</f>
        <v>0</v>
      </c>
      <c r="DQ80" s="108">
        <f>IF(OR(DQ74&lt;'Capital Structure'!$G$7,DQ74&gt;'Capital Structure'!$H$7),0,MIN(MAX('Capital Structure'!$H$10,'Capital Structure'!$H$13)/'Capital Structure'!$I$7,DP81))</f>
        <v>0</v>
      </c>
      <c r="DR80" s="108">
        <f>IF(OR(DR74&lt;'Capital Structure'!$G$7,DR74&gt;'Capital Structure'!$H$7),0,MIN(MAX('Capital Structure'!$H$10,'Capital Structure'!$H$13)/'Capital Structure'!$I$7,DQ81))</f>
        <v>0</v>
      </c>
      <c r="DS80" s="108">
        <f>IF(OR(DS74&lt;'Capital Structure'!$G$7,DS74&gt;'Capital Structure'!$H$7),0,MIN(MAX('Capital Structure'!$H$10,'Capital Structure'!$H$13)/'Capital Structure'!$I$7,DR81))</f>
        <v>0</v>
      </c>
      <c r="DT80" s="108">
        <f>IF(OR(DT74&lt;'Capital Structure'!$G$7,DT74&gt;'Capital Structure'!$H$7),0,MIN(MAX('Capital Structure'!$H$10,'Capital Structure'!$H$13)/'Capital Structure'!$I$7,DS81))</f>
        <v>0</v>
      </c>
      <c r="DU80" s="108">
        <f>IF(OR(DU74&lt;'Capital Structure'!$G$7,DU74&gt;'Capital Structure'!$H$7),0,MIN(MAX('Capital Structure'!$H$10,'Capital Structure'!$H$13)/'Capital Structure'!$I$7,DT81))</f>
        <v>0</v>
      </c>
      <c r="DV80" s="108">
        <f>IF(OR(DV74&lt;'Capital Structure'!$G$7,DV74&gt;'Capital Structure'!$H$7),0,MIN(MAX('Capital Structure'!$H$10,'Capital Structure'!$H$13)/'Capital Structure'!$I$7,DU81))</f>
        <v>0</v>
      </c>
      <c r="DW80" s="108">
        <f>IF(OR(DW74&lt;'Capital Structure'!$G$7,DW74&gt;'Capital Structure'!$H$7),0,MIN(MAX('Capital Structure'!$H$10,'Capital Structure'!$H$13)/'Capital Structure'!$I$7,DV81))</f>
        <v>0</v>
      </c>
      <c r="DX80" s="108">
        <f>IF(OR(DX74&lt;'Capital Structure'!$G$7,DX74&gt;'Capital Structure'!$H$7),0,MIN(MAX('Capital Structure'!$H$10,'Capital Structure'!$H$13)/'Capital Structure'!$I$7,DW81))</f>
        <v>0</v>
      </c>
      <c r="DY80" s="108">
        <f>IF(OR(DY74&lt;'Capital Structure'!$G$7,DY74&gt;'Capital Structure'!$H$7),0,MIN(MAX('Capital Structure'!$H$10,'Capital Structure'!$H$13)/'Capital Structure'!$I$7,DX81))</f>
        <v>0</v>
      </c>
      <c r="DZ80" s="108">
        <f>IF(OR(DZ74&lt;'Capital Structure'!$G$7,DZ74&gt;'Capital Structure'!$H$7),0,MIN(MAX('Capital Structure'!$H$10,'Capital Structure'!$H$13)/'Capital Structure'!$I$7,DY81))</f>
        <v>0</v>
      </c>
      <c r="EA80" s="108">
        <f>IF(OR(EA74&lt;'Capital Structure'!$G$7,EA74&gt;'Capital Structure'!$H$7),0,MIN(MAX('Capital Structure'!$H$10,'Capital Structure'!$H$13)/'Capital Structure'!$I$7,DZ81))</f>
        <v>0</v>
      </c>
      <c r="EB80" s="108">
        <f>IF(OR(EB74&lt;'Capital Structure'!$G$7,EB74&gt;'Capital Structure'!$H$7),0,MIN(MAX('Capital Structure'!$H$10,'Capital Structure'!$H$13)/'Capital Structure'!$I$7,EA81))</f>
        <v>0</v>
      </c>
      <c r="EC80" s="108">
        <f>IF(OR(EC74&lt;'Capital Structure'!$G$7,EC74&gt;'Capital Structure'!$H$7),0,MIN(MAX('Capital Structure'!$H$10,'Capital Structure'!$H$13)/'Capital Structure'!$I$7,EB81))</f>
        <v>0</v>
      </c>
      <c r="ED80" s="108">
        <f>IF(OR(ED74&lt;'Capital Structure'!$G$7,ED74&gt;'Capital Structure'!$H$7),0,MIN(MAX('Capital Structure'!$H$10,'Capital Structure'!$H$13)/'Capital Structure'!$I$7,EC81))</f>
        <v>0</v>
      </c>
      <c r="EE80" s="108">
        <f>IF(OR(EE74&lt;'Capital Structure'!$G$7,EE74&gt;'Capital Structure'!$H$7),0,MIN(MAX('Capital Structure'!$H$10,'Capital Structure'!$H$13)/'Capital Structure'!$I$7,ED81))</f>
        <v>0</v>
      </c>
      <c r="EF80" s="108">
        <f>IF(OR(EF74&lt;'Capital Structure'!$G$7,EF74&gt;'Capital Structure'!$H$7),0,MIN(MAX('Capital Structure'!$H$10,'Capital Structure'!$H$13)/'Capital Structure'!$I$7,EE81))</f>
        <v>0</v>
      </c>
      <c r="EG80" s="108">
        <f>IF(OR(EG74&lt;'Capital Structure'!$G$7,EG74&gt;'Capital Structure'!$H$7),0,MIN(MAX('Capital Structure'!$H$10,'Capital Structure'!$H$13)/'Capital Structure'!$I$7,EF81))</f>
        <v>0</v>
      </c>
      <c r="EH80" s="108">
        <f>IF(OR(EH74&lt;'Capital Structure'!$G$7,EH74&gt;'Capital Structure'!$H$7),0,MIN(MAX('Capital Structure'!$H$10,'Capital Structure'!$H$13)/'Capital Structure'!$I$7,EG81))</f>
        <v>0</v>
      </c>
      <c r="EI80" s="108">
        <f>IF(OR(EI74&lt;'Capital Structure'!$G$7,EI74&gt;'Capital Structure'!$H$7),0,MIN(MAX('Capital Structure'!$H$10,'Capital Structure'!$H$13)/'Capital Structure'!$I$7,EH81))</f>
        <v>0</v>
      </c>
      <c r="EJ80" s="108">
        <f>IF(OR(EJ74&lt;'Capital Structure'!$G$7,EJ74&gt;'Capital Structure'!$H$7),0,MIN(MAX('Capital Structure'!$H$10,'Capital Structure'!$H$13)/'Capital Structure'!$I$7,EI81))</f>
        <v>0</v>
      </c>
      <c r="EK80" s="108">
        <f>IF(OR(EK74&lt;'Capital Structure'!$G$7,EK74&gt;'Capital Structure'!$H$7),0,MIN(MAX('Capital Structure'!$H$10,'Capital Structure'!$H$13)/'Capital Structure'!$I$7,EJ81))</f>
        <v>0</v>
      </c>
      <c r="EL80" s="108">
        <f>IF(OR(EL74&lt;'Capital Structure'!$G$7,EL74&gt;'Capital Structure'!$H$7),0,MIN(MAX('Capital Structure'!$H$10,'Capital Structure'!$H$13)/'Capital Structure'!$I$7,EK81))</f>
        <v>0</v>
      </c>
      <c r="EM80" s="108">
        <f>IF(OR(EM74&lt;'Capital Structure'!$G$7,EM74&gt;'Capital Structure'!$H$7),0,MIN(MAX('Capital Structure'!$H$10,'Capital Structure'!$H$13)/'Capital Structure'!$I$7,EL81))</f>
        <v>0</v>
      </c>
      <c r="EN80" s="108">
        <f>IF(OR(EN74&lt;'Capital Structure'!$G$7,EN74&gt;'Capital Structure'!$H$7),0,MIN(MAX('Capital Structure'!$H$10,'Capital Structure'!$H$13)/'Capital Structure'!$I$7,EM81))</f>
        <v>0</v>
      </c>
      <c r="EO80" s="108">
        <f>IF(OR(EO74&lt;'Capital Structure'!$G$7,EO74&gt;'Capital Structure'!$H$7),0,MIN(MAX('Capital Structure'!$H$10,'Capital Structure'!$H$13)/'Capital Structure'!$I$7,EN81))</f>
        <v>0</v>
      </c>
      <c r="EP80" s="108">
        <f>IF(OR(EP74&lt;'Capital Structure'!$G$7,EP74&gt;'Capital Structure'!$H$7),0,MIN(MAX('Capital Structure'!$H$10,'Capital Structure'!$H$13)/'Capital Structure'!$I$7,EO81))</f>
        <v>0</v>
      </c>
      <c r="EQ80" s="108">
        <f>IF(OR(EQ74&lt;'Capital Structure'!$G$7,EQ74&gt;'Capital Structure'!$H$7),0,MIN(MAX('Capital Structure'!$H$10,'Capital Structure'!$H$13)/'Capital Structure'!$I$7,EP81))</f>
        <v>0</v>
      </c>
      <c r="ER80" s="108">
        <f>IF(OR(ER74&lt;'Capital Structure'!$G$7,ER74&gt;'Capital Structure'!$H$7),0,MIN(MAX('Capital Structure'!$H$10,'Capital Structure'!$H$13)/'Capital Structure'!$I$7,EQ81))</f>
        <v>0</v>
      </c>
      <c r="ES80" s="108">
        <f>IF(OR(ES74&lt;'Capital Structure'!$G$7,ES74&gt;'Capital Structure'!$H$7),0,MIN(MAX('Capital Structure'!$H$10,'Capital Structure'!$H$13)/'Capital Structure'!$I$7,ER81))</f>
        <v>0</v>
      </c>
      <c r="ET80" s="108">
        <f>IF(OR(ET74&lt;'Capital Structure'!$G$7,ET74&gt;'Capital Structure'!$H$7),0,MIN(MAX('Capital Structure'!$H$10,'Capital Structure'!$H$13)/'Capital Structure'!$I$7,ES81))</f>
        <v>0</v>
      </c>
      <c r="EU80" s="108">
        <f>IF(OR(EU74&lt;'Capital Structure'!$G$7,EU74&gt;'Capital Structure'!$H$7),0,MIN(MAX('Capital Structure'!$H$10,'Capital Structure'!$H$13)/'Capital Structure'!$I$7,ET81))</f>
        <v>0</v>
      </c>
      <c r="EV80" s="108">
        <f>IF(OR(EV74&lt;'Capital Structure'!$G$7,EV74&gt;'Capital Structure'!$H$7),0,MIN(MAX('Capital Structure'!$H$10,'Capital Structure'!$H$13)/'Capital Structure'!$I$7,EU81))</f>
        <v>0</v>
      </c>
      <c r="EW80" s="108">
        <f>IF(OR(EW74&lt;'Capital Structure'!$G$7,EW74&gt;'Capital Structure'!$H$7),0,MIN(MAX('Capital Structure'!$H$10,'Capital Structure'!$H$13)/'Capital Structure'!$I$7,EV81))</f>
        <v>0</v>
      </c>
      <c r="EX80" s="108">
        <f>IF(OR(EX74&lt;'Capital Structure'!$G$7,EX74&gt;'Capital Structure'!$H$7),0,MIN(MAX('Capital Structure'!$H$10,'Capital Structure'!$H$13)/'Capital Structure'!$I$7,EW81))</f>
        <v>0</v>
      </c>
      <c r="EY80" s="108">
        <f>IF(OR(EY74&lt;'Capital Structure'!$G$7,EY74&gt;'Capital Structure'!$H$7),0,MIN(MAX('Capital Structure'!$H$10,'Capital Structure'!$H$13)/'Capital Structure'!$I$7,EX81))</f>
        <v>0</v>
      </c>
      <c r="EZ80" s="108">
        <f>IF(OR(EZ74&lt;'Capital Structure'!$G$7,EZ74&gt;'Capital Structure'!$H$7),0,MIN(MAX('Capital Structure'!$H$10,'Capital Structure'!$H$13)/'Capital Structure'!$I$7,EY81))</f>
        <v>0</v>
      </c>
      <c r="FA80" s="108">
        <f>IF(OR(FA74&lt;'Capital Structure'!$G$7,FA74&gt;'Capital Structure'!$H$7),0,MIN(MAX('Capital Structure'!$H$10,'Capital Structure'!$H$13)/'Capital Structure'!$I$7,EZ81))</f>
        <v>0</v>
      </c>
      <c r="FB80" s="108">
        <f>IF(OR(FB74&lt;'Capital Structure'!$G$7,FB74&gt;'Capital Structure'!$H$7),0,MIN(MAX('Capital Structure'!$H$10,'Capital Structure'!$H$13)/'Capital Structure'!$I$7,FA81))</f>
        <v>0</v>
      </c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</row>
    <row r="81" spans="2:206">
      <c r="C81" s="105" t="s">
        <v>349</v>
      </c>
      <c r="E81" s="139">
        <f>'Capital Structure'!$H$13-SUM($E$80:E80)</f>
        <v>88200000</v>
      </c>
      <c r="F81" s="139">
        <f>'Capital Structure'!$H$13-SUM($E$80:F80)</f>
        <v>88200000</v>
      </c>
      <c r="G81" s="139">
        <f>'Capital Structure'!$H$13-SUM($E$80:G80)</f>
        <v>88200000</v>
      </c>
      <c r="H81" s="139">
        <f>'Capital Structure'!$H$13-SUM($E$80:H80)</f>
        <v>88200000</v>
      </c>
      <c r="I81" s="139">
        <f>'Capital Structure'!$H$13-SUM($E$80:I80)</f>
        <v>88200000</v>
      </c>
      <c r="J81" s="139">
        <f>'Capital Structure'!$H$13-SUM($E$80:J80)</f>
        <v>88200000</v>
      </c>
      <c r="K81" s="139">
        <f>'Capital Structure'!$H$13-SUM($E$80:K80)</f>
        <v>88200000</v>
      </c>
      <c r="L81" s="139">
        <f>'Capital Structure'!$H$13-SUM($E$80:L80)</f>
        <v>88200000</v>
      </c>
      <c r="M81" s="139">
        <f>'Capital Structure'!$H$13-SUM($E$80:M80)</f>
        <v>88200000</v>
      </c>
      <c r="N81" s="139">
        <f>'Capital Structure'!$H$13-SUM($E$80:N80)</f>
        <v>88200000</v>
      </c>
      <c r="O81" s="139">
        <f>'Capital Structure'!$H$13-SUM($E$80:O80)</f>
        <v>88200000</v>
      </c>
      <c r="P81" s="139">
        <f>'Capital Structure'!$H$13-SUM($E$80:P80)</f>
        <v>88200000</v>
      </c>
      <c r="Q81" s="139">
        <f>'Capital Structure'!$H$13-SUM($E$80:Q80)</f>
        <v>88200000</v>
      </c>
      <c r="R81" s="139">
        <f>'Capital Structure'!$H$13-SUM($E$80:R80)</f>
        <v>88200000</v>
      </c>
      <c r="S81" s="139">
        <f>'Capital Structure'!$H$13-SUM($E$80:S80)</f>
        <v>88200000</v>
      </c>
      <c r="T81" s="139">
        <f>'Capital Structure'!$H$13-SUM($E$80:T80)</f>
        <v>88200000</v>
      </c>
      <c r="U81" s="139">
        <f>'Capital Structure'!$H$13-SUM($E$80:U80)</f>
        <v>88200000</v>
      </c>
      <c r="V81" s="139">
        <f>'Capital Structure'!$H$13-SUM($E$80:V80)</f>
        <v>88200000</v>
      </c>
      <c r="W81" s="139">
        <f>'Capital Structure'!$H$13-SUM($E$80:W80)</f>
        <v>88200000</v>
      </c>
      <c r="X81" s="139">
        <f>'Capital Structure'!$H$13-SUM($E$80:X80)</f>
        <v>88200000</v>
      </c>
      <c r="Y81" s="139">
        <f>'Capital Structure'!$H$13-SUM($E$80:Y80)</f>
        <v>88200000</v>
      </c>
      <c r="Z81" s="139">
        <f>'Capital Structure'!$H$13-SUM($E$80:Z80)</f>
        <v>88200000</v>
      </c>
      <c r="AA81" s="139">
        <f>'Capital Structure'!$H$13-SUM($E$80:AA80)</f>
        <v>88200000</v>
      </c>
      <c r="AB81" s="139">
        <f>'Capital Structure'!$H$13-SUM($E$80:AB80)</f>
        <v>88200000</v>
      </c>
      <c r="AC81" s="139">
        <f>'Capital Structure'!$H$13-SUM($E$80:AC80)</f>
        <v>88200000</v>
      </c>
      <c r="AD81" s="139">
        <f>'Capital Structure'!$H$13-SUM($E$80:AD80)</f>
        <v>88200000</v>
      </c>
      <c r="AE81" s="139">
        <f>'Capital Structure'!$H$13-SUM($E$80:AE80)</f>
        <v>88200000</v>
      </c>
      <c r="AF81" s="139">
        <f>'Capital Structure'!$H$13-SUM($E$80:AF80)</f>
        <v>88200000</v>
      </c>
      <c r="AG81" s="139">
        <f>'Capital Structure'!$H$13-SUM($E$80:AG80)</f>
        <v>88200000</v>
      </c>
      <c r="AH81" s="139">
        <f>'Capital Structure'!$H$13-SUM($E$80:AH80)</f>
        <v>88200000</v>
      </c>
      <c r="AI81" s="139">
        <f>'Capital Structure'!$H$13-SUM($E$80:AI80)</f>
        <v>88200000</v>
      </c>
      <c r="AJ81" s="139">
        <f>'Capital Structure'!$H$13-SUM($E$80:AJ80)</f>
        <v>88200000</v>
      </c>
      <c r="AK81" s="139">
        <f>'Capital Structure'!$H$13-SUM($E$80:AK80)</f>
        <v>88200000</v>
      </c>
      <c r="AL81" s="139">
        <f>'Capital Structure'!$H$13-SUM($E$80:AL80)</f>
        <v>88200000</v>
      </c>
      <c r="AM81" s="139">
        <f>'Capital Structure'!$H$13-SUM($E$80:AM80)</f>
        <v>88200000</v>
      </c>
      <c r="AN81" s="139">
        <f>'Capital Structure'!$H$13-SUM($E$80:AN80)</f>
        <v>88200000</v>
      </c>
      <c r="AO81" s="139">
        <f>'Capital Structure'!$H$13-SUM($E$80:AO80)</f>
        <v>88200000</v>
      </c>
      <c r="AP81" s="139">
        <f>'Capital Structure'!$H$13-SUM($E$80:AP80)</f>
        <v>88200000</v>
      </c>
      <c r="AQ81" s="139">
        <f>'Capital Structure'!$H$13-SUM($E$80:AQ80)</f>
        <v>88200000</v>
      </c>
      <c r="AR81" s="139">
        <f>'Capital Structure'!$H$13-SUM($E$80:AR80)</f>
        <v>88200000</v>
      </c>
      <c r="AS81" s="139">
        <f>'Capital Structure'!$H$13-SUM($E$80:AS80)</f>
        <v>88200000</v>
      </c>
      <c r="AT81" s="139">
        <f>'Capital Structure'!$H$13-SUM($E$80:AT80)</f>
        <v>88200000</v>
      </c>
      <c r="AU81" s="139">
        <f>'Capital Structure'!$H$13-SUM($E$80:AU80)</f>
        <v>88200000</v>
      </c>
      <c r="AV81" s="139">
        <f>'Capital Structure'!$H$13-SUM($E$80:AV80)</f>
        <v>88200000</v>
      </c>
      <c r="AW81" s="139">
        <f>'Capital Structure'!$H$13-SUM($E$80:AW80)</f>
        <v>88200000</v>
      </c>
      <c r="AX81" s="139">
        <f>'Capital Structure'!$H$13-SUM($E$80:AX80)</f>
        <v>88200000</v>
      </c>
      <c r="AY81" s="139">
        <f>'Capital Structure'!$H$13-SUM($E$80:AY80)</f>
        <v>88200000</v>
      </c>
      <c r="AZ81" s="139">
        <f>'Capital Structure'!$H$13-SUM($E$80:AZ80)</f>
        <v>88200000</v>
      </c>
      <c r="BA81" s="139">
        <f>'Capital Structure'!$H$13-SUM($E$80:BA80)</f>
        <v>48104566.264745742</v>
      </c>
      <c r="BB81" s="139">
        <f>'Capital Structure'!$H$13-SUM($E$80:BB80)</f>
        <v>8009132.5294914842</v>
      </c>
      <c r="BC81" s="139">
        <f>'Capital Structure'!$H$13-SUM($E$80:BC80)</f>
        <v>0</v>
      </c>
      <c r="BD81" s="139">
        <f>'Capital Structure'!$H$13-SUM($E$80:BD80)</f>
        <v>0</v>
      </c>
      <c r="BE81" s="139">
        <f>'Capital Structure'!$H$13-SUM($E$80:BE80)</f>
        <v>0</v>
      </c>
      <c r="BF81" s="139">
        <f>'Capital Structure'!$H$13-SUM($E$80:BF80)</f>
        <v>0</v>
      </c>
      <c r="BG81" s="139">
        <f>'Capital Structure'!$H$13-SUM($E$80:BG80)</f>
        <v>0</v>
      </c>
      <c r="BH81" s="139">
        <f>'Capital Structure'!$H$13-SUM($E$80:BH80)</f>
        <v>0</v>
      </c>
      <c r="BI81" s="139">
        <f>'Capital Structure'!$H$13-SUM($E$80:BI80)</f>
        <v>0</v>
      </c>
      <c r="BJ81" s="139">
        <f>'Capital Structure'!$H$13-SUM($E$80:BJ80)</f>
        <v>0</v>
      </c>
      <c r="BK81" s="139">
        <f>'Capital Structure'!$H$13-SUM($E$80:BK80)</f>
        <v>0</v>
      </c>
      <c r="BL81" s="139">
        <f>'Capital Structure'!$H$13-SUM($E$80:BL80)</f>
        <v>0</v>
      </c>
      <c r="BM81" s="139">
        <f>'Capital Structure'!$H$13-SUM($E$80:BM80)</f>
        <v>0</v>
      </c>
      <c r="BN81" s="139">
        <f>'Capital Structure'!$H$13-SUM($E$80:BN80)</f>
        <v>0</v>
      </c>
      <c r="BO81" s="139">
        <f>'Capital Structure'!$H$13-SUM($E$80:BO80)</f>
        <v>0</v>
      </c>
      <c r="BP81" s="139">
        <f>'Capital Structure'!$H$13-SUM($E$80:BP80)</f>
        <v>0</v>
      </c>
      <c r="BQ81" s="139">
        <f>'Capital Structure'!$H$13-SUM($E$80:BQ80)</f>
        <v>0</v>
      </c>
      <c r="BR81" s="139">
        <f>'Capital Structure'!$H$13-SUM($E$80:BR80)</f>
        <v>0</v>
      </c>
      <c r="BS81" s="139">
        <f>'Capital Structure'!$H$13-SUM($E$80:BS80)</f>
        <v>0</v>
      </c>
      <c r="BT81" s="139">
        <f>'Capital Structure'!$H$13-SUM($E$80:BT80)</f>
        <v>0</v>
      </c>
      <c r="BU81" s="139">
        <f>'Capital Structure'!$H$13-SUM($E$80:BU80)</f>
        <v>0</v>
      </c>
      <c r="BV81" s="139">
        <f>'Capital Structure'!$H$13-SUM($E$80:BV80)</f>
        <v>0</v>
      </c>
      <c r="BW81" s="139">
        <f>'Capital Structure'!$H$13-SUM($E$80:BW80)</f>
        <v>0</v>
      </c>
      <c r="BX81" s="139">
        <f>'Capital Structure'!$H$13-SUM($E$80:BX80)</f>
        <v>0</v>
      </c>
      <c r="BY81" s="139">
        <f>'Capital Structure'!$H$13-SUM($E$80:BY80)</f>
        <v>0</v>
      </c>
      <c r="BZ81" s="139">
        <f>'Capital Structure'!$H$13-SUM($E$80:BZ80)</f>
        <v>0</v>
      </c>
      <c r="CA81" s="139">
        <f>'Capital Structure'!$H$13-SUM($E$80:CA80)</f>
        <v>0</v>
      </c>
      <c r="CB81" s="139">
        <f>'Capital Structure'!$H$13-SUM($E$80:CB80)</f>
        <v>0</v>
      </c>
      <c r="CC81" s="139">
        <f>'Capital Structure'!$H$13-SUM($E$80:CC80)</f>
        <v>0</v>
      </c>
      <c r="CD81" s="139">
        <f>'Capital Structure'!$H$13-SUM($E$80:CD80)</f>
        <v>0</v>
      </c>
      <c r="CE81" s="139">
        <f>'Capital Structure'!$H$13-SUM($E$80:CE80)</f>
        <v>0</v>
      </c>
      <c r="CF81" s="139">
        <f>'Capital Structure'!$H$13-SUM($E$80:CF80)</f>
        <v>0</v>
      </c>
      <c r="CG81" s="139">
        <f>'Capital Structure'!$H$13-SUM($E$80:CG80)</f>
        <v>0</v>
      </c>
      <c r="CH81" s="139">
        <f>'Capital Structure'!$H$13-SUM($E$80:CH80)</f>
        <v>0</v>
      </c>
      <c r="CI81" s="139">
        <f>'Capital Structure'!$H$13-SUM($E$80:CI80)</f>
        <v>0</v>
      </c>
      <c r="CJ81" s="139">
        <f>'Capital Structure'!$H$13-SUM($E$80:CJ80)</f>
        <v>0</v>
      </c>
      <c r="CK81" s="139">
        <f>'Capital Structure'!$H$13-SUM($E$80:CK80)</f>
        <v>0</v>
      </c>
      <c r="CL81" s="139">
        <f>'Capital Structure'!$H$13-SUM($E$80:CL80)</f>
        <v>0</v>
      </c>
      <c r="CM81" s="139">
        <f>'Capital Structure'!$H$13-SUM($E$80:CM80)</f>
        <v>0</v>
      </c>
      <c r="CN81" s="139">
        <f>'Capital Structure'!$H$13-SUM($E$80:CN80)</f>
        <v>0</v>
      </c>
      <c r="CO81" s="139">
        <f>'Capital Structure'!$H$13-SUM($E$80:CO80)</f>
        <v>0</v>
      </c>
      <c r="CP81" s="139">
        <f>'Capital Structure'!$H$13-SUM($E$80:CP80)</f>
        <v>0</v>
      </c>
      <c r="CQ81" s="139">
        <f>'Capital Structure'!$H$13-SUM($E$80:CQ80)</f>
        <v>0</v>
      </c>
      <c r="CR81" s="139">
        <f>'Capital Structure'!$H$13-SUM($E$80:CR80)</f>
        <v>0</v>
      </c>
      <c r="CS81" s="139">
        <f>'Capital Structure'!$H$13-SUM($E$80:CS80)</f>
        <v>0</v>
      </c>
      <c r="CT81" s="139">
        <f>'Capital Structure'!$H$13-SUM($E$80:CT80)</f>
        <v>0</v>
      </c>
      <c r="CU81" s="139">
        <f>'Capital Structure'!$H$13-SUM($E$80:CU80)</f>
        <v>0</v>
      </c>
      <c r="CV81" s="139">
        <f>'Capital Structure'!$H$13-SUM($E$80:CV80)</f>
        <v>0</v>
      </c>
      <c r="CW81" s="139">
        <f>'Capital Structure'!$H$13-SUM($E$80:CW80)</f>
        <v>0</v>
      </c>
      <c r="CX81" s="139">
        <f>'Capital Structure'!$H$13-SUM($E$80:CX80)</f>
        <v>0</v>
      </c>
      <c r="CY81" s="139">
        <f>'Capital Structure'!$H$13-SUM($E$80:CY80)</f>
        <v>0</v>
      </c>
      <c r="CZ81" s="139">
        <f>'Capital Structure'!$H$13-SUM($E$80:CZ80)</f>
        <v>0</v>
      </c>
      <c r="DA81" s="139">
        <f>'Capital Structure'!$H$13-SUM($E$80:DA80)</f>
        <v>0</v>
      </c>
      <c r="DB81" s="139">
        <f>'Capital Structure'!$H$13-SUM($E$80:DB80)</f>
        <v>0</v>
      </c>
      <c r="DC81" s="139">
        <f>'Capital Structure'!$H$13-SUM($E$80:DC80)</f>
        <v>0</v>
      </c>
      <c r="DD81" s="139">
        <f>'Capital Structure'!$H$13-SUM($E$80:DD80)</f>
        <v>0</v>
      </c>
      <c r="DE81" s="139">
        <f>'Capital Structure'!$H$13-SUM($E$80:DE80)</f>
        <v>0</v>
      </c>
      <c r="DF81" s="139">
        <f>'Capital Structure'!$H$13-SUM($E$80:DF80)</f>
        <v>0</v>
      </c>
      <c r="DG81" s="139">
        <f>'Capital Structure'!$H$13-SUM($E$80:DG80)</f>
        <v>0</v>
      </c>
      <c r="DH81" s="139">
        <f>'Capital Structure'!$H$13-SUM($E$80:DH80)</f>
        <v>0</v>
      </c>
      <c r="DI81" s="139">
        <f>'Capital Structure'!$H$13-SUM($E$80:DI80)</f>
        <v>0</v>
      </c>
      <c r="DJ81" s="139">
        <f>'Capital Structure'!$H$13-SUM($E$80:DJ80)</f>
        <v>0</v>
      </c>
      <c r="DK81" s="139">
        <f>'Capital Structure'!$H$13-SUM($E$80:DK80)</f>
        <v>0</v>
      </c>
      <c r="DL81" s="139">
        <f>'Capital Structure'!$H$13-SUM($E$80:DL80)</f>
        <v>0</v>
      </c>
      <c r="DM81" s="139">
        <f>'Capital Structure'!$H$13-SUM($E$80:DM80)</f>
        <v>0</v>
      </c>
      <c r="DN81" s="139">
        <f>'Capital Structure'!$H$13-SUM($E$80:DN80)</f>
        <v>0</v>
      </c>
      <c r="DO81" s="139">
        <f>'Capital Structure'!$H$13-SUM($E$80:DO80)</f>
        <v>0</v>
      </c>
      <c r="DP81" s="139">
        <f>'Capital Structure'!$H$13-SUM($E$80:DP80)</f>
        <v>0</v>
      </c>
      <c r="DQ81" s="139">
        <f>'Capital Structure'!$H$13-SUM($E$80:DQ80)</f>
        <v>0</v>
      </c>
      <c r="DR81" s="139">
        <f>'Capital Structure'!$H$13-SUM($E$80:DR80)</f>
        <v>0</v>
      </c>
      <c r="DS81" s="139">
        <f>'Capital Structure'!$H$13-SUM($E$80:DS80)</f>
        <v>0</v>
      </c>
      <c r="DT81" s="139">
        <f>'Capital Structure'!$H$13-SUM($E$80:DT80)</f>
        <v>0</v>
      </c>
      <c r="DU81" s="139">
        <f>'Capital Structure'!$H$13-SUM($E$80:DU80)</f>
        <v>0</v>
      </c>
      <c r="DV81" s="139">
        <f>'Capital Structure'!$H$13-SUM($E$80:DV80)</f>
        <v>0</v>
      </c>
      <c r="DW81" s="139">
        <f>'Capital Structure'!$H$13-SUM($E$80:DW80)</f>
        <v>0</v>
      </c>
      <c r="DX81" s="139">
        <f>'Capital Structure'!$H$13-SUM($E$80:DX80)</f>
        <v>0</v>
      </c>
      <c r="DY81" s="139">
        <f>'Capital Structure'!$H$13-SUM($E$80:DY80)</f>
        <v>0</v>
      </c>
      <c r="DZ81" s="139">
        <f>'Capital Structure'!$H$13-SUM($E$80:DZ80)</f>
        <v>0</v>
      </c>
      <c r="EA81" s="139">
        <f>'Capital Structure'!$H$13-SUM($E$80:EA80)</f>
        <v>0</v>
      </c>
      <c r="EB81" s="139">
        <f>'Capital Structure'!$H$13-SUM($E$80:EB80)</f>
        <v>0</v>
      </c>
      <c r="EC81" s="139">
        <f>'Capital Structure'!$H$13-SUM($E$80:EC80)</f>
        <v>0</v>
      </c>
      <c r="ED81" s="139">
        <f>'Capital Structure'!$H$13-SUM($E$80:ED80)</f>
        <v>0</v>
      </c>
      <c r="EE81" s="139">
        <f>'Capital Structure'!$H$13-SUM($E$80:EE80)</f>
        <v>0</v>
      </c>
      <c r="EF81" s="139">
        <f>'Capital Structure'!$H$13-SUM($E$80:EF80)</f>
        <v>0</v>
      </c>
      <c r="EG81" s="139">
        <f>'Capital Structure'!$H$13-SUM($E$80:EG80)</f>
        <v>0</v>
      </c>
      <c r="EH81" s="139">
        <f>'Capital Structure'!$H$13-SUM($E$80:EH80)</f>
        <v>0</v>
      </c>
      <c r="EI81" s="139">
        <f>'Capital Structure'!$H$13-SUM($E$80:EI80)</f>
        <v>0</v>
      </c>
      <c r="EJ81" s="139">
        <f>'Capital Structure'!$H$13-SUM($E$80:EJ80)</f>
        <v>0</v>
      </c>
      <c r="EK81" s="139">
        <f>'Capital Structure'!$H$13-SUM($E$80:EK80)</f>
        <v>0</v>
      </c>
      <c r="EL81" s="139">
        <f>'Capital Structure'!$H$13-SUM($E$80:EL80)</f>
        <v>0</v>
      </c>
      <c r="EM81" s="139">
        <f>'Capital Structure'!$H$13-SUM($E$80:EM80)</f>
        <v>0</v>
      </c>
      <c r="EN81" s="139">
        <f>'Capital Structure'!$H$13-SUM($E$80:EN80)</f>
        <v>0</v>
      </c>
      <c r="EO81" s="139">
        <f>'Capital Structure'!$H$13-SUM($E$80:EO80)</f>
        <v>0</v>
      </c>
      <c r="EP81" s="139">
        <f>'Capital Structure'!$H$13-SUM($E$80:EP80)</f>
        <v>0</v>
      </c>
      <c r="EQ81" s="139">
        <f>'Capital Structure'!$H$13-SUM($E$80:EQ80)</f>
        <v>0</v>
      </c>
      <c r="ER81" s="139">
        <f>'Capital Structure'!$H$13-SUM($E$80:ER80)</f>
        <v>0</v>
      </c>
      <c r="ES81" s="139">
        <f>'Capital Structure'!$H$13-SUM($E$80:ES80)</f>
        <v>0</v>
      </c>
      <c r="ET81" s="139">
        <f>'Capital Structure'!$H$13-SUM($E$80:ET80)</f>
        <v>0</v>
      </c>
      <c r="EU81" s="139">
        <f>'Capital Structure'!$H$13-SUM($E$80:EU80)</f>
        <v>0</v>
      </c>
      <c r="EV81" s="139">
        <f>'Capital Structure'!$H$13-SUM($E$80:EV80)</f>
        <v>0</v>
      </c>
      <c r="EW81" s="139">
        <f>'Capital Structure'!$H$13-SUM($E$80:EW80)</f>
        <v>0</v>
      </c>
      <c r="EX81" s="139">
        <f>'Capital Structure'!$H$13-SUM($E$80:EX80)</f>
        <v>0</v>
      </c>
      <c r="EY81" s="139">
        <f>'Capital Structure'!$H$13-SUM($E$80:EY80)</f>
        <v>0</v>
      </c>
      <c r="EZ81" s="139">
        <f>'Capital Structure'!$H$13-SUM($E$80:EZ80)</f>
        <v>0</v>
      </c>
      <c r="FA81" s="139">
        <f>'Capital Structure'!$H$13-SUM($E$80:FA80)</f>
        <v>0</v>
      </c>
      <c r="FB81" s="139">
        <f>'Capital Structure'!$H$13-SUM($E$80:FB80)</f>
        <v>0</v>
      </c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</row>
    <row r="83" spans="2:206">
      <c r="B83" s="105" t="s">
        <v>312</v>
      </c>
      <c r="C83" s="105" t="s">
        <v>347</v>
      </c>
      <c r="E83" s="108">
        <f>IF(OR(E74&lt;'Capital Structure'!$G$7,E74&gt;'Capital Structure'!$H$7),0,MIN('Capital Structure'!$H$13/'Capital Structure'!$I$7,D84))</f>
        <v>0</v>
      </c>
      <c r="F83" s="108">
        <f>IF(OR(F74&lt;'Capital Structure'!$G$7,F74&gt;'Capital Structure'!$H$7),0,MIN('Capital Structure'!$H$13/'Capital Structure'!$I$7,E84))</f>
        <v>0</v>
      </c>
      <c r="G83" s="108">
        <f>IF(OR(G74&lt;'Capital Structure'!$G$7,G74&gt;'Capital Structure'!$H$7),0,MIN('Capital Structure'!$H$13/'Capital Structure'!$I$7,F84))</f>
        <v>0</v>
      </c>
      <c r="H83" s="108">
        <f>IF(OR(H74&lt;'Capital Structure'!$G$7,H74&gt;'Capital Structure'!$H$7),0,MIN('Capital Structure'!$H$13/'Capital Structure'!$I$7,G84))</f>
        <v>0</v>
      </c>
      <c r="I83" s="108">
        <f>IF(OR(I74&lt;'Capital Structure'!$G$7,I74&gt;'Capital Structure'!$H$7),0,MIN('Capital Structure'!$H$13/'Capital Structure'!$I$7,H84))</f>
        <v>0</v>
      </c>
      <c r="J83" s="108">
        <f>IF(OR(J74&lt;'Capital Structure'!$G$7,J74&gt;'Capital Structure'!$H$7),0,MIN('Capital Structure'!$H$13/'Capital Structure'!$I$7,I84))</f>
        <v>0</v>
      </c>
      <c r="K83" s="108">
        <f>IF(OR(K74&lt;'Capital Structure'!$G$7,K74&gt;'Capital Structure'!$H$7),0,MIN('Capital Structure'!$H$13/'Capital Structure'!$I$7,J84))</f>
        <v>0</v>
      </c>
      <c r="L83" s="108">
        <f>IF(OR(L74&lt;'Capital Structure'!$G$7,L74&gt;'Capital Structure'!$H$7),0,MIN('Capital Structure'!$H$13/'Capital Structure'!$I$7,K84))</f>
        <v>0</v>
      </c>
      <c r="M83" s="108">
        <f>IF(OR(M74&lt;'Capital Structure'!$G$7,M74&gt;'Capital Structure'!$H$7),0,MIN('Capital Structure'!$H$13/'Capital Structure'!$I$7,L84))</f>
        <v>0</v>
      </c>
      <c r="N83" s="108">
        <f>IF(OR(N74&lt;'Capital Structure'!$G$7,N74&gt;'Capital Structure'!$H$7),0,MIN('Capital Structure'!$H$13/'Capital Structure'!$I$7,M84))</f>
        <v>0</v>
      </c>
      <c r="O83" s="108">
        <f>IF(OR(O74&lt;'Capital Structure'!$G$7,O74&gt;'Capital Structure'!$H$7),0,MIN('Capital Structure'!$H$13/'Capital Structure'!$I$7,N84))</f>
        <v>0</v>
      </c>
      <c r="P83" s="108">
        <f>IF(OR(P74&lt;'Capital Structure'!$G$7,P74&gt;'Capital Structure'!$H$7),0,MIN('Capital Structure'!$H$13/'Capital Structure'!$I$7,O84))</f>
        <v>0</v>
      </c>
      <c r="Q83" s="108">
        <f>IF(OR(Q74&lt;'Capital Structure'!$G$7,Q74&gt;'Capital Structure'!$H$7),0,MIN('Capital Structure'!$H$13/'Capital Structure'!$I$7,P84))</f>
        <v>0</v>
      </c>
      <c r="R83" s="108">
        <f>IF(OR(R74&lt;'Capital Structure'!$G$7,R74&gt;'Capital Structure'!$H$7),0,MIN('Capital Structure'!$H$13/'Capital Structure'!$I$7,Q84))</f>
        <v>0</v>
      </c>
      <c r="S83" s="108">
        <f>IF(OR(S74&lt;'Capital Structure'!$G$7,S74&gt;'Capital Structure'!$H$7),0,MIN('Capital Structure'!$H$13/'Capital Structure'!$I$7,R84))</f>
        <v>0</v>
      </c>
      <c r="T83" s="108">
        <f>IF(OR(T74&lt;'Capital Structure'!$G$7,T74&gt;'Capital Structure'!$H$7),0,MIN('Capital Structure'!$H$13/'Capital Structure'!$I$7,S84))</f>
        <v>0</v>
      </c>
      <c r="U83" s="108">
        <f>IF(OR(U74&lt;'Capital Structure'!$G$7,U74&gt;'Capital Structure'!$H$7),0,MIN('Capital Structure'!$H$13/'Capital Structure'!$I$7,T84))</f>
        <v>0</v>
      </c>
      <c r="V83" s="108">
        <f>IF(OR(V74&lt;'Capital Structure'!$G$7,V74&gt;'Capital Structure'!$H$7),0,MIN('Capital Structure'!$H$13/'Capital Structure'!$I$7,U84))</f>
        <v>0</v>
      </c>
      <c r="W83" s="108">
        <f>IF(OR(W74&lt;'Capital Structure'!$G$7,W74&gt;'Capital Structure'!$H$7),0,MIN('Capital Structure'!$H$13/'Capital Structure'!$I$7,V84))</f>
        <v>0</v>
      </c>
      <c r="X83" s="108">
        <f>IF(OR(X74&lt;'Capital Structure'!$G$7,X74&gt;'Capital Structure'!$H$7),0,MIN('Capital Structure'!$H$13/'Capital Structure'!$I$7,W84))</f>
        <v>0</v>
      </c>
      <c r="Y83" s="108">
        <f>IF(OR(Y74&lt;'Capital Structure'!$G$7,Y74&gt;'Capital Structure'!$H$7),0,MIN('Capital Structure'!$H$13/'Capital Structure'!$I$7,X84))</f>
        <v>0</v>
      </c>
      <c r="Z83" s="108">
        <f>IF(OR(Z74&lt;'Capital Structure'!$G$7,Z74&gt;'Capital Structure'!$H$7),0,MIN('Capital Structure'!$H$13/'Capital Structure'!$I$7,Y84))</f>
        <v>0</v>
      </c>
      <c r="AA83" s="108">
        <f>IF(OR(AA74&lt;'Capital Structure'!$G$7,AA74&gt;'Capital Structure'!$H$7),0,MIN('Capital Structure'!$H$13/'Capital Structure'!$I$7,Z84))</f>
        <v>0</v>
      </c>
      <c r="AB83" s="108">
        <f>IF(OR(AB74&lt;'Capital Structure'!$G$7,AB74&gt;'Capital Structure'!$H$7),0,MIN('Capital Structure'!$H$13/'Capital Structure'!$I$7,AA84))</f>
        <v>0</v>
      </c>
      <c r="AC83" s="108">
        <f>IF(OR(AC74&lt;'Capital Structure'!$G$7,AC74&gt;'Capital Structure'!$H$7),0,MIN('Capital Structure'!$H$13/'Capital Structure'!$I$7,AB84))</f>
        <v>0</v>
      </c>
      <c r="AD83" s="108">
        <f>IF(OR(AD74&lt;'Capital Structure'!$G$7,AD74&gt;'Capital Structure'!$H$7),0,MIN('Capital Structure'!$H$13/'Capital Structure'!$I$7,AC84))</f>
        <v>0</v>
      </c>
      <c r="AE83" s="108">
        <f>IF(OR(AE74&lt;'Capital Structure'!$G$7,AE74&gt;'Capital Structure'!$H$7),0,MIN('Capital Structure'!$H$13/'Capital Structure'!$I$7,AD84))</f>
        <v>0</v>
      </c>
      <c r="AF83" s="108">
        <f>IF(OR(AF74&lt;'Capital Structure'!$G$7,AF74&gt;'Capital Structure'!$H$7),0,MIN('Capital Structure'!$H$13/'Capital Structure'!$I$7,AE84))</f>
        <v>0</v>
      </c>
      <c r="AG83" s="108">
        <f>IF(OR(AG74&lt;'Capital Structure'!$G$7,AG74&gt;'Capital Structure'!$H$7),0,MIN('Capital Structure'!$H$13/'Capital Structure'!$I$7,AF84))</f>
        <v>0</v>
      </c>
      <c r="AH83" s="108">
        <f>IF(OR(AH74&lt;'Capital Structure'!$G$7,AH74&gt;'Capital Structure'!$H$7),0,MIN('Capital Structure'!$H$13/'Capital Structure'!$I$7,AG84))</f>
        <v>0</v>
      </c>
      <c r="AI83" s="108">
        <f>IF(OR(AI74&lt;'Capital Structure'!$G$7,AI74&gt;'Capital Structure'!$H$7),0,MIN('Capital Structure'!$H$13/'Capital Structure'!$I$7,AH84))</f>
        <v>0</v>
      </c>
      <c r="AJ83" s="108">
        <f>IF(OR(AJ74&lt;'Capital Structure'!$G$7,AJ74&gt;'Capital Structure'!$H$7),0,MIN('Capital Structure'!$H$13/'Capital Structure'!$I$7,AI84))</f>
        <v>0</v>
      </c>
      <c r="AK83" s="108">
        <f>IF(OR(AK74&lt;'Capital Structure'!$G$7,AK74&gt;'Capital Structure'!$H$7),0,MIN('Capital Structure'!$H$13/'Capital Structure'!$I$7,AJ84))</f>
        <v>0</v>
      </c>
      <c r="AL83" s="108">
        <f>IF(OR(AL74&lt;'Capital Structure'!$G$7,AL74&gt;'Capital Structure'!$H$7),0,MIN('Capital Structure'!$H$13/'Capital Structure'!$I$7,AK84))</f>
        <v>0</v>
      </c>
      <c r="AM83" s="108">
        <f>IF(OR(AM74&lt;'Capital Structure'!$G$7,AM74&gt;'Capital Structure'!$H$7),0,MIN('Capital Structure'!$H$13/'Capital Structure'!$I$7,AL84))</f>
        <v>0</v>
      </c>
      <c r="AN83" s="108">
        <f>IF(OR(AN74&lt;'Capital Structure'!$G$7,AN74&gt;'Capital Structure'!$H$7),0,MIN('Capital Structure'!$H$13/'Capital Structure'!$I$7,AM84))</f>
        <v>0</v>
      </c>
      <c r="AO83" s="108">
        <f>IF(OR(AO74&lt;'Capital Structure'!$G$7,AO74&gt;'Capital Structure'!$H$7),0,MIN('Capital Structure'!$H$13/'Capital Structure'!$I$7,AN84))</f>
        <v>0</v>
      </c>
      <c r="AP83" s="108">
        <f>IF(OR(AP74&lt;'Capital Structure'!$G$7,AP74&gt;'Capital Structure'!$H$7),0,MIN('Capital Structure'!$H$13/'Capital Structure'!$I$7,AO84))</f>
        <v>0</v>
      </c>
      <c r="AQ83" s="108">
        <f>IF(OR(AQ74&lt;'Capital Structure'!$G$7,AQ74&gt;'Capital Structure'!$H$7),0,MIN('Capital Structure'!$H$13/'Capital Structure'!$I$7,AP84))</f>
        <v>0</v>
      </c>
      <c r="AR83" s="108">
        <f>IF(OR(AR74&lt;'Capital Structure'!$G$7,AR74&gt;'Capital Structure'!$H$7),0,MIN('Capital Structure'!$H$13/'Capital Structure'!$I$7,AQ84))</f>
        <v>0</v>
      </c>
      <c r="AS83" s="108">
        <f>IF(OR(AS74&lt;'Capital Structure'!$G$7,AS74&gt;'Capital Structure'!$H$7),0,MIN('Capital Structure'!$H$13/'Capital Structure'!$I$7,AR84))</f>
        <v>0</v>
      </c>
      <c r="AT83" s="108">
        <f>IF(OR(AT74&lt;'Capital Structure'!$G$7,AT74&gt;'Capital Structure'!$H$7),0,MIN('Capital Structure'!$H$13/'Capital Structure'!$I$7,AS84))</f>
        <v>0</v>
      </c>
      <c r="AU83" s="108">
        <f>IF(OR(AU74&lt;'Capital Structure'!$G$7,AU74&gt;'Capital Structure'!$H$7),0,MIN('Capital Structure'!$H$13/'Capital Structure'!$I$7,AT84))</f>
        <v>0</v>
      </c>
      <c r="AV83" s="108">
        <f>IF(OR(AV74&lt;'Capital Structure'!$G$7,AV74&gt;'Capital Structure'!$H$7),0,MIN('Capital Structure'!$H$13/'Capital Structure'!$I$7,AU84))</f>
        <v>0</v>
      </c>
      <c r="AW83" s="108">
        <f>IF(OR(AW74&lt;'Capital Structure'!$G$7,AW74&gt;'Capital Structure'!$H$7),0,MIN('Capital Structure'!$H$13/'Capital Structure'!$I$7,AV84))</f>
        <v>0</v>
      </c>
      <c r="AX83" s="108">
        <f>IF(OR(AX74&lt;'Capital Structure'!$G$7,AX74&gt;'Capital Structure'!$H$7),0,MIN('Capital Structure'!$H$13/'Capital Structure'!$I$7,AW84))</f>
        <v>0</v>
      </c>
      <c r="AY83" s="108">
        <f>IF(OR(AY74&lt;'Capital Structure'!$G$7,AY74&gt;'Capital Structure'!$H$7),0,MIN('Capital Structure'!$H$13/'Capital Structure'!$I$7,AX84))</f>
        <v>0</v>
      </c>
      <c r="AZ83" s="108">
        <f>IF(OR(AZ74&lt;'Capital Structure'!$G$7,AZ74&gt;'Capital Structure'!$H$7),0,MIN('Capital Structure'!$H$13/'Capital Structure'!$I$7,AY84))</f>
        <v>0</v>
      </c>
      <c r="BA83" s="108">
        <f>IF(OR(BA74&lt;'Capital Structure'!$G$7,BA74&gt;'Capital Structure'!$H$7),0,MIN('Capital Structure'!$H$13/'Capital Structure'!$I$7,AZ84))</f>
        <v>3392307.6923076925</v>
      </c>
      <c r="BB83" s="108">
        <f>IF(OR(BB74&lt;'Capital Structure'!$G$7,BB74&gt;'Capital Structure'!$H$7),0,MIN('Capital Structure'!$H$13/'Capital Structure'!$I$7,BA84))</f>
        <v>3392307.6923076925</v>
      </c>
      <c r="BC83" s="108">
        <f>IF(OR(BC74&lt;'Capital Structure'!$G$7,BC74&gt;'Capital Structure'!$H$7),0,MIN('Capital Structure'!$H$13/'Capital Structure'!$I$7,BB84))</f>
        <v>3392307.6923076925</v>
      </c>
      <c r="BD83" s="108">
        <f>IF(OR(BD74&lt;'Capital Structure'!$G$7,BD74&gt;'Capital Structure'!$H$7),0,MIN('Capital Structure'!$H$13/'Capital Structure'!$I$7,BC84))</f>
        <v>3392307.6923076925</v>
      </c>
      <c r="BE83" s="108">
        <f>IF(OR(BE74&lt;'Capital Structure'!$G$7,BE74&gt;'Capital Structure'!$H$7),0,MIN('Capital Structure'!$H$13/'Capital Structure'!$I$7,BD84))</f>
        <v>3392307.6923076925</v>
      </c>
      <c r="BF83" s="108">
        <f>IF(OR(BF74&lt;'Capital Structure'!$G$7,BF74&gt;'Capital Structure'!$H$7),0,MIN('Capital Structure'!$H$13/'Capital Structure'!$I$7,BE84))</f>
        <v>3392307.6923076925</v>
      </c>
      <c r="BG83" s="108">
        <f>IF(OR(BG74&lt;'Capital Structure'!$G$7,BG74&gt;'Capital Structure'!$H$7),0,MIN('Capital Structure'!$H$13/'Capital Structure'!$I$7,BF84))</f>
        <v>3392307.6923076925</v>
      </c>
      <c r="BH83" s="108">
        <f>IF(OR(BH74&lt;'Capital Structure'!$G$7,BH74&gt;'Capital Structure'!$H$7),0,MIN('Capital Structure'!$H$13/'Capital Structure'!$I$7,BG84))</f>
        <v>3392307.6923076925</v>
      </c>
      <c r="BI83" s="108">
        <f>IF(OR(BI74&lt;'Capital Structure'!$G$7,BI74&gt;'Capital Structure'!$H$7),0,MIN('Capital Structure'!$H$13/'Capital Structure'!$I$7,BH84))</f>
        <v>3392307.6923076925</v>
      </c>
      <c r="BJ83" s="108">
        <f>IF(OR(BJ74&lt;'Capital Structure'!$G$7,BJ74&gt;'Capital Structure'!$H$7),0,MIN('Capital Structure'!$H$13/'Capital Structure'!$I$7,BI84))</f>
        <v>3392307.6923076925</v>
      </c>
      <c r="BK83" s="108">
        <f>IF(OR(BK74&lt;'Capital Structure'!$G$7,BK74&gt;'Capital Structure'!$H$7),0,MIN('Capital Structure'!$H$13/'Capital Structure'!$I$7,BJ84))</f>
        <v>3392307.6923076925</v>
      </c>
      <c r="BL83" s="108">
        <f>IF(OR(BL74&lt;'Capital Structure'!$G$7,BL74&gt;'Capital Structure'!$H$7),0,MIN('Capital Structure'!$H$13/'Capital Structure'!$I$7,BK84))</f>
        <v>3392307.6923076925</v>
      </c>
      <c r="BM83" s="108">
        <f>IF(OR(BM74&lt;'Capital Structure'!$G$7,BM74&gt;'Capital Structure'!$H$7),0,MIN('Capital Structure'!$H$13/'Capital Structure'!$I$7,BL84))</f>
        <v>3392307.6923076925</v>
      </c>
      <c r="BN83" s="108">
        <f>IF(OR(BN74&lt;'Capital Structure'!$G$7,BN74&gt;'Capital Structure'!$H$7),0,MIN('Capital Structure'!$H$13/'Capital Structure'!$I$7,BM84))</f>
        <v>3392307.6923076925</v>
      </c>
      <c r="BO83" s="108">
        <f>IF(OR(BO74&lt;'Capital Structure'!$G$7,BO74&gt;'Capital Structure'!$H$7),0,MIN('Capital Structure'!$H$13/'Capital Structure'!$I$7,BN84))</f>
        <v>3392307.6923076925</v>
      </c>
      <c r="BP83" s="108">
        <f>IF(OR(BP74&lt;'Capital Structure'!$G$7,BP74&gt;'Capital Structure'!$H$7),0,MIN('Capital Structure'!$H$13/'Capital Structure'!$I$7,BO84))</f>
        <v>3392307.6923076925</v>
      </c>
      <c r="BQ83" s="108">
        <f>IF(OR(BQ74&lt;'Capital Structure'!$G$7,BQ74&gt;'Capital Structure'!$H$7),0,MIN('Capital Structure'!$H$13/'Capital Structure'!$I$7,BP84))</f>
        <v>3392307.6923076925</v>
      </c>
      <c r="BR83" s="108">
        <f>IF(OR(BR74&lt;'Capital Structure'!$G$7,BR74&gt;'Capital Structure'!$H$7),0,MIN('Capital Structure'!$H$13/'Capital Structure'!$I$7,BQ84))</f>
        <v>3392307.6923076925</v>
      </c>
      <c r="BS83" s="108">
        <f>IF(OR(BS74&lt;'Capital Structure'!$G$7,BS74&gt;'Capital Structure'!$H$7),0,MIN('Capital Structure'!$H$13/'Capital Structure'!$I$7,BR84))</f>
        <v>3392307.6923076925</v>
      </c>
      <c r="BT83" s="108">
        <f>IF(OR(BT74&lt;'Capital Structure'!$G$7,BT74&gt;'Capital Structure'!$H$7),0,MIN('Capital Structure'!$H$13/'Capital Structure'!$I$7,BS84))</f>
        <v>3392307.6923076925</v>
      </c>
      <c r="BU83" s="108">
        <f>IF(OR(BU74&lt;'Capital Structure'!$G$7,BU74&gt;'Capital Structure'!$H$7),0,MIN('Capital Structure'!$H$13/'Capital Structure'!$I$7,BT84))</f>
        <v>3392307.6923076925</v>
      </c>
      <c r="BV83" s="108">
        <f>IF(OR(BV74&lt;'Capital Structure'!$G$7,BV74&gt;'Capital Structure'!$H$7),0,MIN('Capital Structure'!$H$13/'Capital Structure'!$I$7,BU84))</f>
        <v>3392307.6923076925</v>
      </c>
      <c r="BW83" s="108">
        <f>IF(OR(BW74&lt;'Capital Structure'!$G$7,BW74&gt;'Capital Structure'!$H$7),0,MIN('Capital Structure'!$H$13/'Capital Structure'!$I$7,BV84))</f>
        <v>3392307.6923076925</v>
      </c>
      <c r="BX83" s="108">
        <f>IF(OR(BX74&lt;'Capital Structure'!$G$7,BX74&gt;'Capital Structure'!$H$7),0,MIN('Capital Structure'!$H$13/'Capital Structure'!$I$7,BW84))</f>
        <v>3392307.6923076925</v>
      </c>
      <c r="BY83" s="108">
        <f>IF(OR(BY74&lt;'Capital Structure'!$G$7,BY74&gt;'Capital Structure'!$H$7),0,MIN('Capital Structure'!$H$13/'Capital Structure'!$I$7,BX84))</f>
        <v>3392307.6923076925</v>
      </c>
      <c r="BZ83" s="108">
        <f>IF(OR(BZ74&lt;'Capital Structure'!$G$7,BZ74&gt;'Capital Structure'!$H$7),0,MIN('Capital Structure'!$H$13/'Capital Structure'!$I$7,BY84))</f>
        <v>3392307.6923076361</v>
      </c>
      <c r="CA83" s="108">
        <f>IF(OR(CA74&lt;'Capital Structure'!$G$7,CA74&gt;'Capital Structure'!$H$7),0,MIN('Capital Structure'!$H$13/'Capital Structure'!$I$7,BZ84))</f>
        <v>0</v>
      </c>
      <c r="CB83" s="108">
        <f>IF(OR(CB74&lt;'Capital Structure'!$G$7,CB74&gt;'Capital Structure'!$H$7),0,MIN('Capital Structure'!$H$13/'Capital Structure'!$I$7,CA84))</f>
        <v>0</v>
      </c>
      <c r="CC83" s="108">
        <f>IF(OR(CC74&lt;'Capital Structure'!$G$7,CC74&gt;'Capital Structure'!$H$7),0,MIN('Capital Structure'!$H$13/'Capital Structure'!$I$7,CB84))</f>
        <v>0</v>
      </c>
      <c r="CD83" s="108">
        <f>IF(OR(CD74&lt;'Capital Structure'!$G$7,CD74&gt;'Capital Structure'!$H$7),0,MIN('Capital Structure'!$H$13/'Capital Structure'!$I$7,CC84))</f>
        <v>0</v>
      </c>
      <c r="CE83" s="108">
        <f>IF(OR(CE74&lt;'Capital Structure'!$G$7,CE74&gt;'Capital Structure'!$H$7),0,MIN('Capital Structure'!$H$13/'Capital Structure'!$I$7,CD84))</f>
        <v>0</v>
      </c>
      <c r="CF83" s="108">
        <f>IF(OR(CF74&lt;'Capital Structure'!$G$7,CF74&gt;'Capital Structure'!$H$7),0,MIN('Capital Structure'!$H$13/'Capital Structure'!$I$7,CE84))</f>
        <v>0</v>
      </c>
      <c r="CG83" s="108">
        <f>IF(OR(CG74&lt;'Capital Structure'!$G$7,CG74&gt;'Capital Structure'!$H$7),0,MIN('Capital Structure'!$H$13/'Capital Structure'!$I$7,CF84))</f>
        <v>0</v>
      </c>
      <c r="CH83" s="108">
        <f>IF(OR(CH74&lt;'Capital Structure'!$G$7,CH74&gt;'Capital Structure'!$H$7),0,MIN('Capital Structure'!$H$13/'Capital Structure'!$I$7,CG84))</f>
        <v>0</v>
      </c>
      <c r="CI83" s="108">
        <f>IF(OR(CI74&lt;'Capital Structure'!$G$7,CI74&gt;'Capital Structure'!$H$7),0,MIN('Capital Structure'!$H$13/'Capital Structure'!$I$7,CH84))</f>
        <v>0</v>
      </c>
      <c r="CJ83" s="108">
        <f>IF(OR(CJ74&lt;'Capital Structure'!$G$7,CJ74&gt;'Capital Structure'!$H$7),0,MIN('Capital Structure'!$H$13/'Capital Structure'!$I$7,CI84))</f>
        <v>0</v>
      </c>
      <c r="CK83" s="108">
        <f>IF(OR(CK74&lt;'Capital Structure'!$G$7,CK74&gt;'Capital Structure'!$H$7),0,MIN('Capital Structure'!$H$13/'Capital Structure'!$I$7,CJ84))</f>
        <v>0</v>
      </c>
      <c r="CL83" s="108">
        <f>IF(OR(CL74&lt;'Capital Structure'!$G$7,CL74&gt;'Capital Structure'!$H$7),0,MIN('Capital Structure'!$H$13/'Capital Structure'!$I$7,CK84))</f>
        <v>0</v>
      </c>
      <c r="CM83" s="108">
        <f>IF(OR(CM74&lt;'Capital Structure'!$G$7,CM74&gt;'Capital Structure'!$H$7),0,MIN('Capital Structure'!$H$13/'Capital Structure'!$I$7,CL84))</f>
        <v>0</v>
      </c>
      <c r="CN83" s="108">
        <f>IF(OR(CN74&lt;'Capital Structure'!$G$7,CN74&gt;'Capital Structure'!$H$7),0,MIN('Capital Structure'!$H$13/'Capital Structure'!$I$7,CM84))</f>
        <v>0</v>
      </c>
      <c r="CO83" s="108">
        <f>IF(OR(CO74&lt;'Capital Structure'!$G$7,CO74&gt;'Capital Structure'!$H$7),0,MIN('Capital Structure'!$H$13/'Capital Structure'!$I$7,CN84))</f>
        <v>0</v>
      </c>
      <c r="CP83" s="108">
        <f>IF(OR(CP74&lt;'Capital Structure'!$G$7,CP74&gt;'Capital Structure'!$H$7),0,MIN('Capital Structure'!$H$13/'Capital Structure'!$I$7,CO84))</f>
        <v>0</v>
      </c>
      <c r="CQ83" s="108">
        <f>IF(OR(CQ74&lt;'Capital Structure'!$G$7,CQ74&gt;'Capital Structure'!$H$7),0,MIN('Capital Structure'!$H$13/'Capital Structure'!$I$7,CP84))</f>
        <v>0</v>
      </c>
      <c r="CR83" s="108">
        <f>IF(OR(CR74&lt;'Capital Structure'!$G$7,CR74&gt;'Capital Structure'!$H$7),0,MIN('Capital Structure'!$H$13/'Capital Structure'!$I$7,CQ84))</f>
        <v>0</v>
      </c>
      <c r="CS83" s="108">
        <f>IF(OR(CS74&lt;'Capital Structure'!$G$7,CS74&gt;'Capital Structure'!$H$7),0,MIN('Capital Structure'!$H$13/'Capital Structure'!$I$7,CR84))</f>
        <v>0</v>
      </c>
      <c r="CT83" s="108">
        <f>IF(OR(CT74&lt;'Capital Structure'!$G$7,CT74&gt;'Capital Structure'!$H$7),0,MIN('Capital Structure'!$H$13/'Capital Structure'!$I$7,CS84))</f>
        <v>0</v>
      </c>
      <c r="CU83" s="108">
        <f>IF(OR(CU74&lt;'Capital Structure'!$G$7,CU74&gt;'Capital Structure'!$H$7),0,MIN('Capital Structure'!$H$13/'Capital Structure'!$I$7,CT84))</f>
        <v>0</v>
      </c>
      <c r="CV83" s="108">
        <f>IF(OR(CV74&lt;'Capital Structure'!$G$7,CV74&gt;'Capital Structure'!$H$7),0,MIN('Capital Structure'!$H$13/'Capital Structure'!$I$7,CU84))</f>
        <v>0</v>
      </c>
      <c r="CW83" s="108">
        <f>IF(OR(CW74&lt;'Capital Structure'!$G$7,CW74&gt;'Capital Structure'!$H$7),0,MIN('Capital Structure'!$H$13/'Capital Structure'!$I$7,CV84))</f>
        <v>0</v>
      </c>
      <c r="CX83" s="108">
        <f>IF(OR(CX74&lt;'Capital Structure'!$G$7,CX74&gt;'Capital Structure'!$H$7),0,MIN('Capital Structure'!$H$13/'Capital Structure'!$I$7,CW84))</f>
        <v>0</v>
      </c>
      <c r="CY83" s="108">
        <f>IF(OR(CY74&lt;'Capital Structure'!$G$7,CY74&gt;'Capital Structure'!$H$7),0,MIN('Capital Structure'!$H$13/'Capital Structure'!$I$7,CX84))</f>
        <v>0</v>
      </c>
      <c r="CZ83" s="108">
        <f>IF(OR(CZ74&lt;'Capital Structure'!$G$7,CZ74&gt;'Capital Structure'!$H$7),0,MIN('Capital Structure'!$H$13/'Capital Structure'!$I$7,CY84))</f>
        <v>0</v>
      </c>
      <c r="DA83" s="108">
        <f>IF(OR(DA74&lt;'Capital Structure'!$G$7,DA74&gt;'Capital Structure'!$H$7),0,MIN('Capital Structure'!$H$13/'Capital Structure'!$I$7,CZ84))</f>
        <v>0</v>
      </c>
      <c r="DB83" s="108">
        <f>IF(OR(DB74&lt;'Capital Structure'!$G$7,DB74&gt;'Capital Structure'!$H$7),0,MIN('Capital Structure'!$H$13/'Capital Structure'!$I$7,DA84))</f>
        <v>0</v>
      </c>
      <c r="DC83" s="108">
        <f>IF(OR(DC74&lt;'Capital Structure'!$G$7,DC74&gt;'Capital Structure'!$H$7),0,MIN('Capital Structure'!$H$13/'Capital Structure'!$I$7,DB84))</f>
        <v>0</v>
      </c>
      <c r="DD83" s="108">
        <f>IF(OR(DD74&lt;'Capital Structure'!$G$7,DD74&gt;'Capital Structure'!$H$7),0,MIN('Capital Structure'!$H$13/'Capital Structure'!$I$7,DC84))</f>
        <v>0</v>
      </c>
      <c r="DE83" s="108">
        <f>IF(OR(DE74&lt;'Capital Structure'!$G$7,DE74&gt;'Capital Structure'!$H$7),0,MIN('Capital Structure'!$H$13/'Capital Structure'!$I$7,DD84))</f>
        <v>0</v>
      </c>
      <c r="DF83" s="108">
        <f>IF(OR(DF74&lt;'Capital Structure'!$G$7,DF74&gt;'Capital Structure'!$H$7),0,MIN('Capital Structure'!$H$13/'Capital Structure'!$I$7,DE84))</f>
        <v>0</v>
      </c>
      <c r="DG83" s="108">
        <f>IF(OR(DG74&lt;'Capital Structure'!$G$7,DG74&gt;'Capital Structure'!$H$7),0,MIN('Capital Structure'!$H$13/'Capital Structure'!$I$7,DF84))</f>
        <v>0</v>
      </c>
      <c r="DH83" s="108">
        <f>IF(OR(DH74&lt;'Capital Structure'!$G$7,DH74&gt;'Capital Structure'!$H$7),0,MIN('Capital Structure'!$H$13/'Capital Structure'!$I$7,DG84))</f>
        <v>0</v>
      </c>
      <c r="DI83" s="108">
        <f>IF(OR(DI74&lt;'Capital Structure'!$G$7,DI74&gt;'Capital Structure'!$H$7),0,MIN('Capital Structure'!$H$13/'Capital Structure'!$I$7,DH84))</f>
        <v>0</v>
      </c>
      <c r="DJ83" s="108">
        <f>IF(OR(DJ74&lt;'Capital Structure'!$G$7,DJ74&gt;'Capital Structure'!$H$7),0,MIN('Capital Structure'!$H$13/'Capital Structure'!$I$7,DI84))</f>
        <v>0</v>
      </c>
      <c r="DK83" s="108">
        <f>IF(OR(DK74&lt;'Capital Structure'!$G$7,DK74&gt;'Capital Structure'!$H$7),0,MIN('Capital Structure'!$H$13/'Capital Structure'!$I$7,DJ84))</f>
        <v>0</v>
      </c>
      <c r="DL83" s="108">
        <f>IF(OR(DL74&lt;'Capital Structure'!$G$7,DL74&gt;'Capital Structure'!$H$7),0,MIN('Capital Structure'!$H$13/'Capital Structure'!$I$7,DK84))</f>
        <v>0</v>
      </c>
      <c r="DM83" s="108">
        <f>IF(OR(DM74&lt;'Capital Structure'!$G$7,DM74&gt;'Capital Structure'!$H$7),0,MIN('Capital Structure'!$H$13/'Capital Structure'!$I$7,DL84))</f>
        <v>0</v>
      </c>
      <c r="DN83" s="108">
        <f>IF(OR(DN74&lt;'Capital Structure'!$G$7,DN74&gt;'Capital Structure'!$H$7),0,MIN('Capital Structure'!$H$13/'Capital Structure'!$I$7,DM84))</f>
        <v>0</v>
      </c>
      <c r="DO83" s="108">
        <f>IF(OR(DO74&lt;'Capital Structure'!$G$7,DO74&gt;'Capital Structure'!$H$7),0,MIN('Capital Structure'!$H$13/'Capital Structure'!$I$7,DN84))</f>
        <v>0</v>
      </c>
      <c r="DP83" s="108">
        <f>IF(OR(DP74&lt;'Capital Structure'!$G$7,DP74&gt;'Capital Structure'!$H$7),0,MIN('Capital Structure'!$H$13/'Capital Structure'!$I$7,DO84))</f>
        <v>0</v>
      </c>
      <c r="DQ83" s="108">
        <f>IF(OR(DQ74&lt;'Capital Structure'!$G$7,DQ74&gt;'Capital Structure'!$H$7),0,MIN('Capital Structure'!$H$13/'Capital Structure'!$I$7,DP84))</f>
        <v>0</v>
      </c>
      <c r="DR83" s="108">
        <f>IF(OR(DR74&lt;'Capital Structure'!$G$7,DR74&gt;'Capital Structure'!$H$7),0,MIN('Capital Structure'!$H$13/'Capital Structure'!$I$7,DQ84))</f>
        <v>0</v>
      </c>
      <c r="DS83" s="108">
        <f>IF(OR(DS74&lt;'Capital Structure'!$G$7,DS74&gt;'Capital Structure'!$H$7),0,MIN('Capital Structure'!$H$13/'Capital Structure'!$I$7,DR84))</f>
        <v>0</v>
      </c>
      <c r="DT83" s="108">
        <f>IF(OR(DT74&lt;'Capital Structure'!$G$7,DT74&gt;'Capital Structure'!$H$7),0,MIN('Capital Structure'!$H$13/'Capital Structure'!$I$7,DS84))</f>
        <v>0</v>
      </c>
      <c r="DU83" s="108">
        <f>IF(OR(DU74&lt;'Capital Structure'!$G$7,DU74&gt;'Capital Structure'!$H$7),0,MIN('Capital Structure'!$H$13/'Capital Structure'!$I$7,DT84))</f>
        <v>0</v>
      </c>
      <c r="DV83" s="108">
        <f>IF(OR(DV74&lt;'Capital Structure'!$G$7,DV74&gt;'Capital Structure'!$H$7),0,MIN('Capital Structure'!$H$13/'Capital Structure'!$I$7,DU84))</f>
        <v>0</v>
      </c>
      <c r="DW83" s="108">
        <f>IF(OR(DW74&lt;'Capital Structure'!$G$7,DW74&gt;'Capital Structure'!$H$7),0,MIN('Capital Structure'!$H$13/'Capital Structure'!$I$7,DV84))</f>
        <v>0</v>
      </c>
      <c r="DX83" s="108">
        <f>IF(OR(DX74&lt;'Capital Structure'!$G$7,DX74&gt;'Capital Structure'!$H$7),0,MIN('Capital Structure'!$H$13/'Capital Structure'!$I$7,DW84))</f>
        <v>0</v>
      </c>
      <c r="DY83" s="108">
        <f>IF(OR(DY74&lt;'Capital Structure'!$G$7,DY74&gt;'Capital Structure'!$H$7),0,MIN('Capital Structure'!$H$13/'Capital Structure'!$I$7,DX84))</f>
        <v>0</v>
      </c>
      <c r="DZ83" s="108">
        <f>IF(OR(DZ74&lt;'Capital Structure'!$G$7,DZ74&gt;'Capital Structure'!$H$7),0,MIN('Capital Structure'!$H$13/'Capital Structure'!$I$7,DY84))</f>
        <v>0</v>
      </c>
      <c r="EA83" s="108">
        <f>IF(OR(EA74&lt;'Capital Structure'!$G$7,EA74&gt;'Capital Structure'!$H$7),0,MIN('Capital Structure'!$H$13/'Capital Structure'!$I$7,DZ84))</f>
        <v>0</v>
      </c>
      <c r="EB83" s="108">
        <f>IF(OR(EB74&lt;'Capital Structure'!$G$7,EB74&gt;'Capital Structure'!$H$7),0,MIN('Capital Structure'!$H$13/'Capital Structure'!$I$7,EA84))</f>
        <v>0</v>
      </c>
      <c r="EC83" s="108">
        <f>IF(OR(EC74&lt;'Capital Structure'!$G$7,EC74&gt;'Capital Structure'!$H$7),0,MIN('Capital Structure'!$H$13/'Capital Structure'!$I$7,EB84))</f>
        <v>0</v>
      </c>
      <c r="ED83" s="108">
        <f>IF(OR(ED74&lt;'Capital Structure'!$G$7,ED74&gt;'Capital Structure'!$H$7),0,MIN('Capital Structure'!$H$13/'Capital Structure'!$I$7,EC84))</f>
        <v>0</v>
      </c>
      <c r="EE83" s="108">
        <f>IF(OR(EE74&lt;'Capital Structure'!$G$7,EE74&gt;'Capital Structure'!$H$7),0,MIN('Capital Structure'!$H$13/'Capital Structure'!$I$7,ED84))</f>
        <v>0</v>
      </c>
      <c r="EF83" s="108">
        <f>IF(OR(EF74&lt;'Capital Structure'!$G$7,EF74&gt;'Capital Structure'!$H$7),0,MIN('Capital Structure'!$H$13/'Capital Structure'!$I$7,EE84))</f>
        <v>0</v>
      </c>
      <c r="EG83" s="108">
        <f>IF(OR(EG74&lt;'Capital Structure'!$G$7,EG74&gt;'Capital Structure'!$H$7),0,MIN('Capital Structure'!$H$13/'Capital Structure'!$I$7,EF84))</f>
        <v>0</v>
      </c>
      <c r="EH83" s="108">
        <f>IF(OR(EH74&lt;'Capital Structure'!$G$7,EH74&gt;'Capital Structure'!$H$7),0,MIN('Capital Structure'!$H$13/'Capital Structure'!$I$7,EG84))</f>
        <v>0</v>
      </c>
      <c r="EI83" s="108">
        <f>IF(OR(EI74&lt;'Capital Structure'!$G$7,EI74&gt;'Capital Structure'!$H$7),0,MIN('Capital Structure'!$H$13/'Capital Structure'!$I$7,EH84))</f>
        <v>0</v>
      </c>
      <c r="EJ83" s="108">
        <f>IF(OR(EJ74&lt;'Capital Structure'!$G$7,EJ74&gt;'Capital Structure'!$H$7),0,MIN('Capital Structure'!$H$13/'Capital Structure'!$I$7,EI84))</f>
        <v>0</v>
      </c>
      <c r="EK83" s="108">
        <f>IF(OR(EK74&lt;'Capital Structure'!$G$7,EK74&gt;'Capital Structure'!$H$7),0,MIN('Capital Structure'!$H$13/'Capital Structure'!$I$7,EJ84))</f>
        <v>0</v>
      </c>
      <c r="EL83" s="108">
        <f>IF(OR(EL74&lt;'Capital Structure'!$G$7,EL74&gt;'Capital Structure'!$H$7),0,MIN('Capital Structure'!$H$13/'Capital Structure'!$I$7,EK84))</f>
        <v>0</v>
      </c>
      <c r="EM83" s="108">
        <f>IF(OR(EM74&lt;'Capital Structure'!$G$7,EM74&gt;'Capital Structure'!$H$7),0,MIN('Capital Structure'!$H$13/'Capital Structure'!$I$7,EL84))</f>
        <v>0</v>
      </c>
      <c r="EN83" s="108">
        <f>IF(OR(EN74&lt;'Capital Structure'!$G$7,EN74&gt;'Capital Structure'!$H$7),0,MIN('Capital Structure'!$H$13/'Capital Structure'!$I$7,EM84))</f>
        <v>0</v>
      </c>
      <c r="EO83" s="108">
        <f>IF(OR(EO74&lt;'Capital Structure'!$G$7,EO74&gt;'Capital Structure'!$H$7),0,MIN('Capital Structure'!$H$13/'Capital Structure'!$I$7,EN84))</f>
        <v>0</v>
      </c>
      <c r="EP83" s="108">
        <f>IF(OR(EP74&lt;'Capital Structure'!$G$7,EP74&gt;'Capital Structure'!$H$7),0,MIN('Capital Structure'!$H$13/'Capital Structure'!$I$7,EO84))</f>
        <v>0</v>
      </c>
      <c r="EQ83" s="108">
        <f>IF(OR(EQ74&lt;'Capital Structure'!$G$7,EQ74&gt;'Capital Structure'!$H$7),0,MIN('Capital Structure'!$H$13/'Capital Structure'!$I$7,EP84))</f>
        <v>0</v>
      </c>
      <c r="ER83" s="108">
        <f>IF(OR(ER74&lt;'Capital Structure'!$G$7,ER74&gt;'Capital Structure'!$H$7),0,MIN('Capital Structure'!$H$13/'Capital Structure'!$I$7,EQ84))</f>
        <v>0</v>
      </c>
      <c r="ES83" s="108">
        <f>IF(OR(ES74&lt;'Capital Structure'!$G$7,ES74&gt;'Capital Structure'!$H$7),0,MIN('Capital Structure'!$H$13/'Capital Structure'!$I$7,ER84))</f>
        <v>0</v>
      </c>
      <c r="ET83" s="108">
        <f>IF(OR(ET74&lt;'Capital Structure'!$G$7,ET74&gt;'Capital Structure'!$H$7),0,MIN('Capital Structure'!$H$13/'Capital Structure'!$I$7,ES84))</f>
        <v>0</v>
      </c>
      <c r="EU83" s="108">
        <f>IF(OR(EU74&lt;'Capital Structure'!$G$7,EU74&gt;'Capital Structure'!$H$7),0,MIN('Capital Structure'!$H$13/'Capital Structure'!$I$7,ET84))</f>
        <v>0</v>
      </c>
      <c r="EV83" s="108">
        <f>IF(OR(EV74&lt;'Capital Structure'!$G$7,EV74&gt;'Capital Structure'!$H$7),0,MIN('Capital Structure'!$H$13/'Capital Structure'!$I$7,EU84))</f>
        <v>0</v>
      </c>
      <c r="EW83" s="108">
        <f>IF(OR(EW74&lt;'Capital Structure'!$G$7,EW74&gt;'Capital Structure'!$H$7),0,MIN('Capital Structure'!$H$13/'Capital Structure'!$I$7,EV84))</f>
        <v>0</v>
      </c>
      <c r="EX83" s="108">
        <f>IF(OR(EX74&lt;'Capital Structure'!$G$7,EX74&gt;'Capital Structure'!$H$7),0,MIN('Capital Structure'!$H$13/'Capital Structure'!$I$7,EW84))</f>
        <v>0</v>
      </c>
      <c r="EY83" s="108">
        <f>IF(OR(EY74&lt;'Capital Structure'!$G$7,EY74&gt;'Capital Structure'!$H$7),0,MIN('Capital Structure'!$H$13/'Capital Structure'!$I$7,EX84))</f>
        <v>0</v>
      </c>
      <c r="EZ83" s="108">
        <f>IF(OR(EZ74&lt;'Capital Structure'!$G$7,EZ74&gt;'Capital Structure'!$H$7),0,MIN('Capital Structure'!$H$13/'Capital Structure'!$I$7,EY84))</f>
        <v>0</v>
      </c>
      <c r="FA83" s="108">
        <f>IF(OR(FA74&lt;'Capital Structure'!$G$7,FA74&gt;'Capital Structure'!$H$7),0,MIN('Capital Structure'!$H$13/'Capital Structure'!$I$7,EZ84))</f>
        <v>0</v>
      </c>
      <c r="FB83" s="108">
        <f>IF(OR(FB74&lt;'Capital Structure'!$G$7,FB74&gt;'Capital Structure'!$H$7),0,MIN('Capital Structure'!$H$13/'Capital Structure'!$I$7,FA84))</f>
        <v>0</v>
      </c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</row>
    <row r="84" spans="2:206">
      <c r="E84" s="139">
        <f>'Capital Structure'!$H$13-SUM($E$83:E83)</f>
        <v>88200000</v>
      </c>
      <c r="F84" s="139">
        <f>'Capital Structure'!$H$13-SUM($E$83:F83)</f>
        <v>88200000</v>
      </c>
      <c r="G84" s="139">
        <f>'Capital Structure'!$H$13-SUM($E$83:G83)</f>
        <v>88200000</v>
      </c>
      <c r="H84" s="139">
        <f>'Capital Structure'!$H$13-SUM($E$83:H83)</f>
        <v>88200000</v>
      </c>
      <c r="I84" s="139">
        <f>'Capital Structure'!$H$13-SUM($E$83:I83)</f>
        <v>88200000</v>
      </c>
      <c r="J84" s="139">
        <f>'Capital Structure'!$H$13-SUM($E$83:J83)</f>
        <v>88200000</v>
      </c>
      <c r="K84" s="139">
        <f>'Capital Structure'!$H$13-SUM($E$83:K83)</f>
        <v>88200000</v>
      </c>
      <c r="L84" s="139">
        <f>'Capital Structure'!$H$13-SUM($E$83:L83)</f>
        <v>88200000</v>
      </c>
      <c r="M84" s="139">
        <f>'Capital Structure'!$H$13-SUM($E$83:M83)</f>
        <v>88200000</v>
      </c>
      <c r="N84" s="139">
        <f>'Capital Structure'!$H$13-SUM($E$83:N83)</f>
        <v>88200000</v>
      </c>
      <c r="O84" s="139">
        <f>'Capital Structure'!$H$13-SUM($E$83:O83)</f>
        <v>88200000</v>
      </c>
      <c r="P84" s="139">
        <f>'Capital Structure'!$H$13-SUM($E$83:P83)</f>
        <v>88200000</v>
      </c>
      <c r="Q84" s="139">
        <f>'Capital Structure'!$H$13-SUM($E$83:Q83)</f>
        <v>88200000</v>
      </c>
      <c r="R84" s="139">
        <f>'Capital Structure'!$H$13-SUM($E$83:R83)</f>
        <v>88200000</v>
      </c>
      <c r="S84" s="139">
        <f>'Capital Structure'!$H$13-SUM($E$83:S83)</f>
        <v>88200000</v>
      </c>
      <c r="T84" s="139">
        <f>'Capital Structure'!$H$13-SUM($E$83:T83)</f>
        <v>88200000</v>
      </c>
      <c r="U84" s="139">
        <f>'Capital Structure'!$H$13-SUM($E$83:U83)</f>
        <v>88200000</v>
      </c>
      <c r="V84" s="139">
        <f>'Capital Structure'!$H$13-SUM($E$83:V83)</f>
        <v>88200000</v>
      </c>
      <c r="W84" s="139">
        <f>'Capital Structure'!$H$13-SUM($E$83:W83)</f>
        <v>88200000</v>
      </c>
      <c r="X84" s="139">
        <f>'Capital Structure'!$H$13-SUM($E$83:X83)</f>
        <v>88200000</v>
      </c>
      <c r="Y84" s="139">
        <f>'Capital Structure'!$H$13-SUM($E$83:Y83)</f>
        <v>88200000</v>
      </c>
      <c r="Z84" s="139">
        <f>'Capital Structure'!$H$13-SUM($E$83:Z83)</f>
        <v>88200000</v>
      </c>
      <c r="AA84" s="139">
        <f>'Capital Structure'!$H$13-SUM($E$83:AA83)</f>
        <v>88200000</v>
      </c>
      <c r="AB84" s="139">
        <f>'Capital Structure'!$H$13-SUM($E$83:AB83)</f>
        <v>88200000</v>
      </c>
      <c r="AC84" s="139">
        <f>'Capital Structure'!$H$13-SUM($E$83:AC83)</f>
        <v>88200000</v>
      </c>
      <c r="AD84" s="139">
        <f>'Capital Structure'!$H$13-SUM($E$83:AD83)</f>
        <v>88200000</v>
      </c>
      <c r="AE84" s="139">
        <f>'Capital Structure'!$H$13-SUM($E$83:AE83)</f>
        <v>88200000</v>
      </c>
      <c r="AF84" s="139">
        <f>'Capital Structure'!$H$13-SUM($E$83:AF83)</f>
        <v>88200000</v>
      </c>
      <c r="AG84" s="139">
        <f>'Capital Structure'!$H$13-SUM($E$83:AG83)</f>
        <v>88200000</v>
      </c>
      <c r="AH84" s="139">
        <f>'Capital Structure'!$H$13-SUM($E$83:AH83)</f>
        <v>88200000</v>
      </c>
      <c r="AI84" s="139">
        <f>'Capital Structure'!$H$13-SUM($E$83:AI83)</f>
        <v>88200000</v>
      </c>
      <c r="AJ84" s="139">
        <f>'Capital Structure'!$H$13-SUM($E$83:AJ83)</f>
        <v>88200000</v>
      </c>
      <c r="AK84" s="139">
        <f>'Capital Structure'!$H$13-SUM($E$83:AK83)</f>
        <v>88200000</v>
      </c>
      <c r="AL84" s="139">
        <f>'Capital Structure'!$H$13-SUM($E$83:AL83)</f>
        <v>88200000</v>
      </c>
      <c r="AM84" s="139">
        <f>'Capital Structure'!$H$13-SUM($E$83:AM83)</f>
        <v>88200000</v>
      </c>
      <c r="AN84" s="139">
        <f>'Capital Structure'!$H$13-SUM($E$83:AN83)</f>
        <v>88200000</v>
      </c>
      <c r="AO84" s="139">
        <f>'Capital Structure'!$H$13-SUM($E$83:AO83)</f>
        <v>88200000</v>
      </c>
      <c r="AP84" s="139">
        <f>'Capital Structure'!$H$13-SUM($E$83:AP83)</f>
        <v>88200000</v>
      </c>
      <c r="AQ84" s="139">
        <f>'Capital Structure'!$H$13-SUM($E$83:AQ83)</f>
        <v>88200000</v>
      </c>
      <c r="AR84" s="139">
        <f>'Capital Structure'!$H$13-SUM($E$83:AR83)</f>
        <v>88200000</v>
      </c>
      <c r="AS84" s="139">
        <f>'Capital Structure'!$H$13-SUM($E$83:AS83)</f>
        <v>88200000</v>
      </c>
      <c r="AT84" s="139">
        <f>'Capital Structure'!$H$13-SUM($E$83:AT83)</f>
        <v>88200000</v>
      </c>
      <c r="AU84" s="139">
        <f>'Capital Structure'!$H$13-SUM($E$83:AU83)</f>
        <v>88200000</v>
      </c>
      <c r="AV84" s="139">
        <f>'Capital Structure'!$H$13-SUM($E$83:AV83)</f>
        <v>88200000</v>
      </c>
      <c r="AW84" s="139">
        <f>'Capital Structure'!$H$13-SUM($E$83:AW83)</f>
        <v>88200000</v>
      </c>
      <c r="AX84" s="139">
        <f>'Capital Structure'!$H$13-SUM($E$83:AX83)</f>
        <v>88200000</v>
      </c>
      <c r="AY84" s="139">
        <f>'Capital Structure'!$H$13-SUM($E$83:AY83)</f>
        <v>88200000</v>
      </c>
      <c r="AZ84" s="139">
        <f>'Capital Structure'!$H$13-SUM($E$83:AZ83)</f>
        <v>88200000</v>
      </c>
      <c r="BA84" s="139">
        <f>'Capital Structure'!$H$13-SUM($E$83:BA83)</f>
        <v>84807692.307692304</v>
      </c>
      <c r="BB84" s="139">
        <f>'Capital Structure'!$H$13-SUM($E$83:BB83)</f>
        <v>81415384.615384609</v>
      </c>
      <c r="BC84" s="139">
        <f>'Capital Structure'!$H$13-SUM($E$83:BC83)</f>
        <v>78023076.923076928</v>
      </c>
      <c r="BD84" s="139">
        <f>'Capital Structure'!$H$13-SUM($E$83:BD83)</f>
        <v>74630769.230769232</v>
      </c>
      <c r="BE84" s="139">
        <f>'Capital Structure'!$H$13-SUM($E$83:BE83)</f>
        <v>71238461.538461536</v>
      </c>
      <c r="BF84" s="139">
        <f>'Capital Structure'!$H$13-SUM($E$83:BF83)</f>
        <v>67846153.84615384</v>
      </c>
      <c r="BG84" s="139">
        <f>'Capital Structure'!$H$13-SUM($E$83:BG83)</f>
        <v>64453846.153846152</v>
      </c>
      <c r="BH84" s="139">
        <f>'Capital Structure'!$H$13-SUM($E$83:BH83)</f>
        <v>61061538.461538464</v>
      </c>
      <c r="BI84" s="139">
        <f>'Capital Structure'!$H$13-SUM($E$83:BI83)</f>
        <v>57669230.769230768</v>
      </c>
      <c r="BJ84" s="139">
        <f>'Capital Structure'!$H$13-SUM($E$83:BJ83)</f>
        <v>54276923.076923072</v>
      </c>
      <c r="BK84" s="139">
        <f>'Capital Structure'!$H$13-SUM($E$83:BK83)</f>
        <v>50884615.384615377</v>
      </c>
      <c r="BL84" s="139">
        <f>'Capital Structure'!$H$13-SUM($E$83:BL83)</f>
        <v>47492307.692307681</v>
      </c>
      <c r="BM84" s="139">
        <f>'Capital Structure'!$H$13-SUM($E$83:BM83)</f>
        <v>44099999.999999985</v>
      </c>
      <c r="BN84" s="139">
        <f>'Capital Structure'!$H$13-SUM($E$83:BN83)</f>
        <v>40707692.307692289</v>
      </c>
      <c r="BO84" s="139">
        <f>'Capital Structure'!$H$13-SUM($E$83:BO83)</f>
        <v>37315384.615384594</v>
      </c>
      <c r="BP84" s="139">
        <f>'Capital Structure'!$H$13-SUM($E$83:BP83)</f>
        <v>33923076.923076898</v>
      </c>
      <c r="BQ84" s="139">
        <f>'Capital Structure'!$H$13-SUM($E$83:BQ83)</f>
        <v>30530769.230769202</v>
      </c>
      <c r="BR84" s="139">
        <f>'Capital Structure'!$H$13-SUM($E$83:BR83)</f>
        <v>27138461.538461506</v>
      </c>
      <c r="BS84" s="139">
        <f>'Capital Structure'!$H$13-SUM($E$83:BS83)</f>
        <v>23746153.846153811</v>
      </c>
      <c r="BT84" s="139">
        <f>'Capital Structure'!$H$13-SUM($E$83:BT83)</f>
        <v>20353846.153846115</v>
      </c>
      <c r="BU84" s="139">
        <f>'Capital Structure'!$H$13-SUM($E$83:BU83)</f>
        <v>16961538.461538419</v>
      </c>
      <c r="BV84" s="139">
        <f>'Capital Structure'!$H$13-SUM($E$83:BV83)</f>
        <v>13569230.769230723</v>
      </c>
      <c r="BW84" s="139">
        <f>'Capital Structure'!$H$13-SUM($E$83:BW83)</f>
        <v>10176923.076923028</v>
      </c>
      <c r="BX84" s="139">
        <f>'Capital Structure'!$H$13-SUM($E$83:BX83)</f>
        <v>6784615.3846153319</v>
      </c>
      <c r="BY84" s="139">
        <f>'Capital Structure'!$H$13-SUM($E$83:BY83)</f>
        <v>3392307.6923076361</v>
      </c>
      <c r="BZ84" s="139">
        <f>'Capital Structure'!$H$13-SUM($E$83:BZ83)</f>
        <v>0</v>
      </c>
      <c r="CA84" s="139">
        <f>'Capital Structure'!$H$13-SUM($E$83:CA83)</f>
        <v>0</v>
      </c>
      <c r="CB84" s="139">
        <f>'Capital Structure'!$H$13-SUM($E$83:CB83)</f>
        <v>0</v>
      </c>
      <c r="CC84" s="139">
        <f>'Capital Structure'!$H$13-SUM($E$83:CC83)</f>
        <v>0</v>
      </c>
      <c r="CD84" s="139">
        <f>'Capital Structure'!$H$13-SUM($E$83:CD83)</f>
        <v>0</v>
      </c>
      <c r="CE84" s="139">
        <f>'Capital Structure'!$H$13-SUM($E$83:CE83)</f>
        <v>0</v>
      </c>
      <c r="CF84" s="139">
        <f>'Capital Structure'!$H$13-SUM($E$83:CF83)</f>
        <v>0</v>
      </c>
      <c r="CG84" s="139">
        <f>'Capital Structure'!$H$13-SUM($E$83:CG83)</f>
        <v>0</v>
      </c>
      <c r="CH84" s="139">
        <f>'Capital Structure'!$H$13-SUM($E$83:CH83)</f>
        <v>0</v>
      </c>
      <c r="CI84" s="139">
        <f>'Capital Structure'!$H$13-SUM($E$83:CI83)</f>
        <v>0</v>
      </c>
      <c r="CJ84" s="139">
        <f>'Capital Structure'!$H$13-SUM($E$83:CJ83)</f>
        <v>0</v>
      </c>
      <c r="CK84" s="139">
        <f>'Capital Structure'!$H$13-SUM($E$83:CK83)</f>
        <v>0</v>
      </c>
      <c r="CL84" s="139">
        <f>'Capital Structure'!$H$13-SUM($E$83:CL83)</f>
        <v>0</v>
      </c>
      <c r="CM84" s="139">
        <f>'Capital Structure'!$H$13-SUM($E$83:CM83)</f>
        <v>0</v>
      </c>
      <c r="CN84" s="139">
        <f>'Capital Structure'!$H$13-SUM($E$83:CN83)</f>
        <v>0</v>
      </c>
      <c r="CO84" s="139">
        <f>'Capital Structure'!$H$13-SUM($E$83:CO83)</f>
        <v>0</v>
      </c>
      <c r="CP84" s="139">
        <f>'Capital Structure'!$H$13-SUM($E$83:CP83)</f>
        <v>0</v>
      </c>
      <c r="CQ84" s="139">
        <f>'Capital Structure'!$H$13-SUM($E$83:CQ83)</f>
        <v>0</v>
      </c>
      <c r="CR84" s="139">
        <f>'Capital Structure'!$H$13-SUM($E$83:CR83)</f>
        <v>0</v>
      </c>
      <c r="CS84" s="139">
        <f>'Capital Structure'!$H$13-SUM($E$83:CS83)</f>
        <v>0</v>
      </c>
      <c r="CT84" s="139">
        <f>'Capital Structure'!$H$13-SUM($E$83:CT83)</f>
        <v>0</v>
      </c>
      <c r="CU84" s="139">
        <f>'Capital Structure'!$H$13-SUM($E$83:CU83)</f>
        <v>0</v>
      </c>
      <c r="CV84" s="139">
        <f>'Capital Structure'!$H$13-SUM($E$83:CV83)</f>
        <v>0</v>
      </c>
      <c r="CW84" s="139">
        <f>'Capital Structure'!$H$13-SUM($E$83:CW83)</f>
        <v>0</v>
      </c>
      <c r="CX84" s="139">
        <f>'Capital Structure'!$H$13-SUM($E$83:CX83)</f>
        <v>0</v>
      </c>
      <c r="CY84" s="139">
        <f>'Capital Structure'!$H$13-SUM($E$83:CY83)</f>
        <v>0</v>
      </c>
      <c r="CZ84" s="139">
        <f>'Capital Structure'!$H$13-SUM($E$83:CZ83)</f>
        <v>0</v>
      </c>
      <c r="DA84" s="139">
        <f>'Capital Structure'!$H$13-SUM($E$83:DA83)</f>
        <v>0</v>
      </c>
      <c r="DB84" s="139">
        <f>'Capital Structure'!$H$13-SUM($E$83:DB83)</f>
        <v>0</v>
      </c>
      <c r="DC84" s="139">
        <f>'Capital Structure'!$H$13-SUM($E$83:DC83)</f>
        <v>0</v>
      </c>
      <c r="DD84" s="139">
        <f>'Capital Structure'!$H$13-SUM($E$83:DD83)</f>
        <v>0</v>
      </c>
      <c r="DE84" s="139">
        <f>'Capital Structure'!$H$13-SUM($E$83:DE83)</f>
        <v>0</v>
      </c>
      <c r="DF84" s="139">
        <f>'Capital Structure'!$H$13-SUM($E$83:DF83)</f>
        <v>0</v>
      </c>
      <c r="DG84" s="139">
        <f>'Capital Structure'!$H$13-SUM($E$83:DG83)</f>
        <v>0</v>
      </c>
      <c r="DH84" s="139">
        <f>'Capital Structure'!$H$13-SUM($E$83:DH83)</f>
        <v>0</v>
      </c>
      <c r="DI84" s="139">
        <f>'Capital Structure'!$H$13-SUM($E$83:DI83)</f>
        <v>0</v>
      </c>
      <c r="DJ84" s="139">
        <f>'Capital Structure'!$H$13-SUM($E$83:DJ83)</f>
        <v>0</v>
      </c>
      <c r="DK84" s="139">
        <f>'Capital Structure'!$H$13-SUM($E$83:DK83)</f>
        <v>0</v>
      </c>
      <c r="DL84" s="139">
        <f>'Capital Structure'!$H$13-SUM($E$83:DL83)</f>
        <v>0</v>
      </c>
      <c r="DM84" s="139">
        <f>'Capital Structure'!$H$13-SUM($E$83:DM83)</f>
        <v>0</v>
      </c>
      <c r="DN84" s="139">
        <f>'Capital Structure'!$H$13-SUM($E$83:DN83)</f>
        <v>0</v>
      </c>
      <c r="DO84" s="139">
        <f>'Capital Structure'!$H$13-SUM($E$83:DO83)</f>
        <v>0</v>
      </c>
      <c r="DP84" s="139">
        <f>'Capital Structure'!$H$13-SUM($E$83:DP83)</f>
        <v>0</v>
      </c>
      <c r="DQ84" s="139">
        <f>'Capital Structure'!$H$13-SUM($E$83:DQ83)</f>
        <v>0</v>
      </c>
      <c r="DR84" s="139">
        <f>'Capital Structure'!$H$13-SUM($E$83:DR83)</f>
        <v>0</v>
      </c>
      <c r="DS84" s="139">
        <f>'Capital Structure'!$H$13-SUM($E$83:DS83)</f>
        <v>0</v>
      </c>
      <c r="DT84" s="139">
        <f>'Capital Structure'!$H$13-SUM($E$83:DT83)</f>
        <v>0</v>
      </c>
      <c r="DU84" s="139">
        <f>'Capital Structure'!$H$13-SUM($E$83:DU83)</f>
        <v>0</v>
      </c>
      <c r="DV84" s="139">
        <f>'Capital Structure'!$H$13-SUM($E$83:DV83)</f>
        <v>0</v>
      </c>
      <c r="DW84" s="139">
        <f>'Capital Structure'!$H$13-SUM($E$83:DW83)</f>
        <v>0</v>
      </c>
      <c r="DX84" s="139">
        <f>'Capital Structure'!$H$13-SUM($E$83:DX83)</f>
        <v>0</v>
      </c>
      <c r="DY84" s="139">
        <f>'Capital Structure'!$H$13-SUM($E$83:DY83)</f>
        <v>0</v>
      </c>
      <c r="DZ84" s="139">
        <f>'Capital Structure'!$H$13-SUM($E$83:DZ83)</f>
        <v>0</v>
      </c>
      <c r="EA84" s="139">
        <f>'Capital Structure'!$H$13-SUM($E$83:EA83)</f>
        <v>0</v>
      </c>
      <c r="EB84" s="139">
        <f>'Capital Structure'!$H$13-SUM($E$83:EB83)</f>
        <v>0</v>
      </c>
      <c r="EC84" s="139">
        <f>'Capital Structure'!$H$13-SUM($E$83:EC83)</f>
        <v>0</v>
      </c>
      <c r="ED84" s="139">
        <f>'Capital Structure'!$H$13-SUM($E$83:ED83)</f>
        <v>0</v>
      </c>
      <c r="EE84" s="139">
        <f>'Capital Structure'!$H$13-SUM($E$83:EE83)</f>
        <v>0</v>
      </c>
      <c r="EF84" s="139">
        <f>'Capital Structure'!$H$13-SUM($E$83:EF83)</f>
        <v>0</v>
      </c>
      <c r="EG84" s="139">
        <f>'Capital Structure'!$H$13-SUM($E$83:EG83)</f>
        <v>0</v>
      </c>
      <c r="EH84" s="139">
        <f>'Capital Structure'!$H$13-SUM($E$83:EH83)</f>
        <v>0</v>
      </c>
      <c r="EI84" s="139">
        <f>'Capital Structure'!$H$13-SUM($E$83:EI83)</f>
        <v>0</v>
      </c>
      <c r="EJ84" s="139">
        <f>'Capital Structure'!$H$13-SUM($E$83:EJ83)</f>
        <v>0</v>
      </c>
      <c r="EK84" s="139">
        <f>'Capital Structure'!$H$13-SUM($E$83:EK83)</f>
        <v>0</v>
      </c>
      <c r="EL84" s="139">
        <f>'Capital Structure'!$H$13-SUM($E$83:EL83)</f>
        <v>0</v>
      </c>
      <c r="EM84" s="139">
        <f>'Capital Structure'!$H$13-SUM($E$83:EM83)</f>
        <v>0</v>
      </c>
      <c r="EN84" s="139">
        <f>'Capital Structure'!$H$13-SUM($E$83:EN83)</f>
        <v>0</v>
      </c>
      <c r="EO84" s="139">
        <f>'Capital Structure'!$H$13-SUM($E$83:EO83)</f>
        <v>0</v>
      </c>
      <c r="EP84" s="139">
        <f>'Capital Structure'!$H$13-SUM($E$83:EP83)</f>
        <v>0</v>
      </c>
      <c r="EQ84" s="139">
        <f>'Capital Structure'!$H$13-SUM($E$83:EQ83)</f>
        <v>0</v>
      </c>
      <c r="ER84" s="139">
        <f>'Capital Structure'!$H$13-SUM($E$83:ER83)</f>
        <v>0</v>
      </c>
      <c r="ES84" s="139">
        <f>'Capital Structure'!$H$13-SUM($E$83:ES83)</f>
        <v>0</v>
      </c>
      <c r="ET84" s="139">
        <f>'Capital Structure'!$H$13-SUM($E$83:ET83)</f>
        <v>0</v>
      </c>
      <c r="EU84" s="139">
        <f>'Capital Structure'!$H$13-SUM($E$83:EU83)</f>
        <v>0</v>
      </c>
      <c r="EV84" s="139">
        <f>'Capital Structure'!$H$13-SUM($E$83:EV83)</f>
        <v>0</v>
      </c>
      <c r="EW84" s="139">
        <f>'Capital Structure'!$H$13-SUM($E$83:EW83)</f>
        <v>0</v>
      </c>
      <c r="EX84" s="139">
        <f>'Capital Structure'!$H$13-SUM($E$83:EX83)</f>
        <v>0</v>
      </c>
      <c r="EY84" s="139">
        <f>'Capital Structure'!$H$13-SUM($E$83:EY83)</f>
        <v>0</v>
      </c>
      <c r="EZ84" s="139">
        <f>'Capital Structure'!$H$13-SUM($E$83:EZ83)</f>
        <v>0</v>
      </c>
      <c r="FA84" s="139">
        <f>'Capital Structure'!$H$13-SUM($E$83:FA83)</f>
        <v>0</v>
      </c>
      <c r="FB84" s="139">
        <f>'Capital Structure'!$H$13-SUM($E$83:FB83)</f>
        <v>0</v>
      </c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</row>
    <row r="86" spans="2:206">
      <c r="B86" s="105" t="s">
        <v>321</v>
      </c>
      <c r="C86" s="105" t="s">
        <v>347</v>
      </c>
    </row>
    <row r="88" spans="2:206">
      <c r="B88" s="105" t="s">
        <v>345</v>
      </c>
      <c r="E88" s="107">
        <f t="shared" ref="E88:BP88" si="35">E74</f>
        <v>42278</v>
      </c>
      <c r="F88" s="107">
        <f t="shared" si="35"/>
        <v>42309</v>
      </c>
      <c r="G88" s="107">
        <f t="shared" si="35"/>
        <v>42339</v>
      </c>
      <c r="H88" s="107">
        <f t="shared" si="35"/>
        <v>42370</v>
      </c>
      <c r="I88" s="107">
        <f t="shared" si="35"/>
        <v>42401</v>
      </c>
      <c r="J88" s="107">
        <f t="shared" si="35"/>
        <v>42430</v>
      </c>
      <c r="K88" s="107">
        <f t="shared" si="35"/>
        <v>42461</v>
      </c>
      <c r="L88" s="107">
        <f t="shared" si="35"/>
        <v>42491</v>
      </c>
      <c r="M88" s="107">
        <f t="shared" si="35"/>
        <v>42522</v>
      </c>
      <c r="N88" s="107">
        <f t="shared" si="35"/>
        <v>42552</v>
      </c>
      <c r="O88" s="107">
        <f t="shared" si="35"/>
        <v>42583</v>
      </c>
      <c r="P88" s="107">
        <f t="shared" si="35"/>
        <v>42614</v>
      </c>
      <c r="Q88" s="107">
        <f t="shared" si="35"/>
        <v>42644</v>
      </c>
      <c r="R88" s="107">
        <f t="shared" si="35"/>
        <v>42675</v>
      </c>
      <c r="S88" s="107">
        <f t="shared" si="35"/>
        <v>42705</v>
      </c>
      <c r="T88" s="107">
        <f t="shared" si="35"/>
        <v>42736</v>
      </c>
      <c r="U88" s="107">
        <f t="shared" si="35"/>
        <v>42767</v>
      </c>
      <c r="V88" s="107">
        <f t="shared" si="35"/>
        <v>42795</v>
      </c>
      <c r="W88" s="107">
        <f t="shared" si="35"/>
        <v>42826</v>
      </c>
      <c r="X88" s="107">
        <f t="shared" si="35"/>
        <v>42856</v>
      </c>
      <c r="Y88" s="107">
        <f t="shared" si="35"/>
        <v>42887</v>
      </c>
      <c r="Z88" s="107">
        <f t="shared" si="35"/>
        <v>42917</v>
      </c>
      <c r="AA88" s="107">
        <f t="shared" si="35"/>
        <v>42948</v>
      </c>
      <c r="AB88" s="107">
        <f t="shared" si="35"/>
        <v>42979</v>
      </c>
      <c r="AC88" s="107">
        <f t="shared" si="35"/>
        <v>43009</v>
      </c>
      <c r="AD88" s="107">
        <f t="shared" si="35"/>
        <v>43040</v>
      </c>
      <c r="AE88" s="107">
        <f t="shared" si="35"/>
        <v>43070</v>
      </c>
      <c r="AF88" s="107">
        <f t="shared" si="35"/>
        <v>43101</v>
      </c>
      <c r="AG88" s="107">
        <f t="shared" si="35"/>
        <v>43132</v>
      </c>
      <c r="AH88" s="107">
        <f t="shared" si="35"/>
        <v>43160</v>
      </c>
      <c r="AI88" s="107">
        <f t="shared" si="35"/>
        <v>43191</v>
      </c>
      <c r="AJ88" s="107">
        <f t="shared" si="35"/>
        <v>43221</v>
      </c>
      <c r="AK88" s="107">
        <f t="shared" si="35"/>
        <v>43252</v>
      </c>
      <c r="AL88" s="107">
        <f t="shared" si="35"/>
        <v>43282</v>
      </c>
      <c r="AM88" s="107">
        <f t="shared" si="35"/>
        <v>43313</v>
      </c>
      <c r="AN88" s="107">
        <f t="shared" si="35"/>
        <v>43344</v>
      </c>
      <c r="AO88" s="107">
        <f t="shared" si="35"/>
        <v>43374</v>
      </c>
      <c r="AP88" s="107">
        <f t="shared" si="35"/>
        <v>43405</v>
      </c>
      <c r="AQ88" s="107">
        <f t="shared" si="35"/>
        <v>43435</v>
      </c>
      <c r="AR88" s="107">
        <f t="shared" si="35"/>
        <v>43466</v>
      </c>
      <c r="AS88" s="107">
        <f t="shared" si="35"/>
        <v>43497</v>
      </c>
      <c r="AT88" s="107">
        <f t="shared" si="35"/>
        <v>43525</v>
      </c>
      <c r="AU88" s="107">
        <f t="shared" si="35"/>
        <v>43556</v>
      </c>
      <c r="AV88" s="107">
        <f t="shared" si="35"/>
        <v>43586</v>
      </c>
      <c r="AW88" s="107">
        <f t="shared" si="35"/>
        <v>43617</v>
      </c>
      <c r="AX88" s="107">
        <f t="shared" si="35"/>
        <v>43647</v>
      </c>
      <c r="AY88" s="107">
        <f t="shared" si="35"/>
        <v>43678</v>
      </c>
      <c r="AZ88" s="107">
        <f t="shared" si="35"/>
        <v>43709</v>
      </c>
      <c r="BA88" s="107">
        <f t="shared" si="35"/>
        <v>43739</v>
      </c>
      <c r="BB88" s="107">
        <f t="shared" si="35"/>
        <v>43770</v>
      </c>
      <c r="BC88" s="107">
        <f t="shared" si="35"/>
        <v>43800</v>
      </c>
      <c r="BD88" s="107">
        <f t="shared" si="35"/>
        <v>43831</v>
      </c>
      <c r="BE88" s="107">
        <f t="shared" si="35"/>
        <v>43862</v>
      </c>
      <c r="BF88" s="107">
        <f t="shared" si="35"/>
        <v>43891</v>
      </c>
      <c r="BG88" s="107">
        <f t="shared" si="35"/>
        <v>43922</v>
      </c>
      <c r="BH88" s="107">
        <f t="shared" si="35"/>
        <v>43952</v>
      </c>
      <c r="BI88" s="107">
        <f t="shared" si="35"/>
        <v>43983</v>
      </c>
      <c r="BJ88" s="107">
        <f t="shared" si="35"/>
        <v>44013</v>
      </c>
      <c r="BK88" s="107">
        <f t="shared" si="35"/>
        <v>44044</v>
      </c>
      <c r="BL88" s="107">
        <f t="shared" si="35"/>
        <v>44075</v>
      </c>
      <c r="BM88" s="107">
        <f t="shared" si="35"/>
        <v>44105</v>
      </c>
      <c r="BN88" s="107">
        <f t="shared" si="35"/>
        <v>44136</v>
      </c>
      <c r="BO88" s="107">
        <f t="shared" si="35"/>
        <v>44166</v>
      </c>
      <c r="BP88" s="107">
        <f t="shared" si="35"/>
        <v>44197</v>
      </c>
      <c r="BQ88" s="107">
        <f t="shared" ref="BQ88:EB88" si="36">BQ74</f>
        <v>44228</v>
      </c>
      <c r="BR88" s="107">
        <f t="shared" si="36"/>
        <v>44256</v>
      </c>
      <c r="BS88" s="107">
        <f t="shared" si="36"/>
        <v>44287</v>
      </c>
      <c r="BT88" s="107">
        <f t="shared" si="36"/>
        <v>44317</v>
      </c>
      <c r="BU88" s="107">
        <f t="shared" si="36"/>
        <v>44348</v>
      </c>
      <c r="BV88" s="107">
        <f t="shared" si="36"/>
        <v>44378</v>
      </c>
      <c r="BW88" s="107">
        <f t="shared" si="36"/>
        <v>44409</v>
      </c>
      <c r="BX88" s="107">
        <f t="shared" si="36"/>
        <v>44440</v>
      </c>
      <c r="BY88" s="107">
        <f t="shared" si="36"/>
        <v>44470</v>
      </c>
      <c r="BZ88" s="107">
        <f t="shared" si="36"/>
        <v>44501</v>
      </c>
      <c r="CA88" s="107">
        <f t="shared" si="36"/>
        <v>44531</v>
      </c>
      <c r="CB88" s="107">
        <f t="shared" si="36"/>
        <v>44562</v>
      </c>
      <c r="CC88" s="107">
        <f t="shared" si="36"/>
        <v>44593</v>
      </c>
      <c r="CD88" s="107">
        <f t="shared" si="36"/>
        <v>44621</v>
      </c>
      <c r="CE88" s="107">
        <f t="shared" si="36"/>
        <v>44652</v>
      </c>
      <c r="CF88" s="107">
        <f t="shared" si="36"/>
        <v>44682</v>
      </c>
      <c r="CG88" s="107">
        <f t="shared" si="36"/>
        <v>44713</v>
      </c>
      <c r="CH88" s="107">
        <f t="shared" si="36"/>
        <v>44743</v>
      </c>
      <c r="CI88" s="107">
        <f t="shared" si="36"/>
        <v>44774</v>
      </c>
      <c r="CJ88" s="107">
        <f t="shared" si="36"/>
        <v>44805</v>
      </c>
      <c r="CK88" s="107">
        <f t="shared" si="36"/>
        <v>44835</v>
      </c>
      <c r="CL88" s="107">
        <f t="shared" si="36"/>
        <v>44866</v>
      </c>
      <c r="CM88" s="107">
        <f t="shared" si="36"/>
        <v>44896</v>
      </c>
      <c r="CN88" s="107">
        <f t="shared" si="36"/>
        <v>44927</v>
      </c>
      <c r="CO88" s="107">
        <f t="shared" si="36"/>
        <v>44958</v>
      </c>
      <c r="CP88" s="107">
        <f t="shared" si="36"/>
        <v>44986</v>
      </c>
      <c r="CQ88" s="107">
        <f t="shared" si="36"/>
        <v>45017</v>
      </c>
      <c r="CR88" s="107">
        <f t="shared" si="36"/>
        <v>45047</v>
      </c>
      <c r="CS88" s="107">
        <f t="shared" si="36"/>
        <v>45078</v>
      </c>
      <c r="CT88" s="107">
        <f t="shared" si="36"/>
        <v>45108</v>
      </c>
      <c r="CU88" s="107">
        <f t="shared" si="36"/>
        <v>45139</v>
      </c>
      <c r="CV88" s="107">
        <f t="shared" si="36"/>
        <v>45170</v>
      </c>
      <c r="CW88" s="107">
        <f t="shared" si="36"/>
        <v>45200</v>
      </c>
      <c r="CX88" s="107">
        <f t="shared" si="36"/>
        <v>45231</v>
      </c>
      <c r="CY88" s="107">
        <f t="shared" si="36"/>
        <v>45261</v>
      </c>
      <c r="CZ88" s="107">
        <f t="shared" si="36"/>
        <v>45292</v>
      </c>
      <c r="DA88" s="107">
        <f t="shared" si="36"/>
        <v>45323</v>
      </c>
      <c r="DB88" s="107">
        <f t="shared" si="36"/>
        <v>45352</v>
      </c>
      <c r="DC88" s="107">
        <f t="shared" si="36"/>
        <v>45383</v>
      </c>
      <c r="DD88" s="107">
        <f t="shared" si="36"/>
        <v>45413</v>
      </c>
      <c r="DE88" s="107">
        <f t="shared" si="36"/>
        <v>45444</v>
      </c>
      <c r="DF88" s="107">
        <f t="shared" si="36"/>
        <v>45474</v>
      </c>
      <c r="DG88" s="107">
        <f t="shared" si="36"/>
        <v>45505</v>
      </c>
      <c r="DH88" s="107">
        <f t="shared" si="36"/>
        <v>45536</v>
      </c>
      <c r="DI88" s="107">
        <f t="shared" si="36"/>
        <v>45566</v>
      </c>
      <c r="DJ88" s="107">
        <f t="shared" si="36"/>
        <v>45597</v>
      </c>
      <c r="DK88" s="107">
        <f t="shared" si="36"/>
        <v>45627</v>
      </c>
      <c r="DL88" s="107">
        <f t="shared" si="36"/>
        <v>45658</v>
      </c>
      <c r="DM88" s="107">
        <f t="shared" si="36"/>
        <v>45689</v>
      </c>
      <c r="DN88" s="107">
        <f t="shared" si="36"/>
        <v>45717</v>
      </c>
      <c r="DO88" s="107">
        <f t="shared" si="36"/>
        <v>45748</v>
      </c>
      <c r="DP88" s="107">
        <f t="shared" si="36"/>
        <v>45778</v>
      </c>
      <c r="DQ88" s="107">
        <f t="shared" si="36"/>
        <v>45809</v>
      </c>
      <c r="DR88" s="107">
        <f t="shared" si="36"/>
        <v>45839</v>
      </c>
      <c r="DS88" s="107">
        <f t="shared" si="36"/>
        <v>45870</v>
      </c>
      <c r="DT88" s="107">
        <f t="shared" si="36"/>
        <v>45901</v>
      </c>
      <c r="DU88" s="107">
        <f t="shared" si="36"/>
        <v>45931</v>
      </c>
      <c r="DV88" s="107">
        <f t="shared" si="36"/>
        <v>45962</v>
      </c>
      <c r="DW88" s="107">
        <f t="shared" si="36"/>
        <v>45992</v>
      </c>
      <c r="DX88" s="107">
        <f t="shared" si="36"/>
        <v>46023</v>
      </c>
      <c r="DY88" s="107">
        <f t="shared" si="36"/>
        <v>46054</v>
      </c>
      <c r="DZ88" s="107">
        <f t="shared" si="36"/>
        <v>0</v>
      </c>
      <c r="EA88" s="107">
        <f t="shared" si="36"/>
        <v>0</v>
      </c>
      <c r="EB88" s="107">
        <f t="shared" si="36"/>
        <v>0</v>
      </c>
      <c r="EC88" s="107">
        <f t="shared" ref="EC88:FB88" si="37">EC74</f>
        <v>0</v>
      </c>
      <c r="ED88" s="107">
        <f t="shared" si="37"/>
        <v>0</v>
      </c>
      <c r="EE88" s="107">
        <f t="shared" si="37"/>
        <v>0</v>
      </c>
      <c r="EF88" s="107">
        <f t="shared" si="37"/>
        <v>0</v>
      </c>
      <c r="EG88" s="107">
        <f t="shared" si="37"/>
        <v>0</v>
      </c>
      <c r="EH88" s="107">
        <f t="shared" si="37"/>
        <v>0</v>
      </c>
      <c r="EI88" s="107">
        <f t="shared" si="37"/>
        <v>0</v>
      </c>
      <c r="EJ88" s="107">
        <f t="shared" si="37"/>
        <v>0</v>
      </c>
      <c r="EK88" s="107">
        <f t="shared" si="37"/>
        <v>0</v>
      </c>
      <c r="EL88" s="107">
        <f t="shared" si="37"/>
        <v>0</v>
      </c>
      <c r="EM88" s="107">
        <f t="shared" si="37"/>
        <v>0</v>
      </c>
      <c r="EN88" s="107">
        <f t="shared" si="37"/>
        <v>0</v>
      </c>
      <c r="EO88" s="107">
        <f t="shared" si="37"/>
        <v>0</v>
      </c>
      <c r="EP88" s="107">
        <f t="shared" si="37"/>
        <v>0</v>
      </c>
      <c r="EQ88" s="107">
        <f t="shared" si="37"/>
        <v>0</v>
      </c>
      <c r="ER88" s="107">
        <f t="shared" si="37"/>
        <v>0</v>
      </c>
      <c r="ES88" s="107">
        <f t="shared" si="37"/>
        <v>0</v>
      </c>
      <c r="ET88" s="107">
        <f t="shared" si="37"/>
        <v>0</v>
      </c>
      <c r="EU88" s="107">
        <f t="shared" si="37"/>
        <v>0</v>
      </c>
      <c r="EV88" s="107">
        <f t="shared" si="37"/>
        <v>0</v>
      </c>
      <c r="EW88" s="107">
        <f t="shared" si="37"/>
        <v>0</v>
      </c>
      <c r="EX88" s="107">
        <f t="shared" si="37"/>
        <v>0</v>
      </c>
      <c r="EY88" s="107">
        <f t="shared" si="37"/>
        <v>0</v>
      </c>
      <c r="EZ88" s="107">
        <f t="shared" si="37"/>
        <v>0</v>
      </c>
      <c r="FA88" s="107">
        <f t="shared" si="37"/>
        <v>0</v>
      </c>
      <c r="FB88" s="107">
        <f t="shared" si="37"/>
        <v>0</v>
      </c>
      <c r="FC88" s="107"/>
      <c r="FD88" s="107"/>
      <c r="FE88" s="107"/>
      <c r="FF88" s="107"/>
      <c r="FG88" s="107"/>
      <c r="FH88" s="107"/>
      <c r="FI88" s="107"/>
      <c r="FJ88" s="107"/>
      <c r="FK88" s="107"/>
      <c r="FL88" s="107"/>
      <c r="FM88" s="107"/>
      <c r="FN88" s="107"/>
      <c r="FO88" s="107"/>
      <c r="FP88" s="107"/>
      <c r="FQ88" s="107"/>
      <c r="FR88" s="107"/>
      <c r="FS88" s="107"/>
      <c r="FT88" s="107"/>
      <c r="FU88" s="107"/>
      <c r="FV88" s="107"/>
      <c r="FW88" s="107"/>
      <c r="FX88" s="107"/>
      <c r="FY88" s="107"/>
      <c r="FZ88" s="107"/>
      <c r="GA88" s="107"/>
      <c r="GB88" s="107"/>
      <c r="GC88" s="107"/>
      <c r="GD88" s="107"/>
      <c r="GE88" s="107"/>
      <c r="GF88" s="107"/>
      <c r="GG88" s="107"/>
      <c r="GH88" s="107"/>
      <c r="GI88" s="107"/>
      <c r="GJ88" s="107"/>
      <c r="GK88" s="107"/>
      <c r="GL88" s="107"/>
      <c r="GM88" s="107"/>
      <c r="GN88" s="107"/>
      <c r="GO88" s="107"/>
      <c r="GP88" s="107"/>
      <c r="GQ88" s="107"/>
      <c r="GR88" s="107"/>
      <c r="GS88" s="107"/>
      <c r="GT88" s="107"/>
      <c r="GU88" s="107"/>
      <c r="GV88" s="107"/>
      <c r="GW88" s="107"/>
      <c r="GX88" s="107"/>
    </row>
    <row r="89" spans="2:206" s="110" customFormat="1">
      <c r="B89" s="142" t="s">
        <v>350</v>
      </c>
      <c r="E89" s="143">
        <f t="shared" ref="E89:BP89" si="38">E76</f>
        <v>0</v>
      </c>
      <c r="F89" s="143">
        <f t="shared" si="38"/>
        <v>0</v>
      </c>
      <c r="G89" s="143">
        <f t="shared" si="38"/>
        <v>0</v>
      </c>
      <c r="H89" s="143">
        <f t="shared" si="38"/>
        <v>0</v>
      </c>
      <c r="I89" s="143">
        <f t="shared" si="38"/>
        <v>0</v>
      </c>
      <c r="J89" s="143">
        <f t="shared" si="38"/>
        <v>0</v>
      </c>
      <c r="K89" s="143">
        <f t="shared" si="38"/>
        <v>0</v>
      </c>
      <c r="L89" s="143">
        <f t="shared" si="38"/>
        <v>0</v>
      </c>
      <c r="M89" s="143">
        <f t="shared" si="38"/>
        <v>0</v>
      </c>
      <c r="N89" s="143">
        <f t="shared" si="38"/>
        <v>0</v>
      </c>
      <c r="O89" s="143">
        <f t="shared" si="38"/>
        <v>0</v>
      </c>
      <c r="P89" s="143">
        <f t="shared" si="38"/>
        <v>0</v>
      </c>
      <c r="Q89" s="143">
        <f t="shared" si="38"/>
        <v>0</v>
      </c>
      <c r="R89" s="143">
        <f t="shared" si="38"/>
        <v>0</v>
      </c>
      <c r="S89" s="143">
        <f t="shared" si="38"/>
        <v>0</v>
      </c>
      <c r="T89" s="143">
        <f t="shared" si="38"/>
        <v>0</v>
      </c>
      <c r="U89" s="143">
        <f t="shared" si="38"/>
        <v>0</v>
      </c>
      <c r="V89" s="143">
        <f t="shared" si="38"/>
        <v>0</v>
      </c>
      <c r="W89" s="143">
        <f t="shared" si="38"/>
        <v>0</v>
      </c>
      <c r="X89" s="143">
        <f t="shared" si="38"/>
        <v>0</v>
      </c>
      <c r="Y89" s="143">
        <f t="shared" si="38"/>
        <v>0</v>
      </c>
      <c r="Z89" s="143">
        <f t="shared" si="38"/>
        <v>0</v>
      </c>
      <c r="AA89" s="143">
        <f t="shared" si="38"/>
        <v>0</v>
      </c>
      <c r="AB89" s="143">
        <f t="shared" si="38"/>
        <v>0</v>
      </c>
      <c r="AC89" s="143">
        <f t="shared" si="38"/>
        <v>0</v>
      </c>
      <c r="AD89" s="143">
        <f t="shared" si="38"/>
        <v>0</v>
      </c>
      <c r="AE89" s="143">
        <f t="shared" si="38"/>
        <v>0</v>
      </c>
      <c r="AF89" s="143">
        <f t="shared" si="38"/>
        <v>0</v>
      </c>
      <c r="AG89" s="143">
        <f t="shared" si="38"/>
        <v>0</v>
      </c>
      <c r="AH89" s="143">
        <f t="shared" si="38"/>
        <v>0</v>
      </c>
      <c r="AI89" s="143">
        <f t="shared" si="38"/>
        <v>0</v>
      </c>
      <c r="AJ89" s="143">
        <f t="shared" si="38"/>
        <v>0</v>
      </c>
      <c r="AK89" s="143">
        <f t="shared" si="38"/>
        <v>0</v>
      </c>
      <c r="AL89" s="143">
        <f t="shared" si="38"/>
        <v>0</v>
      </c>
      <c r="AM89" s="143">
        <f t="shared" si="38"/>
        <v>0</v>
      </c>
      <c r="AN89" s="143">
        <f t="shared" si="38"/>
        <v>0</v>
      </c>
      <c r="AO89" s="143">
        <f t="shared" si="38"/>
        <v>0</v>
      </c>
      <c r="AP89" s="143">
        <f t="shared" si="38"/>
        <v>0</v>
      </c>
      <c r="AQ89" s="143">
        <f t="shared" si="38"/>
        <v>0</v>
      </c>
      <c r="AR89" s="143">
        <f t="shared" si="38"/>
        <v>0</v>
      </c>
      <c r="AS89" s="143">
        <f t="shared" si="38"/>
        <v>0</v>
      </c>
      <c r="AT89" s="143">
        <f t="shared" si="38"/>
        <v>0</v>
      </c>
      <c r="AU89" s="143">
        <f t="shared" si="38"/>
        <v>0</v>
      </c>
      <c r="AV89" s="143">
        <f t="shared" si="38"/>
        <v>0</v>
      </c>
      <c r="AW89" s="143">
        <f t="shared" si="38"/>
        <v>0</v>
      </c>
      <c r="AX89" s="143">
        <f t="shared" si="38"/>
        <v>0</v>
      </c>
      <c r="AY89" s="143">
        <f t="shared" si="38"/>
        <v>0</v>
      </c>
      <c r="AZ89" s="143">
        <f t="shared" si="38"/>
        <v>0</v>
      </c>
      <c r="BA89" s="143">
        <f t="shared" si="38"/>
        <v>0</v>
      </c>
      <c r="BB89" s="143">
        <f t="shared" si="38"/>
        <v>0</v>
      </c>
      <c r="BC89" s="143">
        <f t="shared" si="38"/>
        <v>0</v>
      </c>
      <c r="BD89" s="143">
        <f t="shared" si="38"/>
        <v>0</v>
      </c>
      <c r="BE89" s="143">
        <f t="shared" si="38"/>
        <v>0</v>
      </c>
      <c r="BF89" s="143">
        <f t="shared" si="38"/>
        <v>0</v>
      </c>
      <c r="BG89" s="143">
        <f t="shared" si="38"/>
        <v>0</v>
      </c>
      <c r="BH89" s="143">
        <f t="shared" si="38"/>
        <v>0</v>
      </c>
      <c r="BI89" s="143">
        <f t="shared" si="38"/>
        <v>0</v>
      </c>
      <c r="BJ89" s="143">
        <f t="shared" si="38"/>
        <v>0</v>
      </c>
      <c r="BK89" s="143">
        <f t="shared" si="38"/>
        <v>0</v>
      </c>
      <c r="BL89" s="143">
        <f t="shared" si="38"/>
        <v>0</v>
      </c>
      <c r="BM89" s="143">
        <f t="shared" si="38"/>
        <v>0</v>
      </c>
      <c r="BN89" s="143">
        <f t="shared" si="38"/>
        <v>0</v>
      </c>
      <c r="BO89" s="143">
        <f t="shared" si="38"/>
        <v>0</v>
      </c>
      <c r="BP89" s="143">
        <f t="shared" si="38"/>
        <v>0</v>
      </c>
      <c r="BQ89" s="143">
        <f t="shared" ref="BQ89:EB89" si="39">BQ76</f>
        <v>0</v>
      </c>
      <c r="BR89" s="143">
        <f t="shared" si="39"/>
        <v>0</v>
      </c>
      <c r="BS89" s="143">
        <f t="shared" si="39"/>
        <v>0</v>
      </c>
      <c r="BT89" s="143">
        <f t="shared" si="39"/>
        <v>0</v>
      </c>
      <c r="BU89" s="143">
        <f t="shared" si="39"/>
        <v>0</v>
      </c>
      <c r="BV89" s="143">
        <f t="shared" si="39"/>
        <v>0</v>
      </c>
      <c r="BW89" s="143">
        <f t="shared" si="39"/>
        <v>0</v>
      </c>
      <c r="BX89" s="143">
        <f t="shared" si="39"/>
        <v>8009132.5294918716</v>
      </c>
      <c r="BY89" s="143">
        <f t="shared" si="39"/>
        <v>40095433.735254258</v>
      </c>
      <c r="BZ89" s="143">
        <f t="shared" si="39"/>
        <v>40095433.73525387</v>
      </c>
      <c r="CA89" s="143">
        <f t="shared" si="39"/>
        <v>0</v>
      </c>
      <c r="CB89" s="143">
        <f t="shared" si="39"/>
        <v>0</v>
      </c>
      <c r="CC89" s="143">
        <f t="shared" si="39"/>
        <v>0</v>
      </c>
      <c r="CD89" s="143">
        <f t="shared" si="39"/>
        <v>0</v>
      </c>
      <c r="CE89" s="143">
        <f t="shared" si="39"/>
        <v>0</v>
      </c>
      <c r="CF89" s="143">
        <f t="shared" si="39"/>
        <v>0</v>
      </c>
      <c r="CG89" s="143">
        <f t="shared" si="39"/>
        <v>0</v>
      </c>
      <c r="CH89" s="143">
        <f t="shared" si="39"/>
        <v>0</v>
      </c>
      <c r="CI89" s="143">
        <f t="shared" si="39"/>
        <v>0</v>
      </c>
      <c r="CJ89" s="143">
        <f t="shared" si="39"/>
        <v>0</v>
      </c>
      <c r="CK89" s="143">
        <f t="shared" si="39"/>
        <v>0</v>
      </c>
      <c r="CL89" s="143">
        <f t="shared" si="39"/>
        <v>0</v>
      </c>
      <c r="CM89" s="143">
        <f t="shared" si="39"/>
        <v>0</v>
      </c>
      <c r="CN89" s="143">
        <f t="shared" si="39"/>
        <v>0</v>
      </c>
      <c r="CO89" s="143">
        <f t="shared" si="39"/>
        <v>0</v>
      </c>
      <c r="CP89" s="143">
        <f t="shared" si="39"/>
        <v>0</v>
      </c>
      <c r="CQ89" s="143">
        <f t="shared" si="39"/>
        <v>0</v>
      </c>
      <c r="CR89" s="143">
        <f t="shared" si="39"/>
        <v>0</v>
      </c>
      <c r="CS89" s="143">
        <f t="shared" si="39"/>
        <v>0</v>
      </c>
      <c r="CT89" s="143">
        <f t="shared" si="39"/>
        <v>0</v>
      </c>
      <c r="CU89" s="143">
        <f t="shared" si="39"/>
        <v>0</v>
      </c>
      <c r="CV89" s="143">
        <f t="shared" si="39"/>
        <v>0</v>
      </c>
      <c r="CW89" s="143">
        <f t="shared" si="39"/>
        <v>0</v>
      </c>
      <c r="CX89" s="143">
        <f t="shared" si="39"/>
        <v>0</v>
      </c>
      <c r="CY89" s="143">
        <f t="shared" si="39"/>
        <v>0</v>
      </c>
      <c r="CZ89" s="143">
        <f t="shared" si="39"/>
        <v>0</v>
      </c>
      <c r="DA89" s="143">
        <f t="shared" si="39"/>
        <v>0</v>
      </c>
      <c r="DB89" s="143">
        <f t="shared" si="39"/>
        <v>0</v>
      </c>
      <c r="DC89" s="143">
        <f t="shared" si="39"/>
        <v>0</v>
      </c>
      <c r="DD89" s="143">
        <f t="shared" si="39"/>
        <v>0</v>
      </c>
      <c r="DE89" s="143">
        <f t="shared" si="39"/>
        <v>0</v>
      </c>
      <c r="DF89" s="143">
        <f t="shared" si="39"/>
        <v>0</v>
      </c>
      <c r="DG89" s="143">
        <f t="shared" si="39"/>
        <v>0</v>
      </c>
      <c r="DH89" s="143">
        <f t="shared" si="39"/>
        <v>0</v>
      </c>
      <c r="DI89" s="143">
        <f t="shared" si="39"/>
        <v>0</v>
      </c>
      <c r="DJ89" s="143">
        <f t="shared" si="39"/>
        <v>0</v>
      </c>
      <c r="DK89" s="143">
        <f t="shared" si="39"/>
        <v>0</v>
      </c>
      <c r="DL89" s="143">
        <f t="shared" si="39"/>
        <v>0</v>
      </c>
      <c r="DM89" s="143">
        <f t="shared" si="39"/>
        <v>0</v>
      </c>
      <c r="DN89" s="143">
        <f t="shared" si="39"/>
        <v>0</v>
      </c>
      <c r="DO89" s="143">
        <f t="shared" si="39"/>
        <v>0</v>
      </c>
      <c r="DP89" s="143">
        <f t="shared" si="39"/>
        <v>0</v>
      </c>
      <c r="DQ89" s="143">
        <f t="shared" si="39"/>
        <v>0</v>
      </c>
      <c r="DR89" s="143">
        <f t="shared" si="39"/>
        <v>0</v>
      </c>
      <c r="DS89" s="143">
        <f t="shared" si="39"/>
        <v>0</v>
      </c>
      <c r="DT89" s="143">
        <f t="shared" si="39"/>
        <v>0</v>
      </c>
      <c r="DU89" s="143">
        <f t="shared" si="39"/>
        <v>0</v>
      </c>
      <c r="DV89" s="143">
        <f t="shared" si="39"/>
        <v>0</v>
      </c>
      <c r="DW89" s="143">
        <f t="shared" si="39"/>
        <v>0</v>
      </c>
      <c r="DX89" s="143">
        <f t="shared" si="39"/>
        <v>0</v>
      </c>
      <c r="DY89" s="143">
        <f t="shared" si="39"/>
        <v>0</v>
      </c>
      <c r="DZ89" s="143">
        <f t="shared" si="39"/>
        <v>0</v>
      </c>
      <c r="EA89" s="143">
        <f t="shared" si="39"/>
        <v>0</v>
      </c>
      <c r="EB89" s="143">
        <f t="shared" si="39"/>
        <v>0</v>
      </c>
      <c r="EC89" s="143">
        <f t="shared" ref="EC89:FB89" si="40">EC76</f>
        <v>0</v>
      </c>
      <c r="ED89" s="143">
        <f t="shared" si="40"/>
        <v>0</v>
      </c>
      <c r="EE89" s="143">
        <f t="shared" si="40"/>
        <v>0</v>
      </c>
      <c r="EF89" s="143">
        <f t="shared" si="40"/>
        <v>0</v>
      </c>
      <c r="EG89" s="143">
        <f t="shared" si="40"/>
        <v>0</v>
      </c>
      <c r="EH89" s="143">
        <f t="shared" si="40"/>
        <v>0</v>
      </c>
      <c r="EI89" s="143">
        <f t="shared" si="40"/>
        <v>0</v>
      </c>
      <c r="EJ89" s="143">
        <f t="shared" si="40"/>
        <v>0</v>
      </c>
      <c r="EK89" s="143">
        <f t="shared" si="40"/>
        <v>0</v>
      </c>
      <c r="EL89" s="143">
        <f t="shared" si="40"/>
        <v>0</v>
      </c>
      <c r="EM89" s="143">
        <f t="shared" si="40"/>
        <v>0</v>
      </c>
      <c r="EN89" s="143">
        <f t="shared" si="40"/>
        <v>0</v>
      </c>
      <c r="EO89" s="143">
        <f t="shared" si="40"/>
        <v>0</v>
      </c>
      <c r="EP89" s="143">
        <f t="shared" si="40"/>
        <v>0</v>
      </c>
      <c r="EQ89" s="143">
        <f t="shared" si="40"/>
        <v>0</v>
      </c>
      <c r="ER89" s="143">
        <f t="shared" si="40"/>
        <v>0</v>
      </c>
      <c r="ES89" s="143">
        <f t="shared" si="40"/>
        <v>0</v>
      </c>
      <c r="ET89" s="143">
        <f t="shared" si="40"/>
        <v>0</v>
      </c>
      <c r="EU89" s="143">
        <f t="shared" si="40"/>
        <v>0</v>
      </c>
      <c r="EV89" s="143">
        <f t="shared" si="40"/>
        <v>0</v>
      </c>
      <c r="EW89" s="143">
        <f t="shared" si="40"/>
        <v>0</v>
      </c>
      <c r="EX89" s="143">
        <f t="shared" si="40"/>
        <v>0</v>
      </c>
      <c r="EY89" s="143">
        <f t="shared" si="40"/>
        <v>0</v>
      </c>
      <c r="EZ89" s="143">
        <f t="shared" si="40"/>
        <v>0</v>
      </c>
      <c r="FA89" s="143">
        <f t="shared" si="40"/>
        <v>0</v>
      </c>
      <c r="FB89" s="143">
        <f t="shared" si="40"/>
        <v>0</v>
      </c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/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</row>
    <row r="90" spans="2:206">
      <c r="B90" s="139" t="s">
        <v>351</v>
      </c>
      <c r="E90" s="136">
        <f>MAX((E92-E94)*'Capital Structure'!$H$21/12,0)</f>
        <v>0</v>
      </c>
      <c r="F90" s="136">
        <f>MAX((F92-F94)*'Capital Structure'!$H$21/12,0)</f>
        <v>0</v>
      </c>
      <c r="G90" s="136">
        <f>MAX((G92-G94)*'Capital Structure'!$H$21/12,0)</f>
        <v>0</v>
      </c>
      <c r="H90" s="136">
        <f>MAX((H92-H94)*'Capital Structure'!$H$21/12,0)</f>
        <v>0</v>
      </c>
      <c r="I90" s="136">
        <f>MAX((I92-I94)*'Capital Structure'!$H$21/12,0)</f>
        <v>0</v>
      </c>
      <c r="J90" s="136">
        <f>MAX((J92-J94)*'Capital Structure'!$H$21/12,0)</f>
        <v>0</v>
      </c>
      <c r="K90" s="136">
        <f>MAX((K92-K94)*'Capital Structure'!$H$21/12,0)</f>
        <v>0</v>
      </c>
      <c r="L90" s="136">
        <f>MAX((L92-L94)*'Capital Structure'!$H$21/12,0)</f>
        <v>0</v>
      </c>
      <c r="M90" s="136">
        <f>MAX((M92-M94)*'Capital Structure'!$H$21/12,0)</f>
        <v>0</v>
      </c>
      <c r="N90" s="136">
        <f>MAX((N92-N94)*'Capital Structure'!$H$21/12,0)</f>
        <v>0</v>
      </c>
      <c r="O90" s="136">
        <f>MAX((O92-O94)*'Capital Structure'!$H$21/12,0)</f>
        <v>0</v>
      </c>
      <c r="P90" s="136">
        <f>MAX((P92-P94)*'Capital Structure'!$H$21/12,0)</f>
        <v>0</v>
      </c>
      <c r="Q90" s="136">
        <f>MAX((Q92-Q94)*'Capital Structure'!$H$21/12,0)</f>
        <v>0</v>
      </c>
      <c r="R90" s="136">
        <f>MAX((R92-R94)*'Capital Structure'!$H$21/12,0)</f>
        <v>0</v>
      </c>
      <c r="S90" s="136">
        <f>MAX((S92-S94)*'Capital Structure'!$H$21/12,0)</f>
        <v>0</v>
      </c>
      <c r="T90" s="136">
        <f>MAX((T92-T94)*'Capital Structure'!$H$21/12,0)</f>
        <v>0</v>
      </c>
      <c r="U90" s="136">
        <f>MAX((U92-U94)*'Capital Structure'!$H$21/12,0)</f>
        <v>0</v>
      </c>
      <c r="V90" s="136">
        <f>MAX((V92-V94)*'Capital Structure'!$H$21/12,0)</f>
        <v>0</v>
      </c>
      <c r="W90" s="136">
        <f>MAX((W92-W94)*'Capital Structure'!$H$21/12,0)</f>
        <v>0</v>
      </c>
      <c r="X90" s="136">
        <f>MAX((X92-X94)*'Capital Structure'!$H$21/12,0)</f>
        <v>0</v>
      </c>
      <c r="Y90" s="136">
        <f>MAX((Y92-Y94)*'Capital Structure'!$H$21/12,0)</f>
        <v>0</v>
      </c>
      <c r="Z90" s="136">
        <f>MAX((Z92-Z94)*'Capital Structure'!$H$21/12,0)</f>
        <v>0</v>
      </c>
      <c r="AA90" s="136">
        <f>MAX((AA92-AA94)*'Capital Structure'!$H$21/12,0)</f>
        <v>0</v>
      </c>
      <c r="AB90" s="136">
        <f>MAX((AB92-AB94)*'Capital Structure'!$H$21/12,0)</f>
        <v>0</v>
      </c>
      <c r="AC90" s="136">
        <f>MAX((AC92-AC94)*'Capital Structure'!$H$21/12,0)</f>
        <v>0</v>
      </c>
      <c r="AD90" s="136">
        <f>MAX((AD92-AD94)*'Capital Structure'!$H$21/12,0)</f>
        <v>0</v>
      </c>
      <c r="AE90" s="136">
        <f>MAX((AE92-AE94)*'Capital Structure'!$H$21/12,0)</f>
        <v>0</v>
      </c>
      <c r="AF90" s="136">
        <f>MAX((AF92-AF94)*'Capital Structure'!$H$21/12,0)</f>
        <v>0</v>
      </c>
      <c r="AG90" s="136">
        <f>MAX((AG92-AG94)*'Capital Structure'!$H$21/12,0)</f>
        <v>0</v>
      </c>
      <c r="AH90" s="136">
        <f>MAX((AH92-AH94)*'Capital Structure'!$H$21/12,0)</f>
        <v>0</v>
      </c>
      <c r="AI90" s="136">
        <f>MAX((AI92-AI94)*'Capital Structure'!$H$21/12,0)</f>
        <v>0</v>
      </c>
      <c r="AJ90" s="136">
        <f>MAX((AJ92-AJ94)*'Capital Structure'!$H$21/12,0)</f>
        <v>0</v>
      </c>
      <c r="AK90" s="136">
        <f>MAX((AK92-AK94)*'Capital Structure'!$H$21/12,0)</f>
        <v>0</v>
      </c>
      <c r="AL90" s="136">
        <f>MAX((AL92-AL94)*'Capital Structure'!$H$21/12,0)</f>
        <v>0</v>
      </c>
      <c r="AM90" s="136">
        <f>MAX((AM92-AM94)*'Capital Structure'!$H$21/12,0)</f>
        <v>0</v>
      </c>
      <c r="AN90" s="136">
        <f>MAX((AN92-AN94)*'Capital Structure'!$H$21/12,0)</f>
        <v>0</v>
      </c>
      <c r="AO90" s="136">
        <f>MAX((AO92-AO94)*'Capital Structure'!$H$21/12,0)</f>
        <v>0</v>
      </c>
      <c r="AP90" s="136">
        <f>MAX((AP92-AP94)*'Capital Structure'!$H$21/12,0)</f>
        <v>0</v>
      </c>
      <c r="AQ90" s="136">
        <f>MAX((AQ92-AQ94)*'Capital Structure'!$H$21/12,0)</f>
        <v>0</v>
      </c>
      <c r="AR90" s="136">
        <f>MAX((AR92-AR94)*'Capital Structure'!$H$21/12,0)</f>
        <v>0</v>
      </c>
      <c r="AS90" s="136">
        <f>MAX((AS92-AS94)*'Capital Structure'!$H$21/12,0)</f>
        <v>0</v>
      </c>
      <c r="AT90" s="136">
        <f>MAX((AT92-AT94)*'Capital Structure'!$H$21/12,0)</f>
        <v>0</v>
      </c>
      <c r="AU90" s="136">
        <f>MAX((AU92-AU94)*'Capital Structure'!$H$21/12,0)</f>
        <v>0</v>
      </c>
      <c r="AV90" s="136">
        <f>MAX((AV92-AV94)*'Capital Structure'!$H$21/12,0)</f>
        <v>0</v>
      </c>
      <c r="AW90" s="136">
        <f>MAX((AW92-AW94)*'Capital Structure'!$H$21/12,0)</f>
        <v>0</v>
      </c>
      <c r="AX90" s="136">
        <f>MAX((AX92-AX94)*'Capital Structure'!$H$21/12,0)</f>
        <v>0</v>
      </c>
      <c r="AY90" s="136">
        <f>MAX((AY92-AY94)*'Capital Structure'!$H$21/12,0)</f>
        <v>0</v>
      </c>
      <c r="AZ90" s="136">
        <f>MAX((AZ92-AZ94)*'Capital Structure'!$H$21/12,0)</f>
        <v>0</v>
      </c>
      <c r="BA90" s="136">
        <f>MAX((BA92-BA94)*'Capital Structure'!$H$21/12,0)</f>
        <v>0</v>
      </c>
      <c r="BB90" s="136">
        <f>MAX((BB92-BB94)*'Capital Structure'!$H$21/12,0)</f>
        <v>0</v>
      </c>
      <c r="BC90" s="136">
        <f>MAX((BC92-BC94)*'Capital Structure'!$H$21/12,0)</f>
        <v>0</v>
      </c>
      <c r="BD90" s="136">
        <f>MAX((BD92-BD94)*'Capital Structure'!$H$21/12,0)</f>
        <v>0</v>
      </c>
      <c r="BE90" s="136">
        <f>MAX((BE92-BE94)*'Capital Structure'!$H$21/12,0)</f>
        <v>0</v>
      </c>
      <c r="BF90" s="136">
        <f>MAX((BF92-BF94)*'Capital Structure'!$H$21/12,0)</f>
        <v>0</v>
      </c>
      <c r="BG90" s="136">
        <f>MAX((BG92-BG94)*'Capital Structure'!$H$21/12,0)</f>
        <v>0</v>
      </c>
      <c r="BH90" s="136">
        <f>MAX((BH92-BH94)*'Capital Structure'!$H$21/12,0)</f>
        <v>0</v>
      </c>
      <c r="BI90" s="136">
        <f>MAX((BI92-BI94)*'Capital Structure'!$H$21/12,0)</f>
        <v>0</v>
      </c>
      <c r="BJ90" s="136">
        <f>MAX((BJ92-BJ94)*'Capital Structure'!$H$21/12,0)</f>
        <v>0</v>
      </c>
      <c r="BK90" s="136">
        <f>MAX((BK92-BK94)*'Capital Structure'!$H$21/12,0)</f>
        <v>0</v>
      </c>
      <c r="BL90" s="136">
        <f>MAX((BL92-BL94)*'Capital Structure'!$H$21/12,0)</f>
        <v>0</v>
      </c>
      <c r="BM90" s="136">
        <f>MAX((BM92-BM94)*'Capital Structure'!$H$21/12,0)</f>
        <v>0</v>
      </c>
      <c r="BN90" s="136">
        <f>MAX((BN92-BN94)*'Capital Structure'!$H$21/12,0)</f>
        <v>0</v>
      </c>
      <c r="BO90" s="136">
        <f>MAX((BO92-BO94)*'Capital Structure'!$H$21/12,0)</f>
        <v>0</v>
      </c>
      <c r="BP90" s="136">
        <f>MAX((BP92-BP94)*'Capital Structure'!$H$21/12,0)</f>
        <v>0</v>
      </c>
      <c r="BQ90" s="136">
        <f>MAX((BQ92-BQ94)*'Capital Structure'!$H$21/12,0)</f>
        <v>0</v>
      </c>
      <c r="BR90" s="136">
        <f>MAX((BR92-BR94)*'Capital Structure'!$H$21/12,0)</f>
        <v>0</v>
      </c>
      <c r="BS90" s="136">
        <f>MAX((BS92-BS94)*'Capital Structure'!$H$21/12,0)</f>
        <v>0</v>
      </c>
      <c r="BT90" s="136">
        <f>MAX((BT92-BT94)*'Capital Structure'!$H$21/12,0)</f>
        <v>0</v>
      </c>
      <c r="BU90" s="136">
        <f>MAX((BU92-BU94)*'Capital Structure'!$H$21/12,0)</f>
        <v>0</v>
      </c>
      <c r="BV90" s="136">
        <f>MAX((BV92-BV94)*'Capital Structure'!$H$21/12,0)</f>
        <v>0</v>
      </c>
      <c r="BW90" s="136">
        <f>MAX((BW92-BW94)*'Capital Structure'!$H$21/12,0)</f>
        <v>0</v>
      </c>
      <c r="BX90" s="136">
        <f>MAX((BX92-BX94)*'Capital Structure'!$H$21/12,0)</f>
        <v>33371.385539549468</v>
      </c>
      <c r="BY90" s="136">
        <f>MAX((BY92-BY94)*'Capital Structure'!$H$21/12,0)</f>
        <v>200574.74020952368</v>
      </c>
      <c r="BZ90" s="136">
        <f>MAX((BZ92-BZ94)*'Capital Structure'!$H$21/12,0)</f>
        <v>368474.77552395448</v>
      </c>
      <c r="CA90" s="136">
        <f>MAX((CA92-CA94)*'Capital Structure'!$H$21/12,0)</f>
        <v>0</v>
      </c>
      <c r="CB90" s="136">
        <f>MAX((CB92-CB94)*'Capital Structure'!$H$21/12,0)</f>
        <v>0</v>
      </c>
      <c r="CC90" s="136">
        <f>MAX((CC92-CC94)*'Capital Structure'!$H$21/12,0)</f>
        <v>0</v>
      </c>
      <c r="CD90" s="136">
        <f>MAX((CD92-CD94)*'Capital Structure'!$H$21/12,0)</f>
        <v>0</v>
      </c>
      <c r="CE90" s="136">
        <f>MAX((CE92-CE94)*'Capital Structure'!$H$21/12,0)</f>
        <v>0</v>
      </c>
      <c r="CF90" s="136">
        <f>MAX((CF92-CF94)*'Capital Structure'!$H$21/12,0)</f>
        <v>0</v>
      </c>
      <c r="CG90" s="136">
        <f>MAX((CG92-CG94)*'Capital Structure'!$H$21/12,0)</f>
        <v>0</v>
      </c>
      <c r="CH90" s="136">
        <f>MAX((CH92-CH94)*'Capital Structure'!$H$21/12,0)</f>
        <v>0</v>
      </c>
      <c r="CI90" s="136">
        <f>MAX((CI92-CI94)*'Capital Structure'!$H$21/12,0)</f>
        <v>0</v>
      </c>
      <c r="CJ90" s="136">
        <f>MAX((CJ92-CJ94)*'Capital Structure'!$H$21/12,0)</f>
        <v>0</v>
      </c>
      <c r="CK90" s="136">
        <f>MAX((CK92-CK94)*'Capital Structure'!$H$21/12,0)</f>
        <v>0</v>
      </c>
      <c r="CL90" s="136">
        <f>MAX((CL92-CL94)*'Capital Structure'!$H$21/12,0)</f>
        <v>0</v>
      </c>
      <c r="CM90" s="136">
        <f>MAX((CM92-CM94)*'Capital Structure'!$H$21/12,0)</f>
        <v>0</v>
      </c>
      <c r="CN90" s="136">
        <f>MAX((CN92-CN94)*'Capital Structure'!$H$21/12,0)</f>
        <v>0</v>
      </c>
      <c r="CO90" s="136">
        <f>MAX((CO92-CO94)*'Capital Structure'!$H$21/12,0)</f>
        <v>0</v>
      </c>
      <c r="CP90" s="136">
        <f>MAX((CP92-CP94)*'Capital Structure'!$H$21/12,0)</f>
        <v>0</v>
      </c>
      <c r="CQ90" s="136">
        <f>MAX((CQ92-CQ94)*'Capital Structure'!$H$21/12,0)</f>
        <v>0</v>
      </c>
      <c r="CR90" s="136">
        <f>MAX((CR92-CR94)*'Capital Structure'!$H$21/12,0)</f>
        <v>0</v>
      </c>
      <c r="CS90" s="136">
        <f>MAX((CS92-CS94)*'Capital Structure'!$H$21/12,0)</f>
        <v>0</v>
      </c>
      <c r="CT90" s="136">
        <f>MAX((CT92-CT94)*'Capital Structure'!$H$21/12,0)</f>
        <v>0</v>
      </c>
      <c r="CU90" s="136">
        <f>MAX((CU92-CU94)*'Capital Structure'!$H$21/12,0)</f>
        <v>0</v>
      </c>
      <c r="CV90" s="136">
        <f>MAX((CV92-CV94)*'Capital Structure'!$H$21/12,0)</f>
        <v>0</v>
      </c>
      <c r="CW90" s="136">
        <f>MAX((CW92-CW94)*'Capital Structure'!$H$21/12,0)</f>
        <v>0</v>
      </c>
      <c r="CX90" s="136">
        <f>MAX((CX92-CX94)*'Capital Structure'!$H$21/12,0)</f>
        <v>0</v>
      </c>
      <c r="CY90" s="136">
        <f>MAX((CY92-CY94)*'Capital Structure'!$H$21/12,0)</f>
        <v>0</v>
      </c>
      <c r="CZ90" s="136">
        <f>MAX((CZ92-CZ94)*'Capital Structure'!$H$21/12,0)</f>
        <v>0</v>
      </c>
      <c r="DA90" s="136">
        <f>MAX((DA92-DA94)*'Capital Structure'!$H$21/12,0)</f>
        <v>0</v>
      </c>
      <c r="DB90" s="136">
        <f>MAX((DB92-DB94)*'Capital Structure'!$H$21/12,0)</f>
        <v>0</v>
      </c>
      <c r="DC90" s="136">
        <f>MAX((DC92-DC94)*'Capital Structure'!$H$21/12,0)</f>
        <v>0</v>
      </c>
      <c r="DD90" s="136">
        <f>MAX((DD92-DD94)*'Capital Structure'!$H$21/12,0)</f>
        <v>0</v>
      </c>
      <c r="DE90" s="136">
        <f>MAX((DE92-DE94)*'Capital Structure'!$H$21/12,0)</f>
        <v>0</v>
      </c>
      <c r="DF90" s="136">
        <f>MAX((DF92-DF94)*'Capital Structure'!$H$21/12,0)</f>
        <v>0</v>
      </c>
      <c r="DG90" s="136">
        <f>MAX((DG92-DG94)*'Capital Structure'!$H$21/12,0)</f>
        <v>0</v>
      </c>
      <c r="DH90" s="136">
        <f>MAX((DH92-DH94)*'Capital Structure'!$H$21/12,0)</f>
        <v>0</v>
      </c>
      <c r="DI90" s="136">
        <f>MAX((DI92-DI94)*'Capital Structure'!$H$21/12,0)</f>
        <v>0</v>
      </c>
      <c r="DJ90" s="136">
        <f>MAX((DJ92-DJ94)*'Capital Structure'!$H$21/12,0)</f>
        <v>0</v>
      </c>
      <c r="DK90" s="136">
        <f>MAX((DK92-DK94)*'Capital Structure'!$H$21/12,0)</f>
        <v>0</v>
      </c>
      <c r="DL90" s="136">
        <f>MAX((DL92-DL94)*'Capital Structure'!$H$21/12,0)</f>
        <v>0</v>
      </c>
      <c r="DM90" s="136">
        <f>MAX((DM92-DM94)*'Capital Structure'!$H$21/12,0)</f>
        <v>0</v>
      </c>
      <c r="DN90" s="136">
        <f>MAX((DN92-DN94)*'Capital Structure'!$H$21/12,0)</f>
        <v>0</v>
      </c>
      <c r="DO90" s="136">
        <f>MAX((DO92-DO94)*'Capital Structure'!$H$21/12,0)</f>
        <v>0</v>
      </c>
      <c r="DP90" s="136">
        <f>MAX((DP92-DP94)*'Capital Structure'!$H$21/12,0)</f>
        <v>0</v>
      </c>
      <c r="DQ90" s="136">
        <f>MAX((DQ92-DQ94)*'Capital Structure'!$H$21/12,0)</f>
        <v>0</v>
      </c>
      <c r="DR90" s="136">
        <f>MAX((DR92-DR94)*'Capital Structure'!$H$21/12,0)</f>
        <v>0</v>
      </c>
      <c r="DS90" s="136">
        <f>MAX((DS92-DS94)*'Capital Structure'!$H$21/12,0)</f>
        <v>0</v>
      </c>
      <c r="DT90" s="136">
        <f>MAX((DT92-DT94)*'Capital Structure'!$H$21/12,0)</f>
        <v>0</v>
      </c>
      <c r="DU90" s="136">
        <f>MAX((DU92-DU94)*'Capital Structure'!$H$21/12,0)</f>
        <v>0</v>
      </c>
      <c r="DV90" s="136">
        <f>MAX((DV92-DV94)*'Capital Structure'!$H$21/12,0)</f>
        <v>0</v>
      </c>
      <c r="DW90" s="136">
        <f>MAX((DW92-DW94)*'Capital Structure'!$H$21/12,0)</f>
        <v>0</v>
      </c>
      <c r="DX90" s="136">
        <f>MAX((DX92-DX94)*'Capital Structure'!$H$21/12,0)</f>
        <v>0</v>
      </c>
      <c r="DY90" s="136">
        <f>MAX((DY92-DY94)*'Capital Structure'!$H$21/12,0)</f>
        <v>0</v>
      </c>
      <c r="DZ90" s="136">
        <f>MAX((DZ92-DZ94)*'Capital Structure'!$H$21/12,0)</f>
        <v>0</v>
      </c>
      <c r="EA90" s="136">
        <f>MAX((EA92-EA94)*'Capital Structure'!$H$21/12,0)</f>
        <v>0</v>
      </c>
      <c r="EB90" s="136">
        <f>MAX((EB92-EB94)*'Capital Structure'!$H$21/12,0)</f>
        <v>0</v>
      </c>
      <c r="EC90" s="136">
        <f>MAX((EC92-EC94)*'Capital Structure'!$H$21/12,0)</f>
        <v>0</v>
      </c>
      <c r="ED90" s="136">
        <f>MAX((ED92-ED94)*'Capital Structure'!$H$21/12,0)</f>
        <v>0</v>
      </c>
      <c r="EE90" s="136">
        <f>MAX((EE92-EE94)*'Capital Structure'!$H$21/12,0)</f>
        <v>0</v>
      </c>
      <c r="EF90" s="136">
        <f>MAX((EF92-EF94)*'Capital Structure'!$H$21/12,0)</f>
        <v>0</v>
      </c>
      <c r="EG90" s="136">
        <f>MAX((EG92-EG94)*'Capital Structure'!$H$21/12,0)</f>
        <v>0</v>
      </c>
      <c r="EH90" s="136">
        <f>MAX((EH92-EH94)*'Capital Structure'!$H$21/12,0)</f>
        <v>0</v>
      </c>
      <c r="EI90" s="136">
        <f>MAX((EI92-EI94)*'Capital Structure'!$H$21/12,0)</f>
        <v>0</v>
      </c>
      <c r="EJ90" s="136">
        <f>MAX((EJ92-EJ94)*'Capital Structure'!$H$21/12,0)</f>
        <v>0</v>
      </c>
      <c r="EK90" s="136">
        <f>MAX((EK92-EK94)*'Capital Structure'!$H$21/12,0)</f>
        <v>0</v>
      </c>
      <c r="EL90" s="136">
        <f>MAX((EL92-EL94)*'Capital Structure'!$H$21/12,0)</f>
        <v>0</v>
      </c>
      <c r="EM90" s="136">
        <f>MAX((EM92-EM94)*'Capital Structure'!$H$21/12,0)</f>
        <v>0</v>
      </c>
      <c r="EN90" s="136">
        <f>MAX((EN92-EN94)*'Capital Structure'!$H$21/12,0)</f>
        <v>0</v>
      </c>
      <c r="EO90" s="136">
        <f>MAX((EO92-EO94)*'Capital Structure'!$H$21/12,0)</f>
        <v>0</v>
      </c>
      <c r="EP90" s="136">
        <f>MAX((EP92-EP94)*'Capital Structure'!$H$21/12,0)</f>
        <v>0</v>
      </c>
      <c r="EQ90" s="136">
        <f>MAX((EQ92-EQ94)*'Capital Structure'!$H$21/12,0)</f>
        <v>0</v>
      </c>
      <c r="ER90" s="136">
        <f>MAX((ER92-ER94)*'Capital Structure'!$H$21/12,0)</f>
        <v>0</v>
      </c>
      <c r="ES90" s="136">
        <f>MAX((ES92-ES94)*'Capital Structure'!$H$21/12,0)</f>
        <v>0</v>
      </c>
      <c r="ET90" s="136">
        <f>MAX((ET92-ET94)*'Capital Structure'!$H$21/12,0)</f>
        <v>0</v>
      </c>
      <c r="EU90" s="136">
        <f>MAX((EU92-EU94)*'Capital Structure'!$H$21/12,0)</f>
        <v>0</v>
      </c>
      <c r="EV90" s="136">
        <f>MAX((EV92-EV94)*'Capital Structure'!$H$21/12,0)</f>
        <v>0</v>
      </c>
      <c r="EW90" s="136">
        <f>MAX((EW92-EW94)*'Capital Structure'!$H$21/12,0)</f>
        <v>0</v>
      </c>
      <c r="EX90" s="136">
        <f>MAX((EX92-EX94)*'Capital Structure'!$H$21/12,0)</f>
        <v>0</v>
      </c>
      <c r="EY90" s="136">
        <f>MAX((EY92-EY94)*'Capital Structure'!$H$21/12,0)</f>
        <v>0</v>
      </c>
      <c r="EZ90" s="136">
        <f>MAX((EZ92-EZ94)*'Capital Structure'!$H$21/12,0)</f>
        <v>0</v>
      </c>
      <c r="FA90" s="136">
        <f>MAX((FA92-FA94)*'Capital Structure'!$H$21/12,0)</f>
        <v>0</v>
      </c>
      <c r="FB90" s="136">
        <f>MAX((FB92-FB94)*'Capital Structure'!$H$21/12,0)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352</v>
      </c>
      <c r="E91" s="136">
        <f>IFERROR(VLOOKUP(E$88,'Capital Structure'!$H$27:$I$29,2,FALSE),0)</f>
        <v>0</v>
      </c>
      <c r="F91" s="136">
        <f>IFERROR(VLOOKUP(F$88,'Capital Structure'!$H$27:$I$29,2,FALSE),0)</f>
        <v>0</v>
      </c>
      <c r="G91" s="136">
        <f>IFERROR(VLOOKUP(G$88,'Capital Structure'!$H$27:$I$29,2,FALSE),0)</f>
        <v>0</v>
      </c>
      <c r="H91" s="136">
        <f>IFERROR(VLOOKUP(H$88,'Capital Structure'!$H$27:$I$29,2,FALSE),0)</f>
        <v>0</v>
      </c>
      <c r="I91" s="136">
        <f>IFERROR(VLOOKUP(I$88,'Capital Structure'!$H$27:$I$29,2,FALSE),0)</f>
        <v>0</v>
      </c>
      <c r="J91" s="136">
        <f>IFERROR(VLOOKUP(J$88,'Capital Structure'!$H$27:$I$29,2,FALSE),0)</f>
        <v>0</v>
      </c>
      <c r="K91" s="136">
        <f>IFERROR(VLOOKUP(K$88,'Capital Structure'!$H$27:$I$29,2,FALSE),0)</f>
        <v>0</v>
      </c>
      <c r="L91" s="136">
        <f>IFERROR(VLOOKUP(L$88,'Capital Structure'!$H$27:$I$29,2,FALSE),0)</f>
        <v>0</v>
      </c>
      <c r="M91" s="136">
        <f>IFERROR(VLOOKUP(M$88,'Capital Structure'!$H$27:$I$29,2,FALSE),0)</f>
        <v>0</v>
      </c>
      <c r="N91" s="136">
        <f>IFERROR(VLOOKUP(N$88,'Capital Structure'!$H$27:$I$29,2,FALSE),0)</f>
        <v>0</v>
      </c>
      <c r="O91" s="136">
        <f>IFERROR(VLOOKUP(O$88,'Capital Structure'!$H$27:$I$29,2,FALSE),0)</f>
        <v>0</v>
      </c>
      <c r="P91" s="136">
        <f>IFERROR(VLOOKUP(P$88,'Capital Structure'!$H$27:$I$29,2,FALSE),0)</f>
        <v>0</v>
      </c>
      <c r="Q91" s="136">
        <f>IFERROR(VLOOKUP(Q$88,'Capital Structure'!$H$27:$I$29,2,FALSE),0)</f>
        <v>0</v>
      </c>
      <c r="R91" s="136">
        <f>IFERROR(VLOOKUP(R$88,'Capital Structure'!$H$27:$I$29,2,FALSE),0)</f>
        <v>0</v>
      </c>
      <c r="S91" s="136">
        <f>IFERROR(VLOOKUP(S$88,'Capital Structure'!$H$27:$I$29,2,FALSE),0)</f>
        <v>0</v>
      </c>
      <c r="T91" s="136">
        <f>IFERROR(VLOOKUP(T$88,'Capital Structure'!$H$27:$I$29,2,FALSE),0)</f>
        <v>0</v>
      </c>
      <c r="U91" s="136">
        <f>IFERROR(VLOOKUP(U$88,'Capital Structure'!$H$27:$I$29,2,FALSE),0)</f>
        <v>0</v>
      </c>
      <c r="V91" s="136">
        <f>IFERROR(VLOOKUP(V$88,'Capital Structure'!$H$27:$I$29,2,FALSE),0)</f>
        <v>0</v>
      </c>
      <c r="W91" s="136">
        <f>IFERROR(VLOOKUP(W$88,'Capital Structure'!$H$27:$I$29,2,FALSE),0)</f>
        <v>0</v>
      </c>
      <c r="X91" s="136">
        <f>IFERROR(VLOOKUP(X$88,'Capital Structure'!$H$27:$I$29,2,FALSE),0)</f>
        <v>0</v>
      </c>
      <c r="Y91" s="136">
        <f>IFERROR(VLOOKUP(Y$88,'Capital Structure'!$H$27:$I$29,2,FALSE),0)</f>
        <v>0</v>
      </c>
      <c r="Z91" s="136">
        <f>IFERROR(VLOOKUP(Z$88,'Capital Structure'!$H$27:$I$29,2,FALSE),0)</f>
        <v>0</v>
      </c>
      <c r="AA91" s="136">
        <f>IFERROR(VLOOKUP(AA$88,'Capital Structure'!$H$27:$I$29,2,FALSE),0)</f>
        <v>0</v>
      </c>
      <c r="AB91" s="136">
        <f>IFERROR(VLOOKUP(AB$88,'Capital Structure'!$H$27:$I$29,2,FALSE),0)</f>
        <v>0</v>
      </c>
      <c r="AC91" s="136">
        <f>IFERROR(VLOOKUP(AC$88,'Capital Structure'!$H$27:$I$29,2,FALSE),0)</f>
        <v>0</v>
      </c>
      <c r="AD91" s="136">
        <f>IFERROR(VLOOKUP(AD$88,'Capital Structure'!$H$27:$I$29,2,FALSE),0)</f>
        <v>0</v>
      </c>
      <c r="AE91" s="136">
        <f>IFERROR(VLOOKUP(AE$88,'Capital Structure'!$H$27:$I$29,2,FALSE),0)</f>
        <v>0</v>
      </c>
      <c r="AF91" s="136">
        <f>IFERROR(VLOOKUP(AF$88,'Capital Structure'!$H$27:$I$29,2,FALSE),0)</f>
        <v>0</v>
      </c>
      <c r="AG91" s="136">
        <f>IFERROR(VLOOKUP(AG$88,'Capital Structure'!$H$27:$I$29,2,FALSE),0)</f>
        <v>0</v>
      </c>
      <c r="AH91" s="136">
        <f>IFERROR(VLOOKUP(AH$88,'Capital Structure'!$H$27:$I$29,2,FALSE),0)</f>
        <v>0</v>
      </c>
      <c r="AI91" s="136">
        <f>IFERROR(VLOOKUP(AI$88,'Capital Structure'!$H$27:$I$29,2,FALSE),0)</f>
        <v>0</v>
      </c>
      <c r="AJ91" s="136">
        <f>IFERROR(VLOOKUP(AJ$88,'Capital Structure'!$H$27:$I$29,2,FALSE),0)</f>
        <v>0</v>
      </c>
      <c r="AK91" s="136">
        <f>IFERROR(VLOOKUP(AK$88,'Capital Structure'!$H$27:$I$29,2,FALSE),0)</f>
        <v>0</v>
      </c>
      <c r="AL91" s="136">
        <f>IFERROR(VLOOKUP(AL$88,'Capital Structure'!$H$27:$I$29,2,FALSE),0)</f>
        <v>0</v>
      </c>
      <c r="AM91" s="136">
        <f>IFERROR(VLOOKUP(AM$88,'Capital Structure'!$H$27:$I$29,2,FALSE),0)</f>
        <v>0</v>
      </c>
      <c r="AN91" s="136">
        <f>IFERROR(VLOOKUP(AN$88,'Capital Structure'!$H$27:$I$29,2,FALSE),0)</f>
        <v>0</v>
      </c>
      <c r="AO91" s="136">
        <f>IFERROR(VLOOKUP(AO$88,'Capital Structure'!$H$27:$I$29,2,FALSE),0)</f>
        <v>0</v>
      </c>
      <c r="AP91" s="136">
        <f>IFERROR(VLOOKUP(AP$88,'Capital Structure'!$H$27:$I$29,2,FALSE),0)</f>
        <v>0</v>
      </c>
      <c r="AQ91" s="136">
        <f>IFERROR(VLOOKUP(AQ$88,'Capital Structure'!$H$27:$I$29,2,FALSE),0)</f>
        <v>0</v>
      </c>
      <c r="AR91" s="136">
        <f>IFERROR(VLOOKUP(AR$88,'Capital Structure'!$H$27:$I$29,2,FALSE),0)</f>
        <v>0</v>
      </c>
      <c r="AS91" s="136">
        <f>IFERROR(VLOOKUP(AS$88,'Capital Structure'!$H$27:$I$29,2,FALSE),0)</f>
        <v>0</v>
      </c>
      <c r="AT91" s="136">
        <f>IFERROR(VLOOKUP(AT$88,'Capital Structure'!$H$27:$I$29,2,FALSE),0)</f>
        <v>0</v>
      </c>
      <c r="AU91" s="136">
        <f>IFERROR(VLOOKUP(AU$88,'Capital Structure'!$H$27:$I$29,2,FALSE),0)</f>
        <v>0</v>
      </c>
      <c r="AV91" s="136">
        <f>IFERROR(VLOOKUP(AV$88,'Capital Structure'!$H$27:$I$29,2,FALSE),0)</f>
        <v>0</v>
      </c>
      <c r="AW91" s="136">
        <f>IFERROR(VLOOKUP(AW$88,'Capital Structure'!$H$27:$I$29,2,FALSE),0)</f>
        <v>0</v>
      </c>
      <c r="AX91" s="136">
        <f>IFERROR(VLOOKUP(AX$88,'Capital Structure'!$H$27:$I$29,2,FALSE),0)</f>
        <v>0</v>
      </c>
      <c r="AY91" s="136">
        <f>IFERROR(VLOOKUP(AY$88,'Capital Structure'!$H$27:$I$29,2,FALSE),0)</f>
        <v>0</v>
      </c>
      <c r="AZ91" s="136">
        <f>IFERROR(VLOOKUP(AZ$88,'Capital Structure'!$H$27:$I$29,2,FALSE),0)</f>
        <v>0</v>
      </c>
      <c r="BA91" s="136">
        <f>IFERROR(VLOOKUP(BA$88,'Capital Structure'!$H$27:$I$29,2,FALSE),0)</f>
        <v>0</v>
      </c>
      <c r="BB91" s="136">
        <f>IFERROR(VLOOKUP(BB$88,'Capital Structure'!$H$27:$I$29,2,FALSE),0)</f>
        <v>0</v>
      </c>
      <c r="BC91" s="136">
        <f>IFERROR(VLOOKUP(BC$88,'Capital Structure'!$H$27:$I$29,2,FALSE),0)</f>
        <v>0</v>
      </c>
      <c r="BD91" s="136">
        <f>IFERROR(VLOOKUP(BD$88,'Capital Structure'!$H$27:$I$29,2,FALSE),0)</f>
        <v>0</v>
      </c>
      <c r="BE91" s="136">
        <f>IFERROR(VLOOKUP(BE$88,'Capital Structure'!$H$27:$I$29,2,FALSE),0)</f>
        <v>0</v>
      </c>
      <c r="BF91" s="136">
        <f>IFERROR(VLOOKUP(BF$88,'Capital Structure'!$H$27:$I$29,2,FALSE),0)</f>
        <v>0</v>
      </c>
      <c r="BG91" s="136">
        <f>IFERROR(VLOOKUP(BG$88,'Capital Structure'!$H$27:$I$29,2,FALSE),0)</f>
        <v>0</v>
      </c>
      <c r="BH91" s="136">
        <f>IFERROR(VLOOKUP(BH$88,'Capital Structure'!$H$27:$I$29,2,FALSE),0)</f>
        <v>0</v>
      </c>
      <c r="BI91" s="136">
        <f>IFERROR(VLOOKUP(BI$88,'Capital Structure'!$H$27:$I$29,2,FALSE),0)</f>
        <v>0</v>
      </c>
      <c r="BJ91" s="136">
        <f>IFERROR(VLOOKUP(BJ$88,'Capital Structure'!$H$27:$I$29,2,FALSE),0)</f>
        <v>0</v>
      </c>
      <c r="BK91" s="136">
        <f>IFERROR(VLOOKUP(BK$88,'Capital Structure'!$H$27:$I$29,2,FALSE),0)</f>
        <v>0</v>
      </c>
      <c r="BL91" s="136">
        <f>IFERROR(VLOOKUP(BL$88,'Capital Structure'!$H$27:$I$29,2,FALSE),0)</f>
        <v>0</v>
      </c>
      <c r="BM91" s="136">
        <f>IFERROR(VLOOKUP(BM$88,'Capital Structure'!$H$27:$I$29,2,FALSE),0)</f>
        <v>0</v>
      </c>
      <c r="BN91" s="136">
        <f>IFERROR(VLOOKUP(BN$88,'Capital Structure'!$H$27:$I$29,2,FALSE),0)</f>
        <v>0</v>
      </c>
      <c r="BO91" s="136">
        <f>IFERROR(VLOOKUP(BO$88,'Capital Structure'!$H$27:$I$29,2,FALSE),0)</f>
        <v>0</v>
      </c>
      <c r="BP91" s="136">
        <f>IFERROR(VLOOKUP(BP$88,'Capital Structure'!$H$27:$I$29,2,FALSE),0)</f>
        <v>0</v>
      </c>
      <c r="BQ91" s="136">
        <f>IFERROR(VLOOKUP(BQ$88,'Capital Structure'!$H$27:$I$29,2,FALSE),0)</f>
        <v>0</v>
      </c>
      <c r="BR91" s="136">
        <f>IFERROR(VLOOKUP(BR$88,'Capital Structure'!$H$27:$I$29,2,FALSE),0)</f>
        <v>0</v>
      </c>
      <c r="BS91" s="136">
        <f>IFERROR(VLOOKUP(BS$88,'Capital Structure'!$H$27:$I$29,2,FALSE),0)</f>
        <v>0</v>
      </c>
      <c r="BT91" s="136">
        <f>IFERROR(VLOOKUP(BT$88,'Capital Structure'!$H$27:$I$29,2,FALSE),0)</f>
        <v>0</v>
      </c>
      <c r="BU91" s="136">
        <f>IFERROR(VLOOKUP(BU$88,'Capital Structure'!$H$27:$I$29,2,FALSE),0)</f>
        <v>0</v>
      </c>
      <c r="BV91" s="136">
        <f>IFERROR(VLOOKUP(BV$88,'Capital Structure'!$H$27:$I$29,2,FALSE),0)</f>
        <v>0</v>
      </c>
      <c r="BW91" s="136">
        <f>IFERROR(VLOOKUP(BW$88,'Capital Structure'!$H$27:$I$29,2,FALSE),0)</f>
        <v>0</v>
      </c>
      <c r="BX91" s="136">
        <f>IFERROR(VLOOKUP(BX$88,'Capital Structure'!$H$27:$I$29,2,FALSE),0)</f>
        <v>0</v>
      </c>
      <c r="BY91" s="136">
        <f>IFERROR(VLOOKUP(BY$88,'Capital Structure'!$H$27:$I$29,2,FALSE),0)</f>
        <v>0</v>
      </c>
      <c r="BZ91" s="136">
        <f>IFERROR(VLOOKUP(BZ$88,'Capital Structure'!$H$27:$I$29,2,FALSE),0)</f>
        <v>0</v>
      </c>
      <c r="CA91" s="136">
        <f>IFERROR(VLOOKUP(CA$88,'Capital Structure'!$H$27:$I$29,2,FALSE),0)</f>
        <v>0</v>
      </c>
      <c r="CB91" s="136">
        <f>IFERROR(VLOOKUP(CB$88,'Capital Structure'!$H$27:$I$29,2,FALSE),0)</f>
        <v>0</v>
      </c>
      <c r="CC91" s="136">
        <f>IFERROR(VLOOKUP(CC$88,'Capital Structure'!$H$27:$I$29,2,FALSE),0)</f>
        <v>0</v>
      </c>
      <c r="CD91" s="136">
        <f>IFERROR(VLOOKUP(CD$88,'Capital Structure'!$H$27:$I$29,2,FALSE),0)</f>
        <v>0</v>
      </c>
      <c r="CE91" s="136">
        <f>IFERROR(VLOOKUP(CE$88,'Capital Structure'!$H$27:$I$29,2,FALSE),0)</f>
        <v>0</v>
      </c>
      <c r="CF91" s="136">
        <f>IFERROR(VLOOKUP(CF$88,'Capital Structure'!$H$27:$I$29,2,FALSE),0)</f>
        <v>0</v>
      </c>
      <c r="CG91" s="136">
        <f>IFERROR(VLOOKUP(CG$88,'Capital Structure'!$H$27:$I$29,2,FALSE),0)</f>
        <v>0</v>
      </c>
      <c r="CH91" s="136">
        <f>IFERROR(VLOOKUP(CH$88,'Capital Structure'!$H$27:$I$29,2,FALSE),0)</f>
        <v>0</v>
      </c>
      <c r="CI91" s="136">
        <f>IFERROR(VLOOKUP(CI$88,'Capital Structure'!$H$27:$I$29,2,FALSE),0)</f>
        <v>0</v>
      </c>
      <c r="CJ91" s="136">
        <f>IFERROR(VLOOKUP(CJ$88,'Capital Structure'!$H$27:$I$29,2,FALSE),0)</f>
        <v>0</v>
      </c>
      <c r="CK91" s="136">
        <f>IFERROR(VLOOKUP(CK$88,'Capital Structure'!$H$27:$I$29,2,FALSE),0)</f>
        <v>0</v>
      </c>
      <c r="CL91" s="136">
        <f>IFERROR(VLOOKUP(CL$88,'Capital Structure'!$H$27:$I$29,2,FALSE),0)</f>
        <v>0</v>
      </c>
      <c r="CM91" s="136">
        <f>IFERROR(VLOOKUP(CM$88,'Capital Structure'!$H$27:$I$29,2,FALSE),0)</f>
        <v>0</v>
      </c>
      <c r="CN91" s="136">
        <f>IFERROR(VLOOKUP(CN$88,'Capital Structure'!$H$27:$I$29,2,FALSE),0)</f>
        <v>0</v>
      </c>
      <c r="CO91" s="136">
        <f>IFERROR(VLOOKUP(CO$88,'Capital Structure'!$H$27:$I$29,2,FALSE),0)</f>
        <v>0</v>
      </c>
      <c r="CP91" s="136">
        <f>IFERROR(VLOOKUP(CP$88,'Capital Structure'!$H$27:$I$29,2,FALSE),0)</f>
        <v>0</v>
      </c>
      <c r="CQ91" s="136">
        <f>IFERROR(VLOOKUP(CQ$88,'Capital Structure'!$H$27:$I$29,2,FALSE),0)</f>
        <v>0</v>
      </c>
      <c r="CR91" s="136">
        <f>IFERROR(VLOOKUP(CR$88,'Capital Structure'!$H$27:$I$29,2,FALSE),0)</f>
        <v>0</v>
      </c>
      <c r="CS91" s="136">
        <f>IFERROR(VLOOKUP(CS$88,'Capital Structure'!$H$27:$I$29,2,FALSE),0)</f>
        <v>0</v>
      </c>
      <c r="CT91" s="136">
        <f>IFERROR(VLOOKUP(CT$88,'Capital Structure'!$H$27:$I$29,2,FALSE),0)</f>
        <v>0</v>
      </c>
      <c r="CU91" s="136">
        <f>IFERROR(VLOOKUP(CU$88,'Capital Structure'!$H$27:$I$29,2,FALSE),0)</f>
        <v>0</v>
      </c>
      <c r="CV91" s="136">
        <f>IFERROR(VLOOKUP(CV$88,'Capital Structure'!$H$27:$I$29,2,FALSE),0)</f>
        <v>0</v>
      </c>
      <c r="CW91" s="136">
        <f>IFERROR(VLOOKUP(CW$88,'Capital Structure'!$H$27:$I$29,2,FALSE),0)</f>
        <v>0</v>
      </c>
      <c r="CX91" s="136">
        <f>IFERROR(VLOOKUP(CX$88,'Capital Structure'!$H$27:$I$29,2,FALSE),0)</f>
        <v>0</v>
      </c>
      <c r="CY91" s="136">
        <f>IFERROR(VLOOKUP(CY$88,'Capital Structure'!$H$27:$I$29,2,FALSE),0)</f>
        <v>0</v>
      </c>
      <c r="CZ91" s="136">
        <f>IFERROR(VLOOKUP(CZ$88,'Capital Structure'!$H$27:$I$29,2,FALSE),0)</f>
        <v>0</v>
      </c>
      <c r="DA91" s="136">
        <f>IFERROR(VLOOKUP(DA$88,'Capital Structure'!$H$27:$I$29,2,FALSE),0)</f>
        <v>0</v>
      </c>
      <c r="DB91" s="136">
        <f>IFERROR(VLOOKUP(DB$88,'Capital Structure'!$H$27:$I$29,2,FALSE),0)</f>
        <v>0</v>
      </c>
      <c r="DC91" s="136">
        <f>IFERROR(VLOOKUP(DC$88,'Capital Structure'!$H$27:$I$29,2,FALSE),0)</f>
        <v>0</v>
      </c>
      <c r="DD91" s="136">
        <f>IFERROR(VLOOKUP(DD$88,'Capital Structure'!$H$27:$I$29,2,FALSE),0)</f>
        <v>0</v>
      </c>
      <c r="DE91" s="136">
        <f>IFERROR(VLOOKUP(DE$88,'Capital Structure'!$H$27:$I$29,2,FALSE),0)</f>
        <v>0</v>
      </c>
      <c r="DF91" s="136">
        <f>IFERROR(VLOOKUP(DF$88,'Capital Structure'!$H$27:$I$29,2,FALSE),0)</f>
        <v>0</v>
      </c>
      <c r="DG91" s="136">
        <f>IFERROR(VLOOKUP(DG$88,'Capital Structure'!$H$27:$I$29,2,FALSE),0)</f>
        <v>0</v>
      </c>
      <c r="DH91" s="136">
        <f>IFERROR(VLOOKUP(DH$88,'Capital Structure'!$H$27:$I$29,2,FALSE),0)</f>
        <v>0</v>
      </c>
      <c r="DI91" s="136">
        <f>IFERROR(VLOOKUP(DI$88,'Capital Structure'!$H$27:$I$29,2,FALSE),0)</f>
        <v>0</v>
      </c>
      <c r="DJ91" s="136">
        <f>IFERROR(VLOOKUP(DJ$88,'Capital Structure'!$H$27:$I$29,2,FALSE),0)</f>
        <v>0</v>
      </c>
      <c r="DK91" s="136">
        <f>IFERROR(VLOOKUP(DK$88,'Capital Structure'!$H$27:$I$29,2,FALSE),0)</f>
        <v>0</v>
      </c>
      <c r="DL91" s="136">
        <f>IFERROR(VLOOKUP(DL$88,'Capital Structure'!$H$27:$I$29,2,FALSE),0)</f>
        <v>0</v>
      </c>
      <c r="DM91" s="136">
        <f>IFERROR(VLOOKUP(DM$88,'Capital Structure'!$H$27:$I$29,2,FALSE),0)</f>
        <v>0</v>
      </c>
      <c r="DN91" s="136">
        <f>IFERROR(VLOOKUP(DN$88,'Capital Structure'!$H$27:$I$29,2,FALSE),0)</f>
        <v>0</v>
      </c>
      <c r="DO91" s="136">
        <f>IFERROR(VLOOKUP(DO$88,'Capital Structure'!$H$27:$I$29,2,FALSE),0)</f>
        <v>0</v>
      </c>
      <c r="DP91" s="136">
        <f>IFERROR(VLOOKUP(DP$88,'Capital Structure'!$H$27:$I$29,2,FALSE),0)</f>
        <v>0</v>
      </c>
      <c r="DQ91" s="136">
        <f>IFERROR(VLOOKUP(DQ$88,'Capital Structure'!$H$27:$I$29,2,FALSE),0)</f>
        <v>0</v>
      </c>
      <c r="DR91" s="136">
        <f>IFERROR(VLOOKUP(DR$88,'Capital Structure'!$H$27:$I$29,2,FALSE),0)</f>
        <v>0</v>
      </c>
      <c r="DS91" s="136">
        <f>IFERROR(VLOOKUP(DS$88,'Capital Structure'!$H$27:$I$29,2,FALSE),0)</f>
        <v>0</v>
      </c>
      <c r="DT91" s="136">
        <f>IFERROR(VLOOKUP(DT$88,'Capital Structure'!$H$27:$I$29,2,FALSE),0)</f>
        <v>0</v>
      </c>
      <c r="DU91" s="136">
        <f>IFERROR(VLOOKUP(DU$88,'Capital Structure'!$H$27:$I$29,2,FALSE),0)</f>
        <v>0</v>
      </c>
      <c r="DV91" s="136">
        <f>IFERROR(VLOOKUP(DV$88,'Capital Structure'!$H$27:$I$29,2,FALSE),0)</f>
        <v>0</v>
      </c>
      <c r="DW91" s="136">
        <f>IFERROR(VLOOKUP(DW$88,'Capital Structure'!$H$27:$I$29,2,FALSE),0)</f>
        <v>0</v>
      </c>
      <c r="DX91" s="136">
        <f>IFERROR(VLOOKUP(DX$88,'Capital Structure'!$H$27:$I$29,2,FALSE),0)</f>
        <v>0</v>
      </c>
      <c r="DY91" s="136">
        <f>IFERROR(VLOOKUP(DY$88,'Capital Structure'!$H$27:$I$29,2,FALSE),0)</f>
        <v>0</v>
      </c>
      <c r="DZ91" s="136">
        <f>IFERROR(VLOOKUP(DZ$88,'Capital Structure'!$H$27:$I$29,2,FALSE),0)</f>
        <v>0</v>
      </c>
      <c r="EA91" s="136">
        <f>IFERROR(VLOOKUP(EA$88,'Capital Structure'!$H$27:$I$29,2,FALSE),0)</f>
        <v>0</v>
      </c>
      <c r="EB91" s="136">
        <f>IFERROR(VLOOKUP(EB$88,'Capital Structure'!$H$27:$I$29,2,FALSE),0)</f>
        <v>0</v>
      </c>
      <c r="EC91" s="136">
        <f>IFERROR(VLOOKUP(EC$88,'Capital Structure'!$H$27:$I$29,2,FALSE),0)</f>
        <v>0</v>
      </c>
      <c r="ED91" s="136">
        <f>IFERROR(VLOOKUP(ED$88,'Capital Structure'!$H$27:$I$29,2,FALSE),0)</f>
        <v>0</v>
      </c>
      <c r="EE91" s="136">
        <f>IFERROR(VLOOKUP(EE$88,'Capital Structure'!$H$27:$I$29,2,FALSE),0)</f>
        <v>0</v>
      </c>
      <c r="EF91" s="136">
        <f>IFERROR(VLOOKUP(EF$88,'Capital Structure'!$H$27:$I$29,2,FALSE),0)</f>
        <v>0</v>
      </c>
      <c r="EG91" s="136">
        <f>IFERROR(VLOOKUP(EG$88,'Capital Structure'!$H$27:$I$29,2,FALSE),0)</f>
        <v>0</v>
      </c>
      <c r="EH91" s="136">
        <f>IFERROR(VLOOKUP(EH$88,'Capital Structure'!$H$27:$I$29,2,FALSE),0)</f>
        <v>0</v>
      </c>
      <c r="EI91" s="136">
        <f>IFERROR(VLOOKUP(EI$88,'Capital Structure'!$H$27:$I$29,2,FALSE),0)</f>
        <v>0</v>
      </c>
      <c r="EJ91" s="136">
        <f>IFERROR(VLOOKUP(EJ$88,'Capital Structure'!$H$27:$I$29,2,FALSE),0)</f>
        <v>0</v>
      </c>
      <c r="EK91" s="136">
        <f>IFERROR(VLOOKUP(EK$88,'Capital Structure'!$H$27:$I$29,2,FALSE),0)</f>
        <v>0</v>
      </c>
      <c r="EL91" s="136">
        <f>IFERROR(VLOOKUP(EL$88,'Capital Structure'!$H$27:$I$29,2,FALSE),0)</f>
        <v>0</v>
      </c>
      <c r="EM91" s="136">
        <f>IFERROR(VLOOKUP(EM$88,'Capital Structure'!$H$27:$I$29,2,FALSE),0)</f>
        <v>0</v>
      </c>
      <c r="EN91" s="136">
        <f>IFERROR(VLOOKUP(EN$88,'Capital Structure'!$H$27:$I$29,2,FALSE),0)</f>
        <v>0</v>
      </c>
      <c r="EO91" s="136">
        <f>IFERROR(VLOOKUP(EO$88,'Capital Structure'!$H$27:$I$29,2,FALSE),0)</f>
        <v>0</v>
      </c>
      <c r="EP91" s="136">
        <f>IFERROR(VLOOKUP(EP$88,'Capital Structure'!$H$27:$I$29,2,FALSE),0)</f>
        <v>0</v>
      </c>
      <c r="EQ91" s="136">
        <f>IFERROR(VLOOKUP(EQ$88,'Capital Structure'!$H$27:$I$29,2,FALSE),0)</f>
        <v>0</v>
      </c>
      <c r="ER91" s="136">
        <f>IFERROR(VLOOKUP(ER$88,'Capital Structure'!$H$27:$I$29,2,FALSE),0)</f>
        <v>0</v>
      </c>
      <c r="ES91" s="136">
        <f>IFERROR(VLOOKUP(ES$88,'Capital Structure'!$H$27:$I$29,2,FALSE),0)</f>
        <v>0</v>
      </c>
      <c r="ET91" s="136">
        <f>IFERROR(VLOOKUP(ET$88,'Capital Structure'!$H$27:$I$29,2,FALSE),0)</f>
        <v>0</v>
      </c>
      <c r="EU91" s="136">
        <f>IFERROR(VLOOKUP(EU$88,'Capital Structure'!$H$27:$I$29,2,FALSE),0)</f>
        <v>0</v>
      </c>
      <c r="EV91" s="136">
        <f>IFERROR(VLOOKUP(EV$88,'Capital Structure'!$H$27:$I$29,2,FALSE),0)</f>
        <v>0</v>
      </c>
      <c r="EW91" s="136">
        <f>IFERROR(VLOOKUP(EW$88,'Capital Structure'!$H$27:$I$29,2,FALSE),0)</f>
        <v>0</v>
      </c>
      <c r="EX91" s="136">
        <f>IFERROR(VLOOKUP(EX$88,'Capital Structure'!$H$27:$I$29,2,FALSE),0)</f>
        <v>0</v>
      </c>
      <c r="EY91" s="136">
        <f>IFERROR(VLOOKUP(EY$88,'Capital Structure'!$H$27:$I$29,2,FALSE),0)</f>
        <v>0</v>
      </c>
      <c r="EZ91" s="136">
        <f>IFERROR(VLOOKUP(EZ$88,'Capital Structure'!$H$27:$I$29,2,FALSE),0)</f>
        <v>0</v>
      </c>
      <c r="FA91" s="136">
        <f>IFERROR(VLOOKUP(FA$88,'Capital Structure'!$H$27:$I$29,2,FALSE),0)</f>
        <v>0</v>
      </c>
      <c r="FB91" s="136">
        <f>IFERROR(VLOOKUP(FB$88,'Capital Structure'!$H$27:$I$29,2,FALSE),0)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39" t="s">
        <v>353</v>
      </c>
      <c r="E92" s="136">
        <f>SUM($E$89:E89)-SUM($E$91:E91)+SUM($D$90:D90)-SUM($D$94:D94)</f>
        <v>0</v>
      </c>
      <c r="F92" s="136">
        <f>SUM($E$89:F89)-SUM($E$91:F91)+SUM($D$90:E90)-SUM($D$94:E94)</f>
        <v>0</v>
      </c>
      <c r="G92" s="136">
        <f>SUM($E$89:G89)-SUM($E$91:G91)+SUM($D$90:F90)-SUM($D$94:F94)</f>
        <v>0</v>
      </c>
      <c r="H92" s="136">
        <f>SUM($E$89:H89)-SUM($E$91:H91)+SUM($D$90:G90)-SUM($D$94:G94)</f>
        <v>0</v>
      </c>
      <c r="I92" s="136">
        <f>SUM($E$89:I89)-SUM($E$91:I91)+SUM($D$90:H90)-SUM($D$94:H94)</f>
        <v>0</v>
      </c>
      <c r="J92" s="136">
        <f>SUM($E$89:J89)-SUM($E$91:J91)+SUM($D$90:I90)-SUM($D$94:I94)</f>
        <v>0</v>
      </c>
      <c r="K92" s="136">
        <f>SUM($E$89:K89)-SUM($E$91:K91)+SUM($D$90:J90)-SUM($D$94:J94)</f>
        <v>0</v>
      </c>
      <c r="L92" s="136">
        <f>SUM($E$89:L89)-SUM($E$91:L91)+SUM($D$90:K90)-SUM($D$94:K94)</f>
        <v>0</v>
      </c>
      <c r="M92" s="136">
        <f>SUM($E$89:M89)-SUM($E$91:M91)+SUM($D$90:L90)-SUM($D$94:L94)</f>
        <v>0</v>
      </c>
      <c r="N92" s="136">
        <f>SUM($E$89:N89)-SUM($E$91:N91)+SUM($D$90:M90)-SUM($D$94:M94)</f>
        <v>0</v>
      </c>
      <c r="O92" s="136">
        <f>SUM($E$89:O89)-SUM($E$91:O91)+SUM($D$90:N90)-SUM($D$94:N94)</f>
        <v>0</v>
      </c>
      <c r="P92" s="136">
        <f>SUM($E$89:P89)-SUM($E$91:P91)+SUM($D$90:O90)-SUM($D$94:O94)</f>
        <v>0</v>
      </c>
      <c r="Q92" s="136">
        <f>SUM($E$89:Q89)-SUM($E$91:Q91)+SUM($D$90:P90)-SUM($D$94:P94)</f>
        <v>0</v>
      </c>
      <c r="R92" s="136">
        <f>SUM($E$89:R89)-SUM($E$91:R91)+SUM($D$90:Q90)-SUM($D$94:Q94)</f>
        <v>0</v>
      </c>
      <c r="S92" s="136">
        <f>SUM($E$89:S89)-SUM($E$91:S91)+SUM($D$90:R90)-SUM($D$94:R94)</f>
        <v>0</v>
      </c>
      <c r="T92" s="136">
        <f>SUM($E$89:T89)-SUM($E$91:T91)+SUM($D$90:S90)-SUM($D$94:S94)</f>
        <v>0</v>
      </c>
      <c r="U92" s="136">
        <f>SUM($E$89:U89)-SUM($E$91:U91)+SUM($D$90:T90)-SUM($D$94:T94)</f>
        <v>0</v>
      </c>
      <c r="V92" s="136">
        <f>SUM($E$89:V89)-SUM($E$91:V91)+SUM($D$90:U90)-SUM($D$94:U94)</f>
        <v>0</v>
      </c>
      <c r="W92" s="136">
        <f>SUM($E$89:W89)-SUM($E$91:W91)+SUM($D$90:V90)-SUM($D$94:V94)</f>
        <v>0</v>
      </c>
      <c r="X92" s="136">
        <f>SUM($E$89:X89)-SUM($E$91:X91)+SUM($D$90:W90)-SUM($D$94:W94)</f>
        <v>0</v>
      </c>
      <c r="Y92" s="136">
        <f>SUM($E$89:Y89)-SUM($E$91:Y91)+SUM($D$90:X90)-SUM($D$94:X94)</f>
        <v>0</v>
      </c>
      <c r="Z92" s="136">
        <f>SUM($E$89:Z89)-SUM($E$91:Z91)+SUM($D$90:Y90)-SUM($D$94:Y94)</f>
        <v>0</v>
      </c>
      <c r="AA92" s="136">
        <f>SUM($E$89:AA89)-SUM($E$91:AA91)+SUM($D$90:Z90)-SUM($D$94:Z94)</f>
        <v>0</v>
      </c>
      <c r="AB92" s="136">
        <f>SUM($E$89:AB89)-SUM($E$91:AB91)+SUM($D$90:AA90)-SUM($D$94:AA94)</f>
        <v>0</v>
      </c>
      <c r="AC92" s="136">
        <f>SUM($E$89:AC89)-SUM($E$91:AC91)+SUM($D$90:AB90)-SUM($D$94:AB94)</f>
        <v>0</v>
      </c>
      <c r="AD92" s="136">
        <f>SUM($E$89:AD89)-SUM($E$91:AD91)+SUM($D$90:AC90)-SUM($D$94:AC94)</f>
        <v>0</v>
      </c>
      <c r="AE92" s="136">
        <f>SUM($E$89:AE89)-SUM($E$91:AE91)+SUM($D$90:AD90)-SUM($D$94:AD94)</f>
        <v>0</v>
      </c>
      <c r="AF92" s="136">
        <f>SUM($E$89:AF89)-SUM($E$91:AF91)+SUM($D$90:AE90)-SUM($D$94:AE94)</f>
        <v>0</v>
      </c>
      <c r="AG92" s="136">
        <f>SUM($E$89:AG89)-SUM($E$91:AG91)+SUM($D$90:AF90)-SUM($D$94:AF94)</f>
        <v>0</v>
      </c>
      <c r="AH92" s="136">
        <f>SUM($E$89:AH89)-SUM($E$91:AH91)+SUM($D$90:AG90)-SUM($D$94:AG94)</f>
        <v>0</v>
      </c>
      <c r="AI92" s="136">
        <f>SUM($E$89:AI89)-SUM($E$91:AI91)+SUM($D$90:AH90)-SUM($D$94:AH94)</f>
        <v>0</v>
      </c>
      <c r="AJ92" s="136">
        <f>SUM($E$89:AJ89)-SUM($E$91:AJ91)+SUM($D$90:AI90)-SUM($D$94:AI94)</f>
        <v>0</v>
      </c>
      <c r="AK92" s="136">
        <f>SUM($E$89:AK89)-SUM($E$91:AK91)+SUM($D$90:AJ90)-SUM($D$94:AJ94)</f>
        <v>0</v>
      </c>
      <c r="AL92" s="136">
        <f>SUM($E$89:AL89)-SUM($E$91:AL91)+SUM($D$90:AK90)-SUM($D$94:AK94)</f>
        <v>0</v>
      </c>
      <c r="AM92" s="136">
        <f>SUM($E$89:AM89)-SUM($E$91:AM91)+SUM($D$90:AL90)-SUM($D$94:AL94)</f>
        <v>0</v>
      </c>
      <c r="AN92" s="136">
        <f>SUM($E$89:AN89)-SUM($E$91:AN91)+SUM($D$90:AM90)-SUM($D$94:AM94)</f>
        <v>0</v>
      </c>
      <c r="AO92" s="136">
        <f>SUM($E$89:AO89)-SUM($E$91:AO91)+SUM($D$90:AN90)-SUM($D$94:AN94)</f>
        <v>0</v>
      </c>
      <c r="AP92" s="136">
        <f>SUM($E$89:AP89)-SUM($E$91:AP91)+SUM($D$90:AO90)-SUM($D$94:AO94)</f>
        <v>0</v>
      </c>
      <c r="AQ92" s="136">
        <f>SUM($E$89:AQ89)-SUM($E$91:AQ91)+SUM($D$90:AP90)-SUM($D$94:AP94)</f>
        <v>0</v>
      </c>
      <c r="AR92" s="136">
        <f>SUM($E$89:AR89)-SUM($E$91:AR91)+SUM($D$90:AQ90)-SUM($D$94:AQ94)</f>
        <v>0</v>
      </c>
      <c r="AS92" s="136">
        <f>SUM($E$89:AS89)-SUM($E$91:AS91)+SUM($D$90:AR90)-SUM($D$94:AR94)</f>
        <v>0</v>
      </c>
      <c r="AT92" s="136">
        <f>SUM($E$89:AT89)-SUM($E$91:AT91)+SUM($D$90:AS90)-SUM($D$94:AS94)</f>
        <v>0</v>
      </c>
      <c r="AU92" s="136">
        <f>SUM($E$89:AU89)-SUM($E$91:AU91)+SUM($D$90:AT90)-SUM($D$94:AT94)</f>
        <v>0</v>
      </c>
      <c r="AV92" s="136">
        <f>SUM($E$89:AV89)-SUM($E$91:AV91)+SUM($D$90:AU90)-SUM($D$94:AU94)</f>
        <v>0</v>
      </c>
      <c r="AW92" s="136">
        <f>SUM($E$89:AW89)-SUM($E$91:AW91)+SUM($D$90:AV90)-SUM($D$94:AV94)</f>
        <v>0</v>
      </c>
      <c r="AX92" s="136">
        <f>SUM($E$89:AX89)-SUM($E$91:AX91)+SUM($D$90:AW90)-SUM($D$94:AW94)</f>
        <v>0</v>
      </c>
      <c r="AY92" s="136">
        <f>SUM($E$89:AY89)-SUM($E$91:AY91)+SUM($D$90:AX90)-SUM($D$94:AX94)</f>
        <v>0</v>
      </c>
      <c r="AZ92" s="136">
        <f>SUM($E$89:AZ89)-SUM($E$91:AZ91)+SUM($D$90:AY90)-SUM($D$94:AY94)</f>
        <v>0</v>
      </c>
      <c r="BA92" s="136">
        <f>SUM($E$89:BA89)-SUM($E$91:BA91)+SUM($D$90:AZ90)-SUM($D$94:AZ94)</f>
        <v>0</v>
      </c>
      <c r="BB92" s="136">
        <f>SUM($E$89:BB89)-SUM($E$91:BB91)+SUM($D$90:BA90)-SUM($D$94:BA94)</f>
        <v>0</v>
      </c>
      <c r="BC92" s="136">
        <f>SUM($E$89:BC89)-SUM($E$91:BC91)+SUM($D$90:BB90)-SUM($D$94:BB94)</f>
        <v>0</v>
      </c>
      <c r="BD92" s="136">
        <f>SUM($E$89:BD89)-SUM($E$91:BD91)+SUM($D$90:BC90)-SUM($D$94:BC94)</f>
        <v>0</v>
      </c>
      <c r="BE92" s="136">
        <f>SUM($E$89:BE89)-SUM($E$91:BE91)+SUM($D$90:BD90)-SUM($D$94:BD94)</f>
        <v>0</v>
      </c>
      <c r="BF92" s="136">
        <f>SUM($E$89:BF89)-SUM($E$91:BF91)+SUM($D$90:BE90)-SUM($D$94:BE94)</f>
        <v>0</v>
      </c>
      <c r="BG92" s="136">
        <f>SUM($E$89:BG89)-SUM($E$91:BG91)+SUM($D$90:BF90)-SUM($D$94:BF94)</f>
        <v>0</v>
      </c>
      <c r="BH92" s="136">
        <f>SUM($E$89:BH89)-SUM($E$91:BH91)+SUM($D$90:BG90)-SUM($D$94:BG94)</f>
        <v>0</v>
      </c>
      <c r="BI92" s="136">
        <f>SUM($E$89:BI89)-SUM($E$91:BI91)+SUM($D$90:BH90)-SUM($D$94:BH94)</f>
        <v>0</v>
      </c>
      <c r="BJ92" s="136">
        <f>SUM($E$89:BJ89)-SUM($E$91:BJ91)+SUM($D$90:BI90)-SUM($D$94:BI94)</f>
        <v>0</v>
      </c>
      <c r="BK92" s="136">
        <f>SUM($E$89:BK89)-SUM($E$91:BK91)+SUM($D$90:BJ90)-SUM($D$94:BJ94)</f>
        <v>0</v>
      </c>
      <c r="BL92" s="136">
        <f>SUM($E$89:BL89)-SUM($E$91:BL91)+SUM($D$90:BK90)-SUM($D$94:BK94)</f>
        <v>0</v>
      </c>
      <c r="BM92" s="136">
        <f>SUM($E$89:BM89)-SUM($E$91:BM91)+SUM($D$90:BL90)-SUM($D$94:BL94)</f>
        <v>0</v>
      </c>
      <c r="BN92" s="136">
        <f>SUM($E$89:BN89)-SUM($E$91:BN91)+SUM($D$90:BM90)-SUM($D$94:BM94)</f>
        <v>0</v>
      </c>
      <c r="BO92" s="136">
        <f>SUM($E$89:BO89)-SUM($E$91:BO91)+SUM($D$90:BN90)-SUM($D$94:BN94)</f>
        <v>0</v>
      </c>
      <c r="BP92" s="136">
        <f>SUM($E$89:BP89)-SUM($E$91:BP91)+SUM($D$90:BO90)-SUM($D$94:BO94)</f>
        <v>0</v>
      </c>
      <c r="BQ92" s="136">
        <f>SUM($E$89:BQ89)-SUM($E$91:BQ91)+SUM($D$90:BP90)-SUM($D$94:BP94)</f>
        <v>0</v>
      </c>
      <c r="BR92" s="136">
        <f>SUM($E$89:BR89)-SUM($E$91:BR91)+SUM($D$90:BQ90)-SUM($D$94:BQ94)</f>
        <v>0</v>
      </c>
      <c r="BS92" s="136">
        <f>SUM($E$89:BS89)-SUM($E$91:BS91)+SUM($D$90:BR90)-SUM($D$94:BR94)</f>
        <v>0</v>
      </c>
      <c r="BT92" s="136">
        <f>SUM($E$89:BT89)-SUM($E$91:BT91)+SUM($D$90:BS90)-SUM($D$94:BS94)</f>
        <v>0</v>
      </c>
      <c r="BU92" s="136">
        <f>SUM($E$89:BU89)-SUM($E$91:BU91)+SUM($D$90:BT90)-SUM($D$94:BT94)</f>
        <v>0</v>
      </c>
      <c r="BV92" s="136">
        <f>SUM($E$89:BV89)-SUM($E$91:BV91)+SUM($D$90:BU90)-SUM($D$94:BU94)</f>
        <v>0</v>
      </c>
      <c r="BW92" s="136">
        <f>SUM($E$89:BW89)-SUM($E$91:BW91)+SUM($D$90:BV90)-SUM($D$94:BV94)</f>
        <v>0</v>
      </c>
      <c r="BX92" s="136">
        <f>SUM($E$89:BX89)-SUM($E$91:BX91)+SUM($D$90:BW90)-SUM($D$94:BW94)</f>
        <v>8009132.5294918716</v>
      </c>
      <c r="BY92" s="136">
        <f>SUM($E$89:BY89)-SUM($E$91:BY91)+SUM($D$90:BX90)-SUM($D$94:BX94)</f>
        <v>48137937.650285676</v>
      </c>
      <c r="BZ92" s="136">
        <f>SUM($E$89:BZ89)-SUM($E$91:BZ91)+SUM($D$90:BY90)-SUM($D$94:BY94)</f>
        <v>88433946.125749066</v>
      </c>
      <c r="CA92" s="136">
        <f>SUM($E$89:CA89)-SUM($E$91:CA91)+SUM($D$90:BZ90)-SUM($D$94:BZ94)</f>
        <v>88802420.901273027</v>
      </c>
      <c r="CB92" s="136">
        <f>SUM($E$89:CB89)-SUM($E$91:CB91)+SUM($D$90:CA90)-SUM($D$94:CA94)</f>
        <v>0</v>
      </c>
      <c r="CC92" s="136">
        <f>SUM($E$89:CC89)-SUM($E$91:CC91)+SUM($D$90:CB90)-SUM($D$94:CB94)</f>
        <v>0</v>
      </c>
      <c r="CD92" s="136">
        <f>SUM($E$89:CD89)-SUM($E$91:CD91)+SUM($D$90:CC90)-SUM($D$94:CC94)</f>
        <v>0</v>
      </c>
      <c r="CE92" s="136">
        <f>SUM($E$89:CE89)-SUM($E$91:CE91)+SUM($D$90:CD90)-SUM($D$94:CD94)</f>
        <v>0</v>
      </c>
      <c r="CF92" s="136">
        <f>SUM($E$89:CF89)-SUM($E$91:CF91)+SUM($D$90:CE90)-SUM($D$94:CE94)</f>
        <v>0</v>
      </c>
      <c r="CG92" s="136">
        <f>SUM($E$89:CG89)-SUM($E$91:CG91)+SUM($D$90:CF90)-SUM($D$94:CF94)</f>
        <v>0</v>
      </c>
      <c r="CH92" s="136">
        <f>SUM($E$89:CH89)-SUM($E$91:CH91)+SUM($D$90:CG90)-SUM($D$94:CG94)</f>
        <v>0</v>
      </c>
      <c r="CI92" s="136">
        <f>SUM($E$89:CI89)-SUM($E$91:CI91)+SUM($D$90:CH90)-SUM($D$94:CH94)</f>
        <v>0</v>
      </c>
      <c r="CJ92" s="136">
        <f>SUM($E$89:CJ89)-SUM($E$91:CJ91)+SUM($D$90:CI90)-SUM($D$94:CI94)</f>
        <v>0</v>
      </c>
      <c r="CK92" s="136">
        <f>SUM($E$89:CK89)-SUM($E$91:CK91)+SUM($D$90:CJ90)-SUM($D$94:CJ94)</f>
        <v>0</v>
      </c>
      <c r="CL92" s="136">
        <f>SUM($E$89:CL89)-SUM($E$91:CL91)+SUM($D$90:CK90)-SUM($D$94:CK94)</f>
        <v>0</v>
      </c>
      <c r="CM92" s="136">
        <f>SUM($E$89:CM89)-SUM($E$91:CM91)+SUM($D$90:CL90)-SUM($D$94:CL94)</f>
        <v>0</v>
      </c>
      <c r="CN92" s="136">
        <f>SUM($E$89:CN89)-SUM($E$91:CN91)+SUM($D$90:CM90)-SUM($D$94:CM94)</f>
        <v>0</v>
      </c>
      <c r="CO92" s="136">
        <f>SUM($E$89:CO89)-SUM($E$91:CO91)+SUM($D$90:CN90)-SUM($D$94:CN94)</f>
        <v>0</v>
      </c>
      <c r="CP92" s="136">
        <f>SUM($E$89:CP89)-SUM($E$91:CP91)+SUM($D$90:CO90)-SUM($D$94:CO94)</f>
        <v>0</v>
      </c>
      <c r="CQ92" s="136">
        <f>SUM($E$89:CQ89)-SUM($E$91:CQ91)+SUM($D$90:CP90)-SUM($D$94:CP94)</f>
        <v>0</v>
      </c>
      <c r="CR92" s="136">
        <f>SUM($E$89:CR89)-SUM($E$91:CR91)+SUM($D$90:CQ90)-SUM($D$94:CQ94)</f>
        <v>0</v>
      </c>
      <c r="CS92" s="136">
        <f>SUM($E$89:CS89)-SUM($E$91:CS91)+SUM($D$90:CR90)-SUM($D$94:CR94)</f>
        <v>0</v>
      </c>
      <c r="CT92" s="136">
        <f>SUM($E$89:CT89)-SUM($E$91:CT91)+SUM($D$90:CS90)-SUM($D$94:CS94)</f>
        <v>0</v>
      </c>
      <c r="CU92" s="136">
        <f>SUM($E$89:CU89)-SUM($E$91:CU91)+SUM($D$90:CT90)-SUM($D$94:CT94)</f>
        <v>0</v>
      </c>
      <c r="CV92" s="136">
        <f>SUM($E$89:CV89)-SUM($E$91:CV91)+SUM($D$90:CU90)-SUM($D$94:CU94)</f>
        <v>0</v>
      </c>
      <c r="CW92" s="136">
        <f>SUM($E$89:CW89)-SUM($E$91:CW91)+SUM($D$90:CV90)-SUM($D$94:CV94)</f>
        <v>0</v>
      </c>
      <c r="CX92" s="136">
        <f>SUM($E$89:CX89)-SUM($E$91:CX91)+SUM($D$90:CW90)-SUM($D$94:CW94)</f>
        <v>0</v>
      </c>
      <c r="CY92" s="136">
        <f>SUM($E$89:CY89)-SUM($E$91:CY91)+SUM($D$90:CX90)-SUM($D$94:CX94)</f>
        <v>0</v>
      </c>
      <c r="CZ92" s="136">
        <f>SUM($E$89:CZ89)-SUM($E$91:CZ91)+SUM($D$90:CY90)-SUM($D$94:CY94)</f>
        <v>0</v>
      </c>
      <c r="DA92" s="136">
        <f>SUM($E$89:DA89)-SUM($E$91:DA91)+SUM($D$90:CZ90)-SUM($D$94:CZ94)</f>
        <v>0</v>
      </c>
      <c r="DB92" s="136">
        <f>SUM($E$89:DB89)-SUM($E$91:DB91)+SUM($D$90:DA90)-SUM($D$94:DA94)</f>
        <v>0</v>
      </c>
      <c r="DC92" s="136">
        <f>SUM($E$89:DC89)-SUM($E$91:DC91)+SUM($D$90:DB90)-SUM($D$94:DB94)</f>
        <v>0</v>
      </c>
      <c r="DD92" s="136">
        <f>SUM($E$89:DD89)-SUM($E$91:DD91)+SUM($D$90:DC90)-SUM($D$94:DC94)</f>
        <v>0</v>
      </c>
      <c r="DE92" s="136">
        <f>SUM($E$89:DE89)-SUM($E$91:DE91)+SUM($D$90:DD90)-SUM($D$94:DD94)</f>
        <v>0</v>
      </c>
      <c r="DF92" s="136">
        <f>SUM($E$89:DF89)-SUM($E$91:DF91)+SUM($D$90:DE90)-SUM($D$94:DE94)</f>
        <v>0</v>
      </c>
      <c r="DG92" s="136">
        <f>SUM($E$89:DG89)-SUM($E$91:DG91)+SUM($D$90:DF90)-SUM($D$94:DF94)</f>
        <v>0</v>
      </c>
      <c r="DH92" s="136">
        <f>SUM($E$89:DH89)-SUM($E$91:DH91)+SUM($D$90:DG90)-SUM($D$94:DG94)</f>
        <v>0</v>
      </c>
      <c r="DI92" s="136">
        <f>SUM($E$89:DI89)-SUM($E$91:DI91)+SUM($D$90:DH90)-SUM($D$94:DH94)</f>
        <v>0</v>
      </c>
      <c r="DJ92" s="136">
        <f>SUM($E$89:DJ89)-SUM($E$91:DJ91)+SUM($D$90:DI90)-SUM($D$94:DI94)</f>
        <v>0</v>
      </c>
      <c r="DK92" s="136">
        <f>SUM($E$89:DK89)-SUM($E$91:DK91)+SUM($D$90:DJ90)-SUM($D$94:DJ94)</f>
        <v>0</v>
      </c>
      <c r="DL92" s="136">
        <f>SUM($E$89:DL89)-SUM($E$91:DL91)+SUM($D$90:DK90)-SUM($D$94:DK94)</f>
        <v>0</v>
      </c>
      <c r="DM92" s="136">
        <f>SUM($E$89:DM89)-SUM($E$91:DM91)+SUM($D$90:DL90)-SUM($D$94:DL94)</f>
        <v>0</v>
      </c>
      <c r="DN92" s="136">
        <f>SUM($E$89:DN89)-SUM($E$91:DN91)+SUM($D$90:DM90)-SUM($D$94:DM94)</f>
        <v>0</v>
      </c>
      <c r="DO92" s="136">
        <f>SUM($E$89:DO89)-SUM($E$91:DO91)+SUM($D$90:DN90)-SUM($D$94:DN94)</f>
        <v>0</v>
      </c>
      <c r="DP92" s="136">
        <f>SUM($E$89:DP89)-SUM($E$91:DP91)+SUM($D$90:DO90)-SUM($D$94:DO94)</f>
        <v>0</v>
      </c>
      <c r="DQ92" s="136">
        <f>SUM($E$89:DQ89)-SUM($E$91:DQ91)+SUM($D$90:DP90)-SUM($D$94:DP94)</f>
        <v>0</v>
      </c>
      <c r="DR92" s="136">
        <f>SUM($E$89:DR89)-SUM($E$91:DR91)+SUM($D$90:DQ90)-SUM($D$94:DQ94)</f>
        <v>0</v>
      </c>
      <c r="DS92" s="136">
        <f>SUM($E$89:DS89)-SUM($E$91:DS91)+SUM($D$90:DR90)-SUM($D$94:DR94)</f>
        <v>0</v>
      </c>
      <c r="DT92" s="136">
        <f>SUM($E$89:DT89)-SUM($E$91:DT91)+SUM($D$90:DS90)-SUM($D$94:DS94)</f>
        <v>0</v>
      </c>
      <c r="DU92" s="136">
        <f>SUM($E$89:DU89)-SUM($E$91:DU91)+SUM($D$90:DT90)-SUM($D$94:DT94)</f>
        <v>0</v>
      </c>
      <c r="DV92" s="136">
        <f>SUM($E$89:DV89)-SUM($E$91:DV91)+SUM($D$90:DU90)-SUM($D$94:DU94)</f>
        <v>0</v>
      </c>
      <c r="DW92" s="136">
        <f>SUM($E$89:DW89)-SUM($E$91:DW91)+SUM($D$90:DV90)-SUM($D$94:DV94)</f>
        <v>0</v>
      </c>
      <c r="DX92" s="136">
        <f>SUM($E$89:DX89)-SUM($E$91:DX91)+SUM($D$90:DW90)-SUM($D$94:DW94)</f>
        <v>0</v>
      </c>
      <c r="DY92" s="136">
        <f>SUM($E$89:DY89)-SUM($E$91:DY91)+SUM($D$90:DX90)-SUM($D$94:DX94)</f>
        <v>0</v>
      </c>
      <c r="DZ92" s="136">
        <f>SUM($E$89:DZ89)-SUM($E$91:DZ91)+SUM($D$90:DY90)-SUM($D$94:DY94)</f>
        <v>0</v>
      </c>
      <c r="EA92" s="136">
        <f>SUM($E$89:EA89)-SUM($E$91:EA91)+SUM($D$90:DZ90)-SUM($D$94:DZ94)</f>
        <v>0</v>
      </c>
      <c r="EB92" s="136">
        <f>SUM($E$89:EB89)-SUM($E$91:EB91)+SUM($D$90:EA90)-SUM($D$94:EA94)</f>
        <v>0</v>
      </c>
      <c r="EC92" s="136">
        <f>SUM($E$89:EC89)-SUM($E$91:EC91)+SUM($D$90:EB90)-SUM($D$94:EB94)</f>
        <v>0</v>
      </c>
      <c r="ED92" s="136">
        <f>SUM($E$89:ED89)-SUM($E$91:ED91)+SUM($D$90:EC90)-SUM($D$94:EC94)</f>
        <v>0</v>
      </c>
      <c r="EE92" s="136">
        <f>SUM($E$89:EE89)-SUM($E$91:EE91)+SUM($D$90:ED90)-SUM($D$94:ED94)</f>
        <v>0</v>
      </c>
      <c r="EF92" s="136">
        <f>SUM($E$89:EF89)-SUM($E$91:EF91)+SUM($D$90:EE90)-SUM($D$94:EE94)</f>
        <v>0</v>
      </c>
      <c r="EG92" s="136">
        <f>SUM($E$89:EG89)-SUM($E$91:EG91)+SUM($D$90:EF90)-SUM($D$94:EF94)</f>
        <v>0</v>
      </c>
      <c r="EH92" s="136">
        <f>SUM($E$89:EH89)-SUM($E$91:EH91)+SUM($D$90:EG90)-SUM($D$94:EG94)</f>
        <v>0</v>
      </c>
      <c r="EI92" s="136">
        <f>SUM($E$89:EI89)-SUM($E$91:EI91)+SUM($D$90:EH90)-SUM($D$94:EH94)</f>
        <v>0</v>
      </c>
      <c r="EJ92" s="136">
        <f>SUM($E$89:EJ89)-SUM($E$91:EJ91)+SUM($D$90:EI90)-SUM($D$94:EI94)</f>
        <v>0</v>
      </c>
      <c r="EK92" s="136">
        <f>SUM($E$89:EK89)-SUM($E$91:EK91)+SUM($D$90:EJ90)-SUM($D$94:EJ94)</f>
        <v>0</v>
      </c>
      <c r="EL92" s="136">
        <f>SUM($E$89:EL89)-SUM($E$91:EL91)+SUM($D$90:EK90)-SUM($D$94:EK94)</f>
        <v>0</v>
      </c>
      <c r="EM92" s="136">
        <f>SUM($E$89:EM89)-SUM($E$91:EM91)+SUM($D$90:EL90)-SUM($D$94:EL94)</f>
        <v>0</v>
      </c>
      <c r="EN92" s="136">
        <f>SUM($E$89:EN89)-SUM($E$91:EN91)+SUM($D$90:EM90)-SUM($D$94:EM94)</f>
        <v>0</v>
      </c>
      <c r="EO92" s="136">
        <f>SUM($E$89:EO89)-SUM($E$91:EO91)+SUM($D$90:EN90)-SUM($D$94:EN94)</f>
        <v>0</v>
      </c>
      <c r="EP92" s="136">
        <f>SUM($E$89:EP89)-SUM($E$91:EP91)+SUM($D$90:EO90)-SUM($D$94:EO94)</f>
        <v>0</v>
      </c>
      <c r="EQ92" s="136">
        <f>SUM($E$89:EQ89)-SUM($E$91:EQ91)+SUM($D$90:EP90)-SUM($D$94:EP94)</f>
        <v>0</v>
      </c>
      <c r="ER92" s="136">
        <f>SUM($E$89:ER89)-SUM($E$91:ER91)+SUM($D$90:EQ90)-SUM($D$94:EQ94)</f>
        <v>0</v>
      </c>
      <c r="ES92" s="136">
        <f>SUM($E$89:ES89)-SUM($E$91:ES91)+SUM($D$90:ER90)-SUM($D$94:ER94)</f>
        <v>0</v>
      </c>
      <c r="ET92" s="136">
        <f>SUM($E$89:ET89)-SUM($E$91:ET91)+SUM($D$90:ES90)-SUM($D$94:ES94)</f>
        <v>0</v>
      </c>
      <c r="EU92" s="136">
        <f>SUM($E$89:EU89)-SUM($E$91:EU91)+SUM($D$90:ET90)-SUM($D$94:ET94)</f>
        <v>0</v>
      </c>
      <c r="EV92" s="136">
        <f>SUM($E$89:EV89)-SUM($E$91:EV91)+SUM($D$90:EU90)-SUM($D$94:EU94)</f>
        <v>0</v>
      </c>
      <c r="EW92" s="136">
        <f>SUM($E$89:EW89)-SUM($E$91:EW91)+SUM($D$90:EV90)-SUM($D$94:EV94)</f>
        <v>0</v>
      </c>
      <c r="EX92" s="136">
        <f>SUM($E$89:EX89)-SUM($E$91:EX91)+SUM($D$90:EW90)-SUM($D$94:EW94)</f>
        <v>0</v>
      </c>
      <c r="EY92" s="136">
        <f>SUM($E$89:EY89)-SUM($E$91:EY91)+SUM($D$90:EX90)-SUM($D$94:EX94)</f>
        <v>0</v>
      </c>
      <c r="EZ92" s="136">
        <f>SUM($E$89:EZ89)-SUM($E$91:EZ91)+SUM($D$90:EY90)-SUM($D$94:EY94)</f>
        <v>0</v>
      </c>
      <c r="FA92" s="136">
        <f>SUM($E$89:FA89)-SUM($E$91:FA91)+SUM($D$90:EZ90)-SUM($D$94:EZ94)</f>
        <v>0</v>
      </c>
      <c r="FB92" s="136">
        <f>SUM($E$89:FB89)-SUM($E$91:FB91)+SUM($D$90:FA90)-SUM($D$94:FA94)</f>
        <v>0</v>
      </c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05" t="s">
        <v>340</v>
      </c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O93" s="136"/>
      <c r="BP93" s="136"/>
      <c r="BQ93" s="136"/>
      <c r="BR93" s="136"/>
      <c r="BS93" s="136"/>
      <c r="BT93" s="136"/>
      <c r="BU93" s="136"/>
      <c r="BV93" s="136"/>
      <c r="BW93" s="136"/>
      <c r="BX93" s="136"/>
      <c r="BY93" s="136"/>
      <c r="BZ93" s="136"/>
      <c r="CA93" s="136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136"/>
      <c r="CP93" s="136"/>
      <c r="CQ93" s="136"/>
      <c r="CR93" s="136"/>
      <c r="CS93" s="136"/>
      <c r="CT93" s="136"/>
      <c r="CU93" s="136"/>
      <c r="CV93" s="136"/>
      <c r="CW93" s="136"/>
      <c r="CX93" s="136"/>
      <c r="CY93" s="136"/>
      <c r="CZ93" s="136"/>
      <c r="DA93" s="136"/>
      <c r="DB93" s="136"/>
      <c r="DC93" s="136"/>
      <c r="DD93" s="136"/>
      <c r="DE93" s="136"/>
      <c r="DF93" s="136"/>
      <c r="DG93" s="136"/>
      <c r="DH93" s="136"/>
      <c r="DI93" s="136"/>
      <c r="DJ93" s="136"/>
      <c r="DK93" s="136"/>
      <c r="DL93" s="136"/>
      <c r="DM93" s="136"/>
      <c r="DN93" s="136"/>
      <c r="DO93" s="136"/>
      <c r="DP93" s="136"/>
      <c r="DQ93" s="136"/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</row>
    <row r="94" spans="2:206">
      <c r="B94" s="139" t="s">
        <v>326</v>
      </c>
      <c r="E94" s="116">
        <f>IF(E$88='Capital Structure'!$H$7,(E92-E91),0)</f>
        <v>0</v>
      </c>
      <c r="F94" s="116">
        <f>IF(F$88='Capital Structure'!$H$7,(F92-F91),0)</f>
        <v>0</v>
      </c>
      <c r="G94" s="116">
        <f>IF(G$88='Capital Structure'!$H$7,(G92-G91),0)</f>
        <v>0</v>
      </c>
      <c r="H94" s="116">
        <f>IF(H$88='Capital Structure'!$H$7,(H92-H91),0)</f>
        <v>0</v>
      </c>
      <c r="I94" s="116">
        <f>IF(I$88='Capital Structure'!$H$7,(I92-I91),0)</f>
        <v>0</v>
      </c>
      <c r="J94" s="116">
        <f>IF(J$88='Capital Structure'!$H$7,(J92-J91),0)</f>
        <v>0</v>
      </c>
      <c r="K94" s="116">
        <f>IF(K$88='Capital Structure'!$H$7,(K92-K91),0)</f>
        <v>0</v>
      </c>
      <c r="L94" s="116">
        <f>IF(L$88='Capital Structure'!$H$7,(L92-L91),0)</f>
        <v>0</v>
      </c>
      <c r="M94" s="116">
        <f>IF(M$88='Capital Structure'!$H$7,(M92-M91),0)</f>
        <v>0</v>
      </c>
      <c r="N94" s="116">
        <f>IF(N$88='Capital Structure'!$H$7,(N92-N91),0)</f>
        <v>0</v>
      </c>
      <c r="O94" s="116">
        <f>IF(O$88='Capital Structure'!$H$7,(O92-O91),0)</f>
        <v>0</v>
      </c>
      <c r="P94" s="116">
        <f>IF(P$88='Capital Structure'!$H$7,(P92-P91),0)</f>
        <v>0</v>
      </c>
      <c r="Q94" s="116">
        <f>IF(Q$88='Capital Structure'!$H$7,(Q92-Q91),0)</f>
        <v>0</v>
      </c>
      <c r="R94" s="116">
        <f>IF(R$88='Capital Structure'!$H$7,(R92-R91),0)</f>
        <v>0</v>
      </c>
      <c r="S94" s="116">
        <f>IF(S$88='Capital Structure'!$H$7,(S92-S91),0)</f>
        <v>0</v>
      </c>
      <c r="T94" s="116">
        <f>IF(T$88='Capital Structure'!$H$7,(T92-T91),0)</f>
        <v>0</v>
      </c>
      <c r="U94" s="116">
        <f>IF(U$88='Capital Structure'!$H$7,(U92-U91),0)</f>
        <v>0</v>
      </c>
      <c r="V94" s="116">
        <f>IF(V$88='Capital Structure'!$H$7,(V92-V91),0)</f>
        <v>0</v>
      </c>
      <c r="W94" s="116">
        <f>IF(W$88='Capital Structure'!$H$7,(W92-W91),0)</f>
        <v>0</v>
      </c>
      <c r="X94" s="116">
        <f>IF(X$88='Capital Structure'!$H$7,(X92-X91),0)</f>
        <v>0</v>
      </c>
      <c r="Y94" s="116">
        <f>IF(Y$88='Capital Structure'!$H$7,(Y92-Y91),0)</f>
        <v>0</v>
      </c>
      <c r="Z94" s="116">
        <f>IF(Z$88='Capital Structure'!$H$7,(Z92-Z91),0)</f>
        <v>0</v>
      </c>
      <c r="AA94" s="116">
        <f>IF(AA$88='Capital Structure'!$H$7,(AA92-AA91),0)</f>
        <v>0</v>
      </c>
      <c r="AB94" s="116">
        <f>IF(AB$88='Capital Structure'!$H$7,(AB92-AB91),0)</f>
        <v>0</v>
      </c>
      <c r="AC94" s="116">
        <f>IF(AC$88='Capital Structure'!$H$7,(AC92-AC91),0)</f>
        <v>0</v>
      </c>
      <c r="AD94" s="116">
        <f>IF(AD$88='Capital Structure'!$H$7,(AD92-AD91),0)</f>
        <v>0</v>
      </c>
      <c r="AE94" s="116">
        <f>IF(AE$88='Capital Structure'!$H$7,(AE92-AE91),0)</f>
        <v>0</v>
      </c>
      <c r="AF94" s="116">
        <f>IF(AF$88='Capital Structure'!$H$7,(AF92-AF91),0)</f>
        <v>0</v>
      </c>
      <c r="AG94" s="116">
        <f>IF(AG$88='Capital Structure'!$H$7,(AG92-AG91),0)</f>
        <v>0</v>
      </c>
      <c r="AH94" s="116">
        <f>IF(AH$88='Capital Structure'!$H$7,(AH92-AH91),0)</f>
        <v>0</v>
      </c>
      <c r="AI94" s="116">
        <f>IF(AI$88='Capital Structure'!$H$7,(AI92-AI91),0)</f>
        <v>0</v>
      </c>
      <c r="AJ94" s="116">
        <f>IF(AJ$88='Capital Structure'!$H$7,(AJ92-AJ91),0)</f>
        <v>0</v>
      </c>
      <c r="AK94" s="116">
        <f>IF(AK$88='Capital Structure'!$H$7,(AK92-AK91),0)</f>
        <v>0</v>
      </c>
      <c r="AL94" s="116">
        <f>IF(AL$88='Capital Structure'!$H$7,(AL92-AL91),0)</f>
        <v>0</v>
      </c>
      <c r="AM94" s="116">
        <f>IF(AM$88='Capital Structure'!$H$7,(AM92-AM91),0)</f>
        <v>0</v>
      </c>
      <c r="AN94" s="116">
        <f>IF(AN$88='Capital Structure'!$H$7,(AN92-AN91),0)</f>
        <v>0</v>
      </c>
      <c r="AO94" s="116">
        <f>IF(AO$88='Capital Structure'!$H$7,(AO92-AO91),0)</f>
        <v>0</v>
      </c>
      <c r="AP94" s="116">
        <f>IF(AP$88='Capital Structure'!$H$7,(AP92-AP91),0)</f>
        <v>0</v>
      </c>
      <c r="AQ94" s="116">
        <f>IF(AQ$88='Capital Structure'!$H$7,(AQ92-AQ91),0)</f>
        <v>0</v>
      </c>
      <c r="AR94" s="116">
        <f>IF(AR$88='Capital Structure'!$H$7,(AR92-AR91),0)</f>
        <v>0</v>
      </c>
      <c r="AS94" s="116">
        <f>IF(AS$88='Capital Structure'!$H$7,(AS92-AS91),0)</f>
        <v>0</v>
      </c>
      <c r="AT94" s="116">
        <f>IF(AT$88='Capital Structure'!$H$7,(AT92-AT91),0)</f>
        <v>0</v>
      </c>
      <c r="AU94" s="116">
        <f>IF(AU$88='Capital Structure'!$H$7,(AU92-AU91),0)</f>
        <v>0</v>
      </c>
      <c r="AV94" s="116">
        <f>IF(AV$88='Capital Structure'!$H$7,(AV92-AV91),0)</f>
        <v>0</v>
      </c>
      <c r="AW94" s="116">
        <f>IF(AW$88='Capital Structure'!$H$7,(AW92-AW91),0)</f>
        <v>0</v>
      </c>
      <c r="AX94" s="116">
        <f>IF(AX$88='Capital Structure'!$H$7,(AX92-AX91),0)</f>
        <v>0</v>
      </c>
      <c r="AY94" s="116">
        <f>IF(AY$88='Capital Structure'!$H$7,(AY92-AY91),0)</f>
        <v>0</v>
      </c>
      <c r="AZ94" s="116">
        <f>IF(AZ$88='Capital Structure'!$H$7,(AZ92-AZ91),0)</f>
        <v>0</v>
      </c>
      <c r="BA94" s="116">
        <f>IF(BA$88='Capital Structure'!$H$7,(BA92-BA91),0)</f>
        <v>0</v>
      </c>
      <c r="BB94" s="116">
        <f>IF(BB$88='Capital Structure'!$H$7,(BB92-BB91),0)</f>
        <v>0</v>
      </c>
      <c r="BC94" s="116">
        <f>IF(BC$88='Capital Structure'!$H$7,(BC92-BC91),0)</f>
        <v>0</v>
      </c>
      <c r="BD94" s="116">
        <f>IF(BD$88='Capital Structure'!$H$7,(BD92-BD91),0)</f>
        <v>0</v>
      </c>
      <c r="BE94" s="116">
        <f>IF(BE$88='Capital Structure'!$H$7,(BE92-BE91),0)</f>
        <v>0</v>
      </c>
      <c r="BF94" s="116">
        <f>IF(BF$88='Capital Structure'!$H$7,(BF92-BF91),0)</f>
        <v>0</v>
      </c>
      <c r="BG94" s="116">
        <f>IF(BG$88='Capital Structure'!$H$7,(BG92-BG91),0)</f>
        <v>0</v>
      </c>
      <c r="BH94" s="116">
        <f>IF(BH$88='Capital Structure'!$H$7,(BH92-BH91),0)</f>
        <v>0</v>
      </c>
      <c r="BI94" s="116">
        <f>IF(BI$88='Capital Structure'!$H$7,(BI92-BI91),0)</f>
        <v>0</v>
      </c>
      <c r="BJ94" s="116">
        <f>IF(BJ$88='Capital Structure'!$H$7,(BJ92-BJ91),0)</f>
        <v>0</v>
      </c>
      <c r="BK94" s="116">
        <f>IF(BK$88='Capital Structure'!$H$7,(BK92-BK91),0)</f>
        <v>0</v>
      </c>
      <c r="BL94" s="116">
        <f>IF(BL$88='Capital Structure'!$H$7,(BL92-BL91),0)</f>
        <v>0</v>
      </c>
      <c r="BM94" s="116">
        <f>IF(BM$88='Capital Structure'!$H$7,(BM92-BM91),0)</f>
        <v>0</v>
      </c>
      <c r="BN94" s="116">
        <f>IF(BN$88='Capital Structure'!$H$7,(BN92-BN91),0)</f>
        <v>0</v>
      </c>
      <c r="BO94" s="116">
        <f>IF(BO$88='Capital Structure'!$H$7,(BO92-BO91),0)</f>
        <v>0</v>
      </c>
      <c r="BP94" s="116">
        <f>IF(BP$88='Capital Structure'!$H$7,(BP92-BP91),0)</f>
        <v>0</v>
      </c>
      <c r="BQ94" s="116">
        <f>IF(BQ$88='Capital Structure'!$H$7,(BQ92-BQ91),0)</f>
        <v>0</v>
      </c>
      <c r="BR94" s="116">
        <f>IF(BR$88='Capital Structure'!$H$7,(BR92-BR91),0)</f>
        <v>0</v>
      </c>
      <c r="BS94" s="116">
        <f>IF(BS$88='Capital Structure'!$H$7,(BS92-BS91),0)</f>
        <v>0</v>
      </c>
      <c r="BT94" s="116">
        <f>IF(BT$88='Capital Structure'!$H$7,(BT92-BT91),0)</f>
        <v>0</v>
      </c>
      <c r="BU94" s="116">
        <f>IF(BU$88='Capital Structure'!$H$7,(BU92-BU91),0)</f>
        <v>0</v>
      </c>
      <c r="BV94" s="116">
        <f>IF(BV$88='Capital Structure'!$H$7,(BV92-BV91),0)</f>
        <v>0</v>
      </c>
      <c r="BW94" s="116">
        <f>IF(BW$88='Capital Structure'!$H$7,(BW92-BW91),0)</f>
        <v>0</v>
      </c>
      <c r="BX94" s="116">
        <f>IF(BX$88='Capital Structure'!$H$7,(BX92-BX91),0)</f>
        <v>0</v>
      </c>
      <c r="BY94" s="116">
        <f>IF(BY$88='Capital Structure'!$H$7,(BY92-BY91),0)</f>
        <v>0</v>
      </c>
      <c r="BZ94" s="116">
        <f>IF(BZ$88='Capital Structure'!$H$7,(BZ92-BZ91),0)</f>
        <v>0</v>
      </c>
      <c r="CA94" s="116">
        <f>IF(CA$88='Capital Structure'!$H$7,(CA92-CA91),0)</f>
        <v>88802420.901273027</v>
      </c>
      <c r="CB94" s="116">
        <f>IF(CB$88='Capital Structure'!$H$7,(CB92-CB91),0)</f>
        <v>0</v>
      </c>
      <c r="CC94" s="116">
        <f>IF(CC$88='Capital Structure'!$H$7,(CC92-CC91),0)</f>
        <v>0</v>
      </c>
      <c r="CD94" s="116">
        <f>IF(CD$88='Capital Structure'!$H$7,(CD92-CD91),0)</f>
        <v>0</v>
      </c>
      <c r="CE94" s="116">
        <f>IF(CE$88='Capital Structure'!$H$7,(CE92-CE91),0)</f>
        <v>0</v>
      </c>
      <c r="CF94" s="116">
        <f>IF(CF$88='Capital Structure'!$H$7,(CF92-CF91),0)</f>
        <v>0</v>
      </c>
      <c r="CG94" s="116">
        <f>IF(CG$88='Capital Structure'!$H$7,(CG92-CG91),0)</f>
        <v>0</v>
      </c>
      <c r="CH94" s="116">
        <f>IF(CH$88='Capital Structure'!$H$7,(CH92-CH91),0)</f>
        <v>0</v>
      </c>
      <c r="CI94" s="116">
        <f>IF(CI$88='Capital Structure'!$H$7,(CI92-CI91),0)</f>
        <v>0</v>
      </c>
      <c r="CJ94" s="116">
        <f>IF(CJ$88='Capital Structure'!$H$7,(CJ92-CJ91),0)</f>
        <v>0</v>
      </c>
      <c r="CK94" s="116">
        <f>IF(CK$88='Capital Structure'!$H$7,(CK92-CK91),0)</f>
        <v>0</v>
      </c>
      <c r="CL94" s="116">
        <f>IF(CL$88='Capital Structure'!$H$7,(CL92-CL91),0)</f>
        <v>0</v>
      </c>
      <c r="CM94" s="116">
        <f>IF(CM$88='Capital Structure'!$H$7,(CM92-CM91),0)</f>
        <v>0</v>
      </c>
      <c r="CN94" s="116">
        <f>IF(CN$88='Capital Structure'!$H$7,(CN92-CN91),0)</f>
        <v>0</v>
      </c>
      <c r="CO94" s="116">
        <f>IF(CO$88='Capital Structure'!$H$7,(CO92-CO91),0)</f>
        <v>0</v>
      </c>
      <c r="CP94" s="116">
        <f>IF(CP$88='Capital Structure'!$H$7,(CP92-CP91),0)</f>
        <v>0</v>
      </c>
      <c r="CQ94" s="116">
        <f>IF(CQ$88='Capital Structure'!$H$7,(CQ92-CQ91),0)</f>
        <v>0</v>
      </c>
      <c r="CR94" s="116">
        <f>IF(CR$88='Capital Structure'!$H$7,(CR92-CR91),0)</f>
        <v>0</v>
      </c>
      <c r="CS94" s="116">
        <f>IF(CS$88='Capital Structure'!$H$7,(CS92-CS91),0)</f>
        <v>0</v>
      </c>
      <c r="CT94" s="116">
        <f>IF(CT$88='Capital Structure'!$H$7,(CT92-CT91),0)</f>
        <v>0</v>
      </c>
      <c r="CU94" s="116">
        <f>IF(CU$88='Capital Structure'!$H$7,(CU92-CU91),0)</f>
        <v>0</v>
      </c>
      <c r="CV94" s="116">
        <f>IF(CV$88='Capital Structure'!$H$7,(CV92-CV91),0)</f>
        <v>0</v>
      </c>
      <c r="CW94" s="116">
        <f>IF(CW$88='Capital Structure'!$H$7,(CW92-CW91),0)</f>
        <v>0</v>
      </c>
      <c r="CX94" s="116">
        <f>IF(CX$88='Capital Structure'!$H$7,(CX92-CX91),0)</f>
        <v>0</v>
      </c>
      <c r="CY94" s="116">
        <f>IF(CY$88='Capital Structure'!$H$7,(CY92-CY91),0)</f>
        <v>0</v>
      </c>
      <c r="CZ94" s="116">
        <f>IF(CZ$88='Capital Structure'!$H$7,(CZ92-CZ91),0)</f>
        <v>0</v>
      </c>
      <c r="DA94" s="116">
        <f>IF(DA$88='Capital Structure'!$H$7,(DA92-DA91),0)</f>
        <v>0</v>
      </c>
      <c r="DB94" s="116">
        <f>IF(DB$88='Capital Structure'!$H$7,(DB92-DB91),0)</f>
        <v>0</v>
      </c>
      <c r="DC94" s="116">
        <f>IF(DC$88='Capital Structure'!$H$7,(DC92-DC91),0)</f>
        <v>0</v>
      </c>
      <c r="DD94" s="116">
        <f>IF(DD$88='Capital Structure'!$H$7,(DD92-DD91),0)</f>
        <v>0</v>
      </c>
      <c r="DE94" s="116">
        <f>IF(DE$88='Capital Structure'!$H$7,(DE92-DE91),0)</f>
        <v>0</v>
      </c>
      <c r="DF94" s="116">
        <f>IF(DF$88='Capital Structure'!$H$7,(DF92-DF91),0)</f>
        <v>0</v>
      </c>
      <c r="DG94" s="116">
        <f>IF(DG$88='Capital Structure'!$H$7,(DG92-DG91),0)</f>
        <v>0</v>
      </c>
      <c r="DH94" s="116">
        <f>IF(DH$88='Capital Structure'!$H$7,(DH92-DH91),0)</f>
        <v>0</v>
      </c>
      <c r="DI94" s="116">
        <f>IF(DI$88='Capital Structure'!$H$7,(DI92-DI91),0)</f>
        <v>0</v>
      </c>
      <c r="DJ94" s="116">
        <f>IF(DJ$88='Capital Structure'!$H$7,(DJ92-DJ91),0)</f>
        <v>0</v>
      </c>
      <c r="DK94" s="116">
        <f>IF(DK$88='Capital Structure'!$H$7,(DK92-DK91),0)</f>
        <v>0</v>
      </c>
      <c r="DL94" s="116">
        <f>IF(DL$88='Capital Structure'!$H$7,(DL92-DL91),0)</f>
        <v>0</v>
      </c>
      <c r="DM94" s="116">
        <f>IF(DM$88='Capital Structure'!$H$7,(DM92-DM91),0)</f>
        <v>0</v>
      </c>
      <c r="DN94" s="116">
        <f>IF(DN$88='Capital Structure'!$H$7,(DN92-DN91),0)</f>
        <v>0</v>
      </c>
      <c r="DO94" s="116">
        <f>IF(DO$88='Capital Structure'!$H$7,(DO92-DO91),0)</f>
        <v>0</v>
      </c>
      <c r="DP94" s="116">
        <f>IF(DP$88='Capital Structure'!$H$7,(DP92-DP91),0)</f>
        <v>0</v>
      </c>
      <c r="DQ94" s="116">
        <f>IF(DQ$88='Capital Structure'!$H$7,(DQ92-DQ91),0)</f>
        <v>0</v>
      </c>
      <c r="DR94" s="116">
        <f>IF(DR$88='Capital Structure'!$H$7,(DR92-DR91),0)</f>
        <v>0</v>
      </c>
      <c r="DS94" s="116">
        <f>IF(DS$88='Capital Structure'!$H$7,(DS92-DS91),0)</f>
        <v>0</v>
      </c>
      <c r="DT94" s="116">
        <f>IF(DT$88='Capital Structure'!$H$7,(DT92-DT91),0)</f>
        <v>0</v>
      </c>
      <c r="DU94" s="116">
        <f>IF(DU$88='Capital Structure'!$H$7,(DU92-DU91),0)</f>
        <v>0</v>
      </c>
      <c r="DV94" s="116">
        <f>IF(DV$88='Capital Structure'!$H$7,(DV92-DV91),0)</f>
        <v>0</v>
      </c>
      <c r="DW94" s="116">
        <f>IF(DW$88='Capital Structure'!$H$7,(DW92-DW91),0)</f>
        <v>0</v>
      </c>
      <c r="DX94" s="116">
        <f>IF(DX$88='Capital Structure'!$H$7,(DX92-DX91),0)</f>
        <v>0</v>
      </c>
      <c r="DY94" s="116">
        <f>IF(DY$88='Capital Structure'!$H$7,(DY92-DY91),0)</f>
        <v>0</v>
      </c>
      <c r="DZ94" s="116">
        <f>IF(DZ$88='Capital Structure'!$H$7,(DZ92-DZ91),0)</f>
        <v>0</v>
      </c>
      <c r="EA94" s="116">
        <f>IF(EA$88='Capital Structure'!$H$7,(EA92-EA91),0)</f>
        <v>0</v>
      </c>
      <c r="EB94" s="116">
        <f>IF(EB$88='Capital Structure'!$H$7,(EB92-EB91),0)</f>
        <v>0</v>
      </c>
      <c r="EC94" s="116">
        <f>IF(EC$88='Capital Structure'!$H$7,(EC92-EC91),0)</f>
        <v>0</v>
      </c>
      <c r="ED94" s="116">
        <f>IF(ED$88='Capital Structure'!$H$7,(ED92-ED91),0)</f>
        <v>0</v>
      </c>
      <c r="EE94" s="116">
        <f>IF(EE$88='Capital Structure'!$H$7,(EE92-EE91),0)</f>
        <v>0</v>
      </c>
      <c r="EF94" s="116">
        <f>IF(EF$88='Capital Structure'!$H$7,(EF92-EF91),0)</f>
        <v>0</v>
      </c>
      <c r="EG94" s="116">
        <f>IF(EG$88='Capital Structure'!$H$7,(EG92-EG91),0)</f>
        <v>0</v>
      </c>
      <c r="EH94" s="116">
        <f>IF(EH$88='Capital Structure'!$H$7,(EH92-EH91),0)</f>
        <v>0</v>
      </c>
      <c r="EI94" s="116">
        <f>IF(EI$88='Capital Structure'!$H$7,(EI92-EI91),0)</f>
        <v>0</v>
      </c>
      <c r="EJ94" s="116">
        <f>IF(EJ$88='Capital Structure'!$H$7,(EJ92-EJ91),0)</f>
        <v>0</v>
      </c>
      <c r="EK94" s="116">
        <f>IF(EK$88='Capital Structure'!$H$7,(EK92-EK91),0)</f>
        <v>0</v>
      </c>
      <c r="EL94" s="116">
        <f>IF(EL$88='Capital Structure'!$H$7,(EL92-EL91),0)</f>
        <v>0</v>
      </c>
      <c r="EM94" s="116">
        <f>IF(EM$88='Capital Structure'!$H$7,(EM92-EM91),0)</f>
        <v>0</v>
      </c>
      <c r="EN94" s="116">
        <f>IF(EN$88='Capital Structure'!$H$7,(EN92-EN91),0)</f>
        <v>0</v>
      </c>
      <c r="EO94" s="116">
        <f>IF(EO$88='Capital Structure'!$H$7,(EO92-EO91),0)</f>
        <v>0</v>
      </c>
      <c r="EP94" s="116">
        <f>IF(EP$88='Capital Structure'!$H$7,(EP92-EP91),0)</f>
        <v>0</v>
      </c>
      <c r="EQ94" s="116">
        <f>IF(EQ$88='Capital Structure'!$H$7,(EQ92-EQ91),0)</f>
        <v>0</v>
      </c>
      <c r="ER94" s="116">
        <f>IF(ER$88='Capital Structure'!$H$7,(ER92-ER91),0)</f>
        <v>0</v>
      </c>
      <c r="ES94" s="116">
        <f>IF(ES$88='Capital Structure'!$H$7,(ES92-ES91),0)</f>
        <v>0</v>
      </c>
      <c r="ET94" s="116">
        <f>IF(ET$88='Capital Structure'!$H$7,(ET92-ET91),0)</f>
        <v>0</v>
      </c>
      <c r="EU94" s="116">
        <f>IF(EU$88='Capital Structure'!$H$7,(EU92-EU91),0)</f>
        <v>0</v>
      </c>
      <c r="EV94" s="116">
        <f>IF(EV$88='Capital Structure'!$H$7,(EV92-EV91),0)</f>
        <v>0</v>
      </c>
      <c r="EW94" s="116">
        <f>IF(EW$88='Capital Structure'!$H$7,(EW92-EW91),0)</f>
        <v>0</v>
      </c>
      <c r="EX94" s="116">
        <f>IF(EX$88='Capital Structure'!$H$7,(EX92-EX91),0)</f>
        <v>0</v>
      </c>
      <c r="EY94" s="116">
        <f>IF(EY$88='Capital Structure'!$H$7,(EY92-EY91),0)</f>
        <v>0</v>
      </c>
      <c r="EZ94" s="116">
        <f>IF(EZ$88='Capital Structure'!$H$7,(EZ92-EZ91),0)</f>
        <v>0</v>
      </c>
      <c r="FA94" s="116">
        <f>IF(FA$88='Capital Structure'!$H$7,(FA92-FA91),0)</f>
        <v>0</v>
      </c>
      <c r="FB94" s="116">
        <f>IF(FB$88='Capital Structure'!$H$7,(FB92-FB91),0)</f>
        <v>0</v>
      </c>
      <c r="FC94" s="116"/>
      <c r="FD94" s="116"/>
      <c r="FE94" s="116"/>
      <c r="FF94" s="116"/>
      <c r="FG94" s="116"/>
      <c r="FH94" s="116"/>
      <c r="FI94" s="116"/>
      <c r="FJ94" s="116"/>
      <c r="FK94" s="116"/>
      <c r="FL94" s="116"/>
      <c r="FM94" s="116"/>
      <c r="FN94" s="116"/>
      <c r="FO94" s="116"/>
      <c r="FP94" s="116"/>
      <c r="FQ94" s="116"/>
      <c r="FR94" s="116"/>
      <c r="FS94" s="116"/>
      <c r="FT94" s="116"/>
      <c r="FU94" s="116"/>
      <c r="FV94" s="116"/>
      <c r="FW94" s="116"/>
      <c r="FX94" s="116"/>
      <c r="FY94" s="116"/>
      <c r="FZ94" s="116"/>
      <c r="GA94" s="116"/>
      <c r="GB94" s="116"/>
      <c r="GC94" s="116"/>
      <c r="GD94" s="116"/>
      <c r="GE94" s="116"/>
      <c r="GF94" s="116"/>
      <c r="GG94" s="116"/>
      <c r="GH94" s="116"/>
      <c r="GI94" s="116"/>
      <c r="GJ94" s="116"/>
      <c r="GK94" s="116"/>
      <c r="GL94" s="116"/>
      <c r="GM94" s="116"/>
      <c r="GN94" s="116"/>
      <c r="GO94" s="116"/>
      <c r="GP94" s="116"/>
      <c r="GQ94" s="116"/>
      <c r="GR94" s="116"/>
      <c r="GS94" s="116"/>
      <c r="GT94" s="116"/>
      <c r="GU94" s="116"/>
      <c r="GV94" s="116"/>
      <c r="GW94" s="116"/>
      <c r="GX94" s="116"/>
    </row>
    <row r="95" spans="2:206">
      <c r="B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MAX((SUM($E$89:E89)-SUM($E$97:E97)-SUM($E$98:E98))*'Capital Structure'!$H$21/12,0)</f>
        <v>0</v>
      </c>
      <c r="F96" s="139">
        <f>MAX((SUM($E$89:F89)-SUM($E$97:F97)-SUM($E$98:F98))*'Capital Structure'!$H$21/12,0)</f>
        <v>0</v>
      </c>
      <c r="G96" s="139">
        <f>MAX((SUM($E$89:G89)-SUM($E$97:G97)-SUM($E$98:G98))*'Capital Structure'!$H$21/12,0)</f>
        <v>0</v>
      </c>
      <c r="H96" s="139">
        <f>MAX((SUM($E$89:H89)-SUM($E$97:H97)-SUM($E$98:H98))*'Capital Structure'!$H$21/12,0)</f>
        <v>0</v>
      </c>
      <c r="I96" s="139">
        <f>MAX((SUM($E$89:I89)-SUM($E$97:I97)-SUM($E$98:I98))*'Capital Structure'!$H$21/12,0)</f>
        <v>0</v>
      </c>
      <c r="J96" s="139">
        <f>MAX((SUM($E$89:J89)-SUM($E$97:J97)-SUM($E$98:J98))*'Capital Structure'!$H$21/12,0)</f>
        <v>0</v>
      </c>
      <c r="K96" s="139">
        <f>MAX((SUM($E$89:K89)-SUM($E$97:K97)-SUM($E$98:K98))*'Capital Structure'!$H$21/12,0)</f>
        <v>0</v>
      </c>
      <c r="L96" s="139">
        <f>MAX((SUM($E$89:L89)-SUM($E$97:L97)-SUM($E$98:L98))*'Capital Structure'!$H$21/12,0)</f>
        <v>0</v>
      </c>
      <c r="M96" s="139">
        <f>MAX((SUM($E$89:M89)-SUM($E$97:M97)-SUM($E$98:M98))*'Capital Structure'!$H$21/12,0)</f>
        <v>0</v>
      </c>
      <c r="N96" s="139">
        <f>MAX((SUM($E$89:N89)-SUM($E$97:N97)-SUM($E$98:N98))*'Capital Structure'!$H$21/12,0)</f>
        <v>0</v>
      </c>
      <c r="O96" s="139">
        <f>MAX((SUM($E$89:O89)-SUM($E$97:O97)-SUM($E$98:O98))*'Capital Structure'!$H$21/12,0)</f>
        <v>0</v>
      </c>
      <c r="P96" s="139">
        <f>MAX((SUM($E$89:P89)-SUM($E$97:P97)-SUM($E$98:P98))*'Capital Structure'!$H$21/12,0)</f>
        <v>0</v>
      </c>
      <c r="Q96" s="139">
        <f>MAX((SUM($E$89:Q89)-SUM($E$97:Q97)-SUM($E$98:Q98))*'Capital Structure'!$H$21/12,0)</f>
        <v>0</v>
      </c>
      <c r="R96" s="139">
        <f>MAX((SUM($E$89:R89)-SUM($E$97:R97)-SUM($E$98:R98))*'Capital Structure'!$H$21/12,0)</f>
        <v>0</v>
      </c>
      <c r="S96" s="139">
        <f>MAX((SUM($E$89:S89)-SUM($E$97:S97)-SUM($E$98:S98))*'Capital Structure'!$H$21/12,0)</f>
        <v>0</v>
      </c>
      <c r="T96" s="139">
        <f>MAX((SUM($E$89:T89)-SUM($E$97:T97)-SUM($E$98:T98))*'Capital Structure'!$H$21/12,0)</f>
        <v>0</v>
      </c>
      <c r="U96" s="139">
        <f>MAX((SUM($E$89:U89)-SUM($E$97:U97)-SUM($E$98:U98))*'Capital Structure'!$H$21/12,0)</f>
        <v>0</v>
      </c>
      <c r="V96" s="139">
        <f>MAX((SUM($E$89:V89)-SUM($E$97:V97)-SUM($E$98:V98))*'Capital Structure'!$H$21/12,0)</f>
        <v>0</v>
      </c>
      <c r="W96" s="139">
        <f>MAX((SUM($E$89:W89)-SUM($E$97:W97)-SUM($E$98:W98))*'Capital Structure'!$H$21/12,0)</f>
        <v>0</v>
      </c>
      <c r="X96" s="139">
        <f>MAX((SUM($E$89:X89)-SUM($E$97:X97)-SUM($E$98:X98))*'Capital Structure'!$H$21/12,0)</f>
        <v>0</v>
      </c>
      <c r="Y96" s="139">
        <f>MAX((SUM($E$89:Y89)-SUM($E$97:Y97)-SUM($E$98:Y98))*'Capital Structure'!$H$21/12,0)</f>
        <v>0</v>
      </c>
      <c r="Z96" s="139">
        <f>MAX((SUM($E$89:Z89)-SUM($E$97:Z97)-SUM($E$98:Z98))*'Capital Structure'!$H$21/12,0)</f>
        <v>0</v>
      </c>
      <c r="AA96" s="139">
        <f>MAX((SUM($E$89:AA89)-SUM($E$97:AA97)-SUM($E$98:AA98))*'Capital Structure'!$H$21/12,0)</f>
        <v>0</v>
      </c>
      <c r="AB96" s="139">
        <f>MAX((SUM($E$89:AB89)-SUM($E$97:AB97)-SUM($E$98:AB98))*'Capital Structure'!$H$21/12,0)</f>
        <v>0</v>
      </c>
      <c r="AC96" s="139">
        <f>MAX((SUM($E$89:AC89)-SUM($E$97:AC97)-SUM($E$98:AC98))*'Capital Structure'!$H$21/12,0)</f>
        <v>0</v>
      </c>
      <c r="AD96" s="139">
        <f>MAX((SUM($E$89:AD89)-SUM($E$97:AD97)-SUM($E$98:AD98))*'Capital Structure'!$H$21/12,0)</f>
        <v>0</v>
      </c>
      <c r="AE96" s="139">
        <f>MAX((SUM($E$89:AE89)-SUM($E$97:AE97)-SUM($E$98:AE98))*'Capital Structure'!$H$21/12,0)</f>
        <v>0</v>
      </c>
      <c r="AF96" s="139">
        <f>MAX((SUM($E$89:AF89)-SUM($E$97:AF97)-SUM($E$98:AF98))*'Capital Structure'!$H$21/12,0)</f>
        <v>0</v>
      </c>
      <c r="AG96" s="139">
        <f>MAX((SUM($E$89:AG89)-SUM($E$97:AG97)-SUM($E$98:AG98))*'Capital Structure'!$H$21/12,0)</f>
        <v>0</v>
      </c>
      <c r="AH96" s="139">
        <f>MAX((SUM($E$89:AH89)-SUM($E$97:AH97)-SUM($E$98:AH98))*'Capital Structure'!$H$21/12,0)</f>
        <v>0</v>
      </c>
      <c r="AI96" s="139">
        <f>MAX((SUM($E$89:AI89)-SUM($E$97:AI97)-SUM($E$98:AI98))*'Capital Structure'!$H$21/12,0)</f>
        <v>0</v>
      </c>
      <c r="AJ96" s="139">
        <f>MAX((SUM($E$89:AJ89)-SUM($E$97:AJ97)-SUM($E$98:AJ98))*'Capital Structure'!$H$21/12,0)</f>
        <v>0</v>
      </c>
      <c r="AK96" s="139">
        <f>MAX((SUM($E$89:AK89)-SUM($E$97:AK97)-SUM($E$98:AK98))*'Capital Structure'!$H$21/12,0)</f>
        <v>0</v>
      </c>
      <c r="AL96" s="139">
        <f>MAX((SUM($E$89:AL89)-SUM($E$97:AL97)-SUM($E$98:AL98))*'Capital Structure'!$H$21/12,0)</f>
        <v>0</v>
      </c>
      <c r="AM96" s="139">
        <f>MAX((SUM($E$89:AM89)-SUM($E$97:AM97)-SUM($E$98:AM98))*'Capital Structure'!$H$21/12,0)</f>
        <v>0</v>
      </c>
      <c r="AN96" s="139">
        <f>MAX((SUM($E$89:AN89)-SUM($E$97:AN97)-SUM($E$98:AN98))*'Capital Structure'!$H$21/12,0)</f>
        <v>0</v>
      </c>
      <c r="AO96" s="139">
        <f>MAX((SUM($E$89:AO89)-SUM($E$97:AO97)-SUM($E$98:AO98))*'Capital Structure'!$H$21/12,0)</f>
        <v>0</v>
      </c>
      <c r="AP96" s="139">
        <f>MAX((SUM($E$89:AP89)-SUM($E$97:AP97)-SUM($E$98:AP98))*'Capital Structure'!$H$21/12,0)</f>
        <v>0</v>
      </c>
      <c r="AQ96" s="139">
        <f>MAX((SUM($E$89:AQ89)-SUM($E$97:AQ97)-SUM($E$98:AQ98))*'Capital Structure'!$H$21/12,0)</f>
        <v>0</v>
      </c>
      <c r="AR96" s="139">
        <f>MAX((SUM($E$89:AR89)-SUM($E$97:AR97)-SUM($E$98:AR98))*'Capital Structure'!$H$21/12,0)</f>
        <v>0</v>
      </c>
      <c r="AS96" s="139">
        <f>MAX((SUM($E$89:AS89)-SUM($E$97:AS97)-SUM($E$98:AS98))*'Capital Structure'!$H$21/12,0)</f>
        <v>0</v>
      </c>
      <c r="AT96" s="139">
        <f>MAX((SUM($E$89:AT89)-SUM($E$97:AT97)-SUM($E$98:AT98))*'Capital Structure'!$H$21/12,0)</f>
        <v>0</v>
      </c>
      <c r="AU96" s="139">
        <f>MAX((SUM($E$89:AU89)-SUM($E$97:AU97)-SUM($E$98:AU98))*'Capital Structure'!$H$21/12,0)</f>
        <v>0</v>
      </c>
      <c r="AV96" s="139">
        <f>MAX((SUM($E$89:AV89)-SUM($E$97:AV97)-SUM($E$98:AV98))*'Capital Structure'!$H$21/12,0)</f>
        <v>0</v>
      </c>
      <c r="AW96" s="139">
        <f>MAX((SUM($E$89:AW89)-SUM($E$97:AW97)-SUM($E$98:AW98))*'Capital Structure'!$H$21/12,0)</f>
        <v>0</v>
      </c>
      <c r="AX96" s="139">
        <f>MAX((SUM($E$89:AX89)-SUM($E$97:AX97)-SUM($E$98:AX98))*'Capital Structure'!$H$21/12,0)</f>
        <v>0</v>
      </c>
      <c r="AY96" s="139">
        <f>MAX((SUM($E$89:AY89)-SUM($E$97:AY97)-SUM($E$98:AY98))*'Capital Structure'!$H$21/12,0)</f>
        <v>0</v>
      </c>
      <c r="AZ96" s="139">
        <f>MAX((SUM($E$89:AZ89)-SUM($E$97:AZ97)-SUM($E$98:AZ98))*'Capital Structure'!$H$21/12,0)</f>
        <v>0</v>
      </c>
      <c r="BA96" s="139">
        <f>MAX((SUM($E$89:BA89)-SUM($E$97:BA97)-SUM($E$98:BA98))*'Capital Structure'!$H$21/12,0)</f>
        <v>0</v>
      </c>
      <c r="BB96" s="139">
        <f>MAX((SUM($E$89:BB89)-SUM($E$97:BB97)-SUM($E$98:BB98))*'Capital Structure'!$H$21/12,0)</f>
        <v>0</v>
      </c>
      <c r="BC96" s="139">
        <f>MAX((SUM($E$89:BC89)-SUM($E$97:BC97)-SUM($E$98:BC98))*'Capital Structure'!$H$21/12,0)</f>
        <v>0</v>
      </c>
      <c r="BD96" s="139">
        <f>MAX((SUM($E$89:BD89)-SUM($E$97:BD97)-SUM($E$98:BD98))*'Capital Structure'!$H$21/12,0)</f>
        <v>0</v>
      </c>
      <c r="BE96" s="139">
        <f>MAX((SUM($E$89:BE89)-SUM($E$97:BE97)-SUM($E$98:BE98))*'Capital Structure'!$H$21/12,0)</f>
        <v>0</v>
      </c>
      <c r="BF96" s="139">
        <f>MAX((SUM($E$89:BF89)-SUM($E$97:BF97)-SUM($E$98:BF98))*'Capital Structure'!$H$21/12,0)</f>
        <v>0</v>
      </c>
      <c r="BG96" s="139">
        <f>MAX((SUM($E$89:BG89)-SUM($E$97:BG97)-SUM($E$98:BG98))*'Capital Structure'!$H$21/12,0)</f>
        <v>0</v>
      </c>
      <c r="BH96" s="139">
        <f>MAX((SUM($E$89:BH89)-SUM($E$97:BH97)-SUM($E$98:BH98))*'Capital Structure'!$H$21/12,0)</f>
        <v>0</v>
      </c>
      <c r="BI96" s="139">
        <f>MAX((SUM($E$89:BI89)-SUM($E$97:BI97)-SUM($E$98:BI98))*'Capital Structure'!$H$21/12,0)</f>
        <v>0</v>
      </c>
      <c r="BJ96" s="139">
        <f>MAX((SUM($E$89:BJ89)-SUM($E$97:BJ97)-SUM($E$98:BJ98))*'Capital Structure'!$H$21/12,0)</f>
        <v>0</v>
      </c>
      <c r="BK96" s="139">
        <f>MAX((SUM($E$89:BK89)-SUM($E$97:BK97)-SUM($E$98:BK98))*'Capital Structure'!$H$21/12,0)</f>
        <v>0</v>
      </c>
      <c r="BL96" s="139">
        <f>MAX((SUM($E$89:BL89)-SUM($E$97:BL97)-SUM($E$98:BL98))*'Capital Structure'!$H$21/12,0)</f>
        <v>0</v>
      </c>
      <c r="BM96" s="139">
        <f>MAX((SUM($E$89:BM89)-SUM($E$97:BM97)-SUM($E$98:BM98))*'Capital Structure'!$H$21/12,0)</f>
        <v>0</v>
      </c>
      <c r="BN96" s="139">
        <f>MAX((SUM($E$89:BN89)-SUM($E$97:BN97)-SUM($E$98:BN98))*'Capital Structure'!$H$21/12,0)</f>
        <v>0</v>
      </c>
      <c r="BO96" s="139">
        <f>MAX((SUM($E$89:BO89)-SUM($E$97:BO97)-SUM($E$98:BO98))*'Capital Structure'!$H$21/12,0)</f>
        <v>0</v>
      </c>
      <c r="BP96" s="139">
        <f>MAX((SUM($E$89:BP89)-SUM($E$97:BP97)-SUM($E$98:BP98))*'Capital Structure'!$H$21/12,0)</f>
        <v>0</v>
      </c>
      <c r="BQ96" s="139">
        <f>MAX((SUM($E$89:BQ89)-SUM($E$97:BQ97)-SUM($E$98:BQ98))*'Capital Structure'!$H$21/12,0)</f>
        <v>0</v>
      </c>
      <c r="BR96" s="139">
        <f>MAX((SUM($E$89:BR89)-SUM($E$97:BR97)-SUM($E$98:BR98))*'Capital Structure'!$H$21/12,0)</f>
        <v>0</v>
      </c>
      <c r="BS96" s="139">
        <f>MAX((SUM($E$89:BS89)-SUM($E$97:BS97)-SUM($E$98:BS98))*'Capital Structure'!$H$21/12,0)</f>
        <v>0</v>
      </c>
      <c r="BT96" s="139">
        <f>MAX((SUM($E$89:BT89)-SUM($E$97:BT97)-SUM($E$98:BT98))*'Capital Structure'!$H$21/12,0)</f>
        <v>0</v>
      </c>
      <c r="BU96" s="139">
        <f>MAX((SUM($E$89:BU89)-SUM($E$97:BU97)-SUM($E$98:BU98))*'Capital Structure'!$H$21/12,0)</f>
        <v>0</v>
      </c>
      <c r="BV96" s="139">
        <f>MAX((SUM($E$89:BV89)-SUM($E$97:BV97)-SUM($E$98:BV98))*'Capital Structure'!$H$21/12,0)</f>
        <v>0</v>
      </c>
      <c r="BW96" s="139">
        <f>MAX((SUM($E$89:BW89)-SUM($E$97:BW97)-SUM($E$98:BW98))*'Capital Structure'!$H$21/12,0)</f>
        <v>0</v>
      </c>
      <c r="BX96" s="139">
        <f>MAX((SUM($E$89:BX89)-SUM($E$97:BX97)-SUM($E$98:BX98))*'Capital Structure'!$H$21/12,0)</f>
        <v>33371.385539549468</v>
      </c>
      <c r="BY96" s="139">
        <f>MAX((SUM($E$89:BY89)-SUM($E$97:BY97)-SUM($E$98:BY98))*'Capital Structure'!$H$21/12,0)</f>
        <v>200435.69276977555</v>
      </c>
      <c r="BZ96" s="139">
        <f>MAX((SUM($E$89:BZ89)-SUM($E$97:BZ97)-SUM($E$98:BZ98))*'Capital Structure'!$H$21/12,0)</f>
        <v>367500</v>
      </c>
      <c r="CA96" s="139">
        <f>MAX((SUM($E$89:CA89)-SUM($E$97:CA97)-SUM($E$98:CA98))*'Capital Structure'!$H$21/12,0)</f>
        <v>0</v>
      </c>
      <c r="CB96" s="139">
        <f>MAX((SUM($E$89:CB89)-SUM($E$97:CB97)-SUM($E$98:CB98))*'Capital Structure'!$H$21/12,0)</f>
        <v>0</v>
      </c>
      <c r="CC96" s="139">
        <f>MAX((SUM($E$89:CC89)-SUM($E$97:CC97)-SUM($E$98:CC98))*'Capital Structure'!$H$21/12,0)</f>
        <v>0</v>
      </c>
      <c r="CD96" s="139">
        <f>MAX((SUM($E$89:CD89)-SUM($E$97:CD97)-SUM($E$98:CD98))*'Capital Structure'!$H$21/12,0)</f>
        <v>0</v>
      </c>
      <c r="CE96" s="139">
        <f>MAX((SUM($E$89:CE89)-SUM($E$97:CE97)-SUM($E$98:CE98))*'Capital Structure'!$H$21/12,0)</f>
        <v>0</v>
      </c>
      <c r="CF96" s="139">
        <f>MAX((SUM($E$89:CF89)-SUM($E$97:CF97)-SUM($E$98:CF98))*'Capital Structure'!$H$21/12,0)</f>
        <v>0</v>
      </c>
      <c r="CG96" s="139">
        <f>MAX((SUM($E$89:CG89)-SUM($E$97:CG97)-SUM($E$98:CG98))*'Capital Structure'!$H$21/12,0)</f>
        <v>0</v>
      </c>
      <c r="CH96" s="139">
        <f>MAX((SUM($E$89:CH89)-SUM($E$97:CH97)-SUM($E$98:CH98))*'Capital Structure'!$H$21/12,0)</f>
        <v>0</v>
      </c>
      <c r="CI96" s="139">
        <f>MAX((SUM($E$89:CI89)-SUM($E$97:CI97)-SUM($E$98:CI98))*'Capital Structure'!$H$21/12,0)</f>
        <v>0</v>
      </c>
      <c r="CJ96" s="139">
        <f>MAX((SUM($E$89:CJ89)-SUM($E$97:CJ97)-SUM($E$98:CJ98))*'Capital Structure'!$H$21/12,0)</f>
        <v>0</v>
      </c>
      <c r="CK96" s="139">
        <f>MAX((SUM($E$89:CK89)-SUM($E$97:CK97)-SUM($E$98:CK98))*'Capital Structure'!$H$21/12,0)</f>
        <v>0</v>
      </c>
      <c r="CL96" s="139">
        <f>MAX((SUM($E$89:CL89)-SUM($E$97:CL97)-SUM($E$98:CL98))*'Capital Structure'!$H$21/12,0)</f>
        <v>0</v>
      </c>
      <c r="CM96" s="139">
        <f>MAX((SUM($E$89:CM89)-SUM($E$97:CM97)-SUM($E$98:CM98))*'Capital Structure'!$H$21/12,0)</f>
        <v>0</v>
      </c>
      <c r="CN96" s="139">
        <f>MAX((SUM($E$89:CN89)-SUM($E$97:CN97)-SUM($E$98:CN98))*'Capital Structure'!$H$21/12,0)</f>
        <v>0</v>
      </c>
      <c r="CO96" s="139">
        <f>MAX((SUM($E$89:CO89)-SUM($E$97:CO97)-SUM($E$98:CO98))*'Capital Structure'!$H$21/12,0)</f>
        <v>0</v>
      </c>
      <c r="CP96" s="139">
        <f>MAX((SUM($E$89:CP89)-SUM($E$97:CP97)-SUM($E$98:CP98))*'Capital Structure'!$H$21/12,0)</f>
        <v>0</v>
      </c>
      <c r="CQ96" s="139">
        <f>MAX((SUM($E$89:CQ89)-SUM($E$97:CQ97)-SUM($E$98:CQ98))*'Capital Structure'!$H$21/12,0)</f>
        <v>0</v>
      </c>
      <c r="CR96" s="139">
        <f>MAX((SUM($E$89:CR89)-SUM($E$97:CR97)-SUM($E$98:CR98))*'Capital Structure'!$H$21/12,0)</f>
        <v>0</v>
      </c>
      <c r="CS96" s="139">
        <f>MAX((SUM($E$89:CS89)-SUM($E$97:CS97)-SUM($E$98:CS98))*'Capital Structure'!$H$21/12,0)</f>
        <v>0</v>
      </c>
      <c r="CT96" s="139">
        <f>MAX((SUM($E$89:CT89)-SUM($E$97:CT97)-SUM($E$98:CT98))*'Capital Structure'!$H$21/12,0)</f>
        <v>0</v>
      </c>
      <c r="CU96" s="139">
        <f>MAX((SUM($E$89:CU89)-SUM($E$97:CU97)-SUM($E$98:CU98))*'Capital Structure'!$H$21/12,0)</f>
        <v>0</v>
      </c>
      <c r="CV96" s="139">
        <f>MAX((SUM($E$89:CV89)-SUM($E$97:CV97)-SUM($E$98:CV98))*'Capital Structure'!$H$21/12,0)</f>
        <v>0</v>
      </c>
      <c r="CW96" s="139">
        <f>MAX((SUM($E$89:CW89)-SUM($E$97:CW97)-SUM($E$98:CW98))*'Capital Structure'!$H$21/12,0)</f>
        <v>0</v>
      </c>
      <c r="CX96" s="139">
        <f>MAX((SUM($E$89:CX89)-SUM($E$97:CX97)-SUM($E$98:CX98))*'Capital Structure'!$H$21/12,0)</f>
        <v>0</v>
      </c>
      <c r="CY96" s="139">
        <f>MAX((SUM($E$89:CY89)-SUM($E$97:CY97)-SUM($E$98:CY98))*'Capital Structure'!$H$21/12,0)</f>
        <v>0</v>
      </c>
      <c r="CZ96" s="139">
        <f>MAX((SUM($E$89:CZ89)-SUM($E$97:CZ97)-SUM($E$98:CZ98))*'Capital Structure'!$H$21/12,0)</f>
        <v>0</v>
      </c>
      <c r="DA96" s="139">
        <f>MAX((SUM($E$89:DA89)-SUM($E$97:DA97)-SUM($E$98:DA98))*'Capital Structure'!$H$21/12,0)</f>
        <v>0</v>
      </c>
      <c r="DB96" s="139">
        <f>MAX((SUM($E$89:DB89)-SUM($E$97:DB97)-SUM($E$98:DB98))*'Capital Structure'!$H$21/12,0)</f>
        <v>0</v>
      </c>
      <c r="DC96" s="139">
        <f>MAX((SUM($E$89:DC89)-SUM($E$97:DC97)-SUM($E$98:DC98))*'Capital Structure'!$H$21/12,0)</f>
        <v>0</v>
      </c>
      <c r="DD96" s="139">
        <f>MAX((SUM($E$89:DD89)-SUM($E$97:DD97)-SUM($E$98:DD98))*'Capital Structure'!$H$21/12,0)</f>
        <v>0</v>
      </c>
      <c r="DE96" s="139">
        <f>MAX((SUM($E$89:DE89)-SUM($E$97:DE97)-SUM($E$98:DE98))*'Capital Structure'!$H$21/12,0)</f>
        <v>0</v>
      </c>
      <c r="DF96" s="139">
        <f>MAX((SUM($E$89:DF89)-SUM($E$97:DF97)-SUM($E$98:DF98))*'Capital Structure'!$H$21/12,0)</f>
        <v>0</v>
      </c>
      <c r="DG96" s="139">
        <f>MAX((SUM($E$89:DG89)-SUM($E$97:DG97)-SUM($E$98:DG98))*'Capital Structure'!$H$21/12,0)</f>
        <v>0</v>
      </c>
      <c r="DH96" s="139">
        <f>MAX((SUM($E$89:DH89)-SUM($E$97:DH97)-SUM($E$98:DH98))*'Capital Structure'!$H$21/12,0)</f>
        <v>0</v>
      </c>
      <c r="DI96" s="139">
        <f>MAX((SUM($E$89:DI89)-SUM($E$97:DI97)-SUM($E$98:DI98))*'Capital Structure'!$H$21/12,0)</f>
        <v>0</v>
      </c>
      <c r="DJ96" s="139">
        <f>MAX((SUM($E$89:DJ89)-SUM($E$97:DJ97)-SUM($E$98:DJ98))*'Capital Structure'!$H$21/12,0)</f>
        <v>0</v>
      </c>
      <c r="DK96" s="139">
        <f>MAX((SUM($E$89:DK89)-SUM($E$97:DK97)-SUM($E$98:DK98))*'Capital Structure'!$H$21/12,0)</f>
        <v>0</v>
      </c>
      <c r="DL96" s="139">
        <f>MAX((SUM($E$89:DL89)-SUM($E$97:DL97)-SUM($E$98:DL98))*'Capital Structure'!$H$21/12,0)</f>
        <v>0</v>
      </c>
      <c r="DM96" s="139">
        <f>MAX((SUM($E$89:DM89)-SUM($E$97:DM97)-SUM($E$98:DM98))*'Capital Structure'!$H$21/12,0)</f>
        <v>0</v>
      </c>
      <c r="DN96" s="139">
        <f>MAX((SUM($E$89:DN89)-SUM($E$97:DN97)-SUM($E$98:DN98))*'Capital Structure'!$H$21/12,0)</f>
        <v>0</v>
      </c>
      <c r="DO96" s="139">
        <f>MAX((SUM($E$89:DO89)-SUM($E$97:DO97)-SUM($E$98:DO98))*'Capital Structure'!$H$21/12,0)</f>
        <v>0</v>
      </c>
      <c r="DP96" s="139">
        <f>MAX((SUM($E$89:DP89)-SUM($E$97:DP97)-SUM($E$98:DP98))*'Capital Structure'!$H$21/12,0)</f>
        <v>0</v>
      </c>
      <c r="DQ96" s="139">
        <f>MAX((SUM($E$89:DQ89)-SUM($E$97:DQ97)-SUM($E$98:DQ98))*'Capital Structure'!$H$21/12,0)</f>
        <v>0</v>
      </c>
      <c r="DR96" s="139">
        <f>MAX((SUM($E$89:DR89)-SUM($E$97:DR97)-SUM($E$98:DR98))*'Capital Structure'!$H$21/12,0)</f>
        <v>0</v>
      </c>
      <c r="DS96" s="139">
        <f>MAX((SUM($E$89:DS89)-SUM($E$97:DS97)-SUM($E$98:DS98))*'Capital Structure'!$H$21/12,0)</f>
        <v>0</v>
      </c>
      <c r="DT96" s="139">
        <f>MAX((SUM($E$89:DT89)-SUM($E$97:DT97)-SUM($E$98:DT98))*'Capital Structure'!$H$21/12,0)</f>
        <v>0</v>
      </c>
      <c r="DU96" s="139">
        <f>MAX((SUM($E$89:DU89)-SUM($E$97:DU97)-SUM($E$98:DU98))*'Capital Structure'!$H$21/12,0)</f>
        <v>0</v>
      </c>
      <c r="DV96" s="139">
        <f>MAX((SUM($E$89:DV89)-SUM($E$97:DV97)-SUM($E$98:DV98))*'Capital Structure'!$H$21/12,0)</f>
        <v>0</v>
      </c>
      <c r="DW96" s="139">
        <f>MAX((SUM($E$89:DW89)-SUM($E$97:DW97)-SUM($E$98:DW98))*'Capital Structure'!$H$21/12,0)</f>
        <v>0</v>
      </c>
      <c r="DX96" s="139">
        <f>MAX((SUM($E$89:DX89)-SUM($E$97:DX97)-SUM($E$98:DX98))*'Capital Structure'!$H$21/12,0)</f>
        <v>0</v>
      </c>
      <c r="DY96" s="139">
        <f>MAX((SUM($E$89:DY89)-SUM($E$97:DY97)-SUM($E$98:DY98))*'Capital Structure'!$H$21/12,0)</f>
        <v>0</v>
      </c>
      <c r="DZ96" s="139">
        <f>MAX((SUM($E$89:DZ89)-SUM($E$97:DZ97)-SUM($E$98:DZ98))*'Capital Structure'!$H$21/12,0)</f>
        <v>0</v>
      </c>
      <c r="EA96" s="139">
        <f>MAX((SUM($E$89:EA89)-SUM($E$97:EA97)-SUM($E$98:EA98))*'Capital Structure'!$H$21/12,0)</f>
        <v>0</v>
      </c>
      <c r="EB96" s="139">
        <f>MAX((SUM($E$89:EB89)-SUM($E$97:EB97)-SUM($E$98:EB98))*'Capital Structure'!$H$21/12,0)</f>
        <v>0</v>
      </c>
      <c r="EC96" s="139">
        <f>MAX((SUM($E$89:EC89)-SUM($E$97:EC97)-SUM($E$98:EC98))*'Capital Structure'!$H$21/12,0)</f>
        <v>0</v>
      </c>
      <c r="ED96" s="139">
        <f>MAX((SUM($E$89:ED89)-SUM($E$97:ED97)-SUM($E$98:ED98))*'Capital Structure'!$H$21/12,0)</f>
        <v>0</v>
      </c>
      <c r="EE96" s="139">
        <f>MAX((SUM($E$89:EE89)-SUM($E$97:EE97)-SUM($E$98:EE98))*'Capital Structure'!$H$21/12,0)</f>
        <v>0</v>
      </c>
      <c r="EF96" s="139">
        <f>MAX((SUM($E$89:EF89)-SUM($E$97:EF97)-SUM($E$98:EF98))*'Capital Structure'!$H$21/12,0)</f>
        <v>0</v>
      </c>
      <c r="EG96" s="139">
        <f>MAX((SUM($E$89:EG89)-SUM($E$97:EG97)-SUM($E$98:EG98))*'Capital Structure'!$H$21/12,0)</f>
        <v>0</v>
      </c>
      <c r="EH96" s="139">
        <f>MAX((SUM($E$89:EH89)-SUM($E$97:EH97)-SUM($E$98:EH98))*'Capital Structure'!$H$21/12,0)</f>
        <v>0</v>
      </c>
      <c r="EI96" s="139">
        <f>MAX((SUM($E$89:EI89)-SUM($E$97:EI97)-SUM($E$98:EI98))*'Capital Structure'!$H$21/12,0)</f>
        <v>0</v>
      </c>
      <c r="EJ96" s="139">
        <f>MAX((SUM($E$89:EJ89)-SUM($E$97:EJ97)-SUM($E$98:EJ98))*'Capital Structure'!$H$21/12,0)</f>
        <v>0</v>
      </c>
      <c r="EK96" s="139">
        <f>MAX((SUM($E$89:EK89)-SUM($E$97:EK97)-SUM($E$98:EK98))*'Capital Structure'!$H$21/12,0)</f>
        <v>0</v>
      </c>
      <c r="EL96" s="139">
        <f>MAX((SUM($E$89:EL89)-SUM($E$97:EL97)-SUM($E$98:EL98))*'Capital Structure'!$H$21/12,0)</f>
        <v>0</v>
      </c>
      <c r="EM96" s="139">
        <f>MAX((SUM($E$89:EM89)-SUM($E$97:EM97)-SUM($E$98:EM98))*'Capital Structure'!$H$21/12,0)</f>
        <v>0</v>
      </c>
      <c r="EN96" s="139">
        <f>MAX((SUM($E$89:EN89)-SUM($E$97:EN97)-SUM($E$98:EN98))*'Capital Structure'!$H$21/12,0)</f>
        <v>0</v>
      </c>
      <c r="EO96" s="139">
        <f>MAX((SUM($E$89:EO89)-SUM($E$97:EO97)-SUM($E$98:EO98))*'Capital Structure'!$H$21/12,0)</f>
        <v>0</v>
      </c>
      <c r="EP96" s="139">
        <f>MAX((SUM($E$89:EP89)-SUM($E$97:EP97)-SUM($E$98:EP98))*'Capital Structure'!$H$21/12,0)</f>
        <v>0</v>
      </c>
      <c r="EQ96" s="139">
        <f>MAX((SUM($E$89:EQ89)-SUM($E$97:EQ97)-SUM($E$98:EQ98))*'Capital Structure'!$H$21/12,0)</f>
        <v>0</v>
      </c>
      <c r="ER96" s="139">
        <f>MAX((SUM($E$89:ER89)-SUM($E$97:ER97)-SUM($E$98:ER98))*'Capital Structure'!$H$21/12,0)</f>
        <v>0</v>
      </c>
      <c r="ES96" s="139">
        <f>MAX((SUM($E$89:ES89)-SUM($E$97:ES97)-SUM($E$98:ES98))*'Capital Structure'!$H$21/12,0)</f>
        <v>0</v>
      </c>
      <c r="ET96" s="139">
        <f>MAX((SUM($E$89:ET89)-SUM($E$97:ET97)-SUM($E$98:ET98))*'Capital Structure'!$H$21/12,0)</f>
        <v>0</v>
      </c>
      <c r="EU96" s="139">
        <f>MAX((SUM($E$89:EU89)-SUM($E$97:EU97)-SUM($E$98:EU98))*'Capital Structure'!$H$21/12,0)</f>
        <v>0</v>
      </c>
      <c r="EV96" s="139">
        <f>MAX((SUM($E$89:EV89)-SUM($E$97:EV97)-SUM($E$98:EV98))*'Capital Structure'!$H$21/12,0)</f>
        <v>0</v>
      </c>
      <c r="EW96" s="139">
        <f>MAX((SUM($E$89:EW89)-SUM($E$97:EW97)-SUM($E$98:EW98))*'Capital Structure'!$H$21/12,0)</f>
        <v>0</v>
      </c>
      <c r="EX96" s="139">
        <f>MAX((SUM($E$89:EX89)-SUM($E$97:EX97)-SUM($E$98:EX98))*'Capital Structure'!$H$21/12,0)</f>
        <v>0</v>
      </c>
      <c r="EY96" s="139">
        <f>MAX((SUM($E$89:EY89)-SUM($E$97:EY97)-SUM($E$98:EY98))*'Capital Structure'!$H$21/12,0)</f>
        <v>0</v>
      </c>
      <c r="EZ96" s="139">
        <f>MAX((SUM($E$89:EZ89)-SUM($E$97:EZ97)-SUM($E$98:EZ98))*'Capital Structure'!$H$21/12,0)</f>
        <v>0</v>
      </c>
      <c r="FA96" s="139">
        <f>MAX((SUM($E$89:FA89)-SUM($E$97:FA97)-SUM($E$98:FA98))*'Capital Structure'!$H$21/12,0)</f>
        <v>0</v>
      </c>
      <c r="FB96" s="139">
        <f>MAX((SUM($E$89:FB89)-SUM($E$97:FB97)-SUM($E$98:FB98))*'Capital Structure'!$H$21/12,0)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352</v>
      </c>
      <c r="E97" s="139">
        <f>IFERROR(VLOOKUP(E$88,'Capital Structure'!$H$27:$I$29,2,FALSE),0)</f>
        <v>0</v>
      </c>
      <c r="F97" s="139">
        <f>IFERROR(VLOOKUP(F$88,'Capital Structure'!$H$27:$I$29,2,FALSE),0)</f>
        <v>0</v>
      </c>
      <c r="G97" s="139">
        <f>IFERROR(VLOOKUP(G$88,'Capital Structure'!$H$27:$I$29,2,FALSE),0)</f>
        <v>0</v>
      </c>
      <c r="H97" s="139">
        <f>IFERROR(VLOOKUP(H$88,'Capital Structure'!$H$27:$I$29,2,FALSE),0)</f>
        <v>0</v>
      </c>
      <c r="I97" s="139">
        <f>IFERROR(VLOOKUP(I$88,'Capital Structure'!$H$27:$I$29,2,FALSE),0)</f>
        <v>0</v>
      </c>
      <c r="J97" s="139">
        <f>IFERROR(VLOOKUP(J$88,'Capital Structure'!$H$27:$I$29,2,FALSE),0)</f>
        <v>0</v>
      </c>
      <c r="K97" s="139">
        <f>IFERROR(VLOOKUP(K$88,'Capital Structure'!$H$27:$I$29,2,FALSE),0)</f>
        <v>0</v>
      </c>
      <c r="L97" s="139">
        <f>IFERROR(VLOOKUP(L$88,'Capital Structure'!$H$27:$I$29,2,FALSE),0)</f>
        <v>0</v>
      </c>
      <c r="M97" s="139">
        <f>IFERROR(VLOOKUP(M$88,'Capital Structure'!$H$27:$I$29,2,FALSE),0)</f>
        <v>0</v>
      </c>
      <c r="N97" s="139">
        <f>IFERROR(VLOOKUP(N$88,'Capital Structure'!$H$27:$I$29,2,FALSE),0)</f>
        <v>0</v>
      </c>
      <c r="O97" s="139">
        <f>IFERROR(VLOOKUP(O$88,'Capital Structure'!$H$27:$I$29,2,FALSE),0)</f>
        <v>0</v>
      </c>
      <c r="P97" s="139">
        <f>IFERROR(VLOOKUP(P$88,'Capital Structure'!$H$27:$I$29,2,FALSE),0)</f>
        <v>0</v>
      </c>
      <c r="Q97" s="139">
        <f>IFERROR(VLOOKUP(Q$88,'Capital Structure'!$H$27:$I$29,2,FALSE),0)</f>
        <v>0</v>
      </c>
      <c r="R97" s="139">
        <f>IFERROR(VLOOKUP(R$88,'Capital Structure'!$H$27:$I$29,2,FALSE),0)</f>
        <v>0</v>
      </c>
      <c r="S97" s="139">
        <f>IFERROR(VLOOKUP(S$88,'Capital Structure'!$H$27:$I$29,2,FALSE),0)</f>
        <v>0</v>
      </c>
      <c r="T97" s="139">
        <f>IFERROR(VLOOKUP(T$88,'Capital Structure'!$H$27:$I$29,2,FALSE),0)</f>
        <v>0</v>
      </c>
      <c r="U97" s="139">
        <f>IFERROR(VLOOKUP(U$88,'Capital Structure'!$H$27:$I$29,2,FALSE),0)</f>
        <v>0</v>
      </c>
      <c r="V97" s="139">
        <f>IFERROR(VLOOKUP(V$88,'Capital Structure'!$H$27:$I$29,2,FALSE),0)</f>
        <v>0</v>
      </c>
      <c r="W97" s="139">
        <f>IFERROR(VLOOKUP(W$88,'Capital Structure'!$H$27:$I$29,2,FALSE),0)</f>
        <v>0</v>
      </c>
      <c r="X97" s="139">
        <f>IFERROR(VLOOKUP(X$88,'Capital Structure'!$H$27:$I$29,2,FALSE),0)</f>
        <v>0</v>
      </c>
      <c r="Y97" s="139">
        <f>IFERROR(VLOOKUP(Y$88,'Capital Structure'!$H$27:$I$29,2,FALSE),0)</f>
        <v>0</v>
      </c>
      <c r="Z97" s="139">
        <f>IFERROR(VLOOKUP(Z$88,'Capital Structure'!$H$27:$I$29,2,FALSE),0)</f>
        <v>0</v>
      </c>
      <c r="AA97" s="139">
        <f>IFERROR(VLOOKUP(AA$88,'Capital Structure'!$H$27:$I$29,2,FALSE),0)</f>
        <v>0</v>
      </c>
      <c r="AB97" s="139">
        <f>IFERROR(VLOOKUP(AB$88,'Capital Structure'!$H$27:$I$29,2,FALSE),0)</f>
        <v>0</v>
      </c>
      <c r="AC97" s="139">
        <f>IFERROR(VLOOKUP(AC$88,'Capital Structure'!$H$27:$I$29,2,FALSE),0)</f>
        <v>0</v>
      </c>
      <c r="AD97" s="139">
        <f>IFERROR(VLOOKUP(AD$88,'Capital Structure'!$H$27:$I$29,2,FALSE),0)</f>
        <v>0</v>
      </c>
      <c r="AE97" s="139">
        <f>IFERROR(VLOOKUP(AE$88,'Capital Structure'!$H$27:$I$29,2,FALSE),0)</f>
        <v>0</v>
      </c>
      <c r="AF97" s="139">
        <f>IFERROR(VLOOKUP(AF$88,'Capital Structure'!$H$27:$I$29,2,FALSE),0)</f>
        <v>0</v>
      </c>
      <c r="AG97" s="139">
        <f>IFERROR(VLOOKUP(AG$88,'Capital Structure'!$H$27:$I$29,2,FALSE),0)</f>
        <v>0</v>
      </c>
      <c r="AH97" s="139">
        <f>IFERROR(VLOOKUP(AH$88,'Capital Structure'!$H$27:$I$29,2,FALSE),0)</f>
        <v>0</v>
      </c>
      <c r="AI97" s="139">
        <f>IFERROR(VLOOKUP(AI$88,'Capital Structure'!$H$27:$I$29,2,FALSE),0)</f>
        <v>0</v>
      </c>
      <c r="AJ97" s="139">
        <f>IFERROR(VLOOKUP(AJ$88,'Capital Structure'!$H$27:$I$29,2,FALSE),0)</f>
        <v>0</v>
      </c>
      <c r="AK97" s="139">
        <f>IFERROR(VLOOKUP(AK$88,'Capital Structure'!$H$27:$I$29,2,FALSE),0)</f>
        <v>0</v>
      </c>
      <c r="AL97" s="139">
        <f>IFERROR(VLOOKUP(AL$88,'Capital Structure'!$H$27:$I$29,2,FALSE),0)</f>
        <v>0</v>
      </c>
      <c r="AM97" s="139">
        <f>IFERROR(VLOOKUP(AM$88,'Capital Structure'!$H$27:$I$29,2,FALSE),0)</f>
        <v>0</v>
      </c>
      <c r="AN97" s="139">
        <f>IFERROR(VLOOKUP(AN$88,'Capital Structure'!$H$27:$I$29,2,FALSE),0)</f>
        <v>0</v>
      </c>
      <c r="AO97" s="139">
        <f>IFERROR(VLOOKUP(AO$88,'Capital Structure'!$H$27:$I$29,2,FALSE),0)</f>
        <v>0</v>
      </c>
      <c r="AP97" s="139">
        <f>IFERROR(VLOOKUP(AP$88,'Capital Structure'!$H$27:$I$29,2,FALSE),0)</f>
        <v>0</v>
      </c>
      <c r="AQ97" s="139">
        <f>IFERROR(VLOOKUP(AQ$88,'Capital Structure'!$H$27:$I$29,2,FALSE),0)</f>
        <v>0</v>
      </c>
      <c r="AR97" s="139">
        <f>IFERROR(VLOOKUP(AR$88,'Capital Structure'!$H$27:$I$29,2,FALSE),0)</f>
        <v>0</v>
      </c>
      <c r="AS97" s="139">
        <f>IFERROR(VLOOKUP(AS$88,'Capital Structure'!$H$27:$I$29,2,FALSE),0)</f>
        <v>0</v>
      </c>
      <c r="AT97" s="139">
        <f>IFERROR(VLOOKUP(AT$88,'Capital Structure'!$H$27:$I$29,2,FALSE),0)</f>
        <v>0</v>
      </c>
      <c r="AU97" s="139">
        <f>IFERROR(VLOOKUP(AU$88,'Capital Structure'!$H$27:$I$29,2,FALSE),0)</f>
        <v>0</v>
      </c>
      <c r="AV97" s="139">
        <f>IFERROR(VLOOKUP(AV$88,'Capital Structure'!$H$27:$I$29,2,FALSE),0)</f>
        <v>0</v>
      </c>
      <c r="AW97" s="139">
        <f>IFERROR(VLOOKUP(AW$88,'Capital Structure'!$H$27:$I$29,2,FALSE),0)</f>
        <v>0</v>
      </c>
      <c r="AX97" s="139">
        <f>IFERROR(VLOOKUP(AX$88,'Capital Structure'!$H$27:$I$29,2,FALSE),0)</f>
        <v>0</v>
      </c>
      <c r="AY97" s="139">
        <f>IFERROR(VLOOKUP(AY$88,'Capital Structure'!$H$27:$I$29,2,FALSE),0)</f>
        <v>0</v>
      </c>
      <c r="AZ97" s="139">
        <f>IFERROR(VLOOKUP(AZ$88,'Capital Structure'!$H$27:$I$29,2,FALSE),0)</f>
        <v>0</v>
      </c>
      <c r="BA97" s="139">
        <f>IFERROR(VLOOKUP(BA$88,'Capital Structure'!$H$27:$I$29,2,FALSE),0)</f>
        <v>0</v>
      </c>
      <c r="BB97" s="139">
        <f>IFERROR(VLOOKUP(BB$88,'Capital Structure'!$H$27:$I$29,2,FALSE),0)</f>
        <v>0</v>
      </c>
      <c r="BC97" s="139">
        <f>IFERROR(VLOOKUP(BC$88,'Capital Structure'!$H$27:$I$29,2,FALSE),0)</f>
        <v>0</v>
      </c>
      <c r="BD97" s="139">
        <f>IFERROR(VLOOKUP(BD$88,'Capital Structure'!$H$27:$I$29,2,FALSE),0)</f>
        <v>0</v>
      </c>
      <c r="BE97" s="139">
        <f>IFERROR(VLOOKUP(BE$88,'Capital Structure'!$H$27:$I$29,2,FALSE),0)</f>
        <v>0</v>
      </c>
      <c r="BF97" s="139">
        <f>IFERROR(VLOOKUP(BF$88,'Capital Structure'!$H$27:$I$29,2,FALSE),0)</f>
        <v>0</v>
      </c>
      <c r="BG97" s="139">
        <f>IFERROR(VLOOKUP(BG$88,'Capital Structure'!$H$27:$I$29,2,FALSE),0)</f>
        <v>0</v>
      </c>
      <c r="BH97" s="139">
        <f>IFERROR(VLOOKUP(BH$88,'Capital Structure'!$H$27:$I$29,2,FALSE),0)</f>
        <v>0</v>
      </c>
      <c r="BI97" s="139">
        <f>IFERROR(VLOOKUP(BI$88,'Capital Structure'!$H$27:$I$29,2,FALSE),0)</f>
        <v>0</v>
      </c>
      <c r="BJ97" s="139">
        <f>IFERROR(VLOOKUP(BJ$88,'Capital Structure'!$H$27:$I$29,2,FALSE),0)</f>
        <v>0</v>
      </c>
      <c r="BK97" s="139">
        <f>IFERROR(VLOOKUP(BK$88,'Capital Structure'!$H$27:$I$29,2,FALSE),0)</f>
        <v>0</v>
      </c>
      <c r="BL97" s="139">
        <f>IFERROR(VLOOKUP(BL$88,'Capital Structure'!$H$27:$I$29,2,FALSE),0)</f>
        <v>0</v>
      </c>
      <c r="BM97" s="139">
        <f>IFERROR(VLOOKUP(BM$88,'Capital Structure'!$H$27:$I$29,2,FALSE),0)</f>
        <v>0</v>
      </c>
      <c r="BN97" s="139">
        <f>IFERROR(VLOOKUP(BN$88,'Capital Structure'!$H$27:$I$29,2,FALSE),0)</f>
        <v>0</v>
      </c>
      <c r="BO97" s="139">
        <f>IFERROR(VLOOKUP(BO$88,'Capital Structure'!$H$27:$I$29,2,FALSE),0)</f>
        <v>0</v>
      </c>
      <c r="BP97" s="139">
        <f>IFERROR(VLOOKUP(BP$88,'Capital Structure'!$H$27:$I$29,2,FALSE),0)</f>
        <v>0</v>
      </c>
      <c r="BQ97" s="139">
        <f>IFERROR(VLOOKUP(BQ$88,'Capital Structure'!$H$27:$I$29,2,FALSE),0)</f>
        <v>0</v>
      </c>
      <c r="BR97" s="139">
        <f>IFERROR(VLOOKUP(BR$88,'Capital Structure'!$H$27:$I$29,2,FALSE),0)</f>
        <v>0</v>
      </c>
      <c r="BS97" s="139">
        <f>IFERROR(VLOOKUP(BS$88,'Capital Structure'!$H$27:$I$29,2,FALSE),0)</f>
        <v>0</v>
      </c>
      <c r="BT97" s="139">
        <f>IFERROR(VLOOKUP(BT$88,'Capital Structure'!$H$27:$I$29,2,FALSE),0)</f>
        <v>0</v>
      </c>
      <c r="BU97" s="139">
        <f>IFERROR(VLOOKUP(BU$88,'Capital Structure'!$H$27:$I$29,2,FALSE),0)</f>
        <v>0</v>
      </c>
      <c r="BV97" s="139">
        <f>IFERROR(VLOOKUP(BV$88,'Capital Structure'!$H$27:$I$29,2,FALSE),0)</f>
        <v>0</v>
      </c>
      <c r="BW97" s="139">
        <f>IFERROR(VLOOKUP(BW$88,'Capital Structure'!$H$27:$I$29,2,FALSE),0)</f>
        <v>0</v>
      </c>
      <c r="BX97" s="139">
        <f>IFERROR(VLOOKUP(BX$88,'Capital Structure'!$H$27:$I$29,2,FALSE),0)</f>
        <v>0</v>
      </c>
      <c r="BY97" s="139">
        <f>IFERROR(VLOOKUP(BY$88,'Capital Structure'!$H$27:$I$29,2,FALSE),0)</f>
        <v>0</v>
      </c>
      <c r="BZ97" s="139">
        <f>IFERROR(VLOOKUP(BZ$88,'Capital Structure'!$H$27:$I$29,2,FALSE),0)</f>
        <v>0</v>
      </c>
      <c r="CA97" s="139">
        <f>IFERROR(VLOOKUP(CA$88,'Capital Structure'!$H$27:$I$29,2,FALSE),0)</f>
        <v>0</v>
      </c>
      <c r="CB97" s="139">
        <f>IFERROR(VLOOKUP(CB$88,'Capital Structure'!$H$27:$I$29,2,FALSE),0)</f>
        <v>0</v>
      </c>
      <c r="CC97" s="139">
        <f>IFERROR(VLOOKUP(CC$88,'Capital Structure'!$H$27:$I$29,2,FALSE),0)</f>
        <v>0</v>
      </c>
      <c r="CD97" s="139">
        <f>IFERROR(VLOOKUP(CD$88,'Capital Structure'!$H$27:$I$29,2,FALSE),0)</f>
        <v>0</v>
      </c>
      <c r="CE97" s="139">
        <f>IFERROR(VLOOKUP(CE$88,'Capital Structure'!$H$27:$I$29,2,FALSE),0)</f>
        <v>0</v>
      </c>
      <c r="CF97" s="139">
        <f>IFERROR(VLOOKUP(CF$88,'Capital Structure'!$H$27:$I$29,2,FALSE),0)</f>
        <v>0</v>
      </c>
      <c r="CG97" s="139">
        <f>IFERROR(VLOOKUP(CG$88,'Capital Structure'!$H$27:$I$29,2,FALSE),0)</f>
        <v>0</v>
      </c>
      <c r="CH97" s="139">
        <f>IFERROR(VLOOKUP(CH$88,'Capital Structure'!$H$27:$I$29,2,FALSE),0)</f>
        <v>0</v>
      </c>
      <c r="CI97" s="139">
        <f>IFERROR(VLOOKUP(CI$88,'Capital Structure'!$H$27:$I$29,2,FALSE),0)</f>
        <v>0</v>
      </c>
      <c r="CJ97" s="139">
        <f>IFERROR(VLOOKUP(CJ$88,'Capital Structure'!$H$27:$I$29,2,FALSE),0)</f>
        <v>0</v>
      </c>
      <c r="CK97" s="139">
        <f>IFERROR(VLOOKUP(CK$88,'Capital Structure'!$H$27:$I$29,2,FALSE),0)</f>
        <v>0</v>
      </c>
      <c r="CL97" s="139">
        <f>IFERROR(VLOOKUP(CL$88,'Capital Structure'!$H$27:$I$29,2,FALSE),0)</f>
        <v>0</v>
      </c>
      <c r="CM97" s="139">
        <f>IFERROR(VLOOKUP(CM$88,'Capital Structure'!$H$27:$I$29,2,FALSE),0)</f>
        <v>0</v>
      </c>
      <c r="CN97" s="139">
        <f>IFERROR(VLOOKUP(CN$88,'Capital Structure'!$H$27:$I$29,2,FALSE),0)</f>
        <v>0</v>
      </c>
      <c r="CO97" s="139">
        <f>IFERROR(VLOOKUP(CO$88,'Capital Structure'!$H$27:$I$29,2,FALSE),0)</f>
        <v>0</v>
      </c>
      <c r="CP97" s="139">
        <f>IFERROR(VLOOKUP(CP$88,'Capital Structure'!$H$27:$I$29,2,FALSE),0)</f>
        <v>0</v>
      </c>
      <c r="CQ97" s="139">
        <f>IFERROR(VLOOKUP(CQ$88,'Capital Structure'!$H$27:$I$29,2,FALSE),0)</f>
        <v>0</v>
      </c>
      <c r="CR97" s="139">
        <f>IFERROR(VLOOKUP(CR$88,'Capital Structure'!$H$27:$I$29,2,FALSE),0)</f>
        <v>0</v>
      </c>
      <c r="CS97" s="139">
        <f>IFERROR(VLOOKUP(CS$88,'Capital Structure'!$H$27:$I$29,2,FALSE),0)</f>
        <v>0</v>
      </c>
      <c r="CT97" s="139">
        <f>IFERROR(VLOOKUP(CT$88,'Capital Structure'!$H$27:$I$29,2,FALSE),0)</f>
        <v>0</v>
      </c>
      <c r="CU97" s="139">
        <f>IFERROR(VLOOKUP(CU$88,'Capital Structure'!$H$27:$I$29,2,FALSE),0)</f>
        <v>0</v>
      </c>
      <c r="CV97" s="139">
        <f>IFERROR(VLOOKUP(CV$88,'Capital Structure'!$H$27:$I$29,2,FALSE),0)</f>
        <v>0</v>
      </c>
      <c r="CW97" s="139">
        <f>IFERROR(VLOOKUP(CW$88,'Capital Structure'!$H$27:$I$29,2,FALSE),0)</f>
        <v>0</v>
      </c>
      <c r="CX97" s="139">
        <f>IFERROR(VLOOKUP(CX$88,'Capital Structure'!$H$27:$I$29,2,FALSE),0)</f>
        <v>0</v>
      </c>
      <c r="CY97" s="139">
        <f>IFERROR(VLOOKUP(CY$88,'Capital Structure'!$H$27:$I$29,2,FALSE),0)</f>
        <v>0</v>
      </c>
      <c r="CZ97" s="139">
        <f>IFERROR(VLOOKUP(CZ$88,'Capital Structure'!$H$27:$I$29,2,FALSE),0)</f>
        <v>0</v>
      </c>
      <c r="DA97" s="139">
        <f>IFERROR(VLOOKUP(DA$88,'Capital Structure'!$H$27:$I$29,2,FALSE),0)</f>
        <v>0</v>
      </c>
      <c r="DB97" s="139">
        <f>IFERROR(VLOOKUP(DB$88,'Capital Structure'!$H$27:$I$29,2,FALSE),0)</f>
        <v>0</v>
      </c>
      <c r="DC97" s="139">
        <f>IFERROR(VLOOKUP(DC$88,'Capital Structure'!$H$27:$I$29,2,FALSE),0)</f>
        <v>0</v>
      </c>
      <c r="DD97" s="139">
        <f>IFERROR(VLOOKUP(DD$88,'Capital Structure'!$H$27:$I$29,2,FALSE),0)</f>
        <v>0</v>
      </c>
      <c r="DE97" s="139">
        <f>IFERROR(VLOOKUP(DE$88,'Capital Structure'!$H$27:$I$29,2,FALSE),0)</f>
        <v>0</v>
      </c>
      <c r="DF97" s="139">
        <f>IFERROR(VLOOKUP(DF$88,'Capital Structure'!$H$27:$I$29,2,FALSE),0)</f>
        <v>0</v>
      </c>
      <c r="DG97" s="139">
        <f>IFERROR(VLOOKUP(DG$88,'Capital Structure'!$H$27:$I$29,2,FALSE),0)</f>
        <v>0</v>
      </c>
      <c r="DH97" s="139">
        <f>IFERROR(VLOOKUP(DH$88,'Capital Structure'!$H$27:$I$29,2,FALSE),0)</f>
        <v>0</v>
      </c>
      <c r="DI97" s="139">
        <f>IFERROR(VLOOKUP(DI$88,'Capital Structure'!$H$27:$I$29,2,FALSE),0)</f>
        <v>0</v>
      </c>
      <c r="DJ97" s="139">
        <f>IFERROR(VLOOKUP(DJ$88,'Capital Structure'!$H$27:$I$29,2,FALSE),0)</f>
        <v>0</v>
      </c>
      <c r="DK97" s="139">
        <f>IFERROR(VLOOKUP(DK$88,'Capital Structure'!$H$27:$I$29,2,FALSE),0)</f>
        <v>0</v>
      </c>
      <c r="DL97" s="139">
        <f>IFERROR(VLOOKUP(DL$88,'Capital Structure'!$H$27:$I$29,2,FALSE),0)</f>
        <v>0</v>
      </c>
      <c r="DM97" s="139">
        <f>IFERROR(VLOOKUP(DM$88,'Capital Structure'!$H$27:$I$29,2,FALSE),0)</f>
        <v>0</v>
      </c>
      <c r="DN97" s="139">
        <f>IFERROR(VLOOKUP(DN$88,'Capital Structure'!$H$27:$I$29,2,FALSE),0)</f>
        <v>0</v>
      </c>
      <c r="DO97" s="139">
        <f>IFERROR(VLOOKUP(DO$88,'Capital Structure'!$H$27:$I$29,2,FALSE),0)</f>
        <v>0</v>
      </c>
      <c r="DP97" s="139">
        <f>IFERROR(VLOOKUP(DP$88,'Capital Structure'!$H$27:$I$29,2,FALSE),0)</f>
        <v>0</v>
      </c>
      <c r="DQ97" s="139">
        <f>IFERROR(VLOOKUP(DQ$88,'Capital Structure'!$H$27:$I$29,2,FALSE),0)</f>
        <v>0</v>
      </c>
      <c r="DR97" s="139">
        <f>IFERROR(VLOOKUP(DR$88,'Capital Structure'!$H$27:$I$29,2,FALSE),0)</f>
        <v>0</v>
      </c>
      <c r="DS97" s="139">
        <f>IFERROR(VLOOKUP(DS$88,'Capital Structure'!$H$27:$I$29,2,FALSE),0)</f>
        <v>0</v>
      </c>
      <c r="DT97" s="139">
        <f>IFERROR(VLOOKUP(DT$88,'Capital Structure'!$H$27:$I$29,2,FALSE),0)</f>
        <v>0</v>
      </c>
      <c r="DU97" s="139">
        <f>IFERROR(VLOOKUP(DU$88,'Capital Structure'!$H$27:$I$29,2,FALSE),0)</f>
        <v>0</v>
      </c>
      <c r="DV97" s="139">
        <f>IFERROR(VLOOKUP(DV$88,'Capital Structure'!$H$27:$I$29,2,FALSE),0)</f>
        <v>0</v>
      </c>
      <c r="DW97" s="139">
        <f>IFERROR(VLOOKUP(DW$88,'Capital Structure'!$H$27:$I$29,2,FALSE),0)</f>
        <v>0</v>
      </c>
      <c r="DX97" s="139">
        <f>IFERROR(VLOOKUP(DX$88,'Capital Structure'!$H$27:$I$29,2,FALSE),0)</f>
        <v>0</v>
      </c>
      <c r="DY97" s="139">
        <f>IFERROR(VLOOKUP(DY$88,'Capital Structure'!$H$27:$I$29,2,FALSE),0)</f>
        <v>0</v>
      </c>
      <c r="DZ97" s="139">
        <f>IFERROR(VLOOKUP(DZ$88,'Capital Structure'!$H$27:$I$29,2,FALSE),0)</f>
        <v>0</v>
      </c>
      <c r="EA97" s="139">
        <f>IFERROR(VLOOKUP(EA$88,'Capital Structure'!$H$27:$I$29,2,FALSE),0)</f>
        <v>0</v>
      </c>
      <c r="EB97" s="139">
        <f>IFERROR(VLOOKUP(EB$88,'Capital Structure'!$H$27:$I$29,2,FALSE),0)</f>
        <v>0</v>
      </c>
      <c r="EC97" s="139">
        <f>IFERROR(VLOOKUP(EC$88,'Capital Structure'!$H$27:$I$29,2,FALSE),0)</f>
        <v>0</v>
      </c>
      <c r="ED97" s="139">
        <f>IFERROR(VLOOKUP(ED$88,'Capital Structure'!$H$27:$I$29,2,FALSE),0)</f>
        <v>0</v>
      </c>
      <c r="EE97" s="139">
        <f>IFERROR(VLOOKUP(EE$88,'Capital Structure'!$H$27:$I$29,2,FALSE),0)</f>
        <v>0</v>
      </c>
      <c r="EF97" s="139">
        <f>IFERROR(VLOOKUP(EF$88,'Capital Structure'!$H$27:$I$29,2,FALSE),0)</f>
        <v>0</v>
      </c>
      <c r="EG97" s="139">
        <f>IFERROR(VLOOKUP(EG$88,'Capital Structure'!$H$27:$I$29,2,FALSE),0)</f>
        <v>0</v>
      </c>
      <c r="EH97" s="139">
        <f>IFERROR(VLOOKUP(EH$88,'Capital Structure'!$H$27:$I$29,2,FALSE),0)</f>
        <v>0</v>
      </c>
      <c r="EI97" s="139">
        <f>IFERROR(VLOOKUP(EI$88,'Capital Structure'!$H$27:$I$29,2,FALSE),0)</f>
        <v>0</v>
      </c>
      <c r="EJ97" s="139">
        <f>IFERROR(VLOOKUP(EJ$88,'Capital Structure'!$H$27:$I$29,2,FALSE),0)</f>
        <v>0</v>
      </c>
      <c r="EK97" s="139">
        <f>IFERROR(VLOOKUP(EK$88,'Capital Structure'!$H$27:$I$29,2,FALSE),0)</f>
        <v>0</v>
      </c>
      <c r="EL97" s="139">
        <f>IFERROR(VLOOKUP(EL$88,'Capital Structure'!$H$27:$I$29,2,FALSE),0)</f>
        <v>0</v>
      </c>
      <c r="EM97" s="139">
        <f>IFERROR(VLOOKUP(EM$88,'Capital Structure'!$H$27:$I$29,2,FALSE),0)</f>
        <v>0</v>
      </c>
      <c r="EN97" s="139">
        <f>IFERROR(VLOOKUP(EN$88,'Capital Structure'!$H$27:$I$29,2,FALSE),0)</f>
        <v>0</v>
      </c>
      <c r="EO97" s="139">
        <f>IFERROR(VLOOKUP(EO$88,'Capital Structure'!$H$27:$I$29,2,FALSE),0)</f>
        <v>0</v>
      </c>
      <c r="EP97" s="139">
        <f>IFERROR(VLOOKUP(EP$88,'Capital Structure'!$H$27:$I$29,2,FALSE),0)</f>
        <v>0</v>
      </c>
      <c r="EQ97" s="139">
        <f>IFERROR(VLOOKUP(EQ$88,'Capital Structure'!$H$27:$I$29,2,FALSE),0)</f>
        <v>0</v>
      </c>
      <c r="ER97" s="139">
        <f>IFERROR(VLOOKUP(ER$88,'Capital Structure'!$H$27:$I$29,2,FALSE),0)</f>
        <v>0</v>
      </c>
      <c r="ES97" s="139">
        <f>IFERROR(VLOOKUP(ES$88,'Capital Structure'!$H$27:$I$29,2,FALSE),0)</f>
        <v>0</v>
      </c>
      <c r="ET97" s="139">
        <f>IFERROR(VLOOKUP(ET$88,'Capital Structure'!$H$27:$I$29,2,FALSE),0)</f>
        <v>0</v>
      </c>
      <c r="EU97" s="139">
        <f>IFERROR(VLOOKUP(EU$88,'Capital Structure'!$H$27:$I$29,2,FALSE),0)</f>
        <v>0</v>
      </c>
      <c r="EV97" s="139">
        <f>IFERROR(VLOOKUP(EV$88,'Capital Structure'!$H$27:$I$29,2,FALSE),0)</f>
        <v>0</v>
      </c>
      <c r="EW97" s="139">
        <f>IFERROR(VLOOKUP(EW$88,'Capital Structure'!$H$27:$I$29,2,FALSE),0)</f>
        <v>0</v>
      </c>
      <c r="EX97" s="139">
        <f>IFERROR(VLOOKUP(EX$88,'Capital Structure'!$H$27:$I$29,2,FALSE),0)</f>
        <v>0</v>
      </c>
      <c r="EY97" s="139">
        <f>IFERROR(VLOOKUP(EY$88,'Capital Structure'!$H$27:$I$29,2,FALSE),0)</f>
        <v>0</v>
      </c>
      <c r="EZ97" s="139">
        <f>IFERROR(VLOOKUP(EZ$88,'Capital Structure'!$H$27:$I$29,2,FALSE),0)</f>
        <v>0</v>
      </c>
      <c r="FA97" s="139">
        <f>IFERROR(VLOOKUP(FA$88,'Capital Structure'!$H$27:$I$29,2,FALSE),0)</f>
        <v>0</v>
      </c>
      <c r="FB97" s="139">
        <f>IFERROR(VLOOKUP(FB$88,'Capital Structure'!$H$27:$I$29,2,FALSE),0)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 t="s">
        <v>326</v>
      </c>
      <c r="E98" s="139">
        <f>IF(E$88='Capital Structure'!$H$7,SUM($E$89:E89)-SUM($E$97:E97),0)</f>
        <v>0</v>
      </c>
      <c r="F98" s="139">
        <f>IF(F$88='Capital Structure'!$H$7,SUM($E$89:F89)-SUM($E$97:F97),0)</f>
        <v>0</v>
      </c>
      <c r="G98" s="139">
        <f>IF(G$88='Capital Structure'!$H$7,SUM($E$89:G89)-SUM($E$97:G97),0)</f>
        <v>0</v>
      </c>
      <c r="H98" s="139">
        <f>IF(H$88='Capital Structure'!$H$7,SUM($E$89:H89)-SUM($E$97:H97),0)</f>
        <v>0</v>
      </c>
      <c r="I98" s="139">
        <f>IF(I$88='Capital Structure'!$H$7,SUM($E$89:I89)-SUM($E$97:I97),0)</f>
        <v>0</v>
      </c>
      <c r="J98" s="139">
        <f>IF(J$88='Capital Structure'!$H$7,SUM($E$89:J89)-SUM($E$97:J97),0)</f>
        <v>0</v>
      </c>
      <c r="K98" s="139">
        <f>IF(K$88='Capital Structure'!$H$7,SUM($E$89:K89)-SUM($E$97:K97),0)</f>
        <v>0</v>
      </c>
      <c r="L98" s="139">
        <f>IF(L$88='Capital Structure'!$H$7,SUM($E$89:L89)-SUM($E$97:L97),0)</f>
        <v>0</v>
      </c>
      <c r="M98" s="139">
        <f>IF(M$88='Capital Structure'!$H$7,SUM($E$89:M89)-SUM($E$97:M97),0)</f>
        <v>0</v>
      </c>
      <c r="N98" s="139">
        <f>IF(N$88='Capital Structure'!$H$7,SUM($E$89:N89)-SUM($E$97:N97),0)</f>
        <v>0</v>
      </c>
      <c r="O98" s="139">
        <f>IF(O$88='Capital Structure'!$H$7,SUM($E$89:O89)-SUM($E$97:O97),0)</f>
        <v>0</v>
      </c>
      <c r="P98" s="139">
        <f>IF(P$88='Capital Structure'!$H$7,SUM($E$89:P89)-SUM($E$97:P97),0)</f>
        <v>0</v>
      </c>
      <c r="Q98" s="139">
        <f>IF(Q$88='Capital Structure'!$H$7,SUM($E$89:Q89)-SUM($E$97:Q97),0)</f>
        <v>0</v>
      </c>
      <c r="R98" s="139">
        <f>IF(R$88='Capital Structure'!$H$7,SUM($E$89:R89)-SUM($E$97:R97),0)</f>
        <v>0</v>
      </c>
      <c r="S98" s="139">
        <f>IF(S$88='Capital Structure'!$H$7,SUM($E$89:S89)-SUM($E$97:S97),0)</f>
        <v>0</v>
      </c>
      <c r="T98" s="139">
        <f>IF(T$88='Capital Structure'!$H$7,SUM($E$89:T89)-SUM($E$97:T97),0)</f>
        <v>0</v>
      </c>
      <c r="U98" s="139">
        <f>IF(U$88='Capital Structure'!$H$7,SUM($E$89:U89)-SUM($E$97:U97),0)</f>
        <v>0</v>
      </c>
      <c r="V98" s="139">
        <f>IF(V$88='Capital Structure'!$H$7,SUM($E$89:V89)-SUM($E$97:V97),0)</f>
        <v>0</v>
      </c>
      <c r="W98" s="139">
        <f>IF(W$88='Capital Structure'!$H$7,SUM($E$89:W89)-SUM($E$97:W97),0)</f>
        <v>0</v>
      </c>
      <c r="X98" s="139">
        <f>IF(X$88='Capital Structure'!$H$7,SUM($E$89:X89)-SUM($E$97:X97),0)</f>
        <v>0</v>
      </c>
      <c r="Y98" s="139">
        <f>IF(Y$88='Capital Structure'!$H$7,SUM($E$89:Y89)-SUM($E$97:Y97),0)</f>
        <v>0</v>
      </c>
      <c r="Z98" s="139">
        <f>IF(Z$88='Capital Structure'!$H$7,SUM($E$89:Z89)-SUM($E$97:Z97),0)</f>
        <v>0</v>
      </c>
      <c r="AA98" s="139">
        <f>IF(AA$88='Capital Structure'!$H$7,SUM($E$89:AA89)-SUM($E$97:AA97),0)</f>
        <v>0</v>
      </c>
      <c r="AB98" s="139">
        <f>IF(AB$88='Capital Structure'!$H$7,SUM($E$89:AB89)-SUM($E$97:AB97),0)</f>
        <v>0</v>
      </c>
      <c r="AC98" s="139">
        <f>IF(AC$88='Capital Structure'!$H$7,SUM($E$89:AC89)-SUM($E$97:AC97),0)</f>
        <v>0</v>
      </c>
      <c r="AD98" s="139">
        <f>IF(AD$88='Capital Structure'!$H$7,SUM($E$89:AD89)-SUM($E$97:AD97),0)</f>
        <v>0</v>
      </c>
      <c r="AE98" s="139">
        <f>IF(AE$88='Capital Structure'!$H$7,SUM($E$89:AE89)-SUM($E$97:AE97),0)</f>
        <v>0</v>
      </c>
      <c r="AF98" s="139">
        <f>IF(AF$88='Capital Structure'!$H$7,SUM($E$89:AF89)-SUM($E$97:AF97),0)</f>
        <v>0</v>
      </c>
      <c r="AG98" s="139">
        <f>IF(AG$88='Capital Structure'!$H$7,SUM($E$89:AG89)-SUM($E$97:AG97),0)</f>
        <v>0</v>
      </c>
      <c r="AH98" s="139">
        <f>IF(AH$88='Capital Structure'!$H$7,SUM($E$89:AH89)-SUM($E$97:AH97),0)</f>
        <v>0</v>
      </c>
      <c r="AI98" s="139">
        <f>IF(AI$88='Capital Structure'!$H$7,SUM($E$89:AI89)-SUM($E$97:AI97),0)</f>
        <v>0</v>
      </c>
      <c r="AJ98" s="139">
        <f>IF(AJ$88='Capital Structure'!$H$7,SUM($E$89:AJ89)-SUM($E$97:AJ97),0)</f>
        <v>0</v>
      </c>
      <c r="AK98" s="139">
        <f>IF(AK$88='Capital Structure'!$H$7,SUM($E$89:AK89)-SUM($E$97:AK97),0)</f>
        <v>0</v>
      </c>
      <c r="AL98" s="139">
        <f>IF(AL$88='Capital Structure'!$H$7,SUM($E$89:AL89)-SUM($E$97:AL97),0)</f>
        <v>0</v>
      </c>
      <c r="AM98" s="139">
        <f>IF(AM$88='Capital Structure'!$H$7,SUM($E$89:AM89)-SUM($E$97:AM97),0)</f>
        <v>0</v>
      </c>
      <c r="AN98" s="139">
        <f>IF(AN$88='Capital Structure'!$H$7,SUM($E$89:AN89)-SUM($E$97:AN97),0)</f>
        <v>0</v>
      </c>
      <c r="AO98" s="139">
        <f>IF(AO$88='Capital Structure'!$H$7,SUM($E$89:AO89)-SUM($E$97:AO97),0)</f>
        <v>0</v>
      </c>
      <c r="AP98" s="139">
        <f>IF(AP$88='Capital Structure'!$H$7,SUM($E$89:AP89)-SUM($E$97:AP97),0)</f>
        <v>0</v>
      </c>
      <c r="AQ98" s="139">
        <f>IF(AQ$88='Capital Structure'!$H$7,SUM($E$89:AQ89)-SUM($E$97:AQ97),0)</f>
        <v>0</v>
      </c>
      <c r="AR98" s="139">
        <f>IF(AR$88='Capital Structure'!$H$7,SUM($E$89:AR89)-SUM($E$97:AR97),0)</f>
        <v>0</v>
      </c>
      <c r="AS98" s="139">
        <f>IF(AS$88='Capital Structure'!$H$7,SUM($E$89:AS89)-SUM($E$97:AS97),0)</f>
        <v>0</v>
      </c>
      <c r="AT98" s="139">
        <f>IF(AT$88='Capital Structure'!$H$7,SUM($E$89:AT89)-SUM($E$97:AT97),0)</f>
        <v>0</v>
      </c>
      <c r="AU98" s="139">
        <f>IF(AU$88='Capital Structure'!$H$7,SUM($E$89:AU89)-SUM($E$97:AU97),0)</f>
        <v>0</v>
      </c>
      <c r="AV98" s="139">
        <f>IF(AV$88='Capital Structure'!$H$7,SUM($E$89:AV89)-SUM($E$97:AV97),0)</f>
        <v>0</v>
      </c>
      <c r="AW98" s="139">
        <f>IF(AW$88='Capital Structure'!$H$7,SUM($E$89:AW89)-SUM($E$97:AW97),0)</f>
        <v>0</v>
      </c>
      <c r="AX98" s="139">
        <f>IF(AX$88='Capital Structure'!$H$7,SUM($E$89:AX89)-SUM($E$97:AX97),0)</f>
        <v>0</v>
      </c>
      <c r="AY98" s="139">
        <f>IF(AY$88='Capital Structure'!$H$7,SUM($E$89:AY89)-SUM($E$97:AY97),0)</f>
        <v>0</v>
      </c>
      <c r="AZ98" s="139">
        <f>IF(AZ$88='Capital Structure'!$H$7,SUM($E$89:AZ89)-SUM($E$97:AZ97),0)</f>
        <v>0</v>
      </c>
      <c r="BA98" s="139">
        <f>IF(BA$88='Capital Structure'!$H$7,SUM($E$89:BA89)-SUM($E$97:BA97),0)</f>
        <v>0</v>
      </c>
      <c r="BB98" s="139">
        <f>IF(BB$88='Capital Structure'!$H$7,SUM($E$89:BB89)-SUM($E$97:BB97),0)</f>
        <v>0</v>
      </c>
      <c r="BC98" s="139">
        <f>IF(BC$88='Capital Structure'!$H$7,SUM($E$89:BC89)-SUM($E$97:BC97),0)</f>
        <v>0</v>
      </c>
      <c r="BD98" s="139">
        <f>IF(BD$88='Capital Structure'!$H$7,SUM($E$89:BD89)-SUM($E$97:BD97),0)</f>
        <v>0</v>
      </c>
      <c r="BE98" s="139">
        <f>IF(BE$88='Capital Structure'!$H$7,SUM($E$89:BE89)-SUM($E$97:BE97),0)</f>
        <v>0</v>
      </c>
      <c r="BF98" s="139">
        <f>IF(BF$88='Capital Structure'!$H$7,SUM($E$89:BF89)-SUM($E$97:BF97),0)</f>
        <v>0</v>
      </c>
      <c r="BG98" s="139">
        <f>IF(BG$88='Capital Structure'!$H$7,SUM($E$89:BG89)-SUM($E$97:BG97),0)</f>
        <v>0</v>
      </c>
      <c r="BH98" s="139">
        <f>IF(BH$88='Capital Structure'!$H$7,SUM($E$89:BH89)-SUM($E$97:BH97),0)</f>
        <v>0</v>
      </c>
      <c r="BI98" s="139">
        <f>IF(BI$88='Capital Structure'!$H$7,SUM($E$89:BI89)-SUM($E$97:BI97),0)</f>
        <v>0</v>
      </c>
      <c r="BJ98" s="139">
        <f>IF(BJ$88='Capital Structure'!$H$7,SUM($E$89:BJ89)-SUM($E$97:BJ97),0)</f>
        <v>0</v>
      </c>
      <c r="BK98" s="139">
        <f>IF(BK$88='Capital Structure'!$H$7,SUM($E$89:BK89)-SUM($E$97:BK97),0)</f>
        <v>0</v>
      </c>
      <c r="BL98" s="139">
        <f>IF(BL$88='Capital Structure'!$H$7,SUM($E$89:BL89)-SUM($E$97:BL97),0)</f>
        <v>0</v>
      </c>
      <c r="BM98" s="139">
        <f>IF(BM$88='Capital Structure'!$H$7,SUM($E$89:BM89)-SUM($E$97:BM97),0)</f>
        <v>0</v>
      </c>
      <c r="BN98" s="139">
        <f>IF(BN$88='Capital Structure'!$H$7,SUM($E$89:BN89)-SUM($E$97:BN97),0)</f>
        <v>0</v>
      </c>
      <c r="BO98" s="139">
        <f>IF(BO$88='Capital Structure'!$H$7,SUM($E$89:BO89)-SUM($E$97:BO97),0)</f>
        <v>0</v>
      </c>
      <c r="BP98" s="139">
        <f>IF(BP$88='Capital Structure'!$H$7,SUM($E$89:BP89)-SUM($E$97:BP97),0)</f>
        <v>0</v>
      </c>
      <c r="BQ98" s="139">
        <f>IF(BQ$88='Capital Structure'!$H$7,SUM($E$89:BQ89)-SUM($E$97:BQ97),0)</f>
        <v>0</v>
      </c>
      <c r="BR98" s="139">
        <f>IF(BR$88='Capital Structure'!$H$7,SUM($E$89:BR89)-SUM($E$97:BR97),0)</f>
        <v>0</v>
      </c>
      <c r="BS98" s="139">
        <f>IF(BS$88='Capital Structure'!$H$7,SUM($E$89:BS89)-SUM($E$97:BS97),0)</f>
        <v>0</v>
      </c>
      <c r="BT98" s="139">
        <f>IF(BT$88='Capital Structure'!$H$7,SUM($E$89:BT89)-SUM($E$97:BT97),0)</f>
        <v>0</v>
      </c>
      <c r="BU98" s="139">
        <f>IF(BU$88='Capital Structure'!$H$7,SUM($E$89:BU89)-SUM($E$97:BU97),0)</f>
        <v>0</v>
      </c>
      <c r="BV98" s="139">
        <f>IF(BV$88='Capital Structure'!$H$7,SUM($E$89:BV89)-SUM($E$97:BV97),0)</f>
        <v>0</v>
      </c>
      <c r="BW98" s="139">
        <f>IF(BW$88='Capital Structure'!$H$7,SUM($E$89:BW89)-SUM($E$97:BW97),0)</f>
        <v>0</v>
      </c>
      <c r="BX98" s="139">
        <f>IF(BX$88='Capital Structure'!$H$7,SUM($E$89:BX89)-SUM($E$97:BX97),0)</f>
        <v>0</v>
      </c>
      <c r="BY98" s="139">
        <f>IF(BY$88='Capital Structure'!$H$7,SUM($E$89:BY89)-SUM($E$97:BY97),0)</f>
        <v>0</v>
      </c>
      <c r="BZ98" s="139">
        <f>IF(BZ$88='Capital Structure'!$H$7,SUM($E$89:BZ89)-SUM($E$97:BZ97),0)</f>
        <v>0</v>
      </c>
      <c r="CA98" s="139">
        <f>IF(CA$88='Capital Structure'!$H$7,SUM($E$89:CA89)-SUM($E$97:CA97),0)</f>
        <v>88200000</v>
      </c>
      <c r="CB98" s="139">
        <f>IF(CB$88='Capital Structure'!$H$7,SUM($E$89:CB89)-SUM($E$97:CB97),0)</f>
        <v>0</v>
      </c>
      <c r="CC98" s="139">
        <f>IF(CC$88='Capital Structure'!$H$7,SUM($E$89:CC89)-SUM($E$97:CC97),0)</f>
        <v>0</v>
      </c>
      <c r="CD98" s="139">
        <f>IF(CD$88='Capital Structure'!$H$7,SUM($E$89:CD89)-SUM($E$97:CD97),0)</f>
        <v>0</v>
      </c>
      <c r="CE98" s="139">
        <f>IF(CE$88='Capital Structure'!$H$7,SUM($E$89:CE89)-SUM($E$97:CE97),0)</f>
        <v>0</v>
      </c>
      <c r="CF98" s="139">
        <f>IF(CF$88='Capital Structure'!$H$7,SUM($E$89:CF89)-SUM($E$97:CF97),0)</f>
        <v>0</v>
      </c>
      <c r="CG98" s="139">
        <f>IF(CG$88='Capital Structure'!$H$7,SUM($E$89:CG89)-SUM($E$97:CG97),0)</f>
        <v>0</v>
      </c>
      <c r="CH98" s="139">
        <f>IF(CH$88='Capital Structure'!$H$7,SUM($E$89:CH89)-SUM($E$97:CH97),0)</f>
        <v>0</v>
      </c>
      <c r="CI98" s="139">
        <f>IF(CI$88='Capital Structure'!$H$7,SUM($E$89:CI89)-SUM($E$97:CI97),0)</f>
        <v>0</v>
      </c>
      <c r="CJ98" s="139">
        <f>IF(CJ$88='Capital Structure'!$H$7,SUM($E$89:CJ89)-SUM($E$97:CJ97),0)</f>
        <v>0</v>
      </c>
      <c r="CK98" s="139">
        <f>IF(CK$88='Capital Structure'!$H$7,SUM($E$89:CK89)-SUM($E$97:CK97),0)</f>
        <v>0</v>
      </c>
      <c r="CL98" s="139">
        <f>IF(CL$88='Capital Structure'!$H$7,SUM($E$89:CL89)-SUM($E$97:CL97),0)</f>
        <v>0</v>
      </c>
      <c r="CM98" s="139">
        <f>IF(CM$88='Capital Structure'!$H$7,SUM($E$89:CM89)-SUM($E$97:CM97),0)</f>
        <v>0</v>
      </c>
      <c r="CN98" s="139">
        <f>IF(CN$88='Capital Structure'!$H$7,SUM($E$89:CN89)-SUM($E$97:CN97),0)</f>
        <v>0</v>
      </c>
      <c r="CO98" s="139">
        <f>IF(CO$88='Capital Structure'!$H$7,SUM($E$89:CO89)-SUM($E$97:CO97),0)</f>
        <v>0</v>
      </c>
      <c r="CP98" s="139">
        <f>IF(CP$88='Capital Structure'!$H$7,SUM($E$89:CP89)-SUM($E$97:CP97),0)</f>
        <v>0</v>
      </c>
      <c r="CQ98" s="139">
        <f>IF(CQ$88='Capital Structure'!$H$7,SUM($E$89:CQ89)-SUM($E$97:CQ97),0)</f>
        <v>0</v>
      </c>
      <c r="CR98" s="139">
        <f>IF(CR$88='Capital Structure'!$H$7,SUM($E$89:CR89)-SUM($E$97:CR97),0)</f>
        <v>0</v>
      </c>
      <c r="CS98" s="139">
        <f>IF(CS$88='Capital Structure'!$H$7,SUM($E$89:CS89)-SUM($E$97:CS97),0)</f>
        <v>0</v>
      </c>
      <c r="CT98" s="139">
        <f>IF(CT$88='Capital Structure'!$H$7,SUM($E$89:CT89)-SUM($E$97:CT97),0)</f>
        <v>0</v>
      </c>
      <c r="CU98" s="139">
        <f>IF(CU$88='Capital Structure'!$H$7,SUM($E$89:CU89)-SUM($E$97:CU97),0)</f>
        <v>0</v>
      </c>
      <c r="CV98" s="139">
        <f>IF(CV$88='Capital Structure'!$H$7,SUM($E$89:CV89)-SUM($E$97:CV97),0)</f>
        <v>0</v>
      </c>
      <c r="CW98" s="139">
        <f>IF(CW$88='Capital Structure'!$H$7,SUM($E$89:CW89)-SUM($E$97:CW97),0)</f>
        <v>0</v>
      </c>
      <c r="CX98" s="139">
        <f>IF(CX$88='Capital Structure'!$H$7,SUM($E$89:CX89)-SUM($E$97:CX97),0)</f>
        <v>0</v>
      </c>
      <c r="CY98" s="139">
        <f>IF(CY$88='Capital Structure'!$H$7,SUM($E$89:CY89)-SUM($E$97:CY97),0)</f>
        <v>0</v>
      </c>
      <c r="CZ98" s="139">
        <f>IF(CZ$88='Capital Structure'!$H$7,SUM($E$89:CZ89)-SUM($E$97:CZ97),0)</f>
        <v>0</v>
      </c>
      <c r="DA98" s="139">
        <f>IF(DA$88='Capital Structure'!$H$7,SUM($E$89:DA89)-SUM($E$97:DA97),0)</f>
        <v>0</v>
      </c>
      <c r="DB98" s="139">
        <f>IF(DB$88='Capital Structure'!$H$7,SUM($E$89:DB89)-SUM($E$97:DB97),0)</f>
        <v>0</v>
      </c>
      <c r="DC98" s="139">
        <f>IF(DC$88='Capital Structure'!$H$7,SUM($E$89:DC89)-SUM($E$97:DC97),0)</f>
        <v>0</v>
      </c>
      <c r="DD98" s="139">
        <f>IF(DD$88='Capital Structure'!$H$7,SUM($E$89:DD89)-SUM($E$97:DD97),0)</f>
        <v>0</v>
      </c>
      <c r="DE98" s="139">
        <f>IF(DE$88='Capital Structure'!$H$7,SUM($E$89:DE89)-SUM($E$97:DE97),0)</f>
        <v>0</v>
      </c>
      <c r="DF98" s="139">
        <f>IF(DF$88='Capital Structure'!$H$7,SUM($E$89:DF89)-SUM($E$97:DF97),0)</f>
        <v>0</v>
      </c>
      <c r="DG98" s="139">
        <f>IF(DG$88='Capital Structure'!$H$7,SUM($E$89:DG89)-SUM($E$97:DG97),0)</f>
        <v>0</v>
      </c>
      <c r="DH98" s="139">
        <f>IF(DH$88='Capital Structure'!$H$7,SUM($E$89:DH89)-SUM($E$97:DH97),0)</f>
        <v>0</v>
      </c>
      <c r="DI98" s="139">
        <f>IF(DI$88='Capital Structure'!$H$7,SUM($E$89:DI89)-SUM($E$97:DI97),0)</f>
        <v>0</v>
      </c>
      <c r="DJ98" s="139">
        <f>IF(DJ$88='Capital Structure'!$H$7,SUM($E$89:DJ89)-SUM($E$97:DJ97),0)</f>
        <v>0</v>
      </c>
      <c r="DK98" s="139">
        <f>IF(DK$88='Capital Structure'!$H$7,SUM($E$89:DK89)-SUM($E$97:DK97),0)</f>
        <v>0</v>
      </c>
      <c r="DL98" s="139">
        <f>IF(DL$88='Capital Structure'!$H$7,SUM($E$89:DL89)-SUM($E$97:DL97),0)</f>
        <v>0</v>
      </c>
      <c r="DM98" s="139">
        <f>IF(DM$88='Capital Structure'!$H$7,SUM($E$89:DM89)-SUM($E$97:DM97),0)</f>
        <v>0</v>
      </c>
      <c r="DN98" s="139">
        <f>IF(DN$88='Capital Structure'!$H$7,SUM($E$89:DN89)-SUM($E$97:DN97),0)</f>
        <v>0</v>
      </c>
      <c r="DO98" s="139">
        <f>IF(DO$88='Capital Structure'!$H$7,SUM($E$89:DO89)-SUM($E$97:DO97),0)</f>
        <v>0</v>
      </c>
      <c r="DP98" s="139">
        <f>IF(DP$88='Capital Structure'!$H$7,SUM($E$89:DP89)-SUM($E$97:DP97),0)</f>
        <v>0</v>
      </c>
      <c r="DQ98" s="139">
        <f>IF(DQ$88='Capital Structure'!$H$7,SUM($E$89:DQ89)-SUM($E$97:DQ97),0)</f>
        <v>0</v>
      </c>
      <c r="DR98" s="139">
        <f>IF(DR$88='Capital Structure'!$H$7,SUM($E$89:DR89)-SUM($E$97:DR97),0)</f>
        <v>0</v>
      </c>
      <c r="DS98" s="139">
        <f>IF(DS$88='Capital Structure'!$H$7,SUM($E$89:DS89)-SUM($E$97:DS97),0)</f>
        <v>0</v>
      </c>
      <c r="DT98" s="139">
        <f>IF(DT$88='Capital Structure'!$H$7,SUM($E$89:DT89)-SUM($E$97:DT97),0)</f>
        <v>0</v>
      </c>
      <c r="DU98" s="139">
        <f>IF(DU$88='Capital Structure'!$H$7,SUM($E$89:DU89)-SUM($E$97:DU97),0)</f>
        <v>0</v>
      </c>
      <c r="DV98" s="139">
        <f>IF(DV$88='Capital Structure'!$H$7,SUM($E$89:DV89)-SUM($E$97:DV97),0)</f>
        <v>0</v>
      </c>
      <c r="DW98" s="139">
        <f>IF(DW$88='Capital Structure'!$H$7,SUM($E$89:DW89)-SUM($E$97:DW97),0)</f>
        <v>0</v>
      </c>
      <c r="DX98" s="139">
        <f>IF(DX$88='Capital Structure'!$H$7,SUM($E$89:DX89)-SUM($E$97:DX97),0)</f>
        <v>0</v>
      </c>
      <c r="DY98" s="139">
        <f>IF(DY$88='Capital Structure'!$H$7,SUM($E$89:DY89)-SUM($E$97:DY97),0)</f>
        <v>0</v>
      </c>
      <c r="DZ98" s="139">
        <f>IF(DZ$88='Capital Structure'!$H$7,SUM($E$89:DZ89)-SUM($E$97:DZ97),0)</f>
        <v>0</v>
      </c>
      <c r="EA98" s="139">
        <f>IF(EA$88='Capital Structure'!$H$7,SUM($E$89:EA89)-SUM($E$97:EA97),0)</f>
        <v>0</v>
      </c>
      <c r="EB98" s="139">
        <f>IF(EB$88='Capital Structure'!$H$7,SUM($E$89:EB89)-SUM($E$97:EB97),0)</f>
        <v>0</v>
      </c>
      <c r="EC98" s="139">
        <f>IF(EC$88='Capital Structure'!$H$7,SUM($E$89:EC89)-SUM($E$97:EC97),0)</f>
        <v>0</v>
      </c>
      <c r="ED98" s="139">
        <f>IF(ED$88='Capital Structure'!$H$7,SUM($E$89:ED89)-SUM($E$97:ED97),0)</f>
        <v>0</v>
      </c>
      <c r="EE98" s="139">
        <f>IF(EE$88='Capital Structure'!$H$7,SUM($E$89:EE89)-SUM($E$97:EE97),0)</f>
        <v>0</v>
      </c>
      <c r="EF98" s="139">
        <f>IF(EF$88='Capital Structure'!$H$7,SUM($E$89:EF89)-SUM($E$97:EF97),0)</f>
        <v>0</v>
      </c>
      <c r="EG98" s="139">
        <f>IF(EG$88='Capital Structure'!$H$7,SUM($E$89:EG89)-SUM($E$97:EG97),0)</f>
        <v>0</v>
      </c>
      <c r="EH98" s="139">
        <f>IF(EH$88='Capital Structure'!$H$7,SUM($E$89:EH89)-SUM($E$97:EH97),0)</f>
        <v>0</v>
      </c>
      <c r="EI98" s="139">
        <f>IF(EI$88='Capital Structure'!$H$7,SUM($E$89:EI89)-SUM($E$97:EI97),0)</f>
        <v>0</v>
      </c>
      <c r="EJ98" s="139">
        <f>IF(EJ$88='Capital Structure'!$H$7,SUM($E$89:EJ89)-SUM($E$97:EJ97),0)</f>
        <v>0</v>
      </c>
      <c r="EK98" s="139">
        <f>IF(EK$88='Capital Structure'!$H$7,SUM($E$89:EK89)-SUM($E$97:EK97),0)</f>
        <v>0</v>
      </c>
      <c r="EL98" s="139">
        <f>IF(EL$88='Capital Structure'!$H$7,SUM($E$89:EL89)-SUM($E$97:EL97),0)</f>
        <v>0</v>
      </c>
      <c r="EM98" s="139">
        <f>IF(EM$88='Capital Structure'!$H$7,SUM($E$89:EM89)-SUM($E$97:EM97),0)</f>
        <v>0</v>
      </c>
      <c r="EN98" s="139">
        <f>IF(EN$88='Capital Structure'!$H$7,SUM($E$89:EN89)-SUM($E$97:EN97),0)</f>
        <v>0</v>
      </c>
      <c r="EO98" s="139">
        <f>IF(EO$88='Capital Structure'!$H$7,SUM($E$89:EO89)-SUM($E$97:EO97),0)</f>
        <v>0</v>
      </c>
      <c r="EP98" s="139">
        <f>IF(EP$88='Capital Structure'!$H$7,SUM($E$89:EP89)-SUM($E$97:EP97),0)</f>
        <v>0</v>
      </c>
      <c r="EQ98" s="139">
        <f>IF(EQ$88='Capital Structure'!$H$7,SUM($E$89:EQ89)-SUM($E$97:EQ97),0)</f>
        <v>0</v>
      </c>
      <c r="ER98" s="139">
        <f>IF(ER$88='Capital Structure'!$H$7,SUM($E$89:ER89)-SUM($E$97:ER97),0)</f>
        <v>0</v>
      </c>
      <c r="ES98" s="139">
        <f>IF(ES$88='Capital Structure'!$H$7,SUM($E$89:ES89)-SUM($E$97:ES97),0)</f>
        <v>0</v>
      </c>
      <c r="ET98" s="139">
        <f>IF(ET$88='Capital Structure'!$H$7,SUM($E$89:ET89)-SUM($E$97:ET97),0)</f>
        <v>0</v>
      </c>
      <c r="EU98" s="139">
        <f>IF(EU$88='Capital Structure'!$H$7,SUM($E$89:EU89)-SUM($E$97:EU97),0)</f>
        <v>0</v>
      </c>
      <c r="EV98" s="139">
        <f>IF(EV$88='Capital Structure'!$H$7,SUM($E$89:EV89)-SUM($E$97:EV97),0)</f>
        <v>0</v>
      </c>
      <c r="EW98" s="139">
        <f>IF(EW$88='Capital Structure'!$H$7,SUM($E$89:EW89)-SUM($E$97:EW97),0)</f>
        <v>0</v>
      </c>
      <c r="EX98" s="139">
        <f>IF(EX$88='Capital Structure'!$H$7,SUM($E$89:EX89)-SUM($E$97:EX97),0)</f>
        <v>0</v>
      </c>
      <c r="EY98" s="139">
        <f>IF(EY$88='Capital Structure'!$H$7,SUM($E$89:EY89)-SUM($E$97:EY97),0)</f>
        <v>0</v>
      </c>
      <c r="EZ98" s="139">
        <f>IF(EZ$88='Capital Structure'!$H$7,SUM($E$89:EZ89)-SUM($E$97:EZ97),0)</f>
        <v>0</v>
      </c>
      <c r="FA98" s="139">
        <f>IF(FA$88='Capital Structure'!$H$7,SUM($E$89:FA89)-SUM($E$97:FA97),0)</f>
        <v>0</v>
      </c>
      <c r="FB98" s="139">
        <f>IF(FB$88='Capital Structure'!$H$7,SUM($E$89:FB89)-SUM($E$97:FB97),0)</f>
        <v>0</v>
      </c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</row>
    <row r="99" spans="2:206">
      <c r="B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</row>
    <row r="100" spans="2:206" s="120" customFormat="1">
      <c r="B100" s="144" t="s">
        <v>355</v>
      </c>
      <c r="E100" s="145">
        <f>E80</f>
        <v>0</v>
      </c>
      <c r="F100" s="145">
        <f t="shared" ref="F100:BQ100" si="41">F80</f>
        <v>0</v>
      </c>
      <c r="G100" s="145">
        <f t="shared" si="41"/>
        <v>0</v>
      </c>
      <c r="H100" s="145">
        <f t="shared" si="41"/>
        <v>0</v>
      </c>
      <c r="I100" s="145">
        <f t="shared" si="41"/>
        <v>0</v>
      </c>
      <c r="J100" s="145">
        <f t="shared" si="41"/>
        <v>0</v>
      </c>
      <c r="K100" s="145">
        <f t="shared" si="41"/>
        <v>0</v>
      </c>
      <c r="L100" s="145">
        <f t="shared" si="41"/>
        <v>0</v>
      </c>
      <c r="M100" s="145">
        <f t="shared" si="41"/>
        <v>0</v>
      </c>
      <c r="N100" s="145">
        <f t="shared" si="41"/>
        <v>0</v>
      </c>
      <c r="O100" s="145">
        <f t="shared" si="41"/>
        <v>0</v>
      </c>
      <c r="P100" s="145">
        <f t="shared" si="41"/>
        <v>0</v>
      </c>
      <c r="Q100" s="145">
        <f t="shared" si="41"/>
        <v>0</v>
      </c>
      <c r="R100" s="145">
        <f t="shared" si="41"/>
        <v>0</v>
      </c>
      <c r="S100" s="145">
        <f t="shared" si="41"/>
        <v>0</v>
      </c>
      <c r="T100" s="145">
        <f t="shared" si="41"/>
        <v>0</v>
      </c>
      <c r="U100" s="145">
        <f t="shared" si="41"/>
        <v>0</v>
      </c>
      <c r="V100" s="145">
        <f t="shared" si="41"/>
        <v>0</v>
      </c>
      <c r="W100" s="145">
        <f t="shared" si="41"/>
        <v>0</v>
      </c>
      <c r="X100" s="145">
        <f t="shared" si="41"/>
        <v>0</v>
      </c>
      <c r="Y100" s="145">
        <f t="shared" si="41"/>
        <v>0</v>
      </c>
      <c r="Z100" s="145">
        <f t="shared" si="41"/>
        <v>0</v>
      </c>
      <c r="AA100" s="145">
        <f t="shared" si="41"/>
        <v>0</v>
      </c>
      <c r="AB100" s="145">
        <f t="shared" si="41"/>
        <v>0</v>
      </c>
      <c r="AC100" s="145">
        <f t="shared" si="41"/>
        <v>0</v>
      </c>
      <c r="AD100" s="145">
        <f t="shared" si="41"/>
        <v>0</v>
      </c>
      <c r="AE100" s="145">
        <f t="shared" si="41"/>
        <v>0</v>
      </c>
      <c r="AF100" s="145">
        <f t="shared" si="41"/>
        <v>0</v>
      </c>
      <c r="AG100" s="145">
        <f t="shared" si="41"/>
        <v>0</v>
      </c>
      <c r="AH100" s="145">
        <f t="shared" si="41"/>
        <v>0</v>
      </c>
      <c r="AI100" s="145">
        <f t="shared" si="41"/>
        <v>0</v>
      </c>
      <c r="AJ100" s="145">
        <f t="shared" si="41"/>
        <v>0</v>
      </c>
      <c r="AK100" s="145">
        <f t="shared" si="41"/>
        <v>0</v>
      </c>
      <c r="AL100" s="145">
        <f t="shared" si="41"/>
        <v>0</v>
      </c>
      <c r="AM100" s="145">
        <f t="shared" si="41"/>
        <v>0</v>
      </c>
      <c r="AN100" s="145">
        <f t="shared" si="41"/>
        <v>0</v>
      </c>
      <c r="AO100" s="145">
        <f t="shared" si="41"/>
        <v>0</v>
      </c>
      <c r="AP100" s="145">
        <f t="shared" si="41"/>
        <v>0</v>
      </c>
      <c r="AQ100" s="145">
        <f t="shared" si="41"/>
        <v>0</v>
      </c>
      <c r="AR100" s="145">
        <f t="shared" si="41"/>
        <v>0</v>
      </c>
      <c r="AS100" s="145">
        <f t="shared" si="41"/>
        <v>0</v>
      </c>
      <c r="AT100" s="145">
        <f t="shared" si="41"/>
        <v>0</v>
      </c>
      <c r="AU100" s="145">
        <f t="shared" si="41"/>
        <v>0</v>
      </c>
      <c r="AV100" s="145">
        <f t="shared" si="41"/>
        <v>0</v>
      </c>
      <c r="AW100" s="145">
        <f t="shared" si="41"/>
        <v>0</v>
      </c>
      <c r="AX100" s="145">
        <f t="shared" si="41"/>
        <v>0</v>
      </c>
      <c r="AY100" s="145">
        <f t="shared" si="41"/>
        <v>0</v>
      </c>
      <c r="AZ100" s="145">
        <f t="shared" si="41"/>
        <v>0</v>
      </c>
      <c r="BA100" s="145">
        <f t="shared" si="41"/>
        <v>40095433.735254258</v>
      </c>
      <c r="BB100" s="145">
        <f t="shared" si="41"/>
        <v>40095433.735254258</v>
      </c>
      <c r="BC100" s="145">
        <f t="shared" si="41"/>
        <v>8009132.5294914842</v>
      </c>
      <c r="BD100" s="145">
        <f t="shared" si="41"/>
        <v>0</v>
      </c>
      <c r="BE100" s="145">
        <f t="shared" si="41"/>
        <v>0</v>
      </c>
      <c r="BF100" s="145">
        <f t="shared" si="41"/>
        <v>0</v>
      </c>
      <c r="BG100" s="145">
        <f t="shared" si="41"/>
        <v>0</v>
      </c>
      <c r="BH100" s="145">
        <f t="shared" si="41"/>
        <v>0</v>
      </c>
      <c r="BI100" s="145">
        <f t="shared" si="41"/>
        <v>0</v>
      </c>
      <c r="BJ100" s="145">
        <f t="shared" si="41"/>
        <v>0</v>
      </c>
      <c r="BK100" s="145">
        <f t="shared" si="41"/>
        <v>0</v>
      </c>
      <c r="BL100" s="145">
        <f t="shared" si="41"/>
        <v>0</v>
      </c>
      <c r="BM100" s="145">
        <f t="shared" si="41"/>
        <v>0</v>
      </c>
      <c r="BN100" s="145">
        <f t="shared" si="41"/>
        <v>0</v>
      </c>
      <c r="BO100" s="145">
        <f t="shared" si="41"/>
        <v>0</v>
      </c>
      <c r="BP100" s="145">
        <f t="shared" si="41"/>
        <v>0</v>
      </c>
      <c r="BQ100" s="145">
        <f t="shared" si="41"/>
        <v>0</v>
      </c>
      <c r="BR100" s="145">
        <f t="shared" ref="BR100:EC100" si="42">BR80</f>
        <v>0</v>
      </c>
      <c r="BS100" s="145">
        <f t="shared" si="42"/>
        <v>0</v>
      </c>
      <c r="BT100" s="145">
        <f t="shared" si="42"/>
        <v>0</v>
      </c>
      <c r="BU100" s="145">
        <f t="shared" si="42"/>
        <v>0</v>
      </c>
      <c r="BV100" s="145">
        <f t="shared" si="42"/>
        <v>0</v>
      </c>
      <c r="BW100" s="145">
        <f t="shared" si="42"/>
        <v>0</v>
      </c>
      <c r="BX100" s="145">
        <f t="shared" si="42"/>
        <v>0</v>
      </c>
      <c r="BY100" s="145">
        <f t="shared" si="42"/>
        <v>0</v>
      </c>
      <c r="BZ100" s="145">
        <f t="shared" si="42"/>
        <v>0</v>
      </c>
      <c r="CA100" s="145">
        <f t="shared" si="42"/>
        <v>0</v>
      </c>
      <c r="CB100" s="145">
        <f t="shared" si="42"/>
        <v>0</v>
      </c>
      <c r="CC100" s="145">
        <f t="shared" si="42"/>
        <v>0</v>
      </c>
      <c r="CD100" s="145">
        <f t="shared" si="42"/>
        <v>0</v>
      </c>
      <c r="CE100" s="145">
        <f t="shared" si="42"/>
        <v>0</v>
      </c>
      <c r="CF100" s="145">
        <f t="shared" si="42"/>
        <v>0</v>
      </c>
      <c r="CG100" s="145">
        <f t="shared" si="42"/>
        <v>0</v>
      </c>
      <c r="CH100" s="145">
        <f t="shared" si="42"/>
        <v>0</v>
      </c>
      <c r="CI100" s="145">
        <f t="shared" si="42"/>
        <v>0</v>
      </c>
      <c r="CJ100" s="145">
        <f t="shared" si="42"/>
        <v>0</v>
      </c>
      <c r="CK100" s="145">
        <f t="shared" si="42"/>
        <v>0</v>
      </c>
      <c r="CL100" s="145">
        <f t="shared" si="42"/>
        <v>0</v>
      </c>
      <c r="CM100" s="145">
        <f t="shared" si="42"/>
        <v>0</v>
      </c>
      <c r="CN100" s="145">
        <f t="shared" si="42"/>
        <v>0</v>
      </c>
      <c r="CO100" s="145">
        <f t="shared" si="42"/>
        <v>0</v>
      </c>
      <c r="CP100" s="145">
        <f t="shared" si="42"/>
        <v>0</v>
      </c>
      <c r="CQ100" s="145">
        <f t="shared" si="42"/>
        <v>0</v>
      </c>
      <c r="CR100" s="145">
        <f t="shared" si="42"/>
        <v>0</v>
      </c>
      <c r="CS100" s="145">
        <f t="shared" si="42"/>
        <v>0</v>
      </c>
      <c r="CT100" s="145">
        <f t="shared" si="42"/>
        <v>0</v>
      </c>
      <c r="CU100" s="145">
        <f t="shared" si="42"/>
        <v>0</v>
      </c>
      <c r="CV100" s="145">
        <f t="shared" si="42"/>
        <v>0</v>
      </c>
      <c r="CW100" s="145">
        <f t="shared" si="42"/>
        <v>0</v>
      </c>
      <c r="CX100" s="145">
        <f t="shared" si="42"/>
        <v>0</v>
      </c>
      <c r="CY100" s="145">
        <f t="shared" si="42"/>
        <v>0</v>
      </c>
      <c r="CZ100" s="145">
        <f t="shared" si="42"/>
        <v>0</v>
      </c>
      <c r="DA100" s="145">
        <f t="shared" si="42"/>
        <v>0</v>
      </c>
      <c r="DB100" s="145">
        <f t="shared" si="42"/>
        <v>0</v>
      </c>
      <c r="DC100" s="145">
        <f t="shared" si="42"/>
        <v>0</v>
      </c>
      <c r="DD100" s="145">
        <f t="shared" si="42"/>
        <v>0</v>
      </c>
      <c r="DE100" s="145">
        <f t="shared" si="42"/>
        <v>0</v>
      </c>
      <c r="DF100" s="145">
        <f t="shared" si="42"/>
        <v>0</v>
      </c>
      <c r="DG100" s="145">
        <f t="shared" si="42"/>
        <v>0</v>
      </c>
      <c r="DH100" s="145">
        <f t="shared" si="42"/>
        <v>0</v>
      </c>
      <c r="DI100" s="145">
        <f t="shared" si="42"/>
        <v>0</v>
      </c>
      <c r="DJ100" s="145">
        <f t="shared" si="42"/>
        <v>0</v>
      </c>
      <c r="DK100" s="145">
        <f t="shared" si="42"/>
        <v>0</v>
      </c>
      <c r="DL100" s="145">
        <f t="shared" si="42"/>
        <v>0</v>
      </c>
      <c r="DM100" s="145">
        <f t="shared" si="42"/>
        <v>0</v>
      </c>
      <c r="DN100" s="145">
        <f t="shared" si="42"/>
        <v>0</v>
      </c>
      <c r="DO100" s="145">
        <f t="shared" si="42"/>
        <v>0</v>
      </c>
      <c r="DP100" s="145">
        <f t="shared" si="42"/>
        <v>0</v>
      </c>
      <c r="DQ100" s="145">
        <f t="shared" si="42"/>
        <v>0</v>
      </c>
      <c r="DR100" s="145">
        <f t="shared" si="42"/>
        <v>0</v>
      </c>
      <c r="DS100" s="145">
        <f t="shared" si="42"/>
        <v>0</v>
      </c>
      <c r="DT100" s="145">
        <f t="shared" si="42"/>
        <v>0</v>
      </c>
      <c r="DU100" s="145">
        <f t="shared" si="42"/>
        <v>0</v>
      </c>
      <c r="DV100" s="145">
        <f t="shared" si="42"/>
        <v>0</v>
      </c>
      <c r="DW100" s="145">
        <f t="shared" si="42"/>
        <v>0</v>
      </c>
      <c r="DX100" s="145">
        <f t="shared" si="42"/>
        <v>0</v>
      </c>
      <c r="DY100" s="145">
        <f t="shared" si="42"/>
        <v>0</v>
      </c>
      <c r="DZ100" s="145">
        <f t="shared" si="42"/>
        <v>0</v>
      </c>
      <c r="EA100" s="145">
        <f t="shared" si="42"/>
        <v>0</v>
      </c>
      <c r="EB100" s="145">
        <f t="shared" si="42"/>
        <v>0</v>
      </c>
      <c r="EC100" s="145">
        <f t="shared" si="42"/>
        <v>0</v>
      </c>
      <c r="ED100" s="145">
        <f t="shared" ref="ED100:FB100" si="43">ED80</f>
        <v>0</v>
      </c>
      <c r="EE100" s="145">
        <f t="shared" si="43"/>
        <v>0</v>
      </c>
      <c r="EF100" s="145">
        <f t="shared" si="43"/>
        <v>0</v>
      </c>
      <c r="EG100" s="145">
        <f t="shared" si="43"/>
        <v>0</v>
      </c>
      <c r="EH100" s="145">
        <f t="shared" si="43"/>
        <v>0</v>
      </c>
      <c r="EI100" s="145">
        <f t="shared" si="43"/>
        <v>0</v>
      </c>
      <c r="EJ100" s="145">
        <f t="shared" si="43"/>
        <v>0</v>
      </c>
      <c r="EK100" s="145">
        <f t="shared" si="43"/>
        <v>0</v>
      </c>
      <c r="EL100" s="145">
        <f t="shared" si="43"/>
        <v>0</v>
      </c>
      <c r="EM100" s="145">
        <f t="shared" si="43"/>
        <v>0</v>
      </c>
      <c r="EN100" s="145">
        <f t="shared" si="43"/>
        <v>0</v>
      </c>
      <c r="EO100" s="145">
        <f t="shared" si="43"/>
        <v>0</v>
      </c>
      <c r="EP100" s="145">
        <f t="shared" si="43"/>
        <v>0</v>
      </c>
      <c r="EQ100" s="145">
        <f t="shared" si="43"/>
        <v>0</v>
      </c>
      <c r="ER100" s="145">
        <f t="shared" si="43"/>
        <v>0</v>
      </c>
      <c r="ES100" s="145">
        <f t="shared" si="43"/>
        <v>0</v>
      </c>
      <c r="ET100" s="145">
        <f t="shared" si="43"/>
        <v>0</v>
      </c>
      <c r="EU100" s="145">
        <f t="shared" si="43"/>
        <v>0</v>
      </c>
      <c r="EV100" s="145">
        <f t="shared" si="43"/>
        <v>0</v>
      </c>
      <c r="EW100" s="145">
        <f t="shared" si="43"/>
        <v>0</v>
      </c>
      <c r="EX100" s="145">
        <f t="shared" si="43"/>
        <v>0</v>
      </c>
      <c r="EY100" s="145">
        <f t="shared" si="43"/>
        <v>0</v>
      </c>
      <c r="EZ100" s="145">
        <f t="shared" si="43"/>
        <v>0</v>
      </c>
      <c r="FA100" s="145">
        <f t="shared" si="43"/>
        <v>0</v>
      </c>
      <c r="FB100" s="145">
        <f t="shared" si="43"/>
        <v>0</v>
      </c>
      <c r="FC100" s="145"/>
      <c r="FD100" s="145"/>
      <c r="FE100" s="145"/>
      <c r="FF100" s="145"/>
      <c r="FG100" s="145"/>
      <c r="FH100" s="145"/>
      <c r="FI100" s="145"/>
      <c r="FJ100" s="145"/>
      <c r="FK100" s="145"/>
      <c r="FL100" s="145"/>
      <c r="FM100" s="145"/>
      <c r="FN100" s="145"/>
      <c r="FO100" s="145"/>
      <c r="FP100" s="145"/>
      <c r="FQ100" s="145"/>
      <c r="FR100" s="145"/>
      <c r="FS100" s="145"/>
      <c r="FT100" s="145"/>
      <c r="FU100" s="145"/>
      <c r="FV100" s="145"/>
      <c r="FW100" s="145"/>
      <c r="FX100" s="145"/>
      <c r="FY100" s="145"/>
      <c r="FZ100" s="145"/>
      <c r="GA100" s="145"/>
      <c r="GB100" s="145"/>
      <c r="GC100" s="145"/>
      <c r="GD100" s="145"/>
      <c r="GE100" s="145"/>
      <c r="GF100" s="145"/>
      <c r="GG100" s="145"/>
      <c r="GH100" s="145"/>
      <c r="GI100" s="145"/>
      <c r="GJ100" s="145"/>
      <c r="GK100" s="145"/>
      <c r="GL100" s="145"/>
      <c r="GM100" s="145"/>
      <c r="GN100" s="145"/>
      <c r="GO100" s="145"/>
      <c r="GP100" s="145"/>
      <c r="GQ100" s="145"/>
      <c r="GR100" s="145"/>
      <c r="GS100" s="145"/>
      <c r="GT100" s="145"/>
      <c r="GU100" s="145"/>
      <c r="GV100" s="145"/>
      <c r="GW100" s="145"/>
      <c r="GX100" s="145"/>
    </row>
    <row r="101" spans="2:206">
      <c r="B101" s="139" t="s">
        <v>351</v>
      </c>
      <c r="E101" s="136">
        <f>MAX((E103-E105)*'Capital Structure'!$H$21/12,0)</f>
        <v>0</v>
      </c>
      <c r="F101" s="136">
        <f>MAX((F103-F105)*'Capital Structure'!$H$21/12,0)</f>
        <v>0</v>
      </c>
      <c r="G101" s="136">
        <f>MAX((G103-G105)*'Capital Structure'!$H$21/12,0)</f>
        <v>0</v>
      </c>
      <c r="H101" s="136">
        <f>MAX((H103-H105)*'Capital Structure'!$H$21/12,0)</f>
        <v>0</v>
      </c>
      <c r="I101" s="136">
        <f>MAX((I103-I105)*'Capital Structure'!$H$21/12,0)</f>
        <v>0</v>
      </c>
      <c r="J101" s="136">
        <f>MAX((J103-J105)*'Capital Structure'!$H$21/12,0)</f>
        <v>0</v>
      </c>
      <c r="K101" s="136">
        <f>MAX((K103-K105)*'Capital Structure'!$H$21/12,0)</f>
        <v>0</v>
      </c>
      <c r="L101" s="136">
        <f>MAX((L103-L105)*'Capital Structure'!$H$21/12,0)</f>
        <v>0</v>
      </c>
      <c r="M101" s="136">
        <f>MAX((M103-M105)*'Capital Structure'!$H$21/12,0)</f>
        <v>0</v>
      </c>
      <c r="N101" s="136">
        <f>MAX((N103-N105)*'Capital Structure'!$H$21/12,0)</f>
        <v>0</v>
      </c>
      <c r="O101" s="136">
        <f>MAX((O103-O105)*'Capital Structure'!$H$21/12,0)</f>
        <v>0</v>
      </c>
      <c r="P101" s="136">
        <f>MAX((P103-P105)*'Capital Structure'!$H$21/12,0)</f>
        <v>0</v>
      </c>
      <c r="Q101" s="136">
        <f>MAX((Q103-Q105)*'Capital Structure'!$H$21/12,0)</f>
        <v>0</v>
      </c>
      <c r="R101" s="136">
        <f>MAX((R103-R105)*'Capital Structure'!$H$21/12,0)</f>
        <v>0</v>
      </c>
      <c r="S101" s="136">
        <f>MAX((S103-S105)*'Capital Structure'!$H$21/12,0)</f>
        <v>0</v>
      </c>
      <c r="T101" s="136">
        <f>MAX((T103-T105)*'Capital Structure'!$H$21/12,0)</f>
        <v>0</v>
      </c>
      <c r="U101" s="136">
        <f>MAX((U103-U105)*'Capital Structure'!$H$21/12,0)</f>
        <v>0</v>
      </c>
      <c r="V101" s="136">
        <f>MAX((V103-V105)*'Capital Structure'!$H$21/12,0)</f>
        <v>0</v>
      </c>
      <c r="W101" s="136">
        <f>MAX((W103-W105)*'Capital Structure'!$H$21/12,0)</f>
        <v>0</v>
      </c>
      <c r="X101" s="136">
        <f>MAX((X103-X105)*'Capital Structure'!$H$21/12,0)</f>
        <v>0</v>
      </c>
      <c r="Y101" s="136">
        <f>MAX((Y103-Y105)*'Capital Structure'!$H$21/12,0)</f>
        <v>0</v>
      </c>
      <c r="Z101" s="136">
        <f>MAX((Z103-Z105)*'Capital Structure'!$H$21/12,0)</f>
        <v>0</v>
      </c>
      <c r="AA101" s="136">
        <f>MAX((AA103-AA105)*'Capital Structure'!$H$21/12,0)</f>
        <v>0</v>
      </c>
      <c r="AB101" s="136">
        <f>MAX((AB103-AB105)*'Capital Structure'!$H$21/12,0)</f>
        <v>0</v>
      </c>
      <c r="AC101" s="136">
        <f>MAX((AC103-AC105)*'Capital Structure'!$H$21/12,0)</f>
        <v>0</v>
      </c>
      <c r="AD101" s="136">
        <f>MAX((AD103-AD105)*'Capital Structure'!$H$21/12,0)</f>
        <v>0</v>
      </c>
      <c r="AE101" s="136">
        <f>MAX((AE103-AE105)*'Capital Structure'!$H$21/12,0)</f>
        <v>0</v>
      </c>
      <c r="AF101" s="136">
        <f>MAX((AF103-AF105)*'Capital Structure'!$H$21/12,0)</f>
        <v>0</v>
      </c>
      <c r="AG101" s="136">
        <f>MAX((AG103-AG105)*'Capital Structure'!$H$21/12,0)</f>
        <v>0</v>
      </c>
      <c r="AH101" s="136">
        <f>MAX((AH103-AH105)*'Capital Structure'!$H$21/12,0)</f>
        <v>0</v>
      </c>
      <c r="AI101" s="136">
        <f>MAX((AI103-AI105)*'Capital Structure'!$H$21/12,0)</f>
        <v>0</v>
      </c>
      <c r="AJ101" s="136">
        <f>MAX((AJ103-AJ105)*'Capital Structure'!$H$21/12,0)</f>
        <v>0</v>
      </c>
      <c r="AK101" s="136">
        <f>MAX((AK103-AK105)*'Capital Structure'!$H$21/12,0)</f>
        <v>0</v>
      </c>
      <c r="AL101" s="136">
        <f>MAX((AL103-AL105)*'Capital Structure'!$H$21/12,0)</f>
        <v>0</v>
      </c>
      <c r="AM101" s="136">
        <f>MAX((AM103-AM105)*'Capital Structure'!$H$21/12,0)</f>
        <v>0</v>
      </c>
      <c r="AN101" s="136">
        <f>MAX((AN103-AN105)*'Capital Structure'!$H$21/12,0)</f>
        <v>0</v>
      </c>
      <c r="AO101" s="136">
        <f>MAX((AO103-AO105)*'Capital Structure'!$H$21/12,0)</f>
        <v>0</v>
      </c>
      <c r="AP101" s="136">
        <f>MAX((AP103-AP105)*'Capital Structure'!$H$21/12,0)</f>
        <v>0</v>
      </c>
      <c r="AQ101" s="136">
        <f>MAX((AQ103-AQ105)*'Capital Structure'!$H$21/12,0)</f>
        <v>0</v>
      </c>
      <c r="AR101" s="136">
        <f>MAX((AR103-AR105)*'Capital Structure'!$H$21/12,0)</f>
        <v>0</v>
      </c>
      <c r="AS101" s="136">
        <f>MAX((AS103-AS105)*'Capital Structure'!$H$21/12,0)</f>
        <v>0</v>
      </c>
      <c r="AT101" s="136">
        <f>MAX((AT103-AT105)*'Capital Structure'!$H$21/12,0)</f>
        <v>0</v>
      </c>
      <c r="AU101" s="136">
        <f>MAX((AU103-AU105)*'Capital Structure'!$H$21/12,0)</f>
        <v>0</v>
      </c>
      <c r="AV101" s="136">
        <f>MAX((AV103-AV105)*'Capital Structure'!$H$21/12,0)</f>
        <v>0</v>
      </c>
      <c r="AW101" s="136">
        <f>MAX((AW103-AW105)*'Capital Structure'!$H$21/12,0)</f>
        <v>0</v>
      </c>
      <c r="AX101" s="136">
        <f>MAX((AX103-AX105)*'Capital Structure'!$H$21/12,0)</f>
        <v>0</v>
      </c>
      <c r="AY101" s="136">
        <f>MAX((AY103-AY105)*'Capital Structure'!$H$21/12,0)</f>
        <v>0</v>
      </c>
      <c r="AZ101" s="136">
        <f>MAX((AZ103-AZ105)*'Capital Structure'!$H$21/12,0)</f>
        <v>0</v>
      </c>
      <c r="BA101" s="136">
        <f>MAX((BA103-BA105)*'Capital Structure'!$H$21/12,0)</f>
        <v>167064.30723022608</v>
      </c>
      <c r="BB101" s="136">
        <f>MAX((BB103-BB105)*'Capital Structure'!$H$21/12,0)</f>
        <v>334824.71574057807</v>
      </c>
      <c r="BC101" s="136">
        <f>MAX((BC103-BC105)*'Capital Structure'!$H$21/12,0)</f>
        <v>369591.20426237839</v>
      </c>
      <c r="BD101" s="136">
        <f>MAX((BD103-BD105)*'Capital Structure'!$H$21/12,0)</f>
        <v>371131.16761347163</v>
      </c>
      <c r="BE101" s="136">
        <f>MAX((BE103-BE105)*'Capital Structure'!$H$21/12,0)</f>
        <v>372677.5474785277</v>
      </c>
      <c r="BF101" s="136">
        <f>MAX((BF103-BF105)*'Capital Structure'!$H$21/12,0)</f>
        <v>374230.37059302157</v>
      </c>
      <c r="BG101" s="136">
        <f>MAX((BG103-BG105)*'Capital Structure'!$H$21/12,0)</f>
        <v>375789.66380382585</v>
      </c>
      <c r="BH101" s="136">
        <f>MAX((BH103-BH105)*'Capital Structure'!$H$21/12,0)</f>
        <v>377355.45406967518</v>
      </c>
      <c r="BI101" s="136">
        <f>MAX((BI103-BI105)*'Capital Structure'!$H$21/12,0)</f>
        <v>378927.76846163213</v>
      </c>
      <c r="BJ101" s="136">
        <f>MAX((BJ103-BJ105)*'Capital Structure'!$H$21/12,0)</f>
        <v>380506.63416355563</v>
      </c>
      <c r="BK101" s="136">
        <f>MAX((BK103-BK105)*'Capital Structure'!$H$21/12,0)</f>
        <v>382092.07847257046</v>
      </c>
      <c r="BL101" s="136">
        <f>MAX((BL103-BL105)*'Capital Structure'!$H$21/12,0)</f>
        <v>383684.12879953947</v>
      </c>
      <c r="BM101" s="136">
        <f>MAX((BM103-BM105)*'Capital Structure'!$H$21/12,0)</f>
        <v>385282.81266953755</v>
      </c>
      <c r="BN101" s="136">
        <f>MAX((BN103-BN105)*'Capital Structure'!$H$21/12,0)</f>
        <v>386888.15772232722</v>
      </c>
      <c r="BO101" s="136">
        <f>MAX((BO103-BO105)*'Capital Structure'!$H$21/12,0)</f>
        <v>388500.19171283697</v>
      </c>
      <c r="BP101" s="136">
        <f>MAX((BP103-BP105)*'Capital Structure'!$H$21/12,0)</f>
        <v>390118.94251164043</v>
      </c>
      <c r="BQ101" s="136">
        <f>MAX((BQ103-BQ105)*'Capital Structure'!$H$21/12,0)</f>
        <v>391744.43810543901</v>
      </c>
      <c r="BR101" s="136">
        <f>MAX((BR103-BR105)*'Capital Structure'!$H$21/12,0)</f>
        <v>393376.70659754495</v>
      </c>
      <c r="BS101" s="136">
        <f>MAX((BS103-BS105)*'Capital Structure'!$H$21/12,0)</f>
        <v>395015.77620836807</v>
      </c>
      <c r="BT101" s="136">
        <f>MAX((BT103-BT105)*'Capital Structure'!$H$21/12,0)</f>
        <v>396661.6752759029</v>
      </c>
      <c r="BU101" s="136">
        <f>MAX((BU103-BU105)*'Capital Structure'!$H$21/12,0)</f>
        <v>398314.43225621921</v>
      </c>
      <c r="BV101" s="136">
        <f>MAX((BV103-BV105)*'Capital Structure'!$H$21/12,0)</f>
        <v>399974.07572395349</v>
      </c>
      <c r="BW101" s="136">
        <f>MAX((BW103-BW105)*'Capital Structure'!$H$21/12,0)</f>
        <v>401640.63437280321</v>
      </c>
      <c r="BX101" s="136">
        <f>MAX((BX103-BX105)*'Capital Structure'!$H$21/12,0)</f>
        <v>403314.13701602322</v>
      </c>
      <c r="BY101" s="136">
        <f>MAX((BY103-BY105)*'Capital Structure'!$H$21/12,0)</f>
        <v>404994.61258692335</v>
      </c>
      <c r="BZ101" s="136">
        <f>MAX((BZ103-BZ105)*'Capital Structure'!$H$21/12,0)</f>
        <v>406682.09013936884</v>
      </c>
      <c r="CA101" s="136">
        <f>MAX((CA103-CA105)*'Capital Structure'!$H$21/12,0)</f>
        <v>0</v>
      </c>
      <c r="CB101" s="136">
        <f>MAX((CB103-CB105)*'Capital Structure'!$H$21/12,0)</f>
        <v>0</v>
      </c>
      <c r="CC101" s="136">
        <f>MAX((CC103-CC105)*'Capital Structure'!$H$21/12,0)</f>
        <v>0</v>
      </c>
      <c r="CD101" s="136">
        <f>MAX((CD103-CD105)*'Capital Structure'!$H$21/12,0)</f>
        <v>0</v>
      </c>
      <c r="CE101" s="136">
        <f>MAX((CE103-CE105)*'Capital Structure'!$H$21/12,0)</f>
        <v>0</v>
      </c>
      <c r="CF101" s="136">
        <f>MAX((CF103-CF105)*'Capital Structure'!$H$21/12,0)</f>
        <v>0</v>
      </c>
      <c r="CG101" s="136">
        <f>MAX((CG103-CG105)*'Capital Structure'!$H$21/12,0)</f>
        <v>0</v>
      </c>
      <c r="CH101" s="136">
        <f>MAX((CH103-CH105)*'Capital Structure'!$H$21/12,0)</f>
        <v>0</v>
      </c>
      <c r="CI101" s="136">
        <f>MAX((CI103-CI105)*'Capital Structure'!$H$21/12,0)</f>
        <v>0</v>
      </c>
      <c r="CJ101" s="136">
        <f>MAX((CJ103-CJ105)*'Capital Structure'!$H$21/12,0)</f>
        <v>0</v>
      </c>
      <c r="CK101" s="136">
        <f>MAX((CK103-CK105)*'Capital Structure'!$H$21/12,0)</f>
        <v>0</v>
      </c>
      <c r="CL101" s="136">
        <f>MAX((CL103-CL105)*'Capital Structure'!$H$21/12,0)</f>
        <v>0</v>
      </c>
      <c r="CM101" s="136">
        <f>MAX((CM103-CM105)*'Capital Structure'!$H$21/12,0)</f>
        <v>0</v>
      </c>
      <c r="CN101" s="136">
        <f>MAX((CN103-CN105)*'Capital Structure'!$H$21/12,0)</f>
        <v>0</v>
      </c>
      <c r="CO101" s="136">
        <f>MAX((CO103-CO105)*'Capital Structure'!$H$21/12,0)</f>
        <v>0</v>
      </c>
      <c r="CP101" s="136">
        <f>MAX((CP103-CP105)*'Capital Structure'!$H$21/12,0)</f>
        <v>0</v>
      </c>
      <c r="CQ101" s="136">
        <f>MAX((CQ103-CQ105)*'Capital Structure'!$H$21/12,0)</f>
        <v>0</v>
      </c>
      <c r="CR101" s="136">
        <f>MAX((CR103-CR105)*'Capital Structure'!$H$21/12,0)</f>
        <v>0</v>
      </c>
      <c r="CS101" s="136">
        <f>MAX((CS103-CS105)*'Capital Structure'!$H$21/12,0)</f>
        <v>0</v>
      </c>
      <c r="CT101" s="136">
        <f>MAX((CT103-CT105)*'Capital Structure'!$H$21/12,0)</f>
        <v>0</v>
      </c>
      <c r="CU101" s="136">
        <f>MAX((CU103-CU105)*'Capital Structure'!$H$21/12,0)</f>
        <v>0</v>
      </c>
      <c r="CV101" s="136">
        <f>MAX((CV103-CV105)*'Capital Structure'!$H$21/12,0)</f>
        <v>0</v>
      </c>
      <c r="CW101" s="136">
        <f>MAX((CW103-CW105)*'Capital Structure'!$H$21/12,0)</f>
        <v>0</v>
      </c>
      <c r="CX101" s="136">
        <f>MAX((CX103-CX105)*'Capital Structure'!$H$21/12,0)</f>
        <v>0</v>
      </c>
      <c r="CY101" s="136">
        <f>MAX((CY103-CY105)*'Capital Structure'!$H$21/12,0)</f>
        <v>0</v>
      </c>
      <c r="CZ101" s="136">
        <f>MAX((CZ103-CZ105)*'Capital Structure'!$H$21/12,0)</f>
        <v>0</v>
      </c>
      <c r="DA101" s="136">
        <f>MAX((DA103-DA105)*'Capital Structure'!$H$21/12,0)</f>
        <v>0</v>
      </c>
      <c r="DB101" s="136">
        <f>MAX((DB103-DB105)*'Capital Structure'!$H$21/12,0)</f>
        <v>0</v>
      </c>
      <c r="DC101" s="136">
        <f>MAX((DC103-DC105)*'Capital Structure'!$H$21/12,0)</f>
        <v>0</v>
      </c>
      <c r="DD101" s="136">
        <f>MAX((DD103-DD105)*'Capital Structure'!$H$21/12,0)</f>
        <v>0</v>
      </c>
      <c r="DE101" s="136">
        <f>MAX((DE103-DE105)*'Capital Structure'!$H$21/12,0)</f>
        <v>0</v>
      </c>
      <c r="DF101" s="136">
        <f>MAX((DF103-DF105)*'Capital Structure'!$H$21/12,0)</f>
        <v>0</v>
      </c>
      <c r="DG101" s="136">
        <f>MAX((DG103-DG105)*'Capital Structure'!$H$21/12,0)</f>
        <v>0</v>
      </c>
      <c r="DH101" s="136">
        <f>MAX((DH103-DH105)*'Capital Structure'!$H$21/12,0)</f>
        <v>0</v>
      </c>
      <c r="DI101" s="136">
        <f>MAX((DI103-DI105)*'Capital Structure'!$H$21/12,0)</f>
        <v>0</v>
      </c>
      <c r="DJ101" s="136">
        <f>MAX((DJ103-DJ105)*'Capital Structure'!$H$21/12,0)</f>
        <v>0</v>
      </c>
      <c r="DK101" s="136">
        <f>MAX((DK103-DK105)*'Capital Structure'!$H$21/12,0)</f>
        <v>0</v>
      </c>
      <c r="DL101" s="136">
        <f>MAX((DL103-DL105)*'Capital Structure'!$H$21/12,0)</f>
        <v>0</v>
      </c>
      <c r="DM101" s="136">
        <f>MAX((DM103-DM105)*'Capital Structure'!$H$21/12,0)</f>
        <v>0</v>
      </c>
      <c r="DN101" s="136">
        <f>MAX((DN103-DN105)*'Capital Structure'!$H$21/12,0)</f>
        <v>0</v>
      </c>
      <c r="DO101" s="136">
        <f>MAX((DO103-DO105)*'Capital Structure'!$H$21/12,0)</f>
        <v>0</v>
      </c>
      <c r="DP101" s="136">
        <f>MAX((DP103-DP105)*'Capital Structure'!$H$21/12,0)</f>
        <v>0</v>
      </c>
      <c r="DQ101" s="136">
        <f>MAX((DQ103-DQ105)*'Capital Structure'!$H$21/12,0)</f>
        <v>0</v>
      </c>
      <c r="DR101" s="136">
        <f>MAX((DR103-DR105)*'Capital Structure'!$H$21/12,0)</f>
        <v>0</v>
      </c>
      <c r="DS101" s="136">
        <f>MAX((DS103-DS105)*'Capital Structure'!$H$21/12,0)</f>
        <v>0</v>
      </c>
      <c r="DT101" s="136">
        <f>MAX((DT103-DT105)*'Capital Structure'!$H$21/12,0)</f>
        <v>0</v>
      </c>
      <c r="DU101" s="136">
        <f>MAX((DU103-DU105)*'Capital Structure'!$H$21/12,0)</f>
        <v>0</v>
      </c>
      <c r="DV101" s="136">
        <f>MAX((DV103-DV105)*'Capital Structure'!$H$21/12,0)</f>
        <v>0</v>
      </c>
      <c r="DW101" s="136">
        <f>MAX((DW103-DW105)*'Capital Structure'!$H$21/12,0)</f>
        <v>0</v>
      </c>
      <c r="DX101" s="136">
        <f>MAX((DX103-DX105)*'Capital Structure'!$H$21/12,0)</f>
        <v>0</v>
      </c>
      <c r="DY101" s="136">
        <f>MAX((DY103-DY105)*'Capital Structure'!$H$21/12,0)</f>
        <v>0</v>
      </c>
      <c r="DZ101" s="136">
        <f>MAX((DZ103-DZ105)*'Capital Structure'!$H$21/12,0)</f>
        <v>0</v>
      </c>
      <c r="EA101" s="136">
        <f>MAX((EA103-EA105)*'Capital Structure'!$H$21/12,0)</f>
        <v>0</v>
      </c>
      <c r="EB101" s="136">
        <f>MAX((EB103-EB105)*'Capital Structure'!$H$21/12,0)</f>
        <v>0</v>
      </c>
      <c r="EC101" s="136">
        <f>MAX((EC103-EC105)*'Capital Structure'!$H$21/12,0)</f>
        <v>0</v>
      </c>
      <c r="ED101" s="136">
        <f>MAX((ED103-ED105)*'Capital Structure'!$H$21/12,0)</f>
        <v>0</v>
      </c>
      <c r="EE101" s="136">
        <f>MAX((EE103-EE105)*'Capital Structure'!$H$21/12,0)</f>
        <v>0</v>
      </c>
      <c r="EF101" s="136">
        <f>MAX((EF103-EF105)*'Capital Structure'!$H$21/12,0)</f>
        <v>0</v>
      </c>
      <c r="EG101" s="136">
        <f>MAX((EG103-EG105)*'Capital Structure'!$H$21/12,0)</f>
        <v>0</v>
      </c>
      <c r="EH101" s="136">
        <f>MAX((EH103-EH105)*'Capital Structure'!$H$21/12,0)</f>
        <v>0</v>
      </c>
      <c r="EI101" s="136">
        <f>MAX((EI103-EI105)*'Capital Structure'!$H$21/12,0)</f>
        <v>0</v>
      </c>
      <c r="EJ101" s="136">
        <f>MAX((EJ103-EJ105)*'Capital Structure'!$H$21/12,0)</f>
        <v>0</v>
      </c>
      <c r="EK101" s="136">
        <f>MAX((EK103-EK105)*'Capital Structure'!$H$21/12,0)</f>
        <v>0</v>
      </c>
      <c r="EL101" s="136">
        <f>MAX((EL103-EL105)*'Capital Structure'!$H$21/12,0)</f>
        <v>0</v>
      </c>
      <c r="EM101" s="136">
        <f>MAX((EM103-EM105)*'Capital Structure'!$H$21/12,0)</f>
        <v>0</v>
      </c>
      <c r="EN101" s="136">
        <f>MAX((EN103-EN105)*'Capital Structure'!$H$21/12,0)</f>
        <v>0</v>
      </c>
      <c r="EO101" s="136">
        <f>MAX((EO103-EO105)*'Capital Structure'!$H$21/12,0)</f>
        <v>0</v>
      </c>
      <c r="EP101" s="136">
        <f>MAX((EP103-EP105)*'Capital Structure'!$H$21/12,0)</f>
        <v>0</v>
      </c>
      <c r="EQ101" s="136">
        <f>MAX((EQ103-EQ105)*'Capital Structure'!$H$21/12,0)</f>
        <v>0</v>
      </c>
      <c r="ER101" s="136">
        <f>MAX((ER103-ER105)*'Capital Structure'!$H$21/12,0)</f>
        <v>0</v>
      </c>
      <c r="ES101" s="136">
        <f>MAX((ES103-ES105)*'Capital Structure'!$H$21/12,0)</f>
        <v>0</v>
      </c>
      <c r="ET101" s="136">
        <f>MAX((ET103-ET105)*'Capital Structure'!$H$21/12,0)</f>
        <v>0</v>
      </c>
      <c r="EU101" s="136">
        <f>MAX((EU103-EU105)*'Capital Structure'!$H$21/12,0)</f>
        <v>0</v>
      </c>
      <c r="EV101" s="136">
        <f>MAX((EV103-EV105)*'Capital Structure'!$H$21/12,0)</f>
        <v>0</v>
      </c>
      <c r="EW101" s="136">
        <f>MAX((EW103-EW105)*'Capital Structure'!$H$21/12,0)</f>
        <v>0</v>
      </c>
      <c r="EX101" s="136">
        <f>MAX((EX103-EX105)*'Capital Structure'!$H$21/12,0)</f>
        <v>0</v>
      </c>
      <c r="EY101" s="136">
        <f>MAX((EY103-EY105)*'Capital Structure'!$H$21/12,0)</f>
        <v>0</v>
      </c>
      <c r="EZ101" s="136">
        <f>MAX((EZ103-EZ105)*'Capital Structure'!$H$21/12,0)</f>
        <v>0</v>
      </c>
      <c r="FA101" s="136">
        <f>MAX((FA103-FA105)*'Capital Structure'!$H$21/12,0)</f>
        <v>0</v>
      </c>
      <c r="FB101" s="136">
        <f>MAX((FB103-FB105)*'Capital Structure'!$H$21/12,0)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352</v>
      </c>
      <c r="E102" s="136">
        <f>IFERROR(VLOOKUP(E$88,'Capital Structure'!$H$27:$I$29,2,FALSE),0)</f>
        <v>0</v>
      </c>
      <c r="F102" s="136">
        <f>IFERROR(VLOOKUP(F$88,'Capital Structure'!$H$27:$I$29,2,FALSE),0)</f>
        <v>0</v>
      </c>
      <c r="G102" s="136">
        <f>IFERROR(VLOOKUP(G$88,'Capital Structure'!$H$27:$I$29,2,FALSE),0)</f>
        <v>0</v>
      </c>
      <c r="H102" s="136">
        <f>IFERROR(VLOOKUP(H$88,'Capital Structure'!$H$27:$I$29,2,FALSE),0)</f>
        <v>0</v>
      </c>
      <c r="I102" s="136">
        <f>IFERROR(VLOOKUP(I$88,'Capital Structure'!$H$27:$I$29,2,FALSE),0)</f>
        <v>0</v>
      </c>
      <c r="J102" s="136">
        <f>IFERROR(VLOOKUP(J$88,'Capital Structure'!$H$27:$I$29,2,FALSE),0)</f>
        <v>0</v>
      </c>
      <c r="K102" s="136">
        <f>IFERROR(VLOOKUP(K$88,'Capital Structure'!$H$27:$I$29,2,FALSE),0)</f>
        <v>0</v>
      </c>
      <c r="L102" s="136">
        <f>IFERROR(VLOOKUP(L$88,'Capital Structure'!$H$27:$I$29,2,FALSE),0)</f>
        <v>0</v>
      </c>
      <c r="M102" s="136">
        <f>IFERROR(VLOOKUP(M$88,'Capital Structure'!$H$27:$I$29,2,FALSE),0)</f>
        <v>0</v>
      </c>
      <c r="N102" s="136">
        <f>IFERROR(VLOOKUP(N$88,'Capital Structure'!$H$27:$I$29,2,FALSE),0)</f>
        <v>0</v>
      </c>
      <c r="O102" s="136">
        <f>IFERROR(VLOOKUP(O$88,'Capital Structure'!$H$27:$I$29,2,FALSE),0)</f>
        <v>0</v>
      </c>
      <c r="P102" s="136">
        <f>IFERROR(VLOOKUP(P$88,'Capital Structure'!$H$27:$I$29,2,FALSE),0)</f>
        <v>0</v>
      </c>
      <c r="Q102" s="136">
        <f>IFERROR(VLOOKUP(Q$88,'Capital Structure'!$H$27:$I$29,2,FALSE),0)</f>
        <v>0</v>
      </c>
      <c r="R102" s="136">
        <f>IFERROR(VLOOKUP(R$88,'Capital Structure'!$H$27:$I$29,2,FALSE),0)</f>
        <v>0</v>
      </c>
      <c r="S102" s="136">
        <f>IFERROR(VLOOKUP(S$88,'Capital Structure'!$H$27:$I$29,2,FALSE),0)</f>
        <v>0</v>
      </c>
      <c r="T102" s="136">
        <f>IFERROR(VLOOKUP(T$88,'Capital Structure'!$H$27:$I$29,2,FALSE),0)</f>
        <v>0</v>
      </c>
      <c r="U102" s="136">
        <f>IFERROR(VLOOKUP(U$88,'Capital Structure'!$H$27:$I$29,2,FALSE),0)</f>
        <v>0</v>
      </c>
      <c r="V102" s="136">
        <f>IFERROR(VLOOKUP(V$88,'Capital Structure'!$H$27:$I$29,2,FALSE),0)</f>
        <v>0</v>
      </c>
      <c r="W102" s="136">
        <f>IFERROR(VLOOKUP(W$88,'Capital Structure'!$H$27:$I$29,2,FALSE),0)</f>
        <v>0</v>
      </c>
      <c r="X102" s="136">
        <f>IFERROR(VLOOKUP(X$88,'Capital Structure'!$H$27:$I$29,2,FALSE),0)</f>
        <v>0</v>
      </c>
      <c r="Y102" s="136">
        <f>IFERROR(VLOOKUP(Y$88,'Capital Structure'!$H$27:$I$29,2,FALSE),0)</f>
        <v>0</v>
      </c>
      <c r="Z102" s="136">
        <f>IFERROR(VLOOKUP(Z$88,'Capital Structure'!$H$27:$I$29,2,FALSE),0)</f>
        <v>0</v>
      </c>
      <c r="AA102" s="136">
        <f>IFERROR(VLOOKUP(AA$88,'Capital Structure'!$H$27:$I$29,2,FALSE),0)</f>
        <v>0</v>
      </c>
      <c r="AB102" s="136">
        <f>IFERROR(VLOOKUP(AB$88,'Capital Structure'!$H$27:$I$29,2,FALSE),0)</f>
        <v>0</v>
      </c>
      <c r="AC102" s="136">
        <f>IFERROR(VLOOKUP(AC$88,'Capital Structure'!$H$27:$I$29,2,FALSE),0)</f>
        <v>0</v>
      </c>
      <c r="AD102" s="136">
        <f>IFERROR(VLOOKUP(AD$88,'Capital Structure'!$H$27:$I$29,2,FALSE),0)</f>
        <v>0</v>
      </c>
      <c r="AE102" s="136">
        <f>IFERROR(VLOOKUP(AE$88,'Capital Structure'!$H$27:$I$29,2,FALSE),0)</f>
        <v>0</v>
      </c>
      <c r="AF102" s="136">
        <f>IFERROR(VLOOKUP(AF$88,'Capital Structure'!$H$27:$I$29,2,FALSE),0)</f>
        <v>0</v>
      </c>
      <c r="AG102" s="136">
        <f>IFERROR(VLOOKUP(AG$88,'Capital Structure'!$H$27:$I$29,2,FALSE),0)</f>
        <v>0</v>
      </c>
      <c r="AH102" s="136">
        <f>IFERROR(VLOOKUP(AH$88,'Capital Structure'!$H$27:$I$29,2,FALSE),0)</f>
        <v>0</v>
      </c>
      <c r="AI102" s="136">
        <f>IFERROR(VLOOKUP(AI$88,'Capital Structure'!$H$27:$I$29,2,FALSE),0)</f>
        <v>0</v>
      </c>
      <c r="AJ102" s="136">
        <f>IFERROR(VLOOKUP(AJ$88,'Capital Structure'!$H$27:$I$29,2,FALSE),0)</f>
        <v>0</v>
      </c>
      <c r="AK102" s="136">
        <f>IFERROR(VLOOKUP(AK$88,'Capital Structure'!$H$27:$I$29,2,FALSE),0)</f>
        <v>0</v>
      </c>
      <c r="AL102" s="136">
        <f>IFERROR(VLOOKUP(AL$88,'Capital Structure'!$H$27:$I$29,2,FALSE),0)</f>
        <v>0</v>
      </c>
      <c r="AM102" s="136">
        <f>IFERROR(VLOOKUP(AM$88,'Capital Structure'!$H$27:$I$29,2,FALSE),0)</f>
        <v>0</v>
      </c>
      <c r="AN102" s="136">
        <f>IFERROR(VLOOKUP(AN$88,'Capital Structure'!$H$27:$I$29,2,FALSE),0)</f>
        <v>0</v>
      </c>
      <c r="AO102" s="136">
        <f>IFERROR(VLOOKUP(AO$88,'Capital Structure'!$H$27:$I$29,2,FALSE),0)</f>
        <v>0</v>
      </c>
      <c r="AP102" s="136">
        <f>IFERROR(VLOOKUP(AP$88,'Capital Structure'!$H$27:$I$29,2,FALSE),0)</f>
        <v>0</v>
      </c>
      <c r="AQ102" s="136">
        <f>IFERROR(VLOOKUP(AQ$88,'Capital Structure'!$H$27:$I$29,2,FALSE),0)</f>
        <v>0</v>
      </c>
      <c r="AR102" s="136">
        <f>IFERROR(VLOOKUP(AR$88,'Capital Structure'!$H$27:$I$29,2,FALSE),0)</f>
        <v>0</v>
      </c>
      <c r="AS102" s="136">
        <f>IFERROR(VLOOKUP(AS$88,'Capital Structure'!$H$27:$I$29,2,FALSE),0)</f>
        <v>0</v>
      </c>
      <c r="AT102" s="136">
        <f>IFERROR(VLOOKUP(AT$88,'Capital Structure'!$H$27:$I$29,2,FALSE),0)</f>
        <v>0</v>
      </c>
      <c r="AU102" s="136">
        <f>IFERROR(VLOOKUP(AU$88,'Capital Structure'!$H$27:$I$29,2,FALSE),0)</f>
        <v>0</v>
      </c>
      <c r="AV102" s="136">
        <f>IFERROR(VLOOKUP(AV$88,'Capital Structure'!$H$27:$I$29,2,FALSE),0)</f>
        <v>0</v>
      </c>
      <c r="AW102" s="136">
        <f>IFERROR(VLOOKUP(AW$88,'Capital Structure'!$H$27:$I$29,2,FALSE),0)</f>
        <v>0</v>
      </c>
      <c r="AX102" s="136">
        <f>IFERROR(VLOOKUP(AX$88,'Capital Structure'!$H$27:$I$29,2,FALSE),0)</f>
        <v>0</v>
      </c>
      <c r="AY102" s="136">
        <f>IFERROR(VLOOKUP(AY$88,'Capital Structure'!$H$27:$I$29,2,FALSE),0)</f>
        <v>0</v>
      </c>
      <c r="AZ102" s="136">
        <f>IFERROR(VLOOKUP(AZ$88,'Capital Structure'!$H$27:$I$29,2,FALSE),0)</f>
        <v>0</v>
      </c>
      <c r="BA102" s="136">
        <f>IFERROR(VLOOKUP(BA$88,'Capital Structure'!$H$27:$I$29,2,FALSE),0)</f>
        <v>0</v>
      </c>
      <c r="BB102" s="136">
        <f>IFERROR(VLOOKUP(BB$88,'Capital Structure'!$H$27:$I$29,2,FALSE),0)</f>
        <v>0</v>
      </c>
      <c r="BC102" s="136">
        <f>IFERROR(VLOOKUP(BC$88,'Capital Structure'!$H$27:$I$29,2,FALSE),0)</f>
        <v>0</v>
      </c>
      <c r="BD102" s="136">
        <f>IFERROR(VLOOKUP(BD$88,'Capital Structure'!$H$27:$I$29,2,FALSE),0)</f>
        <v>0</v>
      </c>
      <c r="BE102" s="136">
        <f>IFERROR(VLOOKUP(BE$88,'Capital Structure'!$H$27:$I$29,2,FALSE),0)</f>
        <v>0</v>
      </c>
      <c r="BF102" s="136">
        <f>IFERROR(VLOOKUP(BF$88,'Capital Structure'!$H$27:$I$29,2,FALSE),0)</f>
        <v>0</v>
      </c>
      <c r="BG102" s="136">
        <f>IFERROR(VLOOKUP(BG$88,'Capital Structure'!$H$27:$I$29,2,FALSE),0)</f>
        <v>0</v>
      </c>
      <c r="BH102" s="136">
        <f>IFERROR(VLOOKUP(BH$88,'Capital Structure'!$H$27:$I$29,2,FALSE),0)</f>
        <v>0</v>
      </c>
      <c r="BI102" s="136">
        <f>IFERROR(VLOOKUP(BI$88,'Capital Structure'!$H$27:$I$29,2,FALSE),0)</f>
        <v>0</v>
      </c>
      <c r="BJ102" s="136">
        <f>IFERROR(VLOOKUP(BJ$88,'Capital Structure'!$H$27:$I$29,2,FALSE),0)</f>
        <v>0</v>
      </c>
      <c r="BK102" s="136">
        <f>IFERROR(VLOOKUP(BK$88,'Capital Structure'!$H$27:$I$29,2,FALSE),0)</f>
        <v>0</v>
      </c>
      <c r="BL102" s="136">
        <f>IFERROR(VLOOKUP(BL$88,'Capital Structure'!$H$27:$I$29,2,FALSE),0)</f>
        <v>0</v>
      </c>
      <c r="BM102" s="136">
        <f>IFERROR(VLOOKUP(BM$88,'Capital Structure'!$H$27:$I$29,2,FALSE),0)</f>
        <v>0</v>
      </c>
      <c r="BN102" s="136">
        <f>IFERROR(VLOOKUP(BN$88,'Capital Structure'!$H$27:$I$29,2,FALSE),0)</f>
        <v>0</v>
      </c>
      <c r="BO102" s="136">
        <f>IFERROR(VLOOKUP(BO$88,'Capital Structure'!$H$27:$I$29,2,FALSE),0)</f>
        <v>0</v>
      </c>
      <c r="BP102" s="136">
        <f>IFERROR(VLOOKUP(BP$88,'Capital Structure'!$H$27:$I$29,2,FALSE),0)</f>
        <v>0</v>
      </c>
      <c r="BQ102" s="136">
        <f>IFERROR(VLOOKUP(BQ$88,'Capital Structure'!$H$27:$I$29,2,FALSE),0)</f>
        <v>0</v>
      </c>
      <c r="BR102" s="136">
        <f>IFERROR(VLOOKUP(BR$88,'Capital Structure'!$H$27:$I$29,2,FALSE),0)</f>
        <v>0</v>
      </c>
      <c r="BS102" s="136">
        <f>IFERROR(VLOOKUP(BS$88,'Capital Structure'!$H$27:$I$29,2,FALSE),0)</f>
        <v>0</v>
      </c>
      <c r="BT102" s="136">
        <f>IFERROR(VLOOKUP(BT$88,'Capital Structure'!$H$27:$I$29,2,FALSE),0)</f>
        <v>0</v>
      </c>
      <c r="BU102" s="136">
        <f>IFERROR(VLOOKUP(BU$88,'Capital Structure'!$H$27:$I$29,2,FALSE),0)</f>
        <v>0</v>
      </c>
      <c r="BV102" s="136">
        <f>IFERROR(VLOOKUP(BV$88,'Capital Structure'!$H$27:$I$29,2,FALSE),0)</f>
        <v>0</v>
      </c>
      <c r="BW102" s="136">
        <f>IFERROR(VLOOKUP(BW$88,'Capital Structure'!$H$27:$I$29,2,FALSE),0)</f>
        <v>0</v>
      </c>
      <c r="BX102" s="136">
        <f>IFERROR(VLOOKUP(BX$88,'Capital Structure'!$H$27:$I$29,2,FALSE),0)</f>
        <v>0</v>
      </c>
      <c r="BY102" s="136">
        <f>IFERROR(VLOOKUP(BY$88,'Capital Structure'!$H$27:$I$29,2,FALSE),0)</f>
        <v>0</v>
      </c>
      <c r="BZ102" s="136">
        <f>IFERROR(VLOOKUP(BZ$88,'Capital Structure'!$H$27:$I$29,2,FALSE),0)</f>
        <v>0</v>
      </c>
      <c r="CA102" s="136">
        <f>IFERROR(VLOOKUP(CA$88,'Capital Structure'!$H$27:$I$29,2,FALSE),0)</f>
        <v>0</v>
      </c>
      <c r="CB102" s="136">
        <f>IFERROR(VLOOKUP(CB$88,'Capital Structure'!$H$27:$I$29,2,FALSE),0)</f>
        <v>0</v>
      </c>
      <c r="CC102" s="136">
        <f>IFERROR(VLOOKUP(CC$88,'Capital Structure'!$H$27:$I$29,2,FALSE),0)</f>
        <v>0</v>
      </c>
      <c r="CD102" s="136">
        <f>IFERROR(VLOOKUP(CD$88,'Capital Structure'!$H$27:$I$29,2,FALSE),0)</f>
        <v>0</v>
      </c>
      <c r="CE102" s="136">
        <f>IFERROR(VLOOKUP(CE$88,'Capital Structure'!$H$27:$I$29,2,FALSE),0)</f>
        <v>0</v>
      </c>
      <c r="CF102" s="136">
        <f>IFERROR(VLOOKUP(CF$88,'Capital Structure'!$H$27:$I$29,2,FALSE),0)</f>
        <v>0</v>
      </c>
      <c r="CG102" s="136">
        <f>IFERROR(VLOOKUP(CG$88,'Capital Structure'!$H$27:$I$29,2,FALSE),0)</f>
        <v>0</v>
      </c>
      <c r="CH102" s="136">
        <f>IFERROR(VLOOKUP(CH$88,'Capital Structure'!$H$27:$I$29,2,FALSE),0)</f>
        <v>0</v>
      </c>
      <c r="CI102" s="136">
        <f>IFERROR(VLOOKUP(CI$88,'Capital Structure'!$H$27:$I$29,2,FALSE),0)</f>
        <v>0</v>
      </c>
      <c r="CJ102" s="136">
        <f>IFERROR(VLOOKUP(CJ$88,'Capital Structure'!$H$27:$I$29,2,FALSE),0)</f>
        <v>0</v>
      </c>
      <c r="CK102" s="136">
        <f>IFERROR(VLOOKUP(CK$88,'Capital Structure'!$H$27:$I$29,2,FALSE),0)</f>
        <v>0</v>
      </c>
      <c r="CL102" s="136">
        <f>IFERROR(VLOOKUP(CL$88,'Capital Structure'!$H$27:$I$29,2,FALSE),0)</f>
        <v>0</v>
      </c>
      <c r="CM102" s="136">
        <f>IFERROR(VLOOKUP(CM$88,'Capital Structure'!$H$27:$I$29,2,FALSE),0)</f>
        <v>0</v>
      </c>
      <c r="CN102" s="136">
        <f>IFERROR(VLOOKUP(CN$88,'Capital Structure'!$H$27:$I$29,2,FALSE),0)</f>
        <v>0</v>
      </c>
      <c r="CO102" s="136">
        <f>IFERROR(VLOOKUP(CO$88,'Capital Structure'!$H$27:$I$29,2,FALSE),0)</f>
        <v>0</v>
      </c>
      <c r="CP102" s="136">
        <f>IFERROR(VLOOKUP(CP$88,'Capital Structure'!$H$27:$I$29,2,FALSE),0)</f>
        <v>0</v>
      </c>
      <c r="CQ102" s="136">
        <f>IFERROR(VLOOKUP(CQ$88,'Capital Structure'!$H$27:$I$29,2,FALSE),0)</f>
        <v>0</v>
      </c>
      <c r="CR102" s="136">
        <f>IFERROR(VLOOKUP(CR$88,'Capital Structure'!$H$27:$I$29,2,FALSE),0)</f>
        <v>0</v>
      </c>
      <c r="CS102" s="136">
        <f>IFERROR(VLOOKUP(CS$88,'Capital Structure'!$H$27:$I$29,2,FALSE),0)</f>
        <v>0</v>
      </c>
      <c r="CT102" s="136">
        <f>IFERROR(VLOOKUP(CT$88,'Capital Structure'!$H$27:$I$29,2,FALSE),0)</f>
        <v>0</v>
      </c>
      <c r="CU102" s="136">
        <f>IFERROR(VLOOKUP(CU$88,'Capital Structure'!$H$27:$I$29,2,FALSE),0)</f>
        <v>0</v>
      </c>
      <c r="CV102" s="136">
        <f>IFERROR(VLOOKUP(CV$88,'Capital Structure'!$H$27:$I$29,2,FALSE),0)</f>
        <v>0</v>
      </c>
      <c r="CW102" s="136">
        <f>IFERROR(VLOOKUP(CW$88,'Capital Structure'!$H$27:$I$29,2,FALSE),0)</f>
        <v>0</v>
      </c>
      <c r="CX102" s="136">
        <f>IFERROR(VLOOKUP(CX$88,'Capital Structure'!$H$27:$I$29,2,FALSE),0)</f>
        <v>0</v>
      </c>
      <c r="CY102" s="136">
        <f>IFERROR(VLOOKUP(CY$88,'Capital Structure'!$H$27:$I$29,2,FALSE),0)</f>
        <v>0</v>
      </c>
      <c r="CZ102" s="136">
        <f>IFERROR(VLOOKUP(CZ$88,'Capital Structure'!$H$27:$I$29,2,FALSE),0)</f>
        <v>0</v>
      </c>
      <c r="DA102" s="136">
        <f>IFERROR(VLOOKUP(DA$88,'Capital Structure'!$H$27:$I$29,2,FALSE),0)</f>
        <v>0</v>
      </c>
      <c r="DB102" s="136">
        <f>IFERROR(VLOOKUP(DB$88,'Capital Structure'!$H$27:$I$29,2,FALSE),0)</f>
        <v>0</v>
      </c>
      <c r="DC102" s="136">
        <f>IFERROR(VLOOKUP(DC$88,'Capital Structure'!$H$27:$I$29,2,FALSE),0)</f>
        <v>0</v>
      </c>
      <c r="DD102" s="136">
        <f>IFERROR(VLOOKUP(DD$88,'Capital Structure'!$H$27:$I$29,2,FALSE),0)</f>
        <v>0</v>
      </c>
      <c r="DE102" s="136">
        <f>IFERROR(VLOOKUP(DE$88,'Capital Structure'!$H$27:$I$29,2,FALSE),0)</f>
        <v>0</v>
      </c>
      <c r="DF102" s="136">
        <f>IFERROR(VLOOKUP(DF$88,'Capital Structure'!$H$27:$I$29,2,FALSE),0)</f>
        <v>0</v>
      </c>
      <c r="DG102" s="136">
        <f>IFERROR(VLOOKUP(DG$88,'Capital Structure'!$H$27:$I$29,2,FALSE),0)</f>
        <v>0</v>
      </c>
      <c r="DH102" s="136">
        <f>IFERROR(VLOOKUP(DH$88,'Capital Structure'!$H$27:$I$29,2,FALSE),0)</f>
        <v>0</v>
      </c>
      <c r="DI102" s="136">
        <f>IFERROR(VLOOKUP(DI$88,'Capital Structure'!$H$27:$I$29,2,FALSE),0)</f>
        <v>0</v>
      </c>
      <c r="DJ102" s="136">
        <f>IFERROR(VLOOKUP(DJ$88,'Capital Structure'!$H$27:$I$29,2,FALSE),0)</f>
        <v>0</v>
      </c>
      <c r="DK102" s="136">
        <f>IFERROR(VLOOKUP(DK$88,'Capital Structure'!$H$27:$I$29,2,FALSE),0)</f>
        <v>0</v>
      </c>
      <c r="DL102" s="136">
        <f>IFERROR(VLOOKUP(DL$88,'Capital Structure'!$H$27:$I$29,2,FALSE),0)</f>
        <v>0</v>
      </c>
      <c r="DM102" s="136">
        <f>IFERROR(VLOOKUP(DM$88,'Capital Structure'!$H$27:$I$29,2,FALSE),0)</f>
        <v>0</v>
      </c>
      <c r="DN102" s="136">
        <f>IFERROR(VLOOKUP(DN$88,'Capital Structure'!$H$27:$I$29,2,FALSE),0)</f>
        <v>0</v>
      </c>
      <c r="DO102" s="136">
        <f>IFERROR(VLOOKUP(DO$88,'Capital Structure'!$H$27:$I$29,2,FALSE),0)</f>
        <v>0</v>
      </c>
      <c r="DP102" s="136">
        <f>IFERROR(VLOOKUP(DP$88,'Capital Structure'!$H$27:$I$29,2,FALSE),0)</f>
        <v>0</v>
      </c>
      <c r="DQ102" s="136">
        <f>IFERROR(VLOOKUP(DQ$88,'Capital Structure'!$H$27:$I$29,2,FALSE),0)</f>
        <v>0</v>
      </c>
      <c r="DR102" s="136">
        <f>IFERROR(VLOOKUP(DR$88,'Capital Structure'!$H$27:$I$29,2,FALSE),0)</f>
        <v>0</v>
      </c>
      <c r="DS102" s="136">
        <f>IFERROR(VLOOKUP(DS$88,'Capital Structure'!$H$27:$I$29,2,FALSE),0)</f>
        <v>0</v>
      </c>
      <c r="DT102" s="136">
        <f>IFERROR(VLOOKUP(DT$88,'Capital Structure'!$H$27:$I$29,2,FALSE),0)</f>
        <v>0</v>
      </c>
      <c r="DU102" s="136">
        <f>IFERROR(VLOOKUP(DU$88,'Capital Structure'!$H$27:$I$29,2,FALSE),0)</f>
        <v>0</v>
      </c>
      <c r="DV102" s="136">
        <f>IFERROR(VLOOKUP(DV$88,'Capital Structure'!$H$27:$I$29,2,FALSE),0)</f>
        <v>0</v>
      </c>
      <c r="DW102" s="136">
        <f>IFERROR(VLOOKUP(DW$88,'Capital Structure'!$H$27:$I$29,2,FALSE),0)</f>
        <v>0</v>
      </c>
      <c r="DX102" s="136">
        <f>IFERROR(VLOOKUP(DX$88,'Capital Structure'!$H$27:$I$29,2,FALSE),0)</f>
        <v>0</v>
      </c>
      <c r="DY102" s="136">
        <f>IFERROR(VLOOKUP(DY$88,'Capital Structure'!$H$27:$I$29,2,FALSE),0)</f>
        <v>0</v>
      </c>
      <c r="DZ102" s="136">
        <f>IFERROR(VLOOKUP(DZ$88,'Capital Structure'!$H$27:$I$29,2,FALSE),0)</f>
        <v>0</v>
      </c>
      <c r="EA102" s="136">
        <f>IFERROR(VLOOKUP(EA$88,'Capital Structure'!$H$27:$I$29,2,FALSE),0)</f>
        <v>0</v>
      </c>
      <c r="EB102" s="136">
        <f>IFERROR(VLOOKUP(EB$88,'Capital Structure'!$H$27:$I$29,2,FALSE),0)</f>
        <v>0</v>
      </c>
      <c r="EC102" s="136">
        <f>IFERROR(VLOOKUP(EC$88,'Capital Structure'!$H$27:$I$29,2,FALSE),0)</f>
        <v>0</v>
      </c>
      <c r="ED102" s="136">
        <f>IFERROR(VLOOKUP(ED$88,'Capital Structure'!$H$27:$I$29,2,FALSE),0)</f>
        <v>0</v>
      </c>
      <c r="EE102" s="136">
        <f>IFERROR(VLOOKUP(EE$88,'Capital Structure'!$H$27:$I$29,2,FALSE),0)</f>
        <v>0</v>
      </c>
      <c r="EF102" s="136">
        <f>IFERROR(VLOOKUP(EF$88,'Capital Structure'!$H$27:$I$29,2,FALSE),0)</f>
        <v>0</v>
      </c>
      <c r="EG102" s="136">
        <f>IFERROR(VLOOKUP(EG$88,'Capital Structure'!$H$27:$I$29,2,FALSE),0)</f>
        <v>0</v>
      </c>
      <c r="EH102" s="136">
        <f>IFERROR(VLOOKUP(EH$88,'Capital Structure'!$H$27:$I$29,2,FALSE),0)</f>
        <v>0</v>
      </c>
      <c r="EI102" s="136">
        <f>IFERROR(VLOOKUP(EI$88,'Capital Structure'!$H$27:$I$29,2,FALSE),0)</f>
        <v>0</v>
      </c>
      <c r="EJ102" s="136">
        <f>IFERROR(VLOOKUP(EJ$88,'Capital Structure'!$H$27:$I$29,2,FALSE),0)</f>
        <v>0</v>
      </c>
      <c r="EK102" s="136">
        <f>IFERROR(VLOOKUP(EK$88,'Capital Structure'!$H$27:$I$29,2,FALSE),0)</f>
        <v>0</v>
      </c>
      <c r="EL102" s="136">
        <f>IFERROR(VLOOKUP(EL$88,'Capital Structure'!$H$27:$I$29,2,FALSE),0)</f>
        <v>0</v>
      </c>
      <c r="EM102" s="136">
        <f>IFERROR(VLOOKUP(EM$88,'Capital Structure'!$H$27:$I$29,2,FALSE),0)</f>
        <v>0</v>
      </c>
      <c r="EN102" s="136">
        <f>IFERROR(VLOOKUP(EN$88,'Capital Structure'!$H$27:$I$29,2,FALSE),0)</f>
        <v>0</v>
      </c>
      <c r="EO102" s="136">
        <f>IFERROR(VLOOKUP(EO$88,'Capital Structure'!$H$27:$I$29,2,FALSE),0)</f>
        <v>0</v>
      </c>
      <c r="EP102" s="136">
        <f>IFERROR(VLOOKUP(EP$88,'Capital Structure'!$H$27:$I$29,2,FALSE),0)</f>
        <v>0</v>
      </c>
      <c r="EQ102" s="136">
        <f>IFERROR(VLOOKUP(EQ$88,'Capital Structure'!$H$27:$I$29,2,FALSE),0)</f>
        <v>0</v>
      </c>
      <c r="ER102" s="136">
        <f>IFERROR(VLOOKUP(ER$88,'Capital Structure'!$H$27:$I$29,2,FALSE),0)</f>
        <v>0</v>
      </c>
      <c r="ES102" s="136">
        <f>IFERROR(VLOOKUP(ES$88,'Capital Structure'!$H$27:$I$29,2,FALSE),0)</f>
        <v>0</v>
      </c>
      <c r="ET102" s="136">
        <f>IFERROR(VLOOKUP(ET$88,'Capital Structure'!$H$27:$I$29,2,FALSE),0)</f>
        <v>0</v>
      </c>
      <c r="EU102" s="136">
        <f>IFERROR(VLOOKUP(EU$88,'Capital Structure'!$H$27:$I$29,2,FALSE),0)</f>
        <v>0</v>
      </c>
      <c r="EV102" s="136">
        <f>IFERROR(VLOOKUP(EV$88,'Capital Structure'!$H$27:$I$29,2,FALSE),0)</f>
        <v>0</v>
      </c>
      <c r="EW102" s="136">
        <f>IFERROR(VLOOKUP(EW$88,'Capital Structure'!$H$27:$I$29,2,FALSE),0)</f>
        <v>0</v>
      </c>
      <c r="EX102" s="136">
        <f>IFERROR(VLOOKUP(EX$88,'Capital Structure'!$H$27:$I$29,2,FALSE),0)</f>
        <v>0</v>
      </c>
      <c r="EY102" s="136">
        <f>IFERROR(VLOOKUP(EY$88,'Capital Structure'!$H$27:$I$29,2,FALSE),0)</f>
        <v>0</v>
      </c>
      <c r="EZ102" s="136">
        <f>IFERROR(VLOOKUP(EZ$88,'Capital Structure'!$H$27:$I$29,2,FALSE),0)</f>
        <v>0</v>
      </c>
      <c r="FA102" s="136">
        <f>IFERROR(VLOOKUP(FA$88,'Capital Structure'!$H$27:$I$29,2,FALSE),0)</f>
        <v>0</v>
      </c>
      <c r="FB102" s="136">
        <f>IFERROR(VLOOKUP(FB$88,'Capital Structure'!$H$27:$I$29,2,FALSE),0)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39" t="s">
        <v>353</v>
      </c>
      <c r="E103" s="136">
        <f>SUM($E$100:E100)-SUM($E$102:E102)+SUM($D$101:D101)-SUM($D$105:D105)</f>
        <v>0</v>
      </c>
      <c r="F103" s="136">
        <f>SUM($E$100:F100)-SUM($E$102:F102)+SUM($D$101:E101)-SUM($D$105:E105)</f>
        <v>0</v>
      </c>
      <c r="G103" s="136">
        <f>SUM($E$100:G100)-SUM($E$102:G102)+SUM($D$101:F101)-SUM($D$105:F105)</f>
        <v>0</v>
      </c>
      <c r="H103" s="136">
        <f>SUM($E$100:H100)-SUM($E$102:H102)+SUM($D$101:G101)-SUM($D$105:G105)</f>
        <v>0</v>
      </c>
      <c r="I103" s="136">
        <f>SUM($E$100:I100)-SUM($E$102:I102)+SUM($D$101:H101)-SUM($D$105:H105)</f>
        <v>0</v>
      </c>
      <c r="J103" s="136">
        <f>SUM($E$100:J100)-SUM($E$102:J102)+SUM($D$101:I101)-SUM($D$105:I105)</f>
        <v>0</v>
      </c>
      <c r="K103" s="136">
        <f>SUM($E$100:K100)-SUM($E$102:K102)+SUM($D$101:J101)-SUM($D$105:J105)</f>
        <v>0</v>
      </c>
      <c r="L103" s="136">
        <f>SUM($E$100:L100)-SUM($E$102:L102)+SUM($D$101:K101)-SUM($D$105:K105)</f>
        <v>0</v>
      </c>
      <c r="M103" s="136">
        <f>SUM($E$100:M100)-SUM($E$102:M102)+SUM($D$101:L101)-SUM($D$105:L105)</f>
        <v>0</v>
      </c>
      <c r="N103" s="136">
        <f>SUM($E$100:N100)-SUM($E$102:N102)+SUM($D$101:M101)-SUM($D$105:M105)</f>
        <v>0</v>
      </c>
      <c r="O103" s="136">
        <f>SUM($E$100:O100)-SUM($E$102:O102)+SUM($D$101:N101)-SUM($D$105:N105)</f>
        <v>0</v>
      </c>
      <c r="P103" s="136">
        <f>SUM($E$100:P100)-SUM($E$102:P102)+SUM($D$101:O101)-SUM($D$105:O105)</f>
        <v>0</v>
      </c>
      <c r="Q103" s="136">
        <f>SUM($E$100:Q100)-SUM($E$102:Q102)+SUM($D$101:P101)-SUM($D$105:P105)</f>
        <v>0</v>
      </c>
      <c r="R103" s="136">
        <f>SUM($E$100:R100)-SUM($E$102:R102)+SUM($D$101:Q101)-SUM($D$105:Q105)</f>
        <v>0</v>
      </c>
      <c r="S103" s="136">
        <f>SUM($E$100:S100)-SUM($E$102:S102)+SUM($D$101:R101)-SUM($D$105:R105)</f>
        <v>0</v>
      </c>
      <c r="T103" s="136">
        <f>SUM($E$100:T100)-SUM($E$102:T102)+SUM($D$101:S101)-SUM($D$105:S105)</f>
        <v>0</v>
      </c>
      <c r="U103" s="136">
        <f>SUM($E$100:U100)-SUM($E$102:U102)+SUM($D$101:T101)-SUM($D$105:T105)</f>
        <v>0</v>
      </c>
      <c r="V103" s="136">
        <f>SUM($E$100:V100)-SUM($E$102:V102)+SUM($D$101:U101)-SUM($D$105:U105)</f>
        <v>0</v>
      </c>
      <c r="W103" s="136">
        <f>SUM($E$100:W100)-SUM($E$102:W102)+SUM($D$101:V101)-SUM($D$105:V105)</f>
        <v>0</v>
      </c>
      <c r="X103" s="136">
        <f>SUM($E$100:X100)-SUM($E$102:X102)+SUM($D$101:W101)-SUM($D$105:W105)</f>
        <v>0</v>
      </c>
      <c r="Y103" s="136">
        <f>SUM($E$100:Y100)-SUM($E$102:Y102)+SUM($D$101:X101)-SUM($D$105:X105)</f>
        <v>0</v>
      </c>
      <c r="Z103" s="136">
        <f>SUM($E$100:Z100)-SUM($E$102:Z102)+SUM($D$101:Y101)-SUM($D$105:Y105)</f>
        <v>0</v>
      </c>
      <c r="AA103" s="136">
        <f>SUM($E$100:AA100)-SUM($E$102:AA102)+SUM($D$101:Z101)-SUM($D$105:Z105)</f>
        <v>0</v>
      </c>
      <c r="AB103" s="136">
        <f>SUM($E$100:AB100)-SUM($E$102:AB102)+SUM($D$101:AA101)-SUM($D$105:AA105)</f>
        <v>0</v>
      </c>
      <c r="AC103" s="136">
        <f>SUM($E$100:AC100)-SUM($E$102:AC102)+SUM($D$101:AB101)-SUM($D$105:AB105)</f>
        <v>0</v>
      </c>
      <c r="AD103" s="136">
        <f>SUM($E$100:AD100)-SUM($E$102:AD102)+SUM($D$101:AC101)-SUM($D$105:AC105)</f>
        <v>0</v>
      </c>
      <c r="AE103" s="136">
        <f>SUM($E$100:AE100)-SUM($E$102:AE102)+SUM($D$101:AD101)-SUM($D$105:AD105)</f>
        <v>0</v>
      </c>
      <c r="AF103" s="136">
        <f>SUM($E$100:AF100)-SUM($E$102:AF102)+SUM($D$101:AE101)-SUM($D$105:AE105)</f>
        <v>0</v>
      </c>
      <c r="AG103" s="136">
        <f>SUM($E$100:AG100)-SUM($E$102:AG102)+SUM($D$101:AF101)-SUM($D$105:AF105)</f>
        <v>0</v>
      </c>
      <c r="AH103" s="136">
        <f>SUM($E$100:AH100)-SUM($E$102:AH102)+SUM($D$101:AG101)-SUM($D$105:AG105)</f>
        <v>0</v>
      </c>
      <c r="AI103" s="136">
        <f>SUM($E$100:AI100)-SUM($E$102:AI102)+SUM($D$101:AH101)-SUM($D$105:AH105)</f>
        <v>0</v>
      </c>
      <c r="AJ103" s="136">
        <f>SUM($E$100:AJ100)-SUM($E$102:AJ102)+SUM($D$101:AI101)-SUM($D$105:AI105)</f>
        <v>0</v>
      </c>
      <c r="AK103" s="136">
        <f>SUM($E$100:AK100)-SUM($E$102:AK102)+SUM($D$101:AJ101)-SUM($D$105:AJ105)</f>
        <v>0</v>
      </c>
      <c r="AL103" s="136">
        <f>SUM($E$100:AL100)-SUM($E$102:AL102)+SUM($D$101:AK101)-SUM($D$105:AK105)</f>
        <v>0</v>
      </c>
      <c r="AM103" s="136">
        <f>SUM($E$100:AM100)-SUM($E$102:AM102)+SUM($D$101:AL101)-SUM($D$105:AL105)</f>
        <v>0</v>
      </c>
      <c r="AN103" s="136">
        <f>SUM($E$100:AN100)-SUM($E$102:AN102)+SUM($D$101:AM101)-SUM($D$105:AM105)</f>
        <v>0</v>
      </c>
      <c r="AO103" s="136">
        <f>SUM($E$100:AO100)-SUM($E$102:AO102)+SUM($D$101:AN101)-SUM($D$105:AN105)</f>
        <v>0</v>
      </c>
      <c r="AP103" s="136">
        <f>SUM($E$100:AP100)-SUM($E$102:AP102)+SUM($D$101:AO101)-SUM($D$105:AO105)</f>
        <v>0</v>
      </c>
      <c r="AQ103" s="136">
        <f>SUM($E$100:AQ100)-SUM($E$102:AQ102)+SUM($D$101:AP101)-SUM($D$105:AP105)</f>
        <v>0</v>
      </c>
      <c r="AR103" s="136">
        <f>SUM($E$100:AR100)-SUM($E$102:AR102)+SUM($D$101:AQ101)-SUM($D$105:AQ105)</f>
        <v>0</v>
      </c>
      <c r="AS103" s="136">
        <f>SUM($E$100:AS100)-SUM($E$102:AS102)+SUM($D$101:AR101)-SUM($D$105:AR105)</f>
        <v>0</v>
      </c>
      <c r="AT103" s="136">
        <f>SUM($E$100:AT100)-SUM($E$102:AT102)+SUM($D$101:AS101)-SUM($D$105:AS105)</f>
        <v>0</v>
      </c>
      <c r="AU103" s="136">
        <f>SUM($E$100:AU100)-SUM($E$102:AU102)+SUM($D$101:AT101)-SUM($D$105:AT105)</f>
        <v>0</v>
      </c>
      <c r="AV103" s="136">
        <f>SUM($E$100:AV100)-SUM($E$102:AV102)+SUM($D$101:AU101)-SUM($D$105:AU105)</f>
        <v>0</v>
      </c>
      <c r="AW103" s="136">
        <f>SUM($E$100:AW100)-SUM($E$102:AW102)+SUM($D$101:AV101)-SUM($D$105:AV105)</f>
        <v>0</v>
      </c>
      <c r="AX103" s="136">
        <f>SUM($E$100:AX100)-SUM($E$102:AX102)+SUM($D$101:AW101)-SUM($D$105:AW105)</f>
        <v>0</v>
      </c>
      <c r="AY103" s="136">
        <f>SUM($E$100:AY100)-SUM($E$102:AY102)+SUM($D$101:AX101)-SUM($D$105:AX105)</f>
        <v>0</v>
      </c>
      <c r="AZ103" s="136">
        <f>SUM($E$100:AZ100)-SUM($E$102:AZ102)+SUM($D$101:AY101)-SUM($D$105:AY105)</f>
        <v>0</v>
      </c>
      <c r="BA103" s="136">
        <f>SUM($E$100:BA100)-SUM($E$102:BA102)+SUM($D$101:AZ101)-SUM($D$105:AZ105)</f>
        <v>40095433.735254258</v>
      </c>
      <c r="BB103" s="136">
        <f>SUM($E$100:BB100)-SUM($E$102:BB102)+SUM($D$101:BA101)-SUM($D$105:BA105)</f>
        <v>80357931.777738735</v>
      </c>
      <c r="BC103" s="136">
        <f>SUM($E$100:BC100)-SUM($E$102:BC102)+SUM($D$101:BB101)-SUM($D$105:BB105)</f>
        <v>88701889.022970811</v>
      </c>
      <c r="BD103" s="136">
        <f>SUM($E$100:BD100)-SUM($E$102:BD102)+SUM($D$101:BC101)-SUM($D$105:BC105)</f>
        <v>89071480.227233186</v>
      </c>
      <c r="BE103" s="136">
        <f>SUM($E$100:BE100)-SUM($E$102:BE102)+SUM($D$101:BD101)-SUM($D$105:BD105)</f>
        <v>89442611.394846648</v>
      </c>
      <c r="BF103" s="136">
        <f>SUM($E$100:BF100)-SUM($E$102:BF102)+SUM($D$101:BE101)-SUM($D$105:BE105)</f>
        <v>89815288.942325175</v>
      </c>
      <c r="BG103" s="136">
        <f>SUM($E$100:BG100)-SUM($E$102:BG102)+SUM($D$101:BF101)-SUM($D$105:BF105)</f>
        <v>90189519.312918201</v>
      </c>
      <c r="BH103" s="136">
        <f>SUM($E$100:BH100)-SUM($E$102:BH102)+SUM($D$101:BG101)-SUM($D$105:BG105)</f>
        <v>90565308.976722032</v>
      </c>
      <c r="BI103" s="136">
        <f>SUM($E$100:BI100)-SUM($E$102:BI102)+SUM($D$101:BH101)-SUM($D$105:BH105)</f>
        <v>90942664.430791706</v>
      </c>
      <c r="BJ103" s="136">
        <f>SUM($E$100:BJ100)-SUM($E$102:BJ102)+SUM($D$101:BI101)-SUM($D$105:BI105)</f>
        <v>91321592.199253336</v>
      </c>
      <c r="BK103" s="136">
        <f>SUM($E$100:BK100)-SUM($E$102:BK102)+SUM($D$101:BJ101)-SUM($D$105:BJ105)</f>
        <v>91702098.833416894</v>
      </c>
      <c r="BL103" s="136">
        <f>SUM($E$100:BL100)-SUM($E$102:BL102)+SUM($D$101:BK101)-SUM($D$105:BK105)</f>
        <v>92084190.911889464</v>
      </c>
      <c r="BM103" s="136">
        <f>SUM($E$100:BM100)-SUM($E$102:BM102)+SUM($D$101:BL101)-SUM($D$105:BL105)</f>
        <v>92467875.040689006</v>
      </c>
      <c r="BN103" s="136">
        <f>SUM($E$100:BN100)-SUM($E$102:BN102)+SUM($D$101:BM101)-SUM($D$105:BM105)</f>
        <v>92853157.853358537</v>
      </c>
      <c r="BO103" s="136">
        <f>SUM($E$100:BO100)-SUM($E$102:BO102)+SUM($D$101:BN101)-SUM($D$105:BN105)</f>
        <v>93240046.011080861</v>
      </c>
      <c r="BP103" s="136">
        <f>SUM($E$100:BP100)-SUM($E$102:BP102)+SUM($D$101:BO101)-SUM($D$105:BO105)</f>
        <v>93628546.202793702</v>
      </c>
      <c r="BQ103" s="136">
        <f>SUM($E$100:BQ100)-SUM($E$102:BQ102)+SUM($D$101:BP101)-SUM($D$105:BP105)</f>
        <v>94018665.14530535</v>
      </c>
      <c r="BR103" s="136">
        <f>SUM($E$100:BR100)-SUM($E$102:BR102)+SUM($D$101:BQ101)-SUM($D$105:BQ105)</f>
        <v>94410409.583410785</v>
      </c>
      <c r="BS103" s="136">
        <f>SUM($E$100:BS100)-SUM($E$102:BS102)+SUM($D$101:BR101)-SUM($D$105:BR105)</f>
        <v>94803786.290008321</v>
      </c>
      <c r="BT103" s="136">
        <f>SUM($E$100:BT100)-SUM($E$102:BT102)+SUM($D$101:BS101)-SUM($D$105:BS105)</f>
        <v>95198802.066216692</v>
      </c>
      <c r="BU103" s="136">
        <f>SUM($E$100:BU100)-SUM($E$102:BU102)+SUM($D$101:BT101)-SUM($D$105:BT105)</f>
        <v>95595463.741492599</v>
      </c>
      <c r="BV103" s="136">
        <f>SUM($E$100:BV100)-SUM($E$102:BV102)+SUM($D$101:BU101)-SUM($D$105:BU105)</f>
        <v>95993778.173748821</v>
      </c>
      <c r="BW103" s="136">
        <f>SUM($E$100:BW100)-SUM($E$102:BW102)+SUM($D$101:BV101)-SUM($D$105:BV105)</f>
        <v>96393752.249472767</v>
      </c>
      <c r="BX103" s="136">
        <f>SUM($E$100:BX100)-SUM($E$102:BX102)+SUM($D$101:BW101)-SUM($D$105:BW105)</f>
        <v>96795392.883845568</v>
      </c>
      <c r="BY103" s="136">
        <f>SUM($E$100:BY100)-SUM($E$102:BY102)+SUM($D$101:BX101)-SUM($D$105:BX105)</f>
        <v>97198707.020861596</v>
      </c>
      <c r="BZ103" s="136">
        <f>SUM($E$100:BZ100)-SUM($E$102:BZ102)+SUM($D$101:BY101)-SUM($D$105:BY105)</f>
        <v>97603701.633448526</v>
      </c>
      <c r="CA103" s="136">
        <f>SUM($E$100:CA100)-SUM($E$102:CA102)+SUM($D$101:BZ101)-SUM($D$105:BZ105)</f>
        <v>98010383.723587885</v>
      </c>
      <c r="CB103" s="136">
        <f>SUM($E$100:CB100)-SUM($E$102:CB102)+SUM($D$101:CA101)-SUM($D$105:CA105)</f>
        <v>0</v>
      </c>
      <c r="CC103" s="136">
        <f>SUM($E$100:CC100)-SUM($E$102:CC102)+SUM($D$101:CB101)-SUM($D$105:CB105)</f>
        <v>0</v>
      </c>
      <c r="CD103" s="136">
        <f>SUM($E$100:CD100)-SUM($E$102:CD102)+SUM($D$101:CC101)-SUM($D$105:CC105)</f>
        <v>0</v>
      </c>
      <c r="CE103" s="136">
        <f>SUM($E$100:CE100)-SUM($E$102:CE102)+SUM($D$101:CD101)-SUM($D$105:CD105)</f>
        <v>0</v>
      </c>
      <c r="CF103" s="136">
        <f>SUM($E$100:CF100)-SUM($E$102:CF102)+SUM($D$101:CE101)-SUM($D$105:CE105)</f>
        <v>0</v>
      </c>
      <c r="CG103" s="136">
        <f>SUM($E$100:CG100)-SUM($E$102:CG102)+SUM($D$101:CF101)-SUM($D$105:CF105)</f>
        <v>0</v>
      </c>
      <c r="CH103" s="136">
        <f>SUM($E$100:CH100)-SUM($E$102:CH102)+SUM($D$101:CG101)-SUM($D$105:CG105)</f>
        <v>0</v>
      </c>
      <c r="CI103" s="136">
        <f>SUM($E$100:CI100)-SUM($E$102:CI102)+SUM($D$101:CH101)-SUM($D$105:CH105)</f>
        <v>0</v>
      </c>
      <c r="CJ103" s="136">
        <f>SUM($E$100:CJ100)-SUM($E$102:CJ102)+SUM($D$101:CI101)-SUM($D$105:CI105)</f>
        <v>0</v>
      </c>
      <c r="CK103" s="136">
        <f>SUM($E$100:CK100)-SUM($E$102:CK102)+SUM($D$101:CJ101)-SUM($D$105:CJ105)</f>
        <v>0</v>
      </c>
      <c r="CL103" s="136">
        <f>SUM($E$100:CL100)-SUM($E$102:CL102)+SUM($D$101:CK101)-SUM($D$105:CK105)</f>
        <v>0</v>
      </c>
      <c r="CM103" s="136">
        <f>SUM($E$100:CM100)-SUM($E$102:CM102)+SUM($D$101:CL101)-SUM($D$105:CL105)</f>
        <v>0</v>
      </c>
      <c r="CN103" s="136">
        <f>SUM($E$100:CN100)-SUM($E$102:CN102)+SUM($D$101:CM101)-SUM($D$105:CM105)</f>
        <v>0</v>
      </c>
      <c r="CO103" s="136">
        <f>SUM($E$100:CO100)-SUM($E$102:CO102)+SUM($D$101:CN101)-SUM($D$105:CN105)</f>
        <v>0</v>
      </c>
      <c r="CP103" s="136">
        <f>SUM($E$100:CP100)-SUM($E$102:CP102)+SUM($D$101:CO101)-SUM($D$105:CO105)</f>
        <v>0</v>
      </c>
      <c r="CQ103" s="136">
        <f>SUM($E$100:CQ100)-SUM($E$102:CQ102)+SUM($D$101:CP101)-SUM($D$105:CP105)</f>
        <v>0</v>
      </c>
      <c r="CR103" s="136">
        <f>SUM($E$100:CR100)-SUM($E$102:CR102)+SUM($D$101:CQ101)-SUM($D$105:CQ105)</f>
        <v>0</v>
      </c>
      <c r="CS103" s="136">
        <f>SUM($E$100:CS100)-SUM($E$102:CS102)+SUM($D$101:CR101)-SUM($D$105:CR105)</f>
        <v>0</v>
      </c>
      <c r="CT103" s="136">
        <f>SUM($E$100:CT100)-SUM($E$102:CT102)+SUM($D$101:CS101)-SUM($D$105:CS105)</f>
        <v>0</v>
      </c>
      <c r="CU103" s="136">
        <f>SUM($E$100:CU100)-SUM($E$102:CU102)+SUM($D$101:CT101)-SUM($D$105:CT105)</f>
        <v>0</v>
      </c>
      <c r="CV103" s="136">
        <f>SUM($E$100:CV100)-SUM($E$102:CV102)+SUM($D$101:CU101)-SUM($D$105:CU105)</f>
        <v>0</v>
      </c>
      <c r="CW103" s="136">
        <f>SUM($E$100:CW100)-SUM($E$102:CW102)+SUM($D$101:CV101)-SUM($D$105:CV105)</f>
        <v>0</v>
      </c>
      <c r="CX103" s="136">
        <f>SUM($E$100:CX100)-SUM($E$102:CX102)+SUM($D$101:CW101)-SUM($D$105:CW105)</f>
        <v>0</v>
      </c>
      <c r="CY103" s="136">
        <f>SUM($E$100:CY100)-SUM($E$102:CY102)+SUM($D$101:CX101)-SUM($D$105:CX105)</f>
        <v>0</v>
      </c>
      <c r="CZ103" s="136">
        <f>SUM($E$100:CZ100)-SUM($E$102:CZ102)+SUM($D$101:CY101)-SUM($D$105:CY105)</f>
        <v>0</v>
      </c>
      <c r="DA103" s="136">
        <f>SUM($E$100:DA100)-SUM($E$102:DA102)+SUM($D$101:CZ101)-SUM($D$105:CZ105)</f>
        <v>0</v>
      </c>
      <c r="DB103" s="136">
        <f>SUM($E$100:DB100)-SUM($E$102:DB102)+SUM($D$101:DA101)-SUM($D$105:DA105)</f>
        <v>0</v>
      </c>
      <c r="DC103" s="136">
        <f>SUM($E$100:DC100)-SUM($E$102:DC102)+SUM($D$101:DB101)-SUM($D$105:DB105)</f>
        <v>0</v>
      </c>
      <c r="DD103" s="136">
        <f>SUM($E$100:DD100)-SUM($E$102:DD102)+SUM($D$101:DC101)-SUM($D$105:DC105)</f>
        <v>0</v>
      </c>
      <c r="DE103" s="136">
        <f>SUM($E$100:DE100)-SUM($E$102:DE102)+SUM($D$101:DD101)-SUM($D$105:DD105)</f>
        <v>0</v>
      </c>
      <c r="DF103" s="136">
        <f>SUM($E$100:DF100)-SUM($E$102:DF102)+SUM($D$101:DE101)-SUM($D$105:DE105)</f>
        <v>0</v>
      </c>
      <c r="DG103" s="136">
        <f>SUM($E$100:DG100)-SUM($E$102:DG102)+SUM($D$101:DF101)-SUM($D$105:DF105)</f>
        <v>0</v>
      </c>
      <c r="DH103" s="136">
        <f>SUM($E$100:DH100)-SUM($E$102:DH102)+SUM($D$101:DG101)-SUM($D$105:DG105)</f>
        <v>0</v>
      </c>
      <c r="DI103" s="136">
        <f>SUM($E$100:DI100)-SUM($E$102:DI102)+SUM($D$101:DH101)-SUM($D$105:DH105)</f>
        <v>0</v>
      </c>
      <c r="DJ103" s="136">
        <f>SUM($E$100:DJ100)-SUM($E$102:DJ102)+SUM($D$101:DI101)-SUM($D$105:DI105)</f>
        <v>0</v>
      </c>
      <c r="DK103" s="136">
        <f>SUM($E$100:DK100)-SUM($E$102:DK102)+SUM($D$101:DJ101)-SUM($D$105:DJ105)</f>
        <v>0</v>
      </c>
      <c r="DL103" s="136">
        <f>SUM($E$100:DL100)-SUM($E$102:DL102)+SUM($D$101:DK101)-SUM($D$105:DK105)</f>
        <v>0</v>
      </c>
      <c r="DM103" s="136">
        <f>SUM($E$100:DM100)-SUM($E$102:DM102)+SUM($D$101:DL101)-SUM($D$105:DL105)</f>
        <v>0</v>
      </c>
      <c r="DN103" s="136">
        <f>SUM($E$100:DN100)-SUM($E$102:DN102)+SUM($D$101:DM101)-SUM($D$105:DM105)</f>
        <v>0</v>
      </c>
      <c r="DO103" s="136">
        <f>SUM($E$100:DO100)-SUM($E$102:DO102)+SUM($D$101:DN101)-SUM($D$105:DN105)</f>
        <v>0</v>
      </c>
      <c r="DP103" s="136">
        <f>SUM($E$100:DP100)-SUM($E$102:DP102)+SUM($D$101:DO101)-SUM($D$105:DO105)</f>
        <v>0</v>
      </c>
      <c r="DQ103" s="136">
        <f>SUM($E$100:DQ100)-SUM($E$102:DQ102)+SUM($D$101:DP101)-SUM($D$105:DP105)</f>
        <v>0</v>
      </c>
      <c r="DR103" s="136">
        <f>SUM($E$100:DR100)-SUM($E$102:DR102)+SUM($D$101:DQ101)-SUM($D$105:DQ105)</f>
        <v>0</v>
      </c>
      <c r="DS103" s="136">
        <f>SUM($E$100:DS100)-SUM($E$102:DS102)+SUM($D$101:DR101)-SUM($D$105:DR105)</f>
        <v>0</v>
      </c>
      <c r="DT103" s="136">
        <f>SUM($E$100:DT100)-SUM($E$102:DT102)+SUM($D$101:DS101)-SUM($D$105:DS105)</f>
        <v>0</v>
      </c>
      <c r="DU103" s="136">
        <f>SUM($E$100:DU100)-SUM($E$102:DU102)+SUM($D$101:DT101)-SUM($D$105:DT105)</f>
        <v>0</v>
      </c>
      <c r="DV103" s="136">
        <f>SUM($E$100:DV100)-SUM($E$102:DV102)+SUM($D$101:DU101)-SUM($D$105:DU105)</f>
        <v>0</v>
      </c>
      <c r="DW103" s="136">
        <f>SUM($E$100:DW100)-SUM($E$102:DW102)+SUM($D$101:DV101)-SUM($D$105:DV105)</f>
        <v>0</v>
      </c>
      <c r="DX103" s="136">
        <f>SUM($E$100:DX100)-SUM($E$102:DX102)+SUM($D$101:DW101)-SUM($D$105:DW105)</f>
        <v>0</v>
      </c>
      <c r="DY103" s="136">
        <f>SUM($E$100:DY100)-SUM($E$102:DY102)+SUM($D$101:DX101)-SUM($D$105:DX105)</f>
        <v>0</v>
      </c>
      <c r="DZ103" s="136">
        <f>SUM($E$100:DZ100)-SUM($E$102:DZ102)+SUM($D$101:DY101)-SUM($D$105:DY105)</f>
        <v>0</v>
      </c>
      <c r="EA103" s="136">
        <f>SUM($E$100:EA100)-SUM($E$102:EA102)+SUM($D$101:DZ101)-SUM($D$105:DZ105)</f>
        <v>0</v>
      </c>
      <c r="EB103" s="136">
        <f>SUM($E$100:EB100)-SUM($E$102:EB102)+SUM($D$101:EA101)-SUM($D$105:EA105)</f>
        <v>0</v>
      </c>
      <c r="EC103" s="136">
        <f>SUM($E$100:EC100)-SUM($E$102:EC102)+SUM($D$101:EB101)-SUM($D$105:EB105)</f>
        <v>0</v>
      </c>
      <c r="ED103" s="136">
        <f>SUM($E$100:ED100)-SUM($E$102:ED102)+SUM($D$101:EC101)-SUM($D$105:EC105)</f>
        <v>0</v>
      </c>
      <c r="EE103" s="136">
        <f>SUM($E$100:EE100)-SUM($E$102:EE102)+SUM($D$101:ED101)-SUM($D$105:ED105)</f>
        <v>0</v>
      </c>
      <c r="EF103" s="136">
        <f>SUM($E$100:EF100)-SUM($E$102:EF102)+SUM($D$101:EE101)-SUM($D$105:EE105)</f>
        <v>0</v>
      </c>
      <c r="EG103" s="136">
        <f>SUM($E$100:EG100)-SUM($E$102:EG102)+SUM($D$101:EF101)-SUM($D$105:EF105)</f>
        <v>0</v>
      </c>
      <c r="EH103" s="136">
        <f>SUM($E$100:EH100)-SUM($E$102:EH102)+SUM($D$101:EG101)-SUM($D$105:EG105)</f>
        <v>0</v>
      </c>
      <c r="EI103" s="136">
        <f>SUM($E$100:EI100)-SUM($E$102:EI102)+SUM($D$101:EH101)-SUM($D$105:EH105)</f>
        <v>0</v>
      </c>
      <c r="EJ103" s="136">
        <f>SUM($E$100:EJ100)-SUM($E$102:EJ102)+SUM($D$101:EI101)-SUM($D$105:EI105)</f>
        <v>0</v>
      </c>
      <c r="EK103" s="136">
        <f>SUM($E$100:EK100)-SUM($E$102:EK102)+SUM($D$101:EJ101)-SUM($D$105:EJ105)</f>
        <v>0</v>
      </c>
      <c r="EL103" s="136">
        <f>SUM($E$100:EL100)-SUM($E$102:EL102)+SUM($D$101:EK101)-SUM($D$105:EK105)</f>
        <v>0</v>
      </c>
      <c r="EM103" s="136">
        <f>SUM($E$100:EM100)-SUM($E$102:EM102)+SUM($D$101:EL101)-SUM($D$105:EL105)</f>
        <v>0</v>
      </c>
      <c r="EN103" s="136">
        <f>SUM($E$100:EN100)-SUM($E$102:EN102)+SUM($D$101:EM101)-SUM($D$105:EM105)</f>
        <v>0</v>
      </c>
      <c r="EO103" s="136">
        <f>SUM($E$100:EO100)-SUM($E$102:EO102)+SUM($D$101:EN101)-SUM($D$105:EN105)</f>
        <v>0</v>
      </c>
      <c r="EP103" s="136">
        <f>SUM($E$100:EP100)-SUM($E$102:EP102)+SUM($D$101:EO101)-SUM($D$105:EO105)</f>
        <v>0</v>
      </c>
      <c r="EQ103" s="136">
        <f>SUM($E$100:EQ100)-SUM($E$102:EQ102)+SUM($D$101:EP101)-SUM($D$105:EP105)</f>
        <v>0</v>
      </c>
      <c r="ER103" s="136">
        <f>SUM($E$100:ER100)-SUM($E$102:ER102)+SUM($D$101:EQ101)-SUM($D$105:EQ105)</f>
        <v>0</v>
      </c>
      <c r="ES103" s="136">
        <f>SUM($E$100:ES100)-SUM($E$102:ES102)+SUM($D$101:ER101)-SUM($D$105:ER105)</f>
        <v>0</v>
      </c>
      <c r="ET103" s="136">
        <f>SUM($E$100:ET100)-SUM($E$102:ET102)+SUM($D$101:ES101)-SUM($D$105:ES105)</f>
        <v>0</v>
      </c>
      <c r="EU103" s="136">
        <f>SUM($E$100:EU100)-SUM($E$102:EU102)+SUM($D$101:ET101)-SUM($D$105:ET105)</f>
        <v>0</v>
      </c>
      <c r="EV103" s="136">
        <f>SUM($E$100:EV100)-SUM($E$102:EV102)+SUM($D$101:EU101)-SUM($D$105:EU105)</f>
        <v>0</v>
      </c>
      <c r="EW103" s="136">
        <f>SUM($E$100:EW100)-SUM($E$102:EW102)+SUM($D$101:EV101)-SUM($D$105:EV105)</f>
        <v>0</v>
      </c>
      <c r="EX103" s="136">
        <f>SUM($E$100:EX100)-SUM($E$102:EX102)+SUM($D$101:EW101)-SUM($D$105:EW105)</f>
        <v>0</v>
      </c>
      <c r="EY103" s="136">
        <f>SUM($E$100:EY100)-SUM($E$102:EY102)+SUM($D$101:EX101)-SUM($D$105:EX105)</f>
        <v>0</v>
      </c>
      <c r="EZ103" s="136">
        <f>SUM($E$100:EZ100)-SUM($E$102:EZ102)+SUM($D$101:EY101)-SUM($D$105:EY105)</f>
        <v>0</v>
      </c>
      <c r="FA103" s="136">
        <f>SUM($E$100:FA100)-SUM($E$102:FA102)+SUM($D$101:EZ101)-SUM($D$105:EZ105)</f>
        <v>0</v>
      </c>
      <c r="FB103" s="136">
        <f>SUM($E$100:FB100)-SUM($E$102:FB102)+SUM($D$101:FA101)-SUM($D$105:FA105)</f>
        <v>0</v>
      </c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05" t="s">
        <v>340</v>
      </c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36"/>
      <c r="CY104" s="136"/>
      <c r="CZ104" s="136"/>
      <c r="DA104" s="136"/>
      <c r="DB104" s="136"/>
      <c r="DC104" s="136"/>
      <c r="DD104" s="136"/>
      <c r="DE104" s="136"/>
      <c r="DF104" s="136"/>
      <c r="DG104" s="136"/>
      <c r="DH104" s="136"/>
      <c r="DI104" s="136"/>
      <c r="DJ104" s="136"/>
      <c r="DK104" s="136"/>
      <c r="DL104" s="136"/>
      <c r="DM104" s="136"/>
      <c r="DN104" s="136"/>
      <c r="DO104" s="136"/>
      <c r="DP104" s="136"/>
      <c r="DQ104" s="136"/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</row>
    <row r="105" spans="2:206">
      <c r="B105" s="139" t="s">
        <v>326</v>
      </c>
      <c r="E105" s="116">
        <f>IF(E$88='Capital Structure'!$H$7,(E103-E102),0)</f>
        <v>0</v>
      </c>
      <c r="F105" s="116">
        <f>IF(F$88='Capital Structure'!$H$7,(F103-F102),0)</f>
        <v>0</v>
      </c>
      <c r="G105" s="116">
        <f>IF(G$88='Capital Structure'!$H$7,(G103-G102),0)</f>
        <v>0</v>
      </c>
      <c r="H105" s="116">
        <f>IF(H$88='Capital Structure'!$H$7,(H103-H102),0)</f>
        <v>0</v>
      </c>
      <c r="I105" s="116">
        <f>IF(I$88='Capital Structure'!$H$7,(I103-I102),0)</f>
        <v>0</v>
      </c>
      <c r="J105" s="116">
        <f>IF(J$88='Capital Structure'!$H$7,(J103-J102),0)</f>
        <v>0</v>
      </c>
      <c r="K105" s="116">
        <f>IF(K$88='Capital Structure'!$H$7,(K103-K102),0)</f>
        <v>0</v>
      </c>
      <c r="L105" s="116">
        <f>IF(L$88='Capital Structure'!$H$7,(L103-L102),0)</f>
        <v>0</v>
      </c>
      <c r="M105" s="116">
        <f>IF(M$88='Capital Structure'!$H$7,(M103-M102),0)</f>
        <v>0</v>
      </c>
      <c r="N105" s="116">
        <f>IF(N$88='Capital Structure'!$H$7,(N103-N102),0)</f>
        <v>0</v>
      </c>
      <c r="O105" s="116">
        <f>IF(O$88='Capital Structure'!$H$7,(O103-O102),0)</f>
        <v>0</v>
      </c>
      <c r="P105" s="116">
        <f>IF(P$88='Capital Structure'!$H$7,(P103-P102),0)</f>
        <v>0</v>
      </c>
      <c r="Q105" s="116">
        <f>IF(Q$88='Capital Structure'!$H$7,(Q103-Q102),0)</f>
        <v>0</v>
      </c>
      <c r="R105" s="116">
        <f>IF(R$88='Capital Structure'!$H$7,(R103-R102),0)</f>
        <v>0</v>
      </c>
      <c r="S105" s="116">
        <f>IF(S$88='Capital Structure'!$H$7,(S103-S102),0)</f>
        <v>0</v>
      </c>
      <c r="T105" s="116">
        <f>IF(T$88='Capital Structure'!$H$7,(T103-T102),0)</f>
        <v>0</v>
      </c>
      <c r="U105" s="116">
        <f>IF(U$88='Capital Structure'!$H$7,(U103-U102),0)</f>
        <v>0</v>
      </c>
      <c r="V105" s="116">
        <f>IF(V$88='Capital Structure'!$H$7,(V103-V102),0)</f>
        <v>0</v>
      </c>
      <c r="W105" s="116">
        <f>IF(W$88='Capital Structure'!$H$7,(W103-W102),0)</f>
        <v>0</v>
      </c>
      <c r="X105" s="116">
        <f>IF(X$88='Capital Structure'!$H$7,(X103-X102),0)</f>
        <v>0</v>
      </c>
      <c r="Y105" s="116">
        <f>IF(Y$88='Capital Structure'!$H$7,(Y103-Y102),0)</f>
        <v>0</v>
      </c>
      <c r="Z105" s="116">
        <f>IF(Z$88='Capital Structure'!$H$7,(Z103-Z102),0)</f>
        <v>0</v>
      </c>
      <c r="AA105" s="116">
        <f>IF(AA$88='Capital Structure'!$H$7,(AA103-AA102),0)</f>
        <v>0</v>
      </c>
      <c r="AB105" s="116">
        <f>IF(AB$88='Capital Structure'!$H$7,(AB103-AB102),0)</f>
        <v>0</v>
      </c>
      <c r="AC105" s="116">
        <f>IF(AC$88='Capital Structure'!$H$7,(AC103-AC102),0)</f>
        <v>0</v>
      </c>
      <c r="AD105" s="116">
        <f>IF(AD$88='Capital Structure'!$H$7,(AD103-AD102),0)</f>
        <v>0</v>
      </c>
      <c r="AE105" s="116">
        <f>IF(AE$88='Capital Structure'!$H$7,(AE103-AE102),0)</f>
        <v>0</v>
      </c>
      <c r="AF105" s="116">
        <f>IF(AF$88='Capital Structure'!$H$7,(AF103-AF102),0)</f>
        <v>0</v>
      </c>
      <c r="AG105" s="116">
        <f>IF(AG$88='Capital Structure'!$H$7,(AG103-AG102),0)</f>
        <v>0</v>
      </c>
      <c r="AH105" s="116">
        <f>IF(AH$88='Capital Structure'!$H$7,(AH103-AH102),0)</f>
        <v>0</v>
      </c>
      <c r="AI105" s="116">
        <f>IF(AI$88='Capital Structure'!$H$7,(AI103-AI102),0)</f>
        <v>0</v>
      </c>
      <c r="AJ105" s="116">
        <f>IF(AJ$88='Capital Structure'!$H$7,(AJ103-AJ102),0)</f>
        <v>0</v>
      </c>
      <c r="AK105" s="116">
        <f>IF(AK$88='Capital Structure'!$H$7,(AK103-AK102),0)</f>
        <v>0</v>
      </c>
      <c r="AL105" s="116">
        <f>IF(AL$88='Capital Structure'!$H$7,(AL103-AL102),0)</f>
        <v>0</v>
      </c>
      <c r="AM105" s="116">
        <f>IF(AM$88='Capital Structure'!$H$7,(AM103-AM102),0)</f>
        <v>0</v>
      </c>
      <c r="AN105" s="116">
        <f>IF(AN$88='Capital Structure'!$H$7,(AN103-AN102),0)</f>
        <v>0</v>
      </c>
      <c r="AO105" s="116">
        <f>IF(AO$88='Capital Structure'!$H$7,(AO103-AO102),0)</f>
        <v>0</v>
      </c>
      <c r="AP105" s="116">
        <f>IF(AP$88='Capital Structure'!$H$7,(AP103-AP102),0)</f>
        <v>0</v>
      </c>
      <c r="AQ105" s="116">
        <f>IF(AQ$88='Capital Structure'!$H$7,(AQ103-AQ102),0)</f>
        <v>0</v>
      </c>
      <c r="AR105" s="116">
        <f>IF(AR$88='Capital Structure'!$H$7,(AR103-AR102),0)</f>
        <v>0</v>
      </c>
      <c r="AS105" s="116">
        <f>IF(AS$88='Capital Structure'!$H$7,(AS103-AS102),0)</f>
        <v>0</v>
      </c>
      <c r="AT105" s="116">
        <f>IF(AT$88='Capital Structure'!$H$7,(AT103-AT102),0)</f>
        <v>0</v>
      </c>
      <c r="AU105" s="116">
        <f>IF(AU$88='Capital Structure'!$H$7,(AU103-AU102),0)</f>
        <v>0</v>
      </c>
      <c r="AV105" s="116">
        <f>IF(AV$88='Capital Structure'!$H$7,(AV103-AV102),0)</f>
        <v>0</v>
      </c>
      <c r="AW105" s="116">
        <f>IF(AW$88='Capital Structure'!$H$7,(AW103-AW102),0)</f>
        <v>0</v>
      </c>
      <c r="AX105" s="116">
        <f>IF(AX$88='Capital Structure'!$H$7,(AX103-AX102),0)</f>
        <v>0</v>
      </c>
      <c r="AY105" s="116">
        <f>IF(AY$88='Capital Structure'!$H$7,(AY103-AY102),0)</f>
        <v>0</v>
      </c>
      <c r="AZ105" s="116">
        <f>IF(AZ$88='Capital Structure'!$H$7,(AZ103-AZ102),0)</f>
        <v>0</v>
      </c>
      <c r="BA105" s="116">
        <f>IF(BA$88='Capital Structure'!$H$7,(BA103-BA102),0)</f>
        <v>0</v>
      </c>
      <c r="BB105" s="116">
        <f>IF(BB$88='Capital Structure'!$H$7,(BB103-BB102),0)</f>
        <v>0</v>
      </c>
      <c r="BC105" s="116">
        <f>IF(BC$88='Capital Structure'!$H$7,(BC103-BC102),0)</f>
        <v>0</v>
      </c>
      <c r="BD105" s="116">
        <f>IF(BD$88='Capital Structure'!$H$7,(BD103-BD102),0)</f>
        <v>0</v>
      </c>
      <c r="BE105" s="116">
        <f>IF(BE$88='Capital Structure'!$H$7,(BE103-BE102),0)</f>
        <v>0</v>
      </c>
      <c r="BF105" s="116">
        <f>IF(BF$88='Capital Structure'!$H$7,(BF103-BF102),0)</f>
        <v>0</v>
      </c>
      <c r="BG105" s="116">
        <f>IF(BG$88='Capital Structure'!$H$7,(BG103-BG102),0)</f>
        <v>0</v>
      </c>
      <c r="BH105" s="116">
        <f>IF(BH$88='Capital Structure'!$H$7,(BH103-BH102),0)</f>
        <v>0</v>
      </c>
      <c r="BI105" s="116">
        <f>IF(BI$88='Capital Structure'!$H$7,(BI103-BI102),0)</f>
        <v>0</v>
      </c>
      <c r="BJ105" s="116">
        <f>IF(BJ$88='Capital Structure'!$H$7,(BJ103-BJ102),0)</f>
        <v>0</v>
      </c>
      <c r="BK105" s="116">
        <f>IF(BK$88='Capital Structure'!$H$7,(BK103-BK102),0)</f>
        <v>0</v>
      </c>
      <c r="BL105" s="116">
        <f>IF(BL$88='Capital Structure'!$H$7,(BL103-BL102),0)</f>
        <v>0</v>
      </c>
      <c r="BM105" s="116">
        <f>IF(BM$88='Capital Structure'!$H$7,(BM103-BM102),0)</f>
        <v>0</v>
      </c>
      <c r="BN105" s="116">
        <f>IF(BN$88='Capital Structure'!$H$7,(BN103-BN102),0)</f>
        <v>0</v>
      </c>
      <c r="BO105" s="116">
        <f>IF(BO$88='Capital Structure'!$H$7,(BO103-BO102),0)</f>
        <v>0</v>
      </c>
      <c r="BP105" s="116">
        <f>IF(BP$88='Capital Structure'!$H$7,(BP103-BP102),0)</f>
        <v>0</v>
      </c>
      <c r="BQ105" s="116">
        <f>IF(BQ$88='Capital Structure'!$H$7,(BQ103-BQ102),0)</f>
        <v>0</v>
      </c>
      <c r="BR105" s="116">
        <f>IF(BR$88='Capital Structure'!$H$7,(BR103-BR102),0)</f>
        <v>0</v>
      </c>
      <c r="BS105" s="116">
        <f>IF(BS$88='Capital Structure'!$H$7,(BS103-BS102),0)</f>
        <v>0</v>
      </c>
      <c r="BT105" s="116">
        <f>IF(BT$88='Capital Structure'!$H$7,(BT103-BT102),0)</f>
        <v>0</v>
      </c>
      <c r="BU105" s="116">
        <f>IF(BU$88='Capital Structure'!$H$7,(BU103-BU102),0)</f>
        <v>0</v>
      </c>
      <c r="BV105" s="116">
        <f>IF(BV$88='Capital Structure'!$H$7,(BV103-BV102),0)</f>
        <v>0</v>
      </c>
      <c r="BW105" s="116">
        <f>IF(BW$88='Capital Structure'!$H$7,(BW103-BW102),0)</f>
        <v>0</v>
      </c>
      <c r="BX105" s="116">
        <f>IF(BX$88='Capital Structure'!$H$7,(BX103-BX102),0)</f>
        <v>0</v>
      </c>
      <c r="BY105" s="116">
        <f>IF(BY$88='Capital Structure'!$H$7,(BY103-BY102),0)</f>
        <v>0</v>
      </c>
      <c r="BZ105" s="116">
        <f>IF(BZ$88='Capital Structure'!$H$7,(BZ103-BZ102),0)</f>
        <v>0</v>
      </c>
      <c r="CA105" s="116">
        <f>IF(CA$88='Capital Structure'!$H$7,(CA103-CA102),0)</f>
        <v>98010383.723587885</v>
      </c>
      <c r="CB105" s="116">
        <f>IF(CB$88='Capital Structure'!$H$7,(CB103-CB102),0)</f>
        <v>0</v>
      </c>
      <c r="CC105" s="116">
        <f>IF(CC$88='Capital Structure'!$H$7,(CC103-CC102),0)</f>
        <v>0</v>
      </c>
      <c r="CD105" s="116">
        <f>IF(CD$88='Capital Structure'!$H$7,(CD103-CD102),0)</f>
        <v>0</v>
      </c>
      <c r="CE105" s="116">
        <f>IF(CE$88='Capital Structure'!$H$7,(CE103-CE102),0)</f>
        <v>0</v>
      </c>
      <c r="CF105" s="116">
        <f>IF(CF$88='Capital Structure'!$H$7,(CF103-CF102),0)</f>
        <v>0</v>
      </c>
      <c r="CG105" s="116">
        <f>IF(CG$88='Capital Structure'!$H$7,(CG103-CG102),0)</f>
        <v>0</v>
      </c>
      <c r="CH105" s="116">
        <f>IF(CH$88='Capital Structure'!$H$7,(CH103-CH102),0)</f>
        <v>0</v>
      </c>
      <c r="CI105" s="116">
        <f>IF(CI$88='Capital Structure'!$H$7,(CI103-CI102),0)</f>
        <v>0</v>
      </c>
      <c r="CJ105" s="116">
        <f>IF(CJ$88='Capital Structure'!$H$7,(CJ103-CJ102),0)</f>
        <v>0</v>
      </c>
      <c r="CK105" s="116">
        <f>IF(CK$88='Capital Structure'!$H$7,(CK103-CK102),0)</f>
        <v>0</v>
      </c>
      <c r="CL105" s="116">
        <f>IF(CL$88='Capital Structure'!$H$7,(CL103-CL102),0)</f>
        <v>0</v>
      </c>
      <c r="CM105" s="116">
        <f>IF(CM$88='Capital Structure'!$H$7,(CM103-CM102),0)</f>
        <v>0</v>
      </c>
      <c r="CN105" s="116">
        <f>IF(CN$88='Capital Structure'!$H$7,(CN103-CN102),0)</f>
        <v>0</v>
      </c>
      <c r="CO105" s="116">
        <f>IF(CO$88='Capital Structure'!$H$7,(CO103-CO102),0)</f>
        <v>0</v>
      </c>
      <c r="CP105" s="116">
        <f>IF(CP$88='Capital Structure'!$H$7,(CP103-CP102),0)</f>
        <v>0</v>
      </c>
      <c r="CQ105" s="116">
        <f>IF(CQ$88='Capital Structure'!$H$7,(CQ103-CQ102),0)</f>
        <v>0</v>
      </c>
      <c r="CR105" s="116">
        <f>IF(CR$88='Capital Structure'!$H$7,(CR103-CR102),0)</f>
        <v>0</v>
      </c>
      <c r="CS105" s="116">
        <f>IF(CS$88='Capital Structure'!$H$7,(CS103-CS102),0)</f>
        <v>0</v>
      </c>
      <c r="CT105" s="116">
        <f>IF(CT$88='Capital Structure'!$H$7,(CT103-CT102),0)</f>
        <v>0</v>
      </c>
      <c r="CU105" s="116">
        <f>IF(CU$88='Capital Structure'!$H$7,(CU103-CU102),0)</f>
        <v>0</v>
      </c>
      <c r="CV105" s="116">
        <f>IF(CV$88='Capital Structure'!$H$7,(CV103-CV102),0)</f>
        <v>0</v>
      </c>
      <c r="CW105" s="116">
        <f>IF(CW$88='Capital Structure'!$H$7,(CW103-CW102),0)</f>
        <v>0</v>
      </c>
      <c r="CX105" s="116">
        <f>IF(CX$88='Capital Structure'!$H$7,(CX103-CX102),0)</f>
        <v>0</v>
      </c>
      <c r="CY105" s="116">
        <f>IF(CY$88='Capital Structure'!$H$7,(CY103-CY102),0)</f>
        <v>0</v>
      </c>
      <c r="CZ105" s="116">
        <f>IF(CZ$88='Capital Structure'!$H$7,(CZ103-CZ102),0)</f>
        <v>0</v>
      </c>
      <c r="DA105" s="116">
        <f>IF(DA$88='Capital Structure'!$H$7,(DA103-DA102),0)</f>
        <v>0</v>
      </c>
      <c r="DB105" s="116">
        <f>IF(DB$88='Capital Structure'!$H$7,(DB103-DB102),0)</f>
        <v>0</v>
      </c>
      <c r="DC105" s="116">
        <f>IF(DC$88='Capital Structure'!$H$7,(DC103-DC102),0)</f>
        <v>0</v>
      </c>
      <c r="DD105" s="116">
        <f>IF(DD$88='Capital Structure'!$H$7,(DD103-DD102),0)</f>
        <v>0</v>
      </c>
      <c r="DE105" s="116">
        <f>IF(DE$88='Capital Structure'!$H$7,(DE103-DE102),0)</f>
        <v>0</v>
      </c>
      <c r="DF105" s="116">
        <f>IF(DF$88='Capital Structure'!$H$7,(DF103-DF102),0)</f>
        <v>0</v>
      </c>
      <c r="DG105" s="116">
        <f>IF(DG$88='Capital Structure'!$H$7,(DG103-DG102),0)</f>
        <v>0</v>
      </c>
      <c r="DH105" s="116">
        <f>IF(DH$88='Capital Structure'!$H$7,(DH103-DH102),0)</f>
        <v>0</v>
      </c>
      <c r="DI105" s="116">
        <f>IF(DI$88='Capital Structure'!$H$7,(DI103-DI102),0)</f>
        <v>0</v>
      </c>
      <c r="DJ105" s="116">
        <f>IF(DJ$88='Capital Structure'!$H$7,(DJ103-DJ102),0)</f>
        <v>0</v>
      </c>
      <c r="DK105" s="116">
        <f>IF(DK$88='Capital Structure'!$H$7,(DK103-DK102),0)</f>
        <v>0</v>
      </c>
      <c r="DL105" s="116">
        <f>IF(DL$88='Capital Structure'!$H$7,(DL103-DL102),0)</f>
        <v>0</v>
      </c>
      <c r="DM105" s="116">
        <f>IF(DM$88='Capital Structure'!$H$7,(DM103-DM102),0)</f>
        <v>0</v>
      </c>
      <c r="DN105" s="116">
        <f>IF(DN$88='Capital Structure'!$H$7,(DN103-DN102),0)</f>
        <v>0</v>
      </c>
      <c r="DO105" s="116">
        <f>IF(DO$88='Capital Structure'!$H$7,(DO103-DO102),0)</f>
        <v>0</v>
      </c>
      <c r="DP105" s="116">
        <f>IF(DP$88='Capital Structure'!$H$7,(DP103-DP102),0)</f>
        <v>0</v>
      </c>
      <c r="DQ105" s="116">
        <f>IF(DQ$88='Capital Structure'!$H$7,(DQ103-DQ102),0)</f>
        <v>0</v>
      </c>
      <c r="DR105" s="116">
        <f>IF(DR$88='Capital Structure'!$H$7,(DR103-DR102),0)</f>
        <v>0</v>
      </c>
      <c r="DS105" s="116">
        <f>IF(DS$88='Capital Structure'!$H$7,(DS103-DS102),0)</f>
        <v>0</v>
      </c>
      <c r="DT105" s="116">
        <f>IF(DT$88='Capital Structure'!$H$7,(DT103-DT102),0)</f>
        <v>0</v>
      </c>
      <c r="DU105" s="116">
        <f>IF(DU$88='Capital Structure'!$H$7,(DU103-DU102),0)</f>
        <v>0</v>
      </c>
      <c r="DV105" s="116">
        <f>IF(DV$88='Capital Structure'!$H$7,(DV103-DV102),0)</f>
        <v>0</v>
      </c>
      <c r="DW105" s="116">
        <f>IF(DW$88='Capital Structure'!$H$7,(DW103-DW102),0)</f>
        <v>0</v>
      </c>
      <c r="DX105" s="116">
        <f>IF(DX$88='Capital Structure'!$H$7,(DX103-DX102),0)</f>
        <v>0</v>
      </c>
      <c r="DY105" s="116">
        <f>IF(DY$88='Capital Structure'!$H$7,(DY103-DY102),0)</f>
        <v>0</v>
      </c>
      <c r="DZ105" s="116">
        <f>IF(DZ$88='Capital Structure'!$H$7,(DZ103-DZ102),0)</f>
        <v>0</v>
      </c>
      <c r="EA105" s="116">
        <f>IF(EA$88='Capital Structure'!$H$7,(EA103-EA102),0)</f>
        <v>0</v>
      </c>
      <c r="EB105" s="116">
        <f>IF(EB$88='Capital Structure'!$H$7,(EB103-EB102),0)</f>
        <v>0</v>
      </c>
      <c r="EC105" s="116">
        <f>IF(EC$88='Capital Structure'!$H$7,(EC103-EC102),0)</f>
        <v>0</v>
      </c>
      <c r="ED105" s="116">
        <f>IF(ED$88='Capital Structure'!$H$7,(ED103-ED102),0)</f>
        <v>0</v>
      </c>
      <c r="EE105" s="116">
        <f>IF(EE$88='Capital Structure'!$H$7,(EE103-EE102),0)</f>
        <v>0</v>
      </c>
      <c r="EF105" s="116">
        <f>IF(EF$88='Capital Structure'!$H$7,(EF103-EF102),0)</f>
        <v>0</v>
      </c>
      <c r="EG105" s="116">
        <f>IF(EG$88='Capital Structure'!$H$7,(EG103-EG102),0)</f>
        <v>0</v>
      </c>
      <c r="EH105" s="116">
        <f>IF(EH$88='Capital Structure'!$H$7,(EH103-EH102),0)</f>
        <v>0</v>
      </c>
      <c r="EI105" s="116">
        <f>IF(EI$88='Capital Structure'!$H$7,(EI103-EI102),0)</f>
        <v>0</v>
      </c>
      <c r="EJ105" s="116">
        <f>IF(EJ$88='Capital Structure'!$H$7,(EJ103-EJ102),0)</f>
        <v>0</v>
      </c>
      <c r="EK105" s="116">
        <f>IF(EK$88='Capital Structure'!$H$7,(EK103-EK102),0)</f>
        <v>0</v>
      </c>
      <c r="EL105" s="116">
        <f>IF(EL$88='Capital Structure'!$H$7,(EL103-EL102),0)</f>
        <v>0</v>
      </c>
      <c r="EM105" s="116">
        <f>IF(EM$88='Capital Structure'!$H$7,(EM103-EM102),0)</f>
        <v>0</v>
      </c>
      <c r="EN105" s="116">
        <f>IF(EN$88='Capital Structure'!$H$7,(EN103-EN102),0)</f>
        <v>0</v>
      </c>
      <c r="EO105" s="116">
        <f>IF(EO$88='Capital Structure'!$H$7,(EO103-EO102),0)</f>
        <v>0</v>
      </c>
      <c r="EP105" s="116">
        <f>IF(EP$88='Capital Structure'!$H$7,(EP103-EP102),0)</f>
        <v>0</v>
      </c>
      <c r="EQ105" s="116">
        <f>IF(EQ$88='Capital Structure'!$H$7,(EQ103-EQ102),0)</f>
        <v>0</v>
      </c>
      <c r="ER105" s="116">
        <f>IF(ER$88='Capital Structure'!$H$7,(ER103-ER102),0)</f>
        <v>0</v>
      </c>
      <c r="ES105" s="116">
        <f>IF(ES$88='Capital Structure'!$H$7,(ES103-ES102),0)</f>
        <v>0</v>
      </c>
      <c r="ET105" s="116">
        <f>IF(ET$88='Capital Structure'!$H$7,(ET103-ET102),0)</f>
        <v>0</v>
      </c>
      <c r="EU105" s="116">
        <f>IF(EU$88='Capital Structure'!$H$7,(EU103-EU102),0)</f>
        <v>0</v>
      </c>
      <c r="EV105" s="116">
        <f>IF(EV$88='Capital Structure'!$H$7,(EV103-EV102),0)</f>
        <v>0</v>
      </c>
      <c r="EW105" s="116">
        <f>IF(EW$88='Capital Structure'!$H$7,(EW103-EW102),0)</f>
        <v>0</v>
      </c>
      <c r="EX105" s="116">
        <f>IF(EX$88='Capital Structure'!$H$7,(EX103-EX102),0)</f>
        <v>0</v>
      </c>
      <c r="EY105" s="116">
        <f>IF(EY$88='Capital Structure'!$H$7,(EY103-EY102),0)</f>
        <v>0</v>
      </c>
      <c r="EZ105" s="116">
        <f>IF(EZ$88='Capital Structure'!$H$7,(EZ103-EZ102),0)</f>
        <v>0</v>
      </c>
      <c r="FA105" s="116">
        <f>IF(FA$88='Capital Structure'!$H$7,(FA103-FA102),0)</f>
        <v>0</v>
      </c>
      <c r="FB105" s="116">
        <f>IF(FB$88='Capital Structure'!$H$7,(FB103-FB102),0)</f>
        <v>0</v>
      </c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</row>
    <row r="106" spans="2:206">
      <c r="B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</row>
    <row r="107" spans="2:206">
      <c r="B107" s="139" t="s">
        <v>354</v>
      </c>
      <c r="E107" s="139">
        <f>MAX((SUM($E$100:E100)-SUM($E$109:E109)-SUM($E$108:E108))*'Capital Structure'!$H$21/12,0)</f>
        <v>0</v>
      </c>
      <c r="F107" s="139">
        <f>MAX((SUM($E$100:F100)-SUM($E$109:F109)-SUM($E$108:F108))*'Capital Structure'!$H$21/12,0)</f>
        <v>0</v>
      </c>
      <c r="G107" s="139">
        <f>MAX((SUM($E$100:G100)-SUM($E$109:G109)-SUM($E$108:G108))*'Capital Structure'!$H$21/12,0)</f>
        <v>0</v>
      </c>
      <c r="H107" s="139">
        <f>MAX((SUM($E$100:H100)-SUM($E$109:H109)-SUM($E$108:H108))*'Capital Structure'!$H$21/12,0)</f>
        <v>0</v>
      </c>
      <c r="I107" s="139">
        <f>MAX((SUM($E$100:I100)-SUM($E$109:I109)-SUM($E$108:I108))*'Capital Structure'!$H$21/12,0)</f>
        <v>0</v>
      </c>
      <c r="J107" s="139">
        <f>MAX((SUM($E$100:J100)-SUM($E$109:J109)-SUM($E$108:J108))*'Capital Structure'!$H$21/12,0)</f>
        <v>0</v>
      </c>
      <c r="K107" s="139">
        <f>MAX((SUM($E$100:K100)-SUM($E$109:K109)-SUM($E$108:K108))*'Capital Structure'!$H$21/12,0)</f>
        <v>0</v>
      </c>
      <c r="L107" s="139">
        <f>MAX((SUM($E$100:L100)-SUM($E$109:L109)-SUM($E$108:L108))*'Capital Structure'!$H$21/12,0)</f>
        <v>0</v>
      </c>
      <c r="M107" s="139">
        <f>MAX((SUM($E$100:M100)-SUM($E$109:M109)-SUM($E$108:M108))*'Capital Structure'!$H$21/12,0)</f>
        <v>0</v>
      </c>
      <c r="N107" s="139">
        <f>MAX((SUM($E$100:N100)-SUM($E$109:N109)-SUM($E$108:N108))*'Capital Structure'!$H$21/12,0)</f>
        <v>0</v>
      </c>
      <c r="O107" s="139">
        <f>MAX((SUM($E$100:O100)-SUM($E$109:O109)-SUM($E$108:O108))*'Capital Structure'!$H$21/12,0)</f>
        <v>0</v>
      </c>
      <c r="P107" s="139">
        <f>MAX((SUM($E$100:P100)-SUM($E$109:P109)-SUM($E$108:P108))*'Capital Structure'!$H$21/12,0)</f>
        <v>0</v>
      </c>
      <c r="Q107" s="139">
        <f>MAX((SUM($E$100:Q100)-SUM($E$109:Q109)-SUM($E$108:Q108))*'Capital Structure'!$H$21/12,0)</f>
        <v>0</v>
      </c>
      <c r="R107" s="139">
        <f>MAX((SUM($E$100:R100)-SUM($E$109:R109)-SUM($E$108:R108))*'Capital Structure'!$H$21/12,0)</f>
        <v>0</v>
      </c>
      <c r="S107" s="139">
        <f>MAX((SUM($E$100:S100)-SUM($E$109:S109)-SUM($E$108:S108))*'Capital Structure'!$H$21/12,0)</f>
        <v>0</v>
      </c>
      <c r="T107" s="139">
        <f>MAX((SUM($E$100:T100)-SUM($E$109:T109)-SUM($E$108:T108))*'Capital Structure'!$H$21/12,0)</f>
        <v>0</v>
      </c>
      <c r="U107" s="139">
        <f>MAX((SUM($E$100:U100)-SUM($E$109:U109)-SUM($E$108:U108))*'Capital Structure'!$H$21/12,0)</f>
        <v>0</v>
      </c>
      <c r="V107" s="139">
        <f>MAX((SUM($E$100:V100)-SUM($E$109:V109)-SUM($E$108:V108))*'Capital Structure'!$H$21/12,0)</f>
        <v>0</v>
      </c>
      <c r="W107" s="139">
        <f>MAX((SUM($E$100:W100)-SUM($E$109:W109)-SUM($E$108:W108))*'Capital Structure'!$H$21/12,0)</f>
        <v>0</v>
      </c>
      <c r="X107" s="139">
        <f>MAX((SUM($E$100:X100)-SUM($E$109:X109)-SUM($E$108:X108))*'Capital Structure'!$H$21/12,0)</f>
        <v>0</v>
      </c>
      <c r="Y107" s="139">
        <f>MAX((SUM($E$100:Y100)-SUM($E$109:Y109)-SUM($E$108:Y108))*'Capital Structure'!$H$21/12,0)</f>
        <v>0</v>
      </c>
      <c r="Z107" s="139">
        <f>MAX((SUM($E$100:Z100)-SUM($E$109:Z109)-SUM($E$108:Z108))*'Capital Structure'!$H$21/12,0)</f>
        <v>0</v>
      </c>
      <c r="AA107" s="139">
        <f>MAX((SUM($E$100:AA100)-SUM($E$109:AA109)-SUM($E$108:AA108))*'Capital Structure'!$H$21/12,0)</f>
        <v>0</v>
      </c>
      <c r="AB107" s="139">
        <f>MAX((SUM($E$100:AB100)-SUM($E$109:AB109)-SUM($E$108:AB108))*'Capital Structure'!$H$21/12,0)</f>
        <v>0</v>
      </c>
      <c r="AC107" s="139">
        <f>MAX((SUM($E$100:AC100)-SUM($E$109:AC109)-SUM($E$108:AC108))*'Capital Structure'!$H$21/12,0)</f>
        <v>0</v>
      </c>
      <c r="AD107" s="139">
        <f>MAX((SUM($E$100:AD100)-SUM($E$109:AD109)-SUM($E$108:AD108))*'Capital Structure'!$H$21/12,0)</f>
        <v>0</v>
      </c>
      <c r="AE107" s="139">
        <f>MAX((SUM($E$100:AE100)-SUM($E$109:AE109)-SUM($E$108:AE108))*'Capital Structure'!$H$21/12,0)</f>
        <v>0</v>
      </c>
      <c r="AF107" s="139">
        <f>MAX((SUM($E$100:AF100)-SUM($E$109:AF109)-SUM($E$108:AF108))*'Capital Structure'!$H$21/12,0)</f>
        <v>0</v>
      </c>
      <c r="AG107" s="139">
        <f>MAX((SUM($E$100:AG100)-SUM($E$109:AG109)-SUM($E$108:AG108))*'Capital Structure'!$H$21/12,0)</f>
        <v>0</v>
      </c>
      <c r="AH107" s="139">
        <f>MAX((SUM($E$100:AH100)-SUM($E$109:AH109)-SUM($E$108:AH108))*'Capital Structure'!$H$21/12,0)</f>
        <v>0</v>
      </c>
      <c r="AI107" s="139">
        <f>MAX((SUM($E$100:AI100)-SUM($E$109:AI109)-SUM($E$108:AI108))*'Capital Structure'!$H$21/12,0)</f>
        <v>0</v>
      </c>
      <c r="AJ107" s="139">
        <f>MAX((SUM($E$100:AJ100)-SUM($E$109:AJ109)-SUM($E$108:AJ108))*'Capital Structure'!$H$21/12,0)</f>
        <v>0</v>
      </c>
      <c r="AK107" s="139">
        <f>MAX((SUM($E$100:AK100)-SUM($E$109:AK109)-SUM($E$108:AK108))*'Capital Structure'!$H$21/12,0)</f>
        <v>0</v>
      </c>
      <c r="AL107" s="139">
        <f>MAX((SUM($E$100:AL100)-SUM($E$109:AL109)-SUM($E$108:AL108))*'Capital Structure'!$H$21/12,0)</f>
        <v>0</v>
      </c>
      <c r="AM107" s="139">
        <f>MAX((SUM($E$100:AM100)-SUM($E$109:AM109)-SUM($E$108:AM108))*'Capital Structure'!$H$21/12,0)</f>
        <v>0</v>
      </c>
      <c r="AN107" s="139">
        <f>MAX((SUM($E$100:AN100)-SUM($E$109:AN109)-SUM($E$108:AN108))*'Capital Structure'!$H$21/12,0)</f>
        <v>0</v>
      </c>
      <c r="AO107" s="139">
        <f>MAX((SUM($E$100:AO100)-SUM($E$109:AO109)-SUM($E$108:AO108))*'Capital Structure'!$H$21/12,0)</f>
        <v>0</v>
      </c>
      <c r="AP107" s="139">
        <f>MAX((SUM($E$100:AP100)-SUM($E$109:AP109)-SUM($E$108:AP108))*'Capital Structure'!$H$21/12,0)</f>
        <v>0</v>
      </c>
      <c r="AQ107" s="139">
        <f>MAX((SUM($E$100:AQ100)-SUM($E$109:AQ109)-SUM($E$108:AQ108))*'Capital Structure'!$H$21/12,0)</f>
        <v>0</v>
      </c>
      <c r="AR107" s="139">
        <f>MAX((SUM($E$100:AR100)-SUM($E$109:AR109)-SUM($E$108:AR108))*'Capital Structure'!$H$21/12,0)</f>
        <v>0</v>
      </c>
      <c r="AS107" s="139">
        <f>MAX((SUM($E$100:AS100)-SUM($E$109:AS109)-SUM($E$108:AS108))*'Capital Structure'!$H$21/12,0)</f>
        <v>0</v>
      </c>
      <c r="AT107" s="139">
        <f>MAX((SUM($E$100:AT100)-SUM($E$109:AT109)-SUM($E$108:AT108))*'Capital Structure'!$H$21/12,0)</f>
        <v>0</v>
      </c>
      <c r="AU107" s="139">
        <f>MAX((SUM($E$100:AU100)-SUM($E$109:AU109)-SUM($E$108:AU108))*'Capital Structure'!$H$21/12,0)</f>
        <v>0</v>
      </c>
      <c r="AV107" s="139">
        <f>MAX((SUM($E$100:AV100)-SUM($E$109:AV109)-SUM($E$108:AV108))*'Capital Structure'!$H$21/12,0)</f>
        <v>0</v>
      </c>
      <c r="AW107" s="139">
        <f>MAX((SUM($E$100:AW100)-SUM($E$109:AW109)-SUM($E$108:AW108))*'Capital Structure'!$H$21/12,0)</f>
        <v>0</v>
      </c>
      <c r="AX107" s="139">
        <f>MAX((SUM($E$100:AX100)-SUM($E$109:AX109)-SUM($E$108:AX108))*'Capital Structure'!$H$21/12,0)</f>
        <v>0</v>
      </c>
      <c r="AY107" s="139">
        <f>MAX((SUM($E$100:AY100)-SUM($E$109:AY109)-SUM($E$108:AY108))*'Capital Structure'!$H$21/12,0)</f>
        <v>0</v>
      </c>
      <c r="AZ107" s="139">
        <f>MAX((SUM($E$100:AZ100)-SUM($E$109:AZ109)-SUM($E$108:AZ108))*'Capital Structure'!$H$21/12,0)</f>
        <v>0</v>
      </c>
      <c r="BA107" s="139">
        <f>MAX((SUM($E$100:BA100)-SUM($E$109:BA109)-SUM($E$108:BA108))*'Capital Structure'!$H$21/12,0)</f>
        <v>167064.30723022608</v>
      </c>
      <c r="BB107" s="139">
        <f>MAX((SUM($E$100:BB100)-SUM($E$109:BB109)-SUM($E$108:BB108))*'Capital Structure'!$H$21/12,0)</f>
        <v>334128.61446045217</v>
      </c>
      <c r="BC107" s="139">
        <f>MAX((SUM($E$100:BC100)-SUM($E$109:BC109)-SUM($E$108:BC108))*'Capital Structure'!$H$21/12,0)</f>
        <v>367500</v>
      </c>
      <c r="BD107" s="139">
        <f>MAX((SUM($E$100:BD100)-SUM($E$109:BD109)-SUM($E$108:BD108))*'Capital Structure'!$H$21/12,0)</f>
        <v>367500</v>
      </c>
      <c r="BE107" s="139">
        <f>MAX((SUM($E$100:BE100)-SUM($E$109:BE109)-SUM($E$108:BE108))*'Capital Structure'!$H$21/12,0)</f>
        <v>367500</v>
      </c>
      <c r="BF107" s="139">
        <f>MAX((SUM($E$100:BF100)-SUM($E$109:BF109)-SUM($E$108:BF108))*'Capital Structure'!$H$21/12,0)</f>
        <v>367500</v>
      </c>
      <c r="BG107" s="139">
        <f>MAX((SUM($E$100:BG100)-SUM($E$109:BG109)-SUM($E$108:BG108))*'Capital Structure'!$H$21/12,0)</f>
        <v>367500</v>
      </c>
      <c r="BH107" s="139">
        <f>MAX((SUM($E$100:BH100)-SUM($E$109:BH109)-SUM($E$108:BH108))*'Capital Structure'!$H$21/12,0)</f>
        <v>367500</v>
      </c>
      <c r="BI107" s="139">
        <f>MAX((SUM($E$100:BI100)-SUM($E$109:BI109)-SUM($E$108:BI108))*'Capital Structure'!$H$21/12,0)</f>
        <v>367500</v>
      </c>
      <c r="BJ107" s="139">
        <f>MAX((SUM($E$100:BJ100)-SUM($E$109:BJ109)-SUM($E$108:BJ108))*'Capital Structure'!$H$21/12,0)</f>
        <v>367500</v>
      </c>
      <c r="BK107" s="139">
        <f>MAX((SUM($E$100:BK100)-SUM($E$109:BK109)-SUM($E$108:BK108))*'Capital Structure'!$H$21/12,0)</f>
        <v>367500</v>
      </c>
      <c r="BL107" s="139">
        <f>MAX((SUM($E$100:BL100)-SUM($E$109:BL109)-SUM($E$108:BL108))*'Capital Structure'!$H$21/12,0)</f>
        <v>367500</v>
      </c>
      <c r="BM107" s="139">
        <f>MAX((SUM($E$100:BM100)-SUM($E$109:BM109)-SUM($E$108:BM108))*'Capital Structure'!$H$21/12,0)</f>
        <v>367500</v>
      </c>
      <c r="BN107" s="139">
        <f>MAX((SUM($E$100:BN100)-SUM($E$109:BN109)-SUM($E$108:BN108))*'Capital Structure'!$H$21/12,0)</f>
        <v>367500</v>
      </c>
      <c r="BO107" s="139">
        <f>MAX((SUM($E$100:BO100)-SUM($E$109:BO109)-SUM($E$108:BO108))*'Capital Structure'!$H$21/12,0)</f>
        <v>367500</v>
      </c>
      <c r="BP107" s="139">
        <f>MAX((SUM($E$100:BP100)-SUM($E$109:BP109)-SUM($E$108:BP108))*'Capital Structure'!$H$21/12,0)</f>
        <v>367500</v>
      </c>
      <c r="BQ107" s="139">
        <f>MAX((SUM($E$100:BQ100)-SUM($E$109:BQ109)-SUM($E$108:BQ108))*'Capital Structure'!$H$21/12,0)</f>
        <v>367500</v>
      </c>
      <c r="BR107" s="139">
        <f>MAX((SUM($E$100:BR100)-SUM($E$109:BR109)-SUM($E$108:BR108))*'Capital Structure'!$H$21/12,0)</f>
        <v>367500</v>
      </c>
      <c r="BS107" s="139">
        <f>MAX((SUM($E$100:BS100)-SUM($E$109:BS109)-SUM($E$108:BS108))*'Capital Structure'!$H$21/12,0)</f>
        <v>367500</v>
      </c>
      <c r="BT107" s="139">
        <f>MAX((SUM($E$100:BT100)-SUM($E$109:BT109)-SUM($E$108:BT108))*'Capital Structure'!$H$21/12,0)</f>
        <v>367500</v>
      </c>
      <c r="BU107" s="139">
        <f>MAX((SUM($E$100:BU100)-SUM($E$109:BU109)-SUM($E$108:BU108))*'Capital Structure'!$H$21/12,0)</f>
        <v>367500</v>
      </c>
      <c r="BV107" s="139">
        <f>MAX((SUM($E$100:BV100)-SUM($E$109:BV109)-SUM($E$108:BV108))*'Capital Structure'!$H$21/12,0)</f>
        <v>367500</v>
      </c>
      <c r="BW107" s="139">
        <f>MAX((SUM($E$100:BW100)-SUM($E$109:BW109)-SUM($E$108:BW108))*'Capital Structure'!$H$21/12,0)</f>
        <v>367500</v>
      </c>
      <c r="BX107" s="139">
        <f>MAX((SUM($E$100:BX100)-SUM($E$109:BX109)-SUM($E$108:BX108))*'Capital Structure'!$H$21/12,0)</f>
        <v>367500</v>
      </c>
      <c r="BY107" s="139">
        <f>MAX((SUM($E$100:BY100)-SUM($E$109:BY109)-SUM($E$108:BY108))*'Capital Structure'!$H$21/12,0)</f>
        <v>367500</v>
      </c>
      <c r="BZ107" s="139">
        <f>MAX((SUM($E$100:BZ100)-SUM($E$109:BZ109)-SUM($E$108:BZ108))*'Capital Structure'!$H$21/12,0)</f>
        <v>367500</v>
      </c>
      <c r="CA107" s="139">
        <f>MAX((SUM($E$100:CA100)-SUM($E$109:CA109)-SUM($E$108:CA108))*'Capital Structure'!$H$21/12,0)</f>
        <v>0</v>
      </c>
      <c r="CB107" s="139">
        <f>MAX((SUM($E$100:CB100)-SUM($E$109:CB109)-SUM($E$108:CB108))*'Capital Structure'!$H$21/12,0)</f>
        <v>0</v>
      </c>
      <c r="CC107" s="139">
        <f>MAX((SUM($E$100:CC100)-SUM($E$109:CC109)-SUM($E$108:CC108))*'Capital Structure'!$H$21/12,0)</f>
        <v>0</v>
      </c>
      <c r="CD107" s="139">
        <f>MAX((SUM($E$100:CD100)-SUM($E$109:CD109)-SUM($E$108:CD108))*'Capital Structure'!$H$21/12,0)</f>
        <v>0</v>
      </c>
      <c r="CE107" s="139">
        <f>MAX((SUM($E$100:CE100)-SUM($E$109:CE109)-SUM($E$108:CE108))*'Capital Structure'!$H$21/12,0)</f>
        <v>0</v>
      </c>
      <c r="CF107" s="139">
        <f>MAX((SUM($E$100:CF100)-SUM($E$109:CF109)-SUM($E$108:CF108))*'Capital Structure'!$H$21/12,0)</f>
        <v>0</v>
      </c>
      <c r="CG107" s="139">
        <f>MAX((SUM($E$100:CG100)-SUM($E$109:CG109)-SUM($E$108:CG108))*'Capital Structure'!$H$21/12,0)</f>
        <v>0</v>
      </c>
      <c r="CH107" s="139">
        <f>MAX((SUM($E$100:CH100)-SUM($E$109:CH109)-SUM($E$108:CH108))*'Capital Structure'!$H$21/12,0)</f>
        <v>0</v>
      </c>
      <c r="CI107" s="139">
        <f>MAX((SUM($E$100:CI100)-SUM($E$109:CI109)-SUM($E$108:CI108))*'Capital Structure'!$H$21/12,0)</f>
        <v>0</v>
      </c>
      <c r="CJ107" s="139">
        <f>MAX((SUM($E$100:CJ100)-SUM($E$109:CJ109)-SUM($E$108:CJ108))*'Capital Structure'!$H$21/12,0)</f>
        <v>0</v>
      </c>
      <c r="CK107" s="139">
        <f>MAX((SUM($E$100:CK100)-SUM($E$109:CK109)-SUM($E$108:CK108))*'Capital Structure'!$H$21/12,0)</f>
        <v>0</v>
      </c>
      <c r="CL107" s="139">
        <f>MAX((SUM($E$100:CL100)-SUM($E$109:CL109)-SUM($E$108:CL108))*'Capital Structure'!$H$21/12,0)</f>
        <v>0</v>
      </c>
      <c r="CM107" s="139">
        <f>MAX((SUM($E$100:CM100)-SUM($E$109:CM109)-SUM($E$108:CM108))*'Capital Structure'!$H$21/12,0)</f>
        <v>0</v>
      </c>
      <c r="CN107" s="139">
        <f>MAX((SUM($E$100:CN100)-SUM($E$109:CN109)-SUM($E$108:CN108))*'Capital Structure'!$H$21/12,0)</f>
        <v>0</v>
      </c>
      <c r="CO107" s="139">
        <f>MAX((SUM($E$100:CO100)-SUM($E$109:CO109)-SUM($E$108:CO108))*'Capital Structure'!$H$21/12,0)</f>
        <v>0</v>
      </c>
      <c r="CP107" s="139">
        <f>MAX((SUM($E$100:CP100)-SUM($E$109:CP109)-SUM($E$108:CP108))*'Capital Structure'!$H$21/12,0)</f>
        <v>0</v>
      </c>
      <c r="CQ107" s="139">
        <f>MAX((SUM($E$100:CQ100)-SUM($E$109:CQ109)-SUM($E$108:CQ108))*'Capital Structure'!$H$21/12,0)</f>
        <v>0</v>
      </c>
      <c r="CR107" s="139">
        <f>MAX((SUM($E$100:CR100)-SUM($E$109:CR109)-SUM($E$108:CR108))*'Capital Structure'!$H$21/12,0)</f>
        <v>0</v>
      </c>
      <c r="CS107" s="139">
        <f>MAX((SUM($E$100:CS100)-SUM($E$109:CS109)-SUM($E$108:CS108))*'Capital Structure'!$H$21/12,0)</f>
        <v>0</v>
      </c>
      <c r="CT107" s="139">
        <f>MAX((SUM($E$100:CT100)-SUM($E$109:CT109)-SUM($E$108:CT108))*'Capital Structure'!$H$21/12,0)</f>
        <v>0</v>
      </c>
      <c r="CU107" s="139">
        <f>MAX((SUM($E$100:CU100)-SUM($E$109:CU109)-SUM($E$108:CU108))*'Capital Structure'!$H$21/12,0)</f>
        <v>0</v>
      </c>
      <c r="CV107" s="139">
        <f>MAX((SUM($E$100:CV100)-SUM($E$109:CV109)-SUM($E$108:CV108))*'Capital Structure'!$H$21/12,0)</f>
        <v>0</v>
      </c>
      <c r="CW107" s="139">
        <f>MAX((SUM($E$100:CW100)-SUM($E$109:CW109)-SUM($E$108:CW108))*'Capital Structure'!$H$21/12,0)</f>
        <v>0</v>
      </c>
      <c r="CX107" s="139">
        <f>MAX((SUM($E$100:CX100)-SUM($E$109:CX109)-SUM($E$108:CX108))*'Capital Structure'!$H$21/12,0)</f>
        <v>0</v>
      </c>
      <c r="CY107" s="139">
        <f>MAX((SUM($E$100:CY100)-SUM($E$109:CY109)-SUM($E$108:CY108))*'Capital Structure'!$H$21/12,0)</f>
        <v>0</v>
      </c>
      <c r="CZ107" s="139">
        <f>MAX((SUM($E$100:CZ100)-SUM($E$109:CZ109)-SUM($E$108:CZ108))*'Capital Structure'!$H$21/12,0)</f>
        <v>0</v>
      </c>
      <c r="DA107" s="139">
        <f>MAX((SUM($E$100:DA100)-SUM($E$109:DA109)-SUM($E$108:DA108))*'Capital Structure'!$H$21/12,0)</f>
        <v>0</v>
      </c>
      <c r="DB107" s="139">
        <f>MAX((SUM($E$100:DB100)-SUM($E$109:DB109)-SUM($E$108:DB108))*'Capital Structure'!$H$21/12,0)</f>
        <v>0</v>
      </c>
      <c r="DC107" s="139">
        <f>MAX((SUM($E$100:DC100)-SUM($E$109:DC109)-SUM($E$108:DC108))*'Capital Structure'!$H$21/12,0)</f>
        <v>0</v>
      </c>
      <c r="DD107" s="139">
        <f>MAX((SUM($E$100:DD100)-SUM($E$109:DD109)-SUM($E$108:DD108))*'Capital Structure'!$H$21/12,0)</f>
        <v>0</v>
      </c>
      <c r="DE107" s="139">
        <f>MAX((SUM($E$100:DE100)-SUM($E$109:DE109)-SUM($E$108:DE108))*'Capital Structure'!$H$21/12,0)</f>
        <v>0</v>
      </c>
      <c r="DF107" s="139">
        <f>MAX((SUM($E$100:DF100)-SUM($E$109:DF109)-SUM($E$108:DF108))*'Capital Structure'!$H$21/12,0)</f>
        <v>0</v>
      </c>
      <c r="DG107" s="139">
        <f>MAX((SUM($E$100:DG100)-SUM($E$109:DG109)-SUM($E$108:DG108))*'Capital Structure'!$H$21/12,0)</f>
        <v>0</v>
      </c>
      <c r="DH107" s="139">
        <f>MAX((SUM($E$100:DH100)-SUM($E$109:DH109)-SUM($E$108:DH108))*'Capital Structure'!$H$21/12,0)</f>
        <v>0</v>
      </c>
      <c r="DI107" s="139">
        <f>MAX((SUM($E$100:DI100)-SUM($E$109:DI109)-SUM($E$108:DI108))*'Capital Structure'!$H$21/12,0)</f>
        <v>0</v>
      </c>
      <c r="DJ107" s="139">
        <f>MAX((SUM($E$100:DJ100)-SUM($E$109:DJ109)-SUM($E$108:DJ108))*'Capital Structure'!$H$21/12,0)</f>
        <v>0</v>
      </c>
      <c r="DK107" s="139">
        <f>MAX((SUM($E$100:DK100)-SUM($E$109:DK109)-SUM($E$108:DK108))*'Capital Structure'!$H$21/12,0)</f>
        <v>0</v>
      </c>
      <c r="DL107" s="139">
        <f>MAX((SUM($E$100:DL100)-SUM($E$109:DL109)-SUM($E$108:DL108))*'Capital Structure'!$H$21/12,0)</f>
        <v>0</v>
      </c>
      <c r="DM107" s="139">
        <f>MAX((SUM($E$100:DM100)-SUM($E$109:DM109)-SUM($E$108:DM108))*'Capital Structure'!$H$21/12,0)</f>
        <v>0</v>
      </c>
      <c r="DN107" s="139">
        <f>MAX((SUM($E$100:DN100)-SUM($E$109:DN109)-SUM($E$108:DN108))*'Capital Structure'!$H$21/12,0)</f>
        <v>0</v>
      </c>
      <c r="DO107" s="139">
        <f>MAX((SUM($E$100:DO100)-SUM($E$109:DO109)-SUM($E$108:DO108))*'Capital Structure'!$H$21/12,0)</f>
        <v>0</v>
      </c>
      <c r="DP107" s="139">
        <f>MAX((SUM($E$100:DP100)-SUM($E$109:DP109)-SUM($E$108:DP108))*'Capital Structure'!$H$21/12,0)</f>
        <v>0</v>
      </c>
      <c r="DQ107" s="139">
        <f>MAX((SUM($E$100:DQ100)-SUM($E$109:DQ109)-SUM($E$108:DQ108))*'Capital Structure'!$H$21/12,0)</f>
        <v>0</v>
      </c>
      <c r="DR107" s="139">
        <f>MAX((SUM($E$100:DR100)-SUM($E$109:DR109)-SUM($E$108:DR108))*'Capital Structure'!$H$21/12,0)</f>
        <v>0</v>
      </c>
      <c r="DS107" s="139">
        <f>MAX((SUM($E$100:DS100)-SUM($E$109:DS109)-SUM($E$108:DS108))*'Capital Structure'!$H$21/12,0)</f>
        <v>0</v>
      </c>
      <c r="DT107" s="139">
        <f>MAX((SUM($E$100:DT100)-SUM($E$109:DT109)-SUM($E$108:DT108))*'Capital Structure'!$H$21/12,0)</f>
        <v>0</v>
      </c>
      <c r="DU107" s="139">
        <f>MAX((SUM($E$100:DU100)-SUM($E$109:DU109)-SUM($E$108:DU108))*'Capital Structure'!$H$21/12,0)</f>
        <v>0</v>
      </c>
      <c r="DV107" s="139">
        <f>MAX((SUM($E$100:DV100)-SUM($E$109:DV109)-SUM($E$108:DV108))*'Capital Structure'!$H$21/12,0)</f>
        <v>0</v>
      </c>
      <c r="DW107" s="139">
        <f>MAX((SUM($E$100:DW100)-SUM($E$109:DW109)-SUM($E$108:DW108))*'Capital Structure'!$H$21/12,0)</f>
        <v>0</v>
      </c>
      <c r="DX107" s="139">
        <f>MAX((SUM($E$100:DX100)-SUM($E$109:DX109)-SUM($E$108:DX108))*'Capital Structure'!$H$21/12,0)</f>
        <v>0</v>
      </c>
      <c r="DY107" s="139">
        <f>MAX((SUM($E$100:DY100)-SUM($E$109:DY109)-SUM($E$108:DY108))*'Capital Structure'!$H$21/12,0)</f>
        <v>0</v>
      </c>
      <c r="DZ107" s="139">
        <f>MAX((SUM($E$100:DZ100)-SUM($E$109:DZ109)-SUM($E$108:DZ108))*'Capital Structure'!$H$21/12,0)</f>
        <v>0</v>
      </c>
      <c r="EA107" s="139">
        <f>MAX((SUM($E$100:EA100)-SUM($E$109:EA109)-SUM($E$108:EA108))*'Capital Structure'!$H$21/12,0)</f>
        <v>0</v>
      </c>
      <c r="EB107" s="139">
        <f>MAX((SUM($E$100:EB100)-SUM($E$109:EB109)-SUM($E$108:EB108))*'Capital Structure'!$H$21/12,0)</f>
        <v>0</v>
      </c>
      <c r="EC107" s="139">
        <f>MAX((SUM($E$100:EC100)-SUM($E$109:EC109)-SUM($E$108:EC108))*'Capital Structure'!$H$21/12,0)</f>
        <v>0</v>
      </c>
      <c r="ED107" s="139">
        <f>MAX((SUM($E$100:ED100)-SUM($E$109:ED109)-SUM($E$108:ED108))*'Capital Structure'!$H$21/12,0)</f>
        <v>0</v>
      </c>
      <c r="EE107" s="139">
        <f>MAX((SUM($E$100:EE100)-SUM($E$109:EE109)-SUM($E$108:EE108))*'Capital Structure'!$H$21/12,0)</f>
        <v>0</v>
      </c>
      <c r="EF107" s="139">
        <f>MAX((SUM($E$100:EF100)-SUM($E$109:EF109)-SUM($E$108:EF108))*'Capital Structure'!$H$21/12,0)</f>
        <v>0</v>
      </c>
      <c r="EG107" s="139">
        <f>MAX((SUM($E$100:EG100)-SUM($E$109:EG109)-SUM($E$108:EG108))*'Capital Structure'!$H$21/12,0)</f>
        <v>0</v>
      </c>
      <c r="EH107" s="139">
        <f>MAX((SUM($E$100:EH100)-SUM($E$109:EH109)-SUM($E$108:EH108))*'Capital Structure'!$H$21/12,0)</f>
        <v>0</v>
      </c>
      <c r="EI107" s="139">
        <f>MAX((SUM($E$100:EI100)-SUM($E$109:EI109)-SUM($E$108:EI108))*'Capital Structure'!$H$21/12,0)</f>
        <v>0</v>
      </c>
      <c r="EJ107" s="139">
        <f>MAX((SUM($E$100:EJ100)-SUM($E$109:EJ109)-SUM($E$108:EJ108))*'Capital Structure'!$H$21/12,0)</f>
        <v>0</v>
      </c>
      <c r="EK107" s="139">
        <f>MAX((SUM($E$100:EK100)-SUM($E$109:EK109)-SUM($E$108:EK108))*'Capital Structure'!$H$21/12,0)</f>
        <v>0</v>
      </c>
      <c r="EL107" s="139">
        <f>MAX((SUM($E$100:EL100)-SUM($E$109:EL109)-SUM($E$108:EL108))*'Capital Structure'!$H$21/12,0)</f>
        <v>0</v>
      </c>
      <c r="EM107" s="139">
        <f>MAX((SUM($E$100:EM100)-SUM($E$109:EM109)-SUM($E$108:EM108))*'Capital Structure'!$H$21/12,0)</f>
        <v>0</v>
      </c>
      <c r="EN107" s="139">
        <f>MAX((SUM($E$100:EN100)-SUM($E$109:EN109)-SUM($E$108:EN108))*'Capital Structure'!$H$21/12,0)</f>
        <v>0</v>
      </c>
      <c r="EO107" s="139">
        <f>MAX((SUM($E$100:EO100)-SUM($E$109:EO109)-SUM($E$108:EO108))*'Capital Structure'!$H$21/12,0)</f>
        <v>0</v>
      </c>
      <c r="EP107" s="139">
        <f>MAX((SUM($E$100:EP100)-SUM($E$109:EP109)-SUM($E$108:EP108))*'Capital Structure'!$H$21/12,0)</f>
        <v>0</v>
      </c>
      <c r="EQ107" s="139">
        <f>MAX((SUM($E$100:EQ100)-SUM($E$109:EQ109)-SUM($E$108:EQ108))*'Capital Structure'!$H$21/12,0)</f>
        <v>0</v>
      </c>
      <c r="ER107" s="139">
        <f>MAX((SUM($E$100:ER100)-SUM($E$109:ER109)-SUM($E$108:ER108))*'Capital Structure'!$H$21/12,0)</f>
        <v>0</v>
      </c>
      <c r="ES107" s="139">
        <f>MAX((SUM($E$100:ES100)-SUM($E$109:ES109)-SUM($E$108:ES108))*'Capital Structure'!$H$21/12,0)</f>
        <v>0</v>
      </c>
      <c r="ET107" s="139">
        <f>MAX((SUM($E$100:ET100)-SUM($E$109:ET109)-SUM($E$108:ET108))*'Capital Structure'!$H$21/12,0)</f>
        <v>0</v>
      </c>
      <c r="EU107" s="139">
        <f>MAX((SUM($E$100:EU100)-SUM($E$109:EU109)-SUM($E$108:EU108))*'Capital Structure'!$H$21/12,0)</f>
        <v>0</v>
      </c>
      <c r="EV107" s="139">
        <f>MAX((SUM($E$100:EV100)-SUM($E$109:EV109)-SUM($E$108:EV108))*'Capital Structure'!$H$21/12,0)</f>
        <v>0</v>
      </c>
      <c r="EW107" s="139">
        <f>MAX((SUM($E$100:EW100)-SUM($E$109:EW109)-SUM($E$108:EW108))*'Capital Structure'!$H$21/12,0)</f>
        <v>0</v>
      </c>
      <c r="EX107" s="139">
        <f>MAX((SUM($E$100:EX100)-SUM($E$109:EX109)-SUM($E$108:EX108))*'Capital Structure'!$H$21/12,0)</f>
        <v>0</v>
      </c>
      <c r="EY107" s="139">
        <f>MAX((SUM($E$100:EY100)-SUM($E$109:EY109)-SUM($E$108:EY108))*'Capital Structure'!$H$21/12,0)</f>
        <v>0</v>
      </c>
      <c r="EZ107" s="139">
        <f>MAX((SUM($E$100:EZ100)-SUM($E$109:EZ109)-SUM($E$108:EZ108))*'Capital Structure'!$H$21/12,0)</f>
        <v>0</v>
      </c>
      <c r="FA107" s="139">
        <f>MAX((SUM($E$100:FA100)-SUM($E$109:FA109)-SUM($E$108:FA108))*'Capital Structure'!$H$21/12,0)</f>
        <v>0</v>
      </c>
      <c r="FB107" s="139">
        <f>MAX((SUM($E$100:FB100)-SUM($E$109:FB109)-SUM($E$108:FB108))*'Capital Structure'!$H$21/12,0)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352</v>
      </c>
      <c r="E108" s="139">
        <f>IFERROR(VLOOKUP(E$88,'Capital Structure'!$H$27:$I$29,2,FALSE),0)</f>
        <v>0</v>
      </c>
      <c r="F108" s="139">
        <f>IFERROR(VLOOKUP(F$88,'Capital Structure'!$H$27:$I$29,2,FALSE),0)</f>
        <v>0</v>
      </c>
      <c r="G108" s="139">
        <f>IFERROR(VLOOKUP(G$88,'Capital Structure'!$H$27:$I$29,2,FALSE),0)</f>
        <v>0</v>
      </c>
      <c r="H108" s="139">
        <f>IFERROR(VLOOKUP(H$88,'Capital Structure'!$H$27:$I$29,2,FALSE),0)</f>
        <v>0</v>
      </c>
      <c r="I108" s="139">
        <f>IFERROR(VLOOKUP(I$88,'Capital Structure'!$H$27:$I$29,2,FALSE),0)</f>
        <v>0</v>
      </c>
      <c r="J108" s="139">
        <f>IFERROR(VLOOKUP(J$88,'Capital Structure'!$H$27:$I$29,2,FALSE),0)</f>
        <v>0</v>
      </c>
      <c r="K108" s="139">
        <f>IFERROR(VLOOKUP(K$88,'Capital Structure'!$H$27:$I$29,2,FALSE),0)</f>
        <v>0</v>
      </c>
      <c r="L108" s="139">
        <f>IFERROR(VLOOKUP(L$88,'Capital Structure'!$H$27:$I$29,2,FALSE),0)</f>
        <v>0</v>
      </c>
      <c r="M108" s="139">
        <f>IFERROR(VLOOKUP(M$88,'Capital Structure'!$H$27:$I$29,2,FALSE),0)</f>
        <v>0</v>
      </c>
      <c r="N108" s="139">
        <f>IFERROR(VLOOKUP(N$88,'Capital Structure'!$H$27:$I$29,2,FALSE),0)</f>
        <v>0</v>
      </c>
      <c r="O108" s="139">
        <f>IFERROR(VLOOKUP(O$88,'Capital Structure'!$H$27:$I$29,2,FALSE),0)</f>
        <v>0</v>
      </c>
      <c r="P108" s="139">
        <f>IFERROR(VLOOKUP(P$88,'Capital Structure'!$H$27:$I$29,2,FALSE),0)</f>
        <v>0</v>
      </c>
      <c r="Q108" s="139">
        <f>IFERROR(VLOOKUP(Q$88,'Capital Structure'!$H$27:$I$29,2,FALSE),0)</f>
        <v>0</v>
      </c>
      <c r="R108" s="139">
        <f>IFERROR(VLOOKUP(R$88,'Capital Structure'!$H$27:$I$29,2,FALSE),0)</f>
        <v>0</v>
      </c>
      <c r="S108" s="139">
        <f>IFERROR(VLOOKUP(S$88,'Capital Structure'!$H$27:$I$29,2,FALSE),0)</f>
        <v>0</v>
      </c>
      <c r="T108" s="139">
        <f>IFERROR(VLOOKUP(T$88,'Capital Structure'!$H$27:$I$29,2,FALSE),0)</f>
        <v>0</v>
      </c>
      <c r="U108" s="139">
        <f>IFERROR(VLOOKUP(U$88,'Capital Structure'!$H$27:$I$29,2,FALSE),0)</f>
        <v>0</v>
      </c>
      <c r="V108" s="139">
        <f>IFERROR(VLOOKUP(V$88,'Capital Structure'!$H$27:$I$29,2,FALSE),0)</f>
        <v>0</v>
      </c>
      <c r="W108" s="139">
        <f>IFERROR(VLOOKUP(W$88,'Capital Structure'!$H$27:$I$29,2,FALSE),0)</f>
        <v>0</v>
      </c>
      <c r="X108" s="139">
        <f>IFERROR(VLOOKUP(X$88,'Capital Structure'!$H$27:$I$29,2,FALSE),0)</f>
        <v>0</v>
      </c>
      <c r="Y108" s="139">
        <f>IFERROR(VLOOKUP(Y$88,'Capital Structure'!$H$27:$I$29,2,FALSE),0)</f>
        <v>0</v>
      </c>
      <c r="Z108" s="139">
        <f>IFERROR(VLOOKUP(Z$88,'Capital Structure'!$H$27:$I$29,2,FALSE),0)</f>
        <v>0</v>
      </c>
      <c r="AA108" s="139">
        <f>IFERROR(VLOOKUP(AA$88,'Capital Structure'!$H$27:$I$29,2,FALSE),0)</f>
        <v>0</v>
      </c>
      <c r="AB108" s="139">
        <f>IFERROR(VLOOKUP(AB$88,'Capital Structure'!$H$27:$I$29,2,FALSE),0)</f>
        <v>0</v>
      </c>
      <c r="AC108" s="139">
        <f>IFERROR(VLOOKUP(AC$88,'Capital Structure'!$H$27:$I$29,2,FALSE),0)</f>
        <v>0</v>
      </c>
      <c r="AD108" s="139">
        <f>IFERROR(VLOOKUP(AD$88,'Capital Structure'!$H$27:$I$29,2,FALSE),0)</f>
        <v>0</v>
      </c>
      <c r="AE108" s="139">
        <f>IFERROR(VLOOKUP(AE$88,'Capital Structure'!$H$27:$I$29,2,FALSE),0)</f>
        <v>0</v>
      </c>
      <c r="AF108" s="139">
        <f>IFERROR(VLOOKUP(AF$88,'Capital Structure'!$H$27:$I$29,2,FALSE),0)</f>
        <v>0</v>
      </c>
      <c r="AG108" s="139">
        <f>IFERROR(VLOOKUP(AG$88,'Capital Structure'!$H$27:$I$29,2,FALSE),0)</f>
        <v>0</v>
      </c>
      <c r="AH108" s="139">
        <f>IFERROR(VLOOKUP(AH$88,'Capital Structure'!$H$27:$I$29,2,FALSE),0)</f>
        <v>0</v>
      </c>
      <c r="AI108" s="139">
        <f>IFERROR(VLOOKUP(AI$88,'Capital Structure'!$H$27:$I$29,2,FALSE),0)</f>
        <v>0</v>
      </c>
      <c r="AJ108" s="139">
        <f>IFERROR(VLOOKUP(AJ$88,'Capital Structure'!$H$27:$I$29,2,FALSE),0)</f>
        <v>0</v>
      </c>
      <c r="AK108" s="139">
        <f>IFERROR(VLOOKUP(AK$88,'Capital Structure'!$H$27:$I$29,2,FALSE),0)</f>
        <v>0</v>
      </c>
      <c r="AL108" s="139">
        <f>IFERROR(VLOOKUP(AL$88,'Capital Structure'!$H$27:$I$29,2,FALSE),0)</f>
        <v>0</v>
      </c>
      <c r="AM108" s="139">
        <f>IFERROR(VLOOKUP(AM$88,'Capital Structure'!$H$27:$I$29,2,FALSE),0)</f>
        <v>0</v>
      </c>
      <c r="AN108" s="139">
        <f>IFERROR(VLOOKUP(AN$88,'Capital Structure'!$H$27:$I$29,2,FALSE),0)</f>
        <v>0</v>
      </c>
      <c r="AO108" s="139">
        <f>IFERROR(VLOOKUP(AO$88,'Capital Structure'!$H$27:$I$29,2,FALSE),0)</f>
        <v>0</v>
      </c>
      <c r="AP108" s="139">
        <f>IFERROR(VLOOKUP(AP$88,'Capital Structure'!$H$27:$I$29,2,FALSE),0)</f>
        <v>0</v>
      </c>
      <c r="AQ108" s="139">
        <f>IFERROR(VLOOKUP(AQ$88,'Capital Structure'!$H$27:$I$29,2,FALSE),0)</f>
        <v>0</v>
      </c>
      <c r="AR108" s="139">
        <f>IFERROR(VLOOKUP(AR$88,'Capital Structure'!$H$27:$I$29,2,FALSE),0)</f>
        <v>0</v>
      </c>
      <c r="AS108" s="139">
        <f>IFERROR(VLOOKUP(AS$88,'Capital Structure'!$H$27:$I$29,2,FALSE),0)</f>
        <v>0</v>
      </c>
      <c r="AT108" s="139">
        <f>IFERROR(VLOOKUP(AT$88,'Capital Structure'!$H$27:$I$29,2,FALSE),0)</f>
        <v>0</v>
      </c>
      <c r="AU108" s="139">
        <f>IFERROR(VLOOKUP(AU$88,'Capital Structure'!$H$27:$I$29,2,FALSE),0)</f>
        <v>0</v>
      </c>
      <c r="AV108" s="139">
        <f>IFERROR(VLOOKUP(AV$88,'Capital Structure'!$H$27:$I$29,2,FALSE),0)</f>
        <v>0</v>
      </c>
      <c r="AW108" s="139">
        <f>IFERROR(VLOOKUP(AW$88,'Capital Structure'!$H$27:$I$29,2,FALSE),0)</f>
        <v>0</v>
      </c>
      <c r="AX108" s="139">
        <f>IFERROR(VLOOKUP(AX$88,'Capital Structure'!$H$27:$I$29,2,FALSE),0)</f>
        <v>0</v>
      </c>
      <c r="AY108" s="139">
        <f>IFERROR(VLOOKUP(AY$88,'Capital Structure'!$H$27:$I$29,2,FALSE),0)</f>
        <v>0</v>
      </c>
      <c r="AZ108" s="139">
        <f>IFERROR(VLOOKUP(AZ$88,'Capital Structure'!$H$27:$I$29,2,FALSE),0)</f>
        <v>0</v>
      </c>
      <c r="BA108" s="139">
        <f>IFERROR(VLOOKUP(BA$88,'Capital Structure'!$H$27:$I$29,2,FALSE),0)</f>
        <v>0</v>
      </c>
      <c r="BB108" s="139">
        <f>IFERROR(VLOOKUP(BB$88,'Capital Structure'!$H$27:$I$29,2,FALSE),0)</f>
        <v>0</v>
      </c>
      <c r="BC108" s="139">
        <f>IFERROR(VLOOKUP(BC$88,'Capital Structure'!$H$27:$I$29,2,FALSE),0)</f>
        <v>0</v>
      </c>
      <c r="BD108" s="139">
        <f>IFERROR(VLOOKUP(BD$88,'Capital Structure'!$H$27:$I$29,2,FALSE),0)</f>
        <v>0</v>
      </c>
      <c r="BE108" s="139">
        <f>IFERROR(VLOOKUP(BE$88,'Capital Structure'!$H$27:$I$29,2,FALSE),0)</f>
        <v>0</v>
      </c>
      <c r="BF108" s="139">
        <f>IFERROR(VLOOKUP(BF$88,'Capital Structure'!$H$27:$I$29,2,FALSE),0)</f>
        <v>0</v>
      </c>
      <c r="BG108" s="139">
        <f>IFERROR(VLOOKUP(BG$88,'Capital Structure'!$H$27:$I$29,2,FALSE),0)</f>
        <v>0</v>
      </c>
      <c r="BH108" s="139">
        <f>IFERROR(VLOOKUP(BH$88,'Capital Structure'!$H$27:$I$29,2,FALSE),0)</f>
        <v>0</v>
      </c>
      <c r="BI108" s="139">
        <f>IFERROR(VLOOKUP(BI$88,'Capital Structure'!$H$27:$I$29,2,FALSE),0)</f>
        <v>0</v>
      </c>
      <c r="BJ108" s="139">
        <f>IFERROR(VLOOKUP(BJ$88,'Capital Structure'!$H$27:$I$29,2,FALSE),0)</f>
        <v>0</v>
      </c>
      <c r="BK108" s="139">
        <f>IFERROR(VLOOKUP(BK$88,'Capital Structure'!$H$27:$I$29,2,FALSE),0)</f>
        <v>0</v>
      </c>
      <c r="BL108" s="139">
        <f>IFERROR(VLOOKUP(BL$88,'Capital Structure'!$H$27:$I$29,2,FALSE),0)</f>
        <v>0</v>
      </c>
      <c r="BM108" s="139">
        <f>IFERROR(VLOOKUP(BM$88,'Capital Structure'!$H$27:$I$29,2,FALSE),0)</f>
        <v>0</v>
      </c>
      <c r="BN108" s="139">
        <f>IFERROR(VLOOKUP(BN$88,'Capital Structure'!$H$27:$I$29,2,FALSE),0)</f>
        <v>0</v>
      </c>
      <c r="BO108" s="139">
        <f>IFERROR(VLOOKUP(BO$88,'Capital Structure'!$H$27:$I$29,2,FALSE),0)</f>
        <v>0</v>
      </c>
      <c r="BP108" s="139">
        <f>IFERROR(VLOOKUP(BP$88,'Capital Structure'!$H$27:$I$29,2,FALSE),0)</f>
        <v>0</v>
      </c>
      <c r="BQ108" s="139">
        <f>IFERROR(VLOOKUP(BQ$88,'Capital Structure'!$H$27:$I$29,2,FALSE),0)</f>
        <v>0</v>
      </c>
      <c r="BR108" s="139">
        <f>IFERROR(VLOOKUP(BR$88,'Capital Structure'!$H$27:$I$29,2,FALSE),0)</f>
        <v>0</v>
      </c>
      <c r="BS108" s="139">
        <f>IFERROR(VLOOKUP(BS$88,'Capital Structure'!$H$27:$I$29,2,FALSE),0)</f>
        <v>0</v>
      </c>
      <c r="BT108" s="139">
        <f>IFERROR(VLOOKUP(BT$88,'Capital Structure'!$H$27:$I$29,2,FALSE),0)</f>
        <v>0</v>
      </c>
      <c r="BU108" s="139">
        <f>IFERROR(VLOOKUP(BU$88,'Capital Structure'!$H$27:$I$29,2,FALSE),0)</f>
        <v>0</v>
      </c>
      <c r="BV108" s="139">
        <f>IFERROR(VLOOKUP(BV$88,'Capital Structure'!$H$27:$I$29,2,FALSE),0)</f>
        <v>0</v>
      </c>
      <c r="BW108" s="139">
        <f>IFERROR(VLOOKUP(BW$88,'Capital Structure'!$H$27:$I$29,2,FALSE),0)</f>
        <v>0</v>
      </c>
      <c r="BX108" s="139">
        <f>IFERROR(VLOOKUP(BX$88,'Capital Structure'!$H$27:$I$29,2,FALSE),0)</f>
        <v>0</v>
      </c>
      <c r="BY108" s="139">
        <f>IFERROR(VLOOKUP(BY$88,'Capital Structure'!$H$27:$I$29,2,FALSE),0)</f>
        <v>0</v>
      </c>
      <c r="BZ108" s="139">
        <f>IFERROR(VLOOKUP(BZ$88,'Capital Structure'!$H$27:$I$29,2,FALSE),0)</f>
        <v>0</v>
      </c>
      <c r="CA108" s="139">
        <f>IFERROR(VLOOKUP(CA$88,'Capital Structure'!$H$27:$I$29,2,FALSE),0)</f>
        <v>0</v>
      </c>
      <c r="CB108" s="139">
        <f>IFERROR(VLOOKUP(CB$88,'Capital Structure'!$H$27:$I$29,2,FALSE),0)</f>
        <v>0</v>
      </c>
      <c r="CC108" s="139">
        <f>IFERROR(VLOOKUP(CC$88,'Capital Structure'!$H$27:$I$29,2,FALSE),0)</f>
        <v>0</v>
      </c>
      <c r="CD108" s="139">
        <f>IFERROR(VLOOKUP(CD$88,'Capital Structure'!$H$27:$I$29,2,FALSE),0)</f>
        <v>0</v>
      </c>
      <c r="CE108" s="139">
        <f>IFERROR(VLOOKUP(CE$88,'Capital Structure'!$H$27:$I$29,2,FALSE),0)</f>
        <v>0</v>
      </c>
      <c r="CF108" s="139">
        <f>IFERROR(VLOOKUP(CF$88,'Capital Structure'!$H$27:$I$29,2,FALSE),0)</f>
        <v>0</v>
      </c>
      <c r="CG108" s="139">
        <f>IFERROR(VLOOKUP(CG$88,'Capital Structure'!$H$27:$I$29,2,FALSE),0)</f>
        <v>0</v>
      </c>
      <c r="CH108" s="139">
        <f>IFERROR(VLOOKUP(CH$88,'Capital Structure'!$H$27:$I$29,2,FALSE),0)</f>
        <v>0</v>
      </c>
      <c r="CI108" s="139">
        <f>IFERROR(VLOOKUP(CI$88,'Capital Structure'!$H$27:$I$29,2,FALSE),0)</f>
        <v>0</v>
      </c>
      <c r="CJ108" s="139">
        <f>IFERROR(VLOOKUP(CJ$88,'Capital Structure'!$H$27:$I$29,2,FALSE),0)</f>
        <v>0</v>
      </c>
      <c r="CK108" s="139">
        <f>IFERROR(VLOOKUP(CK$88,'Capital Structure'!$H$27:$I$29,2,FALSE),0)</f>
        <v>0</v>
      </c>
      <c r="CL108" s="139">
        <f>IFERROR(VLOOKUP(CL$88,'Capital Structure'!$H$27:$I$29,2,FALSE),0)</f>
        <v>0</v>
      </c>
      <c r="CM108" s="139">
        <f>IFERROR(VLOOKUP(CM$88,'Capital Structure'!$H$27:$I$29,2,FALSE),0)</f>
        <v>0</v>
      </c>
      <c r="CN108" s="139">
        <f>IFERROR(VLOOKUP(CN$88,'Capital Structure'!$H$27:$I$29,2,FALSE),0)</f>
        <v>0</v>
      </c>
      <c r="CO108" s="139">
        <f>IFERROR(VLOOKUP(CO$88,'Capital Structure'!$H$27:$I$29,2,FALSE),0)</f>
        <v>0</v>
      </c>
      <c r="CP108" s="139">
        <f>IFERROR(VLOOKUP(CP$88,'Capital Structure'!$H$27:$I$29,2,FALSE),0)</f>
        <v>0</v>
      </c>
      <c r="CQ108" s="139">
        <f>IFERROR(VLOOKUP(CQ$88,'Capital Structure'!$H$27:$I$29,2,FALSE),0)</f>
        <v>0</v>
      </c>
      <c r="CR108" s="139">
        <f>IFERROR(VLOOKUP(CR$88,'Capital Structure'!$H$27:$I$29,2,FALSE),0)</f>
        <v>0</v>
      </c>
      <c r="CS108" s="139">
        <f>IFERROR(VLOOKUP(CS$88,'Capital Structure'!$H$27:$I$29,2,FALSE),0)</f>
        <v>0</v>
      </c>
      <c r="CT108" s="139">
        <f>IFERROR(VLOOKUP(CT$88,'Capital Structure'!$H$27:$I$29,2,FALSE),0)</f>
        <v>0</v>
      </c>
      <c r="CU108" s="139">
        <f>IFERROR(VLOOKUP(CU$88,'Capital Structure'!$H$27:$I$29,2,FALSE),0)</f>
        <v>0</v>
      </c>
      <c r="CV108" s="139">
        <f>IFERROR(VLOOKUP(CV$88,'Capital Structure'!$H$27:$I$29,2,FALSE),0)</f>
        <v>0</v>
      </c>
      <c r="CW108" s="139">
        <f>IFERROR(VLOOKUP(CW$88,'Capital Structure'!$H$27:$I$29,2,FALSE),0)</f>
        <v>0</v>
      </c>
      <c r="CX108" s="139">
        <f>IFERROR(VLOOKUP(CX$88,'Capital Structure'!$H$27:$I$29,2,FALSE),0)</f>
        <v>0</v>
      </c>
      <c r="CY108" s="139">
        <f>IFERROR(VLOOKUP(CY$88,'Capital Structure'!$H$27:$I$29,2,FALSE),0)</f>
        <v>0</v>
      </c>
      <c r="CZ108" s="139">
        <f>IFERROR(VLOOKUP(CZ$88,'Capital Structure'!$H$27:$I$29,2,FALSE),0)</f>
        <v>0</v>
      </c>
      <c r="DA108" s="139">
        <f>IFERROR(VLOOKUP(DA$88,'Capital Structure'!$H$27:$I$29,2,FALSE),0)</f>
        <v>0</v>
      </c>
      <c r="DB108" s="139">
        <f>IFERROR(VLOOKUP(DB$88,'Capital Structure'!$H$27:$I$29,2,FALSE),0)</f>
        <v>0</v>
      </c>
      <c r="DC108" s="139">
        <f>IFERROR(VLOOKUP(DC$88,'Capital Structure'!$H$27:$I$29,2,FALSE),0)</f>
        <v>0</v>
      </c>
      <c r="DD108" s="139">
        <f>IFERROR(VLOOKUP(DD$88,'Capital Structure'!$H$27:$I$29,2,FALSE),0)</f>
        <v>0</v>
      </c>
      <c r="DE108" s="139">
        <f>IFERROR(VLOOKUP(DE$88,'Capital Structure'!$H$27:$I$29,2,FALSE),0)</f>
        <v>0</v>
      </c>
      <c r="DF108" s="139">
        <f>IFERROR(VLOOKUP(DF$88,'Capital Structure'!$H$27:$I$29,2,FALSE),0)</f>
        <v>0</v>
      </c>
      <c r="DG108" s="139">
        <f>IFERROR(VLOOKUP(DG$88,'Capital Structure'!$H$27:$I$29,2,FALSE),0)</f>
        <v>0</v>
      </c>
      <c r="DH108" s="139">
        <f>IFERROR(VLOOKUP(DH$88,'Capital Structure'!$H$27:$I$29,2,FALSE),0)</f>
        <v>0</v>
      </c>
      <c r="DI108" s="139">
        <f>IFERROR(VLOOKUP(DI$88,'Capital Structure'!$H$27:$I$29,2,FALSE),0)</f>
        <v>0</v>
      </c>
      <c r="DJ108" s="139">
        <f>IFERROR(VLOOKUP(DJ$88,'Capital Structure'!$H$27:$I$29,2,FALSE),0)</f>
        <v>0</v>
      </c>
      <c r="DK108" s="139">
        <f>IFERROR(VLOOKUP(DK$88,'Capital Structure'!$H$27:$I$29,2,FALSE),0)</f>
        <v>0</v>
      </c>
      <c r="DL108" s="139">
        <f>IFERROR(VLOOKUP(DL$88,'Capital Structure'!$H$27:$I$29,2,FALSE),0)</f>
        <v>0</v>
      </c>
      <c r="DM108" s="139">
        <f>IFERROR(VLOOKUP(DM$88,'Capital Structure'!$H$27:$I$29,2,FALSE),0)</f>
        <v>0</v>
      </c>
      <c r="DN108" s="139">
        <f>IFERROR(VLOOKUP(DN$88,'Capital Structure'!$H$27:$I$29,2,FALSE),0)</f>
        <v>0</v>
      </c>
      <c r="DO108" s="139">
        <f>IFERROR(VLOOKUP(DO$88,'Capital Structure'!$H$27:$I$29,2,FALSE),0)</f>
        <v>0</v>
      </c>
      <c r="DP108" s="139">
        <f>IFERROR(VLOOKUP(DP$88,'Capital Structure'!$H$27:$I$29,2,FALSE),0)</f>
        <v>0</v>
      </c>
      <c r="DQ108" s="139">
        <f>IFERROR(VLOOKUP(DQ$88,'Capital Structure'!$H$27:$I$29,2,FALSE),0)</f>
        <v>0</v>
      </c>
      <c r="DR108" s="139">
        <f>IFERROR(VLOOKUP(DR$88,'Capital Structure'!$H$27:$I$29,2,FALSE),0)</f>
        <v>0</v>
      </c>
      <c r="DS108" s="139">
        <f>IFERROR(VLOOKUP(DS$88,'Capital Structure'!$H$27:$I$29,2,FALSE),0)</f>
        <v>0</v>
      </c>
      <c r="DT108" s="139">
        <f>IFERROR(VLOOKUP(DT$88,'Capital Structure'!$H$27:$I$29,2,FALSE),0)</f>
        <v>0</v>
      </c>
      <c r="DU108" s="139">
        <f>IFERROR(VLOOKUP(DU$88,'Capital Structure'!$H$27:$I$29,2,FALSE),0)</f>
        <v>0</v>
      </c>
      <c r="DV108" s="139">
        <f>IFERROR(VLOOKUP(DV$88,'Capital Structure'!$H$27:$I$29,2,FALSE),0)</f>
        <v>0</v>
      </c>
      <c r="DW108" s="139">
        <f>IFERROR(VLOOKUP(DW$88,'Capital Structure'!$H$27:$I$29,2,FALSE),0)</f>
        <v>0</v>
      </c>
      <c r="DX108" s="139">
        <f>IFERROR(VLOOKUP(DX$88,'Capital Structure'!$H$27:$I$29,2,FALSE),0)</f>
        <v>0</v>
      </c>
      <c r="DY108" s="139">
        <f>IFERROR(VLOOKUP(DY$88,'Capital Structure'!$H$27:$I$29,2,FALSE),0)</f>
        <v>0</v>
      </c>
      <c r="DZ108" s="139">
        <f>IFERROR(VLOOKUP(DZ$88,'Capital Structure'!$H$27:$I$29,2,FALSE),0)</f>
        <v>0</v>
      </c>
      <c r="EA108" s="139">
        <f>IFERROR(VLOOKUP(EA$88,'Capital Structure'!$H$27:$I$29,2,FALSE),0)</f>
        <v>0</v>
      </c>
      <c r="EB108" s="139">
        <f>IFERROR(VLOOKUP(EB$88,'Capital Structure'!$H$27:$I$29,2,FALSE),0)</f>
        <v>0</v>
      </c>
      <c r="EC108" s="139">
        <f>IFERROR(VLOOKUP(EC$88,'Capital Structure'!$H$27:$I$29,2,FALSE),0)</f>
        <v>0</v>
      </c>
      <c r="ED108" s="139">
        <f>IFERROR(VLOOKUP(ED$88,'Capital Structure'!$H$27:$I$29,2,FALSE),0)</f>
        <v>0</v>
      </c>
      <c r="EE108" s="139">
        <f>IFERROR(VLOOKUP(EE$88,'Capital Structure'!$H$27:$I$29,2,FALSE),0)</f>
        <v>0</v>
      </c>
      <c r="EF108" s="139">
        <f>IFERROR(VLOOKUP(EF$88,'Capital Structure'!$H$27:$I$29,2,FALSE),0)</f>
        <v>0</v>
      </c>
      <c r="EG108" s="139">
        <f>IFERROR(VLOOKUP(EG$88,'Capital Structure'!$H$27:$I$29,2,FALSE),0)</f>
        <v>0</v>
      </c>
      <c r="EH108" s="139">
        <f>IFERROR(VLOOKUP(EH$88,'Capital Structure'!$H$27:$I$29,2,FALSE),0)</f>
        <v>0</v>
      </c>
      <c r="EI108" s="139">
        <f>IFERROR(VLOOKUP(EI$88,'Capital Structure'!$H$27:$I$29,2,FALSE),0)</f>
        <v>0</v>
      </c>
      <c r="EJ108" s="139">
        <f>IFERROR(VLOOKUP(EJ$88,'Capital Structure'!$H$27:$I$29,2,FALSE),0)</f>
        <v>0</v>
      </c>
      <c r="EK108" s="139">
        <f>IFERROR(VLOOKUP(EK$88,'Capital Structure'!$H$27:$I$29,2,FALSE),0)</f>
        <v>0</v>
      </c>
      <c r="EL108" s="139">
        <f>IFERROR(VLOOKUP(EL$88,'Capital Structure'!$H$27:$I$29,2,FALSE),0)</f>
        <v>0</v>
      </c>
      <c r="EM108" s="139">
        <f>IFERROR(VLOOKUP(EM$88,'Capital Structure'!$H$27:$I$29,2,FALSE),0)</f>
        <v>0</v>
      </c>
      <c r="EN108" s="139">
        <f>IFERROR(VLOOKUP(EN$88,'Capital Structure'!$H$27:$I$29,2,FALSE),0)</f>
        <v>0</v>
      </c>
      <c r="EO108" s="139">
        <f>IFERROR(VLOOKUP(EO$88,'Capital Structure'!$H$27:$I$29,2,FALSE),0)</f>
        <v>0</v>
      </c>
      <c r="EP108" s="139">
        <f>IFERROR(VLOOKUP(EP$88,'Capital Structure'!$H$27:$I$29,2,FALSE),0)</f>
        <v>0</v>
      </c>
      <c r="EQ108" s="139">
        <f>IFERROR(VLOOKUP(EQ$88,'Capital Structure'!$H$27:$I$29,2,FALSE),0)</f>
        <v>0</v>
      </c>
      <c r="ER108" s="139">
        <f>IFERROR(VLOOKUP(ER$88,'Capital Structure'!$H$27:$I$29,2,FALSE),0)</f>
        <v>0</v>
      </c>
      <c r="ES108" s="139">
        <f>IFERROR(VLOOKUP(ES$88,'Capital Structure'!$H$27:$I$29,2,FALSE),0)</f>
        <v>0</v>
      </c>
      <c r="ET108" s="139">
        <f>IFERROR(VLOOKUP(ET$88,'Capital Structure'!$H$27:$I$29,2,FALSE),0)</f>
        <v>0</v>
      </c>
      <c r="EU108" s="139">
        <f>IFERROR(VLOOKUP(EU$88,'Capital Structure'!$H$27:$I$29,2,FALSE),0)</f>
        <v>0</v>
      </c>
      <c r="EV108" s="139">
        <f>IFERROR(VLOOKUP(EV$88,'Capital Structure'!$H$27:$I$29,2,FALSE),0)</f>
        <v>0</v>
      </c>
      <c r="EW108" s="139">
        <f>IFERROR(VLOOKUP(EW$88,'Capital Structure'!$H$27:$I$29,2,FALSE),0)</f>
        <v>0</v>
      </c>
      <c r="EX108" s="139">
        <f>IFERROR(VLOOKUP(EX$88,'Capital Structure'!$H$27:$I$29,2,FALSE),0)</f>
        <v>0</v>
      </c>
      <c r="EY108" s="139">
        <f>IFERROR(VLOOKUP(EY$88,'Capital Structure'!$H$27:$I$29,2,FALSE),0)</f>
        <v>0</v>
      </c>
      <c r="EZ108" s="139">
        <f>IFERROR(VLOOKUP(EZ$88,'Capital Structure'!$H$27:$I$29,2,FALSE),0)</f>
        <v>0</v>
      </c>
      <c r="FA108" s="139">
        <f>IFERROR(VLOOKUP(FA$88,'Capital Structure'!$H$27:$I$29,2,FALSE),0)</f>
        <v>0</v>
      </c>
      <c r="FB108" s="139">
        <f>IFERROR(VLOOKUP(FB$88,'Capital Structure'!$H$27:$I$29,2,FALSE),0)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 t="s">
        <v>326</v>
      </c>
      <c r="E109" s="139">
        <f>IF(E$88='Capital Structure'!$H$7,SUM($E$100:E100)-SUM($E$108:E108),0)</f>
        <v>0</v>
      </c>
      <c r="F109" s="139">
        <f>IF(F$88='Capital Structure'!$H$7,SUM($E$100:F100)-SUM($E$108:F108),0)</f>
        <v>0</v>
      </c>
      <c r="G109" s="139">
        <f>IF(G$88='Capital Structure'!$H$7,SUM($E$100:G100)-SUM($E$108:G108),0)</f>
        <v>0</v>
      </c>
      <c r="H109" s="139">
        <f>IF(H$88='Capital Structure'!$H$7,SUM($E$100:H100)-SUM($E$108:H108),0)</f>
        <v>0</v>
      </c>
      <c r="I109" s="139">
        <f>IF(I$88='Capital Structure'!$H$7,SUM($E$100:I100)-SUM($E$108:I108),0)</f>
        <v>0</v>
      </c>
      <c r="J109" s="139">
        <f>IF(J$88='Capital Structure'!$H$7,SUM($E$100:J100)-SUM($E$108:J108),0)</f>
        <v>0</v>
      </c>
      <c r="K109" s="139">
        <f>IF(K$88='Capital Structure'!$H$7,SUM($E$100:K100)-SUM($E$108:K108),0)</f>
        <v>0</v>
      </c>
      <c r="L109" s="139">
        <f>IF(L$88='Capital Structure'!$H$7,SUM($E$100:L100)-SUM($E$108:L108),0)</f>
        <v>0</v>
      </c>
      <c r="M109" s="139">
        <f>IF(M$88='Capital Structure'!$H$7,SUM($E$100:M100)-SUM($E$108:M108),0)</f>
        <v>0</v>
      </c>
      <c r="N109" s="139">
        <f>IF(N$88='Capital Structure'!$H$7,SUM($E$100:N100)-SUM($E$108:N108),0)</f>
        <v>0</v>
      </c>
      <c r="O109" s="139">
        <f>IF(O$88='Capital Structure'!$H$7,SUM($E$100:O100)-SUM($E$108:O108),0)</f>
        <v>0</v>
      </c>
      <c r="P109" s="139">
        <f>IF(P$88='Capital Structure'!$H$7,SUM($E$100:P100)-SUM($E$108:P108),0)</f>
        <v>0</v>
      </c>
      <c r="Q109" s="139">
        <f>IF(Q$88='Capital Structure'!$H$7,SUM($E$100:Q100)-SUM($E$108:Q108),0)</f>
        <v>0</v>
      </c>
      <c r="R109" s="139">
        <f>IF(R$88='Capital Structure'!$H$7,SUM($E$100:R100)-SUM($E$108:R108),0)</f>
        <v>0</v>
      </c>
      <c r="S109" s="139">
        <f>IF(S$88='Capital Structure'!$H$7,SUM($E$100:S100)-SUM($E$108:S108),0)</f>
        <v>0</v>
      </c>
      <c r="T109" s="139">
        <f>IF(T$88='Capital Structure'!$H$7,SUM($E$100:T100)-SUM($E$108:T108),0)</f>
        <v>0</v>
      </c>
      <c r="U109" s="139">
        <f>IF(U$88='Capital Structure'!$H$7,SUM($E$100:U100)-SUM($E$108:U108),0)</f>
        <v>0</v>
      </c>
      <c r="V109" s="139">
        <f>IF(V$88='Capital Structure'!$H$7,SUM($E$100:V100)-SUM($E$108:V108),0)</f>
        <v>0</v>
      </c>
      <c r="W109" s="139">
        <f>IF(W$88='Capital Structure'!$H$7,SUM($E$100:W100)-SUM($E$108:W108),0)</f>
        <v>0</v>
      </c>
      <c r="X109" s="139">
        <f>IF(X$88='Capital Structure'!$H$7,SUM($E$100:X100)-SUM($E$108:X108),0)</f>
        <v>0</v>
      </c>
      <c r="Y109" s="139">
        <f>IF(Y$88='Capital Structure'!$H$7,SUM($E$100:Y100)-SUM($E$108:Y108),0)</f>
        <v>0</v>
      </c>
      <c r="Z109" s="139">
        <f>IF(Z$88='Capital Structure'!$H$7,SUM($E$100:Z100)-SUM($E$108:Z108),0)</f>
        <v>0</v>
      </c>
      <c r="AA109" s="139">
        <f>IF(AA$88='Capital Structure'!$H$7,SUM($E$100:AA100)-SUM($E$108:AA108),0)</f>
        <v>0</v>
      </c>
      <c r="AB109" s="139">
        <f>IF(AB$88='Capital Structure'!$H$7,SUM($E$100:AB100)-SUM($E$108:AB108),0)</f>
        <v>0</v>
      </c>
      <c r="AC109" s="139">
        <f>IF(AC$88='Capital Structure'!$H$7,SUM($E$100:AC100)-SUM($E$108:AC108),0)</f>
        <v>0</v>
      </c>
      <c r="AD109" s="139">
        <f>IF(AD$88='Capital Structure'!$H$7,SUM($E$100:AD100)-SUM($E$108:AD108),0)</f>
        <v>0</v>
      </c>
      <c r="AE109" s="139">
        <f>IF(AE$88='Capital Structure'!$H$7,SUM($E$100:AE100)-SUM($E$108:AE108),0)</f>
        <v>0</v>
      </c>
      <c r="AF109" s="139">
        <f>IF(AF$88='Capital Structure'!$H$7,SUM($E$100:AF100)-SUM($E$108:AF108),0)</f>
        <v>0</v>
      </c>
      <c r="AG109" s="139">
        <f>IF(AG$88='Capital Structure'!$H$7,SUM($E$100:AG100)-SUM($E$108:AG108),0)</f>
        <v>0</v>
      </c>
      <c r="AH109" s="139">
        <f>IF(AH$88='Capital Structure'!$H$7,SUM($E$100:AH100)-SUM($E$108:AH108),0)</f>
        <v>0</v>
      </c>
      <c r="AI109" s="139">
        <f>IF(AI$88='Capital Structure'!$H$7,SUM($E$100:AI100)-SUM($E$108:AI108),0)</f>
        <v>0</v>
      </c>
      <c r="AJ109" s="139">
        <f>IF(AJ$88='Capital Structure'!$H$7,SUM($E$100:AJ100)-SUM($E$108:AJ108),0)</f>
        <v>0</v>
      </c>
      <c r="AK109" s="139">
        <f>IF(AK$88='Capital Structure'!$H$7,SUM($E$100:AK100)-SUM($E$108:AK108),0)</f>
        <v>0</v>
      </c>
      <c r="AL109" s="139">
        <f>IF(AL$88='Capital Structure'!$H$7,SUM($E$100:AL100)-SUM($E$108:AL108),0)</f>
        <v>0</v>
      </c>
      <c r="AM109" s="139">
        <f>IF(AM$88='Capital Structure'!$H$7,SUM($E$100:AM100)-SUM($E$108:AM108),0)</f>
        <v>0</v>
      </c>
      <c r="AN109" s="139">
        <f>IF(AN$88='Capital Structure'!$H$7,SUM($E$100:AN100)-SUM($E$108:AN108),0)</f>
        <v>0</v>
      </c>
      <c r="AO109" s="139">
        <f>IF(AO$88='Capital Structure'!$H$7,SUM($E$100:AO100)-SUM($E$108:AO108),0)</f>
        <v>0</v>
      </c>
      <c r="AP109" s="139">
        <f>IF(AP$88='Capital Structure'!$H$7,SUM($E$100:AP100)-SUM($E$108:AP108),0)</f>
        <v>0</v>
      </c>
      <c r="AQ109" s="139">
        <f>IF(AQ$88='Capital Structure'!$H$7,SUM($E$100:AQ100)-SUM($E$108:AQ108),0)</f>
        <v>0</v>
      </c>
      <c r="AR109" s="139">
        <f>IF(AR$88='Capital Structure'!$H$7,SUM($E$100:AR100)-SUM($E$108:AR108),0)</f>
        <v>0</v>
      </c>
      <c r="AS109" s="139">
        <f>IF(AS$88='Capital Structure'!$H$7,SUM($E$100:AS100)-SUM($E$108:AS108),0)</f>
        <v>0</v>
      </c>
      <c r="AT109" s="139">
        <f>IF(AT$88='Capital Structure'!$H$7,SUM($E$100:AT100)-SUM($E$108:AT108),0)</f>
        <v>0</v>
      </c>
      <c r="AU109" s="139">
        <f>IF(AU$88='Capital Structure'!$H$7,SUM($E$100:AU100)-SUM($E$108:AU108),0)</f>
        <v>0</v>
      </c>
      <c r="AV109" s="139">
        <f>IF(AV$88='Capital Structure'!$H$7,SUM($E$100:AV100)-SUM($E$108:AV108),0)</f>
        <v>0</v>
      </c>
      <c r="AW109" s="139">
        <f>IF(AW$88='Capital Structure'!$H$7,SUM($E$100:AW100)-SUM($E$108:AW108),0)</f>
        <v>0</v>
      </c>
      <c r="AX109" s="139">
        <f>IF(AX$88='Capital Structure'!$H$7,SUM($E$100:AX100)-SUM($E$108:AX108),0)</f>
        <v>0</v>
      </c>
      <c r="AY109" s="139">
        <f>IF(AY$88='Capital Structure'!$H$7,SUM($E$100:AY100)-SUM($E$108:AY108),0)</f>
        <v>0</v>
      </c>
      <c r="AZ109" s="139">
        <f>IF(AZ$88='Capital Structure'!$H$7,SUM($E$100:AZ100)-SUM($E$108:AZ108),0)</f>
        <v>0</v>
      </c>
      <c r="BA109" s="139">
        <f>IF(BA$88='Capital Structure'!$H$7,SUM($E$100:BA100)-SUM($E$108:BA108),0)</f>
        <v>0</v>
      </c>
      <c r="BB109" s="139">
        <f>IF(BB$88='Capital Structure'!$H$7,SUM($E$100:BB100)-SUM($E$108:BB108),0)</f>
        <v>0</v>
      </c>
      <c r="BC109" s="139">
        <f>IF(BC$88='Capital Structure'!$H$7,SUM($E$100:BC100)-SUM($E$108:BC108),0)</f>
        <v>0</v>
      </c>
      <c r="BD109" s="139">
        <f>IF(BD$88='Capital Structure'!$H$7,SUM($E$100:BD100)-SUM($E$108:BD108),0)</f>
        <v>0</v>
      </c>
      <c r="BE109" s="139">
        <f>IF(BE$88='Capital Structure'!$H$7,SUM($E$100:BE100)-SUM($E$108:BE108),0)</f>
        <v>0</v>
      </c>
      <c r="BF109" s="139">
        <f>IF(BF$88='Capital Structure'!$H$7,SUM($E$100:BF100)-SUM($E$108:BF108),0)</f>
        <v>0</v>
      </c>
      <c r="BG109" s="139">
        <f>IF(BG$88='Capital Structure'!$H$7,SUM($E$100:BG100)-SUM($E$108:BG108),0)</f>
        <v>0</v>
      </c>
      <c r="BH109" s="139">
        <f>IF(BH$88='Capital Structure'!$H$7,SUM($E$100:BH100)-SUM($E$108:BH108),0)</f>
        <v>0</v>
      </c>
      <c r="BI109" s="139">
        <f>IF(BI$88='Capital Structure'!$H$7,SUM($E$100:BI100)-SUM($E$108:BI108),0)</f>
        <v>0</v>
      </c>
      <c r="BJ109" s="139">
        <f>IF(BJ$88='Capital Structure'!$H$7,SUM($E$100:BJ100)-SUM($E$108:BJ108),0)</f>
        <v>0</v>
      </c>
      <c r="BK109" s="139">
        <f>IF(BK$88='Capital Structure'!$H$7,SUM($E$100:BK100)-SUM($E$108:BK108),0)</f>
        <v>0</v>
      </c>
      <c r="BL109" s="139">
        <f>IF(BL$88='Capital Structure'!$H$7,SUM($E$100:BL100)-SUM($E$108:BL108),0)</f>
        <v>0</v>
      </c>
      <c r="BM109" s="139">
        <f>IF(BM$88='Capital Structure'!$H$7,SUM($E$100:BM100)-SUM($E$108:BM108),0)</f>
        <v>0</v>
      </c>
      <c r="BN109" s="139">
        <f>IF(BN$88='Capital Structure'!$H$7,SUM($E$100:BN100)-SUM($E$108:BN108),0)</f>
        <v>0</v>
      </c>
      <c r="BO109" s="139">
        <f>IF(BO$88='Capital Structure'!$H$7,SUM($E$100:BO100)-SUM($E$108:BO108),0)</f>
        <v>0</v>
      </c>
      <c r="BP109" s="139">
        <f>IF(BP$88='Capital Structure'!$H$7,SUM($E$100:BP100)-SUM($E$108:BP108),0)</f>
        <v>0</v>
      </c>
      <c r="BQ109" s="139">
        <f>IF(BQ$88='Capital Structure'!$H$7,SUM($E$100:BQ100)-SUM($E$108:BQ108),0)</f>
        <v>0</v>
      </c>
      <c r="BR109" s="139">
        <f>IF(BR$88='Capital Structure'!$H$7,SUM($E$100:BR100)-SUM($E$108:BR108),0)</f>
        <v>0</v>
      </c>
      <c r="BS109" s="139">
        <f>IF(BS$88='Capital Structure'!$H$7,SUM($E$100:BS100)-SUM($E$108:BS108),0)</f>
        <v>0</v>
      </c>
      <c r="BT109" s="139">
        <f>IF(BT$88='Capital Structure'!$H$7,SUM($E$100:BT100)-SUM($E$108:BT108),0)</f>
        <v>0</v>
      </c>
      <c r="BU109" s="139">
        <f>IF(BU$88='Capital Structure'!$H$7,SUM($E$100:BU100)-SUM($E$108:BU108),0)</f>
        <v>0</v>
      </c>
      <c r="BV109" s="139">
        <f>IF(BV$88='Capital Structure'!$H$7,SUM($E$100:BV100)-SUM($E$108:BV108),0)</f>
        <v>0</v>
      </c>
      <c r="BW109" s="139">
        <f>IF(BW$88='Capital Structure'!$H$7,SUM($E$100:BW100)-SUM($E$108:BW108),0)</f>
        <v>0</v>
      </c>
      <c r="BX109" s="139">
        <f>IF(BX$88='Capital Structure'!$H$7,SUM($E$100:BX100)-SUM($E$108:BX108),0)</f>
        <v>0</v>
      </c>
      <c r="BY109" s="139">
        <f>IF(BY$88='Capital Structure'!$H$7,SUM($E$100:BY100)-SUM($E$108:BY108),0)</f>
        <v>0</v>
      </c>
      <c r="BZ109" s="139">
        <f>IF(BZ$88='Capital Structure'!$H$7,SUM($E$100:BZ100)-SUM($E$108:BZ108),0)</f>
        <v>0</v>
      </c>
      <c r="CA109" s="139">
        <f>IF(CA$88='Capital Structure'!$H$7,SUM($E$100:CA100)-SUM($E$108:CA108),0)</f>
        <v>88200000</v>
      </c>
      <c r="CB109" s="139">
        <f>IF(CB$88='Capital Structure'!$H$7,SUM($E$100:CB100)-SUM($E$108:CB108),0)</f>
        <v>0</v>
      </c>
      <c r="CC109" s="139">
        <f>IF(CC$88='Capital Structure'!$H$7,SUM($E$100:CC100)-SUM($E$108:CC108),0)</f>
        <v>0</v>
      </c>
      <c r="CD109" s="139">
        <f>IF(CD$88='Capital Structure'!$H$7,SUM($E$100:CD100)-SUM($E$108:CD108),0)</f>
        <v>0</v>
      </c>
      <c r="CE109" s="139">
        <f>IF(CE$88='Capital Structure'!$H$7,SUM($E$100:CE100)-SUM($E$108:CE108),0)</f>
        <v>0</v>
      </c>
      <c r="CF109" s="139">
        <f>IF(CF$88='Capital Structure'!$H$7,SUM($E$100:CF100)-SUM($E$108:CF108),0)</f>
        <v>0</v>
      </c>
      <c r="CG109" s="139">
        <f>IF(CG$88='Capital Structure'!$H$7,SUM($E$100:CG100)-SUM($E$108:CG108),0)</f>
        <v>0</v>
      </c>
      <c r="CH109" s="139">
        <f>IF(CH$88='Capital Structure'!$H$7,SUM($E$100:CH100)-SUM($E$108:CH108),0)</f>
        <v>0</v>
      </c>
      <c r="CI109" s="139">
        <f>IF(CI$88='Capital Structure'!$H$7,SUM($E$100:CI100)-SUM($E$108:CI108),0)</f>
        <v>0</v>
      </c>
      <c r="CJ109" s="139">
        <f>IF(CJ$88='Capital Structure'!$H$7,SUM($E$100:CJ100)-SUM($E$108:CJ108),0)</f>
        <v>0</v>
      </c>
      <c r="CK109" s="139">
        <f>IF(CK$88='Capital Structure'!$H$7,SUM($E$100:CK100)-SUM($E$108:CK108),0)</f>
        <v>0</v>
      </c>
      <c r="CL109" s="139">
        <f>IF(CL$88='Capital Structure'!$H$7,SUM($E$100:CL100)-SUM($E$108:CL108),0)</f>
        <v>0</v>
      </c>
      <c r="CM109" s="139">
        <f>IF(CM$88='Capital Structure'!$H$7,SUM($E$100:CM100)-SUM($E$108:CM108),0)</f>
        <v>0</v>
      </c>
      <c r="CN109" s="139">
        <f>IF(CN$88='Capital Structure'!$H$7,SUM($E$100:CN100)-SUM($E$108:CN108),0)</f>
        <v>0</v>
      </c>
      <c r="CO109" s="139">
        <f>IF(CO$88='Capital Structure'!$H$7,SUM($E$100:CO100)-SUM($E$108:CO108),0)</f>
        <v>0</v>
      </c>
      <c r="CP109" s="139">
        <f>IF(CP$88='Capital Structure'!$H$7,SUM($E$100:CP100)-SUM($E$108:CP108),0)</f>
        <v>0</v>
      </c>
      <c r="CQ109" s="139">
        <f>IF(CQ$88='Capital Structure'!$H$7,SUM($E$100:CQ100)-SUM($E$108:CQ108),0)</f>
        <v>0</v>
      </c>
      <c r="CR109" s="139">
        <f>IF(CR$88='Capital Structure'!$H$7,SUM($E$100:CR100)-SUM($E$108:CR108),0)</f>
        <v>0</v>
      </c>
      <c r="CS109" s="139">
        <f>IF(CS$88='Capital Structure'!$H$7,SUM($E$100:CS100)-SUM($E$108:CS108),0)</f>
        <v>0</v>
      </c>
      <c r="CT109" s="139">
        <f>IF(CT$88='Capital Structure'!$H$7,SUM($E$100:CT100)-SUM($E$108:CT108),0)</f>
        <v>0</v>
      </c>
      <c r="CU109" s="139">
        <f>IF(CU$88='Capital Structure'!$H$7,SUM($E$100:CU100)-SUM($E$108:CU108),0)</f>
        <v>0</v>
      </c>
      <c r="CV109" s="139">
        <f>IF(CV$88='Capital Structure'!$H$7,SUM($E$100:CV100)-SUM($E$108:CV108),0)</f>
        <v>0</v>
      </c>
      <c r="CW109" s="139">
        <f>IF(CW$88='Capital Structure'!$H$7,SUM($E$100:CW100)-SUM($E$108:CW108),0)</f>
        <v>0</v>
      </c>
      <c r="CX109" s="139">
        <f>IF(CX$88='Capital Structure'!$H$7,SUM($E$100:CX100)-SUM($E$108:CX108),0)</f>
        <v>0</v>
      </c>
      <c r="CY109" s="139">
        <f>IF(CY$88='Capital Structure'!$H$7,SUM($E$100:CY100)-SUM($E$108:CY108),0)</f>
        <v>0</v>
      </c>
      <c r="CZ109" s="139">
        <f>IF(CZ$88='Capital Structure'!$H$7,SUM($E$100:CZ100)-SUM($E$108:CZ108),0)</f>
        <v>0</v>
      </c>
      <c r="DA109" s="139">
        <f>IF(DA$88='Capital Structure'!$H$7,SUM($E$100:DA100)-SUM($E$108:DA108),0)</f>
        <v>0</v>
      </c>
      <c r="DB109" s="139">
        <f>IF(DB$88='Capital Structure'!$H$7,SUM($E$100:DB100)-SUM($E$108:DB108),0)</f>
        <v>0</v>
      </c>
      <c r="DC109" s="139">
        <f>IF(DC$88='Capital Structure'!$H$7,SUM($E$100:DC100)-SUM($E$108:DC108),0)</f>
        <v>0</v>
      </c>
      <c r="DD109" s="139">
        <f>IF(DD$88='Capital Structure'!$H$7,SUM($E$100:DD100)-SUM($E$108:DD108),0)</f>
        <v>0</v>
      </c>
      <c r="DE109" s="139">
        <f>IF(DE$88='Capital Structure'!$H$7,SUM($E$100:DE100)-SUM($E$108:DE108),0)</f>
        <v>0</v>
      </c>
      <c r="DF109" s="139">
        <f>IF(DF$88='Capital Structure'!$H$7,SUM($E$100:DF100)-SUM($E$108:DF108),0)</f>
        <v>0</v>
      </c>
      <c r="DG109" s="139">
        <f>IF(DG$88='Capital Structure'!$H$7,SUM($E$100:DG100)-SUM($E$108:DG108),0)</f>
        <v>0</v>
      </c>
      <c r="DH109" s="139">
        <f>IF(DH$88='Capital Structure'!$H$7,SUM($E$100:DH100)-SUM($E$108:DH108),0)</f>
        <v>0</v>
      </c>
      <c r="DI109" s="139">
        <f>IF(DI$88='Capital Structure'!$H$7,SUM($E$100:DI100)-SUM($E$108:DI108),0)</f>
        <v>0</v>
      </c>
      <c r="DJ109" s="139">
        <f>IF(DJ$88='Capital Structure'!$H$7,SUM($E$100:DJ100)-SUM($E$108:DJ108),0)</f>
        <v>0</v>
      </c>
      <c r="DK109" s="139">
        <f>IF(DK$88='Capital Structure'!$H$7,SUM($E$100:DK100)-SUM($E$108:DK108),0)</f>
        <v>0</v>
      </c>
      <c r="DL109" s="139">
        <f>IF(DL$88='Capital Structure'!$H$7,SUM($E$100:DL100)-SUM($E$108:DL108),0)</f>
        <v>0</v>
      </c>
      <c r="DM109" s="139">
        <f>IF(DM$88='Capital Structure'!$H$7,SUM($E$100:DM100)-SUM($E$108:DM108),0)</f>
        <v>0</v>
      </c>
      <c r="DN109" s="139">
        <f>IF(DN$88='Capital Structure'!$H$7,SUM($E$100:DN100)-SUM($E$108:DN108),0)</f>
        <v>0</v>
      </c>
      <c r="DO109" s="139">
        <f>IF(DO$88='Capital Structure'!$H$7,SUM($E$100:DO100)-SUM($E$108:DO108),0)</f>
        <v>0</v>
      </c>
      <c r="DP109" s="139">
        <f>IF(DP$88='Capital Structure'!$H$7,SUM($E$100:DP100)-SUM($E$108:DP108),0)</f>
        <v>0</v>
      </c>
      <c r="DQ109" s="139">
        <f>IF(DQ$88='Capital Structure'!$H$7,SUM($E$100:DQ100)-SUM($E$108:DQ108),0)</f>
        <v>0</v>
      </c>
      <c r="DR109" s="139">
        <f>IF(DR$88='Capital Structure'!$H$7,SUM($E$100:DR100)-SUM($E$108:DR108),0)</f>
        <v>0</v>
      </c>
      <c r="DS109" s="139">
        <f>IF(DS$88='Capital Structure'!$H$7,SUM($E$100:DS100)-SUM($E$108:DS108),0)</f>
        <v>0</v>
      </c>
      <c r="DT109" s="139">
        <f>IF(DT$88='Capital Structure'!$H$7,SUM($E$100:DT100)-SUM($E$108:DT108),0)</f>
        <v>0</v>
      </c>
      <c r="DU109" s="139">
        <f>IF(DU$88='Capital Structure'!$H$7,SUM($E$100:DU100)-SUM($E$108:DU108),0)</f>
        <v>0</v>
      </c>
      <c r="DV109" s="139">
        <f>IF(DV$88='Capital Structure'!$H$7,SUM($E$100:DV100)-SUM($E$108:DV108),0)</f>
        <v>0</v>
      </c>
      <c r="DW109" s="139">
        <f>IF(DW$88='Capital Structure'!$H$7,SUM($E$100:DW100)-SUM($E$108:DW108),0)</f>
        <v>0</v>
      </c>
      <c r="DX109" s="139">
        <f>IF(DX$88='Capital Structure'!$H$7,SUM($E$100:DX100)-SUM($E$108:DX108),0)</f>
        <v>0</v>
      </c>
      <c r="DY109" s="139">
        <f>IF(DY$88='Capital Structure'!$H$7,SUM($E$100:DY100)-SUM($E$108:DY108),0)</f>
        <v>0</v>
      </c>
      <c r="DZ109" s="139">
        <f>IF(DZ$88='Capital Structure'!$H$7,SUM($E$100:DZ100)-SUM($E$108:DZ108),0)</f>
        <v>0</v>
      </c>
      <c r="EA109" s="139">
        <f>IF(EA$88='Capital Structure'!$H$7,SUM($E$100:EA100)-SUM($E$108:EA108),0)</f>
        <v>0</v>
      </c>
      <c r="EB109" s="139">
        <f>IF(EB$88='Capital Structure'!$H$7,SUM($E$100:EB100)-SUM($E$108:EB108),0)</f>
        <v>0</v>
      </c>
      <c r="EC109" s="139">
        <f>IF(EC$88='Capital Structure'!$H$7,SUM($E$100:EC100)-SUM($E$108:EC108),0)</f>
        <v>0</v>
      </c>
      <c r="ED109" s="139">
        <f>IF(ED$88='Capital Structure'!$H$7,SUM($E$100:ED100)-SUM($E$108:ED108),0)</f>
        <v>0</v>
      </c>
      <c r="EE109" s="139">
        <f>IF(EE$88='Capital Structure'!$H$7,SUM($E$100:EE100)-SUM($E$108:EE108),0)</f>
        <v>0</v>
      </c>
      <c r="EF109" s="139">
        <f>IF(EF$88='Capital Structure'!$H$7,SUM($E$100:EF100)-SUM($E$108:EF108),0)</f>
        <v>0</v>
      </c>
      <c r="EG109" s="139">
        <f>IF(EG$88='Capital Structure'!$H$7,SUM($E$100:EG100)-SUM($E$108:EG108),0)</f>
        <v>0</v>
      </c>
      <c r="EH109" s="139">
        <f>IF(EH$88='Capital Structure'!$H$7,SUM($E$100:EH100)-SUM($E$108:EH108),0)</f>
        <v>0</v>
      </c>
      <c r="EI109" s="139">
        <f>IF(EI$88='Capital Structure'!$H$7,SUM($E$100:EI100)-SUM($E$108:EI108),0)</f>
        <v>0</v>
      </c>
      <c r="EJ109" s="139">
        <f>IF(EJ$88='Capital Structure'!$H$7,SUM($E$100:EJ100)-SUM($E$108:EJ108),0)</f>
        <v>0</v>
      </c>
      <c r="EK109" s="139">
        <f>IF(EK$88='Capital Structure'!$H$7,SUM($E$100:EK100)-SUM($E$108:EK108),0)</f>
        <v>0</v>
      </c>
      <c r="EL109" s="139">
        <f>IF(EL$88='Capital Structure'!$H$7,SUM($E$100:EL100)-SUM($E$108:EL108),0)</f>
        <v>0</v>
      </c>
      <c r="EM109" s="139">
        <f>IF(EM$88='Capital Structure'!$H$7,SUM($E$100:EM100)-SUM($E$108:EM108),0)</f>
        <v>0</v>
      </c>
      <c r="EN109" s="139">
        <f>IF(EN$88='Capital Structure'!$H$7,SUM($E$100:EN100)-SUM($E$108:EN108),0)</f>
        <v>0</v>
      </c>
      <c r="EO109" s="139">
        <f>IF(EO$88='Capital Structure'!$H$7,SUM($E$100:EO100)-SUM($E$108:EO108),0)</f>
        <v>0</v>
      </c>
      <c r="EP109" s="139">
        <f>IF(EP$88='Capital Structure'!$H$7,SUM($E$100:EP100)-SUM($E$108:EP108),0)</f>
        <v>0</v>
      </c>
      <c r="EQ109" s="139">
        <f>IF(EQ$88='Capital Structure'!$H$7,SUM($E$100:EQ100)-SUM($E$108:EQ108),0)</f>
        <v>0</v>
      </c>
      <c r="ER109" s="139">
        <f>IF(ER$88='Capital Structure'!$H$7,SUM($E$100:ER100)-SUM($E$108:ER108),0)</f>
        <v>0</v>
      </c>
      <c r="ES109" s="139">
        <f>IF(ES$88='Capital Structure'!$H$7,SUM($E$100:ES100)-SUM($E$108:ES108),0)</f>
        <v>0</v>
      </c>
      <c r="ET109" s="139">
        <f>IF(ET$88='Capital Structure'!$H$7,SUM($E$100:ET100)-SUM($E$108:ET108),0)</f>
        <v>0</v>
      </c>
      <c r="EU109" s="139">
        <f>IF(EU$88='Capital Structure'!$H$7,SUM($E$100:EU100)-SUM($E$108:EU108),0)</f>
        <v>0</v>
      </c>
      <c r="EV109" s="139">
        <f>IF(EV$88='Capital Structure'!$H$7,SUM($E$100:EV100)-SUM($E$108:EV108),0)</f>
        <v>0</v>
      </c>
      <c r="EW109" s="139">
        <f>IF(EW$88='Capital Structure'!$H$7,SUM($E$100:EW100)-SUM($E$108:EW108),0)</f>
        <v>0</v>
      </c>
      <c r="EX109" s="139">
        <f>IF(EX$88='Capital Structure'!$H$7,SUM($E$100:EX100)-SUM($E$108:EX108),0)</f>
        <v>0</v>
      </c>
      <c r="EY109" s="139">
        <f>IF(EY$88='Capital Structure'!$H$7,SUM($E$100:EY100)-SUM($E$108:EY108),0)</f>
        <v>0</v>
      </c>
      <c r="EZ109" s="139">
        <f>IF(EZ$88='Capital Structure'!$H$7,SUM($E$100:EZ100)-SUM($E$108:EZ108),0)</f>
        <v>0</v>
      </c>
      <c r="FA109" s="139">
        <f>IF(FA$88='Capital Structure'!$H$7,SUM($E$100:FA100)-SUM($E$108:FA108),0)</f>
        <v>0</v>
      </c>
      <c r="FB109" s="139">
        <f>IF(FB$88='Capital Structure'!$H$7,SUM($E$100:FB100)-SUM($E$108:FB108),0)</f>
        <v>0</v>
      </c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</row>
    <row r="110" spans="2:206">
      <c r="B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</row>
    <row r="111" spans="2:206" s="120" customFormat="1">
      <c r="B111" s="144" t="s">
        <v>356</v>
      </c>
      <c r="E111" s="121">
        <f>E83</f>
        <v>0</v>
      </c>
      <c r="F111" s="121">
        <f t="shared" ref="F111:BQ111" si="44">F83</f>
        <v>0</v>
      </c>
      <c r="G111" s="121">
        <f t="shared" si="44"/>
        <v>0</v>
      </c>
      <c r="H111" s="121">
        <f t="shared" si="44"/>
        <v>0</v>
      </c>
      <c r="I111" s="121">
        <f t="shared" si="44"/>
        <v>0</v>
      </c>
      <c r="J111" s="121">
        <f t="shared" si="44"/>
        <v>0</v>
      </c>
      <c r="K111" s="121">
        <f t="shared" si="44"/>
        <v>0</v>
      </c>
      <c r="L111" s="121">
        <f t="shared" si="44"/>
        <v>0</v>
      </c>
      <c r="M111" s="121">
        <f t="shared" si="44"/>
        <v>0</v>
      </c>
      <c r="N111" s="121">
        <f t="shared" si="44"/>
        <v>0</v>
      </c>
      <c r="O111" s="121">
        <f t="shared" si="44"/>
        <v>0</v>
      </c>
      <c r="P111" s="121">
        <f t="shared" si="44"/>
        <v>0</v>
      </c>
      <c r="Q111" s="121">
        <f t="shared" si="44"/>
        <v>0</v>
      </c>
      <c r="R111" s="121">
        <f t="shared" si="44"/>
        <v>0</v>
      </c>
      <c r="S111" s="121">
        <f t="shared" si="44"/>
        <v>0</v>
      </c>
      <c r="T111" s="121">
        <f t="shared" si="44"/>
        <v>0</v>
      </c>
      <c r="U111" s="121">
        <f t="shared" si="44"/>
        <v>0</v>
      </c>
      <c r="V111" s="121">
        <f t="shared" si="44"/>
        <v>0</v>
      </c>
      <c r="W111" s="121">
        <f t="shared" si="44"/>
        <v>0</v>
      </c>
      <c r="X111" s="121">
        <f t="shared" si="44"/>
        <v>0</v>
      </c>
      <c r="Y111" s="121">
        <f t="shared" si="44"/>
        <v>0</v>
      </c>
      <c r="Z111" s="121">
        <f t="shared" si="44"/>
        <v>0</v>
      </c>
      <c r="AA111" s="121">
        <f t="shared" si="44"/>
        <v>0</v>
      </c>
      <c r="AB111" s="121">
        <f t="shared" si="44"/>
        <v>0</v>
      </c>
      <c r="AC111" s="121">
        <f t="shared" si="44"/>
        <v>0</v>
      </c>
      <c r="AD111" s="121">
        <f t="shared" si="44"/>
        <v>0</v>
      </c>
      <c r="AE111" s="121">
        <f t="shared" si="44"/>
        <v>0</v>
      </c>
      <c r="AF111" s="121">
        <f t="shared" si="44"/>
        <v>0</v>
      </c>
      <c r="AG111" s="121">
        <f t="shared" si="44"/>
        <v>0</v>
      </c>
      <c r="AH111" s="121">
        <f t="shared" si="44"/>
        <v>0</v>
      </c>
      <c r="AI111" s="121">
        <f t="shared" si="44"/>
        <v>0</v>
      </c>
      <c r="AJ111" s="121">
        <f t="shared" si="44"/>
        <v>0</v>
      </c>
      <c r="AK111" s="121">
        <f t="shared" si="44"/>
        <v>0</v>
      </c>
      <c r="AL111" s="121">
        <f t="shared" si="44"/>
        <v>0</v>
      </c>
      <c r="AM111" s="121">
        <f t="shared" si="44"/>
        <v>0</v>
      </c>
      <c r="AN111" s="121">
        <f t="shared" si="44"/>
        <v>0</v>
      </c>
      <c r="AO111" s="121">
        <f t="shared" si="44"/>
        <v>0</v>
      </c>
      <c r="AP111" s="121">
        <f t="shared" si="44"/>
        <v>0</v>
      </c>
      <c r="AQ111" s="121">
        <f t="shared" si="44"/>
        <v>0</v>
      </c>
      <c r="AR111" s="121">
        <f t="shared" si="44"/>
        <v>0</v>
      </c>
      <c r="AS111" s="121">
        <f t="shared" si="44"/>
        <v>0</v>
      </c>
      <c r="AT111" s="121">
        <f t="shared" si="44"/>
        <v>0</v>
      </c>
      <c r="AU111" s="121">
        <f t="shared" si="44"/>
        <v>0</v>
      </c>
      <c r="AV111" s="121">
        <f t="shared" si="44"/>
        <v>0</v>
      </c>
      <c r="AW111" s="121">
        <f t="shared" si="44"/>
        <v>0</v>
      </c>
      <c r="AX111" s="121">
        <f t="shared" si="44"/>
        <v>0</v>
      </c>
      <c r="AY111" s="121">
        <f t="shared" si="44"/>
        <v>0</v>
      </c>
      <c r="AZ111" s="121">
        <f t="shared" si="44"/>
        <v>0</v>
      </c>
      <c r="BA111" s="121">
        <f t="shared" si="44"/>
        <v>3392307.6923076925</v>
      </c>
      <c r="BB111" s="121">
        <f t="shared" si="44"/>
        <v>3392307.6923076925</v>
      </c>
      <c r="BC111" s="121">
        <f t="shared" si="44"/>
        <v>3392307.6923076925</v>
      </c>
      <c r="BD111" s="121">
        <f t="shared" si="44"/>
        <v>3392307.6923076925</v>
      </c>
      <c r="BE111" s="121">
        <f t="shared" si="44"/>
        <v>3392307.6923076925</v>
      </c>
      <c r="BF111" s="121">
        <f t="shared" si="44"/>
        <v>3392307.6923076925</v>
      </c>
      <c r="BG111" s="121">
        <f t="shared" si="44"/>
        <v>3392307.6923076925</v>
      </c>
      <c r="BH111" s="121">
        <f t="shared" si="44"/>
        <v>3392307.6923076925</v>
      </c>
      <c r="BI111" s="121">
        <f t="shared" si="44"/>
        <v>3392307.6923076925</v>
      </c>
      <c r="BJ111" s="121">
        <f t="shared" si="44"/>
        <v>3392307.6923076925</v>
      </c>
      <c r="BK111" s="121">
        <f t="shared" si="44"/>
        <v>3392307.6923076925</v>
      </c>
      <c r="BL111" s="121">
        <f t="shared" si="44"/>
        <v>3392307.6923076925</v>
      </c>
      <c r="BM111" s="121">
        <f t="shared" si="44"/>
        <v>3392307.6923076925</v>
      </c>
      <c r="BN111" s="121">
        <f t="shared" si="44"/>
        <v>3392307.6923076925</v>
      </c>
      <c r="BO111" s="121">
        <f t="shared" si="44"/>
        <v>3392307.6923076925</v>
      </c>
      <c r="BP111" s="121">
        <f t="shared" si="44"/>
        <v>3392307.6923076925</v>
      </c>
      <c r="BQ111" s="121">
        <f t="shared" si="44"/>
        <v>3392307.6923076925</v>
      </c>
      <c r="BR111" s="121">
        <f t="shared" ref="BR111:EC111" si="45">BR83</f>
        <v>3392307.6923076925</v>
      </c>
      <c r="BS111" s="121">
        <f t="shared" si="45"/>
        <v>3392307.6923076925</v>
      </c>
      <c r="BT111" s="121">
        <f t="shared" si="45"/>
        <v>3392307.6923076925</v>
      </c>
      <c r="BU111" s="121">
        <f t="shared" si="45"/>
        <v>3392307.6923076925</v>
      </c>
      <c r="BV111" s="121">
        <f t="shared" si="45"/>
        <v>3392307.6923076925</v>
      </c>
      <c r="BW111" s="121">
        <f t="shared" si="45"/>
        <v>3392307.6923076925</v>
      </c>
      <c r="BX111" s="121">
        <f t="shared" si="45"/>
        <v>3392307.6923076925</v>
      </c>
      <c r="BY111" s="121">
        <f t="shared" si="45"/>
        <v>3392307.6923076925</v>
      </c>
      <c r="BZ111" s="121">
        <f t="shared" si="45"/>
        <v>3392307.6923076361</v>
      </c>
      <c r="CA111" s="121">
        <f t="shared" si="45"/>
        <v>0</v>
      </c>
      <c r="CB111" s="121">
        <f t="shared" si="45"/>
        <v>0</v>
      </c>
      <c r="CC111" s="121">
        <f t="shared" si="45"/>
        <v>0</v>
      </c>
      <c r="CD111" s="121">
        <f t="shared" si="45"/>
        <v>0</v>
      </c>
      <c r="CE111" s="121">
        <f t="shared" si="45"/>
        <v>0</v>
      </c>
      <c r="CF111" s="121">
        <f t="shared" si="45"/>
        <v>0</v>
      </c>
      <c r="CG111" s="121">
        <f t="shared" si="45"/>
        <v>0</v>
      </c>
      <c r="CH111" s="121">
        <f t="shared" si="45"/>
        <v>0</v>
      </c>
      <c r="CI111" s="121">
        <f t="shared" si="45"/>
        <v>0</v>
      </c>
      <c r="CJ111" s="121">
        <f t="shared" si="45"/>
        <v>0</v>
      </c>
      <c r="CK111" s="121">
        <f t="shared" si="45"/>
        <v>0</v>
      </c>
      <c r="CL111" s="121">
        <f t="shared" si="45"/>
        <v>0</v>
      </c>
      <c r="CM111" s="121">
        <f t="shared" si="45"/>
        <v>0</v>
      </c>
      <c r="CN111" s="121">
        <f t="shared" si="45"/>
        <v>0</v>
      </c>
      <c r="CO111" s="121">
        <f t="shared" si="45"/>
        <v>0</v>
      </c>
      <c r="CP111" s="121">
        <f t="shared" si="45"/>
        <v>0</v>
      </c>
      <c r="CQ111" s="121">
        <f t="shared" si="45"/>
        <v>0</v>
      </c>
      <c r="CR111" s="121">
        <f t="shared" si="45"/>
        <v>0</v>
      </c>
      <c r="CS111" s="121">
        <f t="shared" si="45"/>
        <v>0</v>
      </c>
      <c r="CT111" s="121">
        <f t="shared" si="45"/>
        <v>0</v>
      </c>
      <c r="CU111" s="121">
        <f t="shared" si="45"/>
        <v>0</v>
      </c>
      <c r="CV111" s="121">
        <f t="shared" si="45"/>
        <v>0</v>
      </c>
      <c r="CW111" s="121">
        <f t="shared" si="45"/>
        <v>0</v>
      </c>
      <c r="CX111" s="121">
        <f t="shared" si="45"/>
        <v>0</v>
      </c>
      <c r="CY111" s="121">
        <f t="shared" si="45"/>
        <v>0</v>
      </c>
      <c r="CZ111" s="121">
        <f t="shared" si="45"/>
        <v>0</v>
      </c>
      <c r="DA111" s="121">
        <f t="shared" si="45"/>
        <v>0</v>
      </c>
      <c r="DB111" s="121">
        <f t="shared" si="45"/>
        <v>0</v>
      </c>
      <c r="DC111" s="121">
        <f t="shared" si="45"/>
        <v>0</v>
      </c>
      <c r="DD111" s="121">
        <f t="shared" si="45"/>
        <v>0</v>
      </c>
      <c r="DE111" s="121">
        <f t="shared" si="45"/>
        <v>0</v>
      </c>
      <c r="DF111" s="121">
        <f t="shared" si="45"/>
        <v>0</v>
      </c>
      <c r="DG111" s="121">
        <f t="shared" si="45"/>
        <v>0</v>
      </c>
      <c r="DH111" s="121">
        <f t="shared" si="45"/>
        <v>0</v>
      </c>
      <c r="DI111" s="121">
        <f t="shared" si="45"/>
        <v>0</v>
      </c>
      <c r="DJ111" s="121">
        <f t="shared" si="45"/>
        <v>0</v>
      </c>
      <c r="DK111" s="121">
        <f t="shared" si="45"/>
        <v>0</v>
      </c>
      <c r="DL111" s="121">
        <f t="shared" si="45"/>
        <v>0</v>
      </c>
      <c r="DM111" s="121">
        <f t="shared" si="45"/>
        <v>0</v>
      </c>
      <c r="DN111" s="121">
        <f t="shared" si="45"/>
        <v>0</v>
      </c>
      <c r="DO111" s="121">
        <f t="shared" si="45"/>
        <v>0</v>
      </c>
      <c r="DP111" s="121">
        <f t="shared" si="45"/>
        <v>0</v>
      </c>
      <c r="DQ111" s="121">
        <f t="shared" si="45"/>
        <v>0</v>
      </c>
      <c r="DR111" s="121">
        <f t="shared" si="45"/>
        <v>0</v>
      </c>
      <c r="DS111" s="121">
        <f t="shared" si="45"/>
        <v>0</v>
      </c>
      <c r="DT111" s="121">
        <f t="shared" si="45"/>
        <v>0</v>
      </c>
      <c r="DU111" s="121">
        <f t="shared" si="45"/>
        <v>0</v>
      </c>
      <c r="DV111" s="121">
        <f t="shared" si="45"/>
        <v>0</v>
      </c>
      <c r="DW111" s="121">
        <f t="shared" si="45"/>
        <v>0</v>
      </c>
      <c r="DX111" s="121">
        <f t="shared" si="45"/>
        <v>0</v>
      </c>
      <c r="DY111" s="121">
        <f t="shared" si="45"/>
        <v>0</v>
      </c>
      <c r="DZ111" s="121">
        <f t="shared" si="45"/>
        <v>0</v>
      </c>
      <c r="EA111" s="121">
        <f t="shared" si="45"/>
        <v>0</v>
      </c>
      <c r="EB111" s="121">
        <f t="shared" si="45"/>
        <v>0</v>
      </c>
      <c r="EC111" s="121">
        <f t="shared" si="45"/>
        <v>0</v>
      </c>
      <c r="ED111" s="121">
        <f t="shared" ref="ED111:FB111" si="46">ED83</f>
        <v>0</v>
      </c>
      <c r="EE111" s="121">
        <f t="shared" si="46"/>
        <v>0</v>
      </c>
      <c r="EF111" s="121">
        <f t="shared" si="46"/>
        <v>0</v>
      </c>
      <c r="EG111" s="121">
        <f t="shared" si="46"/>
        <v>0</v>
      </c>
      <c r="EH111" s="121">
        <f t="shared" si="46"/>
        <v>0</v>
      </c>
      <c r="EI111" s="121">
        <f t="shared" si="46"/>
        <v>0</v>
      </c>
      <c r="EJ111" s="121">
        <f t="shared" si="46"/>
        <v>0</v>
      </c>
      <c r="EK111" s="121">
        <f t="shared" si="46"/>
        <v>0</v>
      </c>
      <c r="EL111" s="121">
        <f t="shared" si="46"/>
        <v>0</v>
      </c>
      <c r="EM111" s="121">
        <f t="shared" si="46"/>
        <v>0</v>
      </c>
      <c r="EN111" s="121">
        <f t="shared" si="46"/>
        <v>0</v>
      </c>
      <c r="EO111" s="121">
        <f t="shared" si="46"/>
        <v>0</v>
      </c>
      <c r="EP111" s="121">
        <f t="shared" si="46"/>
        <v>0</v>
      </c>
      <c r="EQ111" s="121">
        <f t="shared" si="46"/>
        <v>0</v>
      </c>
      <c r="ER111" s="121">
        <f t="shared" si="46"/>
        <v>0</v>
      </c>
      <c r="ES111" s="121">
        <f t="shared" si="46"/>
        <v>0</v>
      </c>
      <c r="ET111" s="121">
        <f t="shared" si="46"/>
        <v>0</v>
      </c>
      <c r="EU111" s="121">
        <f t="shared" si="46"/>
        <v>0</v>
      </c>
      <c r="EV111" s="121">
        <f t="shared" si="46"/>
        <v>0</v>
      </c>
      <c r="EW111" s="121">
        <f t="shared" si="46"/>
        <v>0</v>
      </c>
      <c r="EX111" s="121">
        <f t="shared" si="46"/>
        <v>0</v>
      </c>
      <c r="EY111" s="121">
        <f t="shared" si="46"/>
        <v>0</v>
      </c>
      <c r="EZ111" s="121">
        <f t="shared" si="46"/>
        <v>0</v>
      </c>
      <c r="FA111" s="121">
        <f t="shared" si="46"/>
        <v>0</v>
      </c>
      <c r="FB111" s="121">
        <f t="shared" si="46"/>
        <v>0</v>
      </c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</row>
    <row r="112" spans="2:206">
      <c r="B112" s="139" t="s">
        <v>351</v>
      </c>
      <c r="E112" s="136">
        <f>MAX((E114-E116)*'Capital Structure'!$H$21/12,0)</f>
        <v>0</v>
      </c>
      <c r="F112" s="136">
        <f>MAX((F114-F116)*'Capital Structure'!$H$21/12,0)</f>
        <v>0</v>
      </c>
      <c r="G112" s="136">
        <f>MAX((G114-G116)*'Capital Structure'!$H$21/12,0)</f>
        <v>0</v>
      </c>
      <c r="H112" s="136">
        <f>MAX((H114-H116)*'Capital Structure'!$H$21/12,0)</f>
        <v>0</v>
      </c>
      <c r="I112" s="136">
        <f>MAX((I114-I116)*'Capital Structure'!$H$21/12,0)</f>
        <v>0</v>
      </c>
      <c r="J112" s="136">
        <f>MAX((J114-J116)*'Capital Structure'!$H$21/12,0)</f>
        <v>0</v>
      </c>
      <c r="K112" s="136">
        <f>MAX((K114-K116)*'Capital Structure'!$H$21/12,0)</f>
        <v>0</v>
      </c>
      <c r="L112" s="136">
        <f>MAX((L114-L116)*'Capital Structure'!$H$21/12,0)</f>
        <v>0</v>
      </c>
      <c r="M112" s="136">
        <f>MAX((M114-M116)*'Capital Structure'!$H$21/12,0)</f>
        <v>0</v>
      </c>
      <c r="N112" s="136">
        <f>MAX((N114-N116)*'Capital Structure'!$H$21/12,0)</f>
        <v>0</v>
      </c>
      <c r="O112" s="136">
        <f>MAX((O114-O116)*'Capital Structure'!$H$21/12,0)</f>
        <v>0</v>
      </c>
      <c r="P112" s="136">
        <f>MAX((P114-P116)*'Capital Structure'!$H$21/12,0)</f>
        <v>0</v>
      </c>
      <c r="Q112" s="136">
        <f>MAX((Q114-Q116)*'Capital Structure'!$H$21/12,0)</f>
        <v>0</v>
      </c>
      <c r="R112" s="136">
        <f>MAX((R114-R116)*'Capital Structure'!$H$21/12,0)</f>
        <v>0</v>
      </c>
      <c r="S112" s="136">
        <f>MAX((S114-S116)*'Capital Structure'!$H$21/12,0)</f>
        <v>0</v>
      </c>
      <c r="T112" s="136">
        <f>MAX((T114-T116)*'Capital Structure'!$H$21/12,0)</f>
        <v>0</v>
      </c>
      <c r="U112" s="136">
        <f>MAX((U114-U116)*'Capital Structure'!$H$21/12,0)</f>
        <v>0</v>
      </c>
      <c r="V112" s="136">
        <f>MAX((V114-V116)*'Capital Structure'!$H$21/12,0)</f>
        <v>0</v>
      </c>
      <c r="W112" s="136">
        <f>MAX((W114-W116)*'Capital Structure'!$H$21/12,0)</f>
        <v>0</v>
      </c>
      <c r="X112" s="136">
        <f>MAX((X114-X116)*'Capital Structure'!$H$21/12,0)</f>
        <v>0</v>
      </c>
      <c r="Y112" s="136">
        <f>MAX((Y114-Y116)*'Capital Structure'!$H$21/12,0)</f>
        <v>0</v>
      </c>
      <c r="Z112" s="136">
        <f>MAX((Z114-Z116)*'Capital Structure'!$H$21/12,0)</f>
        <v>0</v>
      </c>
      <c r="AA112" s="136">
        <f>MAX((AA114-AA116)*'Capital Structure'!$H$21/12,0)</f>
        <v>0</v>
      </c>
      <c r="AB112" s="136">
        <f>MAX((AB114-AB116)*'Capital Structure'!$H$21/12,0)</f>
        <v>0</v>
      </c>
      <c r="AC112" s="136">
        <f>MAX((AC114-AC116)*'Capital Structure'!$H$21/12,0)</f>
        <v>0</v>
      </c>
      <c r="AD112" s="136">
        <f>MAX((AD114-AD116)*'Capital Structure'!$H$21/12,0)</f>
        <v>0</v>
      </c>
      <c r="AE112" s="136">
        <f>MAX((AE114-AE116)*'Capital Structure'!$H$21/12,0)</f>
        <v>0</v>
      </c>
      <c r="AF112" s="136">
        <f>MAX((AF114-AF116)*'Capital Structure'!$H$21/12,0)</f>
        <v>0</v>
      </c>
      <c r="AG112" s="136">
        <f>MAX((AG114-AG116)*'Capital Structure'!$H$21/12,0)</f>
        <v>0</v>
      </c>
      <c r="AH112" s="136">
        <f>MAX((AH114-AH116)*'Capital Structure'!$H$21/12,0)</f>
        <v>0</v>
      </c>
      <c r="AI112" s="136">
        <f>MAX((AI114-AI116)*'Capital Structure'!$H$21/12,0)</f>
        <v>0</v>
      </c>
      <c r="AJ112" s="136">
        <f>MAX((AJ114-AJ116)*'Capital Structure'!$H$21/12,0)</f>
        <v>0</v>
      </c>
      <c r="AK112" s="136">
        <f>MAX((AK114-AK116)*'Capital Structure'!$H$21/12,0)</f>
        <v>0</v>
      </c>
      <c r="AL112" s="136">
        <f>MAX((AL114-AL116)*'Capital Structure'!$H$21/12,0)</f>
        <v>0</v>
      </c>
      <c r="AM112" s="136">
        <f>MAX((AM114-AM116)*'Capital Structure'!$H$21/12,0)</f>
        <v>0</v>
      </c>
      <c r="AN112" s="136">
        <f>MAX((AN114-AN116)*'Capital Structure'!$H$21/12,0)</f>
        <v>0</v>
      </c>
      <c r="AO112" s="136">
        <f>MAX((AO114-AO116)*'Capital Structure'!$H$21/12,0)</f>
        <v>0</v>
      </c>
      <c r="AP112" s="136">
        <f>MAX((AP114-AP116)*'Capital Structure'!$H$21/12,0)</f>
        <v>0</v>
      </c>
      <c r="AQ112" s="136">
        <f>MAX((AQ114-AQ116)*'Capital Structure'!$H$21/12,0)</f>
        <v>0</v>
      </c>
      <c r="AR112" s="136">
        <f>MAX((AR114-AR116)*'Capital Structure'!$H$21/12,0)</f>
        <v>0</v>
      </c>
      <c r="AS112" s="136">
        <f>MAX((AS114-AS116)*'Capital Structure'!$H$21/12,0)</f>
        <v>0</v>
      </c>
      <c r="AT112" s="136">
        <f>MAX((AT114-AT116)*'Capital Structure'!$H$21/12,0)</f>
        <v>0</v>
      </c>
      <c r="AU112" s="136">
        <f>MAX((AU114-AU116)*'Capital Structure'!$H$21/12,0)</f>
        <v>0</v>
      </c>
      <c r="AV112" s="136">
        <f>MAX((AV114-AV116)*'Capital Structure'!$H$21/12,0)</f>
        <v>0</v>
      </c>
      <c r="AW112" s="136">
        <f>MAX((AW114-AW116)*'Capital Structure'!$H$21/12,0)</f>
        <v>0</v>
      </c>
      <c r="AX112" s="136">
        <f>MAX((AX114-AX116)*'Capital Structure'!$H$21/12,0)</f>
        <v>0</v>
      </c>
      <c r="AY112" s="136">
        <f>MAX((AY114-AY116)*'Capital Structure'!$H$21/12,0)</f>
        <v>0</v>
      </c>
      <c r="AZ112" s="136">
        <f>MAX((AZ114-AZ116)*'Capital Structure'!$H$21/12,0)</f>
        <v>0</v>
      </c>
      <c r="BA112" s="136">
        <f>MAX((BA114-BA116)*'Capital Structure'!$H$21/12,0)</f>
        <v>14134.615384615385</v>
      </c>
      <c r="BB112" s="136">
        <f>MAX((BB114-BB116)*'Capital Structure'!$H$21/12,0)</f>
        <v>28328.125</v>
      </c>
      <c r="BC112" s="136">
        <f>MAX((BC114-BC116)*'Capital Structure'!$H$21/12,0)</f>
        <v>42580.774238782062</v>
      </c>
      <c r="BD112" s="136">
        <f>MAX((BD114-BD116)*'Capital Structure'!$H$21/12,0)</f>
        <v>56892.809516059038</v>
      </c>
      <c r="BE112" s="136">
        <f>MAX((BE114-BE116)*'Capital Structure'!$H$21/12,0)</f>
        <v>71264.478273658009</v>
      </c>
      <c r="BF112" s="136">
        <f>MAX((BF114-BF116)*'Capital Structure'!$H$21/12,0)</f>
        <v>85696.028984413628</v>
      </c>
      <c r="BG112" s="136">
        <f>MAX((BG114-BG116)*'Capital Structure'!$H$21/12,0)</f>
        <v>100187.71115646408</v>
      </c>
      <c r="BH112" s="136">
        <f>MAX((BH114-BH116)*'Capital Structure'!$H$21/12,0)</f>
        <v>114739.77533756472</v>
      </c>
      <c r="BI112" s="136">
        <f>MAX((BI114-BI116)*'Capital Structure'!$H$21/12,0)</f>
        <v>129352.47311941996</v>
      </c>
      <c r="BJ112" s="136">
        <f>MAX((BJ114-BJ116)*'Capital Structure'!$H$21/12,0)</f>
        <v>144026.05714203292</v>
      </c>
      <c r="BK112" s="136">
        <f>MAX((BK114-BK116)*'Capital Structure'!$H$21/12,0)</f>
        <v>158760.78109807349</v>
      </c>
      <c r="BL112" s="136">
        <f>MAX((BL114-BL116)*'Capital Structure'!$H$21/12,0)</f>
        <v>173556.89973726418</v>
      </c>
      <c r="BM112" s="136">
        <f>MAX((BM114-BM116)*'Capital Structure'!$H$21/12,0)</f>
        <v>188414.66887078484</v>
      </c>
      <c r="BN112" s="136">
        <f>MAX((BN114-BN116)*'Capital Structure'!$H$21/12,0)</f>
        <v>203334.34537569518</v>
      </c>
      <c r="BO112" s="136">
        <f>MAX((BO114-BO116)*'Capital Structure'!$H$21/12,0)</f>
        <v>218316.18719937597</v>
      </c>
      <c r="BP112" s="136">
        <f>MAX((BP114-BP116)*'Capital Structure'!$H$21/12,0)</f>
        <v>233360.45336398878</v>
      </c>
      <c r="BQ112" s="136">
        <f>MAX((BQ114-BQ116)*'Capital Structure'!$H$21/12,0)</f>
        <v>248467.40397095415</v>
      </c>
      <c r="BR112" s="136">
        <f>MAX((BR114-BR116)*'Capital Structure'!$H$21/12,0)</f>
        <v>263637.30020544847</v>
      </c>
      <c r="BS112" s="136">
        <f>MAX((BS114-BS116)*'Capital Structure'!$H$21/12,0)</f>
        <v>278870.40434091998</v>
      </c>
      <c r="BT112" s="136">
        <f>MAX((BT114-BT116)*'Capital Structure'!$H$21/12,0)</f>
        <v>294166.97974362253</v>
      </c>
      <c r="BU112" s="136">
        <f>MAX((BU114-BU116)*'Capital Structure'!$H$21/12,0)</f>
        <v>309527.2908771697</v>
      </c>
      <c r="BV112" s="136">
        <f>MAX((BV114-BV116)*'Capital Structure'!$H$21/12,0)</f>
        <v>324951.60330710659</v>
      </c>
      <c r="BW112" s="136">
        <f>MAX((BW114-BW116)*'Capital Structure'!$H$21/12,0)</f>
        <v>340440.18370550167</v>
      </c>
      <c r="BX112" s="136">
        <f>MAX((BX114-BX116)*'Capital Structure'!$H$21/12,0)</f>
        <v>355993.29985555657</v>
      </c>
      <c r="BY112" s="136">
        <f>MAX((BY114-BY116)*'Capital Structure'!$H$21/12,0)</f>
        <v>371611.22065623687</v>
      </c>
      <c r="BZ112" s="136">
        <f>MAX((BZ114-BZ116)*'Capital Structure'!$H$21/12,0)</f>
        <v>387294.21612691967</v>
      </c>
      <c r="CA112" s="136">
        <f>MAX((CA114-CA116)*'Capital Structure'!$H$21/12,0)</f>
        <v>0</v>
      </c>
      <c r="CB112" s="136">
        <f>MAX((CB114-CB116)*'Capital Structure'!$H$21/12,0)</f>
        <v>0</v>
      </c>
      <c r="CC112" s="136">
        <f>MAX((CC114-CC116)*'Capital Structure'!$H$21/12,0)</f>
        <v>0</v>
      </c>
      <c r="CD112" s="136">
        <f>MAX((CD114-CD116)*'Capital Structure'!$H$21/12,0)</f>
        <v>0</v>
      </c>
      <c r="CE112" s="136">
        <f>MAX((CE114-CE116)*'Capital Structure'!$H$21/12,0)</f>
        <v>0</v>
      </c>
      <c r="CF112" s="136">
        <f>MAX((CF114-CF116)*'Capital Structure'!$H$21/12,0)</f>
        <v>0</v>
      </c>
      <c r="CG112" s="136">
        <f>MAX((CG114-CG116)*'Capital Structure'!$H$21/12,0)</f>
        <v>0</v>
      </c>
      <c r="CH112" s="136">
        <f>MAX((CH114-CH116)*'Capital Structure'!$H$21/12,0)</f>
        <v>0</v>
      </c>
      <c r="CI112" s="136">
        <f>MAX((CI114-CI116)*'Capital Structure'!$H$21/12,0)</f>
        <v>0</v>
      </c>
      <c r="CJ112" s="136">
        <f>MAX((CJ114-CJ116)*'Capital Structure'!$H$21/12,0)</f>
        <v>0</v>
      </c>
      <c r="CK112" s="136">
        <f>MAX((CK114-CK116)*'Capital Structure'!$H$21/12,0)</f>
        <v>0</v>
      </c>
      <c r="CL112" s="136">
        <f>MAX((CL114-CL116)*'Capital Structure'!$H$21/12,0)</f>
        <v>0</v>
      </c>
      <c r="CM112" s="136">
        <f>MAX((CM114-CM116)*'Capital Structure'!$H$21/12,0)</f>
        <v>0</v>
      </c>
      <c r="CN112" s="136">
        <f>MAX((CN114-CN116)*'Capital Structure'!$H$21/12,0)</f>
        <v>0</v>
      </c>
      <c r="CO112" s="136">
        <f>MAX((CO114-CO116)*'Capital Structure'!$H$21/12,0)</f>
        <v>0</v>
      </c>
      <c r="CP112" s="136">
        <f>MAX((CP114-CP116)*'Capital Structure'!$H$21/12,0)</f>
        <v>0</v>
      </c>
      <c r="CQ112" s="136">
        <f>MAX((CQ114-CQ116)*'Capital Structure'!$H$21/12,0)</f>
        <v>0</v>
      </c>
      <c r="CR112" s="136">
        <f>MAX((CR114-CR116)*'Capital Structure'!$H$21/12,0)</f>
        <v>0</v>
      </c>
      <c r="CS112" s="136">
        <f>MAX((CS114-CS116)*'Capital Structure'!$H$21/12,0)</f>
        <v>0</v>
      </c>
      <c r="CT112" s="136">
        <f>MAX((CT114-CT116)*'Capital Structure'!$H$21/12,0)</f>
        <v>0</v>
      </c>
      <c r="CU112" s="136">
        <f>MAX((CU114-CU116)*'Capital Structure'!$H$21/12,0)</f>
        <v>0</v>
      </c>
      <c r="CV112" s="136">
        <f>MAX((CV114-CV116)*'Capital Structure'!$H$21/12,0)</f>
        <v>0</v>
      </c>
      <c r="CW112" s="136">
        <f>MAX((CW114-CW116)*'Capital Structure'!$H$21/12,0)</f>
        <v>0</v>
      </c>
      <c r="CX112" s="136">
        <f>MAX((CX114-CX116)*'Capital Structure'!$H$21/12,0)</f>
        <v>0</v>
      </c>
      <c r="CY112" s="136">
        <f>MAX((CY114-CY116)*'Capital Structure'!$H$21/12,0)</f>
        <v>0</v>
      </c>
      <c r="CZ112" s="136">
        <f>MAX((CZ114-CZ116)*'Capital Structure'!$H$21/12,0)</f>
        <v>0</v>
      </c>
      <c r="DA112" s="136">
        <f>MAX((DA114-DA116)*'Capital Structure'!$H$21/12,0)</f>
        <v>0</v>
      </c>
      <c r="DB112" s="136">
        <f>MAX((DB114-DB116)*'Capital Structure'!$H$21/12,0)</f>
        <v>0</v>
      </c>
      <c r="DC112" s="136">
        <f>MAX((DC114-DC116)*'Capital Structure'!$H$21/12,0)</f>
        <v>0</v>
      </c>
      <c r="DD112" s="136">
        <f>MAX((DD114-DD116)*'Capital Structure'!$H$21/12,0)</f>
        <v>0</v>
      </c>
      <c r="DE112" s="136">
        <f>MAX((DE114-DE116)*'Capital Structure'!$H$21/12,0)</f>
        <v>0</v>
      </c>
      <c r="DF112" s="136">
        <f>MAX((DF114-DF116)*'Capital Structure'!$H$21/12,0)</f>
        <v>0</v>
      </c>
      <c r="DG112" s="136">
        <f>MAX((DG114-DG116)*'Capital Structure'!$H$21/12,0)</f>
        <v>0</v>
      </c>
      <c r="DH112" s="136">
        <f>MAX((DH114-DH116)*'Capital Structure'!$H$21/12,0)</f>
        <v>0</v>
      </c>
      <c r="DI112" s="136">
        <f>MAX((DI114-DI116)*'Capital Structure'!$H$21/12,0)</f>
        <v>0</v>
      </c>
      <c r="DJ112" s="136">
        <f>MAX((DJ114-DJ116)*'Capital Structure'!$H$21/12,0)</f>
        <v>0</v>
      </c>
      <c r="DK112" s="136">
        <f>MAX((DK114-DK116)*'Capital Structure'!$H$21/12,0)</f>
        <v>0</v>
      </c>
      <c r="DL112" s="136">
        <f>MAX((DL114-DL116)*'Capital Structure'!$H$21/12,0)</f>
        <v>0</v>
      </c>
      <c r="DM112" s="136">
        <f>MAX((DM114-DM116)*'Capital Structure'!$H$21/12,0)</f>
        <v>0</v>
      </c>
      <c r="DN112" s="136">
        <f>MAX((DN114-DN116)*'Capital Structure'!$H$21/12,0)</f>
        <v>0</v>
      </c>
      <c r="DO112" s="136">
        <f>MAX((DO114-DO116)*'Capital Structure'!$H$21/12,0)</f>
        <v>0</v>
      </c>
      <c r="DP112" s="136">
        <f>MAX((DP114-DP116)*'Capital Structure'!$H$21/12,0)</f>
        <v>0</v>
      </c>
      <c r="DQ112" s="136">
        <f>MAX((DQ114-DQ116)*'Capital Structure'!$H$21/12,0)</f>
        <v>0</v>
      </c>
      <c r="DR112" s="136">
        <f>MAX((DR114-DR116)*'Capital Structure'!$H$21/12,0)</f>
        <v>0</v>
      </c>
      <c r="DS112" s="136">
        <f>MAX((DS114-DS116)*'Capital Structure'!$H$21/12,0)</f>
        <v>0</v>
      </c>
      <c r="DT112" s="136">
        <f>MAX((DT114-DT116)*'Capital Structure'!$H$21/12,0)</f>
        <v>0</v>
      </c>
      <c r="DU112" s="136">
        <f>MAX((DU114-DU116)*'Capital Structure'!$H$21/12,0)</f>
        <v>0</v>
      </c>
      <c r="DV112" s="136">
        <f>MAX((DV114-DV116)*'Capital Structure'!$H$21/12,0)</f>
        <v>0</v>
      </c>
      <c r="DW112" s="136">
        <f>MAX((DW114-DW116)*'Capital Structure'!$H$21/12,0)</f>
        <v>0</v>
      </c>
      <c r="DX112" s="136">
        <f>MAX((DX114-DX116)*'Capital Structure'!$H$21/12,0)</f>
        <v>0</v>
      </c>
      <c r="DY112" s="136">
        <f>MAX((DY114-DY116)*'Capital Structure'!$H$21/12,0)</f>
        <v>0</v>
      </c>
      <c r="DZ112" s="136">
        <f>MAX((DZ114-DZ116)*'Capital Structure'!$H$21/12,0)</f>
        <v>0</v>
      </c>
      <c r="EA112" s="136">
        <f>MAX((EA114-EA116)*'Capital Structure'!$H$21/12,0)</f>
        <v>0</v>
      </c>
      <c r="EB112" s="136">
        <f>MAX((EB114-EB116)*'Capital Structure'!$H$21/12,0)</f>
        <v>0</v>
      </c>
      <c r="EC112" s="136">
        <f>MAX((EC114-EC116)*'Capital Structure'!$H$21/12,0)</f>
        <v>0</v>
      </c>
      <c r="ED112" s="136">
        <f>MAX((ED114-ED116)*'Capital Structure'!$H$21/12,0)</f>
        <v>0</v>
      </c>
      <c r="EE112" s="136">
        <f>MAX((EE114-EE116)*'Capital Structure'!$H$21/12,0)</f>
        <v>0</v>
      </c>
      <c r="EF112" s="136">
        <f>MAX((EF114-EF116)*'Capital Structure'!$H$21/12,0)</f>
        <v>0</v>
      </c>
      <c r="EG112" s="136">
        <f>MAX((EG114-EG116)*'Capital Structure'!$H$21/12,0)</f>
        <v>0</v>
      </c>
      <c r="EH112" s="136">
        <f>MAX((EH114-EH116)*'Capital Structure'!$H$21/12,0)</f>
        <v>0</v>
      </c>
      <c r="EI112" s="136">
        <f>MAX((EI114-EI116)*'Capital Structure'!$H$21/12,0)</f>
        <v>0</v>
      </c>
      <c r="EJ112" s="136">
        <f>MAX((EJ114-EJ116)*'Capital Structure'!$H$21/12,0)</f>
        <v>0</v>
      </c>
      <c r="EK112" s="136">
        <f>MAX((EK114-EK116)*'Capital Structure'!$H$21/12,0)</f>
        <v>0</v>
      </c>
      <c r="EL112" s="136">
        <f>MAX((EL114-EL116)*'Capital Structure'!$H$21/12,0)</f>
        <v>0</v>
      </c>
      <c r="EM112" s="136">
        <f>MAX((EM114-EM116)*'Capital Structure'!$H$21/12,0)</f>
        <v>0</v>
      </c>
      <c r="EN112" s="136">
        <f>MAX((EN114-EN116)*'Capital Structure'!$H$21/12,0)</f>
        <v>0</v>
      </c>
      <c r="EO112" s="136">
        <f>MAX((EO114-EO116)*'Capital Structure'!$H$21/12,0)</f>
        <v>0</v>
      </c>
      <c r="EP112" s="136">
        <f>MAX((EP114-EP116)*'Capital Structure'!$H$21/12,0)</f>
        <v>0</v>
      </c>
      <c r="EQ112" s="136">
        <f>MAX((EQ114-EQ116)*'Capital Structure'!$H$21/12,0)</f>
        <v>0</v>
      </c>
      <c r="ER112" s="136">
        <f>MAX((ER114-ER116)*'Capital Structure'!$H$21/12,0)</f>
        <v>0</v>
      </c>
      <c r="ES112" s="136">
        <f>MAX((ES114-ES116)*'Capital Structure'!$H$21/12,0)</f>
        <v>0</v>
      </c>
      <c r="ET112" s="136">
        <f>MAX((ET114-ET116)*'Capital Structure'!$H$21/12,0)</f>
        <v>0</v>
      </c>
      <c r="EU112" s="136">
        <f>MAX((EU114-EU116)*'Capital Structure'!$H$21/12,0)</f>
        <v>0</v>
      </c>
      <c r="EV112" s="136">
        <f>MAX((EV114-EV116)*'Capital Structure'!$H$21/12,0)</f>
        <v>0</v>
      </c>
      <c r="EW112" s="136">
        <f>MAX((EW114-EW116)*'Capital Structure'!$H$21/12,0)</f>
        <v>0</v>
      </c>
      <c r="EX112" s="136">
        <f>MAX((EX114-EX116)*'Capital Structure'!$H$21/12,0)</f>
        <v>0</v>
      </c>
      <c r="EY112" s="136">
        <f>MAX((EY114-EY116)*'Capital Structure'!$H$21/12,0)</f>
        <v>0</v>
      </c>
      <c r="EZ112" s="136">
        <f>MAX((EZ114-EZ116)*'Capital Structure'!$H$21/12,0)</f>
        <v>0</v>
      </c>
      <c r="FA112" s="136">
        <f>MAX((FA114-FA116)*'Capital Structure'!$H$21/12,0)</f>
        <v>0</v>
      </c>
      <c r="FB112" s="136">
        <f>MAX((FB114-FB116)*'Capital Structure'!$H$21/12,0)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352</v>
      </c>
      <c r="E113" s="136">
        <f>IFERROR(VLOOKUP(E$88,'Capital Structure'!$H$27:$I$29,2,FALSE),0)</f>
        <v>0</v>
      </c>
      <c r="F113" s="136">
        <f>IFERROR(VLOOKUP(F$88,'Capital Structure'!$H$27:$I$29,2,FALSE),0)</f>
        <v>0</v>
      </c>
      <c r="G113" s="136">
        <f>IFERROR(VLOOKUP(G$88,'Capital Structure'!$H$27:$I$29,2,FALSE),0)</f>
        <v>0</v>
      </c>
      <c r="H113" s="136">
        <f>IFERROR(VLOOKUP(H$88,'Capital Structure'!$H$27:$I$29,2,FALSE),0)</f>
        <v>0</v>
      </c>
      <c r="I113" s="136">
        <f>IFERROR(VLOOKUP(I$88,'Capital Structure'!$H$27:$I$29,2,FALSE),0)</f>
        <v>0</v>
      </c>
      <c r="J113" s="136">
        <f>IFERROR(VLOOKUP(J$88,'Capital Structure'!$H$27:$I$29,2,FALSE),0)</f>
        <v>0</v>
      </c>
      <c r="K113" s="136">
        <f>IFERROR(VLOOKUP(K$88,'Capital Structure'!$H$27:$I$29,2,FALSE),0)</f>
        <v>0</v>
      </c>
      <c r="L113" s="136">
        <f>IFERROR(VLOOKUP(L$88,'Capital Structure'!$H$27:$I$29,2,FALSE),0)</f>
        <v>0</v>
      </c>
      <c r="M113" s="136">
        <f>IFERROR(VLOOKUP(M$88,'Capital Structure'!$H$27:$I$29,2,FALSE),0)</f>
        <v>0</v>
      </c>
      <c r="N113" s="136">
        <f>IFERROR(VLOOKUP(N$88,'Capital Structure'!$H$27:$I$29,2,FALSE),0)</f>
        <v>0</v>
      </c>
      <c r="O113" s="136">
        <f>IFERROR(VLOOKUP(O$88,'Capital Structure'!$H$27:$I$29,2,FALSE),0)</f>
        <v>0</v>
      </c>
      <c r="P113" s="136">
        <f>IFERROR(VLOOKUP(P$88,'Capital Structure'!$H$27:$I$29,2,FALSE),0)</f>
        <v>0</v>
      </c>
      <c r="Q113" s="136">
        <f>IFERROR(VLOOKUP(Q$88,'Capital Structure'!$H$27:$I$29,2,FALSE),0)</f>
        <v>0</v>
      </c>
      <c r="R113" s="136">
        <f>IFERROR(VLOOKUP(R$88,'Capital Structure'!$H$27:$I$29,2,FALSE),0)</f>
        <v>0</v>
      </c>
      <c r="S113" s="136">
        <f>IFERROR(VLOOKUP(S$88,'Capital Structure'!$H$27:$I$29,2,FALSE),0)</f>
        <v>0</v>
      </c>
      <c r="T113" s="136">
        <f>IFERROR(VLOOKUP(T$88,'Capital Structure'!$H$27:$I$29,2,FALSE),0)</f>
        <v>0</v>
      </c>
      <c r="U113" s="136">
        <f>IFERROR(VLOOKUP(U$88,'Capital Structure'!$H$27:$I$29,2,FALSE),0)</f>
        <v>0</v>
      </c>
      <c r="V113" s="136">
        <f>IFERROR(VLOOKUP(V$88,'Capital Structure'!$H$27:$I$29,2,FALSE),0)</f>
        <v>0</v>
      </c>
      <c r="W113" s="136">
        <f>IFERROR(VLOOKUP(W$88,'Capital Structure'!$H$27:$I$29,2,FALSE),0)</f>
        <v>0</v>
      </c>
      <c r="X113" s="136">
        <f>IFERROR(VLOOKUP(X$88,'Capital Structure'!$H$27:$I$29,2,FALSE),0)</f>
        <v>0</v>
      </c>
      <c r="Y113" s="136">
        <f>IFERROR(VLOOKUP(Y$88,'Capital Structure'!$H$27:$I$29,2,FALSE),0)</f>
        <v>0</v>
      </c>
      <c r="Z113" s="136">
        <f>IFERROR(VLOOKUP(Z$88,'Capital Structure'!$H$27:$I$29,2,FALSE),0)</f>
        <v>0</v>
      </c>
      <c r="AA113" s="136">
        <f>IFERROR(VLOOKUP(AA$88,'Capital Structure'!$H$27:$I$29,2,FALSE),0)</f>
        <v>0</v>
      </c>
      <c r="AB113" s="136">
        <f>IFERROR(VLOOKUP(AB$88,'Capital Structure'!$H$27:$I$29,2,FALSE),0)</f>
        <v>0</v>
      </c>
      <c r="AC113" s="136">
        <f>IFERROR(VLOOKUP(AC$88,'Capital Structure'!$H$27:$I$29,2,FALSE),0)</f>
        <v>0</v>
      </c>
      <c r="AD113" s="136">
        <f>IFERROR(VLOOKUP(AD$88,'Capital Structure'!$H$27:$I$29,2,FALSE),0)</f>
        <v>0</v>
      </c>
      <c r="AE113" s="136">
        <f>IFERROR(VLOOKUP(AE$88,'Capital Structure'!$H$27:$I$29,2,FALSE),0)</f>
        <v>0</v>
      </c>
      <c r="AF113" s="136">
        <f>IFERROR(VLOOKUP(AF$88,'Capital Structure'!$H$27:$I$29,2,FALSE),0)</f>
        <v>0</v>
      </c>
      <c r="AG113" s="136">
        <f>IFERROR(VLOOKUP(AG$88,'Capital Structure'!$H$27:$I$29,2,FALSE),0)</f>
        <v>0</v>
      </c>
      <c r="AH113" s="136">
        <f>IFERROR(VLOOKUP(AH$88,'Capital Structure'!$H$27:$I$29,2,FALSE),0)</f>
        <v>0</v>
      </c>
      <c r="AI113" s="136">
        <f>IFERROR(VLOOKUP(AI$88,'Capital Structure'!$H$27:$I$29,2,FALSE),0)</f>
        <v>0</v>
      </c>
      <c r="AJ113" s="136">
        <f>IFERROR(VLOOKUP(AJ$88,'Capital Structure'!$H$27:$I$29,2,FALSE),0)</f>
        <v>0</v>
      </c>
      <c r="AK113" s="136">
        <f>IFERROR(VLOOKUP(AK$88,'Capital Structure'!$H$27:$I$29,2,FALSE),0)</f>
        <v>0</v>
      </c>
      <c r="AL113" s="136">
        <f>IFERROR(VLOOKUP(AL$88,'Capital Structure'!$H$27:$I$29,2,FALSE),0)</f>
        <v>0</v>
      </c>
      <c r="AM113" s="136">
        <f>IFERROR(VLOOKUP(AM$88,'Capital Structure'!$H$27:$I$29,2,FALSE),0)</f>
        <v>0</v>
      </c>
      <c r="AN113" s="136">
        <f>IFERROR(VLOOKUP(AN$88,'Capital Structure'!$H$27:$I$29,2,FALSE),0)</f>
        <v>0</v>
      </c>
      <c r="AO113" s="136">
        <f>IFERROR(VLOOKUP(AO$88,'Capital Structure'!$H$27:$I$29,2,FALSE),0)</f>
        <v>0</v>
      </c>
      <c r="AP113" s="136">
        <f>IFERROR(VLOOKUP(AP$88,'Capital Structure'!$H$27:$I$29,2,FALSE),0)</f>
        <v>0</v>
      </c>
      <c r="AQ113" s="136">
        <f>IFERROR(VLOOKUP(AQ$88,'Capital Structure'!$H$27:$I$29,2,FALSE),0)</f>
        <v>0</v>
      </c>
      <c r="AR113" s="136">
        <f>IFERROR(VLOOKUP(AR$88,'Capital Structure'!$H$27:$I$29,2,FALSE),0)</f>
        <v>0</v>
      </c>
      <c r="AS113" s="136">
        <f>IFERROR(VLOOKUP(AS$88,'Capital Structure'!$H$27:$I$29,2,FALSE),0)</f>
        <v>0</v>
      </c>
      <c r="AT113" s="136">
        <f>IFERROR(VLOOKUP(AT$88,'Capital Structure'!$H$27:$I$29,2,FALSE),0)</f>
        <v>0</v>
      </c>
      <c r="AU113" s="136">
        <f>IFERROR(VLOOKUP(AU$88,'Capital Structure'!$H$27:$I$29,2,FALSE),0)</f>
        <v>0</v>
      </c>
      <c r="AV113" s="136">
        <f>IFERROR(VLOOKUP(AV$88,'Capital Structure'!$H$27:$I$29,2,FALSE),0)</f>
        <v>0</v>
      </c>
      <c r="AW113" s="136">
        <f>IFERROR(VLOOKUP(AW$88,'Capital Structure'!$H$27:$I$29,2,FALSE),0)</f>
        <v>0</v>
      </c>
      <c r="AX113" s="136">
        <f>IFERROR(VLOOKUP(AX$88,'Capital Structure'!$H$27:$I$29,2,FALSE),0)</f>
        <v>0</v>
      </c>
      <c r="AY113" s="136">
        <f>IFERROR(VLOOKUP(AY$88,'Capital Structure'!$H$27:$I$29,2,FALSE),0)</f>
        <v>0</v>
      </c>
      <c r="AZ113" s="136">
        <f>IFERROR(VLOOKUP(AZ$88,'Capital Structure'!$H$27:$I$29,2,FALSE),0)</f>
        <v>0</v>
      </c>
      <c r="BA113" s="136">
        <f>IFERROR(VLOOKUP(BA$88,'Capital Structure'!$H$27:$I$29,2,FALSE),0)</f>
        <v>0</v>
      </c>
      <c r="BB113" s="136">
        <f>IFERROR(VLOOKUP(BB$88,'Capital Structure'!$H$27:$I$29,2,FALSE),0)</f>
        <v>0</v>
      </c>
      <c r="BC113" s="136">
        <f>IFERROR(VLOOKUP(BC$88,'Capital Structure'!$H$27:$I$29,2,FALSE),0)</f>
        <v>0</v>
      </c>
      <c r="BD113" s="136">
        <f>IFERROR(VLOOKUP(BD$88,'Capital Structure'!$H$27:$I$29,2,FALSE),0)</f>
        <v>0</v>
      </c>
      <c r="BE113" s="136">
        <f>IFERROR(VLOOKUP(BE$88,'Capital Structure'!$H$27:$I$29,2,FALSE),0)</f>
        <v>0</v>
      </c>
      <c r="BF113" s="136">
        <f>IFERROR(VLOOKUP(BF$88,'Capital Structure'!$H$27:$I$29,2,FALSE),0)</f>
        <v>0</v>
      </c>
      <c r="BG113" s="136">
        <f>IFERROR(VLOOKUP(BG$88,'Capital Structure'!$H$27:$I$29,2,FALSE),0)</f>
        <v>0</v>
      </c>
      <c r="BH113" s="136">
        <f>IFERROR(VLOOKUP(BH$88,'Capital Structure'!$H$27:$I$29,2,FALSE),0)</f>
        <v>0</v>
      </c>
      <c r="BI113" s="136">
        <f>IFERROR(VLOOKUP(BI$88,'Capital Structure'!$H$27:$I$29,2,FALSE),0)</f>
        <v>0</v>
      </c>
      <c r="BJ113" s="136">
        <f>IFERROR(VLOOKUP(BJ$88,'Capital Structure'!$H$27:$I$29,2,FALSE),0)</f>
        <v>0</v>
      </c>
      <c r="BK113" s="136">
        <f>IFERROR(VLOOKUP(BK$88,'Capital Structure'!$H$27:$I$29,2,FALSE),0)</f>
        <v>0</v>
      </c>
      <c r="BL113" s="136">
        <f>IFERROR(VLOOKUP(BL$88,'Capital Structure'!$H$27:$I$29,2,FALSE),0)</f>
        <v>0</v>
      </c>
      <c r="BM113" s="136">
        <f>IFERROR(VLOOKUP(BM$88,'Capital Structure'!$H$27:$I$29,2,FALSE),0)</f>
        <v>0</v>
      </c>
      <c r="BN113" s="136">
        <f>IFERROR(VLOOKUP(BN$88,'Capital Structure'!$H$27:$I$29,2,FALSE),0)</f>
        <v>0</v>
      </c>
      <c r="BO113" s="136">
        <f>IFERROR(VLOOKUP(BO$88,'Capital Structure'!$H$27:$I$29,2,FALSE),0)</f>
        <v>0</v>
      </c>
      <c r="BP113" s="136">
        <f>IFERROR(VLOOKUP(BP$88,'Capital Structure'!$H$27:$I$29,2,FALSE),0)</f>
        <v>0</v>
      </c>
      <c r="BQ113" s="136">
        <f>IFERROR(VLOOKUP(BQ$88,'Capital Structure'!$H$27:$I$29,2,FALSE),0)</f>
        <v>0</v>
      </c>
      <c r="BR113" s="136">
        <f>IFERROR(VLOOKUP(BR$88,'Capital Structure'!$H$27:$I$29,2,FALSE),0)</f>
        <v>0</v>
      </c>
      <c r="BS113" s="136">
        <f>IFERROR(VLOOKUP(BS$88,'Capital Structure'!$H$27:$I$29,2,FALSE),0)</f>
        <v>0</v>
      </c>
      <c r="BT113" s="136">
        <f>IFERROR(VLOOKUP(BT$88,'Capital Structure'!$H$27:$I$29,2,FALSE),0)</f>
        <v>0</v>
      </c>
      <c r="BU113" s="136">
        <f>IFERROR(VLOOKUP(BU$88,'Capital Structure'!$H$27:$I$29,2,FALSE),0)</f>
        <v>0</v>
      </c>
      <c r="BV113" s="136">
        <f>IFERROR(VLOOKUP(BV$88,'Capital Structure'!$H$27:$I$29,2,FALSE),0)</f>
        <v>0</v>
      </c>
      <c r="BW113" s="136">
        <f>IFERROR(VLOOKUP(BW$88,'Capital Structure'!$H$27:$I$29,2,FALSE),0)</f>
        <v>0</v>
      </c>
      <c r="BX113" s="136">
        <f>IFERROR(VLOOKUP(BX$88,'Capital Structure'!$H$27:$I$29,2,FALSE),0)</f>
        <v>0</v>
      </c>
      <c r="BY113" s="136">
        <f>IFERROR(VLOOKUP(BY$88,'Capital Structure'!$H$27:$I$29,2,FALSE),0)</f>
        <v>0</v>
      </c>
      <c r="BZ113" s="136">
        <f>IFERROR(VLOOKUP(BZ$88,'Capital Structure'!$H$27:$I$29,2,FALSE),0)</f>
        <v>0</v>
      </c>
      <c r="CA113" s="136">
        <f>IFERROR(VLOOKUP(CA$88,'Capital Structure'!$H$27:$I$29,2,FALSE),0)</f>
        <v>0</v>
      </c>
      <c r="CB113" s="136">
        <f>IFERROR(VLOOKUP(CB$88,'Capital Structure'!$H$27:$I$29,2,FALSE),0)</f>
        <v>0</v>
      </c>
      <c r="CC113" s="136">
        <f>IFERROR(VLOOKUP(CC$88,'Capital Structure'!$H$27:$I$29,2,FALSE),0)</f>
        <v>0</v>
      </c>
      <c r="CD113" s="136">
        <f>IFERROR(VLOOKUP(CD$88,'Capital Structure'!$H$27:$I$29,2,FALSE),0)</f>
        <v>0</v>
      </c>
      <c r="CE113" s="136">
        <f>IFERROR(VLOOKUP(CE$88,'Capital Structure'!$H$27:$I$29,2,FALSE),0)</f>
        <v>0</v>
      </c>
      <c r="CF113" s="136">
        <f>IFERROR(VLOOKUP(CF$88,'Capital Structure'!$H$27:$I$29,2,FALSE),0)</f>
        <v>0</v>
      </c>
      <c r="CG113" s="136">
        <f>IFERROR(VLOOKUP(CG$88,'Capital Structure'!$H$27:$I$29,2,FALSE),0)</f>
        <v>0</v>
      </c>
      <c r="CH113" s="136">
        <f>IFERROR(VLOOKUP(CH$88,'Capital Structure'!$H$27:$I$29,2,FALSE),0)</f>
        <v>0</v>
      </c>
      <c r="CI113" s="136">
        <f>IFERROR(VLOOKUP(CI$88,'Capital Structure'!$H$27:$I$29,2,FALSE),0)</f>
        <v>0</v>
      </c>
      <c r="CJ113" s="136">
        <f>IFERROR(VLOOKUP(CJ$88,'Capital Structure'!$H$27:$I$29,2,FALSE),0)</f>
        <v>0</v>
      </c>
      <c r="CK113" s="136">
        <f>IFERROR(VLOOKUP(CK$88,'Capital Structure'!$H$27:$I$29,2,FALSE),0)</f>
        <v>0</v>
      </c>
      <c r="CL113" s="136">
        <f>IFERROR(VLOOKUP(CL$88,'Capital Structure'!$H$27:$I$29,2,FALSE),0)</f>
        <v>0</v>
      </c>
      <c r="CM113" s="136">
        <f>IFERROR(VLOOKUP(CM$88,'Capital Structure'!$H$27:$I$29,2,FALSE),0)</f>
        <v>0</v>
      </c>
      <c r="CN113" s="136">
        <f>IFERROR(VLOOKUP(CN$88,'Capital Structure'!$H$27:$I$29,2,FALSE),0)</f>
        <v>0</v>
      </c>
      <c r="CO113" s="136">
        <f>IFERROR(VLOOKUP(CO$88,'Capital Structure'!$H$27:$I$29,2,FALSE),0)</f>
        <v>0</v>
      </c>
      <c r="CP113" s="136">
        <f>IFERROR(VLOOKUP(CP$88,'Capital Structure'!$H$27:$I$29,2,FALSE),0)</f>
        <v>0</v>
      </c>
      <c r="CQ113" s="136">
        <f>IFERROR(VLOOKUP(CQ$88,'Capital Structure'!$H$27:$I$29,2,FALSE),0)</f>
        <v>0</v>
      </c>
      <c r="CR113" s="136">
        <f>IFERROR(VLOOKUP(CR$88,'Capital Structure'!$H$27:$I$29,2,FALSE),0)</f>
        <v>0</v>
      </c>
      <c r="CS113" s="136">
        <f>IFERROR(VLOOKUP(CS$88,'Capital Structure'!$H$27:$I$29,2,FALSE),0)</f>
        <v>0</v>
      </c>
      <c r="CT113" s="136">
        <f>IFERROR(VLOOKUP(CT$88,'Capital Structure'!$H$27:$I$29,2,FALSE),0)</f>
        <v>0</v>
      </c>
      <c r="CU113" s="136">
        <f>IFERROR(VLOOKUP(CU$88,'Capital Structure'!$H$27:$I$29,2,FALSE),0)</f>
        <v>0</v>
      </c>
      <c r="CV113" s="136">
        <f>IFERROR(VLOOKUP(CV$88,'Capital Structure'!$H$27:$I$29,2,FALSE),0)</f>
        <v>0</v>
      </c>
      <c r="CW113" s="136">
        <f>IFERROR(VLOOKUP(CW$88,'Capital Structure'!$H$27:$I$29,2,FALSE),0)</f>
        <v>0</v>
      </c>
      <c r="CX113" s="136">
        <f>IFERROR(VLOOKUP(CX$88,'Capital Structure'!$H$27:$I$29,2,FALSE),0)</f>
        <v>0</v>
      </c>
      <c r="CY113" s="136">
        <f>IFERROR(VLOOKUP(CY$88,'Capital Structure'!$H$27:$I$29,2,FALSE),0)</f>
        <v>0</v>
      </c>
      <c r="CZ113" s="136">
        <f>IFERROR(VLOOKUP(CZ$88,'Capital Structure'!$H$27:$I$29,2,FALSE),0)</f>
        <v>0</v>
      </c>
      <c r="DA113" s="136">
        <f>IFERROR(VLOOKUP(DA$88,'Capital Structure'!$H$27:$I$29,2,FALSE),0)</f>
        <v>0</v>
      </c>
      <c r="DB113" s="136">
        <f>IFERROR(VLOOKUP(DB$88,'Capital Structure'!$H$27:$I$29,2,FALSE),0)</f>
        <v>0</v>
      </c>
      <c r="DC113" s="136">
        <f>IFERROR(VLOOKUP(DC$88,'Capital Structure'!$H$27:$I$29,2,FALSE),0)</f>
        <v>0</v>
      </c>
      <c r="DD113" s="136">
        <f>IFERROR(VLOOKUP(DD$88,'Capital Structure'!$H$27:$I$29,2,FALSE),0)</f>
        <v>0</v>
      </c>
      <c r="DE113" s="136">
        <f>IFERROR(VLOOKUP(DE$88,'Capital Structure'!$H$27:$I$29,2,FALSE),0)</f>
        <v>0</v>
      </c>
      <c r="DF113" s="136">
        <f>IFERROR(VLOOKUP(DF$88,'Capital Structure'!$H$27:$I$29,2,FALSE),0)</f>
        <v>0</v>
      </c>
      <c r="DG113" s="136">
        <f>IFERROR(VLOOKUP(DG$88,'Capital Structure'!$H$27:$I$29,2,FALSE),0)</f>
        <v>0</v>
      </c>
      <c r="DH113" s="136">
        <f>IFERROR(VLOOKUP(DH$88,'Capital Structure'!$H$27:$I$29,2,FALSE),0)</f>
        <v>0</v>
      </c>
      <c r="DI113" s="136">
        <f>IFERROR(VLOOKUP(DI$88,'Capital Structure'!$H$27:$I$29,2,FALSE),0)</f>
        <v>0</v>
      </c>
      <c r="DJ113" s="136">
        <f>IFERROR(VLOOKUP(DJ$88,'Capital Structure'!$H$27:$I$29,2,FALSE),0)</f>
        <v>0</v>
      </c>
      <c r="DK113" s="136">
        <f>IFERROR(VLOOKUP(DK$88,'Capital Structure'!$H$27:$I$29,2,FALSE),0)</f>
        <v>0</v>
      </c>
      <c r="DL113" s="136">
        <f>IFERROR(VLOOKUP(DL$88,'Capital Structure'!$H$27:$I$29,2,FALSE),0)</f>
        <v>0</v>
      </c>
      <c r="DM113" s="136">
        <f>IFERROR(VLOOKUP(DM$88,'Capital Structure'!$H$27:$I$29,2,FALSE),0)</f>
        <v>0</v>
      </c>
      <c r="DN113" s="136">
        <f>IFERROR(VLOOKUP(DN$88,'Capital Structure'!$H$27:$I$29,2,FALSE),0)</f>
        <v>0</v>
      </c>
      <c r="DO113" s="136">
        <f>IFERROR(VLOOKUP(DO$88,'Capital Structure'!$H$27:$I$29,2,FALSE),0)</f>
        <v>0</v>
      </c>
      <c r="DP113" s="136">
        <f>IFERROR(VLOOKUP(DP$88,'Capital Structure'!$H$27:$I$29,2,FALSE),0)</f>
        <v>0</v>
      </c>
      <c r="DQ113" s="136">
        <f>IFERROR(VLOOKUP(DQ$88,'Capital Structure'!$H$27:$I$29,2,FALSE),0)</f>
        <v>0</v>
      </c>
      <c r="DR113" s="136">
        <f>IFERROR(VLOOKUP(DR$88,'Capital Structure'!$H$27:$I$29,2,FALSE),0)</f>
        <v>0</v>
      </c>
      <c r="DS113" s="136">
        <f>IFERROR(VLOOKUP(DS$88,'Capital Structure'!$H$27:$I$29,2,FALSE),0)</f>
        <v>0</v>
      </c>
      <c r="DT113" s="136">
        <f>IFERROR(VLOOKUP(DT$88,'Capital Structure'!$H$27:$I$29,2,FALSE),0)</f>
        <v>0</v>
      </c>
      <c r="DU113" s="136">
        <f>IFERROR(VLOOKUP(DU$88,'Capital Structure'!$H$27:$I$29,2,FALSE),0)</f>
        <v>0</v>
      </c>
      <c r="DV113" s="136">
        <f>IFERROR(VLOOKUP(DV$88,'Capital Structure'!$H$27:$I$29,2,FALSE),0)</f>
        <v>0</v>
      </c>
      <c r="DW113" s="136">
        <f>IFERROR(VLOOKUP(DW$88,'Capital Structure'!$H$27:$I$29,2,FALSE),0)</f>
        <v>0</v>
      </c>
      <c r="DX113" s="136">
        <f>IFERROR(VLOOKUP(DX$88,'Capital Structure'!$H$27:$I$29,2,FALSE),0)</f>
        <v>0</v>
      </c>
      <c r="DY113" s="136">
        <f>IFERROR(VLOOKUP(DY$88,'Capital Structure'!$H$27:$I$29,2,FALSE),0)</f>
        <v>0</v>
      </c>
      <c r="DZ113" s="136">
        <f>IFERROR(VLOOKUP(DZ$88,'Capital Structure'!$H$27:$I$29,2,FALSE),0)</f>
        <v>0</v>
      </c>
      <c r="EA113" s="136">
        <f>IFERROR(VLOOKUP(EA$88,'Capital Structure'!$H$27:$I$29,2,FALSE),0)</f>
        <v>0</v>
      </c>
      <c r="EB113" s="136">
        <f>IFERROR(VLOOKUP(EB$88,'Capital Structure'!$H$27:$I$29,2,FALSE),0)</f>
        <v>0</v>
      </c>
      <c r="EC113" s="136">
        <f>IFERROR(VLOOKUP(EC$88,'Capital Structure'!$H$27:$I$29,2,FALSE),0)</f>
        <v>0</v>
      </c>
      <c r="ED113" s="136">
        <f>IFERROR(VLOOKUP(ED$88,'Capital Structure'!$H$27:$I$29,2,FALSE),0)</f>
        <v>0</v>
      </c>
      <c r="EE113" s="136">
        <f>IFERROR(VLOOKUP(EE$88,'Capital Structure'!$H$27:$I$29,2,FALSE),0)</f>
        <v>0</v>
      </c>
      <c r="EF113" s="136">
        <f>IFERROR(VLOOKUP(EF$88,'Capital Structure'!$H$27:$I$29,2,FALSE),0)</f>
        <v>0</v>
      </c>
      <c r="EG113" s="136">
        <f>IFERROR(VLOOKUP(EG$88,'Capital Structure'!$H$27:$I$29,2,FALSE),0)</f>
        <v>0</v>
      </c>
      <c r="EH113" s="136">
        <f>IFERROR(VLOOKUP(EH$88,'Capital Structure'!$H$27:$I$29,2,FALSE),0)</f>
        <v>0</v>
      </c>
      <c r="EI113" s="136">
        <f>IFERROR(VLOOKUP(EI$88,'Capital Structure'!$H$27:$I$29,2,FALSE),0)</f>
        <v>0</v>
      </c>
      <c r="EJ113" s="136">
        <f>IFERROR(VLOOKUP(EJ$88,'Capital Structure'!$H$27:$I$29,2,FALSE),0)</f>
        <v>0</v>
      </c>
      <c r="EK113" s="136">
        <f>IFERROR(VLOOKUP(EK$88,'Capital Structure'!$H$27:$I$29,2,FALSE),0)</f>
        <v>0</v>
      </c>
      <c r="EL113" s="136">
        <f>IFERROR(VLOOKUP(EL$88,'Capital Structure'!$H$27:$I$29,2,FALSE),0)</f>
        <v>0</v>
      </c>
      <c r="EM113" s="136">
        <f>IFERROR(VLOOKUP(EM$88,'Capital Structure'!$H$27:$I$29,2,FALSE),0)</f>
        <v>0</v>
      </c>
      <c r="EN113" s="136">
        <f>IFERROR(VLOOKUP(EN$88,'Capital Structure'!$H$27:$I$29,2,FALSE),0)</f>
        <v>0</v>
      </c>
      <c r="EO113" s="136">
        <f>IFERROR(VLOOKUP(EO$88,'Capital Structure'!$H$27:$I$29,2,FALSE),0)</f>
        <v>0</v>
      </c>
      <c r="EP113" s="136">
        <f>IFERROR(VLOOKUP(EP$88,'Capital Structure'!$H$27:$I$29,2,FALSE),0)</f>
        <v>0</v>
      </c>
      <c r="EQ113" s="136">
        <f>IFERROR(VLOOKUP(EQ$88,'Capital Structure'!$H$27:$I$29,2,FALSE),0)</f>
        <v>0</v>
      </c>
      <c r="ER113" s="136">
        <f>IFERROR(VLOOKUP(ER$88,'Capital Structure'!$H$27:$I$29,2,FALSE),0)</f>
        <v>0</v>
      </c>
      <c r="ES113" s="136">
        <f>IFERROR(VLOOKUP(ES$88,'Capital Structure'!$H$27:$I$29,2,FALSE),0)</f>
        <v>0</v>
      </c>
      <c r="ET113" s="136">
        <f>IFERROR(VLOOKUP(ET$88,'Capital Structure'!$H$27:$I$29,2,FALSE),0)</f>
        <v>0</v>
      </c>
      <c r="EU113" s="136">
        <f>IFERROR(VLOOKUP(EU$88,'Capital Structure'!$H$27:$I$29,2,FALSE),0)</f>
        <v>0</v>
      </c>
      <c r="EV113" s="136">
        <f>IFERROR(VLOOKUP(EV$88,'Capital Structure'!$H$27:$I$29,2,FALSE),0)</f>
        <v>0</v>
      </c>
      <c r="EW113" s="136">
        <f>IFERROR(VLOOKUP(EW$88,'Capital Structure'!$H$27:$I$29,2,FALSE),0)</f>
        <v>0</v>
      </c>
      <c r="EX113" s="136">
        <f>IFERROR(VLOOKUP(EX$88,'Capital Structure'!$H$27:$I$29,2,FALSE),0)</f>
        <v>0</v>
      </c>
      <c r="EY113" s="136">
        <f>IFERROR(VLOOKUP(EY$88,'Capital Structure'!$H$27:$I$29,2,FALSE),0)</f>
        <v>0</v>
      </c>
      <c r="EZ113" s="136">
        <f>IFERROR(VLOOKUP(EZ$88,'Capital Structure'!$H$27:$I$29,2,FALSE),0)</f>
        <v>0</v>
      </c>
      <c r="FA113" s="136">
        <f>IFERROR(VLOOKUP(FA$88,'Capital Structure'!$H$27:$I$29,2,FALSE),0)</f>
        <v>0</v>
      </c>
      <c r="FB113" s="136">
        <f>IFERROR(VLOOKUP(FB$88,'Capital Structure'!$H$27:$I$29,2,FALSE),0)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39" t="s">
        <v>353</v>
      </c>
      <c r="E114" s="136">
        <f>SUM($E$111:E111)-SUM($E$113:E113)+SUM($D$112:D112)-SUM($D$116:D116)</f>
        <v>0</v>
      </c>
      <c r="F114" s="136">
        <f>SUM($E$111:F111)-SUM($E$113:F113)+SUM($D$112:E112)-SUM($D$116:E116)</f>
        <v>0</v>
      </c>
      <c r="G114" s="136">
        <f>SUM($E$111:G111)-SUM($E$113:G113)+SUM($D$112:F112)-SUM($D$116:F116)</f>
        <v>0</v>
      </c>
      <c r="H114" s="136">
        <f>SUM($E$111:H111)-SUM($E$113:H113)+SUM($D$112:G112)-SUM($D$116:G116)</f>
        <v>0</v>
      </c>
      <c r="I114" s="136">
        <f>SUM($E$111:I111)-SUM($E$113:I113)+SUM($D$112:H112)-SUM($D$116:H116)</f>
        <v>0</v>
      </c>
      <c r="J114" s="136">
        <f>SUM($E$111:J111)-SUM($E$113:J113)+SUM($D$112:I112)-SUM($D$116:I116)</f>
        <v>0</v>
      </c>
      <c r="K114" s="136">
        <f>SUM($E$111:K111)-SUM($E$113:K113)+SUM($D$112:J112)-SUM($D$116:J116)</f>
        <v>0</v>
      </c>
      <c r="L114" s="136">
        <f>SUM($E$111:L111)-SUM($E$113:L113)+SUM($D$112:K112)-SUM($D$116:K116)</f>
        <v>0</v>
      </c>
      <c r="M114" s="136">
        <f>SUM($E$111:M111)-SUM($E$113:M113)+SUM($D$112:L112)-SUM($D$116:L116)</f>
        <v>0</v>
      </c>
      <c r="N114" s="136">
        <f>SUM($E$111:N111)-SUM($E$113:N113)+SUM($D$112:M112)-SUM($D$116:M116)</f>
        <v>0</v>
      </c>
      <c r="O114" s="136">
        <f>SUM($E$111:O111)-SUM($E$113:O113)+SUM($D$112:N112)-SUM($D$116:N116)</f>
        <v>0</v>
      </c>
      <c r="P114" s="136">
        <f>SUM($E$111:P111)-SUM($E$113:P113)+SUM($D$112:O112)-SUM($D$116:O116)</f>
        <v>0</v>
      </c>
      <c r="Q114" s="136">
        <f>SUM($E$111:Q111)-SUM($E$113:Q113)+SUM($D$112:P112)-SUM($D$116:P116)</f>
        <v>0</v>
      </c>
      <c r="R114" s="136">
        <f>SUM($E$111:R111)-SUM($E$113:R113)+SUM($D$112:Q112)-SUM($D$116:Q116)</f>
        <v>0</v>
      </c>
      <c r="S114" s="136">
        <f>SUM($E$111:S111)-SUM($E$113:S113)+SUM($D$112:R112)-SUM($D$116:R116)</f>
        <v>0</v>
      </c>
      <c r="T114" s="136">
        <f>SUM($E$111:T111)-SUM($E$113:T113)+SUM($D$112:S112)-SUM($D$116:S116)</f>
        <v>0</v>
      </c>
      <c r="U114" s="136">
        <f>SUM($E$111:U111)-SUM($E$113:U113)+SUM($D$112:T112)-SUM($D$116:T116)</f>
        <v>0</v>
      </c>
      <c r="V114" s="136">
        <f>SUM($E$111:V111)-SUM($E$113:V113)+SUM($D$112:U112)-SUM($D$116:U116)</f>
        <v>0</v>
      </c>
      <c r="W114" s="136">
        <f>SUM($E$111:W111)-SUM($E$113:W113)+SUM($D$112:V112)-SUM($D$116:V116)</f>
        <v>0</v>
      </c>
      <c r="X114" s="136">
        <f>SUM($E$111:X111)-SUM($E$113:X113)+SUM($D$112:W112)-SUM($D$116:W116)</f>
        <v>0</v>
      </c>
      <c r="Y114" s="136">
        <f>SUM($E$111:Y111)-SUM($E$113:Y113)+SUM($D$112:X112)-SUM($D$116:X116)</f>
        <v>0</v>
      </c>
      <c r="Z114" s="136">
        <f>SUM($E$111:Z111)-SUM($E$113:Z113)+SUM($D$112:Y112)-SUM($D$116:Y116)</f>
        <v>0</v>
      </c>
      <c r="AA114" s="136">
        <f>SUM($E$111:AA111)-SUM($E$113:AA113)+SUM($D$112:Z112)-SUM($D$116:Z116)</f>
        <v>0</v>
      </c>
      <c r="AB114" s="136">
        <f>SUM($E$111:AB111)-SUM($E$113:AB113)+SUM($D$112:AA112)-SUM($D$116:AA116)</f>
        <v>0</v>
      </c>
      <c r="AC114" s="136">
        <f>SUM($E$111:AC111)-SUM($E$113:AC113)+SUM($D$112:AB112)-SUM($D$116:AB116)</f>
        <v>0</v>
      </c>
      <c r="AD114" s="136">
        <f>SUM($E$111:AD111)-SUM($E$113:AD113)+SUM($D$112:AC112)-SUM($D$116:AC116)</f>
        <v>0</v>
      </c>
      <c r="AE114" s="136">
        <f>SUM($E$111:AE111)-SUM($E$113:AE113)+SUM($D$112:AD112)-SUM($D$116:AD116)</f>
        <v>0</v>
      </c>
      <c r="AF114" s="136">
        <f>SUM($E$111:AF111)-SUM($E$113:AF113)+SUM($D$112:AE112)-SUM($D$116:AE116)</f>
        <v>0</v>
      </c>
      <c r="AG114" s="136">
        <f>SUM($E$111:AG111)-SUM($E$113:AG113)+SUM($D$112:AF112)-SUM($D$116:AF116)</f>
        <v>0</v>
      </c>
      <c r="AH114" s="136">
        <f>SUM($E$111:AH111)-SUM($E$113:AH113)+SUM($D$112:AG112)-SUM($D$116:AG116)</f>
        <v>0</v>
      </c>
      <c r="AI114" s="136">
        <f>SUM($E$111:AI111)-SUM($E$113:AI113)+SUM($D$112:AH112)-SUM($D$116:AH116)</f>
        <v>0</v>
      </c>
      <c r="AJ114" s="136">
        <f>SUM($E$111:AJ111)-SUM($E$113:AJ113)+SUM($D$112:AI112)-SUM($D$116:AI116)</f>
        <v>0</v>
      </c>
      <c r="AK114" s="136">
        <f>SUM($E$111:AK111)-SUM($E$113:AK113)+SUM($D$112:AJ112)-SUM($D$116:AJ116)</f>
        <v>0</v>
      </c>
      <c r="AL114" s="136">
        <f>SUM($E$111:AL111)-SUM($E$113:AL113)+SUM($D$112:AK112)-SUM($D$116:AK116)</f>
        <v>0</v>
      </c>
      <c r="AM114" s="136">
        <f>SUM($E$111:AM111)-SUM($E$113:AM113)+SUM($D$112:AL112)-SUM($D$116:AL116)</f>
        <v>0</v>
      </c>
      <c r="AN114" s="136">
        <f>SUM($E$111:AN111)-SUM($E$113:AN113)+SUM($D$112:AM112)-SUM($D$116:AM116)</f>
        <v>0</v>
      </c>
      <c r="AO114" s="136">
        <f>SUM($E$111:AO111)-SUM($E$113:AO113)+SUM($D$112:AN112)-SUM($D$116:AN116)</f>
        <v>0</v>
      </c>
      <c r="AP114" s="136">
        <f>SUM($E$111:AP111)-SUM($E$113:AP113)+SUM($D$112:AO112)-SUM($D$116:AO116)</f>
        <v>0</v>
      </c>
      <c r="AQ114" s="136">
        <f>SUM($E$111:AQ111)-SUM($E$113:AQ113)+SUM($D$112:AP112)-SUM($D$116:AP116)</f>
        <v>0</v>
      </c>
      <c r="AR114" s="136">
        <f>SUM($E$111:AR111)-SUM($E$113:AR113)+SUM($D$112:AQ112)-SUM($D$116:AQ116)</f>
        <v>0</v>
      </c>
      <c r="AS114" s="136">
        <f>SUM($E$111:AS111)-SUM($E$113:AS113)+SUM($D$112:AR112)-SUM($D$116:AR116)</f>
        <v>0</v>
      </c>
      <c r="AT114" s="136">
        <f>SUM($E$111:AT111)-SUM($E$113:AT113)+SUM($D$112:AS112)-SUM($D$116:AS116)</f>
        <v>0</v>
      </c>
      <c r="AU114" s="136">
        <f>SUM($E$111:AU111)-SUM($E$113:AU113)+SUM($D$112:AT112)-SUM($D$116:AT116)</f>
        <v>0</v>
      </c>
      <c r="AV114" s="136">
        <f>SUM($E$111:AV111)-SUM($E$113:AV113)+SUM($D$112:AU112)-SUM($D$116:AU116)</f>
        <v>0</v>
      </c>
      <c r="AW114" s="136">
        <f>SUM($E$111:AW111)-SUM($E$113:AW113)+SUM($D$112:AV112)-SUM($D$116:AV116)</f>
        <v>0</v>
      </c>
      <c r="AX114" s="136">
        <f>SUM($E$111:AX111)-SUM($E$113:AX113)+SUM($D$112:AW112)-SUM($D$116:AW116)</f>
        <v>0</v>
      </c>
      <c r="AY114" s="136">
        <f>SUM($E$111:AY111)-SUM($E$113:AY113)+SUM($D$112:AX112)-SUM($D$116:AX116)</f>
        <v>0</v>
      </c>
      <c r="AZ114" s="136">
        <f>SUM($E$111:AZ111)-SUM($E$113:AZ113)+SUM($D$112:AY112)-SUM($D$116:AY116)</f>
        <v>0</v>
      </c>
      <c r="BA114" s="136">
        <f>SUM($E$111:BA111)-SUM($E$113:BA113)+SUM($D$112:AZ112)-SUM($D$116:AZ116)</f>
        <v>3392307.6923076925</v>
      </c>
      <c r="BB114" s="136">
        <f>SUM($E$111:BB111)-SUM($E$113:BB113)+SUM($D$112:BA112)-SUM($D$116:BA116)</f>
        <v>6798750</v>
      </c>
      <c r="BC114" s="136">
        <f>SUM($E$111:BC111)-SUM($E$113:BC113)+SUM($D$112:BB112)-SUM($D$116:BB116)</f>
        <v>10219385.817307694</v>
      </c>
      <c r="BD114" s="136">
        <f>SUM($E$111:BD111)-SUM($E$113:BD113)+SUM($D$112:BC112)-SUM($D$116:BC116)</f>
        <v>13654274.283854168</v>
      </c>
      <c r="BE114" s="136">
        <f>SUM($E$111:BE111)-SUM($E$113:BE113)+SUM($D$112:BD112)-SUM($D$116:BD116)</f>
        <v>17103474.785677921</v>
      </c>
      <c r="BF114" s="136">
        <f>SUM($E$111:BF111)-SUM($E$113:BF113)+SUM($D$112:BE112)-SUM($D$116:BE116)</f>
        <v>20567046.956259269</v>
      </c>
      <c r="BG114" s="136">
        <f>SUM($E$111:BG111)-SUM($E$113:BG113)+SUM($D$112:BF112)-SUM($D$116:BF116)</f>
        <v>24045050.677551378</v>
      </c>
      <c r="BH114" s="136">
        <f>SUM($E$111:BH111)-SUM($E$113:BH113)+SUM($D$112:BG112)-SUM($D$116:BG116)</f>
        <v>27537546.081015531</v>
      </c>
      <c r="BI114" s="136">
        <f>SUM($E$111:BI111)-SUM($E$113:BI113)+SUM($D$112:BH112)-SUM($D$116:BH116)</f>
        <v>31044593.548660789</v>
      </c>
      <c r="BJ114" s="136">
        <f>SUM($E$111:BJ111)-SUM($E$113:BJ113)+SUM($D$112:BI112)-SUM($D$116:BI116)</f>
        <v>34566253.714087903</v>
      </c>
      <c r="BK114" s="136">
        <f>SUM($E$111:BK111)-SUM($E$113:BK113)+SUM($D$112:BJ112)-SUM($D$116:BJ116)</f>
        <v>38102587.463537633</v>
      </c>
      <c r="BL114" s="136">
        <f>SUM($E$111:BL111)-SUM($E$113:BL113)+SUM($D$112:BK112)-SUM($D$116:BK116)</f>
        <v>41653655.936943404</v>
      </c>
      <c r="BM114" s="136">
        <f>SUM($E$111:BM111)-SUM($E$113:BM113)+SUM($D$112:BL112)-SUM($D$116:BL116)</f>
        <v>45219520.528988361</v>
      </c>
      <c r="BN114" s="136">
        <f>SUM($E$111:BN111)-SUM($E$113:BN113)+SUM($D$112:BM112)-SUM($D$116:BM116)</f>
        <v>48800242.890166841</v>
      </c>
      <c r="BO114" s="136">
        <f>SUM($E$111:BO111)-SUM($E$113:BO113)+SUM($D$112:BN112)-SUM($D$116:BN116)</f>
        <v>52395884.927850232</v>
      </c>
      <c r="BP114" s="136">
        <f>SUM($E$111:BP111)-SUM($E$113:BP113)+SUM($D$112:BO112)-SUM($D$116:BO116)</f>
        <v>56006508.807357304</v>
      </c>
      <c r="BQ114" s="136">
        <f>SUM($E$111:BQ111)-SUM($E$113:BQ113)+SUM($D$112:BP112)-SUM($D$116:BP116)</f>
        <v>59632176.953028992</v>
      </c>
      <c r="BR114" s="136">
        <f>SUM($E$111:BR111)-SUM($E$113:BR113)+SUM($D$112:BQ112)-SUM($D$116:BQ116)</f>
        <v>63272952.049307637</v>
      </c>
      <c r="BS114" s="136">
        <f>SUM($E$111:BS111)-SUM($E$113:BS113)+SUM($D$112:BR112)-SUM($D$116:BR116)</f>
        <v>66928897.041820787</v>
      </c>
      <c r="BT114" s="136">
        <f>SUM($E$111:BT111)-SUM($E$113:BT113)+SUM($D$112:BS112)-SUM($D$116:BS116)</f>
        <v>70600075.138469398</v>
      </c>
      <c r="BU114" s="136">
        <f>SUM($E$111:BU111)-SUM($E$113:BU113)+SUM($D$112:BT112)-SUM($D$116:BT116)</f>
        <v>74286549.810520723</v>
      </c>
      <c r="BV114" s="136">
        <f>SUM($E$111:BV111)-SUM($E$113:BV113)+SUM($D$112:BU112)-SUM($D$116:BU116)</f>
        <v>77988384.793705583</v>
      </c>
      <c r="BW114" s="136">
        <f>SUM($E$111:BW111)-SUM($E$113:BW113)+SUM($D$112:BV112)-SUM($D$116:BV116)</f>
        <v>81705644.089320391</v>
      </c>
      <c r="BX114" s="136">
        <f>SUM($E$111:BX111)-SUM($E$113:BX113)+SUM($D$112:BW112)-SUM($D$116:BW116)</f>
        <v>85438391.965333581</v>
      </c>
      <c r="BY114" s="136">
        <f>SUM($E$111:BY111)-SUM($E$113:BY113)+SUM($D$112:BX112)-SUM($D$116:BX116)</f>
        <v>89186692.957496837</v>
      </c>
      <c r="BZ114" s="136">
        <f>SUM($E$111:BZ111)-SUM($E$113:BZ113)+SUM($D$112:BY112)-SUM($D$116:BY116)</f>
        <v>92950611.870460704</v>
      </c>
      <c r="CA114" s="136">
        <f>SUM($E$111:CA111)-SUM($E$113:CA113)+SUM($D$112:BZ112)-SUM($D$116:BZ116)</f>
        <v>93337906.086587623</v>
      </c>
      <c r="CB114" s="136">
        <f>SUM($E$111:CB111)-SUM($E$113:CB113)+SUM($D$112:CA112)-SUM($D$116:CA116)</f>
        <v>0</v>
      </c>
      <c r="CC114" s="136">
        <f>SUM($E$111:CC111)-SUM($E$113:CC113)+SUM($D$112:CB112)-SUM($D$116:CB116)</f>
        <v>0</v>
      </c>
      <c r="CD114" s="136">
        <f>SUM($E$111:CD111)-SUM($E$113:CD113)+SUM($D$112:CC112)-SUM($D$116:CC116)</f>
        <v>0</v>
      </c>
      <c r="CE114" s="136">
        <f>SUM($E$111:CE111)-SUM($E$113:CE113)+SUM($D$112:CD112)-SUM($D$116:CD116)</f>
        <v>0</v>
      </c>
      <c r="CF114" s="136">
        <f>SUM($E$111:CF111)-SUM($E$113:CF113)+SUM($D$112:CE112)-SUM($D$116:CE116)</f>
        <v>0</v>
      </c>
      <c r="CG114" s="136">
        <f>SUM($E$111:CG111)-SUM($E$113:CG113)+SUM($D$112:CF112)-SUM($D$116:CF116)</f>
        <v>0</v>
      </c>
      <c r="CH114" s="136">
        <f>SUM($E$111:CH111)-SUM($E$113:CH113)+SUM($D$112:CG112)-SUM($D$116:CG116)</f>
        <v>0</v>
      </c>
      <c r="CI114" s="136">
        <f>SUM($E$111:CI111)-SUM($E$113:CI113)+SUM($D$112:CH112)-SUM($D$116:CH116)</f>
        <v>0</v>
      </c>
      <c r="CJ114" s="136">
        <f>SUM($E$111:CJ111)-SUM($E$113:CJ113)+SUM($D$112:CI112)-SUM($D$116:CI116)</f>
        <v>0</v>
      </c>
      <c r="CK114" s="136">
        <f>SUM($E$111:CK111)-SUM($E$113:CK113)+SUM($D$112:CJ112)-SUM($D$116:CJ116)</f>
        <v>0</v>
      </c>
      <c r="CL114" s="136">
        <f>SUM($E$111:CL111)-SUM($E$113:CL113)+SUM($D$112:CK112)-SUM($D$116:CK116)</f>
        <v>0</v>
      </c>
      <c r="CM114" s="136">
        <f>SUM($E$111:CM111)-SUM($E$113:CM113)+SUM($D$112:CL112)-SUM($D$116:CL116)</f>
        <v>0</v>
      </c>
      <c r="CN114" s="136">
        <f>SUM($E$111:CN111)-SUM($E$113:CN113)+SUM($D$112:CM112)-SUM($D$116:CM116)</f>
        <v>0</v>
      </c>
      <c r="CO114" s="136">
        <f>SUM($E$111:CO111)-SUM($E$113:CO113)+SUM($D$112:CN112)-SUM($D$116:CN116)</f>
        <v>0</v>
      </c>
      <c r="CP114" s="136">
        <f>SUM($E$111:CP111)-SUM($E$113:CP113)+SUM($D$112:CO112)-SUM($D$116:CO116)</f>
        <v>0</v>
      </c>
      <c r="CQ114" s="136">
        <f>SUM($E$111:CQ111)-SUM($E$113:CQ113)+SUM($D$112:CP112)-SUM($D$116:CP116)</f>
        <v>0</v>
      </c>
      <c r="CR114" s="136">
        <f>SUM($E$111:CR111)-SUM($E$113:CR113)+SUM($D$112:CQ112)-SUM($D$116:CQ116)</f>
        <v>0</v>
      </c>
      <c r="CS114" s="136">
        <f>SUM($E$111:CS111)-SUM($E$113:CS113)+SUM($D$112:CR112)-SUM($D$116:CR116)</f>
        <v>0</v>
      </c>
      <c r="CT114" s="136">
        <f>SUM($E$111:CT111)-SUM($E$113:CT113)+SUM($D$112:CS112)-SUM($D$116:CS116)</f>
        <v>0</v>
      </c>
      <c r="CU114" s="136">
        <f>SUM($E$111:CU111)-SUM($E$113:CU113)+SUM($D$112:CT112)-SUM($D$116:CT116)</f>
        <v>0</v>
      </c>
      <c r="CV114" s="136">
        <f>SUM($E$111:CV111)-SUM($E$113:CV113)+SUM($D$112:CU112)-SUM($D$116:CU116)</f>
        <v>0</v>
      </c>
      <c r="CW114" s="136">
        <f>SUM($E$111:CW111)-SUM($E$113:CW113)+SUM($D$112:CV112)-SUM($D$116:CV116)</f>
        <v>0</v>
      </c>
      <c r="CX114" s="136">
        <f>SUM($E$111:CX111)-SUM($E$113:CX113)+SUM($D$112:CW112)-SUM($D$116:CW116)</f>
        <v>0</v>
      </c>
      <c r="CY114" s="136">
        <f>SUM($E$111:CY111)-SUM($E$113:CY113)+SUM($D$112:CX112)-SUM($D$116:CX116)</f>
        <v>0</v>
      </c>
      <c r="CZ114" s="136">
        <f>SUM($E$111:CZ111)-SUM($E$113:CZ113)+SUM($D$112:CY112)-SUM($D$116:CY116)</f>
        <v>0</v>
      </c>
      <c r="DA114" s="136">
        <f>SUM($E$111:DA111)-SUM($E$113:DA113)+SUM($D$112:CZ112)-SUM($D$116:CZ116)</f>
        <v>0</v>
      </c>
      <c r="DB114" s="136">
        <f>SUM($E$111:DB111)-SUM($E$113:DB113)+SUM($D$112:DA112)-SUM($D$116:DA116)</f>
        <v>0</v>
      </c>
      <c r="DC114" s="136">
        <f>SUM($E$111:DC111)-SUM($E$113:DC113)+SUM($D$112:DB112)-SUM($D$116:DB116)</f>
        <v>0</v>
      </c>
      <c r="DD114" s="136">
        <f>SUM($E$111:DD111)-SUM($E$113:DD113)+SUM($D$112:DC112)-SUM($D$116:DC116)</f>
        <v>0</v>
      </c>
      <c r="DE114" s="136">
        <f>SUM($E$111:DE111)-SUM($E$113:DE113)+SUM($D$112:DD112)-SUM($D$116:DD116)</f>
        <v>0</v>
      </c>
      <c r="DF114" s="136">
        <f>SUM($E$111:DF111)-SUM($E$113:DF113)+SUM($D$112:DE112)-SUM($D$116:DE116)</f>
        <v>0</v>
      </c>
      <c r="DG114" s="136">
        <f>SUM($E$111:DG111)-SUM($E$113:DG113)+SUM($D$112:DF112)-SUM($D$116:DF116)</f>
        <v>0</v>
      </c>
      <c r="DH114" s="136">
        <f>SUM($E$111:DH111)-SUM($E$113:DH113)+SUM($D$112:DG112)-SUM($D$116:DG116)</f>
        <v>0</v>
      </c>
      <c r="DI114" s="136">
        <f>SUM($E$111:DI111)-SUM($E$113:DI113)+SUM($D$112:DH112)-SUM($D$116:DH116)</f>
        <v>0</v>
      </c>
      <c r="DJ114" s="136">
        <f>SUM($E$111:DJ111)-SUM($E$113:DJ113)+SUM($D$112:DI112)-SUM($D$116:DI116)</f>
        <v>0</v>
      </c>
      <c r="DK114" s="136">
        <f>SUM($E$111:DK111)-SUM($E$113:DK113)+SUM($D$112:DJ112)-SUM($D$116:DJ116)</f>
        <v>0</v>
      </c>
      <c r="DL114" s="136">
        <f>SUM($E$111:DL111)-SUM($E$113:DL113)+SUM($D$112:DK112)-SUM($D$116:DK116)</f>
        <v>0</v>
      </c>
      <c r="DM114" s="136">
        <f>SUM($E$111:DM111)-SUM($E$113:DM113)+SUM($D$112:DL112)-SUM($D$116:DL116)</f>
        <v>0</v>
      </c>
      <c r="DN114" s="136">
        <f>SUM($E$111:DN111)-SUM($E$113:DN113)+SUM($D$112:DM112)-SUM($D$116:DM116)</f>
        <v>0</v>
      </c>
      <c r="DO114" s="136">
        <f>SUM($E$111:DO111)-SUM($E$113:DO113)+SUM($D$112:DN112)-SUM($D$116:DN116)</f>
        <v>0</v>
      </c>
      <c r="DP114" s="136">
        <f>SUM($E$111:DP111)-SUM($E$113:DP113)+SUM($D$112:DO112)-SUM($D$116:DO116)</f>
        <v>0</v>
      </c>
      <c r="DQ114" s="136">
        <f>SUM($E$111:DQ111)-SUM($E$113:DQ113)+SUM($D$112:DP112)-SUM($D$116:DP116)</f>
        <v>0</v>
      </c>
      <c r="DR114" s="136">
        <f>SUM($E$111:DR111)-SUM($E$113:DR113)+SUM($D$112:DQ112)-SUM($D$116:DQ116)</f>
        <v>0</v>
      </c>
      <c r="DS114" s="136">
        <f>SUM($E$111:DS111)-SUM($E$113:DS113)+SUM($D$112:DR112)-SUM($D$116:DR116)</f>
        <v>0</v>
      </c>
      <c r="DT114" s="136">
        <f>SUM($E$111:DT111)-SUM($E$113:DT113)+SUM($D$112:DS112)-SUM($D$116:DS116)</f>
        <v>0</v>
      </c>
      <c r="DU114" s="136">
        <f>SUM($E$111:DU111)-SUM($E$113:DU113)+SUM($D$112:DT112)-SUM($D$116:DT116)</f>
        <v>0</v>
      </c>
      <c r="DV114" s="136">
        <f>SUM($E$111:DV111)-SUM($E$113:DV113)+SUM($D$112:DU112)-SUM($D$116:DU116)</f>
        <v>0</v>
      </c>
      <c r="DW114" s="136">
        <f>SUM($E$111:DW111)-SUM($E$113:DW113)+SUM($D$112:DV112)-SUM($D$116:DV116)</f>
        <v>0</v>
      </c>
      <c r="DX114" s="136">
        <f>SUM($E$111:DX111)-SUM($E$113:DX113)+SUM($D$112:DW112)-SUM($D$116:DW116)</f>
        <v>0</v>
      </c>
      <c r="DY114" s="136">
        <f>SUM($E$111:DY111)-SUM($E$113:DY113)+SUM($D$112:DX112)-SUM($D$116:DX116)</f>
        <v>0</v>
      </c>
      <c r="DZ114" s="136">
        <f>SUM($E$111:DZ111)-SUM($E$113:DZ113)+SUM($D$112:DY112)-SUM($D$116:DY116)</f>
        <v>0</v>
      </c>
      <c r="EA114" s="136">
        <f>SUM($E$111:EA111)-SUM($E$113:EA113)+SUM($D$112:DZ112)-SUM($D$116:DZ116)</f>
        <v>0</v>
      </c>
      <c r="EB114" s="136">
        <f>SUM($E$111:EB111)-SUM($E$113:EB113)+SUM($D$112:EA112)-SUM($D$116:EA116)</f>
        <v>0</v>
      </c>
      <c r="EC114" s="136">
        <f>SUM($E$111:EC111)-SUM($E$113:EC113)+SUM($D$112:EB112)-SUM($D$116:EB116)</f>
        <v>0</v>
      </c>
      <c r="ED114" s="136">
        <f>SUM($E$111:ED111)-SUM($E$113:ED113)+SUM($D$112:EC112)-SUM($D$116:EC116)</f>
        <v>0</v>
      </c>
      <c r="EE114" s="136">
        <f>SUM($E$111:EE111)-SUM($E$113:EE113)+SUM($D$112:ED112)-SUM($D$116:ED116)</f>
        <v>0</v>
      </c>
      <c r="EF114" s="136">
        <f>SUM($E$111:EF111)-SUM($E$113:EF113)+SUM($D$112:EE112)-SUM($D$116:EE116)</f>
        <v>0</v>
      </c>
      <c r="EG114" s="136">
        <f>SUM($E$111:EG111)-SUM($E$113:EG113)+SUM($D$112:EF112)-SUM($D$116:EF116)</f>
        <v>0</v>
      </c>
      <c r="EH114" s="136">
        <f>SUM($E$111:EH111)-SUM($E$113:EH113)+SUM($D$112:EG112)-SUM($D$116:EG116)</f>
        <v>0</v>
      </c>
      <c r="EI114" s="136">
        <f>SUM($E$111:EI111)-SUM($E$113:EI113)+SUM($D$112:EH112)-SUM($D$116:EH116)</f>
        <v>0</v>
      </c>
      <c r="EJ114" s="136">
        <f>SUM($E$111:EJ111)-SUM($E$113:EJ113)+SUM($D$112:EI112)-SUM($D$116:EI116)</f>
        <v>0</v>
      </c>
      <c r="EK114" s="136">
        <f>SUM($E$111:EK111)-SUM($E$113:EK113)+SUM($D$112:EJ112)-SUM($D$116:EJ116)</f>
        <v>0</v>
      </c>
      <c r="EL114" s="136">
        <f>SUM($E$111:EL111)-SUM($E$113:EL113)+SUM($D$112:EK112)-SUM($D$116:EK116)</f>
        <v>0</v>
      </c>
      <c r="EM114" s="136">
        <f>SUM($E$111:EM111)-SUM($E$113:EM113)+SUM($D$112:EL112)-SUM($D$116:EL116)</f>
        <v>0</v>
      </c>
      <c r="EN114" s="136">
        <f>SUM($E$111:EN111)-SUM($E$113:EN113)+SUM($D$112:EM112)-SUM($D$116:EM116)</f>
        <v>0</v>
      </c>
      <c r="EO114" s="136">
        <f>SUM($E$111:EO111)-SUM($E$113:EO113)+SUM($D$112:EN112)-SUM($D$116:EN116)</f>
        <v>0</v>
      </c>
      <c r="EP114" s="136">
        <f>SUM($E$111:EP111)-SUM($E$113:EP113)+SUM($D$112:EO112)-SUM($D$116:EO116)</f>
        <v>0</v>
      </c>
      <c r="EQ114" s="136">
        <f>SUM($E$111:EQ111)-SUM($E$113:EQ113)+SUM($D$112:EP112)-SUM($D$116:EP116)</f>
        <v>0</v>
      </c>
      <c r="ER114" s="136">
        <f>SUM($E$111:ER111)-SUM($E$113:ER113)+SUM($D$112:EQ112)-SUM($D$116:EQ116)</f>
        <v>0</v>
      </c>
      <c r="ES114" s="136">
        <f>SUM($E$111:ES111)-SUM($E$113:ES113)+SUM($D$112:ER112)-SUM($D$116:ER116)</f>
        <v>0</v>
      </c>
      <c r="ET114" s="136">
        <f>SUM($E$111:ET111)-SUM($E$113:ET113)+SUM($D$112:ES112)-SUM($D$116:ES116)</f>
        <v>0</v>
      </c>
      <c r="EU114" s="136">
        <f>SUM($E$111:EU111)-SUM($E$113:EU113)+SUM($D$112:ET112)-SUM($D$116:ET116)</f>
        <v>0</v>
      </c>
      <c r="EV114" s="136">
        <f>SUM($E$111:EV111)-SUM($E$113:EV113)+SUM($D$112:EU112)-SUM($D$116:EU116)</f>
        <v>0</v>
      </c>
      <c r="EW114" s="136">
        <f>SUM($E$111:EW111)-SUM($E$113:EW113)+SUM($D$112:EV112)-SUM($D$116:EV116)</f>
        <v>0</v>
      </c>
      <c r="EX114" s="136">
        <f>SUM($E$111:EX111)-SUM($E$113:EX113)+SUM($D$112:EW112)-SUM($D$116:EW116)</f>
        <v>0</v>
      </c>
      <c r="EY114" s="136">
        <f>SUM($E$111:EY111)-SUM($E$113:EY113)+SUM($D$112:EX112)-SUM($D$116:EX116)</f>
        <v>0</v>
      </c>
      <c r="EZ114" s="136">
        <f>SUM($E$111:EZ111)-SUM($E$113:EZ113)+SUM($D$112:EY112)-SUM($D$116:EY116)</f>
        <v>0</v>
      </c>
      <c r="FA114" s="136">
        <f>SUM($E$111:FA111)-SUM($E$113:FA113)+SUM($D$112:EZ112)-SUM($D$116:EZ116)</f>
        <v>0</v>
      </c>
      <c r="FB114" s="136">
        <f>SUM($E$111:FB111)-SUM($E$113:FB113)+SUM($D$112:FA112)-SUM($D$116:FA116)</f>
        <v>0</v>
      </c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05" t="s">
        <v>340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36"/>
      <c r="CY115" s="136"/>
      <c r="CZ115" s="136"/>
      <c r="DA115" s="136"/>
      <c r="DB115" s="136"/>
      <c r="DC115" s="136"/>
      <c r="DD115" s="136"/>
      <c r="DE115" s="136"/>
      <c r="DF115" s="136"/>
      <c r="DG115" s="136"/>
      <c r="DH115" s="136"/>
      <c r="DI115" s="136"/>
      <c r="DJ115" s="136"/>
      <c r="DK115" s="136"/>
      <c r="DL115" s="136"/>
      <c r="DM115" s="136"/>
      <c r="DN115" s="136"/>
      <c r="DO115" s="136"/>
      <c r="DP115" s="136"/>
      <c r="DQ115" s="136"/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</row>
    <row r="116" spans="2:206">
      <c r="B116" s="139" t="s">
        <v>326</v>
      </c>
      <c r="E116" s="116">
        <f>IF(E$88='Capital Structure'!$H$7,(E114-E113),0)</f>
        <v>0</v>
      </c>
      <c r="F116" s="116">
        <f>IF(F$88='Capital Structure'!$H$7,(F114-F113),0)</f>
        <v>0</v>
      </c>
      <c r="G116" s="116">
        <f>IF(G$88='Capital Structure'!$H$7,(G114-G113),0)</f>
        <v>0</v>
      </c>
      <c r="H116" s="116">
        <f>IF(H$88='Capital Structure'!$H$7,(H114-H113),0)</f>
        <v>0</v>
      </c>
      <c r="I116" s="116">
        <f>IF(I$88='Capital Structure'!$H$7,(I114-I113),0)</f>
        <v>0</v>
      </c>
      <c r="J116" s="116">
        <f>IF(J$88='Capital Structure'!$H$7,(J114-J113),0)</f>
        <v>0</v>
      </c>
      <c r="K116" s="116">
        <f>IF(K$88='Capital Structure'!$H$7,(K114-K113),0)</f>
        <v>0</v>
      </c>
      <c r="L116" s="116">
        <f>IF(L$88='Capital Structure'!$H$7,(L114-L113),0)</f>
        <v>0</v>
      </c>
      <c r="M116" s="116">
        <f>IF(M$88='Capital Structure'!$H$7,(M114-M113),0)</f>
        <v>0</v>
      </c>
      <c r="N116" s="116">
        <f>IF(N$88='Capital Structure'!$H$7,(N114-N113),0)</f>
        <v>0</v>
      </c>
      <c r="O116" s="116">
        <f>IF(O$88='Capital Structure'!$H$7,(O114-O113),0)</f>
        <v>0</v>
      </c>
      <c r="P116" s="116">
        <f>IF(P$88='Capital Structure'!$H$7,(P114-P113),0)</f>
        <v>0</v>
      </c>
      <c r="Q116" s="116">
        <f>IF(Q$88='Capital Structure'!$H$7,(Q114-Q113),0)</f>
        <v>0</v>
      </c>
      <c r="R116" s="116">
        <f>IF(R$88='Capital Structure'!$H$7,(R114-R113),0)</f>
        <v>0</v>
      </c>
      <c r="S116" s="116">
        <f>IF(S$88='Capital Structure'!$H$7,(S114-S113),0)</f>
        <v>0</v>
      </c>
      <c r="T116" s="116">
        <f>IF(T$88='Capital Structure'!$H$7,(T114-T113),0)</f>
        <v>0</v>
      </c>
      <c r="U116" s="116">
        <f>IF(U$88='Capital Structure'!$H$7,(U114-U113),0)</f>
        <v>0</v>
      </c>
      <c r="V116" s="116">
        <f>IF(V$88='Capital Structure'!$H$7,(V114-V113),0)</f>
        <v>0</v>
      </c>
      <c r="W116" s="116">
        <f>IF(W$88='Capital Structure'!$H$7,(W114-W113),0)</f>
        <v>0</v>
      </c>
      <c r="X116" s="116">
        <f>IF(X$88='Capital Structure'!$H$7,(X114-X113),0)</f>
        <v>0</v>
      </c>
      <c r="Y116" s="116">
        <f>IF(Y$88='Capital Structure'!$H$7,(Y114-Y113),0)</f>
        <v>0</v>
      </c>
      <c r="Z116" s="116">
        <f>IF(Z$88='Capital Structure'!$H$7,(Z114-Z113),0)</f>
        <v>0</v>
      </c>
      <c r="AA116" s="116">
        <f>IF(AA$88='Capital Structure'!$H$7,(AA114-AA113),0)</f>
        <v>0</v>
      </c>
      <c r="AB116" s="116">
        <f>IF(AB$88='Capital Structure'!$H$7,(AB114-AB113),0)</f>
        <v>0</v>
      </c>
      <c r="AC116" s="116">
        <f>IF(AC$88='Capital Structure'!$H$7,(AC114-AC113),0)</f>
        <v>0</v>
      </c>
      <c r="AD116" s="116">
        <f>IF(AD$88='Capital Structure'!$H$7,(AD114-AD113),0)</f>
        <v>0</v>
      </c>
      <c r="AE116" s="116">
        <f>IF(AE$88='Capital Structure'!$H$7,(AE114-AE113),0)</f>
        <v>0</v>
      </c>
      <c r="AF116" s="116">
        <f>IF(AF$88='Capital Structure'!$H$7,(AF114-AF113),0)</f>
        <v>0</v>
      </c>
      <c r="AG116" s="116">
        <f>IF(AG$88='Capital Structure'!$H$7,(AG114-AG113),0)</f>
        <v>0</v>
      </c>
      <c r="AH116" s="116">
        <f>IF(AH$88='Capital Structure'!$H$7,(AH114-AH113),0)</f>
        <v>0</v>
      </c>
      <c r="AI116" s="116">
        <f>IF(AI$88='Capital Structure'!$H$7,(AI114-AI113),0)</f>
        <v>0</v>
      </c>
      <c r="AJ116" s="116">
        <f>IF(AJ$88='Capital Structure'!$H$7,(AJ114-AJ113),0)</f>
        <v>0</v>
      </c>
      <c r="AK116" s="116">
        <f>IF(AK$88='Capital Structure'!$H$7,(AK114-AK113),0)</f>
        <v>0</v>
      </c>
      <c r="AL116" s="116">
        <f>IF(AL$88='Capital Structure'!$H$7,(AL114-AL113),0)</f>
        <v>0</v>
      </c>
      <c r="AM116" s="116">
        <f>IF(AM$88='Capital Structure'!$H$7,(AM114-AM113),0)</f>
        <v>0</v>
      </c>
      <c r="AN116" s="116">
        <f>IF(AN$88='Capital Structure'!$H$7,(AN114-AN113),0)</f>
        <v>0</v>
      </c>
      <c r="AO116" s="116">
        <f>IF(AO$88='Capital Structure'!$H$7,(AO114-AO113),0)</f>
        <v>0</v>
      </c>
      <c r="AP116" s="116">
        <f>IF(AP$88='Capital Structure'!$H$7,(AP114-AP113),0)</f>
        <v>0</v>
      </c>
      <c r="AQ116" s="116">
        <f>IF(AQ$88='Capital Structure'!$H$7,(AQ114-AQ113),0)</f>
        <v>0</v>
      </c>
      <c r="AR116" s="116">
        <f>IF(AR$88='Capital Structure'!$H$7,(AR114-AR113),0)</f>
        <v>0</v>
      </c>
      <c r="AS116" s="116">
        <f>IF(AS$88='Capital Structure'!$H$7,(AS114-AS113),0)</f>
        <v>0</v>
      </c>
      <c r="AT116" s="116">
        <f>IF(AT$88='Capital Structure'!$H$7,(AT114-AT113),0)</f>
        <v>0</v>
      </c>
      <c r="AU116" s="116">
        <f>IF(AU$88='Capital Structure'!$H$7,(AU114-AU113),0)</f>
        <v>0</v>
      </c>
      <c r="AV116" s="116">
        <f>IF(AV$88='Capital Structure'!$H$7,(AV114-AV113),0)</f>
        <v>0</v>
      </c>
      <c r="AW116" s="116">
        <f>IF(AW$88='Capital Structure'!$H$7,(AW114-AW113),0)</f>
        <v>0</v>
      </c>
      <c r="AX116" s="116">
        <f>IF(AX$88='Capital Structure'!$H$7,(AX114-AX113),0)</f>
        <v>0</v>
      </c>
      <c r="AY116" s="116">
        <f>IF(AY$88='Capital Structure'!$H$7,(AY114-AY113),0)</f>
        <v>0</v>
      </c>
      <c r="AZ116" s="116">
        <f>IF(AZ$88='Capital Structure'!$H$7,(AZ114-AZ113),0)</f>
        <v>0</v>
      </c>
      <c r="BA116" s="116">
        <f>IF(BA$88='Capital Structure'!$H$7,(BA114-BA113),0)</f>
        <v>0</v>
      </c>
      <c r="BB116" s="116">
        <f>IF(BB$88='Capital Structure'!$H$7,(BB114-BB113),0)</f>
        <v>0</v>
      </c>
      <c r="BC116" s="116">
        <f>IF(BC$88='Capital Structure'!$H$7,(BC114-BC113),0)</f>
        <v>0</v>
      </c>
      <c r="BD116" s="116">
        <f>IF(BD$88='Capital Structure'!$H$7,(BD114-BD113),0)</f>
        <v>0</v>
      </c>
      <c r="BE116" s="116">
        <f>IF(BE$88='Capital Structure'!$H$7,(BE114-BE113),0)</f>
        <v>0</v>
      </c>
      <c r="BF116" s="116">
        <f>IF(BF$88='Capital Structure'!$H$7,(BF114-BF113),0)</f>
        <v>0</v>
      </c>
      <c r="BG116" s="116">
        <f>IF(BG$88='Capital Structure'!$H$7,(BG114-BG113),0)</f>
        <v>0</v>
      </c>
      <c r="BH116" s="116">
        <f>IF(BH$88='Capital Structure'!$H$7,(BH114-BH113),0)</f>
        <v>0</v>
      </c>
      <c r="BI116" s="116">
        <f>IF(BI$88='Capital Structure'!$H$7,(BI114-BI113),0)</f>
        <v>0</v>
      </c>
      <c r="BJ116" s="116">
        <f>IF(BJ$88='Capital Structure'!$H$7,(BJ114-BJ113),0)</f>
        <v>0</v>
      </c>
      <c r="BK116" s="116">
        <f>IF(BK$88='Capital Structure'!$H$7,(BK114-BK113),0)</f>
        <v>0</v>
      </c>
      <c r="BL116" s="116">
        <f>IF(BL$88='Capital Structure'!$H$7,(BL114-BL113),0)</f>
        <v>0</v>
      </c>
      <c r="BM116" s="116">
        <f>IF(BM$88='Capital Structure'!$H$7,(BM114-BM113),0)</f>
        <v>0</v>
      </c>
      <c r="BN116" s="116">
        <f>IF(BN$88='Capital Structure'!$H$7,(BN114-BN113),0)</f>
        <v>0</v>
      </c>
      <c r="BO116" s="116">
        <f>IF(BO$88='Capital Structure'!$H$7,(BO114-BO113),0)</f>
        <v>0</v>
      </c>
      <c r="BP116" s="116">
        <f>IF(BP$88='Capital Structure'!$H$7,(BP114-BP113),0)</f>
        <v>0</v>
      </c>
      <c r="BQ116" s="116">
        <f>IF(BQ$88='Capital Structure'!$H$7,(BQ114-BQ113),0)</f>
        <v>0</v>
      </c>
      <c r="BR116" s="116">
        <f>IF(BR$88='Capital Structure'!$H$7,(BR114-BR113),0)</f>
        <v>0</v>
      </c>
      <c r="BS116" s="116">
        <f>IF(BS$88='Capital Structure'!$H$7,(BS114-BS113),0)</f>
        <v>0</v>
      </c>
      <c r="BT116" s="116">
        <f>IF(BT$88='Capital Structure'!$H$7,(BT114-BT113),0)</f>
        <v>0</v>
      </c>
      <c r="BU116" s="116">
        <f>IF(BU$88='Capital Structure'!$H$7,(BU114-BU113),0)</f>
        <v>0</v>
      </c>
      <c r="BV116" s="116">
        <f>IF(BV$88='Capital Structure'!$H$7,(BV114-BV113),0)</f>
        <v>0</v>
      </c>
      <c r="BW116" s="116">
        <f>IF(BW$88='Capital Structure'!$H$7,(BW114-BW113),0)</f>
        <v>0</v>
      </c>
      <c r="BX116" s="116">
        <f>IF(BX$88='Capital Structure'!$H$7,(BX114-BX113),0)</f>
        <v>0</v>
      </c>
      <c r="BY116" s="116">
        <f>IF(BY$88='Capital Structure'!$H$7,(BY114-BY113),0)</f>
        <v>0</v>
      </c>
      <c r="BZ116" s="116">
        <f>IF(BZ$88='Capital Structure'!$H$7,(BZ114-BZ113),0)</f>
        <v>0</v>
      </c>
      <c r="CA116" s="116">
        <f>IF(CA$88='Capital Structure'!$H$7,(CA114-CA113),0)</f>
        <v>93337906.086587623</v>
      </c>
      <c r="CB116" s="116">
        <f>IF(CB$88='Capital Structure'!$H$7,(CB114-CB113),0)</f>
        <v>0</v>
      </c>
      <c r="CC116" s="116">
        <f>IF(CC$88='Capital Structure'!$H$7,(CC114-CC113),0)</f>
        <v>0</v>
      </c>
      <c r="CD116" s="116">
        <f>IF(CD$88='Capital Structure'!$H$7,(CD114-CD113),0)</f>
        <v>0</v>
      </c>
      <c r="CE116" s="116">
        <f>IF(CE$88='Capital Structure'!$H$7,(CE114-CE113),0)</f>
        <v>0</v>
      </c>
      <c r="CF116" s="116">
        <f>IF(CF$88='Capital Structure'!$H$7,(CF114-CF113),0)</f>
        <v>0</v>
      </c>
      <c r="CG116" s="116">
        <f>IF(CG$88='Capital Structure'!$H$7,(CG114-CG113),0)</f>
        <v>0</v>
      </c>
      <c r="CH116" s="116">
        <f>IF(CH$88='Capital Structure'!$H$7,(CH114-CH113),0)</f>
        <v>0</v>
      </c>
      <c r="CI116" s="116">
        <f>IF(CI$88='Capital Structure'!$H$7,(CI114-CI113),0)</f>
        <v>0</v>
      </c>
      <c r="CJ116" s="116">
        <f>IF(CJ$88='Capital Structure'!$H$7,(CJ114-CJ113),0)</f>
        <v>0</v>
      </c>
      <c r="CK116" s="116">
        <f>IF(CK$88='Capital Structure'!$H$7,(CK114-CK113),0)</f>
        <v>0</v>
      </c>
      <c r="CL116" s="116">
        <f>IF(CL$88='Capital Structure'!$H$7,(CL114-CL113),0)</f>
        <v>0</v>
      </c>
      <c r="CM116" s="116">
        <f>IF(CM$88='Capital Structure'!$H$7,(CM114-CM113),0)</f>
        <v>0</v>
      </c>
      <c r="CN116" s="116">
        <f>IF(CN$88='Capital Structure'!$H$7,(CN114-CN113),0)</f>
        <v>0</v>
      </c>
      <c r="CO116" s="116">
        <f>IF(CO$88='Capital Structure'!$H$7,(CO114-CO113),0)</f>
        <v>0</v>
      </c>
      <c r="CP116" s="116">
        <f>IF(CP$88='Capital Structure'!$H$7,(CP114-CP113),0)</f>
        <v>0</v>
      </c>
      <c r="CQ116" s="116">
        <f>IF(CQ$88='Capital Structure'!$H$7,(CQ114-CQ113),0)</f>
        <v>0</v>
      </c>
      <c r="CR116" s="116">
        <f>IF(CR$88='Capital Structure'!$H$7,(CR114-CR113),0)</f>
        <v>0</v>
      </c>
      <c r="CS116" s="116">
        <f>IF(CS$88='Capital Structure'!$H$7,(CS114-CS113),0)</f>
        <v>0</v>
      </c>
      <c r="CT116" s="116">
        <f>IF(CT$88='Capital Structure'!$H$7,(CT114-CT113),0)</f>
        <v>0</v>
      </c>
      <c r="CU116" s="116">
        <f>IF(CU$88='Capital Structure'!$H$7,(CU114-CU113),0)</f>
        <v>0</v>
      </c>
      <c r="CV116" s="116">
        <f>IF(CV$88='Capital Structure'!$H$7,(CV114-CV113),0)</f>
        <v>0</v>
      </c>
      <c r="CW116" s="116">
        <f>IF(CW$88='Capital Structure'!$H$7,(CW114-CW113),0)</f>
        <v>0</v>
      </c>
      <c r="CX116" s="116">
        <f>IF(CX$88='Capital Structure'!$H$7,(CX114-CX113),0)</f>
        <v>0</v>
      </c>
      <c r="CY116" s="116">
        <f>IF(CY$88='Capital Structure'!$H$7,(CY114-CY113),0)</f>
        <v>0</v>
      </c>
      <c r="CZ116" s="116">
        <f>IF(CZ$88='Capital Structure'!$H$7,(CZ114-CZ113),0)</f>
        <v>0</v>
      </c>
      <c r="DA116" s="116">
        <f>IF(DA$88='Capital Structure'!$H$7,(DA114-DA113),0)</f>
        <v>0</v>
      </c>
      <c r="DB116" s="116">
        <f>IF(DB$88='Capital Structure'!$H$7,(DB114-DB113),0)</f>
        <v>0</v>
      </c>
      <c r="DC116" s="116">
        <f>IF(DC$88='Capital Structure'!$H$7,(DC114-DC113),0)</f>
        <v>0</v>
      </c>
      <c r="DD116" s="116">
        <f>IF(DD$88='Capital Structure'!$H$7,(DD114-DD113),0)</f>
        <v>0</v>
      </c>
      <c r="DE116" s="116">
        <f>IF(DE$88='Capital Structure'!$H$7,(DE114-DE113),0)</f>
        <v>0</v>
      </c>
      <c r="DF116" s="116">
        <f>IF(DF$88='Capital Structure'!$H$7,(DF114-DF113),0)</f>
        <v>0</v>
      </c>
      <c r="DG116" s="116">
        <f>IF(DG$88='Capital Structure'!$H$7,(DG114-DG113),0)</f>
        <v>0</v>
      </c>
      <c r="DH116" s="116">
        <f>IF(DH$88='Capital Structure'!$H$7,(DH114-DH113),0)</f>
        <v>0</v>
      </c>
      <c r="DI116" s="116">
        <f>IF(DI$88='Capital Structure'!$H$7,(DI114-DI113),0)</f>
        <v>0</v>
      </c>
      <c r="DJ116" s="116">
        <f>IF(DJ$88='Capital Structure'!$H$7,(DJ114-DJ113),0)</f>
        <v>0</v>
      </c>
      <c r="DK116" s="116">
        <f>IF(DK$88='Capital Structure'!$H$7,(DK114-DK113),0)</f>
        <v>0</v>
      </c>
      <c r="DL116" s="116">
        <f>IF(DL$88='Capital Structure'!$H$7,(DL114-DL113),0)</f>
        <v>0</v>
      </c>
      <c r="DM116" s="116">
        <f>IF(DM$88='Capital Structure'!$H$7,(DM114-DM113),0)</f>
        <v>0</v>
      </c>
      <c r="DN116" s="116">
        <f>IF(DN$88='Capital Structure'!$H$7,(DN114-DN113),0)</f>
        <v>0</v>
      </c>
      <c r="DO116" s="116">
        <f>IF(DO$88='Capital Structure'!$H$7,(DO114-DO113),0)</f>
        <v>0</v>
      </c>
      <c r="DP116" s="116">
        <f>IF(DP$88='Capital Structure'!$H$7,(DP114-DP113),0)</f>
        <v>0</v>
      </c>
      <c r="DQ116" s="116">
        <f>IF(DQ$88='Capital Structure'!$H$7,(DQ114-DQ113),0)</f>
        <v>0</v>
      </c>
      <c r="DR116" s="116">
        <f>IF(DR$88='Capital Structure'!$H$7,(DR114-DR113),0)</f>
        <v>0</v>
      </c>
      <c r="DS116" s="116">
        <f>IF(DS$88='Capital Structure'!$H$7,(DS114-DS113),0)</f>
        <v>0</v>
      </c>
      <c r="DT116" s="116">
        <f>IF(DT$88='Capital Structure'!$H$7,(DT114-DT113),0)</f>
        <v>0</v>
      </c>
      <c r="DU116" s="116">
        <f>IF(DU$88='Capital Structure'!$H$7,(DU114-DU113),0)</f>
        <v>0</v>
      </c>
      <c r="DV116" s="116">
        <f>IF(DV$88='Capital Structure'!$H$7,(DV114-DV113),0)</f>
        <v>0</v>
      </c>
      <c r="DW116" s="116">
        <f>IF(DW$88='Capital Structure'!$H$7,(DW114-DW113),0)</f>
        <v>0</v>
      </c>
      <c r="DX116" s="116">
        <f>IF(DX$88='Capital Structure'!$H$7,(DX114-DX113),0)</f>
        <v>0</v>
      </c>
      <c r="DY116" s="116">
        <f>IF(DY$88='Capital Structure'!$H$7,(DY114-DY113),0)</f>
        <v>0</v>
      </c>
      <c r="DZ116" s="116">
        <f>IF(DZ$88='Capital Structure'!$H$7,(DZ114-DZ113),0)</f>
        <v>0</v>
      </c>
      <c r="EA116" s="116">
        <f>IF(EA$88='Capital Structure'!$H$7,(EA114-EA113),0)</f>
        <v>0</v>
      </c>
      <c r="EB116" s="116">
        <f>IF(EB$88='Capital Structure'!$H$7,(EB114-EB113),0)</f>
        <v>0</v>
      </c>
      <c r="EC116" s="116">
        <f>IF(EC$88='Capital Structure'!$H$7,(EC114-EC113),0)</f>
        <v>0</v>
      </c>
      <c r="ED116" s="116">
        <f>IF(ED$88='Capital Structure'!$H$7,(ED114-ED113),0)</f>
        <v>0</v>
      </c>
      <c r="EE116" s="116">
        <f>IF(EE$88='Capital Structure'!$H$7,(EE114-EE113),0)</f>
        <v>0</v>
      </c>
      <c r="EF116" s="116">
        <f>IF(EF$88='Capital Structure'!$H$7,(EF114-EF113),0)</f>
        <v>0</v>
      </c>
      <c r="EG116" s="116">
        <f>IF(EG$88='Capital Structure'!$H$7,(EG114-EG113),0)</f>
        <v>0</v>
      </c>
      <c r="EH116" s="116">
        <f>IF(EH$88='Capital Structure'!$H$7,(EH114-EH113),0)</f>
        <v>0</v>
      </c>
      <c r="EI116" s="116">
        <f>IF(EI$88='Capital Structure'!$H$7,(EI114-EI113),0)</f>
        <v>0</v>
      </c>
      <c r="EJ116" s="116">
        <f>IF(EJ$88='Capital Structure'!$H$7,(EJ114-EJ113),0)</f>
        <v>0</v>
      </c>
      <c r="EK116" s="116">
        <f>IF(EK$88='Capital Structure'!$H$7,(EK114-EK113),0)</f>
        <v>0</v>
      </c>
      <c r="EL116" s="116">
        <f>IF(EL$88='Capital Structure'!$H$7,(EL114-EL113),0)</f>
        <v>0</v>
      </c>
      <c r="EM116" s="116">
        <f>IF(EM$88='Capital Structure'!$H$7,(EM114-EM113),0)</f>
        <v>0</v>
      </c>
      <c r="EN116" s="116">
        <f>IF(EN$88='Capital Structure'!$H$7,(EN114-EN113),0)</f>
        <v>0</v>
      </c>
      <c r="EO116" s="116">
        <f>IF(EO$88='Capital Structure'!$H$7,(EO114-EO113),0)</f>
        <v>0</v>
      </c>
      <c r="EP116" s="116">
        <f>IF(EP$88='Capital Structure'!$H$7,(EP114-EP113),0)</f>
        <v>0</v>
      </c>
      <c r="EQ116" s="116">
        <f>IF(EQ$88='Capital Structure'!$H$7,(EQ114-EQ113),0)</f>
        <v>0</v>
      </c>
      <c r="ER116" s="116">
        <f>IF(ER$88='Capital Structure'!$H$7,(ER114-ER113),0)</f>
        <v>0</v>
      </c>
      <c r="ES116" s="116">
        <f>IF(ES$88='Capital Structure'!$H$7,(ES114-ES113),0)</f>
        <v>0</v>
      </c>
      <c r="ET116" s="116">
        <f>IF(ET$88='Capital Structure'!$H$7,(ET114-ET113),0)</f>
        <v>0</v>
      </c>
      <c r="EU116" s="116">
        <f>IF(EU$88='Capital Structure'!$H$7,(EU114-EU113),0)</f>
        <v>0</v>
      </c>
      <c r="EV116" s="116">
        <f>IF(EV$88='Capital Structure'!$H$7,(EV114-EV113),0)</f>
        <v>0</v>
      </c>
      <c r="EW116" s="116">
        <f>IF(EW$88='Capital Structure'!$H$7,(EW114-EW113),0)</f>
        <v>0</v>
      </c>
      <c r="EX116" s="116">
        <f>IF(EX$88='Capital Structure'!$H$7,(EX114-EX113),0)</f>
        <v>0</v>
      </c>
      <c r="EY116" s="116">
        <f>IF(EY$88='Capital Structure'!$H$7,(EY114-EY113),0)</f>
        <v>0</v>
      </c>
      <c r="EZ116" s="116">
        <f>IF(EZ$88='Capital Structure'!$H$7,(EZ114-EZ113),0)</f>
        <v>0</v>
      </c>
      <c r="FA116" s="116">
        <f>IF(FA$88='Capital Structure'!$H$7,(FA114-FA113),0)</f>
        <v>0</v>
      </c>
      <c r="FB116" s="116">
        <f>IF(FB$88='Capital Structure'!$H$7,(FB114-FB113),0)</f>
        <v>0</v>
      </c>
      <c r="FC116" s="116"/>
      <c r="FD116" s="116"/>
      <c r="FE116" s="116"/>
      <c r="FF116" s="116"/>
      <c r="FG116" s="116"/>
      <c r="FH116" s="116"/>
      <c r="FI116" s="116"/>
      <c r="FJ116" s="116"/>
      <c r="FK116" s="116"/>
      <c r="FL116" s="116"/>
      <c r="FM116" s="116"/>
      <c r="FN116" s="116"/>
      <c r="FO116" s="116"/>
      <c r="FP116" s="116"/>
      <c r="FQ116" s="116"/>
      <c r="FR116" s="116"/>
      <c r="FS116" s="116"/>
      <c r="FT116" s="116"/>
      <c r="FU116" s="116"/>
      <c r="FV116" s="116"/>
      <c r="FW116" s="116"/>
      <c r="FX116" s="116"/>
      <c r="FY116" s="116"/>
      <c r="FZ116" s="116"/>
      <c r="GA116" s="116"/>
      <c r="GB116" s="116"/>
      <c r="GC116" s="116"/>
      <c r="GD116" s="116"/>
      <c r="GE116" s="116"/>
      <c r="GF116" s="116"/>
      <c r="GG116" s="116"/>
      <c r="GH116" s="116"/>
      <c r="GI116" s="116"/>
      <c r="GJ116" s="116"/>
      <c r="GK116" s="116"/>
      <c r="GL116" s="116"/>
      <c r="GM116" s="116"/>
      <c r="GN116" s="116"/>
      <c r="GO116" s="116"/>
      <c r="GP116" s="116"/>
      <c r="GQ116" s="116"/>
      <c r="GR116" s="116"/>
      <c r="GS116" s="116"/>
      <c r="GT116" s="116"/>
      <c r="GU116" s="116"/>
      <c r="GV116" s="116"/>
      <c r="GW116" s="116"/>
      <c r="GX116" s="116"/>
    </row>
    <row r="117" spans="2:206">
      <c r="B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MAX((SUM($E$111:E111)-SUM($E$120:E120)-SUM($E$119:E119))*'Capital Structure'!$H$21/12,0)</f>
        <v>0</v>
      </c>
      <c r="F118" s="139">
        <f>MAX((SUM($E$111:F111)-SUM($E$120:F120)-SUM($E$119:F119))*'Capital Structure'!$H$21/12,0)</f>
        <v>0</v>
      </c>
      <c r="G118" s="139">
        <f>MAX((SUM($E$111:G111)-SUM($E$120:G120)-SUM($E$119:G119))*'Capital Structure'!$H$21/12,0)</f>
        <v>0</v>
      </c>
      <c r="H118" s="139">
        <f>MAX((SUM($E$111:H111)-SUM($E$120:H120)-SUM($E$119:H119))*'Capital Structure'!$H$21/12,0)</f>
        <v>0</v>
      </c>
      <c r="I118" s="139">
        <f>MAX((SUM($E$111:I111)-SUM($E$120:I120)-SUM($E$119:I119))*'Capital Structure'!$H$21/12,0)</f>
        <v>0</v>
      </c>
      <c r="J118" s="139">
        <f>MAX((SUM($E$111:J111)-SUM($E$120:J120)-SUM($E$119:J119))*'Capital Structure'!$H$21/12,0)</f>
        <v>0</v>
      </c>
      <c r="K118" s="139">
        <f>MAX((SUM($E$111:K111)-SUM($E$120:K120)-SUM($E$119:K119))*'Capital Structure'!$H$21/12,0)</f>
        <v>0</v>
      </c>
      <c r="L118" s="139">
        <f>MAX((SUM($E$111:L111)-SUM($E$120:L120)-SUM($E$119:L119))*'Capital Structure'!$H$21/12,0)</f>
        <v>0</v>
      </c>
      <c r="M118" s="139">
        <f>MAX((SUM($E$111:M111)-SUM($E$120:M120)-SUM($E$119:M119))*'Capital Structure'!$H$21/12,0)</f>
        <v>0</v>
      </c>
      <c r="N118" s="139">
        <f>MAX((SUM($E$111:N111)-SUM($E$120:N120)-SUM($E$119:N119))*'Capital Structure'!$H$21/12,0)</f>
        <v>0</v>
      </c>
      <c r="O118" s="139">
        <f>MAX((SUM($E$111:O111)-SUM($E$120:O120)-SUM($E$119:O119))*'Capital Structure'!$H$21/12,0)</f>
        <v>0</v>
      </c>
      <c r="P118" s="139">
        <f>MAX((SUM($E$111:P111)-SUM($E$120:P120)-SUM($E$119:P119))*'Capital Structure'!$H$21/12,0)</f>
        <v>0</v>
      </c>
      <c r="Q118" s="139">
        <f>MAX((SUM($E$111:Q111)-SUM($E$120:Q120)-SUM($E$119:Q119))*'Capital Structure'!$H$21/12,0)</f>
        <v>0</v>
      </c>
      <c r="R118" s="139">
        <f>MAX((SUM($E$111:R111)-SUM($E$120:R120)-SUM($E$119:R119))*'Capital Structure'!$H$21/12,0)</f>
        <v>0</v>
      </c>
      <c r="S118" s="139">
        <f>MAX((SUM($E$111:S111)-SUM($E$120:S120)-SUM($E$119:S119))*'Capital Structure'!$H$21/12,0)</f>
        <v>0</v>
      </c>
      <c r="T118" s="139">
        <f>MAX((SUM($E$111:T111)-SUM($E$120:T120)-SUM($E$119:T119))*'Capital Structure'!$H$21/12,0)</f>
        <v>0</v>
      </c>
      <c r="U118" s="139">
        <f>MAX((SUM($E$111:U111)-SUM($E$120:U120)-SUM($E$119:U119))*'Capital Structure'!$H$21/12,0)</f>
        <v>0</v>
      </c>
      <c r="V118" s="139">
        <f>MAX((SUM($E$111:V111)-SUM($E$120:V120)-SUM($E$119:V119))*'Capital Structure'!$H$21/12,0)</f>
        <v>0</v>
      </c>
      <c r="W118" s="139">
        <f>MAX((SUM($E$111:W111)-SUM($E$120:W120)-SUM($E$119:W119))*'Capital Structure'!$H$21/12,0)</f>
        <v>0</v>
      </c>
      <c r="X118" s="139">
        <f>MAX((SUM($E$111:X111)-SUM($E$120:X120)-SUM($E$119:X119))*'Capital Structure'!$H$21/12,0)</f>
        <v>0</v>
      </c>
      <c r="Y118" s="139">
        <f>MAX((SUM($E$111:Y111)-SUM($E$120:Y120)-SUM($E$119:Y119))*'Capital Structure'!$H$21/12,0)</f>
        <v>0</v>
      </c>
      <c r="Z118" s="139">
        <f>MAX((SUM($E$111:Z111)-SUM($E$120:Z120)-SUM($E$119:Z119))*'Capital Structure'!$H$21/12,0)</f>
        <v>0</v>
      </c>
      <c r="AA118" s="139">
        <f>MAX((SUM($E$111:AA111)-SUM($E$120:AA120)-SUM($E$119:AA119))*'Capital Structure'!$H$21/12,0)</f>
        <v>0</v>
      </c>
      <c r="AB118" s="139">
        <f>MAX((SUM($E$111:AB111)-SUM($E$120:AB120)-SUM($E$119:AB119))*'Capital Structure'!$H$21/12,0)</f>
        <v>0</v>
      </c>
      <c r="AC118" s="139">
        <f>MAX((SUM($E$111:AC111)-SUM($E$120:AC120)-SUM($E$119:AC119))*'Capital Structure'!$H$21/12,0)</f>
        <v>0</v>
      </c>
      <c r="AD118" s="139">
        <f>MAX((SUM($E$111:AD111)-SUM($E$120:AD120)-SUM($E$119:AD119))*'Capital Structure'!$H$21/12,0)</f>
        <v>0</v>
      </c>
      <c r="AE118" s="139">
        <f>MAX((SUM($E$111:AE111)-SUM($E$120:AE120)-SUM($E$119:AE119))*'Capital Structure'!$H$21/12,0)</f>
        <v>0</v>
      </c>
      <c r="AF118" s="139">
        <f>MAX((SUM($E$111:AF111)-SUM($E$120:AF120)-SUM($E$119:AF119))*'Capital Structure'!$H$21/12,0)</f>
        <v>0</v>
      </c>
      <c r="AG118" s="139">
        <f>MAX((SUM($E$111:AG111)-SUM($E$120:AG120)-SUM($E$119:AG119))*'Capital Structure'!$H$21/12,0)</f>
        <v>0</v>
      </c>
      <c r="AH118" s="139">
        <f>MAX((SUM($E$111:AH111)-SUM($E$120:AH120)-SUM($E$119:AH119))*'Capital Structure'!$H$21/12,0)</f>
        <v>0</v>
      </c>
      <c r="AI118" s="139">
        <f>MAX((SUM($E$111:AI111)-SUM($E$120:AI120)-SUM($E$119:AI119))*'Capital Structure'!$H$21/12,0)</f>
        <v>0</v>
      </c>
      <c r="AJ118" s="139">
        <f>MAX((SUM($E$111:AJ111)-SUM($E$120:AJ120)-SUM($E$119:AJ119))*'Capital Structure'!$H$21/12,0)</f>
        <v>0</v>
      </c>
      <c r="AK118" s="139">
        <f>MAX((SUM($E$111:AK111)-SUM($E$120:AK120)-SUM($E$119:AK119))*'Capital Structure'!$H$21/12,0)</f>
        <v>0</v>
      </c>
      <c r="AL118" s="139">
        <f>MAX((SUM($E$111:AL111)-SUM($E$120:AL120)-SUM($E$119:AL119))*'Capital Structure'!$H$21/12,0)</f>
        <v>0</v>
      </c>
      <c r="AM118" s="139">
        <f>MAX((SUM($E$111:AM111)-SUM($E$120:AM120)-SUM($E$119:AM119))*'Capital Structure'!$H$21/12,0)</f>
        <v>0</v>
      </c>
      <c r="AN118" s="139">
        <f>MAX((SUM($E$111:AN111)-SUM($E$120:AN120)-SUM($E$119:AN119))*'Capital Structure'!$H$21/12,0)</f>
        <v>0</v>
      </c>
      <c r="AO118" s="139">
        <f>MAX((SUM($E$111:AO111)-SUM($E$120:AO120)-SUM($E$119:AO119))*'Capital Structure'!$H$21/12,0)</f>
        <v>0</v>
      </c>
      <c r="AP118" s="139">
        <f>MAX((SUM($E$111:AP111)-SUM($E$120:AP120)-SUM($E$119:AP119))*'Capital Structure'!$H$21/12,0)</f>
        <v>0</v>
      </c>
      <c r="AQ118" s="139">
        <f>MAX((SUM($E$111:AQ111)-SUM($E$120:AQ120)-SUM($E$119:AQ119))*'Capital Structure'!$H$21/12,0)</f>
        <v>0</v>
      </c>
      <c r="AR118" s="139">
        <f>MAX((SUM($E$111:AR111)-SUM($E$120:AR120)-SUM($E$119:AR119))*'Capital Structure'!$H$21/12,0)</f>
        <v>0</v>
      </c>
      <c r="AS118" s="139">
        <f>MAX((SUM($E$111:AS111)-SUM($E$120:AS120)-SUM($E$119:AS119))*'Capital Structure'!$H$21/12,0)</f>
        <v>0</v>
      </c>
      <c r="AT118" s="139">
        <f>MAX((SUM($E$111:AT111)-SUM($E$120:AT120)-SUM($E$119:AT119))*'Capital Structure'!$H$21/12,0)</f>
        <v>0</v>
      </c>
      <c r="AU118" s="139">
        <f>MAX((SUM($E$111:AU111)-SUM($E$120:AU120)-SUM($E$119:AU119))*'Capital Structure'!$H$21/12,0)</f>
        <v>0</v>
      </c>
      <c r="AV118" s="139">
        <f>MAX((SUM($E$111:AV111)-SUM($E$120:AV120)-SUM($E$119:AV119))*'Capital Structure'!$H$21/12,0)</f>
        <v>0</v>
      </c>
      <c r="AW118" s="139">
        <f>MAX((SUM($E$111:AW111)-SUM($E$120:AW120)-SUM($E$119:AW119))*'Capital Structure'!$H$21/12,0)</f>
        <v>0</v>
      </c>
      <c r="AX118" s="139">
        <f>MAX((SUM($E$111:AX111)-SUM($E$120:AX120)-SUM($E$119:AX119))*'Capital Structure'!$H$21/12,0)</f>
        <v>0</v>
      </c>
      <c r="AY118" s="139">
        <f>MAX((SUM($E$111:AY111)-SUM($E$120:AY120)-SUM($E$119:AY119))*'Capital Structure'!$H$21/12,0)</f>
        <v>0</v>
      </c>
      <c r="AZ118" s="139">
        <f>MAX((SUM($E$111:AZ111)-SUM($E$120:AZ120)-SUM($E$119:AZ119))*'Capital Structure'!$H$21/12,0)</f>
        <v>0</v>
      </c>
      <c r="BA118" s="139">
        <f>MAX((SUM($E$111:BA111)-SUM($E$120:BA120)-SUM($E$119:BA119))*'Capital Structure'!$H$21/12,0)</f>
        <v>14134.615384615385</v>
      </c>
      <c r="BB118" s="139">
        <f>MAX((SUM($E$111:BB111)-SUM($E$120:BB120)-SUM($E$119:BB119))*'Capital Structure'!$H$21/12,0)</f>
        <v>28269.23076923077</v>
      </c>
      <c r="BC118" s="139">
        <f>MAX((SUM($E$111:BC111)-SUM($E$120:BC120)-SUM($E$119:BC119))*'Capital Structure'!$H$21/12,0)</f>
        <v>42403.846153846163</v>
      </c>
      <c r="BD118" s="139">
        <f>MAX((SUM($E$111:BD111)-SUM($E$120:BD120)-SUM($E$119:BD119))*'Capital Structure'!$H$21/12,0)</f>
        <v>56538.461538461539</v>
      </c>
      <c r="BE118" s="139">
        <f>MAX((SUM($E$111:BE111)-SUM($E$120:BE120)-SUM($E$119:BE119))*'Capital Structure'!$H$21/12,0)</f>
        <v>70673.076923076937</v>
      </c>
      <c r="BF118" s="139">
        <f>MAX((SUM($E$111:BF111)-SUM($E$120:BF120)-SUM($E$119:BF119))*'Capital Structure'!$H$21/12,0)</f>
        <v>84807.692307692327</v>
      </c>
      <c r="BG118" s="139">
        <f>MAX((SUM($E$111:BG111)-SUM($E$120:BG120)-SUM($E$119:BG119))*'Capital Structure'!$H$21/12,0)</f>
        <v>98942.307692307702</v>
      </c>
      <c r="BH118" s="139">
        <f>MAX((SUM($E$111:BH111)-SUM($E$120:BH120)-SUM($E$119:BH119))*'Capital Structure'!$H$21/12,0)</f>
        <v>113076.92307692308</v>
      </c>
      <c r="BI118" s="139">
        <f>MAX((SUM($E$111:BI111)-SUM($E$120:BI120)-SUM($E$119:BI119))*'Capital Structure'!$H$21/12,0)</f>
        <v>127211.53846153848</v>
      </c>
      <c r="BJ118" s="139">
        <f>MAX((SUM($E$111:BJ111)-SUM($E$120:BJ120)-SUM($E$119:BJ119))*'Capital Structure'!$H$21/12,0)</f>
        <v>141346.15384615387</v>
      </c>
      <c r="BK118" s="139">
        <f>MAX((SUM($E$111:BK111)-SUM($E$120:BK120)-SUM($E$119:BK119))*'Capital Structure'!$H$21/12,0)</f>
        <v>155480.76923076928</v>
      </c>
      <c r="BL118" s="139">
        <f>MAX((SUM($E$111:BL111)-SUM($E$120:BL120)-SUM($E$119:BL119))*'Capital Structure'!$H$21/12,0)</f>
        <v>169615.38461538465</v>
      </c>
      <c r="BM118" s="139">
        <f>MAX((SUM($E$111:BM111)-SUM($E$120:BM120)-SUM($E$119:BM119))*'Capital Structure'!$H$21/12,0)</f>
        <v>183750.00000000009</v>
      </c>
      <c r="BN118" s="139">
        <f>MAX((SUM($E$111:BN111)-SUM($E$120:BN120)-SUM($E$119:BN119))*'Capital Structure'!$H$21/12,0)</f>
        <v>197884.61538461546</v>
      </c>
      <c r="BO118" s="139">
        <f>MAX((SUM($E$111:BO111)-SUM($E$120:BO120)-SUM($E$119:BO119))*'Capital Structure'!$H$21/12,0)</f>
        <v>212019.23076923087</v>
      </c>
      <c r="BP118" s="139">
        <f>MAX((SUM($E$111:BP111)-SUM($E$120:BP120)-SUM($E$119:BP119))*'Capital Structure'!$H$21/12,0)</f>
        <v>226153.84615384627</v>
      </c>
      <c r="BQ118" s="139">
        <f>MAX((SUM($E$111:BQ111)-SUM($E$120:BQ120)-SUM($E$119:BQ119))*'Capital Structure'!$H$21/12,0)</f>
        <v>240288.46153846165</v>
      </c>
      <c r="BR118" s="139">
        <f>MAX((SUM($E$111:BR111)-SUM($E$120:BR120)-SUM($E$119:BR119))*'Capital Structure'!$H$21/12,0)</f>
        <v>254423.07692307708</v>
      </c>
      <c r="BS118" s="139">
        <f>MAX((SUM($E$111:BS111)-SUM($E$120:BS120)-SUM($E$119:BS119))*'Capital Structure'!$H$21/12,0)</f>
        <v>268557.69230769249</v>
      </c>
      <c r="BT118" s="139">
        <f>MAX((SUM($E$111:BT111)-SUM($E$120:BT120)-SUM($E$119:BT119))*'Capital Structure'!$H$21/12,0)</f>
        <v>282692.30769230786</v>
      </c>
      <c r="BU118" s="139">
        <f>MAX((SUM($E$111:BU111)-SUM($E$120:BU120)-SUM($E$119:BU119))*'Capital Structure'!$H$21/12,0)</f>
        <v>296826.9230769233</v>
      </c>
      <c r="BV118" s="139">
        <f>MAX((SUM($E$111:BV111)-SUM($E$120:BV120)-SUM($E$119:BV119))*'Capital Structure'!$H$21/12,0)</f>
        <v>310961.53846153867</v>
      </c>
      <c r="BW118" s="139">
        <f>MAX((SUM($E$111:BW111)-SUM($E$120:BW120)-SUM($E$119:BW119))*'Capital Structure'!$H$21/12,0)</f>
        <v>325096.15384615405</v>
      </c>
      <c r="BX118" s="139">
        <f>MAX((SUM($E$111:BX111)-SUM($E$120:BX120)-SUM($E$119:BX119))*'Capital Structure'!$H$21/12,0)</f>
        <v>339230.76923076948</v>
      </c>
      <c r="BY118" s="139">
        <f>MAX((SUM($E$111:BY111)-SUM($E$120:BY120)-SUM($E$119:BY119))*'Capital Structure'!$H$21/12,0)</f>
        <v>353365.38461538492</v>
      </c>
      <c r="BZ118" s="139">
        <f>MAX((SUM($E$111:BZ111)-SUM($E$120:BZ120)-SUM($E$119:BZ119))*'Capital Structure'!$H$21/12,0)</f>
        <v>367500</v>
      </c>
      <c r="CA118" s="139">
        <f>MAX((SUM($E$111:CA111)-SUM($E$120:CA120)-SUM($E$119:CA119))*'Capital Structure'!$H$21/12,0)</f>
        <v>0</v>
      </c>
      <c r="CB118" s="139">
        <f>MAX((SUM($E$111:CB111)-SUM($E$120:CB120)-SUM($E$119:CB119))*'Capital Structure'!$H$21/12,0)</f>
        <v>0</v>
      </c>
      <c r="CC118" s="139">
        <f>MAX((SUM($E$111:CC111)-SUM($E$120:CC120)-SUM($E$119:CC119))*'Capital Structure'!$H$21/12,0)</f>
        <v>0</v>
      </c>
      <c r="CD118" s="139">
        <f>MAX((SUM($E$111:CD111)-SUM($E$120:CD120)-SUM($E$119:CD119))*'Capital Structure'!$H$21/12,0)</f>
        <v>0</v>
      </c>
      <c r="CE118" s="139">
        <f>MAX((SUM($E$111:CE111)-SUM($E$120:CE120)-SUM($E$119:CE119))*'Capital Structure'!$H$21/12,0)</f>
        <v>0</v>
      </c>
      <c r="CF118" s="139">
        <f>MAX((SUM($E$111:CF111)-SUM($E$120:CF120)-SUM($E$119:CF119))*'Capital Structure'!$H$21/12,0)</f>
        <v>0</v>
      </c>
      <c r="CG118" s="139">
        <f>MAX((SUM($E$111:CG111)-SUM($E$120:CG120)-SUM($E$119:CG119))*'Capital Structure'!$H$21/12,0)</f>
        <v>0</v>
      </c>
      <c r="CH118" s="139">
        <f>MAX((SUM($E$111:CH111)-SUM($E$120:CH120)-SUM($E$119:CH119))*'Capital Structure'!$H$21/12,0)</f>
        <v>0</v>
      </c>
      <c r="CI118" s="139">
        <f>MAX((SUM($E$111:CI111)-SUM($E$120:CI120)-SUM($E$119:CI119))*'Capital Structure'!$H$21/12,0)</f>
        <v>0</v>
      </c>
      <c r="CJ118" s="139">
        <f>MAX((SUM($E$111:CJ111)-SUM($E$120:CJ120)-SUM($E$119:CJ119))*'Capital Structure'!$H$21/12,0)</f>
        <v>0</v>
      </c>
      <c r="CK118" s="139">
        <f>MAX((SUM($E$111:CK111)-SUM($E$120:CK120)-SUM($E$119:CK119))*'Capital Structure'!$H$21/12,0)</f>
        <v>0</v>
      </c>
      <c r="CL118" s="139">
        <f>MAX((SUM($E$111:CL111)-SUM($E$120:CL120)-SUM($E$119:CL119))*'Capital Structure'!$H$21/12,0)</f>
        <v>0</v>
      </c>
      <c r="CM118" s="139">
        <f>MAX((SUM($E$111:CM111)-SUM($E$120:CM120)-SUM($E$119:CM119))*'Capital Structure'!$H$21/12,0)</f>
        <v>0</v>
      </c>
      <c r="CN118" s="139">
        <f>MAX((SUM($E$111:CN111)-SUM($E$120:CN120)-SUM($E$119:CN119))*'Capital Structure'!$H$21/12,0)</f>
        <v>0</v>
      </c>
      <c r="CO118" s="139">
        <f>MAX((SUM($E$111:CO111)-SUM($E$120:CO120)-SUM($E$119:CO119))*'Capital Structure'!$H$21/12,0)</f>
        <v>0</v>
      </c>
      <c r="CP118" s="139">
        <f>MAX((SUM($E$111:CP111)-SUM($E$120:CP120)-SUM($E$119:CP119))*'Capital Structure'!$H$21/12,0)</f>
        <v>0</v>
      </c>
      <c r="CQ118" s="139">
        <f>MAX((SUM($E$111:CQ111)-SUM($E$120:CQ120)-SUM($E$119:CQ119))*'Capital Structure'!$H$21/12,0)</f>
        <v>0</v>
      </c>
      <c r="CR118" s="139">
        <f>MAX((SUM($E$111:CR111)-SUM($E$120:CR120)-SUM($E$119:CR119))*'Capital Structure'!$H$21/12,0)</f>
        <v>0</v>
      </c>
      <c r="CS118" s="139">
        <f>MAX((SUM($E$111:CS111)-SUM($E$120:CS120)-SUM($E$119:CS119))*'Capital Structure'!$H$21/12,0)</f>
        <v>0</v>
      </c>
      <c r="CT118" s="139">
        <f>MAX((SUM($E$111:CT111)-SUM($E$120:CT120)-SUM($E$119:CT119))*'Capital Structure'!$H$21/12,0)</f>
        <v>0</v>
      </c>
      <c r="CU118" s="139">
        <f>MAX((SUM($E$111:CU111)-SUM($E$120:CU120)-SUM($E$119:CU119))*'Capital Structure'!$H$21/12,0)</f>
        <v>0</v>
      </c>
      <c r="CV118" s="139">
        <f>MAX((SUM($E$111:CV111)-SUM($E$120:CV120)-SUM($E$119:CV119))*'Capital Structure'!$H$21/12,0)</f>
        <v>0</v>
      </c>
      <c r="CW118" s="139">
        <f>MAX((SUM($E$111:CW111)-SUM($E$120:CW120)-SUM($E$119:CW119))*'Capital Structure'!$H$21/12,0)</f>
        <v>0</v>
      </c>
      <c r="CX118" s="139">
        <f>MAX((SUM($E$111:CX111)-SUM($E$120:CX120)-SUM($E$119:CX119))*'Capital Structure'!$H$21/12,0)</f>
        <v>0</v>
      </c>
      <c r="CY118" s="139">
        <f>MAX((SUM($E$111:CY111)-SUM($E$120:CY120)-SUM($E$119:CY119))*'Capital Structure'!$H$21/12,0)</f>
        <v>0</v>
      </c>
      <c r="CZ118" s="139">
        <f>MAX((SUM($E$111:CZ111)-SUM($E$120:CZ120)-SUM($E$119:CZ119))*'Capital Structure'!$H$21/12,0)</f>
        <v>0</v>
      </c>
      <c r="DA118" s="139">
        <f>MAX((SUM($E$111:DA111)-SUM($E$120:DA120)-SUM($E$119:DA119))*'Capital Structure'!$H$21/12,0)</f>
        <v>0</v>
      </c>
      <c r="DB118" s="139">
        <f>MAX((SUM($E$111:DB111)-SUM($E$120:DB120)-SUM($E$119:DB119))*'Capital Structure'!$H$21/12,0)</f>
        <v>0</v>
      </c>
      <c r="DC118" s="139">
        <f>MAX((SUM($E$111:DC111)-SUM($E$120:DC120)-SUM($E$119:DC119))*'Capital Structure'!$H$21/12,0)</f>
        <v>0</v>
      </c>
      <c r="DD118" s="139">
        <f>MAX((SUM($E$111:DD111)-SUM($E$120:DD120)-SUM($E$119:DD119))*'Capital Structure'!$H$21/12,0)</f>
        <v>0</v>
      </c>
      <c r="DE118" s="139">
        <f>MAX((SUM($E$111:DE111)-SUM($E$120:DE120)-SUM($E$119:DE119))*'Capital Structure'!$H$21/12,0)</f>
        <v>0</v>
      </c>
      <c r="DF118" s="139">
        <f>MAX((SUM($E$111:DF111)-SUM($E$120:DF120)-SUM($E$119:DF119))*'Capital Structure'!$H$21/12,0)</f>
        <v>0</v>
      </c>
      <c r="DG118" s="139">
        <f>MAX((SUM($E$111:DG111)-SUM($E$120:DG120)-SUM($E$119:DG119))*'Capital Structure'!$H$21/12,0)</f>
        <v>0</v>
      </c>
      <c r="DH118" s="139">
        <f>MAX((SUM($E$111:DH111)-SUM($E$120:DH120)-SUM($E$119:DH119))*'Capital Structure'!$H$21/12,0)</f>
        <v>0</v>
      </c>
      <c r="DI118" s="139">
        <f>MAX((SUM($E$111:DI111)-SUM($E$120:DI120)-SUM($E$119:DI119))*'Capital Structure'!$H$21/12,0)</f>
        <v>0</v>
      </c>
      <c r="DJ118" s="139">
        <f>MAX((SUM($E$111:DJ111)-SUM($E$120:DJ120)-SUM($E$119:DJ119))*'Capital Structure'!$H$21/12,0)</f>
        <v>0</v>
      </c>
      <c r="DK118" s="139">
        <f>MAX((SUM($E$111:DK111)-SUM($E$120:DK120)-SUM($E$119:DK119))*'Capital Structure'!$H$21/12,0)</f>
        <v>0</v>
      </c>
      <c r="DL118" s="139">
        <f>MAX((SUM($E$111:DL111)-SUM($E$120:DL120)-SUM($E$119:DL119))*'Capital Structure'!$H$21/12,0)</f>
        <v>0</v>
      </c>
      <c r="DM118" s="139">
        <f>MAX((SUM($E$111:DM111)-SUM($E$120:DM120)-SUM($E$119:DM119))*'Capital Structure'!$H$21/12,0)</f>
        <v>0</v>
      </c>
      <c r="DN118" s="139">
        <f>MAX((SUM($E$111:DN111)-SUM($E$120:DN120)-SUM($E$119:DN119))*'Capital Structure'!$H$21/12,0)</f>
        <v>0</v>
      </c>
      <c r="DO118" s="139">
        <f>MAX((SUM($E$111:DO111)-SUM($E$120:DO120)-SUM($E$119:DO119))*'Capital Structure'!$H$21/12,0)</f>
        <v>0</v>
      </c>
      <c r="DP118" s="139">
        <f>MAX((SUM($E$111:DP111)-SUM($E$120:DP120)-SUM($E$119:DP119))*'Capital Structure'!$H$21/12,0)</f>
        <v>0</v>
      </c>
      <c r="DQ118" s="139">
        <f>MAX((SUM($E$111:DQ111)-SUM($E$120:DQ120)-SUM($E$119:DQ119))*'Capital Structure'!$H$21/12,0)</f>
        <v>0</v>
      </c>
      <c r="DR118" s="139">
        <f>MAX((SUM($E$111:DR111)-SUM($E$120:DR120)-SUM($E$119:DR119))*'Capital Structure'!$H$21/12,0)</f>
        <v>0</v>
      </c>
      <c r="DS118" s="139">
        <f>MAX((SUM($E$111:DS111)-SUM($E$120:DS120)-SUM($E$119:DS119))*'Capital Structure'!$H$21/12,0)</f>
        <v>0</v>
      </c>
      <c r="DT118" s="139">
        <f>MAX((SUM($E$111:DT111)-SUM($E$120:DT120)-SUM($E$119:DT119))*'Capital Structure'!$H$21/12,0)</f>
        <v>0</v>
      </c>
      <c r="DU118" s="139">
        <f>MAX((SUM($E$111:DU111)-SUM($E$120:DU120)-SUM($E$119:DU119))*'Capital Structure'!$H$21/12,0)</f>
        <v>0</v>
      </c>
      <c r="DV118" s="139">
        <f>MAX((SUM($E$111:DV111)-SUM($E$120:DV120)-SUM($E$119:DV119))*'Capital Structure'!$H$21/12,0)</f>
        <v>0</v>
      </c>
      <c r="DW118" s="139">
        <f>MAX((SUM($E$111:DW111)-SUM($E$120:DW120)-SUM($E$119:DW119))*'Capital Structure'!$H$21/12,0)</f>
        <v>0</v>
      </c>
      <c r="DX118" s="139">
        <f>MAX((SUM($E$111:DX111)-SUM($E$120:DX120)-SUM($E$119:DX119))*'Capital Structure'!$H$21/12,0)</f>
        <v>0</v>
      </c>
      <c r="DY118" s="139">
        <f>MAX((SUM($E$111:DY111)-SUM($E$120:DY120)-SUM($E$119:DY119))*'Capital Structure'!$H$21/12,0)</f>
        <v>0</v>
      </c>
      <c r="DZ118" s="139">
        <f>MAX((SUM($E$111:DZ111)-SUM($E$120:DZ120)-SUM($E$119:DZ119))*'Capital Structure'!$H$21/12,0)</f>
        <v>0</v>
      </c>
      <c r="EA118" s="139">
        <f>MAX((SUM($E$111:EA111)-SUM($E$120:EA120)-SUM($E$119:EA119))*'Capital Structure'!$H$21/12,0)</f>
        <v>0</v>
      </c>
      <c r="EB118" s="139">
        <f>MAX((SUM($E$111:EB111)-SUM($E$120:EB120)-SUM($E$119:EB119))*'Capital Structure'!$H$21/12,0)</f>
        <v>0</v>
      </c>
      <c r="EC118" s="139">
        <f>MAX((SUM($E$111:EC111)-SUM($E$120:EC120)-SUM($E$119:EC119))*'Capital Structure'!$H$21/12,0)</f>
        <v>0</v>
      </c>
      <c r="ED118" s="139">
        <f>MAX((SUM($E$111:ED111)-SUM($E$120:ED120)-SUM($E$119:ED119))*'Capital Structure'!$H$21/12,0)</f>
        <v>0</v>
      </c>
      <c r="EE118" s="139">
        <f>MAX((SUM($E$111:EE111)-SUM($E$120:EE120)-SUM($E$119:EE119))*'Capital Structure'!$H$21/12,0)</f>
        <v>0</v>
      </c>
      <c r="EF118" s="139">
        <f>MAX((SUM($E$111:EF111)-SUM($E$120:EF120)-SUM($E$119:EF119))*'Capital Structure'!$H$21/12,0)</f>
        <v>0</v>
      </c>
      <c r="EG118" s="139">
        <f>MAX((SUM($E$111:EG111)-SUM($E$120:EG120)-SUM($E$119:EG119))*'Capital Structure'!$H$21/12,0)</f>
        <v>0</v>
      </c>
      <c r="EH118" s="139">
        <f>MAX((SUM($E$111:EH111)-SUM($E$120:EH120)-SUM($E$119:EH119))*'Capital Structure'!$H$21/12,0)</f>
        <v>0</v>
      </c>
      <c r="EI118" s="139">
        <f>MAX((SUM($E$111:EI111)-SUM($E$120:EI120)-SUM($E$119:EI119))*'Capital Structure'!$H$21/12,0)</f>
        <v>0</v>
      </c>
      <c r="EJ118" s="139">
        <f>MAX((SUM($E$111:EJ111)-SUM($E$120:EJ120)-SUM($E$119:EJ119))*'Capital Structure'!$H$21/12,0)</f>
        <v>0</v>
      </c>
      <c r="EK118" s="139">
        <f>MAX((SUM($E$111:EK111)-SUM($E$120:EK120)-SUM($E$119:EK119))*'Capital Structure'!$H$21/12,0)</f>
        <v>0</v>
      </c>
      <c r="EL118" s="139">
        <f>MAX((SUM($E$111:EL111)-SUM($E$120:EL120)-SUM($E$119:EL119))*'Capital Structure'!$H$21/12,0)</f>
        <v>0</v>
      </c>
      <c r="EM118" s="139">
        <f>MAX((SUM($E$111:EM111)-SUM($E$120:EM120)-SUM($E$119:EM119))*'Capital Structure'!$H$21/12,0)</f>
        <v>0</v>
      </c>
      <c r="EN118" s="139">
        <f>MAX((SUM($E$111:EN111)-SUM($E$120:EN120)-SUM($E$119:EN119))*'Capital Structure'!$H$21/12,0)</f>
        <v>0</v>
      </c>
      <c r="EO118" s="139">
        <f>MAX((SUM($E$111:EO111)-SUM($E$120:EO120)-SUM($E$119:EO119))*'Capital Structure'!$H$21/12,0)</f>
        <v>0</v>
      </c>
      <c r="EP118" s="139">
        <f>MAX((SUM($E$111:EP111)-SUM($E$120:EP120)-SUM($E$119:EP119))*'Capital Structure'!$H$21/12,0)</f>
        <v>0</v>
      </c>
      <c r="EQ118" s="139">
        <f>MAX((SUM($E$111:EQ111)-SUM($E$120:EQ120)-SUM($E$119:EQ119))*'Capital Structure'!$H$21/12,0)</f>
        <v>0</v>
      </c>
      <c r="ER118" s="139">
        <f>MAX((SUM($E$111:ER111)-SUM($E$120:ER120)-SUM($E$119:ER119))*'Capital Structure'!$H$21/12,0)</f>
        <v>0</v>
      </c>
      <c r="ES118" s="139">
        <f>MAX((SUM($E$111:ES111)-SUM($E$120:ES120)-SUM($E$119:ES119))*'Capital Structure'!$H$21/12,0)</f>
        <v>0</v>
      </c>
      <c r="ET118" s="139">
        <f>MAX((SUM($E$111:ET111)-SUM($E$120:ET120)-SUM($E$119:ET119))*'Capital Structure'!$H$21/12,0)</f>
        <v>0</v>
      </c>
      <c r="EU118" s="139">
        <f>MAX((SUM($E$111:EU111)-SUM($E$120:EU120)-SUM($E$119:EU119))*'Capital Structure'!$H$21/12,0)</f>
        <v>0</v>
      </c>
      <c r="EV118" s="139">
        <f>MAX((SUM($E$111:EV111)-SUM($E$120:EV120)-SUM($E$119:EV119))*'Capital Structure'!$H$21/12,0)</f>
        <v>0</v>
      </c>
      <c r="EW118" s="139">
        <f>MAX((SUM($E$111:EW111)-SUM($E$120:EW120)-SUM($E$119:EW119))*'Capital Structure'!$H$21/12,0)</f>
        <v>0</v>
      </c>
      <c r="EX118" s="139">
        <f>MAX((SUM($E$111:EX111)-SUM($E$120:EX120)-SUM($E$119:EX119))*'Capital Structure'!$H$21/12,0)</f>
        <v>0</v>
      </c>
      <c r="EY118" s="139">
        <f>MAX((SUM($E$111:EY111)-SUM($E$120:EY120)-SUM($E$119:EY119))*'Capital Structure'!$H$21/12,0)</f>
        <v>0</v>
      </c>
      <c r="EZ118" s="139">
        <f>MAX((SUM($E$111:EZ111)-SUM($E$120:EZ120)-SUM($E$119:EZ119))*'Capital Structure'!$H$21/12,0)</f>
        <v>0</v>
      </c>
      <c r="FA118" s="139">
        <f>MAX((SUM($E$111:FA111)-SUM($E$120:FA120)-SUM($E$119:FA119))*'Capital Structure'!$H$21/12,0)</f>
        <v>0</v>
      </c>
      <c r="FB118" s="139">
        <f>MAX((SUM($E$111:FB111)-SUM($E$120:FB120)-SUM($E$119:FB119))*'Capital Structure'!$H$21/12,0)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352</v>
      </c>
      <c r="E119" s="139">
        <f>IFERROR(VLOOKUP(E$88,'Capital Structure'!$H$27:$I$29,2,FALSE),0)</f>
        <v>0</v>
      </c>
      <c r="F119" s="139">
        <f>IFERROR(VLOOKUP(F$88,'Capital Structure'!$H$27:$I$29,2,FALSE),0)</f>
        <v>0</v>
      </c>
      <c r="G119" s="139">
        <f>IFERROR(VLOOKUP(G$88,'Capital Structure'!$H$27:$I$29,2,FALSE),0)</f>
        <v>0</v>
      </c>
      <c r="H119" s="139">
        <f>IFERROR(VLOOKUP(H$88,'Capital Structure'!$H$27:$I$29,2,FALSE),0)</f>
        <v>0</v>
      </c>
      <c r="I119" s="139">
        <f>IFERROR(VLOOKUP(I$88,'Capital Structure'!$H$27:$I$29,2,FALSE),0)</f>
        <v>0</v>
      </c>
      <c r="J119" s="139">
        <f>IFERROR(VLOOKUP(J$88,'Capital Structure'!$H$27:$I$29,2,FALSE),0)</f>
        <v>0</v>
      </c>
      <c r="K119" s="139">
        <f>IFERROR(VLOOKUP(K$88,'Capital Structure'!$H$27:$I$29,2,FALSE),0)</f>
        <v>0</v>
      </c>
      <c r="L119" s="139">
        <f>IFERROR(VLOOKUP(L$88,'Capital Structure'!$H$27:$I$29,2,FALSE),0)</f>
        <v>0</v>
      </c>
      <c r="M119" s="139">
        <f>IFERROR(VLOOKUP(M$88,'Capital Structure'!$H$27:$I$29,2,FALSE),0)</f>
        <v>0</v>
      </c>
      <c r="N119" s="139">
        <f>IFERROR(VLOOKUP(N$88,'Capital Structure'!$H$27:$I$29,2,FALSE),0)</f>
        <v>0</v>
      </c>
      <c r="O119" s="139">
        <f>IFERROR(VLOOKUP(O$88,'Capital Structure'!$H$27:$I$29,2,FALSE),0)</f>
        <v>0</v>
      </c>
      <c r="P119" s="139">
        <f>IFERROR(VLOOKUP(P$88,'Capital Structure'!$H$27:$I$29,2,FALSE),0)</f>
        <v>0</v>
      </c>
      <c r="Q119" s="139">
        <f>IFERROR(VLOOKUP(Q$88,'Capital Structure'!$H$27:$I$29,2,FALSE),0)</f>
        <v>0</v>
      </c>
      <c r="R119" s="139">
        <f>IFERROR(VLOOKUP(R$88,'Capital Structure'!$H$27:$I$29,2,FALSE),0)</f>
        <v>0</v>
      </c>
      <c r="S119" s="139">
        <f>IFERROR(VLOOKUP(S$88,'Capital Structure'!$H$27:$I$29,2,FALSE),0)</f>
        <v>0</v>
      </c>
      <c r="T119" s="139">
        <f>IFERROR(VLOOKUP(T$88,'Capital Structure'!$H$27:$I$29,2,FALSE),0)</f>
        <v>0</v>
      </c>
      <c r="U119" s="139">
        <f>IFERROR(VLOOKUP(U$88,'Capital Structure'!$H$27:$I$29,2,FALSE),0)</f>
        <v>0</v>
      </c>
      <c r="V119" s="139">
        <f>IFERROR(VLOOKUP(V$88,'Capital Structure'!$H$27:$I$29,2,FALSE),0)</f>
        <v>0</v>
      </c>
      <c r="W119" s="139">
        <f>IFERROR(VLOOKUP(W$88,'Capital Structure'!$H$27:$I$29,2,FALSE),0)</f>
        <v>0</v>
      </c>
      <c r="X119" s="139">
        <f>IFERROR(VLOOKUP(X$88,'Capital Structure'!$H$27:$I$29,2,FALSE),0)</f>
        <v>0</v>
      </c>
      <c r="Y119" s="139">
        <f>IFERROR(VLOOKUP(Y$88,'Capital Structure'!$H$27:$I$29,2,FALSE),0)</f>
        <v>0</v>
      </c>
      <c r="Z119" s="139">
        <f>IFERROR(VLOOKUP(Z$88,'Capital Structure'!$H$27:$I$29,2,FALSE),0)</f>
        <v>0</v>
      </c>
      <c r="AA119" s="139">
        <f>IFERROR(VLOOKUP(AA$88,'Capital Structure'!$H$27:$I$29,2,FALSE),0)</f>
        <v>0</v>
      </c>
      <c r="AB119" s="139">
        <f>IFERROR(VLOOKUP(AB$88,'Capital Structure'!$H$27:$I$29,2,FALSE),0)</f>
        <v>0</v>
      </c>
      <c r="AC119" s="139">
        <f>IFERROR(VLOOKUP(AC$88,'Capital Structure'!$H$27:$I$29,2,FALSE),0)</f>
        <v>0</v>
      </c>
      <c r="AD119" s="139">
        <f>IFERROR(VLOOKUP(AD$88,'Capital Structure'!$H$27:$I$29,2,FALSE),0)</f>
        <v>0</v>
      </c>
      <c r="AE119" s="139">
        <f>IFERROR(VLOOKUP(AE$88,'Capital Structure'!$H$27:$I$29,2,FALSE),0)</f>
        <v>0</v>
      </c>
      <c r="AF119" s="139">
        <f>IFERROR(VLOOKUP(AF$88,'Capital Structure'!$H$27:$I$29,2,FALSE),0)</f>
        <v>0</v>
      </c>
      <c r="AG119" s="139">
        <f>IFERROR(VLOOKUP(AG$88,'Capital Structure'!$H$27:$I$29,2,FALSE),0)</f>
        <v>0</v>
      </c>
      <c r="AH119" s="139">
        <f>IFERROR(VLOOKUP(AH$88,'Capital Structure'!$H$27:$I$29,2,FALSE),0)</f>
        <v>0</v>
      </c>
      <c r="AI119" s="139">
        <f>IFERROR(VLOOKUP(AI$88,'Capital Structure'!$H$27:$I$29,2,FALSE),0)</f>
        <v>0</v>
      </c>
      <c r="AJ119" s="139">
        <f>IFERROR(VLOOKUP(AJ$88,'Capital Structure'!$H$27:$I$29,2,FALSE),0)</f>
        <v>0</v>
      </c>
      <c r="AK119" s="139">
        <f>IFERROR(VLOOKUP(AK$88,'Capital Structure'!$H$27:$I$29,2,FALSE),0)</f>
        <v>0</v>
      </c>
      <c r="AL119" s="139">
        <f>IFERROR(VLOOKUP(AL$88,'Capital Structure'!$H$27:$I$29,2,FALSE),0)</f>
        <v>0</v>
      </c>
      <c r="AM119" s="139">
        <f>IFERROR(VLOOKUP(AM$88,'Capital Structure'!$H$27:$I$29,2,FALSE),0)</f>
        <v>0</v>
      </c>
      <c r="AN119" s="139">
        <f>IFERROR(VLOOKUP(AN$88,'Capital Structure'!$H$27:$I$29,2,FALSE),0)</f>
        <v>0</v>
      </c>
      <c r="AO119" s="139">
        <f>IFERROR(VLOOKUP(AO$88,'Capital Structure'!$H$27:$I$29,2,FALSE),0)</f>
        <v>0</v>
      </c>
      <c r="AP119" s="139">
        <f>IFERROR(VLOOKUP(AP$88,'Capital Structure'!$H$27:$I$29,2,FALSE),0)</f>
        <v>0</v>
      </c>
      <c r="AQ119" s="139">
        <f>IFERROR(VLOOKUP(AQ$88,'Capital Structure'!$H$27:$I$29,2,FALSE),0)</f>
        <v>0</v>
      </c>
      <c r="AR119" s="139">
        <f>IFERROR(VLOOKUP(AR$88,'Capital Structure'!$H$27:$I$29,2,FALSE),0)</f>
        <v>0</v>
      </c>
      <c r="AS119" s="139">
        <f>IFERROR(VLOOKUP(AS$88,'Capital Structure'!$H$27:$I$29,2,FALSE),0)</f>
        <v>0</v>
      </c>
      <c r="AT119" s="139">
        <f>IFERROR(VLOOKUP(AT$88,'Capital Structure'!$H$27:$I$29,2,FALSE),0)</f>
        <v>0</v>
      </c>
      <c r="AU119" s="139">
        <f>IFERROR(VLOOKUP(AU$88,'Capital Structure'!$H$27:$I$29,2,FALSE),0)</f>
        <v>0</v>
      </c>
      <c r="AV119" s="139">
        <f>IFERROR(VLOOKUP(AV$88,'Capital Structure'!$H$27:$I$29,2,FALSE),0)</f>
        <v>0</v>
      </c>
      <c r="AW119" s="139">
        <f>IFERROR(VLOOKUP(AW$88,'Capital Structure'!$H$27:$I$29,2,FALSE),0)</f>
        <v>0</v>
      </c>
      <c r="AX119" s="139">
        <f>IFERROR(VLOOKUP(AX$88,'Capital Structure'!$H$27:$I$29,2,FALSE),0)</f>
        <v>0</v>
      </c>
      <c r="AY119" s="139">
        <f>IFERROR(VLOOKUP(AY$88,'Capital Structure'!$H$27:$I$29,2,FALSE),0)</f>
        <v>0</v>
      </c>
      <c r="AZ119" s="139">
        <f>IFERROR(VLOOKUP(AZ$88,'Capital Structure'!$H$27:$I$29,2,FALSE),0)</f>
        <v>0</v>
      </c>
      <c r="BA119" s="139">
        <f>IFERROR(VLOOKUP(BA$88,'Capital Structure'!$H$27:$I$29,2,FALSE),0)</f>
        <v>0</v>
      </c>
      <c r="BB119" s="139">
        <f>IFERROR(VLOOKUP(BB$88,'Capital Structure'!$H$27:$I$29,2,FALSE),0)</f>
        <v>0</v>
      </c>
      <c r="BC119" s="139">
        <f>IFERROR(VLOOKUP(BC$88,'Capital Structure'!$H$27:$I$29,2,FALSE),0)</f>
        <v>0</v>
      </c>
      <c r="BD119" s="139">
        <f>IFERROR(VLOOKUP(BD$88,'Capital Structure'!$H$27:$I$29,2,FALSE),0)</f>
        <v>0</v>
      </c>
      <c r="BE119" s="139">
        <f>IFERROR(VLOOKUP(BE$88,'Capital Structure'!$H$27:$I$29,2,FALSE),0)</f>
        <v>0</v>
      </c>
      <c r="BF119" s="139">
        <f>IFERROR(VLOOKUP(BF$88,'Capital Structure'!$H$27:$I$29,2,FALSE),0)</f>
        <v>0</v>
      </c>
      <c r="BG119" s="139">
        <f>IFERROR(VLOOKUP(BG$88,'Capital Structure'!$H$27:$I$29,2,FALSE),0)</f>
        <v>0</v>
      </c>
      <c r="BH119" s="139">
        <f>IFERROR(VLOOKUP(BH$88,'Capital Structure'!$H$27:$I$29,2,FALSE),0)</f>
        <v>0</v>
      </c>
      <c r="BI119" s="139">
        <f>IFERROR(VLOOKUP(BI$88,'Capital Structure'!$H$27:$I$29,2,FALSE),0)</f>
        <v>0</v>
      </c>
      <c r="BJ119" s="139">
        <f>IFERROR(VLOOKUP(BJ$88,'Capital Structure'!$H$27:$I$29,2,FALSE),0)</f>
        <v>0</v>
      </c>
      <c r="BK119" s="139">
        <f>IFERROR(VLOOKUP(BK$88,'Capital Structure'!$H$27:$I$29,2,FALSE),0)</f>
        <v>0</v>
      </c>
      <c r="BL119" s="139">
        <f>IFERROR(VLOOKUP(BL$88,'Capital Structure'!$H$27:$I$29,2,FALSE),0)</f>
        <v>0</v>
      </c>
      <c r="BM119" s="139">
        <f>IFERROR(VLOOKUP(BM$88,'Capital Structure'!$H$27:$I$29,2,FALSE),0)</f>
        <v>0</v>
      </c>
      <c r="BN119" s="139">
        <f>IFERROR(VLOOKUP(BN$88,'Capital Structure'!$H$27:$I$29,2,FALSE),0)</f>
        <v>0</v>
      </c>
      <c r="BO119" s="139">
        <f>IFERROR(VLOOKUP(BO$88,'Capital Structure'!$H$27:$I$29,2,FALSE),0)</f>
        <v>0</v>
      </c>
      <c r="BP119" s="139">
        <f>IFERROR(VLOOKUP(BP$88,'Capital Structure'!$H$27:$I$29,2,FALSE),0)</f>
        <v>0</v>
      </c>
      <c r="BQ119" s="139">
        <f>IFERROR(VLOOKUP(BQ$88,'Capital Structure'!$H$27:$I$29,2,FALSE),0)</f>
        <v>0</v>
      </c>
      <c r="BR119" s="139">
        <f>IFERROR(VLOOKUP(BR$88,'Capital Structure'!$H$27:$I$29,2,FALSE),0)</f>
        <v>0</v>
      </c>
      <c r="BS119" s="139">
        <f>IFERROR(VLOOKUP(BS$88,'Capital Structure'!$H$27:$I$29,2,FALSE),0)</f>
        <v>0</v>
      </c>
      <c r="BT119" s="139">
        <f>IFERROR(VLOOKUP(BT$88,'Capital Structure'!$H$27:$I$29,2,FALSE),0)</f>
        <v>0</v>
      </c>
      <c r="BU119" s="139">
        <f>IFERROR(VLOOKUP(BU$88,'Capital Structure'!$H$27:$I$29,2,FALSE),0)</f>
        <v>0</v>
      </c>
      <c r="BV119" s="139">
        <f>IFERROR(VLOOKUP(BV$88,'Capital Structure'!$H$27:$I$29,2,FALSE),0)</f>
        <v>0</v>
      </c>
      <c r="BW119" s="139">
        <f>IFERROR(VLOOKUP(BW$88,'Capital Structure'!$H$27:$I$29,2,FALSE),0)</f>
        <v>0</v>
      </c>
      <c r="BX119" s="139">
        <f>IFERROR(VLOOKUP(BX$88,'Capital Structure'!$H$27:$I$29,2,FALSE),0)</f>
        <v>0</v>
      </c>
      <c r="BY119" s="139">
        <f>IFERROR(VLOOKUP(BY$88,'Capital Structure'!$H$27:$I$29,2,FALSE),0)</f>
        <v>0</v>
      </c>
      <c r="BZ119" s="139">
        <f>IFERROR(VLOOKUP(BZ$88,'Capital Structure'!$H$27:$I$29,2,FALSE),0)</f>
        <v>0</v>
      </c>
      <c r="CA119" s="139">
        <f>IFERROR(VLOOKUP(CA$88,'Capital Structure'!$H$27:$I$29,2,FALSE),0)</f>
        <v>0</v>
      </c>
      <c r="CB119" s="139">
        <f>IFERROR(VLOOKUP(CB$88,'Capital Structure'!$H$27:$I$29,2,FALSE),0)</f>
        <v>0</v>
      </c>
      <c r="CC119" s="139">
        <f>IFERROR(VLOOKUP(CC$88,'Capital Structure'!$H$27:$I$29,2,FALSE),0)</f>
        <v>0</v>
      </c>
      <c r="CD119" s="139">
        <f>IFERROR(VLOOKUP(CD$88,'Capital Structure'!$H$27:$I$29,2,FALSE),0)</f>
        <v>0</v>
      </c>
      <c r="CE119" s="139">
        <f>IFERROR(VLOOKUP(CE$88,'Capital Structure'!$H$27:$I$29,2,FALSE),0)</f>
        <v>0</v>
      </c>
      <c r="CF119" s="139">
        <f>IFERROR(VLOOKUP(CF$88,'Capital Structure'!$H$27:$I$29,2,FALSE),0)</f>
        <v>0</v>
      </c>
      <c r="CG119" s="139">
        <f>IFERROR(VLOOKUP(CG$88,'Capital Structure'!$H$27:$I$29,2,FALSE),0)</f>
        <v>0</v>
      </c>
      <c r="CH119" s="139">
        <f>IFERROR(VLOOKUP(CH$88,'Capital Structure'!$H$27:$I$29,2,FALSE),0)</f>
        <v>0</v>
      </c>
      <c r="CI119" s="139">
        <f>IFERROR(VLOOKUP(CI$88,'Capital Structure'!$H$27:$I$29,2,FALSE),0)</f>
        <v>0</v>
      </c>
      <c r="CJ119" s="139">
        <f>IFERROR(VLOOKUP(CJ$88,'Capital Structure'!$H$27:$I$29,2,FALSE),0)</f>
        <v>0</v>
      </c>
      <c r="CK119" s="139">
        <f>IFERROR(VLOOKUP(CK$88,'Capital Structure'!$H$27:$I$29,2,FALSE),0)</f>
        <v>0</v>
      </c>
      <c r="CL119" s="139">
        <f>IFERROR(VLOOKUP(CL$88,'Capital Structure'!$H$27:$I$29,2,FALSE),0)</f>
        <v>0</v>
      </c>
      <c r="CM119" s="139">
        <f>IFERROR(VLOOKUP(CM$88,'Capital Structure'!$H$27:$I$29,2,FALSE),0)</f>
        <v>0</v>
      </c>
      <c r="CN119" s="139">
        <f>IFERROR(VLOOKUP(CN$88,'Capital Structure'!$H$27:$I$29,2,FALSE),0)</f>
        <v>0</v>
      </c>
      <c r="CO119" s="139">
        <f>IFERROR(VLOOKUP(CO$88,'Capital Structure'!$H$27:$I$29,2,FALSE),0)</f>
        <v>0</v>
      </c>
      <c r="CP119" s="139">
        <f>IFERROR(VLOOKUP(CP$88,'Capital Structure'!$H$27:$I$29,2,FALSE),0)</f>
        <v>0</v>
      </c>
      <c r="CQ119" s="139">
        <f>IFERROR(VLOOKUP(CQ$88,'Capital Structure'!$H$27:$I$29,2,FALSE),0)</f>
        <v>0</v>
      </c>
      <c r="CR119" s="139">
        <f>IFERROR(VLOOKUP(CR$88,'Capital Structure'!$H$27:$I$29,2,FALSE),0)</f>
        <v>0</v>
      </c>
      <c r="CS119" s="139">
        <f>IFERROR(VLOOKUP(CS$88,'Capital Structure'!$H$27:$I$29,2,FALSE),0)</f>
        <v>0</v>
      </c>
      <c r="CT119" s="139">
        <f>IFERROR(VLOOKUP(CT$88,'Capital Structure'!$H$27:$I$29,2,FALSE),0)</f>
        <v>0</v>
      </c>
      <c r="CU119" s="139">
        <f>IFERROR(VLOOKUP(CU$88,'Capital Structure'!$H$27:$I$29,2,FALSE),0)</f>
        <v>0</v>
      </c>
      <c r="CV119" s="139">
        <f>IFERROR(VLOOKUP(CV$88,'Capital Structure'!$H$27:$I$29,2,FALSE),0)</f>
        <v>0</v>
      </c>
      <c r="CW119" s="139">
        <f>IFERROR(VLOOKUP(CW$88,'Capital Structure'!$H$27:$I$29,2,FALSE),0)</f>
        <v>0</v>
      </c>
      <c r="CX119" s="139">
        <f>IFERROR(VLOOKUP(CX$88,'Capital Structure'!$H$27:$I$29,2,FALSE),0)</f>
        <v>0</v>
      </c>
      <c r="CY119" s="139">
        <f>IFERROR(VLOOKUP(CY$88,'Capital Structure'!$H$27:$I$29,2,FALSE),0)</f>
        <v>0</v>
      </c>
      <c r="CZ119" s="139">
        <f>IFERROR(VLOOKUP(CZ$88,'Capital Structure'!$H$27:$I$29,2,FALSE),0)</f>
        <v>0</v>
      </c>
      <c r="DA119" s="139">
        <f>IFERROR(VLOOKUP(DA$88,'Capital Structure'!$H$27:$I$29,2,FALSE),0)</f>
        <v>0</v>
      </c>
      <c r="DB119" s="139">
        <f>IFERROR(VLOOKUP(DB$88,'Capital Structure'!$H$27:$I$29,2,FALSE),0)</f>
        <v>0</v>
      </c>
      <c r="DC119" s="139">
        <f>IFERROR(VLOOKUP(DC$88,'Capital Structure'!$H$27:$I$29,2,FALSE),0)</f>
        <v>0</v>
      </c>
      <c r="DD119" s="139">
        <f>IFERROR(VLOOKUP(DD$88,'Capital Structure'!$H$27:$I$29,2,FALSE),0)</f>
        <v>0</v>
      </c>
      <c r="DE119" s="139">
        <f>IFERROR(VLOOKUP(DE$88,'Capital Structure'!$H$27:$I$29,2,FALSE),0)</f>
        <v>0</v>
      </c>
      <c r="DF119" s="139">
        <f>IFERROR(VLOOKUP(DF$88,'Capital Structure'!$H$27:$I$29,2,FALSE),0)</f>
        <v>0</v>
      </c>
      <c r="DG119" s="139">
        <f>IFERROR(VLOOKUP(DG$88,'Capital Structure'!$H$27:$I$29,2,FALSE),0)</f>
        <v>0</v>
      </c>
      <c r="DH119" s="139">
        <f>IFERROR(VLOOKUP(DH$88,'Capital Structure'!$H$27:$I$29,2,FALSE),0)</f>
        <v>0</v>
      </c>
      <c r="DI119" s="139">
        <f>IFERROR(VLOOKUP(DI$88,'Capital Structure'!$H$27:$I$29,2,FALSE),0)</f>
        <v>0</v>
      </c>
      <c r="DJ119" s="139">
        <f>IFERROR(VLOOKUP(DJ$88,'Capital Structure'!$H$27:$I$29,2,FALSE),0)</f>
        <v>0</v>
      </c>
      <c r="DK119" s="139">
        <f>IFERROR(VLOOKUP(DK$88,'Capital Structure'!$H$27:$I$29,2,FALSE),0)</f>
        <v>0</v>
      </c>
      <c r="DL119" s="139">
        <f>IFERROR(VLOOKUP(DL$88,'Capital Structure'!$H$27:$I$29,2,FALSE),0)</f>
        <v>0</v>
      </c>
      <c r="DM119" s="139">
        <f>IFERROR(VLOOKUP(DM$88,'Capital Structure'!$H$27:$I$29,2,FALSE),0)</f>
        <v>0</v>
      </c>
      <c r="DN119" s="139">
        <f>IFERROR(VLOOKUP(DN$88,'Capital Structure'!$H$27:$I$29,2,FALSE),0)</f>
        <v>0</v>
      </c>
      <c r="DO119" s="139">
        <f>IFERROR(VLOOKUP(DO$88,'Capital Structure'!$H$27:$I$29,2,FALSE),0)</f>
        <v>0</v>
      </c>
      <c r="DP119" s="139">
        <f>IFERROR(VLOOKUP(DP$88,'Capital Structure'!$H$27:$I$29,2,FALSE),0)</f>
        <v>0</v>
      </c>
      <c r="DQ119" s="139">
        <f>IFERROR(VLOOKUP(DQ$88,'Capital Structure'!$H$27:$I$29,2,FALSE),0)</f>
        <v>0</v>
      </c>
      <c r="DR119" s="139">
        <f>IFERROR(VLOOKUP(DR$88,'Capital Structure'!$H$27:$I$29,2,FALSE),0)</f>
        <v>0</v>
      </c>
      <c r="DS119" s="139">
        <f>IFERROR(VLOOKUP(DS$88,'Capital Structure'!$H$27:$I$29,2,FALSE),0)</f>
        <v>0</v>
      </c>
      <c r="DT119" s="139">
        <f>IFERROR(VLOOKUP(DT$88,'Capital Structure'!$H$27:$I$29,2,FALSE),0)</f>
        <v>0</v>
      </c>
      <c r="DU119" s="139">
        <f>IFERROR(VLOOKUP(DU$88,'Capital Structure'!$H$27:$I$29,2,FALSE),0)</f>
        <v>0</v>
      </c>
      <c r="DV119" s="139">
        <f>IFERROR(VLOOKUP(DV$88,'Capital Structure'!$H$27:$I$29,2,FALSE),0)</f>
        <v>0</v>
      </c>
      <c r="DW119" s="139">
        <f>IFERROR(VLOOKUP(DW$88,'Capital Structure'!$H$27:$I$29,2,FALSE),0)</f>
        <v>0</v>
      </c>
      <c r="DX119" s="139">
        <f>IFERROR(VLOOKUP(DX$88,'Capital Structure'!$H$27:$I$29,2,FALSE),0)</f>
        <v>0</v>
      </c>
      <c r="DY119" s="139">
        <f>IFERROR(VLOOKUP(DY$88,'Capital Structure'!$H$27:$I$29,2,FALSE),0)</f>
        <v>0</v>
      </c>
      <c r="DZ119" s="139">
        <f>IFERROR(VLOOKUP(DZ$88,'Capital Structure'!$H$27:$I$29,2,FALSE),0)</f>
        <v>0</v>
      </c>
      <c r="EA119" s="139">
        <f>IFERROR(VLOOKUP(EA$88,'Capital Structure'!$H$27:$I$29,2,FALSE),0)</f>
        <v>0</v>
      </c>
      <c r="EB119" s="139">
        <f>IFERROR(VLOOKUP(EB$88,'Capital Structure'!$H$27:$I$29,2,FALSE),0)</f>
        <v>0</v>
      </c>
      <c r="EC119" s="139">
        <f>IFERROR(VLOOKUP(EC$88,'Capital Structure'!$H$27:$I$29,2,FALSE),0)</f>
        <v>0</v>
      </c>
      <c r="ED119" s="139">
        <f>IFERROR(VLOOKUP(ED$88,'Capital Structure'!$H$27:$I$29,2,FALSE),0)</f>
        <v>0</v>
      </c>
      <c r="EE119" s="139">
        <f>IFERROR(VLOOKUP(EE$88,'Capital Structure'!$H$27:$I$29,2,FALSE),0)</f>
        <v>0</v>
      </c>
      <c r="EF119" s="139">
        <f>IFERROR(VLOOKUP(EF$88,'Capital Structure'!$H$27:$I$29,2,FALSE),0)</f>
        <v>0</v>
      </c>
      <c r="EG119" s="139">
        <f>IFERROR(VLOOKUP(EG$88,'Capital Structure'!$H$27:$I$29,2,FALSE),0)</f>
        <v>0</v>
      </c>
      <c r="EH119" s="139">
        <f>IFERROR(VLOOKUP(EH$88,'Capital Structure'!$H$27:$I$29,2,FALSE),0)</f>
        <v>0</v>
      </c>
      <c r="EI119" s="139">
        <f>IFERROR(VLOOKUP(EI$88,'Capital Structure'!$H$27:$I$29,2,FALSE),0)</f>
        <v>0</v>
      </c>
      <c r="EJ119" s="139">
        <f>IFERROR(VLOOKUP(EJ$88,'Capital Structure'!$H$27:$I$29,2,FALSE),0)</f>
        <v>0</v>
      </c>
      <c r="EK119" s="139">
        <f>IFERROR(VLOOKUP(EK$88,'Capital Structure'!$H$27:$I$29,2,FALSE),0)</f>
        <v>0</v>
      </c>
      <c r="EL119" s="139">
        <f>IFERROR(VLOOKUP(EL$88,'Capital Structure'!$H$27:$I$29,2,FALSE),0)</f>
        <v>0</v>
      </c>
      <c r="EM119" s="139">
        <f>IFERROR(VLOOKUP(EM$88,'Capital Structure'!$H$27:$I$29,2,FALSE),0)</f>
        <v>0</v>
      </c>
      <c r="EN119" s="139">
        <f>IFERROR(VLOOKUP(EN$88,'Capital Structure'!$H$27:$I$29,2,FALSE),0)</f>
        <v>0</v>
      </c>
      <c r="EO119" s="139">
        <f>IFERROR(VLOOKUP(EO$88,'Capital Structure'!$H$27:$I$29,2,FALSE),0)</f>
        <v>0</v>
      </c>
      <c r="EP119" s="139">
        <f>IFERROR(VLOOKUP(EP$88,'Capital Structure'!$H$27:$I$29,2,FALSE),0)</f>
        <v>0</v>
      </c>
      <c r="EQ119" s="139">
        <f>IFERROR(VLOOKUP(EQ$88,'Capital Structure'!$H$27:$I$29,2,FALSE),0)</f>
        <v>0</v>
      </c>
      <c r="ER119" s="139">
        <f>IFERROR(VLOOKUP(ER$88,'Capital Structure'!$H$27:$I$29,2,FALSE),0)</f>
        <v>0</v>
      </c>
      <c r="ES119" s="139">
        <f>IFERROR(VLOOKUP(ES$88,'Capital Structure'!$H$27:$I$29,2,FALSE),0)</f>
        <v>0</v>
      </c>
      <c r="ET119" s="139">
        <f>IFERROR(VLOOKUP(ET$88,'Capital Structure'!$H$27:$I$29,2,FALSE),0)</f>
        <v>0</v>
      </c>
      <c r="EU119" s="139">
        <f>IFERROR(VLOOKUP(EU$88,'Capital Structure'!$H$27:$I$29,2,FALSE),0)</f>
        <v>0</v>
      </c>
      <c r="EV119" s="139">
        <f>IFERROR(VLOOKUP(EV$88,'Capital Structure'!$H$27:$I$29,2,FALSE),0)</f>
        <v>0</v>
      </c>
      <c r="EW119" s="139">
        <f>IFERROR(VLOOKUP(EW$88,'Capital Structure'!$H$27:$I$29,2,FALSE),0)</f>
        <v>0</v>
      </c>
      <c r="EX119" s="139">
        <f>IFERROR(VLOOKUP(EX$88,'Capital Structure'!$H$27:$I$29,2,FALSE),0)</f>
        <v>0</v>
      </c>
      <c r="EY119" s="139">
        <f>IFERROR(VLOOKUP(EY$88,'Capital Structure'!$H$27:$I$29,2,FALSE),0)</f>
        <v>0</v>
      </c>
      <c r="EZ119" s="139">
        <f>IFERROR(VLOOKUP(EZ$88,'Capital Structure'!$H$27:$I$29,2,FALSE),0)</f>
        <v>0</v>
      </c>
      <c r="FA119" s="139">
        <f>IFERROR(VLOOKUP(FA$88,'Capital Structure'!$H$27:$I$29,2,FALSE),0)</f>
        <v>0</v>
      </c>
      <c r="FB119" s="139">
        <f>IFERROR(VLOOKUP(FB$88,'Capital Structure'!$H$27:$I$29,2,FALSE),0)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 t="s">
        <v>326</v>
      </c>
      <c r="E120" s="139">
        <f>IF(E$88='Capital Structure'!$H$7,SUM($E$111:E111)-SUM($E$119:E119),0)</f>
        <v>0</v>
      </c>
      <c r="F120" s="139">
        <f>IF(F$88='Capital Structure'!$H$7,SUM($E$111:F111)-SUM($E$119:F119),0)</f>
        <v>0</v>
      </c>
      <c r="G120" s="139">
        <f>IF(G$88='Capital Structure'!$H$7,SUM($E$111:G111)-SUM($E$119:G119),0)</f>
        <v>0</v>
      </c>
      <c r="H120" s="139">
        <f>IF(H$88='Capital Structure'!$H$7,SUM($E$111:H111)-SUM($E$119:H119),0)</f>
        <v>0</v>
      </c>
      <c r="I120" s="139">
        <f>IF(I$88='Capital Structure'!$H$7,SUM($E$111:I111)-SUM($E$119:I119),0)</f>
        <v>0</v>
      </c>
      <c r="J120" s="139">
        <f>IF(J$88='Capital Structure'!$H$7,SUM($E$111:J111)-SUM($E$119:J119),0)</f>
        <v>0</v>
      </c>
      <c r="K120" s="139">
        <f>IF(K$88='Capital Structure'!$H$7,SUM($E$111:K111)-SUM($E$119:K119),0)</f>
        <v>0</v>
      </c>
      <c r="L120" s="139">
        <f>IF(L$88='Capital Structure'!$H$7,SUM($E$111:L111)-SUM($E$119:L119),0)</f>
        <v>0</v>
      </c>
      <c r="M120" s="139">
        <f>IF(M$88='Capital Structure'!$H$7,SUM($E$111:M111)-SUM($E$119:M119),0)</f>
        <v>0</v>
      </c>
      <c r="N120" s="139">
        <f>IF(N$88='Capital Structure'!$H$7,SUM($E$111:N111)-SUM($E$119:N119),0)</f>
        <v>0</v>
      </c>
      <c r="O120" s="139">
        <f>IF(O$88='Capital Structure'!$H$7,SUM($E$111:O111)-SUM($E$119:O119),0)</f>
        <v>0</v>
      </c>
      <c r="P120" s="139">
        <f>IF(P$88='Capital Structure'!$H$7,SUM($E$111:P111)-SUM($E$119:P119),0)</f>
        <v>0</v>
      </c>
      <c r="Q120" s="139">
        <f>IF(Q$88='Capital Structure'!$H$7,SUM($E$111:Q111)-SUM($E$119:Q119),0)</f>
        <v>0</v>
      </c>
      <c r="R120" s="139">
        <f>IF(R$88='Capital Structure'!$H$7,SUM($E$111:R111)-SUM($E$119:R119),0)</f>
        <v>0</v>
      </c>
      <c r="S120" s="139">
        <f>IF(S$88='Capital Structure'!$H$7,SUM($E$111:S111)-SUM($E$119:S119),0)</f>
        <v>0</v>
      </c>
      <c r="T120" s="139">
        <f>IF(T$88='Capital Structure'!$H$7,SUM($E$111:T111)-SUM($E$119:T119),0)</f>
        <v>0</v>
      </c>
      <c r="U120" s="139">
        <f>IF(U$88='Capital Structure'!$H$7,SUM($E$111:U111)-SUM($E$119:U119),0)</f>
        <v>0</v>
      </c>
      <c r="V120" s="139">
        <f>IF(V$88='Capital Structure'!$H$7,SUM($E$111:V111)-SUM($E$119:V119),0)</f>
        <v>0</v>
      </c>
      <c r="W120" s="139">
        <f>IF(W$88='Capital Structure'!$H$7,SUM($E$111:W111)-SUM($E$119:W119),0)</f>
        <v>0</v>
      </c>
      <c r="X120" s="139">
        <f>IF(X$88='Capital Structure'!$H$7,SUM($E$111:X111)-SUM($E$119:X119),0)</f>
        <v>0</v>
      </c>
      <c r="Y120" s="139">
        <f>IF(Y$88='Capital Structure'!$H$7,SUM($E$111:Y111)-SUM($E$119:Y119),0)</f>
        <v>0</v>
      </c>
      <c r="Z120" s="139">
        <f>IF(Z$88='Capital Structure'!$H$7,SUM($E$111:Z111)-SUM($E$119:Z119),0)</f>
        <v>0</v>
      </c>
      <c r="AA120" s="139">
        <f>IF(AA$88='Capital Structure'!$H$7,SUM($E$111:AA111)-SUM($E$119:AA119),0)</f>
        <v>0</v>
      </c>
      <c r="AB120" s="139">
        <f>IF(AB$88='Capital Structure'!$H$7,SUM($E$111:AB111)-SUM($E$119:AB119),0)</f>
        <v>0</v>
      </c>
      <c r="AC120" s="139">
        <f>IF(AC$88='Capital Structure'!$H$7,SUM($E$111:AC111)-SUM($E$119:AC119),0)</f>
        <v>0</v>
      </c>
      <c r="AD120" s="139">
        <f>IF(AD$88='Capital Structure'!$H$7,SUM($E$111:AD111)-SUM($E$119:AD119),0)</f>
        <v>0</v>
      </c>
      <c r="AE120" s="139">
        <f>IF(AE$88='Capital Structure'!$H$7,SUM($E$111:AE111)-SUM($E$119:AE119),0)</f>
        <v>0</v>
      </c>
      <c r="AF120" s="139">
        <f>IF(AF$88='Capital Structure'!$H$7,SUM($E$111:AF111)-SUM($E$119:AF119),0)</f>
        <v>0</v>
      </c>
      <c r="AG120" s="139">
        <f>IF(AG$88='Capital Structure'!$H$7,SUM($E$111:AG111)-SUM($E$119:AG119),0)</f>
        <v>0</v>
      </c>
      <c r="AH120" s="139">
        <f>IF(AH$88='Capital Structure'!$H$7,SUM($E$111:AH111)-SUM($E$119:AH119),0)</f>
        <v>0</v>
      </c>
      <c r="AI120" s="139">
        <f>IF(AI$88='Capital Structure'!$H$7,SUM($E$111:AI111)-SUM($E$119:AI119),0)</f>
        <v>0</v>
      </c>
      <c r="AJ120" s="139">
        <f>IF(AJ$88='Capital Structure'!$H$7,SUM($E$111:AJ111)-SUM($E$119:AJ119),0)</f>
        <v>0</v>
      </c>
      <c r="AK120" s="139">
        <f>IF(AK$88='Capital Structure'!$H$7,SUM($E$111:AK111)-SUM($E$119:AK119),0)</f>
        <v>0</v>
      </c>
      <c r="AL120" s="139">
        <f>IF(AL$88='Capital Structure'!$H$7,SUM($E$111:AL111)-SUM($E$119:AL119),0)</f>
        <v>0</v>
      </c>
      <c r="AM120" s="139">
        <f>IF(AM$88='Capital Structure'!$H$7,SUM($E$111:AM111)-SUM($E$119:AM119),0)</f>
        <v>0</v>
      </c>
      <c r="AN120" s="139">
        <f>IF(AN$88='Capital Structure'!$H$7,SUM($E$111:AN111)-SUM($E$119:AN119),0)</f>
        <v>0</v>
      </c>
      <c r="AO120" s="139">
        <f>IF(AO$88='Capital Structure'!$H$7,SUM($E$111:AO111)-SUM($E$119:AO119),0)</f>
        <v>0</v>
      </c>
      <c r="AP120" s="139">
        <f>IF(AP$88='Capital Structure'!$H$7,SUM($E$111:AP111)-SUM($E$119:AP119),0)</f>
        <v>0</v>
      </c>
      <c r="AQ120" s="139">
        <f>IF(AQ$88='Capital Structure'!$H$7,SUM($E$111:AQ111)-SUM($E$119:AQ119),0)</f>
        <v>0</v>
      </c>
      <c r="AR120" s="139">
        <f>IF(AR$88='Capital Structure'!$H$7,SUM($E$111:AR111)-SUM($E$119:AR119),0)</f>
        <v>0</v>
      </c>
      <c r="AS120" s="139">
        <f>IF(AS$88='Capital Structure'!$H$7,SUM($E$111:AS111)-SUM($E$119:AS119),0)</f>
        <v>0</v>
      </c>
      <c r="AT120" s="139">
        <f>IF(AT$88='Capital Structure'!$H$7,SUM($E$111:AT111)-SUM($E$119:AT119),0)</f>
        <v>0</v>
      </c>
      <c r="AU120" s="139">
        <f>IF(AU$88='Capital Structure'!$H$7,SUM($E$111:AU111)-SUM($E$119:AU119),0)</f>
        <v>0</v>
      </c>
      <c r="AV120" s="139">
        <f>IF(AV$88='Capital Structure'!$H$7,SUM($E$111:AV111)-SUM($E$119:AV119),0)</f>
        <v>0</v>
      </c>
      <c r="AW120" s="139">
        <f>IF(AW$88='Capital Structure'!$H$7,SUM($E$111:AW111)-SUM($E$119:AW119),0)</f>
        <v>0</v>
      </c>
      <c r="AX120" s="139">
        <f>IF(AX$88='Capital Structure'!$H$7,SUM($E$111:AX111)-SUM($E$119:AX119),0)</f>
        <v>0</v>
      </c>
      <c r="AY120" s="139">
        <f>IF(AY$88='Capital Structure'!$H$7,SUM($E$111:AY111)-SUM($E$119:AY119),0)</f>
        <v>0</v>
      </c>
      <c r="AZ120" s="139">
        <f>IF(AZ$88='Capital Structure'!$H$7,SUM($E$111:AZ111)-SUM($E$119:AZ119),0)</f>
        <v>0</v>
      </c>
      <c r="BA120" s="139">
        <f>IF(BA$88='Capital Structure'!$H$7,SUM($E$111:BA111)-SUM($E$119:BA119),0)</f>
        <v>0</v>
      </c>
      <c r="BB120" s="139">
        <f>IF(BB$88='Capital Structure'!$H$7,SUM($E$111:BB111)-SUM($E$119:BB119),0)</f>
        <v>0</v>
      </c>
      <c r="BC120" s="139">
        <f>IF(BC$88='Capital Structure'!$H$7,SUM($E$111:BC111)-SUM($E$119:BC119),0)</f>
        <v>0</v>
      </c>
      <c r="BD120" s="139">
        <f>IF(BD$88='Capital Structure'!$H$7,SUM($E$111:BD111)-SUM($E$119:BD119),0)</f>
        <v>0</v>
      </c>
      <c r="BE120" s="139">
        <f>IF(BE$88='Capital Structure'!$H$7,SUM($E$111:BE111)-SUM($E$119:BE119),0)</f>
        <v>0</v>
      </c>
      <c r="BF120" s="139">
        <f>IF(BF$88='Capital Structure'!$H$7,SUM($E$111:BF111)-SUM($E$119:BF119),0)</f>
        <v>0</v>
      </c>
      <c r="BG120" s="139">
        <f>IF(BG$88='Capital Structure'!$H$7,SUM($E$111:BG111)-SUM($E$119:BG119),0)</f>
        <v>0</v>
      </c>
      <c r="BH120" s="139">
        <f>IF(BH$88='Capital Structure'!$H$7,SUM($E$111:BH111)-SUM($E$119:BH119),0)</f>
        <v>0</v>
      </c>
      <c r="BI120" s="139">
        <f>IF(BI$88='Capital Structure'!$H$7,SUM($E$111:BI111)-SUM($E$119:BI119),0)</f>
        <v>0</v>
      </c>
      <c r="BJ120" s="139">
        <f>IF(BJ$88='Capital Structure'!$H$7,SUM($E$111:BJ111)-SUM($E$119:BJ119),0)</f>
        <v>0</v>
      </c>
      <c r="BK120" s="139">
        <f>IF(BK$88='Capital Structure'!$H$7,SUM($E$111:BK111)-SUM($E$119:BK119),0)</f>
        <v>0</v>
      </c>
      <c r="BL120" s="139">
        <f>IF(BL$88='Capital Structure'!$H$7,SUM($E$111:BL111)-SUM($E$119:BL119),0)</f>
        <v>0</v>
      </c>
      <c r="BM120" s="139">
        <f>IF(BM$88='Capital Structure'!$H$7,SUM($E$111:BM111)-SUM($E$119:BM119),0)</f>
        <v>0</v>
      </c>
      <c r="BN120" s="139">
        <f>IF(BN$88='Capital Structure'!$H$7,SUM($E$111:BN111)-SUM($E$119:BN119),0)</f>
        <v>0</v>
      </c>
      <c r="BO120" s="139">
        <f>IF(BO$88='Capital Structure'!$H$7,SUM($E$111:BO111)-SUM($E$119:BO119),0)</f>
        <v>0</v>
      </c>
      <c r="BP120" s="139">
        <f>IF(BP$88='Capital Structure'!$H$7,SUM($E$111:BP111)-SUM($E$119:BP119),0)</f>
        <v>0</v>
      </c>
      <c r="BQ120" s="139">
        <f>IF(BQ$88='Capital Structure'!$H$7,SUM($E$111:BQ111)-SUM($E$119:BQ119),0)</f>
        <v>0</v>
      </c>
      <c r="BR120" s="139">
        <f>IF(BR$88='Capital Structure'!$H$7,SUM($E$111:BR111)-SUM($E$119:BR119),0)</f>
        <v>0</v>
      </c>
      <c r="BS120" s="139">
        <f>IF(BS$88='Capital Structure'!$H$7,SUM($E$111:BS111)-SUM($E$119:BS119),0)</f>
        <v>0</v>
      </c>
      <c r="BT120" s="139">
        <f>IF(BT$88='Capital Structure'!$H$7,SUM($E$111:BT111)-SUM($E$119:BT119),0)</f>
        <v>0</v>
      </c>
      <c r="BU120" s="139">
        <f>IF(BU$88='Capital Structure'!$H$7,SUM($E$111:BU111)-SUM($E$119:BU119),0)</f>
        <v>0</v>
      </c>
      <c r="BV120" s="139">
        <f>IF(BV$88='Capital Structure'!$H$7,SUM($E$111:BV111)-SUM($E$119:BV119),0)</f>
        <v>0</v>
      </c>
      <c r="BW120" s="139">
        <f>IF(BW$88='Capital Structure'!$H$7,SUM($E$111:BW111)-SUM($E$119:BW119),0)</f>
        <v>0</v>
      </c>
      <c r="BX120" s="139">
        <f>IF(BX$88='Capital Structure'!$H$7,SUM($E$111:BX111)-SUM($E$119:BX119),0)</f>
        <v>0</v>
      </c>
      <c r="BY120" s="139">
        <f>IF(BY$88='Capital Structure'!$H$7,SUM($E$111:BY111)-SUM($E$119:BY119),0)</f>
        <v>0</v>
      </c>
      <c r="BZ120" s="139">
        <f>IF(BZ$88='Capital Structure'!$H$7,SUM($E$111:BZ111)-SUM($E$119:BZ119),0)</f>
        <v>0</v>
      </c>
      <c r="CA120" s="139">
        <f>IF(CA$88='Capital Structure'!$H$7,SUM($E$111:CA111)-SUM($E$119:CA119),0)</f>
        <v>88200000</v>
      </c>
      <c r="CB120" s="139">
        <f>IF(CB$88='Capital Structure'!$H$7,SUM($E$111:CB111)-SUM($E$119:CB119),0)</f>
        <v>0</v>
      </c>
      <c r="CC120" s="139">
        <f>IF(CC$88='Capital Structure'!$H$7,SUM($E$111:CC111)-SUM($E$119:CC119),0)</f>
        <v>0</v>
      </c>
      <c r="CD120" s="139">
        <f>IF(CD$88='Capital Structure'!$H$7,SUM($E$111:CD111)-SUM($E$119:CD119),0)</f>
        <v>0</v>
      </c>
      <c r="CE120" s="139">
        <f>IF(CE$88='Capital Structure'!$H$7,SUM($E$111:CE111)-SUM($E$119:CE119),0)</f>
        <v>0</v>
      </c>
      <c r="CF120" s="139">
        <f>IF(CF$88='Capital Structure'!$H$7,SUM($E$111:CF111)-SUM($E$119:CF119),0)</f>
        <v>0</v>
      </c>
      <c r="CG120" s="139">
        <f>IF(CG$88='Capital Structure'!$H$7,SUM($E$111:CG111)-SUM($E$119:CG119),0)</f>
        <v>0</v>
      </c>
      <c r="CH120" s="139">
        <f>IF(CH$88='Capital Structure'!$H$7,SUM($E$111:CH111)-SUM($E$119:CH119),0)</f>
        <v>0</v>
      </c>
      <c r="CI120" s="139">
        <f>IF(CI$88='Capital Structure'!$H$7,SUM($E$111:CI111)-SUM($E$119:CI119),0)</f>
        <v>0</v>
      </c>
      <c r="CJ120" s="139">
        <f>IF(CJ$88='Capital Structure'!$H$7,SUM($E$111:CJ111)-SUM($E$119:CJ119),0)</f>
        <v>0</v>
      </c>
      <c r="CK120" s="139">
        <f>IF(CK$88='Capital Structure'!$H$7,SUM($E$111:CK111)-SUM($E$119:CK119),0)</f>
        <v>0</v>
      </c>
      <c r="CL120" s="139">
        <f>IF(CL$88='Capital Structure'!$H$7,SUM($E$111:CL111)-SUM($E$119:CL119),0)</f>
        <v>0</v>
      </c>
      <c r="CM120" s="139">
        <f>IF(CM$88='Capital Structure'!$H$7,SUM($E$111:CM111)-SUM($E$119:CM119),0)</f>
        <v>0</v>
      </c>
      <c r="CN120" s="139">
        <f>IF(CN$88='Capital Structure'!$H$7,SUM($E$111:CN111)-SUM($E$119:CN119),0)</f>
        <v>0</v>
      </c>
      <c r="CO120" s="139">
        <f>IF(CO$88='Capital Structure'!$H$7,SUM($E$111:CO111)-SUM($E$119:CO119),0)</f>
        <v>0</v>
      </c>
      <c r="CP120" s="139">
        <f>IF(CP$88='Capital Structure'!$H$7,SUM($E$111:CP111)-SUM($E$119:CP119),0)</f>
        <v>0</v>
      </c>
      <c r="CQ120" s="139">
        <f>IF(CQ$88='Capital Structure'!$H$7,SUM($E$111:CQ111)-SUM($E$119:CQ119),0)</f>
        <v>0</v>
      </c>
      <c r="CR120" s="139">
        <f>IF(CR$88='Capital Structure'!$H$7,SUM($E$111:CR111)-SUM($E$119:CR119),0)</f>
        <v>0</v>
      </c>
      <c r="CS120" s="139">
        <f>IF(CS$88='Capital Structure'!$H$7,SUM($E$111:CS111)-SUM($E$119:CS119),0)</f>
        <v>0</v>
      </c>
      <c r="CT120" s="139">
        <f>IF(CT$88='Capital Structure'!$H$7,SUM($E$111:CT111)-SUM($E$119:CT119),0)</f>
        <v>0</v>
      </c>
      <c r="CU120" s="139">
        <f>IF(CU$88='Capital Structure'!$H$7,SUM($E$111:CU111)-SUM($E$119:CU119),0)</f>
        <v>0</v>
      </c>
      <c r="CV120" s="139">
        <f>IF(CV$88='Capital Structure'!$H$7,SUM($E$111:CV111)-SUM($E$119:CV119),0)</f>
        <v>0</v>
      </c>
      <c r="CW120" s="139">
        <f>IF(CW$88='Capital Structure'!$H$7,SUM($E$111:CW111)-SUM($E$119:CW119),0)</f>
        <v>0</v>
      </c>
      <c r="CX120" s="139">
        <f>IF(CX$88='Capital Structure'!$H$7,SUM($E$111:CX111)-SUM($E$119:CX119),0)</f>
        <v>0</v>
      </c>
      <c r="CY120" s="139">
        <f>IF(CY$88='Capital Structure'!$H$7,SUM($E$111:CY111)-SUM($E$119:CY119),0)</f>
        <v>0</v>
      </c>
      <c r="CZ120" s="139">
        <f>IF(CZ$88='Capital Structure'!$H$7,SUM($E$111:CZ111)-SUM($E$119:CZ119),0)</f>
        <v>0</v>
      </c>
      <c r="DA120" s="139">
        <f>IF(DA$88='Capital Structure'!$H$7,SUM($E$111:DA111)-SUM($E$119:DA119),0)</f>
        <v>0</v>
      </c>
      <c r="DB120" s="139">
        <f>IF(DB$88='Capital Structure'!$H$7,SUM($E$111:DB111)-SUM($E$119:DB119),0)</f>
        <v>0</v>
      </c>
      <c r="DC120" s="139">
        <f>IF(DC$88='Capital Structure'!$H$7,SUM($E$111:DC111)-SUM($E$119:DC119),0)</f>
        <v>0</v>
      </c>
      <c r="DD120" s="139">
        <f>IF(DD$88='Capital Structure'!$H$7,SUM($E$111:DD111)-SUM($E$119:DD119),0)</f>
        <v>0</v>
      </c>
      <c r="DE120" s="139">
        <f>IF(DE$88='Capital Structure'!$H$7,SUM($E$111:DE111)-SUM($E$119:DE119),0)</f>
        <v>0</v>
      </c>
      <c r="DF120" s="139">
        <f>IF(DF$88='Capital Structure'!$H$7,SUM($E$111:DF111)-SUM($E$119:DF119),0)</f>
        <v>0</v>
      </c>
      <c r="DG120" s="139">
        <f>IF(DG$88='Capital Structure'!$H$7,SUM($E$111:DG111)-SUM($E$119:DG119),0)</f>
        <v>0</v>
      </c>
      <c r="DH120" s="139">
        <f>IF(DH$88='Capital Structure'!$H$7,SUM($E$111:DH111)-SUM($E$119:DH119),0)</f>
        <v>0</v>
      </c>
      <c r="DI120" s="139">
        <f>IF(DI$88='Capital Structure'!$H$7,SUM($E$111:DI111)-SUM($E$119:DI119),0)</f>
        <v>0</v>
      </c>
      <c r="DJ120" s="139">
        <f>IF(DJ$88='Capital Structure'!$H$7,SUM($E$111:DJ111)-SUM($E$119:DJ119),0)</f>
        <v>0</v>
      </c>
      <c r="DK120" s="139">
        <f>IF(DK$88='Capital Structure'!$H$7,SUM($E$111:DK111)-SUM($E$119:DK119),0)</f>
        <v>0</v>
      </c>
      <c r="DL120" s="139">
        <f>IF(DL$88='Capital Structure'!$H$7,SUM($E$111:DL111)-SUM($E$119:DL119),0)</f>
        <v>0</v>
      </c>
      <c r="DM120" s="139">
        <f>IF(DM$88='Capital Structure'!$H$7,SUM($E$111:DM111)-SUM($E$119:DM119),0)</f>
        <v>0</v>
      </c>
      <c r="DN120" s="139">
        <f>IF(DN$88='Capital Structure'!$H$7,SUM($E$111:DN111)-SUM($E$119:DN119),0)</f>
        <v>0</v>
      </c>
      <c r="DO120" s="139">
        <f>IF(DO$88='Capital Structure'!$H$7,SUM($E$111:DO111)-SUM($E$119:DO119),0)</f>
        <v>0</v>
      </c>
      <c r="DP120" s="139">
        <f>IF(DP$88='Capital Structure'!$H$7,SUM($E$111:DP111)-SUM($E$119:DP119),0)</f>
        <v>0</v>
      </c>
      <c r="DQ120" s="139">
        <f>IF(DQ$88='Capital Structure'!$H$7,SUM($E$111:DQ111)-SUM($E$119:DQ119),0)</f>
        <v>0</v>
      </c>
      <c r="DR120" s="139">
        <f>IF(DR$88='Capital Structure'!$H$7,SUM($E$111:DR111)-SUM($E$119:DR119),0)</f>
        <v>0</v>
      </c>
      <c r="DS120" s="139">
        <f>IF(DS$88='Capital Structure'!$H$7,SUM($E$111:DS111)-SUM($E$119:DS119),0)</f>
        <v>0</v>
      </c>
      <c r="DT120" s="139">
        <f>IF(DT$88='Capital Structure'!$H$7,SUM($E$111:DT111)-SUM($E$119:DT119),0)</f>
        <v>0</v>
      </c>
      <c r="DU120" s="139">
        <f>IF(DU$88='Capital Structure'!$H$7,SUM($E$111:DU111)-SUM($E$119:DU119),0)</f>
        <v>0</v>
      </c>
      <c r="DV120" s="139">
        <f>IF(DV$88='Capital Structure'!$H$7,SUM($E$111:DV111)-SUM($E$119:DV119),0)</f>
        <v>0</v>
      </c>
      <c r="DW120" s="139">
        <f>IF(DW$88='Capital Structure'!$H$7,SUM($E$111:DW111)-SUM($E$119:DW119),0)</f>
        <v>0</v>
      </c>
      <c r="DX120" s="139">
        <f>IF(DX$88='Capital Structure'!$H$7,SUM($E$111:DX111)-SUM($E$119:DX119),0)</f>
        <v>0</v>
      </c>
      <c r="DY120" s="139">
        <f>IF(DY$88='Capital Structure'!$H$7,SUM($E$111:DY111)-SUM($E$119:DY119),0)</f>
        <v>0</v>
      </c>
      <c r="DZ120" s="139">
        <f>IF(DZ$88='Capital Structure'!$H$7,SUM($E$111:DZ111)-SUM($E$119:DZ119),0)</f>
        <v>0</v>
      </c>
      <c r="EA120" s="139">
        <f>IF(EA$88='Capital Structure'!$H$7,SUM($E$111:EA111)-SUM($E$119:EA119),0)</f>
        <v>0</v>
      </c>
      <c r="EB120" s="139">
        <f>IF(EB$88='Capital Structure'!$H$7,SUM($E$111:EB111)-SUM($E$119:EB119),0)</f>
        <v>0</v>
      </c>
      <c r="EC120" s="139">
        <f>IF(EC$88='Capital Structure'!$H$7,SUM($E$111:EC111)-SUM($E$119:EC119),0)</f>
        <v>0</v>
      </c>
      <c r="ED120" s="139">
        <f>IF(ED$88='Capital Structure'!$H$7,SUM($E$111:ED111)-SUM($E$119:ED119),0)</f>
        <v>0</v>
      </c>
      <c r="EE120" s="139">
        <f>IF(EE$88='Capital Structure'!$H$7,SUM($E$111:EE111)-SUM($E$119:EE119),0)</f>
        <v>0</v>
      </c>
      <c r="EF120" s="139">
        <f>IF(EF$88='Capital Structure'!$H$7,SUM($E$111:EF111)-SUM($E$119:EF119),0)</f>
        <v>0</v>
      </c>
      <c r="EG120" s="139">
        <f>IF(EG$88='Capital Structure'!$H$7,SUM($E$111:EG111)-SUM($E$119:EG119),0)</f>
        <v>0</v>
      </c>
      <c r="EH120" s="139">
        <f>IF(EH$88='Capital Structure'!$H$7,SUM($E$111:EH111)-SUM($E$119:EH119),0)</f>
        <v>0</v>
      </c>
      <c r="EI120" s="139">
        <f>IF(EI$88='Capital Structure'!$H$7,SUM($E$111:EI111)-SUM($E$119:EI119),0)</f>
        <v>0</v>
      </c>
      <c r="EJ120" s="139">
        <f>IF(EJ$88='Capital Structure'!$H$7,SUM($E$111:EJ111)-SUM($E$119:EJ119),0)</f>
        <v>0</v>
      </c>
      <c r="EK120" s="139">
        <f>IF(EK$88='Capital Structure'!$H$7,SUM($E$111:EK111)-SUM($E$119:EK119),0)</f>
        <v>0</v>
      </c>
      <c r="EL120" s="139">
        <f>IF(EL$88='Capital Structure'!$H$7,SUM($E$111:EL111)-SUM($E$119:EL119),0)</f>
        <v>0</v>
      </c>
      <c r="EM120" s="139">
        <f>IF(EM$88='Capital Structure'!$H$7,SUM($E$111:EM111)-SUM($E$119:EM119),0)</f>
        <v>0</v>
      </c>
      <c r="EN120" s="139">
        <f>IF(EN$88='Capital Structure'!$H$7,SUM($E$111:EN111)-SUM($E$119:EN119),0)</f>
        <v>0</v>
      </c>
      <c r="EO120" s="139">
        <f>IF(EO$88='Capital Structure'!$H$7,SUM($E$111:EO111)-SUM($E$119:EO119),0)</f>
        <v>0</v>
      </c>
      <c r="EP120" s="139">
        <f>IF(EP$88='Capital Structure'!$H$7,SUM($E$111:EP111)-SUM($E$119:EP119),0)</f>
        <v>0</v>
      </c>
      <c r="EQ120" s="139">
        <f>IF(EQ$88='Capital Structure'!$H$7,SUM($E$111:EQ111)-SUM($E$119:EQ119),0)</f>
        <v>0</v>
      </c>
      <c r="ER120" s="139">
        <f>IF(ER$88='Capital Structure'!$H$7,SUM($E$111:ER111)-SUM($E$119:ER119),0)</f>
        <v>0</v>
      </c>
      <c r="ES120" s="139">
        <f>IF(ES$88='Capital Structure'!$H$7,SUM($E$111:ES111)-SUM($E$119:ES119),0)</f>
        <v>0</v>
      </c>
      <c r="ET120" s="139">
        <f>IF(ET$88='Capital Structure'!$H$7,SUM($E$111:ET111)-SUM($E$119:ET119),0)</f>
        <v>0</v>
      </c>
      <c r="EU120" s="139">
        <f>IF(EU$88='Capital Structure'!$H$7,SUM($E$111:EU111)-SUM($E$119:EU119),0)</f>
        <v>0</v>
      </c>
      <c r="EV120" s="139">
        <f>IF(EV$88='Capital Structure'!$H$7,SUM($E$111:EV111)-SUM($E$119:EV119),0)</f>
        <v>0</v>
      </c>
      <c r="EW120" s="139">
        <f>IF(EW$88='Capital Structure'!$H$7,SUM($E$111:EW111)-SUM($E$119:EW119),0)</f>
        <v>0</v>
      </c>
      <c r="EX120" s="139">
        <f>IF(EX$88='Capital Structure'!$H$7,SUM($E$111:EX111)-SUM($E$119:EX119),0)</f>
        <v>0</v>
      </c>
      <c r="EY120" s="139">
        <f>IF(EY$88='Capital Structure'!$H$7,SUM($E$111:EY111)-SUM($E$119:EY119),0)</f>
        <v>0</v>
      </c>
      <c r="EZ120" s="139">
        <f>IF(EZ$88='Capital Structure'!$H$7,SUM($E$111:EZ111)-SUM($E$119:EZ119),0)</f>
        <v>0</v>
      </c>
      <c r="FA120" s="139">
        <f>IF(FA$88='Capital Structure'!$H$7,SUM($E$111:FA111)-SUM($E$119:FA119),0)</f>
        <v>0</v>
      </c>
      <c r="FB120" s="139">
        <f>IF(FB$88='Capital Structure'!$H$7,SUM($E$111:FB111)-SUM($E$119:FB119),0)</f>
        <v>0</v>
      </c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</row>
    <row r="121" spans="2:206">
      <c r="B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</row>
    <row r="122" spans="2:206" s="120" customFormat="1">
      <c r="B122" s="144" t="s">
        <v>357</v>
      </c>
    </row>
    <row r="123" spans="2:206">
      <c r="B123" s="139" t="s">
        <v>351</v>
      </c>
      <c r="E123" s="136">
        <f>MAX((E125-E127)*'Capital Structure'!$H$21/12,0)</f>
        <v>0</v>
      </c>
      <c r="F123" s="136">
        <f>MAX((F125-F127)*'Capital Structure'!$H$21/12,0)</f>
        <v>0</v>
      </c>
      <c r="G123" s="136">
        <f>MAX((G125-G127)*'Capital Structure'!$H$21/12,0)</f>
        <v>0</v>
      </c>
      <c r="H123" s="136">
        <f>MAX((H125-H127)*'Capital Structure'!$H$21/12,0)</f>
        <v>0</v>
      </c>
      <c r="I123" s="136">
        <f>MAX((I125-I127)*'Capital Structure'!$H$21/12,0)</f>
        <v>0</v>
      </c>
      <c r="J123" s="136">
        <f>MAX((J125-J127)*'Capital Structure'!$H$21/12,0)</f>
        <v>0</v>
      </c>
      <c r="K123" s="136">
        <f>MAX((K125-K127)*'Capital Structure'!$H$21/12,0)</f>
        <v>0</v>
      </c>
      <c r="L123" s="136">
        <f>MAX((L125-L127)*'Capital Structure'!$H$21/12,0)</f>
        <v>0</v>
      </c>
      <c r="M123" s="136">
        <f>MAX((M125-M127)*'Capital Structure'!$H$21/12,0)</f>
        <v>0</v>
      </c>
      <c r="N123" s="136">
        <f>MAX((N125-N127)*'Capital Structure'!$H$21/12,0)</f>
        <v>0</v>
      </c>
      <c r="O123" s="136">
        <f>MAX((O125-O127)*'Capital Structure'!$H$21/12,0)</f>
        <v>0</v>
      </c>
      <c r="P123" s="136">
        <f>MAX((P125-P127)*'Capital Structure'!$H$21/12,0)</f>
        <v>0</v>
      </c>
      <c r="Q123" s="136">
        <f>MAX((Q125-Q127)*'Capital Structure'!$H$21/12,0)</f>
        <v>0</v>
      </c>
      <c r="R123" s="136">
        <f>MAX((R125-R127)*'Capital Structure'!$H$21/12,0)</f>
        <v>0</v>
      </c>
      <c r="S123" s="136">
        <f>MAX((S125-S127)*'Capital Structure'!$H$21/12,0)</f>
        <v>0</v>
      </c>
      <c r="T123" s="136">
        <f>MAX((T125-T127)*'Capital Structure'!$H$21/12,0)</f>
        <v>0</v>
      </c>
      <c r="U123" s="136">
        <f>MAX((U125-U127)*'Capital Structure'!$H$21/12,0)</f>
        <v>0</v>
      </c>
      <c r="V123" s="136">
        <f>MAX((V125-V127)*'Capital Structure'!$H$21/12,0)</f>
        <v>0</v>
      </c>
      <c r="W123" s="136">
        <f>MAX((W125-W127)*'Capital Structure'!$H$21/12,0)</f>
        <v>0</v>
      </c>
      <c r="X123" s="136">
        <f>MAX((X125-X127)*'Capital Structure'!$H$21/12,0)</f>
        <v>0</v>
      </c>
      <c r="Y123" s="136">
        <f>MAX((Y125-Y127)*'Capital Structure'!$H$21/12,0)</f>
        <v>0</v>
      </c>
      <c r="Z123" s="136">
        <f>MAX((Z125-Z127)*'Capital Structure'!$H$21/12,0)</f>
        <v>0</v>
      </c>
      <c r="AA123" s="136">
        <f>MAX((AA125-AA127)*'Capital Structure'!$H$21/12,0)</f>
        <v>0</v>
      </c>
      <c r="AB123" s="136">
        <f>MAX((AB125-AB127)*'Capital Structure'!$H$21/12,0)</f>
        <v>0</v>
      </c>
      <c r="AC123" s="136">
        <f>MAX((AC125-AC127)*'Capital Structure'!$H$21/12,0)</f>
        <v>0</v>
      </c>
      <c r="AD123" s="136">
        <f>MAX((AD125-AD127)*'Capital Structure'!$H$21/12,0)</f>
        <v>0</v>
      </c>
      <c r="AE123" s="136">
        <f>MAX((AE125-AE127)*'Capital Structure'!$H$21/12,0)</f>
        <v>0</v>
      </c>
      <c r="AF123" s="136">
        <f>MAX((AF125-AF127)*'Capital Structure'!$H$21/12,0)</f>
        <v>0</v>
      </c>
      <c r="AG123" s="136">
        <f>MAX((AG125-AG127)*'Capital Structure'!$H$21/12,0)</f>
        <v>0</v>
      </c>
      <c r="AH123" s="136">
        <f>MAX((AH125-AH127)*'Capital Structure'!$H$21/12,0)</f>
        <v>0</v>
      </c>
      <c r="AI123" s="136">
        <f>MAX((AI125-AI127)*'Capital Structure'!$H$21/12,0)</f>
        <v>0</v>
      </c>
      <c r="AJ123" s="136">
        <f>MAX((AJ125-AJ127)*'Capital Structure'!$H$21/12,0)</f>
        <v>0</v>
      </c>
      <c r="AK123" s="136">
        <f>MAX((AK125-AK127)*'Capital Structure'!$H$21/12,0)</f>
        <v>0</v>
      </c>
      <c r="AL123" s="136">
        <f>MAX((AL125-AL127)*'Capital Structure'!$H$21/12,0)</f>
        <v>0</v>
      </c>
      <c r="AM123" s="136">
        <f>MAX((AM125-AM127)*'Capital Structure'!$H$21/12,0)</f>
        <v>0</v>
      </c>
      <c r="AN123" s="136">
        <f>MAX((AN125-AN127)*'Capital Structure'!$H$21/12,0)</f>
        <v>0</v>
      </c>
      <c r="AO123" s="136">
        <f>MAX((AO125-AO127)*'Capital Structure'!$H$21/12,0)</f>
        <v>0</v>
      </c>
      <c r="AP123" s="136">
        <f>MAX((AP125-AP127)*'Capital Structure'!$H$21/12,0)</f>
        <v>0</v>
      </c>
      <c r="AQ123" s="136">
        <f>MAX((AQ125-AQ127)*'Capital Structure'!$H$21/12,0)</f>
        <v>0</v>
      </c>
      <c r="AR123" s="136">
        <f>MAX((AR125-AR127)*'Capital Structure'!$H$21/12,0)</f>
        <v>0</v>
      </c>
      <c r="AS123" s="136">
        <f>MAX((AS125-AS127)*'Capital Structure'!$H$21/12,0)</f>
        <v>0</v>
      </c>
      <c r="AT123" s="136">
        <f>MAX((AT125-AT127)*'Capital Structure'!$H$21/12,0)</f>
        <v>0</v>
      </c>
      <c r="AU123" s="136">
        <f>MAX((AU125-AU127)*'Capital Structure'!$H$21/12,0)</f>
        <v>0</v>
      </c>
      <c r="AV123" s="136">
        <f>MAX((AV125-AV127)*'Capital Structure'!$H$21/12,0)</f>
        <v>0</v>
      </c>
      <c r="AW123" s="136">
        <f>MAX((AW125-AW127)*'Capital Structure'!$H$21/12,0)</f>
        <v>0</v>
      </c>
      <c r="AX123" s="136">
        <f>MAX((AX125-AX127)*'Capital Structure'!$H$21/12,0)</f>
        <v>0</v>
      </c>
      <c r="AY123" s="136">
        <f>MAX((AY125-AY127)*'Capital Structure'!$H$21/12,0)</f>
        <v>0</v>
      </c>
      <c r="AZ123" s="136">
        <f>MAX((AZ125-AZ127)*'Capital Structure'!$H$21/12,0)</f>
        <v>0</v>
      </c>
      <c r="BA123" s="136">
        <f>MAX((BA125-BA127)*'Capital Structure'!$H$21/12,0)</f>
        <v>0</v>
      </c>
      <c r="BB123" s="136">
        <f>MAX((BB125-BB127)*'Capital Structure'!$H$21/12,0)</f>
        <v>0</v>
      </c>
      <c r="BC123" s="136">
        <f>MAX((BC125-BC127)*'Capital Structure'!$H$21/12,0)</f>
        <v>0</v>
      </c>
      <c r="BD123" s="136">
        <f>MAX((BD125-BD127)*'Capital Structure'!$H$21/12,0)</f>
        <v>0</v>
      </c>
      <c r="BE123" s="136">
        <f>MAX((BE125-BE127)*'Capital Structure'!$H$21/12,0)</f>
        <v>0</v>
      </c>
      <c r="BF123" s="136">
        <f>MAX((BF125-BF127)*'Capital Structure'!$H$21/12,0)</f>
        <v>0</v>
      </c>
      <c r="BG123" s="136">
        <f>MAX((BG125-BG127)*'Capital Structure'!$H$21/12,0)</f>
        <v>0</v>
      </c>
      <c r="BH123" s="136">
        <f>MAX((BH125-BH127)*'Capital Structure'!$H$21/12,0)</f>
        <v>0</v>
      </c>
      <c r="BI123" s="136">
        <f>MAX((BI125-BI127)*'Capital Structure'!$H$21/12,0)</f>
        <v>0</v>
      </c>
      <c r="BJ123" s="136">
        <f>MAX((BJ125-BJ127)*'Capital Structure'!$H$21/12,0)</f>
        <v>0</v>
      </c>
      <c r="BK123" s="136">
        <f>MAX((BK125-BK127)*'Capital Structure'!$H$21/12,0)</f>
        <v>0</v>
      </c>
      <c r="BL123" s="136">
        <f>MAX((BL125-BL127)*'Capital Structure'!$H$21/12,0)</f>
        <v>0</v>
      </c>
      <c r="BM123" s="136">
        <f>MAX((BM125-BM127)*'Capital Structure'!$H$21/12,0)</f>
        <v>0</v>
      </c>
      <c r="BN123" s="136">
        <f>MAX((BN125-BN127)*'Capital Structure'!$H$21/12,0)</f>
        <v>0</v>
      </c>
      <c r="BO123" s="136">
        <f>MAX((BO125-BO127)*'Capital Structure'!$H$21/12,0)</f>
        <v>0</v>
      </c>
      <c r="BP123" s="136">
        <f>MAX((BP125-BP127)*'Capital Structure'!$H$21/12,0)</f>
        <v>0</v>
      </c>
      <c r="BQ123" s="136">
        <f>MAX((BQ125-BQ127)*'Capital Structure'!$H$21/12,0)</f>
        <v>0</v>
      </c>
      <c r="BR123" s="136">
        <f>MAX((BR125-BR127)*'Capital Structure'!$H$21/12,0)</f>
        <v>0</v>
      </c>
      <c r="BS123" s="136">
        <f>MAX((BS125-BS127)*'Capital Structure'!$H$21/12,0)</f>
        <v>0</v>
      </c>
      <c r="BT123" s="136">
        <f>MAX((BT125-BT127)*'Capital Structure'!$H$21/12,0)</f>
        <v>0</v>
      </c>
      <c r="BU123" s="136">
        <f>MAX((BU125-BU127)*'Capital Structure'!$H$21/12,0)</f>
        <v>0</v>
      </c>
      <c r="BV123" s="136">
        <f>MAX((BV125-BV127)*'Capital Structure'!$H$21/12,0)</f>
        <v>0</v>
      </c>
      <c r="BW123" s="136">
        <f>MAX((BW125-BW127)*'Capital Structure'!$H$21/12,0)</f>
        <v>0</v>
      </c>
      <c r="BX123" s="136">
        <f>MAX((BX125-BX127)*'Capital Structure'!$H$21/12,0)</f>
        <v>0</v>
      </c>
      <c r="BY123" s="136">
        <f>MAX((BY125-BY127)*'Capital Structure'!$H$21/12,0)</f>
        <v>0</v>
      </c>
      <c r="BZ123" s="136">
        <f>MAX((BZ125-BZ127)*'Capital Structure'!$H$21/12,0)</f>
        <v>0</v>
      </c>
      <c r="CA123" s="136">
        <f>MAX((CA125-CA127)*'Capital Structure'!$H$21/12,0)</f>
        <v>0</v>
      </c>
      <c r="CB123" s="136">
        <f>MAX((CB125-CB127)*'Capital Structure'!$H$21/12,0)</f>
        <v>0</v>
      </c>
      <c r="CC123" s="136">
        <f>MAX((CC125-CC127)*'Capital Structure'!$H$21/12,0)</f>
        <v>0</v>
      </c>
      <c r="CD123" s="136">
        <f>MAX((CD125-CD127)*'Capital Structure'!$H$21/12,0)</f>
        <v>0</v>
      </c>
      <c r="CE123" s="136">
        <f>MAX((CE125-CE127)*'Capital Structure'!$H$21/12,0)</f>
        <v>0</v>
      </c>
      <c r="CF123" s="136">
        <f>MAX((CF125-CF127)*'Capital Structure'!$H$21/12,0)</f>
        <v>0</v>
      </c>
      <c r="CG123" s="136">
        <f>MAX((CG125-CG127)*'Capital Structure'!$H$21/12,0)</f>
        <v>0</v>
      </c>
      <c r="CH123" s="136">
        <f>MAX((CH125-CH127)*'Capital Structure'!$H$21/12,0)</f>
        <v>0</v>
      </c>
      <c r="CI123" s="136">
        <f>MAX((CI125-CI127)*'Capital Structure'!$H$21/12,0)</f>
        <v>0</v>
      </c>
      <c r="CJ123" s="136">
        <f>MAX((CJ125-CJ127)*'Capital Structure'!$H$21/12,0)</f>
        <v>0</v>
      </c>
      <c r="CK123" s="136">
        <f>MAX((CK125-CK127)*'Capital Structure'!$H$21/12,0)</f>
        <v>0</v>
      </c>
      <c r="CL123" s="136">
        <f>MAX((CL125-CL127)*'Capital Structure'!$H$21/12,0)</f>
        <v>0</v>
      </c>
      <c r="CM123" s="136">
        <f>MAX((CM125-CM127)*'Capital Structure'!$H$21/12,0)</f>
        <v>0</v>
      </c>
      <c r="CN123" s="136">
        <f>MAX((CN125-CN127)*'Capital Structure'!$H$21/12,0)</f>
        <v>0</v>
      </c>
      <c r="CO123" s="136">
        <f>MAX((CO125-CO127)*'Capital Structure'!$H$21/12,0)</f>
        <v>0</v>
      </c>
      <c r="CP123" s="136">
        <f>MAX((CP125-CP127)*'Capital Structure'!$H$21/12,0)</f>
        <v>0</v>
      </c>
      <c r="CQ123" s="136">
        <f>MAX((CQ125-CQ127)*'Capital Structure'!$H$21/12,0)</f>
        <v>0</v>
      </c>
      <c r="CR123" s="136">
        <f>MAX((CR125-CR127)*'Capital Structure'!$H$21/12,0)</f>
        <v>0</v>
      </c>
      <c r="CS123" s="136">
        <f>MAX((CS125-CS127)*'Capital Structure'!$H$21/12,0)</f>
        <v>0</v>
      </c>
      <c r="CT123" s="136">
        <f>MAX((CT125-CT127)*'Capital Structure'!$H$21/12,0)</f>
        <v>0</v>
      </c>
      <c r="CU123" s="136">
        <f>MAX((CU125-CU127)*'Capital Structure'!$H$21/12,0)</f>
        <v>0</v>
      </c>
      <c r="CV123" s="136">
        <f>MAX((CV125-CV127)*'Capital Structure'!$H$21/12,0)</f>
        <v>0</v>
      </c>
      <c r="CW123" s="136">
        <f>MAX((CW125-CW127)*'Capital Structure'!$H$21/12,0)</f>
        <v>0</v>
      </c>
      <c r="CX123" s="136">
        <f>MAX((CX125-CX127)*'Capital Structure'!$H$21/12,0)</f>
        <v>0</v>
      </c>
      <c r="CY123" s="136">
        <f>MAX((CY125-CY127)*'Capital Structure'!$H$21/12,0)</f>
        <v>0</v>
      </c>
      <c r="CZ123" s="136">
        <f>MAX((CZ125-CZ127)*'Capital Structure'!$H$21/12,0)</f>
        <v>0</v>
      </c>
      <c r="DA123" s="136">
        <f>MAX((DA125-DA127)*'Capital Structure'!$H$21/12,0)</f>
        <v>0</v>
      </c>
      <c r="DB123" s="136">
        <f>MAX((DB125-DB127)*'Capital Structure'!$H$21/12,0)</f>
        <v>0</v>
      </c>
      <c r="DC123" s="136">
        <f>MAX((DC125-DC127)*'Capital Structure'!$H$21/12,0)</f>
        <v>0</v>
      </c>
      <c r="DD123" s="136">
        <f>MAX((DD125-DD127)*'Capital Structure'!$H$21/12,0)</f>
        <v>0</v>
      </c>
      <c r="DE123" s="136">
        <f>MAX((DE125-DE127)*'Capital Structure'!$H$21/12,0)</f>
        <v>0</v>
      </c>
      <c r="DF123" s="136">
        <f>MAX((DF125-DF127)*'Capital Structure'!$H$21/12,0)</f>
        <v>0</v>
      </c>
      <c r="DG123" s="136">
        <f>MAX((DG125-DG127)*'Capital Structure'!$H$21/12,0)</f>
        <v>0</v>
      </c>
      <c r="DH123" s="136">
        <f>MAX((DH125-DH127)*'Capital Structure'!$H$21/12,0)</f>
        <v>0</v>
      </c>
      <c r="DI123" s="136">
        <f>MAX((DI125-DI127)*'Capital Structure'!$H$21/12,0)</f>
        <v>0</v>
      </c>
      <c r="DJ123" s="136">
        <f>MAX((DJ125-DJ127)*'Capital Structure'!$H$21/12,0)</f>
        <v>0</v>
      </c>
      <c r="DK123" s="136">
        <f>MAX((DK125-DK127)*'Capital Structure'!$H$21/12,0)</f>
        <v>0</v>
      </c>
      <c r="DL123" s="136">
        <f>MAX((DL125-DL127)*'Capital Structure'!$H$21/12,0)</f>
        <v>0</v>
      </c>
      <c r="DM123" s="136">
        <f>MAX((DM125-DM127)*'Capital Structure'!$H$21/12,0)</f>
        <v>0</v>
      </c>
      <c r="DN123" s="136">
        <f>MAX((DN125-DN127)*'Capital Structure'!$H$21/12,0)</f>
        <v>0</v>
      </c>
      <c r="DO123" s="136">
        <f>MAX((DO125-DO127)*'Capital Structure'!$H$21/12,0)</f>
        <v>0</v>
      </c>
      <c r="DP123" s="136">
        <f>MAX((DP125-DP127)*'Capital Structure'!$H$21/12,0)</f>
        <v>0</v>
      </c>
      <c r="DQ123" s="136">
        <f>MAX((DQ125-DQ127)*'Capital Structure'!$H$21/12,0)</f>
        <v>0</v>
      </c>
      <c r="DR123" s="136">
        <f>MAX((DR125-DR127)*'Capital Structure'!$H$21/12,0)</f>
        <v>0</v>
      </c>
      <c r="DS123" s="136">
        <f>MAX((DS125-DS127)*'Capital Structure'!$H$21/12,0)</f>
        <v>0</v>
      </c>
      <c r="DT123" s="136">
        <f>MAX((DT125-DT127)*'Capital Structure'!$H$21/12,0)</f>
        <v>0</v>
      </c>
      <c r="DU123" s="136">
        <f>MAX((DU125-DU127)*'Capital Structure'!$H$21/12,0)</f>
        <v>0</v>
      </c>
      <c r="DV123" s="136">
        <f>MAX((DV125-DV127)*'Capital Structure'!$H$21/12,0)</f>
        <v>0</v>
      </c>
      <c r="DW123" s="136">
        <f>MAX((DW125-DW127)*'Capital Structure'!$H$21/12,0)</f>
        <v>0</v>
      </c>
      <c r="DX123" s="136">
        <f>MAX((DX125-DX127)*'Capital Structure'!$H$21/12,0)</f>
        <v>0</v>
      </c>
      <c r="DY123" s="136">
        <f>MAX((DY125-DY127)*'Capital Structure'!$H$21/12,0)</f>
        <v>0</v>
      </c>
      <c r="DZ123" s="136">
        <f>MAX((DZ125-DZ127)*'Capital Structure'!$H$21/12,0)</f>
        <v>0</v>
      </c>
      <c r="EA123" s="136">
        <f>MAX((EA125-EA127)*'Capital Structure'!$H$21/12,0)</f>
        <v>0</v>
      </c>
      <c r="EB123" s="136">
        <f>MAX((EB125-EB127)*'Capital Structure'!$H$21/12,0)</f>
        <v>0</v>
      </c>
      <c r="EC123" s="136">
        <f>MAX((EC125-EC127)*'Capital Structure'!$H$21/12,0)</f>
        <v>0</v>
      </c>
      <c r="ED123" s="136">
        <f>MAX((ED125-ED127)*'Capital Structure'!$H$21/12,0)</f>
        <v>0</v>
      </c>
      <c r="EE123" s="136">
        <f>MAX((EE125-EE127)*'Capital Structure'!$H$21/12,0)</f>
        <v>0</v>
      </c>
      <c r="EF123" s="136">
        <f>MAX((EF125-EF127)*'Capital Structure'!$H$21/12,0)</f>
        <v>0</v>
      </c>
      <c r="EG123" s="136">
        <f>MAX((EG125-EG127)*'Capital Structure'!$H$21/12,0)</f>
        <v>0</v>
      </c>
      <c r="EH123" s="136">
        <f>MAX((EH125-EH127)*'Capital Structure'!$H$21/12,0)</f>
        <v>0</v>
      </c>
      <c r="EI123" s="136">
        <f>MAX((EI125-EI127)*'Capital Structure'!$H$21/12,0)</f>
        <v>0</v>
      </c>
      <c r="EJ123" s="136">
        <f>MAX((EJ125-EJ127)*'Capital Structure'!$H$21/12,0)</f>
        <v>0</v>
      </c>
      <c r="EK123" s="136">
        <f>MAX((EK125-EK127)*'Capital Structure'!$H$21/12,0)</f>
        <v>0</v>
      </c>
      <c r="EL123" s="136">
        <f>MAX((EL125-EL127)*'Capital Structure'!$H$21/12,0)</f>
        <v>0</v>
      </c>
      <c r="EM123" s="136">
        <f>MAX((EM125-EM127)*'Capital Structure'!$H$21/12,0)</f>
        <v>0</v>
      </c>
      <c r="EN123" s="136">
        <f>MAX((EN125-EN127)*'Capital Structure'!$H$21/12,0)</f>
        <v>0</v>
      </c>
      <c r="EO123" s="136">
        <f>MAX((EO125-EO127)*'Capital Structure'!$H$21/12,0)</f>
        <v>0</v>
      </c>
      <c r="EP123" s="136">
        <f>MAX((EP125-EP127)*'Capital Structure'!$H$21/12,0)</f>
        <v>0</v>
      </c>
      <c r="EQ123" s="136">
        <f>MAX((EQ125-EQ127)*'Capital Structure'!$H$21/12,0)</f>
        <v>0</v>
      </c>
      <c r="ER123" s="136">
        <f>MAX((ER125-ER127)*'Capital Structure'!$H$21/12,0)</f>
        <v>0</v>
      </c>
      <c r="ES123" s="136">
        <f>MAX((ES125-ES127)*'Capital Structure'!$H$21/12,0)</f>
        <v>0</v>
      </c>
      <c r="ET123" s="136">
        <f>MAX((ET125-ET127)*'Capital Structure'!$H$21/12,0)</f>
        <v>0</v>
      </c>
      <c r="EU123" s="136">
        <f>MAX((EU125-EU127)*'Capital Structure'!$H$21/12,0)</f>
        <v>0</v>
      </c>
      <c r="EV123" s="136">
        <f>MAX((EV125-EV127)*'Capital Structure'!$H$21/12,0)</f>
        <v>0</v>
      </c>
      <c r="EW123" s="136">
        <f>MAX((EW125-EW127)*'Capital Structure'!$H$21/12,0)</f>
        <v>0</v>
      </c>
      <c r="EX123" s="136">
        <f>MAX((EX125-EX127)*'Capital Structure'!$H$21/12,0)</f>
        <v>0</v>
      </c>
      <c r="EY123" s="136">
        <f>MAX((EY125-EY127)*'Capital Structure'!$H$21/12,0)</f>
        <v>0</v>
      </c>
      <c r="EZ123" s="136">
        <f>MAX((EZ125-EZ127)*'Capital Structure'!$H$21/12,0)</f>
        <v>0</v>
      </c>
      <c r="FA123" s="136">
        <f>MAX((FA125-FA127)*'Capital Structure'!$H$21/12,0)</f>
        <v>0</v>
      </c>
      <c r="FB123" s="136">
        <f>MAX((FB125-FB127)*'Capital Structure'!$H$21/12,0)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352</v>
      </c>
      <c r="E124" s="136">
        <f>IFERROR(VLOOKUP(E$88,'Capital Structure'!$H$27:$I$29,2,FALSE),0)</f>
        <v>0</v>
      </c>
      <c r="F124" s="136">
        <f>IFERROR(VLOOKUP(F$88,'Capital Structure'!$H$27:$I$29,2,FALSE),0)</f>
        <v>0</v>
      </c>
      <c r="G124" s="136">
        <f>IFERROR(VLOOKUP(G$88,'Capital Structure'!$H$27:$I$29,2,FALSE),0)</f>
        <v>0</v>
      </c>
      <c r="H124" s="136">
        <f>IFERROR(VLOOKUP(H$88,'Capital Structure'!$H$27:$I$29,2,FALSE),0)</f>
        <v>0</v>
      </c>
      <c r="I124" s="136">
        <f>IFERROR(VLOOKUP(I$88,'Capital Structure'!$H$27:$I$29,2,FALSE),0)</f>
        <v>0</v>
      </c>
      <c r="J124" s="136">
        <f>IFERROR(VLOOKUP(J$88,'Capital Structure'!$H$27:$I$29,2,FALSE),0)</f>
        <v>0</v>
      </c>
      <c r="K124" s="136">
        <f>IFERROR(VLOOKUP(K$88,'Capital Structure'!$H$27:$I$29,2,FALSE),0)</f>
        <v>0</v>
      </c>
      <c r="L124" s="136">
        <f>IFERROR(VLOOKUP(L$88,'Capital Structure'!$H$27:$I$29,2,FALSE),0)</f>
        <v>0</v>
      </c>
      <c r="M124" s="136">
        <f>IFERROR(VLOOKUP(M$88,'Capital Structure'!$H$27:$I$29,2,FALSE),0)</f>
        <v>0</v>
      </c>
      <c r="N124" s="136">
        <f>IFERROR(VLOOKUP(N$88,'Capital Structure'!$H$27:$I$29,2,FALSE),0)</f>
        <v>0</v>
      </c>
      <c r="O124" s="136">
        <f>IFERROR(VLOOKUP(O$88,'Capital Structure'!$H$27:$I$29,2,FALSE),0)</f>
        <v>0</v>
      </c>
      <c r="P124" s="136">
        <f>IFERROR(VLOOKUP(P$88,'Capital Structure'!$H$27:$I$29,2,FALSE),0)</f>
        <v>0</v>
      </c>
      <c r="Q124" s="136">
        <f>IFERROR(VLOOKUP(Q$88,'Capital Structure'!$H$27:$I$29,2,FALSE),0)</f>
        <v>0</v>
      </c>
      <c r="R124" s="136">
        <f>IFERROR(VLOOKUP(R$88,'Capital Structure'!$H$27:$I$29,2,FALSE),0)</f>
        <v>0</v>
      </c>
      <c r="S124" s="136">
        <f>IFERROR(VLOOKUP(S$88,'Capital Structure'!$H$27:$I$29,2,FALSE),0)</f>
        <v>0</v>
      </c>
      <c r="T124" s="136">
        <f>IFERROR(VLOOKUP(T$88,'Capital Structure'!$H$27:$I$29,2,FALSE),0)</f>
        <v>0</v>
      </c>
      <c r="U124" s="136">
        <f>IFERROR(VLOOKUP(U$88,'Capital Structure'!$H$27:$I$29,2,FALSE),0)</f>
        <v>0</v>
      </c>
      <c r="V124" s="136">
        <f>IFERROR(VLOOKUP(V$88,'Capital Structure'!$H$27:$I$29,2,FALSE),0)</f>
        <v>0</v>
      </c>
      <c r="W124" s="136">
        <f>IFERROR(VLOOKUP(W$88,'Capital Structure'!$H$27:$I$29,2,FALSE),0)</f>
        <v>0</v>
      </c>
      <c r="X124" s="136">
        <f>IFERROR(VLOOKUP(X$88,'Capital Structure'!$H$27:$I$29,2,FALSE),0)</f>
        <v>0</v>
      </c>
      <c r="Y124" s="136">
        <f>IFERROR(VLOOKUP(Y$88,'Capital Structure'!$H$27:$I$29,2,FALSE),0)</f>
        <v>0</v>
      </c>
      <c r="Z124" s="136">
        <f>IFERROR(VLOOKUP(Z$88,'Capital Structure'!$H$27:$I$29,2,FALSE),0)</f>
        <v>0</v>
      </c>
      <c r="AA124" s="136">
        <f>IFERROR(VLOOKUP(AA$88,'Capital Structure'!$H$27:$I$29,2,FALSE),0)</f>
        <v>0</v>
      </c>
      <c r="AB124" s="136">
        <f>IFERROR(VLOOKUP(AB$88,'Capital Structure'!$H$27:$I$29,2,FALSE),0)</f>
        <v>0</v>
      </c>
      <c r="AC124" s="136">
        <f>IFERROR(VLOOKUP(AC$88,'Capital Structure'!$H$27:$I$29,2,FALSE),0)</f>
        <v>0</v>
      </c>
      <c r="AD124" s="136">
        <f>IFERROR(VLOOKUP(AD$88,'Capital Structure'!$H$27:$I$29,2,FALSE),0)</f>
        <v>0</v>
      </c>
      <c r="AE124" s="136">
        <f>IFERROR(VLOOKUP(AE$88,'Capital Structure'!$H$27:$I$29,2,FALSE),0)</f>
        <v>0</v>
      </c>
      <c r="AF124" s="136">
        <f>IFERROR(VLOOKUP(AF$88,'Capital Structure'!$H$27:$I$29,2,FALSE),0)</f>
        <v>0</v>
      </c>
      <c r="AG124" s="136">
        <f>IFERROR(VLOOKUP(AG$88,'Capital Structure'!$H$27:$I$29,2,FALSE),0)</f>
        <v>0</v>
      </c>
      <c r="AH124" s="136">
        <f>IFERROR(VLOOKUP(AH$88,'Capital Structure'!$H$27:$I$29,2,FALSE),0)</f>
        <v>0</v>
      </c>
      <c r="AI124" s="136">
        <f>IFERROR(VLOOKUP(AI$88,'Capital Structure'!$H$27:$I$29,2,FALSE),0)</f>
        <v>0</v>
      </c>
      <c r="AJ124" s="136">
        <f>IFERROR(VLOOKUP(AJ$88,'Capital Structure'!$H$27:$I$29,2,FALSE),0)</f>
        <v>0</v>
      </c>
      <c r="AK124" s="136">
        <f>IFERROR(VLOOKUP(AK$88,'Capital Structure'!$H$27:$I$29,2,FALSE),0)</f>
        <v>0</v>
      </c>
      <c r="AL124" s="136">
        <f>IFERROR(VLOOKUP(AL$88,'Capital Structure'!$H$27:$I$29,2,FALSE),0)</f>
        <v>0</v>
      </c>
      <c r="AM124" s="136">
        <f>IFERROR(VLOOKUP(AM$88,'Capital Structure'!$H$27:$I$29,2,FALSE),0)</f>
        <v>0</v>
      </c>
      <c r="AN124" s="136">
        <f>IFERROR(VLOOKUP(AN$88,'Capital Structure'!$H$27:$I$29,2,FALSE),0)</f>
        <v>0</v>
      </c>
      <c r="AO124" s="136">
        <f>IFERROR(VLOOKUP(AO$88,'Capital Structure'!$H$27:$I$29,2,FALSE),0)</f>
        <v>0</v>
      </c>
      <c r="AP124" s="136">
        <f>IFERROR(VLOOKUP(AP$88,'Capital Structure'!$H$27:$I$29,2,FALSE),0)</f>
        <v>0</v>
      </c>
      <c r="AQ124" s="136">
        <f>IFERROR(VLOOKUP(AQ$88,'Capital Structure'!$H$27:$I$29,2,FALSE),0)</f>
        <v>0</v>
      </c>
      <c r="AR124" s="136">
        <f>IFERROR(VLOOKUP(AR$88,'Capital Structure'!$H$27:$I$29,2,FALSE),0)</f>
        <v>0</v>
      </c>
      <c r="AS124" s="136">
        <f>IFERROR(VLOOKUP(AS$88,'Capital Structure'!$H$27:$I$29,2,FALSE),0)</f>
        <v>0</v>
      </c>
      <c r="AT124" s="136">
        <f>IFERROR(VLOOKUP(AT$88,'Capital Structure'!$H$27:$I$29,2,FALSE),0)</f>
        <v>0</v>
      </c>
      <c r="AU124" s="136">
        <f>IFERROR(VLOOKUP(AU$88,'Capital Structure'!$H$27:$I$29,2,FALSE),0)</f>
        <v>0</v>
      </c>
      <c r="AV124" s="136">
        <f>IFERROR(VLOOKUP(AV$88,'Capital Structure'!$H$27:$I$29,2,FALSE),0)</f>
        <v>0</v>
      </c>
      <c r="AW124" s="136">
        <f>IFERROR(VLOOKUP(AW$88,'Capital Structure'!$H$27:$I$29,2,FALSE),0)</f>
        <v>0</v>
      </c>
      <c r="AX124" s="136">
        <f>IFERROR(VLOOKUP(AX$88,'Capital Structure'!$H$27:$I$29,2,FALSE),0)</f>
        <v>0</v>
      </c>
      <c r="AY124" s="136">
        <f>IFERROR(VLOOKUP(AY$88,'Capital Structure'!$H$27:$I$29,2,FALSE),0)</f>
        <v>0</v>
      </c>
      <c r="AZ124" s="136">
        <f>IFERROR(VLOOKUP(AZ$88,'Capital Structure'!$H$27:$I$29,2,FALSE),0)</f>
        <v>0</v>
      </c>
      <c r="BA124" s="136">
        <f>IFERROR(VLOOKUP(BA$88,'Capital Structure'!$H$27:$I$29,2,FALSE),0)</f>
        <v>0</v>
      </c>
      <c r="BB124" s="136">
        <f>IFERROR(VLOOKUP(BB$88,'Capital Structure'!$H$27:$I$29,2,FALSE),0)</f>
        <v>0</v>
      </c>
      <c r="BC124" s="136">
        <f>IFERROR(VLOOKUP(BC$88,'Capital Structure'!$H$27:$I$29,2,FALSE),0)</f>
        <v>0</v>
      </c>
      <c r="BD124" s="136">
        <f>IFERROR(VLOOKUP(BD$88,'Capital Structure'!$H$27:$I$29,2,FALSE),0)</f>
        <v>0</v>
      </c>
      <c r="BE124" s="136">
        <f>IFERROR(VLOOKUP(BE$88,'Capital Structure'!$H$27:$I$29,2,FALSE),0)</f>
        <v>0</v>
      </c>
      <c r="BF124" s="136">
        <f>IFERROR(VLOOKUP(BF$88,'Capital Structure'!$H$27:$I$29,2,FALSE),0)</f>
        <v>0</v>
      </c>
      <c r="BG124" s="136">
        <f>IFERROR(VLOOKUP(BG$88,'Capital Structure'!$H$27:$I$29,2,FALSE),0)</f>
        <v>0</v>
      </c>
      <c r="BH124" s="136">
        <f>IFERROR(VLOOKUP(BH$88,'Capital Structure'!$H$27:$I$29,2,FALSE),0)</f>
        <v>0</v>
      </c>
      <c r="BI124" s="136">
        <f>IFERROR(VLOOKUP(BI$88,'Capital Structure'!$H$27:$I$29,2,FALSE),0)</f>
        <v>0</v>
      </c>
      <c r="BJ124" s="136">
        <f>IFERROR(VLOOKUP(BJ$88,'Capital Structure'!$H$27:$I$29,2,FALSE),0)</f>
        <v>0</v>
      </c>
      <c r="BK124" s="136">
        <f>IFERROR(VLOOKUP(BK$88,'Capital Structure'!$H$27:$I$29,2,FALSE),0)</f>
        <v>0</v>
      </c>
      <c r="BL124" s="136">
        <f>IFERROR(VLOOKUP(BL$88,'Capital Structure'!$H$27:$I$29,2,FALSE),0)</f>
        <v>0</v>
      </c>
      <c r="BM124" s="136">
        <f>IFERROR(VLOOKUP(BM$88,'Capital Structure'!$H$27:$I$29,2,FALSE),0)</f>
        <v>0</v>
      </c>
      <c r="BN124" s="136">
        <f>IFERROR(VLOOKUP(BN$88,'Capital Structure'!$H$27:$I$29,2,FALSE),0)</f>
        <v>0</v>
      </c>
      <c r="BO124" s="136">
        <f>IFERROR(VLOOKUP(BO$88,'Capital Structure'!$H$27:$I$29,2,FALSE),0)</f>
        <v>0</v>
      </c>
      <c r="BP124" s="136">
        <f>IFERROR(VLOOKUP(BP$88,'Capital Structure'!$H$27:$I$29,2,FALSE),0)</f>
        <v>0</v>
      </c>
      <c r="BQ124" s="136">
        <f>IFERROR(VLOOKUP(BQ$88,'Capital Structure'!$H$27:$I$29,2,FALSE),0)</f>
        <v>0</v>
      </c>
      <c r="BR124" s="136">
        <f>IFERROR(VLOOKUP(BR$88,'Capital Structure'!$H$27:$I$29,2,FALSE),0)</f>
        <v>0</v>
      </c>
      <c r="BS124" s="136">
        <f>IFERROR(VLOOKUP(BS$88,'Capital Structure'!$H$27:$I$29,2,FALSE),0)</f>
        <v>0</v>
      </c>
      <c r="BT124" s="136">
        <f>IFERROR(VLOOKUP(BT$88,'Capital Structure'!$H$27:$I$29,2,FALSE),0)</f>
        <v>0</v>
      </c>
      <c r="BU124" s="136">
        <f>IFERROR(VLOOKUP(BU$88,'Capital Structure'!$H$27:$I$29,2,FALSE),0)</f>
        <v>0</v>
      </c>
      <c r="BV124" s="136">
        <f>IFERROR(VLOOKUP(BV$88,'Capital Structure'!$H$27:$I$29,2,FALSE),0)</f>
        <v>0</v>
      </c>
      <c r="BW124" s="136">
        <f>IFERROR(VLOOKUP(BW$88,'Capital Structure'!$H$27:$I$29,2,FALSE),0)</f>
        <v>0</v>
      </c>
      <c r="BX124" s="136">
        <f>IFERROR(VLOOKUP(BX$88,'Capital Structure'!$H$27:$I$29,2,FALSE),0)</f>
        <v>0</v>
      </c>
      <c r="BY124" s="136">
        <f>IFERROR(VLOOKUP(BY$88,'Capital Structure'!$H$27:$I$29,2,FALSE),0)</f>
        <v>0</v>
      </c>
      <c r="BZ124" s="136">
        <f>IFERROR(VLOOKUP(BZ$88,'Capital Structure'!$H$27:$I$29,2,FALSE),0)</f>
        <v>0</v>
      </c>
      <c r="CA124" s="136">
        <f>IFERROR(VLOOKUP(CA$88,'Capital Structure'!$H$27:$I$29,2,FALSE),0)</f>
        <v>0</v>
      </c>
      <c r="CB124" s="136">
        <f>IFERROR(VLOOKUP(CB$88,'Capital Structure'!$H$27:$I$29,2,FALSE),0)</f>
        <v>0</v>
      </c>
      <c r="CC124" s="136">
        <f>IFERROR(VLOOKUP(CC$88,'Capital Structure'!$H$27:$I$29,2,FALSE),0)</f>
        <v>0</v>
      </c>
      <c r="CD124" s="136">
        <f>IFERROR(VLOOKUP(CD$88,'Capital Structure'!$H$27:$I$29,2,FALSE),0)</f>
        <v>0</v>
      </c>
      <c r="CE124" s="136">
        <f>IFERROR(VLOOKUP(CE$88,'Capital Structure'!$H$27:$I$29,2,FALSE),0)</f>
        <v>0</v>
      </c>
      <c r="CF124" s="136">
        <f>IFERROR(VLOOKUP(CF$88,'Capital Structure'!$H$27:$I$29,2,FALSE),0)</f>
        <v>0</v>
      </c>
      <c r="CG124" s="136">
        <f>IFERROR(VLOOKUP(CG$88,'Capital Structure'!$H$27:$I$29,2,FALSE),0)</f>
        <v>0</v>
      </c>
      <c r="CH124" s="136">
        <f>IFERROR(VLOOKUP(CH$88,'Capital Structure'!$H$27:$I$29,2,FALSE),0)</f>
        <v>0</v>
      </c>
      <c r="CI124" s="136">
        <f>IFERROR(VLOOKUP(CI$88,'Capital Structure'!$H$27:$I$29,2,FALSE),0)</f>
        <v>0</v>
      </c>
      <c r="CJ124" s="136">
        <f>IFERROR(VLOOKUP(CJ$88,'Capital Structure'!$H$27:$I$29,2,FALSE),0)</f>
        <v>0</v>
      </c>
      <c r="CK124" s="136">
        <f>IFERROR(VLOOKUP(CK$88,'Capital Structure'!$H$27:$I$29,2,FALSE),0)</f>
        <v>0</v>
      </c>
      <c r="CL124" s="136">
        <f>IFERROR(VLOOKUP(CL$88,'Capital Structure'!$H$27:$I$29,2,FALSE),0)</f>
        <v>0</v>
      </c>
      <c r="CM124" s="136">
        <f>IFERROR(VLOOKUP(CM$88,'Capital Structure'!$H$27:$I$29,2,FALSE),0)</f>
        <v>0</v>
      </c>
      <c r="CN124" s="136">
        <f>IFERROR(VLOOKUP(CN$88,'Capital Structure'!$H$27:$I$29,2,FALSE),0)</f>
        <v>0</v>
      </c>
      <c r="CO124" s="136">
        <f>IFERROR(VLOOKUP(CO$88,'Capital Structure'!$H$27:$I$29,2,FALSE),0)</f>
        <v>0</v>
      </c>
      <c r="CP124" s="136">
        <f>IFERROR(VLOOKUP(CP$88,'Capital Structure'!$H$27:$I$29,2,FALSE),0)</f>
        <v>0</v>
      </c>
      <c r="CQ124" s="136">
        <f>IFERROR(VLOOKUP(CQ$88,'Capital Structure'!$H$27:$I$29,2,FALSE),0)</f>
        <v>0</v>
      </c>
      <c r="CR124" s="136">
        <f>IFERROR(VLOOKUP(CR$88,'Capital Structure'!$H$27:$I$29,2,FALSE),0)</f>
        <v>0</v>
      </c>
      <c r="CS124" s="136">
        <f>IFERROR(VLOOKUP(CS$88,'Capital Structure'!$H$27:$I$29,2,FALSE),0)</f>
        <v>0</v>
      </c>
      <c r="CT124" s="136">
        <f>IFERROR(VLOOKUP(CT$88,'Capital Structure'!$H$27:$I$29,2,FALSE),0)</f>
        <v>0</v>
      </c>
      <c r="CU124" s="136">
        <f>IFERROR(VLOOKUP(CU$88,'Capital Structure'!$H$27:$I$29,2,FALSE),0)</f>
        <v>0</v>
      </c>
      <c r="CV124" s="136">
        <f>IFERROR(VLOOKUP(CV$88,'Capital Structure'!$H$27:$I$29,2,FALSE),0)</f>
        <v>0</v>
      </c>
      <c r="CW124" s="136">
        <f>IFERROR(VLOOKUP(CW$88,'Capital Structure'!$H$27:$I$29,2,FALSE),0)</f>
        <v>0</v>
      </c>
      <c r="CX124" s="136">
        <f>IFERROR(VLOOKUP(CX$88,'Capital Structure'!$H$27:$I$29,2,FALSE),0)</f>
        <v>0</v>
      </c>
      <c r="CY124" s="136">
        <f>IFERROR(VLOOKUP(CY$88,'Capital Structure'!$H$27:$I$29,2,FALSE),0)</f>
        <v>0</v>
      </c>
      <c r="CZ124" s="136">
        <f>IFERROR(VLOOKUP(CZ$88,'Capital Structure'!$H$27:$I$29,2,FALSE),0)</f>
        <v>0</v>
      </c>
      <c r="DA124" s="136">
        <f>IFERROR(VLOOKUP(DA$88,'Capital Structure'!$H$27:$I$29,2,FALSE),0)</f>
        <v>0</v>
      </c>
      <c r="DB124" s="136">
        <f>IFERROR(VLOOKUP(DB$88,'Capital Structure'!$H$27:$I$29,2,FALSE),0)</f>
        <v>0</v>
      </c>
      <c r="DC124" s="136">
        <f>IFERROR(VLOOKUP(DC$88,'Capital Structure'!$H$27:$I$29,2,FALSE),0)</f>
        <v>0</v>
      </c>
      <c r="DD124" s="136">
        <f>IFERROR(VLOOKUP(DD$88,'Capital Structure'!$H$27:$I$29,2,FALSE),0)</f>
        <v>0</v>
      </c>
      <c r="DE124" s="136">
        <f>IFERROR(VLOOKUP(DE$88,'Capital Structure'!$H$27:$I$29,2,FALSE),0)</f>
        <v>0</v>
      </c>
      <c r="DF124" s="136">
        <f>IFERROR(VLOOKUP(DF$88,'Capital Structure'!$H$27:$I$29,2,FALSE),0)</f>
        <v>0</v>
      </c>
      <c r="DG124" s="136">
        <f>IFERROR(VLOOKUP(DG$88,'Capital Structure'!$H$27:$I$29,2,FALSE),0)</f>
        <v>0</v>
      </c>
      <c r="DH124" s="136">
        <f>IFERROR(VLOOKUP(DH$88,'Capital Structure'!$H$27:$I$29,2,FALSE),0)</f>
        <v>0</v>
      </c>
      <c r="DI124" s="136">
        <f>IFERROR(VLOOKUP(DI$88,'Capital Structure'!$H$27:$I$29,2,FALSE),0)</f>
        <v>0</v>
      </c>
      <c r="DJ124" s="136">
        <f>IFERROR(VLOOKUP(DJ$88,'Capital Structure'!$H$27:$I$29,2,FALSE),0)</f>
        <v>0</v>
      </c>
      <c r="DK124" s="136">
        <f>IFERROR(VLOOKUP(DK$88,'Capital Structure'!$H$27:$I$29,2,FALSE),0)</f>
        <v>0</v>
      </c>
      <c r="DL124" s="136">
        <f>IFERROR(VLOOKUP(DL$88,'Capital Structure'!$H$27:$I$29,2,FALSE),0)</f>
        <v>0</v>
      </c>
      <c r="DM124" s="136">
        <f>IFERROR(VLOOKUP(DM$88,'Capital Structure'!$H$27:$I$29,2,FALSE),0)</f>
        <v>0</v>
      </c>
      <c r="DN124" s="136">
        <f>IFERROR(VLOOKUP(DN$88,'Capital Structure'!$H$27:$I$29,2,FALSE),0)</f>
        <v>0</v>
      </c>
      <c r="DO124" s="136">
        <f>IFERROR(VLOOKUP(DO$88,'Capital Structure'!$H$27:$I$29,2,FALSE),0)</f>
        <v>0</v>
      </c>
      <c r="DP124" s="136">
        <f>IFERROR(VLOOKUP(DP$88,'Capital Structure'!$H$27:$I$29,2,FALSE),0)</f>
        <v>0</v>
      </c>
      <c r="DQ124" s="136">
        <f>IFERROR(VLOOKUP(DQ$88,'Capital Structure'!$H$27:$I$29,2,FALSE),0)</f>
        <v>0</v>
      </c>
      <c r="DR124" s="136">
        <f>IFERROR(VLOOKUP(DR$88,'Capital Structure'!$H$27:$I$29,2,FALSE),0)</f>
        <v>0</v>
      </c>
      <c r="DS124" s="136">
        <f>IFERROR(VLOOKUP(DS$88,'Capital Structure'!$H$27:$I$29,2,FALSE),0)</f>
        <v>0</v>
      </c>
      <c r="DT124" s="136">
        <f>IFERROR(VLOOKUP(DT$88,'Capital Structure'!$H$27:$I$29,2,FALSE),0)</f>
        <v>0</v>
      </c>
      <c r="DU124" s="136">
        <f>IFERROR(VLOOKUP(DU$88,'Capital Structure'!$H$27:$I$29,2,FALSE),0)</f>
        <v>0</v>
      </c>
      <c r="DV124" s="136">
        <f>IFERROR(VLOOKUP(DV$88,'Capital Structure'!$H$27:$I$29,2,FALSE),0)</f>
        <v>0</v>
      </c>
      <c r="DW124" s="136">
        <f>IFERROR(VLOOKUP(DW$88,'Capital Structure'!$H$27:$I$29,2,FALSE),0)</f>
        <v>0</v>
      </c>
      <c r="DX124" s="136">
        <f>IFERROR(VLOOKUP(DX$88,'Capital Structure'!$H$27:$I$29,2,FALSE),0)</f>
        <v>0</v>
      </c>
      <c r="DY124" s="136">
        <f>IFERROR(VLOOKUP(DY$88,'Capital Structure'!$H$27:$I$29,2,FALSE),0)</f>
        <v>0</v>
      </c>
      <c r="DZ124" s="136">
        <f>IFERROR(VLOOKUP(DZ$88,'Capital Structure'!$H$27:$I$29,2,FALSE),0)</f>
        <v>0</v>
      </c>
      <c r="EA124" s="136">
        <f>IFERROR(VLOOKUP(EA$88,'Capital Structure'!$H$27:$I$29,2,FALSE),0)</f>
        <v>0</v>
      </c>
      <c r="EB124" s="136">
        <f>IFERROR(VLOOKUP(EB$88,'Capital Structure'!$H$27:$I$29,2,FALSE),0)</f>
        <v>0</v>
      </c>
      <c r="EC124" s="136">
        <f>IFERROR(VLOOKUP(EC$88,'Capital Structure'!$H$27:$I$29,2,FALSE),0)</f>
        <v>0</v>
      </c>
      <c r="ED124" s="136">
        <f>IFERROR(VLOOKUP(ED$88,'Capital Structure'!$H$27:$I$29,2,FALSE),0)</f>
        <v>0</v>
      </c>
      <c r="EE124" s="136">
        <f>IFERROR(VLOOKUP(EE$88,'Capital Structure'!$H$27:$I$29,2,FALSE),0)</f>
        <v>0</v>
      </c>
      <c r="EF124" s="136">
        <f>IFERROR(VLOOKUP(EF$88,'Capital Structure'!$H$27:$I$29,2,FALSE),0)</f>
        <v>0</v>
      </c>
      <c r="EG124" s="136">
        <f>IFERROR(VLOOKUP(EG$88,'Capital Structure'!$H$27:$I$29,2,FALSE),0)</f>
        <v>0</v>
      </c>
      <c r="EH124" s="136">
        <f>IFERROR(VLOOKUP(EH$88,'Capital Structure'!$H$27:$I$29,2,FALSE),0)</f>
        <v>0</v>
      </c>
      <c r="EI124" s="136">
        <f>IFERROR(VLOOKUP(EI$88,'Capital Structure'!$H$27:$I$29,2,FALSE),0)</f>
        <v>0</v>
      </c>
      <c r="EJ124" s="136">
        <f>IFERROR(VLOOKUP(EJ$88,'Capital Structure'!$H$27:$I$29,2,FALSE),0)</f>
        <v>0</v>
      </c>
      <c r="EK124" s="136">
        <f>IFERROR(VLOOKUP(EK$88,'Capital Structure'!$H$27:$I$29,2,FALSE),0)</f>
        <v>0</v>
      </c>
      <c r="EL124" s="136">
        <f>IFERROR(VLOOKUP(EL$88,'Capital Structure'!$H$27:$I$29,2,FALSE),0)</f>
        <v>0</v>
      </c>
      <c r="EM124" s="136">
        <f>IFERROR(VLOOKUP(EM$88,'Capital Structure'!$H$27:$I$29,2,FALSE),0)</f>
        <v>0</v>
      </c>
      <c r="EN124" s="136">
        <f>IFERROR(VLOOKUP(EN$88,'Capital Structure'!$H$27:$I$29,2,FALSE),0)</f>
        <v>0</v>
      </c>
      <c r="EO124" s="136">
        <f>IFERROR(VLOOKUP(EO$88,'Capital Structure'!$H$27:$I$29,2,FALSE),0)</f>
        <v>0</v>
      </c>
      <c r="EP124" s="136">
        <f>IFERROR(VLOOKUP(EP$88,'Capital Structure'!$H$27:$I$29,2,FALSE),0)</f>
        <v>0</v>
      </c>
      <c r="EQ124" s="136">
        <f>IFERROR(VLOOKUP(EQ$88,'Capital Structure'!$H$27:$I$29,2,FALSE),0)</f>
        <v>0</v>
      </c>
      <c r="ER124" s="136">
        <f>IFERROR(VLOOKUP(ER$88,'Capital Structure'!$H$27:$I$29,2,FALSE),0)</f>
        <v>0</v>
      </c>
      <c r="ES124" s="136">
        <f>IFERROR(VLOOKUP(ES$88,'Capital Structure'!$H$27:$I$29,2,FALSE),0)</f>
        <v>0</v>
      </c>
      <c r="ET124" s="136">
        <f>IFERROR(VLOOKUP(ET$88,'Capital Structure'!$H$27:$I$29,2,FALSE),0)</f>
        <v>0</v>
      </c>
      <c r="EU124" s="136">
        <f>IFERROR(VLOOKUP(EU$88,'Capital Structure'!$H$27:$I$29,2,FALSE),0)</f>
        <v>0</v>
      </c>
      <c r="EV124" s="136">
        <f>IFERROR(VLOOKUP(EV$88,'Capital Structure'!$H$27:$I$29,2,FALSE),0)</f>
        <v>0</v>
      </c>
      <c r="EW124" s="136">
        <f>IFERROR(VLOOKUP(EW$88,'Capital Structure'!$H$27:$I$29,2,FALSE),0)</f>
        <v>0</v>
      </c>
      <c r="EX124" s="136">
        <f>IFERROR(VLOOKUP(EX$88,'Capital Structure'!$H$27:$I$29,2,FALSE),0)</f>
        <v>0</v>
      </c>
      <c r="EY124" s="136">
        <f>IFERROR(VLOOKUP(EY$88,'Capital Structure'!$H$27:$I$29,2,FALSE),0)</f>
        <v>0</v>
      </c>
      <c r="EZ124" s="136">
        <f>IFERROR(VLOOKUP(EZ$88,'Capital Structure'!$H$27:$I$29,2,FALSE),0)</f>
        <v>0</v>
      </c>
      <c r="FA124" s="136">
        <f>IFERROR(VLOOKUP(FA$88,'Capital Structure'!$H$27:$I$29,2,FALSE),0)</f>
        <v>0</v>
      </c>
      <c r="FB124" s="136">
        <f>IFERROR(VLOOKUP(FB$88,'Capital Structure'!$H$27:$I$29,2,FALSE),0)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39" t="s">
        <v>353</v>
      </c>
      <c r="E125" s="136">
        <f>SUM($E$122:E122)-SUM($E$124:E124)+SUM($D$123:D123)-SUM($D$127:D127)</f>
        <v>0</v>
      </c>
      <c r="F125" s="136">
        <f>SUM($E$122:F122)-SUM($E$124:F124)+SUM($D$123:E123)-SUM($D$127:E127)</f>
        <v>0</v>
      </c>
      <c r="G125" s="136">
        <f>SUM($E$122:G122)-SUM($E$124:G124)+SUM($D$123:F123)-SUM($D$127:F127)</f>
        <v>0</v>
      </c>
      <c r="H125" s="136">
        <f>SUM($E$122:H122)-SUM($E$124:H124)+SUM($D$123:G123)-SUM($D$127:G127)</f>
        <v>0</v>
      </c>
      <c r="I125" s="136">
        <f>SUM($E$122:I122)-SUM($E$124:I124)+SUM($D$123:H123)-SUM($D$127:H127)</f>
        <v>0</v>
      </c>
      <c r="J125" s="136">
        <f>SUM($E$122:J122)-SUM($E$124:J124)+SUM($D$123:I123)-SUM($D$127:I127)</f>
        <v>0</v>
      </c>
      <c r="K125" s="136">
        <f>SUM($E$122:K122)-SUM($E$124:K124)+SUM($D$123:J123)-SUM($D$127:J127)</f>
        <v>0</v>
      </c>
      <c r="L125" s="136">
        <f>SUM($E$122:L122)-SUM($E$124:L124)+SUM($D$123:K123)-SUM($D$127:K127)</f>
        <v>0</v>
      </c>
      <c r="M125" s="136">
        <f>SUM($E$122:M122)-SUM($E$124:M124)+SUM($D$123:L123)-SUM($D$127:L127)</f>
        <v>0</v>
      </c>
      <c r="N125" s="136">
        <f>SUM($E$122:N122)-SUM($E$124:N124)+SUM($D$123:M123)-SUM($D$127:M127)</f>
        <v>0</v>
      </c>
      <c r="O125" s="136">
        <f>SUM($E$122:O122)-SUM($E$124:O124)+SUM($D$123:N123)-SUM($D$127:N127)</f>
        <v>0</v>
      </c>
      <c r="P125" s="136">
        <f>SUM($E$122:P122)-SUM($E$124:P124)+SUM($D$123:O123)-SUM($D$127:O127)</f>
        <v>0</v>
      </c>
      <c r="Q125" s="136">
        <f>SUM($E$122:Q122)-SUM($E$124:Q124)+SUM($D$123:P123)-SUM($D$127:P127)</f>
        <v>0</v>
      </c>
      <c r="R125" s="136">
        <f>SUM($E$122:R122)-SUM($E$124:R124)+SUM($D$123:Q123)-SUM($D$127:Q127)</f>
        <v>0</v>
      </c>
      <c r="S125" s="136">
        <f>SUM($E$122:S122)-SUM($E$124:S124)+SUM($D$123:R123)-SUM($D$127:R127)</f>
        <v>0</v>
      </c>
      <c r="T125" s="136">
        <f>SUM($E$122:T122)-SUM($E$124:T124)+SUM($D$123:S123)-SUM($D$127:S127)</f>
        <v>0</v>
      </c>
      <c r="U125" s="136">
        <f>SUM($E$122:U122)-SUM($E$124:U124)+SUM($D$123:T123)-SUM($D$127:T127)</f>
        <v>0</v>
      </c>
      <c r="V125" s="136">
        <f>SUM($E$122:V122)-SUM($E$124:V124)+SUM($D$123:U123)-SUM($D$127:U127)</f>
        <v>0</v>
      </c>
      <c r="W125" s="136">
        <f>SUM($E$122:W122)-SUM($E$124:W124)+SUM($D$123:V123)-SUM($D$127:V127)</f>
        <v>0</v>
      </c>
      <c r="X125" s="136">
        <f>SUM($E$122:X122)-SUM($E$124:X124)+SUM($D$123:W123)-SUM($D$127:W127)</f>
        <v>0</v>
      </c>
      <c r="Y125" s="136">
        <f>SUM($E$122:Y122)-SUM($E$124:Y124)+SUM($D$123:X123)-SUM($D$127:X127)</f>
        <v>0</v>
      </c>
      <c r="Z125" s="136">
        <f>SUM($E$122:Z122)-SUM($E$124:Z124)+SUM($D$123:Y123)-SUM($D$127:Y127)</f>
        <v>0</v>
      </c>
      <c r="AA125" s="136">
        <f>SUM($E$122:AA122)-SUM($E$124:AA124)+SUM($D$123:Z123)-SUM($D$127:Z127)</f>
        <v>0</v>
      </c>
      <c r="AB125" s="136">
        <f>SUM($E$122:AB122)-SUM($E$124:AB124)+SUM($D$123:AA123)-SUM($D$127:AA127)</f>
        <v>0</v>
      </c>
      <c r="AC125" s="136">
        <f>SUM($E$122:AC122)-SUM($E$124:AC124)+SUM($D$123:AB123)-SUM($D$127:AB127)</f>
        <v>0</v>
      </c>
      <c r="AD125" s="136">
        <f>SUM($E$122:AD122)-SUM($E$124:AD124)+SUM($D$123:AC123)-SUM($D$127:AC127)</f>
        <v>0</v>
      </c>
      <c r="AE125" s="136">
        <f>SUM($E$122:AE122)-SUM($E$124:AE124)+SUM($D$123:AD123)-SUM($D$127:AD127)</f>
        <v>0</v>
      </c>
      <c r="AF125" s="136">
        <f>SUM($E$122:AF122)-SUM($E$124:AF124)+SUM($D$123:AE123)-SUM($D$127:AE127)</f>
        <v>0</v>
      </c>
      <c r="AG125" s="136">
        <f>SUM($E$122:AG122)-SUM($E$124:AG124)+SUM($D$123:AF123)-SUM($D$127:AF127)</f>
        <v>0</v>
      </c>
      <c r="AH125" s="136">
        <f>SUM($E$122:AH122)-SUM($E$124:AH124)+SUM($D$123:AG123)-SUM($D$127:AG127)</f>
        <v>0</v>
      </c>
      <c r="AI125" s="136">
        <f>SUM($E$122:AI122)-SUM($E$124:AI124)+SUM($D$123:AH123)-SUM($D$127:AH127)</f>
        <v>0</v>
      </c>
      <c r="AJ125" s="136">
        <f>SUM($E$122:AJ122)-SUM($E$124:AJ124)+SUM($D$123:AI123)-SUM($D$127:AI127)</f>
        <v>0</v>
      </c>
      <c r="AK125" s="136">
        <f>SUM($E$122:AK122)-SUM($E$124:AK124)+SUM($D$123:AJ123)-SUM($D$127:AJ127)</f>
        <v>0</v>
      </c>
      <c r="AL125" s="136">
        <f>SUM($E$122:AL122)-SUM($E$124:AL124)+SUM($D$123:AK123)-SUM($D$127:AK127)</f>
        <v>0</v>
      </c>
      <c r="AM125" s="136">
        <f>SUM($E$122:AM122)-SUM($E$124:AM124)+SUM($D$123:AL123)-SUM($D$127:AL127)</f>
        <v>0</v>
      </c>
      <c r="AN125" s="136">
        <f>SUM($E$122:AN122)-SUM($E$124:AN124)+SUM($D$123:AM123)-SUM($D$127:AM127)</f>
        <v>0</v>
      </c>
      <c r="AO125" s="136">
        <f>SUM($E$122:AO122)-SUM($E$124:AO124)+SUM($D$123:AN123)-SUM($D$127:AN127)</f>
        <v>0</v>
      </c>
      <c r="AP125" s="136">
        <f>SUM($E$122:AP122)-SUM($E$124:AP124)+SUM($D$123:AO123)-SUM($D$127:AO127)</f>
        <v>0</v>
      </c>
      <c r="AQ125" s="136">
        <f>SUM($E$122:AQ122)-SUM($E$124:AQ124)+SUM($D$123:AP123)-SUM($D$127:AP127)</f>
        <v>0</v>
      </c>
      <c r="AR125" s="136">
        <f>SUM($E$122:AR122)-SUM($E$124:AR124)+SUM($D$123:AQ123)-SUM($D$127:AQ127)</f>
        <v>0</v>
      </c>
      <c r="AS125" s="136">
        <f>SUM($E$122:AS122)-SUM($E$124:AS124)+SUM($D$123:AR123)-SUM($D$127:AR127)</f>
        <v>0</v>
      </c>
      <c r="AT125" s="136">
        <f>SUM($E$122:AT122)-SUM($E$124:AT124)+SUM($D$123:AS123)-SUM($D$127:AS127)</f>
        <v>0</v>
      </c>
      <c r="AU125" s="136">
        <f>SUM($E$122:AU122)-SUM($E$124:AU124)+SUM($D$123:AT123)-SUM($D$127:AT127)</f>
        <v>0</v>
      </c>
      <c r="AV125" s="136">
        <f>SUM($E$122:AV122)-SUM($E$124:AV124)+SUM($D$123:AU123)-SUM($D$127:AU127)</f>
        <v>0</v>
      </c>
      <c r="AW125" s="136">
        <f>SUM($E$122:AW122)-SUM($E$124:AW124)+SUM($D$123:AV123)-SUM($D$127:AV127)</f>
        <v>0</v>
      </c>
      <c r="AX125" s="136">
        <f>SUM($E$122:AX122)-SUM($E$124:AX124)+SUM($D$123:AW123)-SUM($D$127:AW127)</f>
        <v>0</v>
      </c>
      <c r="AY125" s="136">
        <f>SUM($E$122:AY122)-SUM($E$124:AY124)+SUM($D$123:AX123)-SUM($D$127:AX127)</f>
        <v>0</v>
      </c>
      <c r="AZ125" s="136">
        <f>SUM($E$122:AZ122)-SUM($E$124:AZ124)+SUM($D$123:AY123)-SUM($D$127:AY127)</f>
        <v>0</v>
      </c>
      <c r="BA125" s="136">
        <f>SUM($E$122:BA122)-SUM($E$124:BA124)+SUM($D$123:AZ123)-SUM($D$127:AZ127)</f>
        <v>0</v>
      </c>
      <c r="BB125" s="136">
        <f>SUM($E$122:BB122)-SUM($E$124:BB124)+SUM($D$123:BA123)-SUM($D$127:BA127)</f>
        <v>0</v>
      </c>
      <c r="BC125" s="136">
        <f>SUM($E$122:BC122)-SUM($E$124:BC124)+SUM($D$123:BB123)-SUM($D$127:BB127)</f>
        <v>0</v>
      </c>
      <c r="BD125" s="136">
        <f>SUM($E$122:BD122)-SUM($E$124:BD124)+SUM($D$123:BC123)-SUM($D$127:BC127)</f>
        <v>0</v>
      </c>
      <c r="BE125" s="136">
        <f>SUM($E$122:BE122)-SUM($E$124:BE124)+SUM($D$123:BD123)-SUM($D$127:BD127)</f>
        <v>0</v>
      </c>
      <c r="BF125" s="136">
        <f>SUM($E$122:BF122)-SUM($E$124:BF124)+SUM($D$123:BE123)-SUM($D$127:BE127)</f>
        <v>0</v>
      </c>
      <c r="BG125" s="136">
        <f>SUM($E$122:BG122)-SUM($E$124:BG124)+SUM($D$123:BF123)-SUM($D$127:BF127)</f>
        <v>0</v>
      </c>
      <c r="BH125" s="136">
        <f>SUM($E$122:BH122)-SUM($E$124:BH124)+SUM($D$123:BG123)-SUM($D$127:BG127)</f>
        <v>0</v>
      </c>
      <c r="BI125" s="136">
        <f>SUM($E$122:BI122)-SUM($E$124:BI124)+SUM($D$123:BH123)-SUM($D$127:BH127)</f>
        <v>0</v>
      </c>
      <c r="BJ125" s="136">
        <f>SUM($E$122:BJ122)-SUM($E$124:BJ124)+SUM($D$123:BI123)-SUM($D$127:BI127)</f>
        <v>0</v>
      </c>
      <c r="BK125" s="136">
        <f>SUM($E$122:BK122)-SUM($E$124:BK124)+SUM($D$123:BJ123)-SUM($D$127:BJ127)</f>
        <v>0</v>
      </c>
      <c r="BL125" s="136">
        <f>SUM($E$122:BL122)-SUM($E$124:BL124)+SUM($D$123:BK123)-SUM($D$127:BK127)</f>
        <v>0</v>
      </c>
      <c r="BM125" s="136">
        <f>SUM($E$122:BM122)-SUM($E$124:BM124)+SUM($D$123:BL123)-SUM($D$127:BL127)</f>
        <v>0</v>
      </c>
      <c r="BN125" s="136">
        <f>SUM($E$122:BN122)-SUM($E$124:BN124)+SUM($D$123:BM123)-SUM($D$127:BM127)</f>
        <v>0</v>
      </c>
      <c r="BO125" s="136">
        <f>SUM($E$122:BO122)-SUM($E$124:BO124)+SUM($D$123:BN123)-SUM($D$127:BN127)</f>
        <v>0</v>
      </c>
      <c r="BP125" s="136">
        <f>SUM($E$122:BP122)-SUM($E$124:BP124)+SUM($D$123:BO123)-SUM($D$127:BO127)</f>
        <v>0</v>
      </c>
      <c r="BQ125" s="136">
        <f>SUM($E$122:BQ122)-SUM($E$124:BQ124)+SUM($D$123:BP123)-SUM($D$127:BP127)</f>
        <v>0</v>
      </c>
      <c r="BR125" s="136">
        <f>SUM($E$122:BR122)-SUM($E$124:BR124)+SUM($D$123:BQ123)-SUM($D$127:BQ127)</f>
        <v>0</v>
      </c>
      <c r="BS125" s="136">
        <f>SUM($E$122:BS122)-SUM($E$124:BS124)+SUM($D$123:BR123)-SUM($D$127:BR127)</f>
        <v>0</v>
      </c>
      <c r="BT125" s="136">
        <f>SUM($E$122:BT122)-SUM($E$124:BT124)+SUM($D$123:BS123)-SUM($D$127:BS127)</f>
        <v>0</v>
      </c>
      <c r="BU125" s="136">
        <f>SUM($E$122:BU122)-SUM($E$124:BU124)+SUM($D$123:BT123)-SUM($D$127:BT127)</f>
        <v>0</v>
      </c>
      <c r="BV125" s="136">
        <f>SUM($E$122:BV122)-SUM($E$124:BV124)+SUM($D$123:BU123)-SUM($D$127:BU127)</f>
        <v>0</v>
      </c>
      <c r="BW125" s="136">
        <f>SUM($E$122:BW122)-SUM($E$124:BW124)+SUM($D$123:BV123)-SUM($D$127:BV127)</f>
        <v>0</v>
      </c>
      <c r="BX125" s="136">
        <f>SUM($E$122:BX122)-SUM($E$124:BX124)+SUM($D$123:BW123)-SUM($D$127:BW127)</f>
        <v>0</v>
      </c>
      <c r="BY125" s="136">
        <f>SUM($E$122:BY122)-SUM($E$124:BY124)+SUM($D$123:BX123)-SUM($D$127:BX127)</f>
        <v>0</v>
      </c>
      <c r="BZ125" s="136">
        <f>SUM($E$122:BZ122)-SUM($E$124:BZ124)+SUM($D$123:BY123)-SUM($D$127:BY127)</f>
        <v>0</v>
      </c>
      <c r="CA125" s="136">
        <f>SUM($E$122:CA122)-SUM($E$124:CA124)+SUM($D$123:BZ123)-SUM($D$127:BZ127)</f>
        <v>0</v>
      </c>
      <c r="CB125" s="136">
        <f>SUM($E$122:CB122)-SUM($E$124:CB124)+SUM($D$123:CA123)-SUM($D$127:CA127)</f>
        <v>0</v>
      </c>
      <c r="CC125" s="136">
        <f>SUM($E$122:CC122)-SUM($E$124:CC124)+SUM($D$123:CB123)-SUM($D$127:CB127)</f>
        <v>0</v>
      </c>
      <c r="CD125" s="136">
        <f>SUM($E$122:CD122)-SUM($E$124:CD124)+SUM($D$123:CC123)-SUM($D$127:CC127)</f>
        <v>0</v>
      </c>
      <c r="CE125" s="136">
        <f>SUM($E$122:CE122)-SUM($E$124:CE124)+SUM($D$123:CD123)-SUM($D$127:CD127)</f>
        <v>0</v>
      </c>
      <c r="CF125" s="136">
        <f>SUM($E$122:CF122)-SUM($E$124:CF124)+SUM($D$123:CE123)-SUM($D$127:CE127)</f>
        <v>0</v>
      </c>
      <c r="CG125" s="136">
        <f>SUM($E$122:CG122)-SUM($E$124:CG124)+SUM($D$123:CF123)-SUM($D$127:CF127)</f>
        <v>0</v>
      </c>
      <c r="CH125" s="136">
        <f>SUM($E$122:CH122)-SUM($E$124:CH124)+SUM($D$123:CG123)-SUM($D$127:CG127)</f>
        <v>0</v>
      </c>
      <c r="CI125" s="136">
        <f>SUM($E$122:CI122)-SUM($E$124:CI124)+SUM($D$123:CH123)-SUM($D$127:CH127)</f>
        <v>0</v>
      </c>
      <c r="CJ125" s="136">
        <f>SUM($E$122:CJ122)-SUM($E$124:CJ124)+SUM($D$123:CI123)-SUM($D$127:CI127)</f>
        <v>0</v>
      </c>
      <c r="CK125" s="136">
        <f>SUM($E$122:CK122)-SUM($E$124:CK124)+SUM($D$123:CJ123)-SUM($D$127:CJ127)</f>
        <v>0</v>
      </c>
      <c r="CL125" s="136">
        <f>SUM($E$122:CL122)-SUM($E$124:CL124)+SUM($D$123:CK123)-SUM($D$127:CK127)</f>
        <v>0</v>
      </c>
      <c r="CM125" s="136">
        <f>SUM($E$122:CM122)-SUM($E$124:CM124)+SUM($D$123:CL123)-SUM($D$127:CL127)</f>
        <v>0</v>
      </c>
      <c r="CN125" s="136">
        <f>SUM($E$122:CN122)-SUM($E$124:CN124)+SUM($D$123:CM123)-SUM($D$127:CM127)</f>
        <v>0</v>
      </c>
      <c r="CO125" s="136">
        <f>SUM($E$122:CO122)-SUM($E$124:CO124)+SUM($D$123:CN123)-SUM($D$127:CN127)</f>
        <v>0</v>
      </c>
      <c r="CP125" s="136">
        <f>SUM($E$122:CP122)-SUM($E$124:CP124)+SUM($D$123:CO123)-SUM($D$127:CO127)</f>
        <v>0</v>
      </c>
      <c r="CQ125" s="136">
        <f>SUM($E$122:CQ122)-SUM($E$124:CQ124)+SUM($D$123:CP123)-SUM($D$127:CP127)</f>
        <v>0</v>
      </c>
      <c r="CR125" s="136">
        <f>SUM($E$122:CR122)-SUM($E$124:CR124)+SUM($D$123:CQ123)-SUM($D$127:CQ127)</f>
        <v>0</v>
      </c>
      <c r="CS125" s="136">
        <f>SUM($E$122:CS122)-SUM($E$124:CS124)+SUM($D$123:CR123)-SUM($D$127:CR127)</f>
        <v>0</v>
      </c>
      <c r="CT125" s="136">
        <f>SUM($E$122:CT122)-SUM($E$124:CT124)+SUM($D$123:CS123)-SUM($D$127:CS127)</f>
        <v>0</v>
      </c>
      <c r="CU125" s="136">
        <f>SUM($E$122:CU122)-SUM($E$124:CU124)+SUM($D$123:CT123)-SUM($D$127:CT127)</f>
        <v>0</v>
      </c>
      <c r="CV125" s="136">
        <f>SUM($E$122:CV122)-SUM($E$124:CV124)+SUM($D$123:CU123)-SUM($D$127:CU127)</f>
        <v>0</v>
      </c>
      <c r="CW125" s="136">
        <f>SUM($E$122:CW122)-SUM($E$124:CW124)+SUM($D$123:CV123)-SUM($D$127:CV127)</f>
        <v>0</v>
      </c>
      <c r="CX125" s="136">
        <f>SUM($E$122:CX122)-SUM($E$124:CX124)+SUM($D$123:CW123)-SUM($D$127:CW127)</f>
        <v>0</v>
      </c>
      <c r="CY125" s="136">
        <f>SUM($E$122:CY122)-SUM($E$124:CY124)+SUM($D$123:CX123)-SUM($D$127:CX127)</f>
        <v>0</v>
      </c>
      <c r="CZ125" s="136">
        <f>SUM($E$122:CZ122)-SUM($E$124:CZ124)+SUM($D$123:CY123)-SUM($D$127:CY127)</f>
        <v>0</v>
      </c>
      <c r="DA125" s="136">
        <f>SUM($E$122:DA122)-SUM($E$124:DA124)+SUM($D$123:CZ123)-SUM($D$127:CZ127)</f>
        <v>0</v>
      </c>
      <c r="DB125" s="136">
        <f>SUM($E$122:DB122)-SUM($E$124:DB124)+SUM($D$123:DA123)-SUM($D$127:DA127)</f>
        <v>0</v>
      </c>
      <c r="DC125" s="136">
        <f>SUM($E$122:DC122)-SUM($E$124:DC124)+SUM($D$123:DB123)-SUM($D$127:DB127)</f>
        <v>0</v>
      </c>
      <c r="DD125" s="136">
        <f>SUM($E$122:DD122)-SUM($E$124:DD124)+SUM($D$123:DC123)-SUM($D$127:DC127)</f>
        <v>0</v>
      </c>
      <c r="DE125" s="136">
        <f>SUM($E$122:DE122)-SUM($E$124:DE124)+SUM($D$123:DD123)-SUM($D$127:DD127)</f>
        <v>0</v>
      </c>
      <c r="DF125" s="136">
        <f>SUM($E$122:DF122)-SUM($E$124:DF124)+SUM($D$123:DE123)-SUM($D$127:DE127)</f>
        <v>0</v>
      </c>
      <c r="DG125" s="136">
        <f>SUM($E$122:DG122)-SUM($E$124:DG124)+SUM($D$123:DF123)-SUM($D$127:DF127)</f>
        <v>0</v>
      </c>
      <c r="DH125" s="136">
        <f>SUM($E$122:DH122)-SUM($E$124:DH124)+SUM($D$123:DG123)-SUM($D$127:DG127)</f>
        <v>0</v>
      </c>
      <c r="DI125" s="136">
        <f>SUM($E$122:DI122)-SUM($E$124:DI124)+SUM($D$123:DH123)-SUM($D$127:DH127)</f>
        <v>0</v>
      </c>
      <c r="DJ125" s="136">
        <f>SUM($E$122:DJ122)-SUM($E$124:DJ124)+SUM($D$123:DI123)-SUM($D$127:DI127)</f>
        <v>0</v>
      </c>
      <c r="DK125" s="136">
        <f>SUM($E$122:DK122)-SUM($E$124:DK124)+SUM($D$123:DJ123)-SUM($D$127:DJ127)</f>
        <v>0</v>
      </c>
      <c r="DL125" s="136">
        <f>SUM($E$122:DL122)-SUM($E$124:DL124)+SUM($D$123:DK123)-SUM($D$127:DK127)</f>
        <v>0</v>
      </c>
      <c r="DM125" s="136">
        <f>SUM($E$122:DM122)-SUM($E$124:DM124)+SUM($D$123:DL123)-SUM($D$127:DL127)</f>
        <v>0</v>
      </c>
      <c r="DN125" s="136">
        <f>SUM($E$122:DN122)-SUM($E$124:DN124)+SUM($D$123:DM123)-SUM($D$127:DM127)</f>
        <v>0</v>
      </c>
      <c r="DO125" s="136">
        <f>SUM($E$122:DO122)-SUM($E$124:DO124)+SUM($D$123:DN123)-SUM($D$127:DN127)</f>
        <v>0</v>
      </c>
      <c r="DP125" s="136">
        <f>SUM($E$122:DP122)-SUM($E$124:DP124)+SUM($D$123:DO123)-SUM($D$127:DO127)</f>
        <v>0</v>
      </c>
      <c r="DQ125" s="136">
        <f>SUM($E$122:DQ122)-SUM($E$124:DQ124)+SUM($D$123:DP123)-SUM($D$127:DP127)</f>
        <v>0</v>
      </c>
      <c r="DR125" s="136">
        <f>SUM($E$122:DR122)-SUM($E$124:DR124)+SUM($D$123:DQ123)-SUM($D$127:DQ127)</f>
        <v>0</v>
      </c>
      <c r="DS125" s="136">
        <f>SUM($E$122:DS122)-SUM($E$124:DS124)+SUM($D$123:DR123)-SUM($D$127:DR127)</f>
        <v>0</v>
      </c>
      <c r="DT125" s="136">
        <f>SUM($E$122:DT122)-SUM($E$124:DT124)+SUM($D$123:DS123)-SUM($D$127:DS127)</f>
        <v>0</v>
      </c>
      <c r="DU125" s="136">
        <f>SUM($E$122:DU122)-SUM($E$124:DU124)+SUM($D$123:DT123)-SUM($D$127:DT127)</f>
        <v>0</v>
      </c>
      <c r="DV125" s="136">
        <f>SUM($E$122:DV122)-SUM($E$124:DV124)+SUM($D$123:DU123)-SUM($D$127:DU127)</f>
        <v>0</v>
      </c>
      <c r="DW125" s="136">
        <f>SUM($E$122:DW122)-SUM($E$124:DW124)+SUM($D$123:DV123)-SUM($D$127:DV127)</f>
        <v>0</v>
      </c>
      <c r="DX125" s="136">
        <f>SUM($E$122:DX122)-SUM($E$124:DX124)+SUM($D$123:DW123)-SUM($D$127:DW127)</f>
        <v>0</v>
      </c>
      <c r="DY125" s="136">
        <f>SUM($E$122:DY122)-SUM($E$124:DY124)+SUM($D$123:DX123)-SUM($D$127:DX127)</f>
        <v>0</v>
      </c>
      <c r="DZ125" s="136">
        <f>SUM($E$122:DZ122)-SUM($E$124:DZ124)+SUM($D$123:DY123)-SUM($D$127:DY127)</f>
        <v>0</v>
      </c>
      <c r="EA125" s="136">
        <f>SUM($E$122:EA122)-SUM($E$124:EA124)+SUM($D$123:DZ123)-SUM($D$127:DZ127)</f>
        <v>0</v>
      </c>
      <c r="EB125" s="136">
        <f>SUM($E$122:EB122)-SUM($E$124:EB124)+SUM($D$123:EA123)-SUM($D$127:EA127)</f>
        <v>0</v>
      </c>
      <c r="EC125" s="136">
        <f>SUM($E$122:EC122)-SUM($E$124:EC124)+SUM($D$123:EB123)-SUM($D$127:EB127)</f>
        <v>0</v>
      </c>
      <c r="ED125" s="136">
        <f>SUM($E$122:ED122)-SUM($E$124:ED124)+SUM($D$123:EC123)-SUM($D$127:EC127)</f>
        <v>0</v>
      </c>
      <c r="EE125" s="136">
        <f>SUM($E$122:EE122)-SUM($E$124:EE124)+SUM($D$123:ED123)-SUM($D$127:ED127)</f>
        <v>0</v>
      </c>
      <c r="EF125" s="136">
        <f>SUM($E$122:EF122)-SUM($E$124:EF124)+SUM($D$123:EE123)-SUM($D$127:EE127)</f>
        <v>0</v>
      </c>
      <c r="EG125" s="136">
        <f>SUM($E$122:EG122)-SUM($E$124:EG124)+SUM($D$123:EF123)-SUM($D$127:EF127)</f>
        <v>0</v>
      </c>
      <c r="EH125" s="136">
        <f>SUM($E$122:EH122)-SUM($E$124:EH124)+SUM($D$123:EG123)-SUM($D$127:EG127)</f>
        <v>0</v>
      </c>
      <c r="EI125" s="136">
        <f>SUM($E$122:EI122)-SUM($E$124:EI124)+SUM($D$123:EH123)-SUM($D$127:EH127)</f>
        <v>0</v>
      </c>
      <c r="EJ125" s="136">
        <f>SUM($E$122:EJ122)-SUM($E$124:EJ124)+SUM($D$123:EI123)-SUM($D$127:EI127)</f>
        <v>0</v>
      </c>
      <c r="EK125" s="136">
        <f>SUM($E$122:EK122)-SUM($E$124:EK124)+SUM($D$123:EJ123)-SUM($D$127:EJ127)</f>
        <v>0</v>
      </c>
      <c r="EL125" s="136">
        <f>SUM($E$122:EL122)-SUM($E$124:EL124)+SUM($D$123:EK123)-SUM($D$127:EK127)</f>
        <v>0</v>
      </c>
      <c r="EM125" s="136">
        <f>SUM($E$122:EM122)-SUM($E$124:EM124)+SUM($D$123:EL123)-SUM($D$127:EL127)</f>
        <v>0</v>
      </c>
      <c r="EN125" s="136">
        <f>SUM($E$122:EN122)-SUM($E$124:EN124)+SUM($D$123:EM123)-SUM($D$127:EM127)</f>
        <v>0</v>
      </c>
      <c r="EO125" s="136">
        <f>SUM($E$122:EO122)-SUM($E$124:EO124)+SUM($D$123:EN123)-SUM($D$127:EN127)</f>
        <v>0</v>
      </c>
      <c r="EP125" s="136">
        <f>SUM($E$122:EP122)-SUM($E$124:EP124)+SUM($D$123:EO123)-SUM($D$127:EO127)</f>
        <v>0</v>
      </c>
      <c r="EQ125" s="136">
        <f>SUM($E$122:EQ122)-SUM($E$124:EQ124)+SUM($D$123:EP123)-SUM($D$127:EP127)</f>
        <v>0</v>
      </c>
      <c r="ER125" s="136">
        <f>SUM($E$122:ER122)-SUM($E$124:ER124)+SUM($D$123:EQ123)-SUM($D$127:EQ127)</f>
        <v>0</v>
      </c>
      <c r="ES125" s="136">
        <f>SUM($E$122:ES122)-SUM($E$124:ES124)+SUM($D$123:ER123)-SUM($D$127:ER127)</f>
        <v>0</v>
      </c>
      <c r="ET125" s="136">
        <f>SUM($E$122:ET122)-SUM($E$124:ET124)+SUM($D$123:ES123)-SUM($D$127:ES127)</f>
        <v>0</v>
      </c>
      <c r="EU125" s="136">
        <f>SUM($E$122:EU122)-SUM($E$124:EU124)+SUM($D$123:ET123)-SUM($D$127:ET127)</f>
        <v>0</v>
      </c>
      <c r="EV125" s="136">
        <f>SUM($E$122:EV122)-SUM($E$124:EV124)+SUM($D$123:EU123)-SUM($D$127:EU127)</f>
        <v>0</v>
      </c>
      <c r="EW125" s="136">
        <f>SUM($E$122:EW122)-SUM($E$124:EW124)+SUM($D$123:EV123)-SUM($D$127:EV127)</f>
        <v>0</v>
      </c>
      <c r="EX125" s="136">
        <f>SUM($E$122:EX122)-SUM($E$124:EX124)+SUM($D$123:EW123)-SUM($D$127:EW127)</f>
        <v>0</v>
      </c>
      <c r="EY125" s="136">
        <f>SUM($E$122:EY122)-SUM($E$124:EY124)+SUM($D$123:EX123)-SUM($D$127:EX127)</f>
        <v>0</v>
      </c>
      <c r="EZ125" s="136">
        <f>SUM($E$122:EZ122)-SUM($E$124:EZ124)+SUM($D$123:EY123)-SUM($D$127:EY127)</f>
        <v>0</v>
      </c>
      <c r="FA125" s="136">
        <f>SUM($E$122:FA122)-SUM($E$124:FA124)+SUM($D$123:EZ123)-SUM($D$127:EZ127)</f>
        <v>0</v>
      </c>
      <c r="FB125" s="136">
        <f>SUM($E$122:FB122)-SUM($E$124:FB124)+SUM($D$123:FA123)-SUM($D$127:FA127)</f>
        <v>0</v>
      </c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05" t="s">
        <v>340</v>
      </c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36"/>
      <c r="CY126" s="136"/>
      <c r="CZ126" s="136"/>
      <c r="DA126" s="136"/>
      <c r="DB126" s="136"/>
      <c r="DC126" s="136"/>
      <c r="DD126" s="136"/>
      <c r="DE126" s="136"/>
      <c r="DF126" s="136"/>
      <c r="DG126" s="136"/>
      <c r="DH126" s="136"/>
      <c r="DI126" s="136"/>
      <c r="DJ126" s="136"/>
      <c r="DK126" s="136"/>
      <c r="DL126" s="136"/>
      <c r="DM126" s="136"/>
      <c r="DN126" s="136"/>
      <c r="DO126" s="136"/>
      <c r="DP126" s="136"/>
      <c r="DQ126" s="136"/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</row>
    <row r="127" spans="2:206">
      <c r="B127" s="139" t="s">
        <v>326</v>
      </c>
      <c r="E127" s="116">
        <f>IF(E$88='Capital Structure'!$H$7,(E125-E124),0)</f>
        <v>0</v>
      </c>
      <c r="F127" s="116">
        <f>IF(F$88='Capital Structure'!$H$7,(F125-F124),0)</f>
        <v>0</v>
      </c>
      <c r="G127" s="116">
        <f>IF(G$88='Capital Structure'!$H$7,(G125-G124),0)</f>
        <v>0</v>
      </c>
      <c r="H127" s="116">
        <f>IF(H$88='Capital Structure'!$H$7,(H125-H124),0)</f>
        <v>0</v>
      </c>
      <c r="I127" s="116">
        <f>IF(I$88='Capital Structure'!$H$7,(I125-I124),0)</f>
        <v>0</v>
      </c>
      <c r="J127" s="116">
        <f>IF(J$88='Capital Structure'!$H$7,(J125-J124),0)</f>
        <v>0</v>
      </c>
      <c r="K127" s="116">
        <f>IF(K$88='Capital Structure'!$H$7,(K125-K124),0)</f>
        <v>0</v>
      </c>
      <c r="L127" s="116">
        <f>IF(L$88='Capital Structure'!$H$7,(L125-L124),0)</f>
        <v>0</v>
      </c>
      <c r="M127" s="116">
        <f>IF(M$88='Capital Structure'!$H$7,(M125-M124),0)</f>
        <v>0</v>
      </c>
      <c r="N127" s="116">
        <f>IF(N$88='Capital Structure'!$H$7,(N125-N124),0)</f>
        <v>0</v>
      </c>
      <c r="O127" s="116">
        <f>IF(O$88='Capital Structure'!$H$7,(O125-O124),0)</f>
        <v>0</v>
      </c>
      <c r="P127" s="116">
        <f>IF(P$88='Capital Structure'!$H$7,(P125-P124),0)</f>
        <v>0</v>
      </c>
      <c r="Q127" s="116">
        <f>IF(Q$88='Capital Structure'!$H$7,(Q125-Q124),0)</f>
        <v>0</v>
      </c>
      <c r="R127" s="116">
        <f>IF(R$88='Capital Structure'!$H$7,(R125-R124),0)</f>
        <v>0</v>
      </c>
      <c r="S127" s="116">
        <f>IF(S$88='Capital Structure'!$H$7,(S125-S124),0)</f>
        <v>0</v>
      </c>
      <c r="T127" s="116">
        <f>IF(T$88='Capital Structure'!$H$7,(T125-T124),0)</f>
        <v>0</v>
      </c>
      <c r="U127" s="116">
        <f>IF(U$88='Capital Structure'!$H$7,(U125-U124),0)</f>
        <v>0</v>
      </c>
      <c r="V127" s="116">
        <f>IF(V$88='Capital Structure'!$H$7,(V125-V124),0)</f>
        <v>0</v>
      </c>
      <c r="W127" s="116">
        <f>IF(W$88='Capital Structure'!$H$7,(W125-W124),0)</f>
        <v>0</v>
      </c>
      <c r="X127" s="116">
        <f>IF(X$88='Capital Structure'!$H$7,(X125-X124),0)</f>
        <v>0</v>
      </c>
      <c r="Y127" s="116">
        <f>IF(Y$88='Capital Structure'!$H$7,(Y125-Y124),0)</f>
        <v>0</v>
      </c>
      <c r="Z127" s="116">
        <f>IF(Z$88='Capital Structure'!$H$7,(Z125-Z124),0)</f>
        <v>0</v>
      </c>
      <c r="AA127" s="116">
        <f>IF(AA$88='Capital Structure'!$H$7,(AA125-AA124),0)</f>
        <v>0</v>
      </c>
      <c r="AB127" s="116">
        <f>IF(AB$88='Capital Structure'!$H$7,(AB125-AB124),0)</f>
        <v>0</v>
      </c>
      <c r="AC127" s="116">
        <f>IF(AC$88='Capital Structure'!$H$7,(AC125-AC124),0)</f>
        <v>0</v>
      </c>
      <c r="AD127" s="116">
        <f>IF(AD$88='Capital Structure'!$H$7,(AD125-AD124),0)</f>
        <v>0</v>
      </c>
      <c r="AE127" s="116">
        <f>IF(AE$88='Capital Structure'!$H$7,(AE125-AE124),0)</f>
        <v>0</v>
      </c>
      <c r="AF127" s="116">
        <f>IF(AF$88='Capital Structure'!$H$7,(AF125-AF124),0)</f>
        <v>0</v>
      </c>
      <c r="AG127" s="116">
        <f>IF(AG$88='Capital Structure'!$H$7,(AG125-AG124),0)</f>
        <v>0</v>
      </c>
      <c r="AH127" s="116">
        <f>IF(AH$88='Capital Structure'!$H$7,(AH125-AH124),0)</f>
        <v>0</v>
      </c>
      <c r="AI127" s="116">
        <f>IF(AI$88='Capital Structure'!$H$7,(AI125-AI124),0)</f>
        <v>0</v>
      </c>
      <c r="AJ127" s="116">
        <f>IF(AJ$88='Capital Structure'!$H$7,(AJ125-AJ124),0)</f>
        <v>0</v>
      </c>
      <c r="AK127" s="116">
        <f>IF(AK$88='Capital Structure'!$H$7,(AK125-AK124),0)</f>
        <v>0</v>
      </c>
      <c r="AL127" s="116">
        <f>IF(AL$88='Capital Structure'!$H$7,(AL125-AL124),0)</f>
        <v>0</v>
      </c>
      <c r="AM127" s="116">
        <f>IF(AM$88='Capital Structure'!$H$7,(AM125-AM124),0)</f>
        <v>0</v>
      </c>
      <c r="AN127" s="116">
        <f>IF(AN$88='Capital Structure'!$H$7,(AN125-AN124),0)</f>
        <v>0</v>
      </c>
      <c r="AO127" s="116">
        <f>IF(AO$88='Capital Structure'!$H$7,(AO125-AO124),0)</f>
        <v>0</v>
      </c>
      <c r="AP127" s="116">
        <f>IF(AP$88='Capital Structure'!$H$7,(AP125-AP124),0)</f>
        <v>0</v>
      </c>
      <c r="AQ127" s="116">
        <f>IF(AQ$88='Capital Structure'!$H$7,(AQ125-AQ124),0)</f>
        <v>0</v>
      </c>
      <c r="AR127" s="116">
        <f>IF(AR$88='Capital Structure'!$H$7,(AR125-AR124),0)</f>
        <v>0</v>
      </c>
      <c r="AS127" s="116">
        <f>IF(AS$88='Capital Structure'!$H$7,(AS125-AS124),0)</f>
        <v>0</v>
      </c>
      <c r="AT127" s="116">
        <f>IF(AT$88='Capital Structure'!$H$7,(AT125-AT124),0)</f>
        <v>0</v>
      </c>
      <c r="AU127" s="116">
        <f>IF(AU$88='Capital Structure'!$H$7,(AU125-AU124),0)</f>
        <v>0</v>
      </c>
      <c r="AV127" s="116">
        <f>IF(AV$88='Capital Structure'!$H$7,(AV125-AV124),0)</f>
        <v>0</v>
      </c>
      <c r="AW127" s="116">
        <f>IF(AW$88='Capital Structure'!$H$7,(AW125-AW124),0)</f>
        <v>0</v>
      </c>
      <c r="AX127" s="116">
        <f>IF(AX$88='Capital Structure'!$H$7,(AX125-AX124),0)</f>
        <v>0</v>
      </c>
      <c r="AY127" s="116">
        <f>IF(AY$88='Capital Structure'!$H$7,(AY125-AY124),0)</f>
        <v>0</v>
      </c>
      <c r="AZ127" s="116">
        <f>IF(AZ$88='Capital Structure'!$H$7,(AZ125-AZ124),0)</f>
        <v>0</v>
      </c>
      <c r="BA127" s="116">
        <f>IF(BA$88='Capital Structure'!$H$7,(BA125-BA124),0)</f>
        <v>0</v>
      </c>
      <c r="BB127" s="116">
        <f>IF(BB$88='Capital Structure'!$H$7,(BB125-BB124),0)</f>
        <v>0</v>
      </c>
      <c r="BC127" s="116">
        <f>IF(BC$88='Capital Structure'!$H$7,(BC125-BC124),0)</f>
        <v>0</v>
      </c>
      <c r="BD127" s="116">
        <f>IF(BD$88='Capital Structure'!$H$7,(BD125-BD124),0)</f>
        <v>0</v>
      </c>
      <c r="BE127" s="116">
        <f>IF(BE$88='Capital Structure'!$H$7,(BE125-BE124),0)</f>
        <v>0</v>
      </c>
      <c r="BF127" s="116">
        <f>IF(BF$88='Capital Structure'!$H$7,(BF125-BF124),0)</f>
        <v>0</v>
      </c>
      <c r="BG127" s="116">
        <f>IF(BG$88='Capital Structure'!$H$7,(BG125-BG124),0)</f>
        <v>0</v>
      </c>
      <c r="BH127" s="116">
        <f>IF(BH$88='Capital Structure'!$H$7,(BH125-BH124),0)</f>
        <v>0</v>
      </c>
      <c r="BI127" s="116">
        <f>IF(BI$88='Capital Structure'!$H$7,(BI125-BI124),0)</f>
        <v>0</v>
      </c>
      <c r="BJ127" s="116">
        <f>IF(BJ$88='Capital Structure'!$H$7,(BJ125-BJ124),0)</f>
        <v>0</v>
      </c>
      <c r="BK127" s="116">
        <f>IF(BK$88='Capital Structure'!$H$7,(BK125-BK124),0)</f>
        <v>0</v>
      </c>
      <c r="BL127" s="116">
        <f>IF(BL$88='Capital Structure'!$H$7,(BL125-BL124),0)</f>
        <v>0</v>
      </c>
      <c r="BM127" s="116">
        <f>IF(BM$88='Capital Structure'!$H$7,(BM125-BM124),0)</f>
        <v>0</v>
      </c>
      <c r="BN127" s="116">
        <f>IF(BN$88='Capital Structure'!$H$7,(BN125-BN124),0)</f>
        <v>0</v>
      </c>
      <c r="BO127" s="116">
        <f>IF(BO$88='Capital Structure'!$H$7,(BO125-BO124),0)</f>
        <v>0</v>
      </c>
      <c r="BP127" s="116">
        <f>IF(BP$88='Capital Structure'!$H$7,(BP125-BP124),0)</f>
        <v>0</v>
      </c>
      <c r="BQ127" s="116">
        <f>IF(BQ$88='Capital Structure'!$H$7,(BQ125-BQ124),0)</f>
        <v>0</v>
      </c>
      <c r="BR127" s="116">
        <f>IF(BR$88='Capital Structure'!$H$7,(BR125-BR124),0)</f>
        <v>0</v>
      </c>
      <c r="BS127" s="116">
        <f>IF(BS$88='Capital Structure'!$H$7,(BS125-BS124),0)</f>
        <v>0</v>
      </c>
      <c r="BT127" s="116">
        <f>IF(BT$88='Capital Structure'!$H$7,(BT125-BT124),0)</f>
        <v>0</v>
      </c>
      <c r="BU127" s="116">
        <f>IF(BU$88='Capital Structure'!$H$7,(BU125-BU124),0)</f>
        <v>0</v>
      </c>
      <c r="BV127" s="116">
        <f>IF(BV$88='Capital Structure'!$H$7,(BV125-BV124),0)</f>
        <v>0</v>
      </c>
      <c r="BW127" s="116">
        <f>IF(BW$88='Capital Structure'!$H$7,(BW125-BW124),0)</f>
        <v>0</v>
      </c>
      <c r="BX127" s="116">
        <f>IF(BX$88='Capital Structure'!$H$7,(BX125-BX124),0)</f>
        <v>0</v>
      </c>
      <c r="BY127" s="116">
        <f>IF(BY$88='Capital Structure'!$H$7,(BY125-BY124),0)</f>
        <v>0</v>
      </c>
      <c r="BZ127" s="116">
        <f>IF(BZ$88='Capital Structure'!$H$7,(BZ125-BZ124),0)</f>
        <v>0</v>
      </c>
      <c r="CA127" s="116">
        <f>IF(CA$88='Capital Structure'!$H$7,(CA125-CA124),0)</f>
        <v>0</v>
      </c>
      <c r="CB127" s="116">
        <f>IF(CB$88='Capital Structure'!$H$7,(CB125-CB124),0)</f>
        <v>0</v>
      </c>
      <c r="CC127" s="116">
        <f>IF(CC$88='Capital Structure'!$H$7,(CC125-CC124),0)</f>
        <v>0</v>
      </c>
      <c r="CD127" s="116">
        <f>IF(CD$88='Capital Structure'!$H$7,(CD125-CD124),0)</f>
        <v>0</v>
      </c>
      <c r="CE127" s="116">
        <f>IF(CE$88='Capital Structure'!$H$7,(CE125-CE124),0)</f>
        <v>0</v>
      </c>
      <c r="CF127" s="116">
        <f>IF(CF$88='Capital Structure'!$H$7,(CF125-CF124),0)</f>
        <v>0</v>
      </c>
      <c r="CG127" s="116">
        <f>IF(CG$88='Capital Structure'!$H$7,(CG125-CG124),0)</f>
        <v>0</v>
      </c>
      <c r="CH127" s="116">
        <f>IF(CH$88='Capital Structure'!$H$7,(CH125-CH124),0)</f>
        <v>0</v>
      </c>
      <c r="CI127" s="116">
        <f>IF(CI$88='Capital Structure'!$H$7,(CI125-CI124),0)</f>
        <v>0</v>
      </c>
      <c r="CJ127" s="116">
        <f>IF(CJ$88='Capital Structure'!$H$7,(CJ125-CJ124),0)</f>
        <v>0</v>
      </c>
      <c r="CK127" s="116">
        <f>IF(CK$88='Capital Structure'!$H$7,(CK125-CK124),0)</f>
        <v>0</v>
      </c>
      <c r="CL127" s="116">
        <f>IF(CL$88='Capital Structure'!$H$7,(CL125-CL124),0)</f>
        <v>0</v>
      </c>
      <c r="CM127" s="116">
        <f>IF(CM$88='Capital Structure'!$H$7,(CM125-CM124),0)</f>
        <v>0</v>
      </c>
      <c r="CN127" s="116">
        <f>IF(CN$88='Capital Structure'!$H$7,(CN125-CN124),0)</f>
        <v>0</v>
      </c>
      <c r="CO127" s="116">
        <f>IF(CO$88='Capital Structure'!$H$7,(CO125-CO124),0)</f>
        <v>0</v>
      </c>
      <c r="CP127" s="116">
        <f>IF(CP$88='Capital Structure'!$H$7,(CP125-CP124),0)</f>
        <v>0</v>
      </c>
      <c r="CQ127" s="116">
        <f>IF(CQ$88='Capital Structure'!$H$7,(CQ125-CQ124),0)</f>
        <v>0</v>
      </c>
      <c r="CR127" s="116">
        <f>IF(CR$88='Capital Structure'!$H$7,(CR125-CR124),0)</f>
        <v>0</v>
      </c>
      <c r="CS127" s="116">
        <f>IF(CS$88='Capital Structure'!$H$7,(CS125-CS124),0)</f>
        <v>0</v>
      </c>
      <c r="CT127" s="116">
        <f>IF(CT$88='Capital Structure'!$H$7,(CT125-CT124),0)</f>
        <v>0</v>
      </c>
      <c r="CU127" s="116">
        <f>IF(CU$88='Capital Structure'!$H$7,(CU125-CU124),0)</f>
        <v>0</v>
      </c>
      <c r="CV127" s="116">
        <f>IF(CV$88='Capital Structure'!$H$7,(CV125-CV124),0)</f>
        <v>0</v>
      </c>
      <c r="CW127" s="116">
        <f>IF(CW$88='Capital Structure'!$H$7,(CW125-CW124),0)</f>
        <v>0</v>
      </c>
      <c r="CX127" s="116">
        <f>IF(CX$88='Capital Structure'!$H$7,(CX125-CX124),0)</f>
        <v>0</v>
      </c>
      <c r="CY127" s="116">
        <f>IF(CY$88='Capital Structure'!$H$7,(CY125-CY124),0)</f>
        <v>0</v>
      </c>
      <c r="CZ127" s="116">
        <f>IF(CZ$88='Capital Structure'!$H$7,(CZ125-CZ124),0)</f>
        <v>0</v>
      </c>
      <c r="DA127" s="116">
        <f>IF(DA$88='Capital Structure'!$H$7,(DA125-DA124),0)</f>
        <v>0</v>
      </c>
      <c r="DB127" s="116">
        <f>IF(DB$88='Capital Structure'!$H$7,(DB125-DB124),0)</f>
        <v>0</v>
      </c>
      <c r="DC127" s="116">
        <f>IF(DC$88='Capital Structure'!$H$7,(DC125-DC124),0)</f>
        <v>0</v>
      </c>
      <c r="DD127" s="116">
        <f>IF(DD$88='Capital Structure'!$H$7,(DD125-DD124),0)</f>
        <v>0</v>
      </c>
      <c r="DE127" s="116">
        <f>IF(DE$88='Capital Structure'!$H$7,(DE125-DE124),0)</f>
        <v>0</v>
      </c>
      <c r="DF127" s="116">
        <f>IF(DF$88='Capital Structure'!$H$7,(DF125-DF124),0)</f>
        <v>0</v>
      </c>
      <c r="DG127" s="116">
        <f>IF(DG$88='Capital Structure'!$H$7,(DG125-DG124),0)</f>
        <v>0</v>
      </c>
      <c r="DH127" s="116">
        <f>IF(DH$88='Capital Structure'!$H$7,(DH125-DH124),0)</f>
        <v>0</v>
      </c>
      <c r="DI127" s="116">
        <f>IF(DI$88='Capital Structure'!$H$7,(DI125-DI124),0)</f>
        <v>0</v>
      </c>
      <c r="DJ127" s="116">
        <f>IF(DJ$88='Capital Structure'!$H$7,(DJ125-DJ124),0)</f>
        <v>0</v>
      </c>
      <c r="DK127" s="116">
        <f>IF(DK$88='Capital Structure'!$H$7,(DK125-DK124),0)</f>
        <v>0</v>
      </c>
      <c r="DL127" s="116">
        <f>IF(DL$88='Capital Structure'!$H$7,(DL125-DL124),0)</f>
        <v>0</v>
      </c>
      <c r="DM127" s="116">
        <f>IF(DM$88='Capital Structure'!$H$7,(DM125-DM124),0)</f>
        <v>0</v>
      </c>
      <c r="DN127" s="116">
        <f>IF(DN$88='Capital Structure'!$H$7,(DN125-DN124),0)</f>
        <v>0</v>
      </c>
      <c r="DO127" s="116">
        <f>IF(DO$88='Capital Structure'!$H$7,(DO125-DO124),0)</f>
        <v>0</v>
      </c>
      <c r="DP127" s="116">
        <f>IF(DP$88='Capital Structure'!$H$7,(DP125-DP124),0)</f>
        <v>0</v>
      </c>
      <c r="DQ127" s="116">
        <f>IF(DQ$88='Capital Structure'!$H$7,(DQ125-DQ124),0)</f>
        <v>0</v>
      </c>
      <c r="DR127" s="116">
        <f>IF(DR$88='Capital Structure'!$H$7,(DR125-DR124),0)</f>
        <v>0</v>
      </c>
      <c r="DS127" s="116">
        <f>IF(DS$88='Capital Structure'!$H$7,(DS125-DS124),0)</f>
        <v>0</v>
      </c>
      <c r="DT127" s="116">
        <f>IF(DT$88='Capital Structure'!$H$7,(DT125-DT124),0)</f>
        <v>0</v>
      </c>
      <c r="DU127" s="116">
        <f>IF(DU$88='Capital Structure'!$H$7,(DU125-DU124),0)</f>
        <v>0</v>
      </c>
      <c r="DV127" s="116">
        <f>IF(DV$88='Capital Structure'!$H$7,(DV125-DV124),0)</f>
        <v>0</v>
      </c>
      <c r="DW127" s="116">
        <f>IF(DW$88='Capital Structure'!$H$7,(DW125-DW124),0)</f>
        <v>0</v>
      </c>
      <c r="DX127" s="116">
        <f>IF(DX$88='Capital Structure'!$H$7,(DX125-DX124),0)</f>
        <v>0</v>
      </c>
      <c r="DY127" s="116">
        <f>IF(DY$88='Capital Structure'!$H$7,(DY125-DY124),0)</f>
        <v>0</v>
      </c>
      <c r="DZ127" s="116">
        <f>IF(DZ$88='Capital Structure'!$H$7,(DZ125-DZ124),0)</f>
        <v>0</v>
      </c>
      <c r="EA127" s="116">
        <f>IF(EA$88='Capital Structure'!$H$7,(EA125-EA124),0)</f>
        <v>0</v>
      </c>
      <c r="EB127" s="116">
        <f>IF(EB$88='Capital Structure'!$H$7,(EB125-EB124),0)</f>
        <v>0</v>
      </c>
      <c r="EC127" s="116">
        <f>IF(EC$88='Capital Structure'!$H$7,(EC125-EC124),0)</f>
        <v>0</v>
      </c>
      <c r="ED127" s="116">
        <f>IF(ED$88='Capital Structure'!$H$7,(ED125-ED124),0)</f>
        <v>0</v>
      </c>
      <c r="EE127" s="116">
        <f>IF(EE$88='Capital Structure'!$H$7,(EE125-EE124),0)</f>
        <v>0</v>
      </c>
      <c r="EF127" s="116">
        <f>IF(EF$88='Capital Structure'!$H$7,(EF125-EF124),0)</f>
        <v>0</v>
      </c>
      <c r="EG127" s="116">
        <f>IF(EG$88='Capital Structure'!$H$7,(EG125-EG124),0)</f>
        <v>0</v>
      </c>
      <c r="EH127" s="116">
        <f>IF(EH$88='Capital Structure'!$H$7,(EH125-EH124),0)</f>
        <v>0</v>
      </c>
      <c r="EI127" s="116">
        <f>IF(EI$88='Capital Structure'!$H$7,(EI125-EI124),0)</f>
        <v>0</v>
      </c>
      <c r="EJ127" s="116">
        <f>IF(EJ$88='Capital Structure'!$H$7,(EJ125-EJ124),0)</f>
        <v>0</v>
      </c>
      <c r="EK127" s="116">
        <f>IF(EK$88='Capital Structure'!$H$7,(EK125-EK124),0)</f>
        <v>0</v>
      </c>
      <c r="EL127" s="116">
        <f>IF(EL$88='Capital Structure'!$H$7,(EL125-EL124),0)</f>
        <v>0</v>
      </c>
      <c r="EM127" s="116">
        <f>IF(EM$88='Capital Structure'!$H$7,(EM125-EM124),0)</f>
        <v>0</v>
      </c>
      <c r="EN127" s="116">
        <f>IF(EN$88='Capital Structure'!$H$7,(EN125-EN124),0)</f>
        <v>0</v>
      </c>
      <c r="EO127" s="116">
        <f>IF(EO$88='Capital Structure'!$H$7,(EO125-EO124),0)</f>
        <v>0</v>
      </c>
      <c r="EP127" s="116">
        <f>IF(EP$88='Capital Structure'!$H$7,(EP125-EP124),0)</f>
        <v>0</v>
      </c>
      <c r="EQ127" s="116">
        <f>IF(EQ$88='Capital Structure'!$H$7,(EQ125-EQ124),0)</f>
        <v>0</v>
      </c>
      <c r="ER127" s="116">
        <f>IF(ER$88='Capital Structure'!$H$7,(ER125-ER124),0)</f>
        <v>0</v>
      </c>
      <c r="ES127" s="116">
        <f>IF(ES$88='Capital Structure'!$H$7,(ES125-ES124),0)</f>
        <v>0</v>
      </c>
      <c r="ET127" s="116">
        <f>IF(ET$88='Capital Structure'!$H$7,(ET125-ET124),0)</f>
        <v>0</v>
      </c>
      <c r="EU127" s="116">
        <f>IF(EU$88='Capital Structure'!$H$7,(EU125-EU124),0)</f>
        <v>0</v>
      </c>
      <c r="EV127" s="116">
        <f>IF(EV$88='Capital Structure'!$H$7,(EV125-EV124),0)</f>
        <v>0</v>
      </c>
      <c r="EW127" s="116">
        <f>IF(EW$88='Capital Structure'!$H$7,(EW125-EW124),0)</f>
        <v>0</v>
      </c>
      <c r="EX127" s="116">
        <f>IF(EX$88='Capital Structure'!$H$7,(EX125-EX124),0)</f>
        <v>0</v>
      </c>
      <c r="EY127" s="116">
        <f>IF(EY$88='Capital Structure'!$H$7,(EY125-EY124),0)</f>
        <v>0</v>
      </c>
      <c r="EZ127" s="116">
        <f>IF(EZ$88='Capital Structure'!$H$7,(EZ125-EZ124),0)</f>
        <v>0</v>
      </c>
      <c r="FA127" s="116">
        <f>IF(FA$88='Capital Structure'!$H$7,(FA125-FA124),0)</f>
        <v>0</v>
      </c>
      <c r="FB127" s="116">
        <f>IF(FB$88='Capital Structure'!$H$7,(FB125-FB124),0)</f>
        <v>0</v>
      </c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</row>
    <row r="128" spans="2:206">
      <c r="B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MAX((SUM($E$122:E122)-SUM($E$131:E131)-SUM($E$130:E130))*'Capital Structure'!$H$21/12,0)</f>
        <v>0</v>
      </c>
      <c r="F129" s="139">
        <f>MAX((SUM($E$122:F122)-SUM($E$131:F131)-SUM($E$130:F130))*'Capital Structure'!$H$21/12,0)</f>
        <v>0</v>
      </c>
      <c r="G129" s="139">
        <f>MAX((SUM($E$122:G122)-SUM($E$131:G131)-SUM($E$130:G130))*'Capital Structure'!$H$21/12,0)</f>
        <v>0</v>
      </c>
      <c r="H129" s="139">
        <f>MAX((SUM($E$122:H122)-SUM($E$131:H131)-SUM($E$130:H130))*'Capital Structure'!$H$21/12,0)</f>
        <v>0</v>
      </c>
      <c r="I129" s="139">
        <f>MAX((SUM($E$122:I122)-SUM($E$131:I131)-SUM($E$130:I130))*'Capital Structure'!$H$21/12,0)</f>
        <v>0</v>
      </c>
      <c r="J129" s="139">
        <f>MAX((SUM($E$122:J122)-SUM($E$131:J131)-SUM($E$130:J130))*'Capital Structure'!$H$21/12,0)</f>
        <v>0</v>
      </c>
      <c r="K129" s="139">
        <f>MAX((SUM($E$122:K122)-SUM($E$131:K131)-SUM($E$130:K130))*'Capital Structure'!$H$21/12,0)</f>
        <v>0</v>
      </c>
      <c r="L129" s="139">
        <f>MAX((SUM($E$122:L122)-SUM($E$131:L131)-SUM($E$130:L130))*'Capital Structure'!$H$21/12,0)</f>
        <v>0</v>
      </c>
      <c r="M129" s="139">
        <f>MAX((SUM($E$122:M122)-SUM($E$131:M131)-SUM($E$130:M130))*'Capital Structure'!$H$21/12,0)</f>
        <v>0</v>
      </c>
      <c r="N129" s="139">
        <f>MAX((SUM($E$122:N122)-SUM($E$131:N131)-SUM($E$130:N130))*'Capital Structure'!$H$21/12,0)</f>
        <v>0</v>
      </c>
      <c r="O129" s="139">
        <f>MAX((SUM($E$122:O122)-SUM($E$131:O131)-SUM($E$130:O130))*'Capital Structure'!$H$21/12,0)</f>
        <v>0</v>
      </c>
      <c r="P129" s="139">
        <f>MAX((SUM($E$122:P122)-SUM($E$131:P131)-SUM($E$130:P130))*'Capital Structure'!$H$21/12,0)</f>
        <v>0</v>
      </c>
      <c r="Q129" s="139">
        <f>MAX((SUM($E$122:Q122)-SUM($E$131:Q131)-SUM($E$130:Q130))*'Capital Structure'!$H$21/12,0)</f>
        <v>0</v>
      </c>
      <c r="R129" s="139">
        <f>MAX((SUM($E$122:R122)-SUM($E$131:R131)-SUM($E$130:R130))*'Capital Structure'!$H$21/12,0)</f>
        <v>0</v>
      </c>
      <c r="S129" s="139">
        <f>MAX((SUM($E$122:S122)-SUM($E$131:S131)-SUM($E$130:S130))*'Capital Structure'!$H$21/12,0)</f>
        <v>0</v>
      </c>
      <c r="T129" s="139">
        <f>MAX((SUM($E$122:T122)-SUM($E$131:T131)-SUM($E$130:T130))*'Capital Structure'!$H$21/12,0)</f>
        <v>0</v>
      </c>
      <c r="U129" s="139">
        <f>MAX((SUM($E$122:U122)-SUM($E$131:U131)-SUM($E$130:U130))*'Capital Structure'!$H$21/12,0)</f>
        <v>0</v>
      </c>
      <c r="V129" s="139">
        <f>MAX((SUM($E$122:V122)-SUM($E$131:V131)-SUM($E$130:V130))*'Capital Structure'!$H$21/12,0)</f>
        <v>0</v>
      </c>
      <c r="W129" s="139">
        <f>MAX((SUM($E$122:W122)-SUM($E$131:W131)-SUM($E$130:W130))*'Capital Structure'!$H$21/12,0)</f>
        <v>0</v>
      </c>
      <c r="X129" s="139">
        <f>MAX((SUM($E$122:X122)-SUM($E$131:X131)-SUM($E$130:X130))*'Capital Structure'!$H$21/12,0)</f>
        <v>0</v>
      </c>
      <c r="Y129" s="139">
        <f>MAX((SUM($E$122:Y122)-SUM($E$131:Y131)-SUM($E$130:Y130))*'Capital Structure'!$H$21/12,0)</f>
        <v>0</v>
      </c>
      <c r="Z129" s="139">
        <f>MAX((SUM($E$122:Z122)-SUM($E$131:Z131)-SUM($E$130:Z130))*'Capital Structure'!$H$21/12,0)</f>
        <v>0</v>
      </c>
      <c r="AA129" s="139">
        <f>MAX((SUM($E$122:AA122)-SUM($E$131:AA131)-SUM($E$130:AA130))*'Capital Structure'!$H$21/12,0)</f>
        <v>0</v>
      </c>
      <c r="AB129" s="139">
        <f>MAX((SUM($E$122:AB122)-SUM($E$131:AB131)-SUM($E$130:AB130))*'Capital Structure'!$H$21/12,0)</f>
        <v>0</v>
      </c>
      <c r="AC129" s="139">
        <f>MAX((SUM($E$122:AC122)-SUM($E$131:AC131)-SUM($E$130:AC130))*'Capital Structure'!$H$21/12,0)</f>
        <v>0</v>
      </c>
      <c r="AD129" s="139">
        <f>MAX((SUM($E$122:AD122)-SUM($E$131:AD131)-SUM($E$130:AD130))*'Capital Structure'!$H$21/12,0)</f>
        <v>0</v>
      </c>
      <c r="AE129" s="139">
        <f>MAX((SUM($E$122:AE122)-SUM($E$131:AE131)-SUM($E$130:AE130))*'Capital Structure'!$H$21/12,0)</f>
        <v>0</v>
      </c>
      <c r="AF129" s="139">
        <f>MAX((SUM($E$122:AF122)-SUM($E$131:AF131)-SUM($E$130:AF130))*'Capital Structure'!$H$21/12,0)</f>
        <v>0</v>
      </c>
      <c r="AG129" s="139">
        <f>MAX((SUM($E$122:AG122)-SUM($E$131:AG131)-SUM($E$130:AG130))*'Capital Structure'!$H$21/12,0)</f>
        <v>0</v>
      </c>
      <c r="AH129" s="139">
        <f>MAX((SUM($E$122:AH122)-SUM($E$131:AH131)-SUM($E$130:AH130))*'Capital Structure'!$H$21/12,0)</f>
        <v>0</v>
      </c>
      <c r="AI129" s="139">
        <f>MAX((SUM($E$122:AI122)-SUM($E$131:AI131)-SUM($E$130:AI130))*'Capital Structure'!$H$21/12,0)</f>
        <v>0</v>
      </c>
      <c r="AJ129" s="139">
        <f>MAX((SUM($E$122:AJ122)-SUM($E$131:AJ131)-SUM($E$130:AJ130))*'Capital Structure'!$H$21/12,0)</f>
        <v>0</v>
      </c>
      <c r="AK129" s="139">
        <f>MAX((SUM($E$122:AK122)-SUM($E$131:AK131)-SUM($E$130:AK130))*'Capital Structure'!$H$21/12,0)</f>
        <v>0</v>
      </c>
      <c r="AL129" s="139">
        <f>MAX((SUM($E$122:AL122)-SUM($E$131:AL131)-SUM($E$130:AL130))*'Capital Structure'!$H$21/12,0)</f>
        <v>0</v>
      </c>
      <c r="AM129" s="139">
        <f>MAX((SUM($E$122:AM122)-SUM($E$131:AM131)-SUM($E$130:AM130))*'Capital Structure'!$H$21/12,0)</f>
        <v>0</v>
      </c>
      <c r="AN129" s="139">
        <f>MAX((SUM($E$122:AN122)-SUM($E$131:AN131)-SUM($E$130:AN130))*'Capital Structure'!$H$21/12,0)</f>
        <v>0</v>
      </c>
      <c r="AO129" s="139">
        <f>MAX((SUM($E$122:AO122)-SUM($E$131:AO131)-SUM($E$130:AO130))*'Capital Structure'!$H$21/12,0)</f>
        <v>0</v>
      </c>
      <c r="AP129" s="139">
        <f>MAX((SUM($E$122:AP122)-SUM($E$131:AP131)-SUM($E$130:AP130))*'Capital Structure'!$H$21/12,0)</f>
        <v>0</v>
      </c>
      <c r="AQ129" s="139">
        <f>MAX((SUM($E$122:AQ122)-SUM($E$131:AQ131)-SUM($E$130:AQ130))*'Capital Structure'!$H$21/12,0)</f>
        <v>0</v>
      </c>
      <c r="AR129" s="139">
        <f>MAX((SUM($E$122:AR122)-SUM($E$131:AR131)-SUM($E$130:AR130))*'Capital Structure'!$H$21/12,0)</f>
        <v>0</v>
      </c>
      <c r="AS129" s="139">
        <f>MAX((SUM($E$122:AS122)-SUM($E$131:AS131)-SUM($E$130:AS130))*'Capital Structure'!$H$21/12,0)</f>
        <v>0</v>
      </c>
      <c r="AT129" s="139">
        <f>MAX((SUM($E$122:AT122)-SUM($E$131:AT131)-SUM($E$130:AT130))*'Capital Structure'!$H$21/12,0)</f>
        <v>0</v>
      </c>
      <c r="AU129" s="139">
        <f>MAX((SUM($E$122:AU122)-SUM($E$131:AU131)-SUM($E$130:AU130))*'Capital Structure'!$H$21/12,0)</f>
        <v>0</v>
      </c>
      <c r="AV129" s="139">
        <f>MAX((SUM($E$122:AV122)-SUM($E$131:AV131)-SUM($E$130:AV130))*'Capital Structure'!$H$21/12,0)</f>
        <v>0</v>
      </c>
      <c r="AW129" s="139">
        <f>MAX((SUM($E$122:AW122)-SUM($E$131:AW131)-SUM($E$130:AW130))*'Capital Structure'!$H$21/12,0)</f>
        <v>0</v>
      </c>
      <c r="AX129" s="139">
        <f>MAX((SUM($E$122:AX122)-SUM($E$131:AX131)-SUM($E$130:AX130))*'Capital Structure'!$H$21/12,0)</f>
        <v>0</v>
      </c>
      <c r="AY129" s="139">
        <f>MAX((SUM($E$122:AY122)-SUM($E$131:AY131)-SUM($E$130:AY130))*'Capital Structure'!$H$21/12,0)</f>
        <v>0</v>
      </c>
      <c r="AZ129" s="139">
        <f>MAX((SUM($E$122:AZ122)-SUM($E$131:AZ131)-SUM($E$130:AZ130))*'Capital Structure'!$H$21/12,0)</f>
        <v>0</v>
      </c>
      <c r="BA129" s="139">
        <f>MAX((SUM($E$122:BA122)-SUM($E$131:BA131)-SUM($E$130:BA130))*'Capital Structure'!$H$21/12,0)</f>
        <v>0</v>
      </c>
      <c r="BB129" s="139">
        <f>MAX((SUM($E$122:BB122)-SUM($E$131:BB131)-SUM($E$130:BB130))*'Capital Structure'!$H$21/12,0)</f>
        <v>0</v>
      </c>
      <c r="BC129" s="139">
        <f>MAX((SUM($E$122:BC122)-SUM($E$131:BC131)-SUM($E$130:BC130))*'Capital Structure'!$H$21/12,0)</f>
        <v>0</v>
      </c>
      <c r="BD129" s="139">
        <f>MAX((SUM($E$122:BD122)-SUM($E$131:BD131)-SUM($E$130:BD130))*'Capital Structure'!$H$21/12,0)</f>
        <v>0</v>
      </c>
      <c r="BE129" s="139">
        <f>MAX((SUM($E$122:BE122)-SUM($E$131:BE131)-SUM($E$130:BE130))*'Capital Structure'!$H$21/12,0)</f>
        <v>0</v>
      </c>
      <c r="BF129" s="139">
        <f>MAX((SUM($E$122:BF122)-SUM($E$131:BF131)-SUM($E$130:BF130))*'Capital Structure'!$H$21/12,0)</f>
        <v>0</v>
      </c>
      <c r="BG129" s="139">
        <f>MAX((SUM($E$122:BG122)-SUM($E$131:BG131)-SUM($E$130:BG130))*'Capital Structure'!$H$21/12,0)</f>
        <v>0</v>
      </c>
      <c r="BH129" s="139">
        <f>MAX((SUM($E$122:BH122)-SUM($E$131:BH131)-SUM($E$130:BH130))*'Capital Structure'!$H$21/12,0)</f>
        <v>0</v>
      </c>
      <c r="BI129" s="139">
        <f>MAX((SUM($E$122:BI122)-SUM($E$131:BI131)-SUM($E$130:BI130))*'Capital Structure'!$H$21/12,0)</f>
        <v>0</v>
      </c>
      <c r="BJ129" s="139">
        <f>MAX((SUM($E$122:BJ122)-SUM($E$131:BJ131)-SUM($E$130:BJ130))*'Capital Structure'!$H$21/12,0)</f>
        <v>0</v>
      </c>
      <c r="BK129" s="139">
        <f>MAX((SUM($E$122:BK122)-SUM($E$131:BK131)-SUM($E$130:BK130))*'Capital Structure'!$H$21/12,0)</f>
        <v>0</v>
      </c>
      <c r="BL129" s="139">
        <f>MAX((SUM($E$122:BL122)-SUM($E$131:BL131)-SUM($E$130:BL130))*'Capital Structure'!$H$21/12,0)</f>
        <v>0</v>
      </c>
      <c r="BM129" s="139">
        <f>MAX((SUM($E$122:BM122)-SUM($E$131:BM131)-SUM($E$130:BM130))*'Capital Structure'!$H$21/12,0)</f>
        <v>0</v>
      </c>
      <c r="BN129" s="139">
        <f>MAX((SUM($E$122:BN122)-SUM($E$131:BN131)-SUM($E$130:BN130))*'Capital Structure'!$H$21/12,0)</f>
        <v>0</v>
      </c>
      <c r="BO129" s="139">
        <f>MAX((SUM($E$122:BO122)-SUM($E$131:BO131)-SUM($E$130:BO130))*'Capital Structure'!$H$21/12,0)</f>
        <v>0</v>
      </c>
      <c r="BP129" s="139">
        <f>MAX((SUM($E$122:BP122)-SUM($E$131:BP131)-SUM($E$130:BP130))*'Capital Structure'!$H$21/12,0)</f>
        <v>0</v>
      </c>
      <c r="BQ129" s="139">
        <f>MAX((SUM($E$122:BQ122)-SUM($E$131:BQ131)-SUM($E$130:BQ130))*'Capital Structure'!$H$21/12,0)</f>
        <v>0</v>
      </c>
      <c r="BR129" s="139">
        <f>MAX((SUM($E$122:BR122)-SUM($E$131:BR131)-SUM($E$130:BR130))*'Capital Structure'!$H$21/12,0)</f>
        <v>0</v>
      </c>
      <c r="BS129" s="139">
        <f>MAX((SUM($E$122:BS122)-SUM($E$131:BS131)-SUM($E$130:BS130))*'Capital Structure'!$H$21/12,0)</f>
        <v>0</v>
      </c>
      <c r="BT129" s="139">
        <f>MAX((SUM($E$122:BT122)-SUM($E$131:BT131)-SUM($E$130:BT130))*'Capital Structure'!$H$21/12,0)</f>
        <v>0</v>
      </c>
      <c r="BU129" s="139">
        <f>MAX((SUM($E$122:BU122)-SUM($E$131:BU131)-SUM($E$130:BU130))*'Capital Structure'!$H$21/12,0)</f>
        <v>0</v>
      </c>
      <c r="BV129" s="139">
        <f>MAX((SUM($E$122:BV122)-SUM($E$131:BV131)-SUM($E$130:BV130))*'Capital Structure'!$H$21/12,0)</f>
        <v>0</v>
      </c>
      <c r="BW129" s="139">
        <f>MAX((SUM($E$122:BW122)-SUM($E$131:BW131)-SUM($E$130:BW130))*'Capital Structure'!$H$21/12,0)</f>
        <v>0</v>
      </c>
      <c r="BX129" s="139">
        <f>MAX((SUM($E$122:BX122)-SUM($E$131:BX131)-SUM($E$130:BX130))*'Capital Structure'!$H$21/12,0)</f>
        <v>0</v>
      </c>
      <c r="BY129" s="139">
        <f>MAX((SUM($E$122:BY122)-SUM($E$131:BY131)-SUM($E$130:BY130))*'Capital Structure'!$H$21/12,0)</f>
        <v>0</v>
      </c>
      <c r="BZ129" s="139">
        <f>MAX((SUM($E$122:BZ122)-SUM($E$131:BZ131)-SUM($E$130:BZ130))*'Capital Structure'!$H$21/12,0)</f>
        <v>0</v>
      </c>
      <c r="CA129" s="139">
        <f>MAX((SUM($E$122:CA122)-SUM($E$131:CA131)-SUM($E$130:CA130))*'Capital Structure'!$H$21/12,0)</f>
        <v>0</v>
      </c>
      <c r="CB129" s="139">
        <f>MAX((SUM($E$122:CB122)-SUM($E$131:CB131)-SUM($E$130:CB130))*'Capital Structure'!$H$21/12,0)</f>
        <v>0</v>
      </c>
      <c r="CC129" s="139">
        <f>MAX((SUM($E$122:CC122)-SUM($E$131:CC131)-SUM($E$130:CC130))*'Capital Structure'!$H$21/12,0)</f>
        <v>0</v>
      </c>
      <c r="CD129" s="139">
        <f>MAX((SUM($E$122:CD122)-SUM($E$131:CD131)-SUM($E$130:CD130))*'Capital Structure'!$H$21/12,0)</f>
        <v>0</v>
      </c>
      <c r="CE129" s="139">
        <f>MAX((SUM($E$122:CE122)-SUM($E$131:CE131)-SUM($E$130:CE130))*'Capital Structure'!$H$21/12,0)</f>
        <v>0</v>
      </c>
      <c r="CF129" s="139">
        <f>MAX((SUM($E$122:CF122)-SUM($E$131:CF131)-SUM($E$130:CF130))*'Capital Structure'!$H$21/12,0)</f>
        <v>0</v>
      </c>
      <c r="CG129" s="139">
        <f>MAX((SUM($E$122:CG122)-SUM($E$131:CG131)-SUM($E$130:CG130))*'Capital Structure'!$H$21/12,0)</f>
        <v>0</v>
      </c>
      <c r="CH129" s="139">
        <f>MAX((SUM($E$122:CH122)-SUM($E$131:CH131)-SUM($E$130:CH130))*'Capital Structure'!$H$21/12,0)</f>
        <v>0</v>
      </c>
      <c r="CI129" s="139">
        <f>MAX((SUM($E$122:CI122)-SUM($E$131:CI131)-SUM($E$130:CI130))*'Capital Structure'!$H$21/12,0)</f>
        <v>0</v>
      </c>
      <c r="CJ129" s="139">
        <f>MAX((SUM($E$122:CJ122)-SUM($E$131:CJ131)-SUM($E$130:CJ130))*'Capital Structure'!$H$21/12,0)</f>
        <v>0</v>
      </c>
      <c r="CK129" s="139">
        <f>MAX((SUM($E$122:CK122)-SUM($E$131:CK131)-SUM($E$130:CK130))*'Capital Structure'!$H$21/12,0)</f>
        <v>0</v>
      </c>
      <c r="CL129" s="139">
        <f>MAX((SUM($E$122:CL122)-SUM($E$131:CL131)-SUM($E$130:CL130))*'Capital Structure'!$H$21/12,0)</f>
        <v>0</v>
      </c>
      <c r="CM129" s="139">
        <f>MAX((SUM($E$122:CM122)-SUM($E$131:CM131)-SUM($E$130:CM130))*'Capital Structure'!$H$21/12,0)</f>
        <v>0</v>
      </c>
      <c r="CN129" s="139">
        <f>MAX((SUM($E$122:CN122)-SUM($E$131:CN131)-SUM($E$130:CN130))*'Capital Structure'!$H$21/12,0)</f>
        <v>0</v>
      </c>
      <c r="CO129" s="139">
        <f>MAX((SUM($E$122:CO122)-SUM($E$131:CO131)-SUM($E$130:CO130))*'Capital Structure'!$H$21/12,0)</f>
        <v>0</v>
      </c>
      <c r="CP129" s="139">
        <f>MAX((SUM($E$122:CP122)-SUM($E$131:CP131)-SUM($E$130:CP130))*'Capital Structure'!$H$21/12,0)</f>
        <v>0</v>
      </c>
      <c r="CQ129" s="139">
        <f>MAX((SUM($E$122:CQ122)-SUM($E$131:CQ131)-SUM($E$130:CQ130))*'Capital Structure'!$H$21/12,0)</f>
        <v>0</v>
      </c>
      <c r="CR129" s="139">
        <f>MAX((SUM($E$122:CR122)-SUM($E$131:CR131)-SUM($E$130:CR130))*'Capital Structure'!$H$21/12,0)</f>
        <v>0</v>
      </c>
      <c r="CS129" s="139">
        <f>MAX((SUM($E$122:CS122)-SUM($E$131:CS131)-SUM($E$130:CS130))*'Capital Structure'!$H$21/12,0)</f>
        <v>0</v>
      </c>
      <c r="CT129" s="139">
        <f>MAX((SUM($E$122:CT122)-SUM($E$131:CT131)-SUM($E$130:CT130))*'Capital Structure'!$H$21/12,0)</f>
        <v>0</v>
      </c>
      <c r="CU129" s="139">
        <f>MAX((SUM($E$122:CU122)-SUM($E$131:CU131)-SUM($E$130:CU130))*'Capital Structure'!$H$21/12,0)</f>
        <v>0</v>
      </c>
      <c r="CV129" s="139">
        <f>MAX((SUM($E$122:CV122)-SUM($E$131:CV131)-SUM($E$130:CV130))*'Capital Structure'!$H$21/12,0)</f>
        <v>0</v>
      </c>
      <c r="CW129" s="139">
        <f>MAX((SUM($E$122:CW122)-SUM($E$131:CW131)-SUM($E$130:CW130))*'Capital Structure'!$H$21/12,0)</f>
        <v>0</v>
      </c>
      <c r="CX129" s="139">
        <f>MAX((SUM($E$122:CX122)-SUM($E$131:CX131)-SUM($E$130:CX130))*'Capital Structure'!$H$21/12,0)</f>
        <v>0</v>
      </c>
      <c r="CY129" s="139">
        <f>MAX((SUM($E$122:CY122)-SUM($E$131:CY131)-SUM($E$130:CY130))*'Capital Structure'!$H$21/12,0)</f>
        <v>0</v>
      </c>
      <c r="CZ129" s="139">
        <f>MAX((SUM($E$122:CZ122)-SUM($E$131:CZ131)-SUM($E$130:CZ130))*'Capital Structure'!$H$21/12,0)</f>
        <v>0</v>
      </c>
      <c r="DA129" s="139">
        <f>MAX((SUM($E$122:DA122)-SUM($E$131:DA131)-SUM($E$130:DA130))*'Capital Structure'!$H$21/12,0)</f>
        <v>0</v>
      </c>
      <c r="DB129" s="139">
        <f>MAX((SUM($E$122:DB122)-SUM($E$131:DB131)-SUM($E$130:DB130))*'Capital Structure'!$H$21/12,0)</f>
        <v>0</v>
      </c>
      <c r="DC129" s="139">
        <f>MAX((SUM($E$122:DC122)-SUM($E$131:DC131)-SUM($E$130:DC130))*'Capital Structure'!$H$21/12,0)</f>
        <v>0</v>
      </c>
      <c r="DD129" s="139">
        <f>MAX((SUM($E$122:DD122)-SUM($E$131:DD131)-SUM($E$130:DD130))*'Capital Structure'!$H$21/12,0)</f>
        <v>0</v>
      </c>
      <c r="DE129" s="139">
        <f>MAX((SUM($E$122:DE122)-SUM($E$131:DE131)-SUM($E$130:DE130))*'Capital Structure'!$H$21/12,0)</f>
        <v>0</v>
      </c>
      <c r="DF129" s="139">
        <f>MAX((SUM($E$122:DF122)-SUM($E$131:DF131)-SUM($E$130:DF130))*'Capital Structure'!$H$21/12,0)</f>
        <v>0</v>
      </c>
      <c r="DG129" s="139">
        <f>MAX((SUM($E$122:DG122)-SUM($E$131:DG131)-SUM($E$130:DG130))*'Capital Structure'!$H$21/12,0)</f>
        <v>0</v>
      </c>
      <c r="DH129" s="139">
        <f>MAX((SUM($E$122:DH122)-SUM($E$131:DH131)-SUM($E$130:DH130))*'Capital Structure'!$H$21/12,0)</f>
        <v>0</v>
      </c>
      <c r="DI129" s="139">
        <f>MAX((SUM($E$122:DI122)-SUM($E$131:DI131)-SUM($E$130:DI130))*'Capital Structure'!$H$21/12,0)</f>
        <v>0</v>
      </c>
      <c r="DJ129" s="139">
        <f>MAX((SUM($E$122:DJ122)-SUM($E$131:DJ131)-SUM($E$130:DJ130))*'Capital Structure'!$H$21/12,0)</f>
        <v>0</v>
      </c>
      <c r="DK129" s="139">
        <f>MAX((SUM($E$122:DK122)-SUM($E$131:DK131)-SUM($E$130:DK130))*'Capital Structure'!$H$21/12,0)</f>
        <v>0</v>
      </c>
      <c r="DL129" s="139">
        <f>MAX((SUM($E$122:DL122)-SUM($E$131:DL131)-SUM($E$130:DL130))*'Capital Structure'!$H$21/12,0)</f>
        <v>0</v>
      </c>
      <c r="DM129" s="139">
        <f>MAX((SUM($E$122:DM122)-SUM($E$131:DM131)-SUM($E$130:DM130))*'Capital Structure'!$H$21/12,0)</f>
        <v>0</v>
      </c>
      <c r="DN129" s="139">
        <f>MAX((SUM($E$122:DN122)-SUM($E$131:DN131)-SUM($E$130:DN130))*'Capital Structure'!$H$21/12,0)</f>
        <v>0</v>
      </c>
      <c r="DO129" s="139">
        <f>MAX((SUM($E$122:DO122)-SUM($E$131:DO131)-SUM($E$130:DO130))*'Capital Structure'!$H$21/12,0)</f>
        <v>0</v>
      </c>
      <c r="DP129" s="139">
        <f>MAX((SUM($E$122:DP122)-SUM($E$131:DP131)-SUM($E$130:DP130))*'Capital Structure'!$H$21/12,0)</f>
        <v>0</v>
      </c>
      <c r="DQ129" s="139">
        <f>MAX((SUM($E$122:DQ122)-SUM($E$131:DQ131)-SUM($E$130:DQ130))*'Capital Structure'!$H$21/12,0)</f>
        <v>0</v>
      </c>
      <c r="DR129" s="139">
        <f>MAX((SUM($E$122:DR122)-SUM($E$131:DR131)-SUM($E$130:DR130))*'Capital Structure'!$H$21/12,0)</f>
        <v>0</v>
      </c>
      <c r="DS129" s="139">
        <f>MAX((SUM($E$122:DS122)-SUM($E$131:DS131)-SUM($E$130:DS130))*'Capital Structure'!$H$21/12,0)</f>
        <v>0</v>
      </c>
      <c r="DT129" s="139">
        <f>MAX((SUM($E$122:DT122)-SUM($E$131:DT131)-SUM($E$130:DT130))*'Capital Structure'!$H$21/12,0)</f>
        <v>0</v>
      </c>
      <c r="DU129" s="139">
        <f>MAX((SUM($E$122:DU122)-SUM($E$131:DU131)-SUM($E$130:DU130))*'Capital Structure'!$H$21/12,0)</f>
        <v>0</v>
      </c>
      <c r="DV129" s="139">
        <f>MAX((SUM($E$122:DV122)-SUM($E$131:DV131)-SUM($E$130:DV130))*'Capital Structure'!$H$21/12,0)</f>
        <v>0</v>
      </c>
      <c r="DW129" s="139">
        <f>MAX((SUM($E$122:DW122)-SUM($E$131:DW131)-SUM($E$130:DW130))*'Capital Structure'!$H$21/12,0)</f>
        <v>0</v>
      </c>
      <c r="DX129" s="139">
        <f>MAX((SUM($E$122:DX122)-SUM($E$131:DX131)-SUM($E$130:DX130))*'Capital Structure'!$H$21/12,0)</f>
        <v>0</v>
      </c>
      <c r="DY129" s="139">
        <f>MAX((SUM($E$122:DY122)-SUM($E$131:DY131)-SUM($E$130:DY130))*'Capital Structure'!$H$21/12,0)</f>
        <v>0</v>
      </c>
      <c r="DZ129" s="139">
        <f>MAX((SUM($E$122:DZ122)-SUM($E$131:DZ131)-SUM($E$130:DZ130))*'Capital Structure'!$H$21/12,0)</f>
        <v>0</v>
      </c>
      <c r="EA129" s="139">
        <f>MAX((SUM($E$122:EA122)-SUM($E$131:EA131)-SUM($E$130:EA130))*'Capital Structure'!$H$21/12,0)</f>
        <v>0</v>
      </c>
      <c r="EB129" s="139">
        <f>MAX((SUM($E$122:EB122)-SUM($E$131:EB131)-SUM($E$130:EB130))*'Capital Structure'!$H$21/12,0)</f>
        <v>0</v>
      </c>
      <c r="EC129" s="139">
        <f>MAX((SUM($E$122:EC122)-SUM($E$131:EC131)-SUM($E$130:EC130))*'Capital Structure'!$H$21/12,0)</f>
        <v>0</v>
      </c>
      <c r="ED129" s="139">
        <f>MAX((SUM($E$122:ED122)-SUM($E$131:ED131)-SUM($E$130:ED130))*'Capital Structure'!$H$21/12,0)</f>
        <v>0</v>
      </c>
      <c r="EE129" s="139">
        <f>MAX((SUM($E$122:EE122)-SUM($E$131:EE131)-SUM($E$130:EE130))*'Capital Structure'!$H$21/12,0)</f>
        <v>0</v>
      </c>
      <c r="EF129" s="139">
        <f>MAX((SUM($E$122:EF122)-SUM($E$131:EF131)-SUM($E$130:EF130))*'Capital Structure'!$H$21/12,0)</f>
        <v>0</v>
      </c>
      <c r="EG129" s="139">
        <f>MAX((SUM($E$122:EG122)-SUM($E$131:EG131)-SUM($E$130:EG130))*'Capital Structure'!$H$21/12,0)</f>
        <v>0</v>
      </c>
      <c r="EH129" s="139">
        <f>MAX((SUM($E$122:EH122)-SUM($E$131:EH131)-SUM($E$130:EH130))*'Capital Structure'!$H$21/12,0)</f>
        <v>0</v>
      </c>
      <c r="EI129" s="139">
        <f>MAX((SUM($E$122:EI122)-SUM($E$131:EI131)-SUM($E$130:EI130))*'Capital Structure'!$H$21/12,0)</f>
        <v>0</v>
      </c>
      <c r="EJ129" s="139">
        <f>MAX((SUM($E$122:EJ122)-SUM($E$131:EJ131)-SUM($E$130:EJ130))*'Capital Structure'!$H$21/12,0)</f>
        <v>0</v>
      </c>
      <c r="EK129" s="139">
        <f>MAX((SUM($E$122:EK122)-SUM($E$131:EK131)-SUM($E$130:EK130))*'Capital Structure'!$H$21/12,0)</f>
        <v>0</v>
      </c>
      <c r="EL129" s="139">
        <f>MAX((SUM($E$122:EL122)-SUM($E$131:EL131)-SUM($E$130:EL130))*'Capital Structure'!$H$21/12,0)</f>
        <v>0</v>
      </c>
      <c r="EM129" s="139">
        <f>MAX((SUM($E$122:EM122)-SUM($E$131:EM131)-SUM($E$130:EM130))*'Capital Structure'!$H$21/12,0)</f>
        <v>0</v>
      </c>
      <c r="EN129" s="139">
        <f>MAX((SUM($E$122:EN122)-SUM($E$131:EN131)-SUM($E$130:EN130))*'Capital Structure'!$H$21/12,0)</f>
        <v>0</v>
      </c>
      <c r="EO129" s="139">
        <f>MAX((SUM($E$122:EO122)-SUM($E$131:EO131)-SUM($E$130:EO130))*'Capital Structure'!$H$21/12,0)</f>
        <v>0</v>
      </c>
      <c r="EP129" s="139">
        <f>MAX((SUM($E$122:EP122)-SUM($E$131:EP131)-SUM($E$130:EP130))*'Capital Structure'!$H$21/12,0)</f>
        <v>0</v>
      </c>
      <c r="EQ129" s="139">
        <f>MAX((SUM($E$122:EQ122)-SUM($E$131:EQ131)-SUM($E$130:EQ130))*'Capital Structure'!$H$21/12,0)</f>
        <v>0</v>
      </c>
      <c r="ER129" s="139">
        <f>MAX((SUM($E$122:ER122)-SUM($E$131:ER131)-SUM($E$130:ER130))*'Capital Structure'!$H$21/12,0)</f>
        <v>0</v>
      </c>
      <c r="ES129" s="139">
        <f>MAX((SUM($E$122:ES122)-SUM($E$131:ES131)-SUM($E$130:ES130))*'Capital Structure'!$H$21/12,0)</f>
        <v>0</v>
      </c>
      <c r="ET129" s="139">
        <f>MAX((SUM($E$122:ET122)-SUM($E$131:ET131)-SUM($E$130:ET130))*'Capital Structure'!$H$21/12,0)</f>
        <v>0</v>
      </c>
      <c r="EU129" s="139">
        <f>MAX((SUM($E$122:EU122)-SUM($E$131:EU131)-SUM($E$130:EU130))*'Capital Structure'!$H$21/12,0)</f>
        <v>0</v>
      </c>
      <c r="EV129" s="139">
        <f>MAX((SUM($E$122:EV122)-SUM($E$131:EV131)-SUM($E$130:EV130))*'Capital Structure'!$H$21/12,0)</f>
        <v>0</v>
      </c>
      <c r="EW129" s="139">
        <f>MAX((SUM($E$122:EW122)-SUM($E$131:EW131)-SUM($E$130:EW130))*'Capital Structure'!$H$21/12,0)</f>
        <v>0</v>
      </c>
      <c r="EX129" s="139">
        <f>MAX((SUM($E$122:EX122)-SUM($E$131:EX131)-SUM($E$130:EX130))*'Capital Structure'!$H$21/12,0)</f>
        <v>0</v>
      </c>
      <c r="EY129" s="139">
        <f>MAX((SUM($E$122:EY122)-SUM($E$131:EY131)-SUM($E$130:EY130))*'Capital Structure'!$H$21/12,0)</f>
        <v>0</v>
      </c>
      <c r="EZ129" s="139">
        <f>MAX((SUM($E$122:EZ122)-SUM($E$131:EZ131)-SUM($E$130:EZ130))*'Capital Structure'!$H$21/12,0)</f>
        <v>0</v>
      </c>
      <c r="FA129" s="139">
        <f>MAX((SUM($E$122:FA122)-SUM($E$131:FA131)-SUM($E$130:FA130))*'Capital Structure'!$H$21/12,0)</f>
        <v>0</v>
      </c>
      <c r="FB129" s="139">
        <f>MAX((SUM($E$122:FB122)-SUM($E$131:FB131)-SUM($E$130:FB130))*'Capital Structure'!$H$21/12,0)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352</v>
      </c>
      <c r="E130" s="139">
        <f>IFERROR(VLOOKUP(E$88,'Capital Structure'!$H$27:$I$29,2,FALSE),0)</f>
        <v>0</v>
      </c>
      <c r="F130" s="139">
        <f>IFERROR(VLOOKUP(F$88,'Capital Structure'!$H$27:$I$29,2,FALSE),0)</f>
        <v>0</v>
      </c>
      <c r="G130" s="139">
        <f>IFERROR(VLOOKUP(G$88,'Capital Structure'!$H$27:$I$29,2,FALSE),0)</f>
        <v>0</v>
      </c>
      <c r="H130" s="139">
        <f>IFERROR(VLOOKUP(H$88,'Capital Structure'!$H$27:$I$29,2,FALSE),0)</f>
        <v>0</v>
      </c>
      <c r="I130" s="139">
        <f>IFERROR(VLOOKUP(I$88,'Capital Structure'!$H$27:$I$29,2,FALSE),0)</f>
        <v>0</v>
      </c>
      <c r="J130" s="139">
        <f>IFERROR(VLOOKUP(J$88,'Capital Structure'!$H$27:$I$29,2,FALSE),0)</f>
        <v>0</v>
      </c>
      <c r="K130" s="139">
        <f>IFERROR(VLOOKUP(K$88,'Capital Structure'!$H$27:$I$29,2,FALSE),0)</f>
        <v>0</v>
      </c>
      <c r="L130" s="139">
        <f>IFERROR(VLOOKUP(L$88,'Capital Structure'!$H$27:$I$29,2,FALSE),0)</f>
        <v>0</v>
      </c>
      <c r="M130" s="139">
        <f>IFERROR(VLOOKUP(M$88,'Capital Structure'!$H$27:$I$29,2,FALSE),0)</f>
        <v>0</v>
      </c>
      <c r="N130" s="139">
        <f>IFERROR(VLOOKUP(N$88,'Capital Structure'!$H$27:$I$29,2,FALSE),0)</f>
        <v>0</v>
      </c>
      <c r="O130" s="139">
        <f>IFERROR(VLOOKUP(O$88,'Capital Structure'!$H$27:$I$29,2,FALSE),0)</f>
        <v>0</v>
      </c>
      <c r="P130" s="139">
        <f>IFERROR(VLOOKUP(P$88,'Capital Structure'!$H$27:$I$29,2,FALSE),0)</f>
        <v>0</v>
      </c>
      <c r="Q130" s="139">
        <f>IFERROR(VLOOKUP(Q$88,'Capital Structure'!$H$27:$I$29,2,FALSE),0)</f>
        <v>0</v>
      </c>
      <c r="R130" s="139">
        <f>IFERROR(VLOOKUP(R$88,'Capital Structure'!$H$27:$I$29,2,FALSE),0)</f>
        <v>0</v>
      </c>
      <c r="S130" s="139">
        <f>IFERROR(VLOOKUP(S$88,'Capital Structure'!$H$27:$I$29,2,FALSE),0)</f>
        <v>0</v>
      </c>
      <c r="T130" s="139">
        <f>IFERROR(VLOOKUP(T$88,'Capital Structure'!$H$27:$I$29,2,FALSE),0)</f>
        <v>0</v>
      </c>
      <c r="U130" s="139">
        <f>IFERROR(VLOOKUP(U$88,'Capital Structure'!$H$27:$I$29,2,FALSE),0)</f>
        <v>0</v>
      </c>
      <c r="V130" s="139">
        <f>IFERROR(VLOOKUP(V$88,'Capital Structure'!$H$27:$I$29,2,FALSE),0)</f>
        <v>0</v>
      </c>
      <c r="W130" s="139">
        <f>IFERROR(VLOOKUP(W$88,'Capital Structure'!$H$27:$I$29,2,FALSE),0)</f>
        <v>0</v>
      </c>
      <c r="X130" s="139">
        <f>IFERROR(VLOOKUP(X$88,'Capital Structure'!$H$27:$I$29,2,FALSE),0)</f>
        <v>0</v>
      </c>
      <c r="Y130" s="139">
        <f>IFERROR(VLOOKUP(Y$88,'Capital Structure'!$H$27:$I$29,2,FALSE),0)</f>
        <v>0</v>
      </c>
      <c r="Z130" s="139">
        <f>IFERROR(VLOOKUP(Z$88,'Capital Structure'!$H$27:$I$29,2,FALSE),0)</f>
        <v>0</v>
      </c>
      <c r="AA130" s="139">
        <f>IFERROR(VLOOKUP(AA$88,'Capital Structure'!$H$27:$I$29,2,FALSE),0)</f>
        <v>0</v>
      </c>
      <c r="AB130" s="139">
        <f>IFERROR(VLOOKUP(AB$88,'Capital Structure'!$H$27:$I$29,2,FALSE),0)</f>
        <v>0</v>
      </c>
      <c r="AC130" s="139">
        <f>IFERROR(VLOOKUP(AC$88,'Capital Structure'!$H$27:$I$29,2,FALSE),0)</f>
        <v>0</v>
      </c>
      <c r="AD130" s="139">
        <f>IFERROR(VLOOKUP(AD$88,'Capital Structure'!$H$27:$I$29,2,FALSE),0)</f>
        <v>0</v>
      </c>
      <c r="AE130" s="139">
        <f>IFERROR(VLOOKUP(AE$88,'Capital Structure'!$H$27:$I$29,2,FALSE),0)</f>
        <v>0</v>
      </c>
      <c r="AF130" s="139">
        <f>IFERROR(VLOOKUP(AF$88,'Capital Structure'!$H$27:$I$29,2,FALSE),0)</f>
        <v>0</v>
      </c>
      <c r="AG130" s="139">
        <f>IFERROR(VLOOKUP(AG$88,'Capital Structure'!$H$27:$I$29,2,FALSE),0)</f>
        <v>0</v>
      </c>
      <c r="AH130" s="139">
        <f>IFERROR(VLOOKUP(AH$88,'Capital Structure'!$H$27:$I$29,2,FALSE),0)</f>
        <v>0</v>
      </c>
      <c r="AI130" s="139">
        <f>IFERROR(VLOOKUP(AI$88,'Capital Structure'!$H$27:$I$29,2,FALSE),0)</f>
        <v>0</v>
      </c>
      <c r="AJ130" s="139">
        <f>IFERROR(VLOOKUP(AJ$88,'Capital Structure'!$H$27:$I$29,2,FALSE),0)</f>
        <v>0</v>
      </c>
      <c r="AK130" s="139">
        <f>IFERROR(VLOOKUP(AK$88,'Capital Structure'!$H$27:$I$29,2,FALSE),0)</f>
        <v>0</v>
      </c>
      <c r="AL130" s="139">
        <f>IFERROR(VLOOKUP(AL$88,'Capital Structure'!$H$27:$I$29,2,FALSE),0)</f>
        <v>0</v>
      </c>
      <c r="AM130" s="139">
        <f>IFERROR(VLOOKUP(AM$88,'Capital Structure'!$H$27:$I$29,2,FALSE),0)</f>
        <v>0</v>
      </c>
      <c r="AN130" s="139">
        <f>IFERROR(VLOOKUP(AN$88,'Capital Structure'!$H$27:$I$29,2,FALSE),0)</f>
        <v>0</v>
      </c>
      <c r="AO130" s="139">
        <f>IFERROR(VLOOKUP(AO$88,'Capital Structure'!$H$27:$I$29,2,FALSE),0)</f>
        <v>0</v>
      </c>
      <c r="AP130" s="139">
        <f>IFERROR(VLOOKUP(AP$88,'Capital Structure'!$H$27:$I$29,2,FALSE),0)</f>
        <v>0</v>
      </c>
      <c r="AQ130" s="139">
        <f>IFERROR(VLOOKUP(AQ$88,'Capital Structure'!$H$27:$I$29,2,FALSE),0)</f>
        <v>0</v>
      </c>
      <c r="AR130" s="139">
        <f>IFERROR(VLOOKUP(AR$88,'Capital Structure'!$H$27:$I$29,2,FALSE),0)</f>
        <v>0</v>
      </c>
      <c r="AS130" s="139">
        <f>IFERROR(VLOOKUP(AS$88,'Capital Structure'!$H$27:$I$29,2,FALSE),0)</f>
        <v>0</v>
      </c>
      <c r="AT130" s="139">
        <f>IFERROR(VLOOKUP(AT$88,'Capital Structure'!$H$27:$I$29,2,FALSE),0)</f>
        <v>0</v>
      </c>
      <c r="AU130" s="139">
        <f>IFERROR(VLOOKUP(AU$88,'Capital Structure'!$H$27:$I$29,2,FALSE),0)</f>
        <v>0</v>
      </c>
      <c r="AV130" s="139">
        <f>IFERROR(VLOOKUP(AV$88,'Capital Structure'!$H$27:$I$29,2,FALSE),0)</f>
        <v>0</v>
      </c>
      <c r="AW130" s="139">
        <f>IFERROR(VLOOKUP(AW$88,'Capital Structure'!$H$27:$I$29,2,FALSE),0)</f>
        <v>0</v>
      </c>
      <c r="AX130" s="139">
        <f>IFERROR(VLOOKUP(AX$88,'Capital Structure'!$H$27:$I$29,2,FALSE),0)</f>
        <v>0</v>
      </c>
      <c r="AY130" s="139">
        <f>IFERROR(VLOOKUP(AY$88,'Capital Structure'!$H$27:$I$29,2,FALSE),0)</f>
        <v>0</v>
      </c>
      <c r="AZ130" s="139">
        <f>IFERROR(VLOOKUP(AZ$88,'Capital Structure'!$H$27:$I$29,2,FALSE),0)</f>
        <v>0</v>
      </c>
      <c r="BA130" s="139">
        <f>IFERROR(VLOOKUP(BA$88,'Capital Structure'!$H$27:$I$29,2,FALSE),0)</f>
        <v>0</v>
      </c>
      <c r="BB130" s="139">
        <f>IFERROR(VLOOKUP(BB$88,'Capital Structure'!$H$27:$I$29,2,FALSE),0)</f>
        <v>0</v>
      </c>
      <c r="BC130" s="139">
        <f>IFERROR(VLOOKUP(BC$88,'Capital Structure'!$H$27:$I$29,2,FALSE),0)</f>
        <v>0</v>
      </c>
      <c r="BD130" s="139">
        <f>IFERROR(VLOOKUP(BD$88,'Capital Structure'!$H$27:$I$29,2,FALSE),0)</f>
        <v>0</v>
      </c>
      <c r="BE130" s="139">
        <f>IFERROR(VLOOKUP(BE$88,'Capital Structure'!$H$27:$I$29,2,FALSE),0)</f>
        <v>0</v>
      </c>
      <c r="BF130" s="139">
        <f>IFERROR(VLOOKUP(BF$88,'Capital Structure'!$H$27:$I$29,2,FALSE),0)</f>
        <v>0</v>
      </c>
      <c r="BG130" s="139">
        <f>IFERROR(VLOOKUP(BG$88,'Capital Structure'!$H$27:$I$29,2,FALSE),0)</f>
        <v>0</v>
      </c>
      <c r="BH130" s="139">
        <f>IFERROR(VLOOKUP(BH$88,'Capital Structure'!$H$27:$I$29,2,FALSE),0)</f>
        <v>0</v>
      </c>
      <c r="BI130" s="139">
        <f>IFERROR(VLOOKUP(BI$88,'Capital Structure'!$H$27:$I$29,2,FALSE),0)</f>
        <v>0</v>
      </c>
      <c r="BJ130" s="139">
        <f>IFERROR(VLOOKUP(BJ$88,'Capital Structure'!$H$27:$I$29,2,FALSE),0)</f>
        <v>0</v>
      </c>
      <c r="BK130" s="139">
        <f>IFERROR(VLOOKUP(BK$88,'Capital Structure'!$H$27:$I$29,2,FALSE),0)</f>
        <v>0</v>
      </c>
      <c r="BL130" s="139">
        <f>IFERROR(VLOOKUP(BL$88,'Capital Structure'!$H$27:$I$29,2,FALSE),0)</f>
        <v>0</v>
      </c>
      <c r="BM130" s="139">
        <f>IFERROR(VLOOKUP(BM$88,'Capital Structure'!$H$27:$I$29,2,FALSE),0)</f>
        <v>0</v>
      </c>
      <c r="BN130" s="139">
        <f>IFERROR(VLOOKUP(BN$88,'Capital Structure'!$H$27:$I$29,2,FALSE),0)</f>
        <v>0</v>
      </c>
      <c r="BO130" s="139">
        <f>IFERROR(VLOOKUP(BO$88,'Capital Structure'!$H$27:$I$29,2,FALSE),0)</f>
        <v>0</v>
      </c>
      <c r="BP130" s="139">
        <f>IFERROR(VLOOKUP(BP$88,'Capital Structure'!$H$27:$I$29,2,FALSE),0)</f>
        <v>0</v>
      </c>
      <c r="BQ130" s="139">
        <f>IFERROR(VLOOKUP(BQ$88,'Capital Structure'!$H$27:$I$29,2,FALSE),0)</f>
        <v>0</v>
      </c>
      <c r="BR130" s="139">
        <f>IFERROR(VLOOKUP(BR$88,'Capital Structure'!$H$27:$I$29,2,FALSE),0)</f>
        <v>0</v>
      </c>
      <c r="BS130" s="139">
        <f>IFERROR(VLOOKUP(BS$88,'Capital Structure'!$H$27:$I$29,2,FALSE),0)</f>
        <v>0</v>
      </c>
      <c r="BT130" s="139">
        <f>IFERROR(VLOOKUP(BT$88,'Capital Structure'!$H$27:$I$29,2,FALSE),0)</f>
        <v>0</v>
      </c>
      <c r="BU130" s="139">
        <f>IFERROR(VLOOKUP(BU$88,'Capital Structure'!$H$27:$I$29,2,FALSE),0)</f>
        <v>0</v>
      </c>
      <c r="BV130" s="139">
        <f>IFERROR(VLOOKUP(BV$88,'Capital Structure'!$H$27:$I$29,2,FALSE),0)</f>
        <v>0</v>
      </c>
      <c r="BW130" s="139">
        <f>IFERROR(VLOOKUP(BW$88,'Capital Structure'!$H$27:$I$29,2,FALSE),0)</f>
        <v>0</v>
      </c>
      <c r="BX130" s="139">
        <f>IFERROR(VLOOKUP(BX$88,'Capital Structure'!$H$27:$I$29,2,FALSE),0)</f>
        <v>0</v>
      </c>
      <c r="BY130" s="139">
        <f>IFERROR(VLOOKUP(BY$88,'Capital Structure'!$H$27:$I$29,2,FALSE),0)</f>
        <v>0</v>
      </c>
      <c r="BZ130" s="139">
        <f>IFERROR(VLOOKUP(BZ$88,'Capital Structure'!$H$27:$I$29,2,FALSE),0)</f>
        <v>0</v>
      </c>
      <c r="CA130" s="139">
        <f>IFERROR(VLOOKUP(CA$88,'Capital Structure'!$H$27:$I$29,2,FALSE),0)</f>
        <v>0</v>
      </c>
      <c r="CB130" s="139">
        <f>IFERROR(VLOOKUP(CB$88,'Capital Structure'!$H$27:$I$29,2,FALSE),0)</f>
        <v>0</v>
      </c>
      <c r="CC130" s="139">
        <f>IFERROR(VLOOKUP(CC$88,'Capital Structure'!$H$27:$I$29,2,FALSE),0)</f>
        <v>0</v>
      </c>
      <c r="CD130" s="139">
        <f>IFERROR(VLOOKUP(CD$88,'Capital Structure'!$H$27:$I$29,2,FALSE),0)</f>
        <v>0</v>
      </c>
      <c r="CE130" s="139">
        <f>IFERROR(VLOOKUP(CE$88,'Capital Structure'!$H$27:$I$29,2,FALSE),0)</f>
        <v>0</v>
      </c>
      <c r="CF130" s="139">
        <f>IFERROR(VLOOKUP(CF$88,'Capital Structure'!$H$27:$I$29,2,FALSE),0)</f>
        <v>0</v>
      </c>
      <c r="CG130" s="139">
        <f>IFERROR(VLOOKUP(CG$88,'Capital Structure'!$H$27:$I$29,2,FALSE),0)</f>
        <v>0</v>
      </c>
      <c r="CH130" s="139">
        <f>IFERROR(VLOOKUP(CH$88,'Capital Structure'!$H$27:$I$29,2,FALSE),0)</f>
        <v>0</v>
      </c>
      <c r="CI130" s="139">
        <f>IFERROR(VLOOKUP(CI$88,'Capital Structure'!$H$27:$I$29,2,FALSE),0)</f>
        <v>0</v>
      </c>
      <c r="CJ130" s="139">
        <f>IFERROR(VLOOKUP(CJ$88,'Capital Structure'!$H$27:$I$29,2,FALSE),0)</f>
        <v>0</v>
      </c>
      <c r="CK130" s="139">
        <f>IFERROR(VLOOKUP(CK$88,'Capital Structure'!$H$27:$I$29,2,FALSE),0)</f>
        <v>0</v>
      </c>
      <c r="CL130" s="139">
        <f>IFERROR(VLOOKUP(CL$88,'Capital Structure'!$H$27:$I$29,2,FALSE),0)</f>
        <v>0</v>
      </c>
      <c r="CM130" s="139">
        <f>IFERROR(VLOOKUP(CM$88,'Capital Structure'!$H$27:$I$29,2,FALSE),0)</f>
        <v>0</v>
      </c>
      <c r="CN130" s="139">
        <f>IFERROR(VLOOKUP(CN$88,'Capital Structure'!$H$27:$I$29,2,FALSE),0)</f>
        <v>0</v>
      </c>
      <c r="CO130" s="139">
        <f>IFERROR(VLOOKUP(CO$88,'Capital Structure'!$H$27:$I$29,2,FALSE),0)</f>
        <v>0</v>
      </c>
      <c r="CP130" s="139">
        <f>IFERROR(VLOOKUP(CP$88,'Capital Structure'!$H$27:$I$29,2,FALSE),0)</f>
        <v>0</v>
      </c>
      <c r="CQ130" s="139">
        <f>IFERROR(VLOOKUP(CQ$88,'Capital Structure'!$H$27:$I$29,2,FALSE),0)</f>
        <v>0</v>
      </c>
      <c r="CR130" s="139">
        <f>IFERROR(VLOOKUP(CR$88,'Capital Structure'!$H$27:$I$29,2,FALSE),0)</f>
        <v>0</v>
      </c>
      <c r="CS130" s="139">
        <f>IFERROR(VLOOKUP(CS$88,'Capital Structure'!$H$27:$I$29,2,FALSE),0)</f>
        <v>0</v>
      </c>
      <c r="CT130" s="139">
        <f>IFERROR(VLOOKUP(CT$88,'Capital Structure'!$H$27:$I$29,2,FALSE),0)</f>
        <v>0</v>
      </c>
      <c r="CU130" s="139">
        <f>IFERROR(VLOOKUP(CU$88,'Capital Structure'!$H$27:$I$29,2,FALSE),0)</f>
        <v>0</v>
      </c>
      <c r="CV130" s="139">
        <f>IFERROR(VLOOKUP(CV$88,'Capital Structure'!$H$27:$I$29,2,FALSE),0)</f>
        <v>0</v>
      </c>
      <c r="CW130" s="139">
        <f>IFERROR(VLOOKUP(CW$88,'Capital Structure'!$H$27:$I$29,2,FALSE),0)</f>
        <v>0</v>
      </c>
      <c r="CX130" s="139">
        <f>IFERROR(VLOOKUP(CX$88,'Capital Structure'!$H$27:$I$29,2,FALSE),0)</f>
        <v>0</v>
      </c>
      <c r="CY130" s="139">
        <f>IFERROR(VLOOKUP(CY$88,'Capital Structure'!$H$27:$I$29,2,FALSE),0)</f>
        <v>0</v>
      </c>
      <c r="CZ130" s="139">
        <f>IFERROR(VLOOKUP(CZ$88,'Capital Structure'!$H$27:$I$29,2,FALSE),0)</f>
        <v>0</v>
      </c>
      <c r="DA130" s="139">
        <f>IFERROR(VLOOKUP(DA$88,'Capital Structure'!$H$27:$I$29,2,FALSE),0)</f>
        <v>0</v>
      </c>
      <c r="DB130" s="139">
        <f>IFERROR(VLOOKUP(DB$88,'Capital Structure'!$H$27:$I$29,2,FALSE),0)</f>
        <v>0</v>
      </c>
      <c r="DC130" s="139">
        <f>IFERROR(VLOOKUP(DC$88,'Capital Structure'!$H$27:$I$29,2,FALSE),0)</f>
        <v>0</v>
      </c>
      <c r="DD130" s="139">
        <f>IFERROR(VLOOKUP(DD$88,'Capital Structure'!$H$27:$I$29,2,FALSE),0)</f>
        <v>0</v>
      </c>
      <c r="DE130" s="139">
        <f>IFERROR(VLOOKUP(DE$88,'Capital Structure'!$H$27:$I$29,2,FALSE),0)</f>
        <v>0</v>
      </c>
      <c r="DF130" s="139">
        <f>IFERROR(VLOOKUP(DF$88,'Capital Structure'!$H$27:$I$29,2,FALSE),0)</f>
        <v>0</v>
      </c>
      <c r="DG130" s="139">
        <f>IFERROR(VLOOKUP(DG$88,'Capital Structure'!$H$27:$I$29,2,FALSE),0)</f>
        <v>0</v>
      </c>
      <c r="DH130" s="139">
        <f>IFERROR(VLOOKUP(DH$88,'Capital Structure'!$H$27:$I$29,2,FALSE),0)</f>
        <v>0</v>
      </c>
      <c r="DI130" s="139">
        <f>IFERROR(VLOOKUP(DI$88,'Capital Structure'!$H$27:$I$29,2,FALSE),0)</f>
        <v>0</v>
      </c>
      <c r="DJ130" s="139">
        <f>IFERROR(VLOOKUP(DJ$88,'Capital Structure'!$H$27:$I$29,2,FALSE),0)</f>
        <v>0</v>
      </c>
      <c r="DK130" s="139">
        <f>IFERROR(VLOOKUP(DK$88,'Capital Structure'!$H$27:$I$29,2,FALSE),0)</f>
        <v>0</v>
      </c>
      <c r="DL130" s="139">
        <f>IFERROR(VLOOKUP(DL$88,'Capital Structure'!$H$27:$I$29,2,FALSE),0)</f>
        <v>0</v>
      </c>
      <c r="DM130" s="139">
        <f>IFERROR(VLOOKUP(DM$88,'Capital Structure'!$H$27:$I$29,2,FALSE),0)</f>
        <v>0</v>
      </c>
      <c r="DN130" s="139">
        <f>IFERROR(VLOOKUP(DN$88,'Capital Structure'!$H$27:$I$29,2,FALSE),0)</f>
        <v>0</v>
      </c>
      <c r="DO130" s="139">
        <f>IFERROR(VLOOKUP(DO$88,'Capital Structure'!$H$27:$I$29,2,FALSE),0)</f>
        <v>0</v>
      </c>
      <c r="DP130" s="139">
        <f>IFERROR(VLOOKUP(DP$88,'Capital Structure'!$H$27:$I$29,2,FALSE),0)</f>
        <v>0</v>
      </c>
      <c r="DQ130" s="139">
        <f>IFERROR(VLOOKUP(DQ$88,'Capital Structure'!$H$27:$I$29,2,FALSE),0)</f>
        <v>0</v>
      </c>
      <c r="DR130" s="139">
        <f>IFERROR(VLOOKUP(DR$88,'Capital Structure'!$H$27:$I$29,2,FALSE),0)</f>
        <v>0</v>
      </c>
      <c r="DS130" s="139">
        <f>IFERROR(VLOOKUP(DS$88,'Capital Structure'!$H$27:$I$29,2,FALSE),0)</f>
        <v>0</v>
      </c>
      <c r="DT130" s="139">
        <f>IFERROR(VLOOKUP(DT$88,'Capital Structure'!$H$27:$I$29,2,FALSE),0)</f>
        <v>0</v>
      </c>
      <c r="DU130" s="139">
        <f>IFERROR(VLOOKUP(DU$88,'Capital Structure'!$H$27:$I$29,2,FALSE),0)</f>
        <v>0</v>
      </c>
      <c r="DV130" s="139">
        <f>IFERROR(VLOOKUP(DV$88,'Capital Structure'!$H$27:$I$29,2,FALSE),0)</f>
        <v>0</v>
      </c>
      <c r="DW130" s="139">
        <f>IFERROR(VLOOKUP(DW$88,'Capital Structure'!$H$27:$I$29,2,FALSE),0)</f>
        <v>0</v>
      </c>
      <c r="DX130" s="139">
        <f>IFERROR(VLOOKUP(DX$88,'Capital Structure'!$H$27:$I$29,2,FALSE),0)</f>
        <v>0</v>
      </c>
      <c r="DY130" s="139">
        <f>IFERROR(VLOOKUP(DY$88,'Capital Structure'!$H$27:$I$29,2,FALSE),0)</f>
        <v>0</v>
      </c>
      <c r="DZ130" s="139">
        <f>IFERROR(VLOOKUP(DZ$88,'Capital Structure'!$H$27:$I$29,2,FALSE),0)</f>
        <v>0</v>
      </c>
      <c r="EA130" s="139">
        <f>IFERROR(VLOOKUP(EA$88,'Capital Structure'!$H$27:$I$29,2,FALSE),0)</f>
        <v>0</v>
      </c>
      <c r="EB130" s="139">
        <f>IFERROR(VLOOKUP(EB$88,'Capital Structure'!$H$27:$I$29,2,FALSE),0)</f>
        <v>0</v>
      </c>
      <c r="EC130" s="139">
        <f>IFERROR(VLOOKUP(EC$88,'Capital Structure'!$H$27:$I$29,2,FALSE),0)</f>
        <v>0</v>
      </c>
      <c r="ED130" s="139">
        <f>IFERROR(VLOOKUP(ED$88,'Capital Structure'!$H$27:$I$29,2,FALSE),0)</f>
        <v>0</v>
      </c>
      <c r="EE130" s="139">
        <f>IFERROR(VLOOKUP(EE$88,'Capital Structure'!$H$27:$I$29,2,FALSE),0)</f>
        <v>0</v>
      </c>
      <c r="EF130" s="139">
        <f>IFERROR(VLOOKUP(EF$88,'Capital Structure'!$H$27:$I$29,2,FALSE),0)</f>
        <v>0</v>
      </c>
      <c r="EG130" s="139">
        <f>IFERROR(VLOOKUP(EG$88,'Capital Structure'!$H$27:$I$29,2,FALSE),0)</f>
        <v>0</v>
      </c>
      <c r="EH130" s="139">
        <f>IFERROR(VLOOKUP(EH$88,'Capital Structure'!$H$27:$I$29,2,FALSE),0)</f>
        <v>0</v>
      </c>
      <c r="EI130" s="139">
        <f>IFERROR(VLOOKUP(EI$88,'Capital Structure'!$H$27:$I$29,2,FALSE),0)</f>
        <v>0</v>
      </c>
      <c r="EJ130" s="139">
        <f>IFERROR(VLOOKUP(EJ$88,'Capital Structure'!$H$27:$I$29,2,FALSE),0)</f>
        <v>0</v>
      </c>
      <c r="EK130" s="139">
        <f>IFERROR(VLOOKUP(EK$88,'Capital Structure'!$H$27:$I$29,2,FALSE),0)</f>
        <v>0</v>
      </c>
      <c r="EL130" s="139">
        <f>IFERROR(VLOOKUP(EL$88,'Capital Structure'!$H$27:$I$29,2,FALSE),0)</f>
        <v>0</v>
      </c>
      <c r="EM130" s="139">
        <f>IFERROR(VLOOKUP(EM$88,'Capital Structure'!$H$27:$I$29,2,FALSE),0)</f>
        <v>0</v>
      </c>
      <c r="EN130" s="139">
        <f>IFERROR(VLOOKUP(EN$88,'Capital Structure'!$H$27:$I$29,2,FALSE),0)</f>
        <v>0</v>
      </c>
      <c r="EO130" s="139">
        <f>IFERROR(VLOOKUP(EO$88,'Capital Structure'!$H$27:$I$29,2,FALSE),0)</f>
        <v>0</v>
      </c>
      <c r="EP130" s="139">
        <f>IFERROR(VLOOKUP(EP$88,'Capital Structure'!$H$27:$I$29,2,FALSE),0)</f>
        <v>0</v>
      </c>
      <c r="EQ130" s="139">
        <f>IFERROR(VLOOKUP(EQ$88,'Capital Structure'!$H$27:$I$29,2,FALSE),0)</f>
        <v>0</v>
      </c>
      <c r="ER130" s="139">
        <f>IFERROR(VLOOKUP(ER$88,'Capital Structure'!$H$27:$I$29,2,FALSE),0)</f>
        <v>0</v>
      </c>
      <c r="ES130" s="139">
        <f>IFERROR(VLOOKUP(ES$88,'Capital Structure'!$H$27:$I$29,2,FALSE),0)</f>
        <v>0</v>
      </c>
      <c r="ET130" s="139">
        <f>IFERROR(VLOOKUP(ET$88,'Capital Structure'!$H$27:$I$29,2,FALSE),0)</f>
        <v>0</v>
      </c>
      <c r="EU130" s="139">
        <f>IFERROR(VLOOKUP(EU$88,'Capital Structure'!$H$27:$I$29,2,FALSE),0)</f>
        <v>0</v>
      </c>
      <c r="EV130" s="139">
        <f>IFERROR(VLOOKUP(EV$88,'Capital Structure'!$H$27:$I$29,2,FALSE),0)</f>
        <v>0</v>
      </c>
      <c r="EW130" s="139">
        <f>IFERROR(VLOOKUP(EW$88,'Capital Structure'!$H$27:$I$29,2,FALSE),0)</f>
        <v>0</v>
      </c>
      <c r="EX130" s="139">
        <f>IFERROR(VLOOKUP(EX$88,'Capital Structure'!$H$27:$I$29,2,FALSE),0)</f>
        <v>0</v>
      </c>
      <c r="EY130" s="139">
        <f>IFERROR(VLOOKUP(EY$88,'Capital Structure'!$H$27:$I$29,2,FALSE),0)</f>
        <v>0</v>
      </c>
      <c r="EZ130" s="139">
        <f>IFERROR(VLOOKUP(EZ$88,'Capital Structure'!$H$27:$I$29,2,FALSE),0)</f>
        <v>0</v>
      </c>
      <c r="FA130" s="139">
        <f>IFERROR(VLOOKUP(FA$88,'Capital Structure'!$H$27:$I$29,2,FALSE),0)</f>
        <v>0</v>
      </c>
      <c r="FB130" s="139">
        <f>IFERROR(VLOOKUP(FB$88,'Capital Structure'!$H$27:$I$29,2,FALSE),0)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 t="s">
        <v>326</v>
      </c>
      <c r="E131" s="139">
        <f>IF(E$88='Capital Structure'!$H$7,SUM($E$122:E122)-SUM($E$130:E130),0)</f>
        <v>0</v>
      </c>
      <c r="F131" s="139">
        <f>IF(F$88='Capital Structure'!$H$7,SUM($E$122:F122)-SUM($E$130:F130),0)</f>
        <v>0</v>
      </c>
      <c r="G131" s="139">
        <f>IF(G$88='Capital Structure'!$H$7,SUM($E$122:G122)-SUM($E$130:G130),0)</f>
        <v>0</v>
      </c>
      <c r="H131" s="139">
        <f>IF(H$88='Capital Structure'!$H$7,SUM($E$122:H122)-SUM($E$130:H130),0)</f>
        <v>0</v>
      </c>
      <c r="I131" s="139">
        <f>IF(I$88='Capital Structure'!$H$7,SUM($E$122:I122)-SUM($E$130:I130),0)</f>
        <v>0</v>
      </c>
      <c r="J131" s="139">
        <f>IF(J$88='Capital Structure'!$H$7,SUM($E$122:J122)-SUM($E$130:J130),0)</f>
        <v>0</v>
      </c>
      <c r="K131" s="139">
        <f>IF(K$88='Capital Structure'!$H$7,SUM($E$122:K122)-SUM($E$130:K130),0)</f>
        <v>0</v>
      </c>
      <c r="L131" s="139">
        <f>IF(L$88='Capital Structure'!$H$7,SUM($E$122:L122)-SUM($E$130:L130),0)</f>
        <v>0</v>
      </c>
      <c r="M131" s="139">
        <f>IF(M$88='Capital Structure'!$H$7,SUM($E$122:M122)-SUM($E$130:M130),0)</f>
        <v>0</v>
      </c>
      <c r="N131" s="139">
        <f>IF(N$88='Capital Structure'!$H$7,SUM($E$122:N122)-SUM($E$130:N130),0)</f>
        <v>0</v>
      </c>
      <c r="O131" s="139">
        <f>IF(O$88='Capital Structure'!$H$7,SUM($E$122:O122)-SUM($E$130:O130),0)</f>
        <v>0</v>
      </c>
      <c r="P131" s="139">
        <f>IF(P$88='Capital Structure'!$H$7,SUM($E$122:P122)-SUM($E$130:P130),0)</f>
        <v>0</v>
      </c>
      <c r="Q131" s="139">
        <f>IF(Q$88='Capital Structure'!$H$7,SUM($E$122:Q122)-SUM($E$130:Q130),0)</f>
        <v>0</v>
      </c>
      <c r="R131" s="139">
        <f>IF(R$88='Capital Structure'!$H$7,SUM($E$122:R122)-SUM($E$130:R130),0)</f>
        <v>0</v>
      </c>
      <c r="S131" s="139">
        <f>IF(S$88='Capital Structure'!$H$7,SUM($E$122:S122)-SUM($E$130:S130),0)</f>
        <v>0</v>
      </c>
      <c r="T131" s="139">
        <f>IF(T$88='Capital Structure'!$H$7,SUM($E$122:T122)-SUM($E$130:T130),0)</f>
        <v>0</v>
      </c>
      <c r="U131" s="139">
        <f>IF(U$88='Capital Structure'!$H$7,SUM($E$122:U122)-SUM($E$130:U130),0)</f>
        <v>0</v>
      </c>
      <c r="V131" s="139">
        <f>IF(V$88='Capital Structure'!$H$7,SUM($E$122:V122)-SUM($E$130:V130),0)</f>
        <v>0</v>
      </c>
      <c r="W131" s="139">
        <f>IF(W$88='Capital Structure'!$H$7,SUM($E$122:W122)-SUM($E$130:W130),0)</f>
        <v>0</v>
      </c>
      <c r="X131" s="139">
        <f>IF(X$88='Capital Structure'!$H$7,SUM($E$122:X122)-SUM($E$130:X130),0)</f>
        <v>0</v>
      </c>
      <c r="Y131" s="139">
        <f>IF(Y$88='Capital Structure'!$H$7,SUM($E$122:Y122)-SUM($E$130:Y130),0)</f>
        <v>0</v>
      </c>
      <c r="Z131" s="139">
        <f>IF(Z$88='Capital Structure'!$H$7,SUM($E$122:Z122)-SUM($E$130:Z130),0)</f>
        <v>0</v>
      </c>
      <c r="AA131" s="139">
        <f>IF(AA$88='Capital Structure'!$H$7,SUM($E$122:AA122)-SUM($E$130:AA130),0)</f>
        <v>0</v>
      </c>
      <c r="AB131" s="139">
        <f>IF(AB$88='Capital Structure'!$H$7,SUM($E$122:AB122)-SUM($E$130:AB130),0)</f>
        <v>0</v>
      </c>
      <c r="AC131" s="139">
        <f>IF(AC$88='Capital Structure'!$H$7,SUM($E$122:AC122)-SUM($E$130:AC130),0)</f>
        <v>0</v>
      </c>
      <c r="AD131" s="139">
        <f>IF(AD$88='Capital Structure'!$H$7,SUM($E$122:AD122)-SUM($E$130:AD130),0)</f>
        <v>0</v>
      </c>
      <c r="AE131" s="139">
        <f>IF(AE$88='Capital Structure'!$H$7,SUM($E$122:AE122)-SUM($E$130:AE130),0)</f>
        <v>0</v>
      </c>
      <c r="AF131" s="139">
        <f>IF(AF$88='Capital Structure'!$H$7,SUM($E$122:AF122)-SUM($E$130:AF130),0)</f>
        <v>0</v>
      </c>
      <c r="AG131" s="139">
        <f>IF(AG$88='Capital Structure'!$H$7,SUM($E$122:AG122)-SUM($E$130:AG130),0)</f>
        <v>0</v>
      </c>
      <c r="AH131" s="139">
        <f>IF(AH$88='Capital Structure'!$H$7,SUM($E$122:AH122)-SUM($E$130:AH130),0)</f>
        <v>0</v>
      </c>
      <c r="AI131" s="139">
        <f>IF(AI$88='Capital Structure'!$H$7,SUM($E$122:AI122)-SUM($E$130:AI130),0)</f>
        <v>0</v>
      </c>
      <c r="AJ131" s="139">
        <f>IF(AJ$88='Capital Structure'!$H$7,SUM($E$122:AJ122)-SUM($E$130:AJ130),0)</f>
        <v>0</v>
      </c>
      <c r="AK131" s="139">
        <f>IF(AK$88='Capital Structure'!$H$7,SUM($E$122:AK122)-SUM($E$130:AK130),0)</f>
        <v>0</v>
      </c>
      <c r="AL131" s="139">
        <f>IF(AL$88='Capital Structure'!$H$7,SUM($E$122:AL122)-SUM($E$130:AL130),0)</f>
        <v>0</v>
      </c>
      <c r="AM131" s="139">
        <f>IF(AM$88='Capital Structure'!$H$7,SUM($E$122:AM122)-SUM($E$130:AM130),0)</f>
        <v>0</v>
      </c>
      <c r="AN131" s="139">
        <f>IF(AN$88='Capital Structure'!$H$7,SUM($E$122:AN122)-SUM($E$130:AN130),0)</f>
        <v>0</v>
      </c>
      <c r="AO131" s="139">
        <f>IF(AO$88='Capital Structure'!$H$7,SUM($E$122:AO122)-SUM($E$130:AO130),0)</f>
        <v>0</v>
      </c>
      <c r="AP131" s="139">
        <f>IF(AP$88='Capital Structure'!$H$7,SUM($E$122:AP122)-SUM($E$130:AP130),0)</f>
        <v>0</v>
      </c>
      <c r="AQ131" s="139">
        <f>IF(AQ$88='Capital Structure'!$H$7,SUM($E$122:AQ122)-SUM($E$130:AQ130),0)</f>
        <v>0</v>
      </c>
      <c r="AR131" s="139">
        <f>IF(AR$88='Capital Structure'!$H$7,SUM($E$122:AR122)-SUM($E$130:AR130),0)</f>
        <v>0</v>
      </c>
      <c r="AS131" s="139">
        <f>IF(AS$88='Capital Structure'!$H$7,SUM($E$122:AS122)-SUM($E$130:AS130),0)</f>
        <v>0</v>
      </c>
      <c r="AT131" s="139">
        <f>IF(AT$88='Capital Structure'!$H$7,SUM($E$122:AT122)-SUM($E$130:AT130),0)</f>
        <v>0</v>
      </c>
      <c r="AU131" s="139">
        <f>IF(AU$88='Capital Structure'!$H$7,SUM($E$122:AU122)-SUM($E$130:AU130),0)</f>
        <v>0</v>
      </c>
      <c r="AV131" s="139">
        <f>IF(AV$88='Capital Structure'!$H$7,SUM($E$122:AV122)-SUM($E$130:AV130),0)</f>
        <v>0</v>
      </c>
      <c r="AW131" s="139">
        <f>IF(AW$88='Capital Structure'!$H$7,SUM($E$122:AW122)-SUM($E$130:AW130),0)</f>
        <v>0</v>
      </c>
      <c r="AX131" s="139">
        <f>IF(AX$88='Capital Structure'!$H$7,SUM($E$122:AX122)-SUM($E$130:AX130),0)</f>
        <v>0</v>
      </c>
      <c r="AY131" s="139">
        <f>IF(AY$88='Capital Structure'!$H$7,SUM($E$122:AY122)-SUM($E$130:AY130),0)</f>
        <v>0</v>
      </c>
      <c r="AZ131" s="139">
        <f>IF(AZ$88='Capital Structure'!$H$7,SUM($E$122:AZ122)-SUM($E$130:AZ130),0)</f>
        <v>0</v>
      </c>
      <c r="BA131" s="139">
        <f>IF(BA$88='Capital Structure'!$H$7,SUM($E$122:BA122)-SUM($E$130:BA130),0)</f>
        <v>0</v>
      </c>
      <c r="BB131" s="139">
        <f>IF(BB$88='Capital Structure'!$H$7,SUM($E$122:BB122)-SUM($E$130:BB130),0)</f>
        <v>0</v>
      </c>
      <c r="BC131" s="139">
        <f>IF(BC$88='Capital Structure'!$H$7,SUM($E$122:BC122)-SUM($E$130:BC130),0)</f>
        <v>0</v>
      </c>
      <c r="BD131" s="139">
        <f>IF(BD$88='Capital Structure'!$H$7,SUM($E$122:BD122)-SUM($E$130:BD130),0)</f>
        <v>0</v>
      </c>
      <c r="BE131" s="139">
        <f>IF(BE$88='Capital Structure'!$H$7,SUM($E$122:BE122)-SUM($E$130:BE130),0)</f>
        <v>0</v>
      </c>
      <c r="BF131" s="139">
        <f>IF(BF$88='Capital Structure'!$H$7,SUM($E$122:BF122)-SUM($E$130:BF130),0)</f>
        <v>0</v>
      </c>
      <c r="BG131" s="139">
        <f>IF(BG$88='Capital Structure'!$H$7,SUM($E$122:BG122)-SUM($E$130:BG130),0)</f>
        <v>0</v>
      </c>
      <c r="BH131" s="139">
        <f>IF(BH$88='Capital Structure'!$H$7,SUM($E$122:BH122)-SUM($E$130:BH130),0)</f>
        <v>0</v>
      </c>
      <c r="BI131" s="139">
        <f>IF(BI$88='Capital Structure'!$H$7,SUM($E$122:BI122)-SUM($E$130:BI130),0)</f>
        <v>0</v>
      </c>
      <c r="BJ131" s="139">
        <f>IF(BJ$88='Capital Structure'!$H$7,SUM($E$122:BJ122)-SUM($E$130:BJ130),0)</f>
        <v>0</v>
      </c>
      <c r="BK131" s="139">
        <f>IF(BK$88='Capital Structure'!$H$7,SUM($E$122:BK122)-SUM($E$130:BK130),0)</f>
        <v>0</v>
      </c>
      <c r="BL131" s="139">
        <f>IF(BL$88='Capital Structure'!$H$7,SUM($E$122:BL122)-SUM($E$130:BL130),0)</f>
        <v>0</v>
      </c>
      <c r="BM131" s="139">
        <f>IF(BM$88='Capital Structure'!$H$7,SUM($E$122:BM122)-SUM($E$130:BM130),0)</f>
        <v>0</v>
      </c>
      <c r="BN131" s="139">
        <f>IF(BN$88='Capital Structure'!$H$7,SUM($E$122:BN122)-SUM($E$130:BN130),0)</f>
        <v>0</v>
      </c>
      <c r="BO131" s="139">
        <f>IF(BO$88='Capital Structure'!$H$7,SUM($E$122:BO122)-SUM($E$130:BO130),0)</f>
        <v>0</v>
      </c>
      <c r="BP131" s="139">
        <f>IF(BP$88='Capital Structure'!$H$7,SUM($E$122:BP122)-SUM($E$130:BP130),0)</f>
        <v>0</v>
      </c>
      <c r="BQ131" s="139">
        <f>IF(BQ$88='Capital Structure'!$H$7,SUM($E$122:BQ122)-SUM($E$130:BQ130),0)</f>
        <v>0</v>
      </c>
      <c r="BR131" s="139">
        <f>IF(BR$88='Capital Structure'!$H$7,SUM($E$122:BR122)-SUM($E$130:BR130),0)</f>
        <v>0</v>
      </c>
      <c r="BS131" s="139">
        <f>IF(BS$88='Capital Structure'!$H$7,SUM($E$122:BS122)-SUM($E$130:BS130),0)</f>
        <v>0</v>
      </c>
      <c r="BT131" s="139">
        <f>IF(BT$88='Capital Structure'!$H$7,SUM($E$122:BT122)-SUM($E$130:BT130),0)</f>
        <v>0</v>
      </c>
      <c r="BU131" s="139">
        <f>IF(BU$88='Capital Structure'!$H$7,SUM($E$122:BU122)-SUM($E$130:BU130),0)</f>
        <v>0</v>
      </c>
      <c r="BV131" s="139">
        <f>IF(BV$88='Capital Structure'!$H$7,SUM($E$122:BV122)-SUM($E$130:BV130),0)</f>
        <v>0</v>
      </c>
      <c r="BW131" s="139">
        <f>IF(BW$88='Capital Structure'!$H$7,SUM($E$122:BW122)-SUM($E$130:BW130),0)</f>
        <v>0</v>
      </c>
      <c r="BX131" s="139">
        <f>IF(BX$88='Capital Structure'!$H$7,SUM($E$122:BX122)-SUM($E$130:BX130),0)</f>
        <v>0</v>
      </c>
      <c r="BY131" s="139">
        <f>IF(BY$88='Capital Structure'!$H$7,SUM($E$122:BY122)-SUM($E$130:BY130),0)</f>
        <v>0</v>
      </c>
      <c r="BZ131" s="139">
        <f>IF(BZ$88='Capital Structure'!$H$7,SUM($E$122:BZ122)-SUM($E$130:BZ130),0)</f>
        <v>0</v>
      </c>
      <c r="CA131" s="139">
        <f>IF(CA$88='Capital Structure'!$H$7,SUM($E$122:CA122)-SUM($E$130:CA130),0)</f>
        <v>0</v>
      </c>
      <c r="CB131" s="139">
        <f>IF(CB$88='Capital Structure'!$H$7,SUM($E$122:CB122)-SUM($E$130:CB130),0)</f>
        <v>0</v>
      </c>
      <c r="CC131" s="139">
        <f>IF(CC$88='Capital Structure'!$H$7,SUM($E$122:CC122)-SUM($E$130:CC130),0)</f>
        <v>0</v>
      </c>
      <c r="CD131" s="139">
        <f>IF(CD$88='Capital Structure'!$H$7,SUM($E$122:CD122)-SUM($E$130:CD130),0)</f>
        <v>0</v>
      </c>
      <c r="CE131" s="139">
        <f>IF(CE$88='Capital Structure'!$H$7,SUM($E$122:CE122)-SUM($E$130:CE130),0)</f>
        <v>0</v>
      </c>
      <c r="CF131" s="139">
        <f>IF(CF$88='Capital Structure'!$H$7,SUM($E$122:CF122)-SUM($E$130:CF130),0)</f>
        <v>0</v>
      </c>
      <c r="CG131" s="139">
        <f>IF(CG$88='Capital Structure'!$H$7,SUM($E$122:CG122)-SUM($E$130:CG130),0)</f>
        <v>0</v>
      </c>
      <c r="CH131" s="139">
        <f>IF(CH$88='Capital Structure'!$H$7,SUM($E$122:CH122)-SUM($E$130:CH130),0)</f>
        <v>0</v>
      </c>
      <c r="CI131" s="139">
        <f>IF(CI$88='Capital Structure'!$H$7,SUM($E$122:CI122)-SUM($E$130:CI130),0)</f>
        <v>0</v>
      </c>
      <c r="CJ131" s="139">
        <f>IF(CJ$88='Capital Structure'!$H$7,SUM($E$122:CJ122)-SUM($E$130:CJ130),0)</f>
        <v>0</v>
      </c>
      <c r="CK131" s="139">
        <f>IF(CK$88='Capital Structure'!$H$7,SUM($E$122:CK122)-SUM($E$130:CK130),0)</f>
        <v>0</v>
      </c>
      <c r="CL131" s="139">
        <f>IF(CL$88='Capital Structure'!$H$7,SUM($E$122:CL122)-SUM($E$130:CL130),0)</f>
        <v>0</v>
      </c>
      <c r="CM131" s="139">
        <f>IF(CM$88='Capital Structure'!$H$7,SUM($E$122:CM122)-SUM($E$130:CM130),0)</f>
        <v>0</v>
      </c>
      <c r="CN131" s="139">
        <f>IF(CN$88='Capital Structure'!$H$7,SUM($E$122:CN122)-SUM($E$130:CN130),0)</f>
        <v>0</v>
      </c>
      <c r="CO131" s="139">
        <f>IF(CO$88='Capital Structure'!$H$7,SUM($E$122:CO122)-SUM($E$130:CO130),0)</f>
        <v>0</v>
      </c>
      <c r="CP131" s="139">
        <f>IF(CP$88='Capital Structure'!$H$7,SUM($E$122:CP122)-SUM($E$130:CP130),0)</f>
        <v>0</v>
      </c>
      <c r="CQ131" s="139">
        <f>IF(CQ$88='Capital Structure'!$H$7,SUM($E$122:CQ122)-SUM($E$130:CQ130),0)</f>
        <v>0</v>
      </c>
      <c r="CR131" s="139">
        <f>IF(CR$88='Capital Structure'!$H$7,SUM($E$122:CR122)-SUM($E$130:CR130),0)</f>
        <v>0</v>
      </c>
      <c r="CS131" s="139">
        <f>IF(CS$88='Capital Structure'!$H$7,SUM($E$122:CS122)-SUM($E$130:CS130),0)</f>
        <v>0</v>
      </c>
      <c r="CT131" s="139">
        <f>IF(CT$88='Capital Structure'!$H$7,SUM($E$122:CT122)-SUM($E$130:CT130),0)</f>
        <v>0</v>
      </c>
      <c r="CU131" s="139">
        <f>IF(CU$88='Capital Structure'!$H$7,SUM($E$122:CU122)-SUM($E$130:CU130),0)</f>
        <v>0</v>
      </c>
      <c r="CV131" s="139">
        <f>IF(CV$88='Capital Structure'!$H$7,SUM($E$122:CV122)-SUM($E$130:CV130),0)</f>
        <v>0</v>
      </c>
      <c r="CW131" s="139">
        <f>IF(CW$88='Capital Structure'!$H$7,SUM($E$122:CW122)-SUM($E$130:CW130),0)</f>
        <v>0</v>
      </c>
      <c r="CX131" s="139">
        <f>IF(CX$88='Capital Structure'!$H$7,SUM($E$122:CX122)-SUM($E$130:CX130),0)</f>
        <v>0</v>
      </c>
      <c r="CY131" s="139">
        <f>IF(CY$88='Capital Structure'!$H$7,SUM($E$122:CY122)-SUM($E$130:CY130),0)</f>
        <v>0</v>
      </c>
      <c r="CZ131" s="139">
        <f>IF(CZ$88='Capital Structure'!$H$7,SUM($E$122:CZ122)-SUM($E$130:CZ130),0)</f>
        <v>0</v>
      </c>
      <c r="DA131" s="139">
        <f>IF(DA$88='Capital Structure'!$H$7,SUM($E$122:DA122)-SUM($E$130:DA130),0)</f>
        <v>0</v>
      </c>
      <c r="DB131" s="139">
        <f>IF(DB$88='Capital Structure'!$H$7,SUM($E$122:DB122)-SUM($E$130:DB130),0)</f>
        <v>0</v>
      </c>
      <c r="DC131" s="139">
        <f>IF(DC$88='Capital Structure'!$H$7,SUM($E$122:DC122)-SUM($E$130:DC130),0)</f>
        <v>0</v>
      </c>
      <c r="DD131" s="139">
        <f>IF(DD$88='Capital Structure'!$H$7,SUM($E$122:DD122)-SUM($E$130:DD130),0)</f>
        <v>0</v>
      </c>
      <c r="DE131" s="139">
        <f>IF(DE$88='Capital Structure'!$H$7,SUM($E$122:DE122)-SUM($E$130:DE130),0)</f>
        <v>0</v>
      </c>
      <c r="DF131" s="139">
        <f>IF(DF$88='Capital Structure'!$H$7,SUM($E$122:DF122)-SUM($E$130:DF130),0)</f>
        <v>0</v>
      </c>
      <c r="DG131" s="139">
        <f>IF(DG$88='Capital Structure'!$H$7,SUM($E$122:DG122)-SUM($E$130:DG130),0)</f>
        <v>0</v>
      </c>
      <c r="DH131" s="139">
        <f>IF(DH$88='Capital Structure'!$H$7,SUM($E$122:DH122)-SUM($E$130:DH130),0)</f>
        <v>0</v>
      </c>
      <c r="DI131" s="139">
        <f>IF(DI$88='Capital Structure'!$H$7,SUM($E$122:DI122)-SUM($E$130:DI130),0)</f>
        <v>0</v>
      </c>
      <c r="DJ131" s="139">
        <f>IF(DJ$88='Capital Structure'!$H$7,SUM($E$122:DJ122)-SUM($E$130:DJ130),0)</f>
        <v>0</v>
      </c>
      <c r="DK131" s="139">
        <f>IF(DK$88='Capital Structure'!$H$7,SUM($E$122:DK122)-SUM($E$130:DK130),0)</f>
        <v>0</v>
      </c>
      <c r="DL131" s="139">
        <f>IF(DL$88='Capital Structure'!$H$7,SUM($E$122:DL122)-SUM($E$130:DL130),0)</f>
        <v>0</v>
      </c>
      <c r="DM131" s="139">
        <f>IF(DM$88='Capital Structure'!$H$7,SUM($E$122:DM122)-SUM($E$130:DM130),0)</f>
        <v>0</v>
      </c>
      <c r="DN131" s="139">
        <f>IF(DN$88='Capital Structure'!$H$7,SUM($E$122:DN122)-SUM($E$130:DN130),0)</f>
        <v>0</v>
      </c>
      <c r="DO131" s="139">
        <f>IF(DO$88='Capital Structure'!$H$7,SUM($E$122:DO122)-SUM($E$130:DO130),0)</f>
        <v>0</v>
      </c>
      <c r="DP131" s="139">
        <f>IF(DP$88='Capital Structure'!$H$7,SUM($E$122:DP122)-SUM($E$130:DP130),0)</f>
        <v>0</v>
      </c>
      <c r="DQ131" s="139">
        <f>IF(DQ$88='Capital Structure'!$H$7,SUM($E$122:DQ122)-SUM($E$130:DQ130),0)</f>
        <v>0</v>
      </c>
      <c r="DR131" s="139">
        <f>IF(DR$88='Capital Structure'!$H$7,SUM($E$122:DR122)-SUM($E$130:DR130),0)</f>
        <v>0</v>
      </c>
      <c r="DS131" s="139">
        <f>IF(DS$88='Capital Structure'!$H$7,SUM($E$122:DS122)-SUM($E$130:DS130),0)</f>
        <v>0</v>
      </c>
      <c r="DT131" s="139">
        <f>IF(DT$88='Capital Structure'!$H$7,SUM($E$122:DT122)-SUM($E$130:DT130),0)</f>
        <v>0</v>
      </c>
      <c r="DU131" s="139">
        <f>IF(DU$88='Capital Structure'!$H$7,SUM($E$122:DU122)-SUM($E$130:DU130),0)</f>
        <v>0</v>
      </c>
      <c r="DV131" s="139">
        <f>IF(DV$88='Capital Structure'!$H$7,SUM($E$122:DV122)-SUM($E$130:DV130),0)</f>
        <v>0</v>
      </c>
      <c r="DW131" s="139">
        <f>IF(DW$88='Capital Structure'!$H$7,SUM($E$122:DW122)-SUM($E$130:DW130),0)</f>
        <v>0</v>
      </c>
      <c r="DX131" s="139">
        <f>IF(DX$88='Capital Structure'!$H$7,SUM($E$122:DX122)-SUM($E$130:DX130),0)</f>
        <v>0</v>
      </c>
      <c r="DY131" s="139">
        <f>IF(DY$88='Capital Structure'!$H$7,SUM($E$122:DY122)-SUM($E$130:DY130),0)</f>
        <v>0</v>
      </c>
      <c r="DZ131" s="139">
        <f>IF(DZ$88='Capital Structure'!$H$7,SUM($E$122:DZ122)-SUM($E$130:DZ130),0)</f>
        <v>0</v>
      </c>
      <c r="EA131" s="139">
        <f>IF(EA$88='Capital Structure'!$H$7,SUM($E$122:EA122)-SUM($E$130:EA130),0)</f>
        <v>0</v>
      </c>
      <c r="EB131" s="139">
        <f>IF(EB$88='Capital Structure'!$H$7,SUM($E$122:EB122)-SUM($E$130:EB130),0)</f>
        <v>0</v>
      </c>
      <c r="EC131" s="139">
        <f>IF(EC$88='Capital Structure'!$H$7,SUM($E$122:EC122)-SUM($E$130:EC130),0)</f>
        <v>0</v>
      </c>
      <c r="ED131" s="139">
        <f>IF(ED$88='Capital Structure'!$H$7,SUM($E$122:ED122)-SUM($E$130:ED130),0)</f>
        <v>0</v>
      </c>
      <c r="EE131" s="139">
        <f>IF(EE$88='Capital Structure'!$H$7,SUM($E$122:EE122)-SUM($E$130:EE130),0)</f>
        <v>0</v>
      </c>
      <c r="EF131" s="139">
        <f>IF(EF$88='Capital Structure'!$H$7,SUM($E$122:EF122)-SUM($E$130:EF130),0)</f>
        <v>0</v>
      </c>
      <c r="EG131" s="139">
        <f>IF(EG$88='Capital Structure'!$H$7,SUM($E$122:EG122)-SUM($E$130:EG130),0)</f>
        <v>0</v>
      </c>
      <c r="EH131" s="139">
        <f>IF(EH$88='Capital Structure'!$H$7,SUM($E$122:EH122)-SUM($E$130:EH130),0)</f>
        <v>0</v>
      </c>
      <c r="EI131" s="139">
        <f>IF(EI$88='Capital Structure'!$H$7,SUM($E$122:EI122)-SUM($E$130:EI130),0)</f>
        <v>0</v>
      </c>
      <c r="EJ131" s="139">
        <f>IF(EJ$88='Capital Structure'!$H$7,SUM($E$122:EJ122)-SUM($E$130:EJ130),0)</f>
        <v>0</v>
      </c>
      <c r="EK131" s="139">
        <f>IF(EK$88='Capital Structure'!$H$7,SUM($E$122:EK122)-SUM($E$130:EK130),0)</f>
        <v>0</v>
      </c>
      <c r="EL131" s="139">
        <f>IF(EL$88='Capital Structure'!$H$7,SUM($E$122:EL122)-SUM($E$130:EL130),0)</f>
        <v>0</v>
      </c>
      <c r="EM131" s="139">
        <f>IF(EM$88='Capital Structure'!$H$7,SUM($E$122:EM122)-SUM($E$130:EM130),0)</f>
        <v>0</v>
      </c>
      <c r="EN131" s="139">
        <f>IF(EN$88='Capital Structure'!$H$7,SUM($E$122:EN122)-SUM($E$130:EN130),0)</f>
        <v>0</v>
      </c>
      <c r="EO131" s="139">
        <f>IF(EO$88='Capital Structure'!$H$7,SUM($E$122:EO122)-SUM($E$130:EO130),0)</f>
        <v>0</v>
      </c>
      <c r="EP131" s="139">
        <f>IF(EP$88='Capital Structure'!$H$7,SUM($E$122:EP122)-SUM($E$130:EP130),0)</f>
        <v>0</v>
      </c>
      <c r="EQ131" s="139">
        <f>IF(EQ$88='Capital Structure'!$H$7,SUM($E$122:EQ122)-SUM($E$130:EQ130),0)</f>
        <v>0</v>
      </c>
      <c r="ER131" s="139">
        <f>IF(ER$88='Capital Structure'!$H$7,SUM($E$122:ER122)-SUM($E$130:ER130),0)</f>
        <v>0</v>
      </c>
      <c r="ES131" s="139">
        <f>IF(ES$88='Capital Structure'!$H$7,SUM($E$122:ES122)-SUM($E$130:ES130),0)</f>
        <v>0</v>
      </c>
      <c r="ET131" s="139">
        <f>IF(ET$88='Capital Structure'!$H$7,SUM($E$122:ET122)-SUM($E$130:ET130),0)</f>
        <v>0</v>
      </c>
      <c r="EU131" s="139">
        <f>IF(EU$88='Capital Structure'!$H$7,SUM($E$122:EU122)-SUM($E$130:EU130),0)</f>
        <v>0</v>
      </c>
      <c r="EV131" s="139">
        <f>IF(EV$88='Capital Structure'!$H$7,SUM($E$122:EV122)-SUM($E$130:EV130),0)</f>
        <v>0</v>
      </c>
      <c r="EW131" s="139">
        <f>IF(EW$88='Capital Structure'!$H$7,SUM($E$122:EW122)-SUM($E$130:EW130),0)</f>
        <v>0</v>
      </c>
      <c r="EX131" s="139">
        <f>IF(EX$88='Capital Structure'!$H$7,SUM($E$122:EX122)-SUM($E$130:EX130),0)</f>
        <v>0</v>
      </c>
      <c r="EY131" s="139">
        <f>IF(EY$88='Capital Structure'!$H$7,SUM($E$122:EY122)-SUM($E$130:EY130),0)</f>
        <v>0</v>
      </c>
      <c r="EZ131" s="139">
        <f>IF(EZ$88='Capital Structure'!$H$7,SUM($E$122:EZ122)-SUM($E$130:EZ130),0)</f>
        <v>0</v>
      </c>
      <c r="FA131" s="139">
        <f>IF(FA$88='Capital Structure'!$H$7,SUM($E$122:FA122)-SUM($E$130:FA130),0)</f>
        <v>0</v>
      </c>
      <c r="FB131" s="139">
        <f>IF(FB$88='Capital Structure'!$H$7,SUM($E$122:FB122)-SUM($E$130:FB130),0)</f>
        <v>0</v>
      </c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</row>
    <row r="132" spans="1:206">
      <c r="B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</row>
    <row r="133" spans="1:206" s="110" customFormat="1">
      <c r="B133" s="146" t="s">
        <v>358</v>
      </c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</row>
    <row r="134" spans="1:206">
      <c r="A134" s="105" t="s">
        <v>297</v>
      </c>
      <c r="B134" s="148" t="s">
        <v>336</v>
      </c>
      <c r="D134" s="139"/>
      <c r="E134" s="139">
        <f>IF('Capital Structure'!$H$15='Capital Structure'!$G$16,E89,IF('Capital Structure'!$H$15='Capital Structure'!$G$17,E100,IF('Capital Structure'!$H$15='Capital Structure'!$G$18,E111,E122)))</f>
        <v>0</v>
      </c>
      <c r="F134" s="139">
        <f>IF('Capital Structure'!$H$15='Capital Structure'!$G$16,F89,IF('Capital Structure'!$H$15='Capital Structure'!$G$17,F100,IF('Capital Structure'!$H$15='Capital Structure'!$G$18,F111,F122)))</f>
        <v>0</v>
      </c>
      <c r="G134" s="139">
        <f>IF('Capital Structure'!$H$15='Capital Structure'!$G$16,G89,IF('Capital Structure'!$H$15='Capital Structure'!$G$17,G100,IF('Capital Structure'!$H$15='Capital Structure'!$G$18,G111,G122)))</f>
        <v>0</v>
      </c>
      <c r="H134" s="139">
        <f>IF('Capital Structure'!$H$15='Capital Structure'!$G$16,H89,IF('Capital Structure'!$H$15='Capital Structure'!$G$17,H100,IF('Capital Structure'!$H$15='Capital Structure'!$G$18,H111,H122)))</f>
        <v>0</v>
      </c>
      <c r="I134" s="139">
        <f>IF('Capital Structure'!$H$15='Capital Structure'!$G$16,I89,IF('Capital Structure'!$H$15='Capital Structure'!$G$17,I100,IF('Capital Structure'!$H$15='Capital Structure'!$G$18,I111,I122)))</f>
        <v>0</v>
      </c>
      <c r="J134" s="139">
        <f>IF('Capital Structure'!$H$15='Capital Structure'!$G$16,J89,IF('Capital Structure'!$H$15='Capital Structure'!$G$17,J100,IF('Capital Structure'!$H$15='Capital Structure'!$G$18,J111,J122)))</f>
        <v>0</v>
      </c>
      <c r="K134" s="139">
        <f>IF('Capital Structure'!$H$15='Capital Structure'!$G$16,K89,IF('Capital Structure'!$H$15='Capital Structure'!$G$17,K100,IF('Capital Structure'!$H$15='Capital Structure'!$G$18,K111,K122)))</f>
        <v>0</v>
      </c>
      <c r="L134" s="139">
        <f>IF('Capital Structure'!$H$15='Capital Structure'!$G$16,L89,IF('Capital Structure'!$H$15='Capital Structure'!$G$17,L100,IF('Capital Structure'!$H$15='Capital Structure'!$G$18,L111,L122)))</f>
        <v>0</v>
      </c>
      <c r="M134" s="139">
        <f>IF('Capital Structure'!$H$15='Capital Structure'!$G$16,M89,IF('Capital Structure'!$H$15='Capital Structure'!$G$17,M100,IF('Capital Structure'!$H$15='Capital Structure'!$G$18,M111,M122)))</f>
        <v>0</v>
      </c>
      <c r="N134" s="139">
        <f>IF('Capital Structure'!$H$15='Capital Structure'!$G$16,N89,IF('Capital Structure'!$H$15='Capital Structure'!$G$17,N100,IF('Capital Structure'!$H$15='Capital Structure'!$G$18,N111,N122)))</f>
        <v>0</v>
      </c>
      <c r="O134" s="139">
        <f>IF('Capital Structure'!$H$15='Capital Structure'!$G$16,O89,IF('Capital Structure'!$H$15='Capital Structure'!$G$17,O100,IF('Capital Structure'!$H$15='Capital Structure'!$G$18,O111,O122)))</f>
        <v>0</v>
      </c>
      <c r="P134" s="139">
        <f>IF('Capital Structure'!$H$15='Capital Structure'!$G$16,P89,IF('Capital Structure'!$H$15='Capital Structure'!$G$17,P100,IF('Capital Structure'!$H$15='Capital Structure'!$G$18,P111,P122)))</f>
        <v>0</v>
      </c>
      <c r="Q134" s="139">
        <f>IF('Capital Structure'!$H$15='Capital Structure'!$G$16,Q89,IF('Capital Structure'!$H$15='Capital Structure'!$G$17,Q100,IF('Capital Structure'!$H$15='Capital Structure'!$G$18,Q111,Q122)))</f>
        <v>0</v>
      </c>
      <c r="R134" s="139">
        <f>IF('Capital Structure'!$H$15='Capital Structure'!$G$16,R89,IF('Capital Structure'!$H$15='Capital Structure'!$G$17,R100,IF('Capital Structure'!$H$15='Capital Structure'!$G$18,R111,R122)))</f>
        <v>0</v>
      </c>
      <c r="S134" s="139">
        <f>IF('Capital Structure'!$H$15='Capital Structure'!$G$16,S89,IF('Capital Structure'!$H$15='Capital Structure'!$G$17,S100,IF('Capital Structure'!$H$15='Capital Structure'!$G$18,S111,S122)))</f>
        <v>0</v>
      </c>
      <c r="T134" s="139">
        <f>IF('Capital Structure'!$H$15='Capital Structure'!$G$16,T89,IF('Capital Structure'!$H$15='Capital Structure'!$G$17,T100,IF('Capital Structure'!$H$15='Capital Structure'!$G$18,T111,T122)))</f>
        <v>0</v>
      </c>
      <c r="U134" s="139">
        <f>IF('Capital Structure'!$H$15='Capital Structure'!$G$16,U89,IF('Capital Structure'!$H$15='Capital Structure'!$G$17,U100,IF('Capital Structure'!$H$15='Capital Structure'!$G$18,U111,U122)))</f>
        <v>0</v>
      </c>
      <c r="V134" s="139">
        <f>IF('Capital Structure'!$H$15='Capital Structure'!$G$16,V89,IF('Capital Structure'!$H$15='Capital Structure'!$G$17,V100,IF('Capital Structure'!$H$15='Capital Structure'!$G$18,V111,V122)))</f>
        <v>0</v>
      </c>
      <c r="W134" s="139">
        <f>IF('Capital Structure'!$H$15='Capital Structure'!$G$16,W89,IF('Capital Structure'!$H$15='Capital Structure'!$G$17,W100,IF('Capital Structure'!$H$15='Capital Structure'!$G$18,W111,W122)))</f>
        <v>0</v>
      </c>
      <c r="X134" s="139">
        <f>IF('Capital Structure'!$H$15='Capital Structure'!$G$16,X89,IF('Capital Structure'!$H$15='Capital Structure'!$G$17,X100,IF('Capital Structure'!$H$15='Capital Structure'!$G$18,X111,X122)))</f>
        <v>0</v>
      </c>
      <c r="Y134" s="139">
        <f>IF('Capital Structure'!$H$15='Capital Structure'!$G$16,Y89,IF('Capital Structure'!$H$15='Capital Structure'!$G$17,Y100,IF('Capital Structure'!$H$15='Capital Structure'!$G$18,Y111,Y122)))</f>
        <v>0</v>
      </c>
      <c r="Z134" s="139">
        <f>IF('Capital Structure'!$H$15='Capital Structure'!$G$16,Z89,IF('Capital Structure'!$H$15='Capital Structure'!$G$17,Z100,IF('Capital Structure'!$H$15='Capital Structure'!$G$18,Z111,Z122)))</f>
        <v>0</v>
      </c>
      <c r="AA134" s="139">
        <f>IF('Capital Structure'!$H$15='Capital Structure'!$G$16,AA89,IF('Capital Structure'!$H$15='Capital Structure'!$G$17,AA100,IF('Capital Structure'!$H$15='Capital Structure'!$G$18,AA111,AA122)))</f>
        <v>0</v>
      </c>
      <c r="AB134" s="139">
        <f>IF('Capital Structure'!$H$15='Capital Structure'!$G$16,AB89,IF('Capital Structure'!$H$15='Capital Structure'!$G$17,AB100,IF('Capital Structure'!$H$15='Capital Structure'!$G$18,AB111,AB122)))</f>
        <v>0</v>
      </c>
      <c r="AC134" s="139">
        <f>IF('Capital Structure'!$H$15='Capital Structure'!$G$16,AC89,IF('Capital Structure'!$H$15='Capital Structure'!$G$17,AC100,IF('Capital Structure'!$H$15='Capital Structure'!$G$18,AC111,AC122)))</f>
        <v>0</v>
      </c>
      <c r="AD134" s="139">
        <f>IF('Capital Structure'!$H$15='Capital Structure'!$G$16,AD89,IF('Capital Structure'!$H$15='Capital Structure'!$G$17,AD100,IF('Capital Structure'!$H$15='Capital Structure'!$G$18,AD111,AD122)))</f>
        <v>0</v>
      </c>
      <c r="AE134" s="139">
        <f>IF('Capital Structure'!$H$15='Capital Structure'!$G$16,AE89,IF('Capital Structure'!$H$15='Capital Structure'!$G$17,AE100,IF('Capital Structure'!$H$15='Capital Structure'!$G$18,AE111,AE122)))</f>
        <v>0</v>
      </c>
      <c r="AF134" s="139">
        <f>IF('Capital Structure'!$H$15='Capital Structure'!$G$16,AF89,IF('Capital Structure'!$H$15='Capital Structure'!$G$17,AF100,IF('Capital Structure'!$H$15='Capital Structure'!$G$18,AF111,AF122)))</f>
        <v>0</v>
      </c>
      <c r="AG134" s="139">
        <f>IF('Capital Structure'!$H$15='Capital Structure'!$G$16,AG89,IF('Capital Structure'!$H$15='Capital Structure'!$G$17,AG100,IF('Capital Structure'!$H$15='Capital Structure'!$G$18,AG111,AG122)))</f>
        <v>0</v>
      </c>
      <c r="AH134" s="139">
        <f>IF('Capital Structure'!$H$15='Capital Structure'!$G$16,AH89,IF('Capital Structure'!$H$15='Capital Structure'!$G$17,AH100,IF('Capital Structure'!$H$15='Capital Structure'!$G$18,AH111,AH122)))</f>
        <v>0</v>
      </c>
      <c r="AI134" s="139">
        <f>IF('Capital Structure'!$H$15='Capital Structure'!$G$16,AI89,IF('Capital Structure'!$H$15='Capital Structure'!$G$17,AI100,IF('Capital Structure'!$H$15='Capital Structure'!$G$18,AI111,AI122)))</f>
        <v>0</v>
      </c>
      <c r="AJ134" s="139">
        <f>IF('Capital Structure'!$H$15='Capital Structure'!$G$16,AJ89,IF('Capital Structure'!$H$15='Capital Structure'!$G$17,AJ100,IF('Capital Structure'!$H$15='Capital Structure'!$G$18,AJ111,AJ122)))</f>
        <v>0</v>
      </c>
      <c r="AK134" s="139">
        <f>IF('Capital Structure'!$H$15='Capital Structure'!$G$16,AK89,IF('Capital Structure'!$H$15='Capital Structure'!$G$17,AK100,IF('Capital Structure'!$H$15='Capital Structure'!$G$18,AK111,AK122)))</f>
        <v>0</v>
      </c>
      <c r="AL134" s="139">
        <f>IF('Capital Structure'!$H$15='Capital Structure'!$G$16,AL89,IF('Capital Structure'!$H$15='Capital Structure'!$G$17,AL100,IF('Capital Structure'!$H$15='Capital Structure'!$G$18,AL111,AL122)))</f>
        <v>0</v>
      </c>
      <c r="AM134" s="139">
        <f>IF('Capital Structure'!$H$15='Capital Structure'!$G$16,AM89,IF('Capital Structure'!$H$15='Capital Structure'!$G$17,AM100,IF('Capital Structure'!$H$15='Capital Structure'!$G$18,AM111,AM122)))</f>
        <v>0</v>
      </c>
      <c r="AN134" s="139">
        <f>IF('Capital Structure'!$H$15='Capital Structure'!$G$16,AN89,IF('Capital Structure'!$H$15='Capital Structure'!$G$17,AN100,IF('Capital Structure'!$H$15='Capital Structure'!$G$18,AN111,AN122)))</f>
        <v>0</v>
      </c>
      <c r="AO134" s="139">
        <f>IF('Capital Structure'!$H$15='Capital Structure'!$G$16,AO89,IF('Capital Structure'!$H$15='Capital Structure'!$G$17,AO100,IF('Capital Structure'!$H$15='Capital Structure'!$G$18,AO111,AO122)))</f>
        <v>0</v>
      </c>
      <c r="AP134" s="139">
        <f>IF('Capital Structure'!$H$15='Capital Structure'!$G$16,AP89,IF('Capital Structure'!$H$15='Capital Structure'!$G$17,AP100,IF('Capital Structure'!$H$15='Capital Structure'!$G$18,AP111,AP122)))</f>
        <v>0</v>
      </c>
      <c r="AQ134" s="139">
        <f>IF('Capital Structure'!$H$15='Capital Structure'!$G$16,AQ89,IF('Capital Structure'!$H$15='Capital Structure'!$G$17,AQ100,IF('Capital Structure'!$H$15='Capital Structure'!$G$18,AQ111,AQ122)))</f>
        <v>0</v>
      </c>
      <c r="AR134" s="139">
        <f>IF('Capital Structure'!$H$15='Capital Structure'!$G$16,AR89,IF('Capital Structure'!$H$15='Capital Structure'!$G$17,AR100,IF('Capital Structure'!$H$15='Capital Structure'!$G$18,AR111,AR122)))</f>
        <v>0</v>
      </c>
      <c r="AS134" s="139">
        <f>IF('Capital Structure'!$H$15='Capital Structure'!$G$16,AS89,IF('Capital Structure'!$H$15='Capital Structure'!$G$17,AS100,IF('Capital Structure'!$H$15='Capital Structure'!$G$18,AS111,AS122)))</f>
        <v>0</v>
      </c>
      <c r="AT134" s="139">
        <f>IF('Capital Structure'!$H$15='Capital Structure'!$G$16,AT89,IF('Capital Structure'!$H$15='Capital Structure'!$G$17,AT100,IF('Capital Structure'!$H$15='Capital Structure'!$G$18,AT111,AT122)))</f>
        <v>0</v>
      </c>
      <c r="AU134" s="139">
        <f>IF('Capital Structure'!$H$15='Capital Structure'!$G$16,AU89,IF('Capital Structure'!$H$15='Capital Structure'!$G$17,AU100,IF('Capital Structure'!$H$15='Capital Structure'!$G$18,AU111,AU122)))</f>
        <v>0</v>
      </c>
      <c r="AV134" s="139">
        <f>IF('Capital Structure'!$H$15='Capital Structure'!$G$16,AV89,IF('Capital Structure'!$H$15='Capital Structure'!$G$17,AV100,IF('Capital Structure'!$H$15='Capital Structure'!$G$18,AV111,AV122)))</f>
        <v>0</v>
      </c>
      <c r="AW134" s="139">
        <f>IF('Capital Structure'!$H$15='Capital Structure'!$G$16,AW89,IF('Capital Structure'!$H$15='Capital Structure'!$G$17,AW100,IF('Capital Structure'!$H$15='Capital Structure'!$G$18,AW111,AW122)))</f>
        <v>0</v>
      </c>
      <c r="AX134" s="139">
        <f>IF('Capital Structure'!$H$15='Capital Structure'!$G$16,AX89,IF('Capital Structure'!$H$15='Capital Structure'!$G$17,AX100,IF('Capital Structure'!$H$15='Capital Structure'!$G$18,AX111,AX122)))</f>
        <v>0</v>
      </c>
      <c r="AY134" s="139">
        <f>IF('Capital Structure'!$H$15='Capital Structure'!$G$16,AY89,IF('Capital Structure'!$H$15='Capital Structure'!$G$17,AY100,IF('Capital Structure'!$H$15='Capital Structure'!$G$18,AY111,AY122)))</f>
        <v>0</v>
      </c>
      <c r="AZ134" s="139">
        <f>IF('Capital Structure'!$H$15='Capital Structure'!$G$16,AZ89,IF('Capital Structure'!$H$15='Capital Structure'!$G$17,AZ100,IF('Capital Structure'!$H$15='Capital Structure'!$G$18,AZ111,AZ122)))</f>
        <v>0</v>
      </c>
      <c r="BA134" s="139">
        <f>IF('Capital Structure'!$H$15='Capital Structure'!$G$16,BA89,IF('Capital Structure'!$H$15='Capital Structure'!$G$17,BA100,IF('Capital Structure'!$H$15='Capital Structure'!$G$18,BA111,BA122)))</f>
        <v>3392307.6923076925</v>
      </c>
      <c r="BB134" s="139">
        <f>IF('Capital Structure'!$H$15='Capital Structure'!$G$16,BB89,IF('Capital Structure'!$H$15='Capital Structure'!$G$17,BB100,IF('Capital Structure'!$H$15='Capital Structure'!$G$18,BB111,BB122)))</f>
        <v>3392307.6923076925</v>
      </c>
      <c r="BC134" s="139">
        <f>IF('Capital Structure'!$H$15='Capital Structure'!$G$16,BC89,IF('Capital Structure'!$H$15='Capital Structure'!$G$17,BC100,IF('Capital Structure'!$H$15='Capital Structure'!$G$18,BC111,BC122)))</f>
        <v>3392307.6923076925</v>
      </c>
      <c r="BD134" s="139">
        <f>IF('Capital Structure'!$H$15='Capital Structure'!$G$16,BD89,IF('Capital Structure'!$H$15='Capital Structure'!$G$17,BD100,IF('Capital Structure'!$H$15='Capital Structure'!$G$18,BD111,BD122)))</f>
        <v>3392307.6923076925</v>
      </c>
      <c r="BE134" s="139">
        <f>IF('Capital Structure'!$H$15='Capital Structure'!$G$16,BE89,IF('Capital Structure'!$H$15='Capital Structure'!$G$17,BE100,IF('Capital Structure'!$H$15='Capital Structure'!$G$18,BE111,BE122)))</f>
        <v>3392307.6923076925</v>
      </c>
      <c r="BF134" s="139">
        <f>IF('Capital Structure'!$H$15='Capital Structure'!$G$16,BF89,IF('Capital Structure'!$H$15='Capital Structure'!$G$17,BF100,IF('Capital Structure'!$H$15='Capital Structure'!$G$18,BF111,BF122)))</f>
        <v>3392307.6923076925</v>
      </c>
      <c r="BG134" s="139">
        <f>IF('Capital Structure'!$H$15='Capital Structure'!$G$16,BG89,IF('Capital Structure'!$H$15='Capital Structure'!$G$17,BG100,IF('Capital Structure'!$H$15='Capital Structure'!$G$18,BG111,BG122)))</f>
        <v>3392307.6923076925</v>
      </c>
      <c r="BH134" s="139">
        <f>IF('Capital Structure'!$H$15='Capital Structure'!$G$16,BH89,IF('Capital Structure'!$H$15='Capital Structure'!$G$17,BH100,IF('Capital Structure'!$H$15='Capital Structure'!$G$18,BH111,BH122)))</f>
        <v>3392307.6923076925</v>
      </c>
      <c r="BI134" s="139">
        <f>IF('Capital Structure'!$H$15='Capital Structure'!$G$16,BI89,IF('Capital Structure'!$H$15='Capital Structure'!$G$17,BI100,IF('Capital Structure'!$H$15='Capital Structure'!$G$18,BI111,BI122)))</f>
        <v>3392307.6923076925</v>
      </c>
      <c r="BJ134" s="139">
        <f>IF('Capital Structure'!$H$15='Capital Structure'!$G$16,BJ89,IF('Capital Structure'!$H$15='Capital Structure'!$G$17,BJ100,IF('Capital Structure'!$H$15='Capital Structure'!$G$18,BJ111,BJ122)))</f>
        <v>3392307.6923076925</v>
      </c>
      <c r="BK134" s="139">
        <f>IF('Capital Structure'!$H$15='Capital Structure'!$G$16,BK89,IF('Capital Structure'!$H$15='Capital Structure'!$G$17,BK100,IF('Capital Structure'!$H$15='Capital Structure'!$G$18,BK111,BK122)))</f>
        <v>3392307.6923076925</v>
      </c>
      <c r="BL134" s="139">
        <f>IF('Capital Structure'!$H$15='Capital Structure'!$G$16,BL89,IF('Capital Structure'!$H$15='Capital Structure'!$G$17,BL100,IF('Capital Structure'!$H$15='Capital Structure'!$G$18,BL111,BL122)))</f>
        <v>3392307.6923076925</v>
      </c>
      <c r="BM134" s="139">
        <f>IF('Capital Structure'!$H$15='Capital Structure'!$G$16,BM89,IF('Capital Structure'!$H$15='Capital Structure'!$G$17,BM100,IF('Capital Structure'!$H$15='Capital Structure'!$G$18,BM111,BM122)))</f>
        <v>3392307.6923076925</v>
      </c>
      <c r="BN134" s="139">
        <f>IF('Capital Structure'!$H$15='Capital Structure'!$G$16,BN89,IF('Capital Structure'!$H$15='Capital Structure'!$G$17,BN100,IF('Capital Structure'!$H$15='Capital Structure'!$G$18,BN111,BN122)))</f>
        <v>3392307.6923076925</v>
      </c>
      <c r="BO134" s="139">
        <f>IF('Capital Structure'!$H$15='Capital Structure'!$G$16,BO89,IF('Capital Structure'!$H$15='Capital Structure'!$G$17,BO100,IF('Capital Structure'!$H$15='Capital Structure'!$G$18,BO111,BO122)))</f>
        <v>3392307.6923076925</v>
      </c>
      <c r="BP134" s="139">
        <f>IF('Capital Structure'!$H$15='Capital Structure'!$G$16,BP89,IF('Capital Structure'!$H$15='Capital Structure'!$G$17,BP100,IF('Capital Structure'!$H$15='Capital Structure'!$G$18,BP111,BP122)))</f>
        <v>3392307.6923076925</v>
      </c>
      <c r="BQ134" s="139">
        <f>IF('Capital Structure'!$H$15='Capital Structure'!$G$16,BQ89,IF('Capital Structure'!$H$15='Capital Structure'!$G$17,BQ100,IF('Capital Structure'!$H$15='Capital Structure'!$G$18,BQ111,BQ122)))</f>
        <v>3392307.6923076925</v>
      </c>
      <c r="BR134" s="139">
        <f>IF('Capital Structure'!$H$15='Capital Structure'!$G$16,BR89,IF('Capital Structure'!$H$15='Capital Structure'!$G$17,BR100,IF('Capital Structure'!$H$15='Capital Structure'!$G$18,BR111,BR122)))</f>
        <v>3392307.6923076925</v>
      </c>
      <c r="BS134" s="139">
        <f>IF('Capital Structure'!$H$15='Capital Structure'!$G$16,BS89,IF('Capital Structure'!$H$15='Capital Structure'!$G$17,BS100,IF('Capital Structure'!$H$15='Capital Structure'!$G$18,BS111,BS122)))</f>
        <v>3392307.6923076925</v>
      </c>
      <c r="BT134" s="139">
        <f>IF('Capital Structure'!$H$15='Capital Structure'!$G$16,BT89,IF('Capital Structure'!$H$15='Capital Structure'!$G$17,BT100,IF('Capital Structure'!$H$15='Capital Structure'!$G$18,BT111,BT122)))</f>
        <v>3392307.6923076925</v>
      </c>
      <c r="BU134" s="139">
        <f>IF('Capital Structure'!$H$15='Capital Structure'!$G$16,BU89,IF('Capital Structure'!$H$15='Capital Structure'!$G$17,BU100,IF('Capital Structure'!$H$15='Capital Structure'!$G$18,BU111,BU122)))</f>
        <v>3392307.6923076925</v>
      </c>
      <c r="BV134" s="139">
        <f>IF('Capital Structure'!$H$15='Capital Structure'!$G$16,BV89,IF('Capital Structure'!$H$15='Capital Structure'!$G$17,BV100,IF('Capital Structure'!$H$15='Capital Structure'!$G$18,BV111,BV122)))</f>
        <v>3392307.6923076925</v>
      </c>
      <c r="BW134" s="139">
        <f>IF('Capital Structure'!$H$15='Capital Structure'!$G$16,BW89,IF('Capital Structure'!$H$15='Capital Structure'!$G$17,BW100,IF('Capital Structure'!$H$15='Capital Structure'!$G$18,BW111,BW122)))</f>
        <v>3392307.6923076925</v>
      </c>
      <c r="BX134" s="139">
        <f>IF('Capital Structure'!$H$15='Capital Structure'!$G$16,BX89,IF('Capital Structure'!$H$15='Capital Structure'!$G$17,BX100,IF('Capital Structure'!$H$15='Capital Structure'!$G$18,BX111,BX122)))</f>
        <v>3392307.6923076925</v>
      </c>
      <c r="BY134" s="139">
        <f>IF('Capital Structure'!$H$15='Capital Structure'!$G$16,BY89,IF('Capital Structure'!$H$15='Capital Structure'!$G$17,BY100,IF('Capital Structure'!$H$15='Capital Structure'!$G$18,BY111,BY122)))</f>
        <v>3392307.6923076925</v>
      </c>
      <c r="BZ134" s="139">
        <f>IF('Capital Structure'!$H$15='Capital Structure'!$G$16,BZ89,IF('Capital Structure'!$H$15='Capital Structure'!$G$17,BZ100,IF('Capital Structure'!$H$15='Capital Structure'!$G$18,BZ111,BZ122)))</f>
        <v>3392307.6923076361</v>
      </c>
      <c r="CA134" s="139">
        <f>IF('Capital Structure'!$H$15='Capital Structure'!$G$16,CA89,IF('Capital Structure'!$H$15='Capital Structure'!$G$17,CA100,IF('Capital Structure'!$H$15='Capital Structure'!$G$18,CA111,CA122)))</f>
        <v>0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351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0</v>
      </c>
      <c r="F135" s="139">
        <f>IF('Capital Structure'!$H$15='Capital Structure'!$G$16,F90,IF('Capital Structure'!$H$15='Capital Structure'!$G$17,F101,IF('Capital Structure'!$H$15='Capital Structure'!$G$18,F112,F123)))</f>
        <v>0</v>
      </c>
      <c r="G135" s="139">
        <f>IF('Capital Structure'!$H$15='Capital Structure'!$G$16,G90,IF('Capital Structure'!$H$15='Capital Structure'!$G$17,G101,IF('Capital Structure'!$H$15='Capital Structure'!$G$18,G112,G123)))</f>
        <v>0</v>
      </c>
      <c r="H135" s="139">
        <f>IF('Capital Structure'!$H$15='Capital Structure'!$G$16,H90,IF('Capital Structure'!$H$15='Capital Structure'!$G$17,H101,IF('Capital Structure'!$H$15='Capital Structure'!$G$18,H112,H123)))</f>
        <v>0</v>
      </c>
      <c r="I135" s="139">
        <f>IF('Capital Structure'!$H$15='Capital Structure'!$G$16,I90,IF('Capital Structure'!$H$15='Capital Structure'!$G$17,I101,IF('Capital Structure'!$H$15='Capital Structure'!$G$18,I112,I123)))</f>
        <v>0</v>
      </c>
      <c r="J135" s="139">
        <f>IF('Capital Structure'!$H$15='Capital Structure'!$G$16,J90,IF('Capital Structure'!$H$15='Capital Structure'!$G$17,J101,IF('Capital Structure'!$H$15='Capital Structure'!$G$18,J112,J123)))</f>
        <v>0</v>
      </c>
      <c r="K135" s="139">
        <f>IF('Capital Structure'!$H$15='Capital Structure'!$G$16,K90,IF('Capital Structure'!$H$15='Capital Structure'!$G$17,K101,IF('Capital Structure'!$H$15='Capital Structure'!$G$18,K112,K123)))</f>
        <v>0</v>
      </c>
      <c r="L135" s="139">
        <f>IF('Capital Structure'!$H$15='Capital Structure'!$G$16,L90,IF('Capital Structure'!$H$15='Capital Structure'!$G$17,L101,IF('Capital Structure'!$H$15='Capital Structure'!$G$18,L112,L123)))</f>
        <v>0</v>
      </c>
      <c r="M135" s="139">
        <f>IF('Capital Structure'!$H$15='Capital Structure'!$G$16,M90,IF('Capital Structure'!$H$15='Capital Structure'!$G$17,M101,IF('Capital Structure'!$H$15='Capital Structure'!$G$18,M112,M123)))</f>
        <v>0</v>
      </c>
      <c r="N135" s="139">
        <f>IF('Capital Structure'!$H$15='Capital Structure'!$G$16,N90,IF('Capital Structure'!$H$15='Capital Structure'!$G$17,N101,IF('Capital Structure'!$H$15='Capital Structure'!$G$18,N112,N123)))</f>
        <v>0</v>
      </c>
      <c r="O135" s="139">
        <f>IF('Capital Structure'!$H$15='Capital Structure'!$G$16,O90,IF('Capital Structure'!$H$15='Capital Structure'!$G$17,O101,IF('Capital Structure'!$H$15='Capital Structure'!$G$18,O112,O123)))</f>
        <v>0</v>
      </c>
      <c r="P135" s="139">
        <f>IF('Capital Structure'!$H$15='Capital Structure'!$G$16,P90,IF('Capital Structure'!$H$15='Capital Structure'!$G$17,P101,IF('Capital Structure'!$H$15='Capital Structure'!$G$18,P112,P123)))</f>
        <v>0</v>
      </c>
      <c r="Q135" s="139">
        <f>IF('Capital Structure'!$H$15='Capital Structure'!$G$16,Q90,IF('Capital Structure'!$H$15='Capital Structure'!$G$17,Q101,IF('Capital Structure'!$H$15='Capital Structure'!$G$18,Q112,Q123)))</f>
        <v>0</v>
      </c>
      <c r="R135" s="139">
        <f>IF('Capital Structure'!$H$15='Capital Structure'!$G$16,R90,IF('Capital Structure'!$H$15='Capital Structure'!$G$17,R101,IF('Capital Structure'!$H$15='Capital Structure'!$G$18,R112,R123)))</f>
        <v>0</v>
      </c>
      <c r="S135" s="139">
        <f>IF('Capital Structure'!$H$15='Capital Structure'!$G$16,S90,IF('Capital Structure'!$H$15='Capital Structure'!$G$17,S101,IF('Capital Structure'!$H$15='Capital Structure'!$G$18,S112,S123)))</f>
        <v>0</v>
      </c>
      <c r="T135" s="139">
        <f>IF('Capital Structure'!$H$15='Capital Structure'!$G$16,T90,IF('Capital Structure'!$H$15='Capital Structure'!$G$17,T101,IF('Capital Structure'!$H$15='Capital Structure'!$G$18,T112,T123)))</f>
        <v>0</v>
      </c>
      <c r="U135" s="139">
        <f>IF('Capital Structure'!$H$15='Capital Structure'!$G$16,U90,IF('Capital Structure'!$H$15='Capital Structure'!$G$17,U101,IF('Capital Structure'!$H$15='Capital Structure'!$G$18,U112,U123)))</f>
        <v>0</v>
      </c>
      <c r="V135" s="139">
        <f>IF('Capital Structure'!$H$15='Capital Structure'!$G$16,V90,IF('Capital Structure'!$H$15='Capital Structure'!$G$17,V101,IF('Capital Structure'!$H$15='Capital Structure'!$G$18,V112,V123)))</f>
        <v>0</v>
      </c>
      <c r="W135" s="139">
        <f>IF('Capital Structure'!$H$15='Capital Structure'!$G$16,W90,IF('Capital Structure'!$H$15='Capital Structure'!$G$17,W101,IF('Capital Structure'!$H$15='Capital Structure'!$G$18,W112,W123)))</f>
        <v>0</v>
      </c>
      <c r="X135" s="139">
        <f>IF('Capital Structure'!$H$15='Capital Structure'!$G$16,X90,IF('Capital Structure'!$H$15='Capital Structure'!$G$17,X101,IF('Capital Structure'!$H$15='Capital Structure'!$G$18,X112,X123)))</f>
        <v>0</v>
      </c>
      <c r="Y135" s="139">
        <f>IF('Capital Structure'!$H$15='Capital Structure'!$G$16,Y90,IF('Capital Structure'!$H$15='Capital Structure'!$G$17,Y101,IF('Capital Structure'!$H$15='Capital Structure'!$G$18,Y112,Y123)))</f>
        <v>0</v>
      </c>
      <c r="Z135" s="139">
        <f>IF('Capital Structure'!$H$15='Capital Structure'!$G$16,Z90,IF('Capital Structure'!$H$15='Capital Structure'!$G$17,Z101,IF('Capital Structure'!$H$15='Capital Structure'!$G$18,Z112,Z123)))</f>
        <v>0</v>
      </c>
      <c r="AA135" s="139">
        <f>IF('Capital Structure'!$H$15='Capital Structure'!$G$16,AA90,IF('Capital Structure'!$H$15='Capital Structure'!$G$17,AA101,IF('Capital Structure'!$H$15='Capital Structure'!$G$18,AA112,AA123)))</f>
        <v>0</v>
      </c>
      <c r="AB135" s="139">
        <f>IF('Capital Structure'!$H$15='Capital Structure'!$G$16,AB90,IF('Capital Structure'!$H$15='Capital Structure'!$G$17,AB101,IF('Capital Structure'!$H$15='Capital Structure'!$G$18,AB112,AB123)))</f>
        <v>0</v>
      </c>
      <c r="AC135" s="139">
        <f>IF('Capital Structure'!$H$15='Capital Structure'!$G$16,AC90,IF('Capital Structure'!$H$15='Capital Structure'!$G$17,AC101,IF('Capital Structure'!$H$15='Capital Structure'!$G$18,AC112,AC123)))</f>
        <v>0</v>
      </c>
      <c r="AD135" s="139">
        <f>IF('Capital Structure'!$H$15='Capital Structure'!$G$16,AD90,IF('Capital Structure'!$H$15='Capital Structure'!$G$17,AD101,IF('Capital Structure'!$H$15='Capital Structure'!$G$18,AD112,AD123)))</f>
        <v>0</v>
      </c>
      <c r="AE135" s="139">
        <f>IF('Capital Structure'!$H$15='Capital Structure'!$G$16,AE90,IF('Capital Structure'!$H$15='Capital Structure'!$G$17,AE101,IF('Capital Structure'!$H$15='Capital Structure'!$G$18,AE112,AE123)))</f>
        <v>0</v>
      </c>
      <c r="AF135" s="139">
        <f>IF('Capital Structure'!$H$15='Capital Structure'!$G$16,AF90,IF('Capital Structure'!$H$15='Capital Structure'!$G$17,AF101,IF('Capital Structure'!$H$15='Capital Structure'!$G$18,AF112,AF123)))</f>
        <v>0</v>
      </c>
      <c r="AG135" s="139">
        <f>IF('Capital Structure'!$H$15='Capital Structure'!$G$16,AG90,IF('Capital Structure'!$H$15='Capital Structure'!$G$17,AG101,IF('Capital Structure'!$H$15='Capital Structure'!$G$18,AG112,AG123)))</f>
        <v>0</v>
      </c>
      <c r="AH135" s="139">
        <f>IF('Capital Structure'!$H$15='Capital Structure'!$G$16,AH90,IF('Capital Structure'!$H$15='Capital Structure'!$G$17,AH101,IF('Capital Structure'!$H$15='Capital Structure'!$G$18,AH112,AH123)))</f>
        <v>0</v>
      </c>
      <c r="AI135" s="139">
        <f>IF('Capital Structure'!$H$15='Capital Structure'!$G$16,AI90,IF('Capital Structure'!$H$15='Capital Structure'!$G$17,AI101,IF('Capital Structure'!$H$15='Capital Structure'!$G$18,AI112,AI123)))</f>
        <v>0</v>
      </c>
      <c r="AJ135" s="139">
        <f>IF('Capital Structure'!$H$15='Capital Structure'!$G$16,AJ90,IF('Capital Structure'!$H$15='Capital Structure'!$G$17,AJ101,IF('Capital Structure'!$H$15='Capital Structure'!$G$18,AJ112,AJ123)))</f>
        <v>0</v>
      </c>
      <c r="AK135" s="139">
        <f>IF('Capital Structure'!$H$15='Capital Structure'!$G$16,AK90,IF('Capital Structure'!$H$15='Capital Structure'!$G$17,AK101,IF('Capital Structure'!$H$15='Capital Structure'!$G$18,AK112,AK123)))</f>
        <v>0</v>
      </c>
      <c r="AL135" s="139">
        <f>IF('Capital Structure'!$H$15='Capital Structure'!$G$16,AL90,IF('Capital Structure'!$H$15='Capital Structure'!$G$17,AL101,IF('Capital Structure'!$H$15='Capital Structure'!$G$18,AL112,AL123)))</f>
        <v>0</v>
      </c>
      <c r="AM135" s="139">
        <f>IF('Capital Structure'!$H$15='Capital Structure'!$G$16,AM90,IF('Capital Structure'!$H$15='Capital Structure'!$G$17,AM101,IF('Capital Structure'!$H$15='Capital Structure'!$G$18,AM112,AM123)))</f>
        <v>0</v>
      </c>
      <c r="AN135" s="139">
        <f>IF('Capital Structure'!$H$15='Capital Structure'!$G$16,AN90,IF('Capital Structure'!$H$15='Capital Structure'!$G$17,AN101,IF('Capital Structure'!$H$15='Capital Structure'!$G$18,AN112,AN123)))</f>
        <v>0</v>
      </c>
      <c r="AO135" s="139">
        <f>IF('Capital Structure'!$H$15='Capital Structure'!$G$16,AO90,IF('Capital Structure'!$H$15='Capital Structure'!$G$17,AO101,IF('Capital Structure'!$H$15='Capital Structure'!$G$18,AO112,AO123)))</f>
        <v>0</v>
      </c>
      <c r="AP135" s="139">
        <f>IF('Capital Structure'!$H$15='Capital Structure'!$G$16,AP90,IF('Capital Structure'!$H$15='Capital Structure'!$G$17,AP101,IF('Capital Structure'!$H$15='Capital Structure'!$G$18,AP112,AP123)))</f>
        <v>0</v>
      </c>
      <c r="AQ135" s="139">
        <f>IF('Capital Structure'!$H$15='Capital Structure'!$G$16,AQ90,IF('Capital Structure'!$H$15='Capital Structure'!$G$17,AQ101,IF('Capital Structure'!$H$15='Capital Structure'!$G$18,AQ112,AQ123)))</f>
        <v>0</v>
      </c>
      <c r="AR135" s="139">
        <f>IF('Capital Structure'!$H$15='Capital Structure'!$G$16,AR90,IF('Capital Structure'!$H$15='Capital Structure'!$G$17,AR101,IF('Capital Structure'!$H$15='Capital Structure'!$G$18,AR112,AR123)))</f>
        <v>0</v>
      </c>
      <c r="AS135" s="139">
        <f>IF('Capital Structure'!$H$15='Capital Structure'!$G$16,AS90,IF('Capital Structure'!$H$15='Capital Structure'!$G$17,AS101,IF('Capital Structure'!$H$15='Capital Structure'!$G$18,AS112,AS123)))</f>
        <v>0</v>
      </c>
      <c r="AT135" s="139">
        <f>IF('Capital Structure'!$H$15='Capital Structure'!$G$16,AT90,IF('Capital Structure'!$H$15='Capital Structure'!$G$17,AT101,IF('Capital Structure'!$H$15='Capital Structure'!$G$18,AT112,AT123)))</f>
        <v>0</v>
      </c>
      <c r="AU135" s="139">
        <f>IF('Capital Structure'!$H$15='Capital Structure'!$G$16,AU90,IF('Capital Structure'!$H$15='Capital Structure'!$G$17,AU101,IF('Capital Structure'!$H$15='Capital Structure'!$G$18,AU112,AU123)))</f>
        <v>0</v>
      </c>
      <c r="AV135" s="139">
        <f>IF('Capital Structure'!$H$15='Capital Structure'!$G$16,AV90,IF('Capital Structure'!$H$15='Capital Structure'!$G$17,AV101,IF('Capital Structure'!$H$15='Capital Structure'!$G$18,AV112,AV123)))</f>
        <v>0</v>
      </c>
      <c r="AW135" s="139">
        <f>IF('Capital Structure'!$H$15='Capital Structure'!$G$16,AW90,IF('Capital Structure'!$H$15='Capital Structure'!$G$17,AW101,IF('Capital Structure'!$H$15='Capital Structure'!$G$18,AW112,AW123)))</f>
        <v>0</v>
      </c>
      <c r="AX135" s="139">
        <f>IF('Capital Structure'!$H$15='Capital Structure'!$G$16,AX90,IF('Capital Structure'!$H$15='Capital Structure'!$G$17,AX101,IF('Capital Structure'!$H$15='Capital Structure'!$G$18,AX112,AX123)))</f>
        <v>0</v>
      </c>
      <c r="AY135" s="139">
        <f>IF('Capital Structure'!$H$15='Capital Structure'!$G$16,AY90,IF('Capital Structure'!$H$15='Capital Structure'!$G$17,AY101,IF('Capital Structure'!$H$15='Capital Structure'!$G$18,AY112,AY123)))</f>
        <v>0</v>
      </c>
      <c r="AZ135" s="139">
        <f>IF('Capital Structure'!$H$15='Capital Structure'!$G$16,AZ90,IF('Capital Structure'!$H$15='Capital Structure'!$G$17,AZ101,IF('Capital Structure'!$H$15='Capital Structure'!$G$18,AZ112,AZ123)))</f>
        <v>0</v>
      </c>
      <c r="BA135" s="139">
        <f>IF('Capital Structure'!$H$15='Capital Structure'!$G$16,BA90,IF('Capital Structure'!$H$15='Capital Structure'!$G$17,BA101,IF('Capital Structure'!$H$15='Capital Structure'!$G$18,BA112,BA123)))</f>
        <v>14134.615384615385</v>
      </c>
      <c r="BB135" s="139">
        <f>IF('Capital Structure'!$H$15='Capital Structure'!$G$16,BB90,IF('Capital Structure'!$H$15='Capital Structure'!$G$17,BB101,IF('Capital Structure'!$H$15='Capital Structure'!$G$18,BB112,BB123)))</f>
        <v>28328.125</v>
      </c>
      <c r="BC135" s="139">
        <f>IF('Capital Structure'!$H$15='Capital Structure'!$G$16,BC90,IF('Capital Structure'!$H$15='Capital Structure'!$G$17,BC101,IF('Capital Structure'!$H$15='Capital Structure'!$G$18,BC112,BC123)))</f>
        <v>42580.774238782062</v>
      </c>
      <c r="BD135" s="139">
        <f>IF('Capital Structure'!$H$15='Capital Structure'!$G$16,BD90,IF('Capital Structure'!$H$15='Capital Structure'!$G$17,BD101,IF('Capital Structure'!$H$15='Capital Structure'!$G$18,BD112,BD123)))</f>
        <v>56892.809516059038</v>
      </c>
      <c r="BE135" s="139">
        <f>IF('Capital Structure'!$H$15='Capital Structure'!$G$16,BE90,IF('Capital Structure'!$H$15='Capital Structure'!$G$17,BE101,IF('Capital Structure'!$H$15='Capital Structure'!$G$18,BE112,BE123)))</f>
        <v>71264.478273658009</v>
      </c>
      <c r="BF135" s="139">
        <f>IF('Capital Structure'!$H$15='Capital Structure'!$G$16,BF90,IF('Capital Structure'!$H$15='Capital Structure'!$G$17,BF101,IF('Capital Structure'!$H$15='Capital Structure'!$G$18,BF112,BF123)))</f>
        <v>85696.028984413628</v>
      </c>
      <c r="BG135" s="139">
        <f>IF('Capital Structure'!$H$15='Capital Structure'!$G$16,BG90,IF('Capital Structure'!$H$15='Capital Structure'!$G$17,BG101,IF('Capital Structure'!$H$15='Capital Structure'!$G$18,BG112,BG123)))</f>
        <v>100187.71115646408</v>
      </c>
      <c r="BH135" s="139">
        <f>IF('Capital Structure'!$H$15='Capital Structure'!$G$16,BH90,IF('Capital Structure'!$H$15='Capital Structure'!$G$17,BH101,IF('Capital Structure'!$H$15='Capital Structure'!$G$18,BH112,BH123)))</f>
        <v>114739.77533756472</v>
      </c>
      <c r="BI135" s="139">
        <f>IF('Capital Structure'!$H$15='Capital Structure'!$G$16,BI90,IF('Capital Structure'!$H$15='Capital Structure'!$G$17,BI101,IF('Capital Structure'!$H$15='Capital Structure'!$G$18,BI112,BI123)))</f>
        <v>129352.47311941996</v>
      </c>
      <c r="BJ135" s="139">
        <f>IF('Capital Structure'!$H$15='Capital Structure'!$G$16,BJ90,IF('Capital Structure'!$H$15='Capital Structure'!$G$17,BJ101,IF('Capital Structure'!$H$15='Capital Structure'!$G$18,BJ112,BJ123)))</f>
        <v>144026.05714203292</v>
      </c>
      <c r="BK135" s="139">
        <f>IF('Capital Structure'!$H$15='Capital Structure'!$G$16,BK90,IF('Capital Structure'!$H$15='Capital Structure'!$G$17,BK101,IF('Capital Structure'!$H$15='Capital Structure'!$G$18,BK112,BK123)))</f>
        <v>158760.78109807349</v>
      </c>
      <c r="BL135" s="139">
        <f>IF('Capital Structure'!$H$15='Capital Structure'!$G$16,BL90,IF('Capital Structure'!$H$15='Capital Structure'!$G$17,BL101,IF('Capital Structure'!$H$15='Capital Structure'!$G$18,BL112,BL123)))</f>
        <v>173556.89973726418</v>
      </c>
      <c r="BM135" s="139">
        <f>IF('Capital Structure'!$H$15='Capital Structure'!$G$16,BM90,IF('Capital Structure'!$H$15='Capital Structure'!$G$17,BM101,IF('Capital Structure'!$H$15='Capital Structure'!$G$18,BM112,BM123)))</f>
        <v>188414.66887078484</v>
      </c>
      <c r="BN135" s="139">
        <f>IF('Capital Structure'!$H$15='Capital Structure'!$G$16,BN90,IF('Capital Structure'!$H$15='Capital Structure'!$G$17,BN101,IF('Capital Structure'!$H$15='Capital Structure'!$G$18,BN112,BN123)))</f>
        <v>203334.34537569518</v>
      </c>
      <c r="BO135" s="139">
        <f>IF('Capital Structure'!$H$15='Capital Structure'!$G$16,BO90,IF('Capital Structure'!$H$15='Capital Structure'!$G$17,BO101,IF('Capital Structure'!$H$15='Capital Structure'!$G$18,BO112,BO123)))</f>
        <v>218316.18719937597</v>
      </c>
      <c r="BP135" s="139">
        <f>IF('Capital Structure'!$H$15='Capital Structure'!$G$16,BP90,IF('Capital Structure'!$H$15='Capital Structure'!$G$17,BP101,IF('Capital Structure'!$H$15='Capital Structure'!$G$18,BP112,BP123)))</f>
        <v>233360.45336398878</v>
      </c>
      <c r="BQ135" s="139">
        <f>IF('Capital Structure'!$H$15='Capital Structure'!$G$16,BQ90,IF('Capital Structure'!$H$15='Capital Structure'!$G$17,BQ101,IF('Capital Structure'!$H$15='Capital Structure'!$G$18,BQ112,BQ123)))</f>
        <v>248467.40397095415</v>
      </c>
      <c r="BR135" s="139">
        <f>IF('Capital Structure'!$H$15='Capital Structure'!$G$16,BR90,IF('Capital Structure'!$H$15='Capital Structure'!$G$17,BR101,IF('Capital Structure'!$H$15='Capital Structure'!$G$18,BR112,BR123)))</f>
        <v>263637.30020544847</v>
      </c>
      <c r="BS135" s="139">
        <f>IF('Capital Structure'!$H$15='Capital Structure'!$G$16,BS90,IF('Capital Structure'!$H$15='Capital Structure'!$G$17,BS101,IF('Capital Structure'!$H$15='Capital Structure'!$G$18,BS112,BS123)))</f>
        <v>278870.40434091998</v>
      </c>
      <c r="BT135" s="139">
        <f>IF('Capital Structure'!$H$15='Capital Structure'!$G$16,BT90,IF('Capital Structure'!$H$15='Capital Structure'!$G$17,BT101,IF('Capital Structure'!$H$15='Capital Structure'!$G$18,BT112,BT123)))</f>
        <v>294166.97974362253</v>
      </c>
      <c r="BU135" s="139">
        <f>IF('Capital Structure'!$H$15='Capital Structure'!$G$16,BU90,IF('Capital Structure'!$H$15='Capital Structure'!$G$17,BU101,IF('Capital Structure'!$H$15='Capital Structure'!$G$18,BU112,BU123)))</f>
        <v>309527.2908771697</v>
      </c>
      <c r="BV135" s="139">
        <f>IF('Capital Structure'!$H$15='Capital Structure'!$G$16,BV90,IF('Capital Structure'!$H$15='Capital Structure'!$G$17,BV101,IF('Capital Structure'!$H$15='Capital Structure'!$G$18,BV112,BV123)))</f>
        <v>324951.60330710659</v>
      </c>
      <c r="BW135" s="139">
        <f>IF('Capital Structure'!$H$15='Capital Structure'!$G$16,BW90,IF('Capital Structure'!$H$15='Capital Structure'!$G$17,BW101,IF('Capital Structure'!$H$15='Capital Structure'!$G$18,BW112,BW123)))</f>
        <v>340440.18370550167</v>
      </c>
      <c r="BX135" s="139">
        <f>IF('Capital Structure'!$H$15='Capital Structure'!$G$16,BX90,IF('Capital Structure'!$H$15='Capital Structure'!$G$17,BX101,IF('Capital Structure'!$H$15='Capital Structure'!$G$18,BX112,BX123)))</f>
        <v>355993.29985555657</v>
      </c>
      <c r="BY135" s="139">
        <f>IF('Capital Structure'!$H$15='Capital Structure'!$G$16,BY90,IF('Capital Structure'!$H$15='Capital Structure'!$G$17,BY101,IF('Capital Structure'!$H$15='Capital Structure'!$G$18,BY112,BY123)))</f>
        <v>371611.22065623687</v>
      </c>
      <c r="BZ135" s="139">
        <f>IF('Capital Structure'!$H$15='Capital Structure'!$G$16,BZ90,IF('Capital Structure'!$H$15='Capital Structure'!$G$17,BZ101,IF('Capital Structure'!$H$15='Capital Structure'!$G$18,BZ112,BZ123)))</f>
        <v>387294.21612691967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352</v>
      </c>
      <c r="D136" s="108"/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0</v>
      </c>
      <c r="BB136" s="139">
        <f>IF('Capital Structure'!$H$15='Capital Structure'!$G$16,BB91,IF('Capital Structure'!$H$15='Capital Structure'!$G$17,BB102,IF('Capital Structure'!$H$15='Capital Structure'!$G$18,BB113,BB124)))</f>
        <v>0</v>
      </c>
      <c r="BC136" s="139">
        <f>IF('Capital Structure'!$H$15='Capital Structure'!$G$16,BC91,IF('Capital Structure'!$H$15='Capital Structure'!$G$17,BC102,IF('Capital Structure'!$H$15='Capital Structure'!$G$18,BC113,BC124)))</f>
        <v>0</v>
      </c>
      <c r="BD136" s="139">
        <f>IF('Capital Structure'!$H$15='Capital Structure'!$G$16,BD91,IF('Capital Structure'!$H$15='Capital Structure'!$G$17,BD102,IF('Capital Structure'!$H$15='Capital Structure'!$G$18,BD113,BD124)))</f>
        <v>0</v>
      </c>
      <c r="BE136" s="139">
        <f>IF('Capital Structure'!$H$15='Capital Structure'!$G$16,BE91,IF('Capital Structure'!$H$15='Capital Structure'!$G$17,BE102,IF('Capital Structure'!$H$15='Capital Structure'!$G$18,BE113,BE124)))</f>
        <v>0</v>
      </c>
      <c r="BF136" s="139">
        <f>IF('Capital Structure'!$H$15='Capital Structure'!$G$16,BF91,IF('Capital Structure'!$H$15='Capital Structure'!$G$17,BF102,IF('Capital Structure'!$H$15='Capital Structure'!$G$18,BF113,BF124)))</f>
        <v>0</v>
      </c>
      <c r="BG136" s="139">
        <f>IF('Capital Structure'!$H$15='Capital Structure'!$G$16,BG91,IF('Capital Structure'!$H$15='Capital Structure'!$G$17,BG102,IF('Capital Structure'!$H$15='Capital Structure'!$G$18,BG113,BG124)))</f>
        <v>0</v>
      </c>
      <c r="BH136" s="139">
        <f>IF('Capital Structure'!$H$15='Capital Structure'!$G$16,BH91,IF('Capital Structure'!$H$15='Capital Structure'!$G$17,BH102,IF('Capital Structure'!$H$15='Capital Structure'!$G$18,BH113,BH124)))</f>
        <v>0</v>
      </c>
      <c r="BI136" s="139">
        <f>IF('Capital Structure'!$H$15='Capital Structure'!$G$16,BI91,IF('Capital Structure'!$H$15='Capital Structure'!$G$17,BI102,IF('Capital Structure'!$H$15='Capital Structure'!$G$18,BI113,BI124)))</f>
        <v>0</v>
      </c>
      <c r="BJ136" s="139">
        <f>IF('Capital Structure'!$H$15='Capital Structure'!$G$16,BJ91,IF('Capital Structure'!$H$15='Capital Structure'!$G$17,BJ102,IF('Capital Structure'!$H$15='Capital Structure'!$G$18,BJ113,BJ124)))</f>
        <v>0</v>
      </c>
      <c r="BK136" s="139">
        <f>IF('Capital Structure'!$H$15='Capital Structure'!$G$16,BK91,IF('Capital Structure'!$H$15='Capital Structure'!$G$17,BK102,IF('Capital Structure'!$H$15='Capital Structure'!$G$18,BK113,BK124)))</f>
        <v>0</v>
      </c>
      <c r="BL136" s="139">
        <f>IF('Capital Structure'!$H$15='Capital Structure'!$G$16,BL91,IF('Capital Structure'!$H$15='Capital Structure'!$G$17,BL102,IF('Capital Structure'!$H$15='Capital Structure'!$G$18,BL113,BL124)))</f>
        <v>0</v>
      </c>
      <c r="BM136" s="139">
        <f>IF('Capital Structure'!$H$15='Capital Structure'!$G$16,BM91,IF('Capital Structure'!$H$15='Capital Structure'!$G$17,BM102,IF('Capital Structure'!$H$15='Capital Structure'!$G$18,BM113,BM124)))</f>
        <v>0</v>
      </c>
      <c r="BN136" s="139">
        <f>IF('Capital Structure'!$H$15='Capital Structure'!$G$16,BN91,IF('Capital Structure'!$H$15='Capital Structure'!$G$17,BN102,IF('Capital Structure'!$H$15='Capital Structure'!$G$18,BN113,BN124)))</f>
        <v>0</v>
      </c>
      <c r="BO136" s="139">
        <f>IF('Capital Structure'!$H$15='Capital Structure'!$G$16,BO91,IF('Capital Structure'!$H$15='Capital Structure'!$G$17,BO102,IF('Capital Structure'!$H$15='Capital Structure'!$G$18,BO113,BO124)))</f>
        <v>0</v>
      </c>
      <c r="BP136" s="139">
        <f>IF('Capital Structure'!$H$15='Capital Structure'!$G$16,BP91,IF('Capital Structure'!$H$15='Capital Structure'!$G$17,BP102,IF('Capital Structure'!$H$15='Capital Structure'!$G$18,BP113,BP124)))</f>
        <v>0</v>
      </c>
      <c r="BQ136" s="139">
        <f>IF('Capital Structure'!$H$15='Capital Structure'!$G$16,BQ91,IF('Capital Structure'!$H$15='Capital Structure'!$G$17,BQ102,IF('Capital Structure'!$H$15='Capital Structure'!$G$18,BQ113,BQ124)))</f>
        <v>0</v>
      </c>
      <c r="BR136" s="139">
        <f>IF('Capital Structure'!$H$15='Capital Structure'!$G$16,BR91,IF('Capital Structure'!$H$15='Capital Structure'!$G$17,BR102,IF('Capital Structure'!$H$15='Capital Structure'!$G$18,BR113,BR124)))</f>
        <v>0</v>
      </c>
      <c r="BS136" s="139">
        <f>IF('Capital Structure'!$H$15='Capital Structure'!$G$16,BS91,IF('Capital Structure'!$H$15='Capital Structure'!$G$17,BS102,IF('Capital Structure'!$H$15='Capital Structure'!$G$18,BS113,BS124)))</f>
        <v>0</v>
      </c>
      <c r="BT136" s="139">
        <f>IF('Capital Structure'!$H$15='Capital Structure'!$G$16,BT91,IF('Capital Structure'!$H$15='Capital Structure'!$G$17,BT102,IF('Capital Structure'!$H$15='Capital Structure'!$G$18,BT113,BT124)))</f>
        <v>0</v>
      </c>
      <c r="BU136" s="139">
        <f>IF('Capital Structure'!$H$15='Capital Structure'!$G$16,BU91,IF('Capital Structure'!$H$15='Capital Structure'!$G$17,BU102,IF('Capital Structure'!$H$15='Capital Structure'!$G$18,BU113,BU124)))</f>
        <v>0</v>
      </c>
      <c r="BV136" s="139">
        <f>IF('Capital Structure'!$H$15='Capital Structure'!$G$16,BV91,IF('Capital Structure'!$H$15='Capital Structure'!$G$17,BV102,IF('Capital Structure'!$H$15='Capital Structure'!$G$18,BV113,BV124)))</f>
        <v>0</v>
      </c>
      <c r="BW136" s="139">
        <f>IF('Capital Structure'!$H$15='Capital Structure'!$G$16,BW91,IF('Capital Structure'!$H$15='Capital Structure'!$G$17,BW102,IF('Capital Structure'!$H$15='Capital Structure'!$G$18,BW113,BW124)))</f>
        <v>0</v>
      </c>
      <c r="BX136" s="139">
        <f>IF('Capital Structure'!$H$15='Capital Structure'!$G$16,BX91,IF('Capital Structure'!$H$15='Capital Structure'!$G$17,BX102,IF('Capital Structure'!$H$15='Capital Structure'!$G$18,BX113,BX124)))</f>
        <v>0</v>
      </c>
      <c r="BY136" s="139">
        <f>IF('Capital Structure'!$H$15='Capital Structure'!$G$16,BY91,IF('Capital Structure'!$H$15='Capital Structure'!$G$17,BY102,IF('Capital Structure'!$H$15='Capital Structure'!$G$18,BY113,BY124)))</f>
        <v>0</v>
      </c>
      <c r="BZ136" s="139">
        <f>IF('Capital Structure'!$H$15='Capital Structure'!$G$16,BZ91,IF('Capital Structure'!$H$15='Capital Structure'!$G$17,BZ102,IF('Capital Structure'!$H$15='Capital Structure'!$G$18,BZ113,BZ124)))</f>
        <v>0</v>
      </c>
      <c r="CA136" s="139">
        <f>IF('Capital Structure'!$H$15='Capital Structure'!$G$16,CA91,IF('Capital Structure'!$H$15='Capital Structure'!$G$17,CA102,IF('Capital Structure'!$H$15='Capital Structure'!$G$18,CA113,CA124)))</f>
        <v>0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353</v>
      </c>
      <c r="E137" s="139">
        <f>IF('Capital Structure'!$H$15='Capital Structure'!$G$16,E92,IF('Capital Structure'!$H$15='Capital Structure'!$G$17,E103,IF('Capital Structure'!$H$15='Capital Structure'!$G$18,E114,E125)))</f>
        <v>0</v>
      </c>
      <c r="F137" s="139">
        <f>IF('Capital Structure'!$H$15='Capital Structure'!$G$16,F92,IF('Capital Structure'!$H$15='Capital Structure'!$G$17,F103,IF('Capital Structure'!$H$15='Capital Structure'!$G$18,F114,F125)))</f>
        <v>0</v>
      </c>
      <c r="G137" s="139">
        <f>IF('Capital Structure'!$H$15='Capital Structure'!$G$16,G92,IF('Capital Structure'!$H$15='Capital Structure'!$G$17,G103,IF('Capital Structure'!$H$15='Capital Structure'!$G$18,G114,G125)))</f>
        <v>0</v>
      </c>
      <c r="H137" s="139">
        <f>IF('Capital Structure'!$H$15='Capital Structure'!$G$16,H92,IF('Capital Structure'!$H$15='Capital Structure'!$G$17,H103,IF('Capital Structure'!$H$15='Capital Structure'!$G$18,H114,H125)))</f>
        <v>0</v>
      </c>
      <c r="I137" s="139">
        <f>IF('Capital Structure'!$H$15='Capital Structure'!$G$16,I92,IF('Capital Structure'!$H$15='Capital Structure'!$G$17,I103,IF('Capital Structure'!$H$15='Capital Structure'!$G$18,I114,I125)))</f>
        <v>0</v>
      </c>
      <c r="J137" s="139">
        <f>IF('Capital Structure'!$H$15='Capital Structure'!$G$16,J92,IF('Capital Structure'!$H$15='Capital Structure'!$G$17,J103,IF('Capital Structure'!$H$15='Capital Structure'!$G$18,J114,J125)))</f>
        <v>0</v>
      </c>
      <c r="K137" s="139">
        <f>IF('Capital Structure'!$H$15='Capital Structure'!$G$16,K92,IF('Capital Structure'!$H$15='Capital Structure'!$G$17,K103,IF('Capital Structure'!$H$15='Capital Structure'!$G$18,K114,K125)))</f>
        <v>0</v>
      </c>
      <c r="L137" s="139">
        <f>IF('Capital Structure'!$H$15='Capital Structure'!$G$16,L92,IF('Capital Structure'!$H$15='Capital Structure'!$G$17,L103,IF('Capital Structure'!$H$15='Capital Structure'!$G$18,L114,L125)))</f>
        <v>0</v>
      </c>
      <c r="M137" s="139">
        <f>IF('Capital Structure'!$H$15='Capital Structure'!$G$16,M92,IF('Capital Structure'!$H$15='Capital Structure'!$G$17,M103,IF('Capital Structure'!$H$15='Capital Structure'!$G$18,M114,M125)))</f>
        <v>0</v>
      </c>
      <c r="N137" s="139">
        <f>IF('Capital Structure'!$H$15='Capital Structure'!$G$16,N92,IF('Capital Structure'!$H$15='Capital Structure'!$G$17,N103,IF('Capital Structure'!$H$15='Capital Structure'!$G$18,N114,N125)))</f>
        <v>0</v>
      </c>
      <c r="O137" s="139">
        <f>IF('Capital Structure'!$H$15='Capital Structure'!$G$16,O92,IF('Capital Structure'!$H$15='Capital Structure'!$G$17,O103,IF('Capital Structure'!$H$15='Capital Structure'!$G$18,O114,O125)))</f>
        <v>0</v>
      </c>
      <c r="P137" s="139">
        <f>IF('Capital Structure'!$H$15='Capital Structure'!$G$16,P92,IF('Capital Structure'!$H$15='Capital Structure'!$G$17,P103,IF('Capital Structure'!$H$15='Capital Structure'!$G$18,P114,P125)))</f>
        <v>0</v>
      </c>
      <c r="Q137" s="139">
        <f>IF('Capital Structure'!$H$15='Capital Structure'!$G$16,Q92,IF('Capital Structure'!$H$15='Capital Structure'!$G$17,Q103,IF('Capital Structure'!$H$15='Capital Structure'!$G$18,Q114,Q125)))</f>
        <v>0</v>
      </c>
      <c r="R137" s="139">
        <f>IF('Capital Structure'!$H$15='Capital Structure'!$G$16,R92,IF('Capital Structure'!$H$15='Capital Structure'!$G$17,R103,IF('Capital Structure'!$H$15='Capital Structure'!$G$18,R114,R125)))</f>
        <v>0</v>
      </c>
      <c r="S137" s="139">
        <f>IF('Capital Structure'!$H$15='Capital Structure'!$G$16,S92,IF('Capital Structure'!$H$15='Capital Structure'!$G$17,S103,IF('Capital Structure'!$H$15='Capital Structure'!$G$18,S114,S125)))</f>
        <v>0</v>
      </c>
      <c r="T137" s="139">
        <f>IF('Capital Structure'!$H$15='Capital Structure'!$G$16,T92,IF('Capital Structure'!$H$15='Capital Structure'!$G$17,T103,IF('Capital Structure'!$H$15='Capital Structure'!$G$18,T114,T125)))</f>
        <v>0</v>
      </c>
      <c r="U137" s="139">
        <f>IF('Capital Structure'!$H$15='Capital Structure'!$G$16,U92,IF('Capital Structure'!$H$15='Capital Structure'!$G$17,U103,IF('Capital Structure'!$H$15='Capital Structure'!$G$18,U114,U125)))</f>
        <v>0</v>
      </c>
      <c r="V137" s="139">
        <f>IF('Capital Structure'!$H$15='Capital Structure'!$G$16,V92,IF('Capital Structure'!$H$15='Capital Structure'!$G$17,V103,IF('Capital Structure'!$H$15='Capital Structure'!$G$18,V114,V125)))</f>
        <v>0</v>
      </c>
      <c r="W137" s="139">
        <f>IF('Capital Structure'!$H$15='Capital Structure'!$G$16,W92,IF('Capital Structure'!$H$15='Capital Structure'!$G$17,W103,IF('Capital Structure'!$H$15='Capital Structure'!$G$18,W114,W125)))</f>
        <v>0</v>
      </c>
      <c r="X137" s="139">
        <f>IF('Capital Structure'!$H$15='Capital Structure'!$G$16,X92,IF('Capital Structure'!$H$15='Capital Structure'!$G$17,X103,IF('Capital Structure'!$H$15='Capital Structure'!$G$18,X114,X125)))</f>
        <v>0</v>
      </c>
      <c r="Y137" s="139">
        <f>IF('Capital Structure'!$H$15='Capital Structure'!$G$16,Y92,IF('Capital Structure'!$H$15='Capital Structure'!$G$17,Y103,IF('Capital Structure'!$H$15='Capital Structure'!$G$18,Y114,Y125)))</f>
        <v>0</v>
      </c>
      <c r="Z137" s="139">
        <f>IF('Capital Structure'!$H$15='Capital Structure'!$G$16,Z92,IF('Capital Structure'!$H$15='Capital Structure'!$G$17,Z103,IF('Capital Structure'!$H$15='Capital Structure'!$G$18,Z114,Z125)))</f>
        <v>0</v>
      </c>
      <c r="AA137" s="139">
        <f>IF('Capital Structure'!$H$15='Capital Structure'!$G$16,AA92,IF('Capital Structure'!$H$15='Capital Structure'!$G$17,AA103,IF('Capital Structure'!$H$15='Capital Structure'!$G$18,AA114,AA125)))</f>
        <v>0</v>
      </c>
      <c r="AB137" s="139">
        <f>IF('Capital Structure'!$H$15='Capital Structure'!$G$16,AB92,IF('Capital Structure'!$H$15='Capital Structure'!$G$17,AB103,IF('Capital Structure'!$H$15='Capital Structure'!$G$18,AB114,AB125)))</f>
        <v>0</v>
      </c>
      <c r="AC137" s="139">
        <f>IF('Capital Structure'!$H$15='Capital Structure'!$G$16,AC92,IF('Capital Structure'!$H$15='Capital Structure'!$G$17,AC103,IF('Capital Structure'!$H$15='Capital Structure'!$G$18,AC114,AC125)))</f>
        <v>0</v>
      </c>
      <c r="AD137" s="139">
        <f>IF('Capital Structure'!$H$15='Capital Structure'!$G$16,AD92,IF('Capital Structure'!$H$15='Capital Structure'!$G$17,AD103,IF('Capital Structure'!$H$15='Capital Structure'!$G$18,AD114,AD125)))</f>
        <v>0</v>
      </c>
      <c r="AE137" s="139">
        <f>IF('Capital Structure'!$H$15='Capital Structure'!$G$16,AE92,IF('Capital Structure'!$H$15='Capital Structure'!$G$17,AE103,IF('Capital Structure'!$H$15='Capital Structure'!$G$18,AE114,AE125)))</f>
        <v>0</v>
      </c>
      <c r="AF137" s="139">
        <f>IF('Capital Structure'!$H$15='Capital Structure'!$G$16,AF92,IF('Capital Structure'!$H$15='Capital Structure'!$G$17,AF103,IF('Capital Structure'!$H$15='Capital Structure'!$G$18,AF114,AF125)))</f>
        <v>0</v>
      </c>
      <c r="AG137" s="139">
        <f>IF('Capital Structure'!$H$15='Capital Structure'!$G$16,AG92,IF('Capital Structure'!$H$15='Capital Structure'!$G$17,AG103,IF('Capital Structure'!$H$15='Capital Structure'!$G$18,AG114,AG125)))</f>
        <v>0</v>
      </c>
      <c r="AH137" s="139">
        <f>IF('Capital Structure'!$H$15='Capital Structure'!$G$16,AH92,IF('Capital Structure'!$H$15='Capital Structure'!$G$17,AH103,IF('Capital Structure'!$H$15='Capital Structure'!$G$18,AH114,AH125)))</f>
        <v>0</v>
      </c>
      <c r="AI137" s="139">
        <f>IF('Capital Structure'!$H$15='Capital Structure'!$G$16,AI92,IF('Capital Structure'!$H$15='Capital Structure'!$G$17,AI103,IF('Capital Structure'!$H$15='Capital Structure'!$G$18,AI114,AI125)))</f>
        <v>0</v>
      </c>
      <c r="AJ137" s="139">
        <f>IF('Capital Structure'!$H$15='Capital Structure'!$G$16,AJ92,IF('Capital Structure'!$H$15='Capital Structure'!$G$17,AJ103,IF('Capital Structure'!$H$15='Capital Structure'!$G$18,AJ114,AJ125)))</f>
        <v>0</v>
      </c>
      <c r="AK137" s="139">
        <f>IF('Capital Structure'!$H$15='Capital Structure'!$G$16,AK92,IF('Capital Structure'!$H$15='Capital Structure'!$G$17,AK103,IF('Capital Structure'!$H$15='Capital Structure'!$G$18,AK114,AK125)))</f>
        <v>0</v>
      </c>
      <c r="AL137" s="139">
        <f>IF('Capital Structure'!$H$15='Capital Structure'!$G$16,AL92,IF('Capital Structure'!$H$15='Capital Structure'!$G$17,AL103,IF('Capital Structure'!$H$15='Capital Structure'!$G$18,AL114,AL125)))</f>
        <v>0</v>
      </c>
      <c r="AM137" s="139">
        <f>IF('Capital Structure'!$H$15='Capital Structure'!$G$16,AM92,IF('Capital Structure'!$H$15='Capital Structure'!$G$17,AM103,IF('Capital Structure'!$H$15='Capital Structure'!$G$18,AM114,AM125)))</f>
        <v>0</v>
      </c>
      <c r="AN137" s="139">
        <f>IF('Capital Structure'!$H$15='Capital Structure'!$G$16,AN92,IF('Capital Structure'!$H$15='Capital Structure'!$G$17,AN103,IF('Capital Structure'!$H$15='Capital Structure'!$G$18,AN114,AN125)))</f>
        <v>0</v>
      </c>
      <c r="AO137" s="139">
        <f>IF('Capital Structure'!$H$15='Capital Structure'!$G$16,AO92,IF('Capital Structure'!$H$15='Capital Structure'!$G$17,AO103,IF('Capital Structure'!$H$15='Capital Structure'!$G$18,AO114,AO125)))</f>
        <v>0</v>
      </c>
      <c r="AP137" s="139">
        <f>IF('Capital Structure'!$H$15='Capital Structure'!$G$16,AP92,IF('Capital Structure'!$H$15='Capital Structure'!$G$17,AP103,IF('Capital Structure'!$H$15='Capital Structure'!$G$18,AP114,AP125)))</f>
        <v>0</v>
      </c>
      <c r="AQ137" s="139">
        <f>IF('Capital Structure'!$H$15='Capital Structure'!$G$16,AQ92,IF('Capital Structure'!$H$15='Capital Structure'!$G$17,AQ103,IF('Capital Structure'!$H$15='Capital Structure'!$G$18,AQ114,AQ125)))</f>
        <v>0</v>
      </c>
      <c r="AR137" s="139">
        <f>IF('Capital Structure'!$H$15='Capital Structure'!$G$16,AR92,IF('Capital Structure'!$H$15='Capital Structure'!$G$17,AR103,IF('Capital Structure'!$H$15='Capital Structure'!$G$18,AR114,AR125)))</f>
        <v>0</v>
      </c>
      <c r="AS137" s="139">
        <f>IF('Capital Structure'!$H$15='Capital Structure'!$G$16,AS92,IF('Capital Structure'!$H$15='Capital Structure'!$G$17,AS103,IF('Capital Structure'!$H$15='Capital Structure'!$G$18,AS114,AS125)))</f>
        <v>0</v>
      </c>
      <c r="AT137" s="139">
        <f>IF('Capital Structure'!$H$15='Capital Structure'!$G$16,AT92,IF('Capital Structure'!$H$15='Capital Structure'!$G$17,AT103,IF('Capital Structure'!$H$15='Capital Structure'!$G$18,AT114,AT125)))</f>
        <v>0</v>
      </c>
      <c r="AU137" s="139">
        <f>IF('Capital Structure'!$H$15='Capital Structure'!$G$16,AU92,IF('Capital Structure'!$H$15='Capital Structure'!$G$17,AU103,IF('Capital Structure'!$H$15='Capital Structure'!$G$18,AU114,AU125)))</f>
        <v>0</v>
      </c>
      <c r="AV137" s="139">
        <f>IF('Capital Structure'!$H$15='Capital Structure'!$G$16,AV92,IF('Capital Structure'!$H$15='Capital Structure'!$G$17,AV103,IF('Capital Structure'!$H$15='Capital Structure'!$G$18,AV114,AV125)))</f>
        <v>0</v>
      </c>
      <c r="AW137" s="139">
        <f>IF('Capital Structure'!$H$15='Capital Structure'!$G$16,AW92,IF('Capital Structure'!$H$15='Capital Structure'!$G$17,AW103,IF('Capital Structure'!$H$15='Capital Structure'!$G$18,AW114,AW125)))</f>
        <v>0</v>
      </c>
      <c r="AX137" s="139">
        <f>IF('Capital Structure'!$H$15='Capital Structure'!$G$16,AX92,IF('Capital Structure'!$H$15='Capital Structure'!$G$17,AX103,IF('Capital Structure'!$H$15='Capital Structure'!$G$18,AX114,AX125)))</f>
        <v>0</v>
      </c>
      <c r="AY137" s="139">
        <f>IF('Capital Structure'!$H$15='Capital Structure'!$G$16,AY92,IF('Capital Structure'!$H$15='Capital Structure'!$G$17,AY103,IF('Capital Structure'!$H$15='Capital Structure'!$G$18,AY114,AY125)))</f>
        <v>0</v>
      </c>
      <c r="AZ137" s="139">
        <f>IF('Capital Structure'!$H$15='Capital Structure'!$G$16,AZ92,IF('Capital Structure'!$H$15='Capital Structure'!$G$17,AZ103,IF('Capital Structure'!$H$15='Capital Structure'!$G$18,AZ114,AZ125)))</f>
        <v>0</v>
      </c>
      <c r="BA137" s="139">
        <f>IF('Capital Structure'!$H$15='Capital Structure'!$G$16,BA92,IF('Capital Structure'!$H$15='Capital Structure'!$G$17,BA103,IF('Capital Structure'!$H$15='Capital Structure'!$G$18,BA114,BA125)))</f>
        <v>3392307.6923076925</v>
      </c>
      <c r="BB137" s="139">
        <f>IF('Capital Structure'!$H$15='Capital Structure'!$G$16,BB92,IF('Capital Structure'!$H$15='Capital Structure'!$G$17,BB103,IF('Capital Structure'!$H$15='Capital Structure'!$G$18,BB114,BB125)))</f>
        <v>6798750</v>
      </c>
      <c r="BC137" s="139">
        <f>IF('Capital Structure'!$H$15='Capital Structure'!$G$16,BC92,IF('Capital Structure'!$H$15='Capital Structure'!$G$17,BC103,IF('Capital Structure'!$H$15='Capital Structure'!$G$18,BC114,BC125)))</f>
        <v>10219385.817307694</v>
      </c>
      <c r="BD137" s="139">
        <f>IF('Capital Structure'!$H$15='Capital Structure'!$G$16,BD92,IF('Capital Structure'!$H$15='Capital Structure'!$G$17,BD103,IF('Capital Structure'!$H$15='Capital Structure'!$G$18,BD114,BD125)))</f>
        <v>13654274.283854168</v>
      </c>
      <c r="BE137" s="139">
        <f>IF('Capital Structure'!$H$15='Capital Structure'!$G$16,BE92,IF('Capital Structure'!$H$15='Capital Structure'!$G$17,BE103,IF('Capital Structure'!$H$15='Capital Structure'!$G$18,BE114,BE125)))</f>
        <v>17103474.785677921</v>
      </c>
      <c r="BF137" s="139">
        <f>IF('Capital Structure'!$H$15='Capital Structure'!$G$16,BF92,IF('Capital Structure'!$H$15='Capital Structure'!$G$17,BF103,IF('Capital Structure'!$H$15='Capital Structure'!$G$18,BF114,BF125)))</f>
        <v>20567046.956259269</v>
      </c>
      <c r="BG137" s="139">
        <f>IF('Capital Structure'!$H$15='Capital Structure'!$G$16,BG92,IF('Capital Structure'!$H$15='Capital Structure'!$G$17,BG103,IF('Capital Structure'!$H$15='Capital Structure'!$G$18,BG114,BG125)))</f>
        <v>24045050.677551378</v>
      </c>
      <c r="BH137" s="139">
        <f>IF('Capital Structure'!$H$15='Capital Structure'!$G$16,BH92,IF('Capital Structure'!$H$15='Capital Structure'!$G$17,BH103,IF('Capital Structure'!$H$15='Capital Structure'!$G$18,BH114,BH125)))</f>
        <v>27537546.081015531</v>
      </c>
      <c r="BI137" s="139">
        <f>IF('Capital Structure'!$H$15='Capital Structure'!$G$16,BI92,IF('Capital Structure'!$H$15='Capital Structure'!$G$17,BI103,IF('Capital Structure'!$H$15='Capital Structure'!$G$18,BI114,BI125)))</f>
        <v>31044593.548660789</v>
      </c>
      <c r="BJ137" s="139">
        <f>IF('Capital Structure'!$H$15='Capital Structure'!$G$16,BJ92,IF('Capital Structure'!$H$15='Capital Structure'!$G$17,BJ103,IF('Capital Structure'!$H$15='Capital Structure'!$G$18,BJ114,BJ125)))</f>
        <v>34566253.714087903</v>
      </c>
      <c r="BK137" s="139">
        <f>IF('Capital Structure'!$H$15='Capital Structure'!$G$16,BK92,IF('Capital Structure'!$H$15='Capital Structure'!$G$17,BK103,IF('Capital Structure'!$H$15='Capital Structure'!$G$18,BK114,BK125)))</f>
        <v>38102587.463537633</v>
      </c>
      <c r="BL137" s="139">
        <f>IF('Capital Structure'!$H$15='Capital Structure'!$G$16,BL92,IF('Capital Structure'!$H$15='Capital Structure'!$G$17,BL103,IF('Capital Structure'!$H$15='Capital Structure'!$G$18,BL114,BL125)))</f>
        <v>41653655.936943404</v>
      </c>
      <c r="BM137" s="139">
        <f>IF('Capital Structure'!$H$15='Capital Structure'!$G$16,BM92,IF('Capital Structure'!$H$15='Capital Structure'!$G$17,BM103,IF('Capital Structure'!$H$15='Capital Structure'!$G$18,BM114,BM125)))</f>
        <v>45219520.528988361</v>
      </c>
      <c r="BN137" s="139">
        <f>IF('Capital Structure'!$H$15='Capital Structure'!$G$16,BN92,IF('Capital Structure'!$H$15='Capital Structure'!$G$17,BN103,IF('Capital Structure'!$H$15='Capital Structure'!$G$18,BN114,BN125)))</f>
        <v>48800242.890166841</v>
      </c>
      <c r="BO137" s="139">
        <f>IF('Capital Structure'!$H$15='Capital Structure'!$G$16,BO92,IF('Capital Structure'!$H$15='Capital Structure'!$G$17,BO103,IF('Capital Structure'!$H$15='Capital Structure'!$G$18,BO114,BO125)))</f>
        <v>52395884.927850232</v>
      </c>
      <c r="BP137" s="139">
        <f>IF('Capital Structure'!$H$15='Capital Structure'!$G$16,BP92,IF('Capital Structure'!$H$15='Capital Structure'!$G$17,BP103,IF('Capital Structure'!$H$15='Capital Structure'!$G$18,BP114,BP125)))</f>
        <v>56006508.807357304</v>
      </c>
      <c r="BQ137" s="139">
        <f>IF('Capital Structure'!$H$15='Capital Structure'!$G$16,BQ92,IF('Capital Structure'!$H$15='Capital Structure'!$G$17,BQ103,IF('Capital Structure'!$H$15='Capital Structure'!$G$18,BQ114,BQ125)))</f>
        <v>59632176.953028992</v>
      </c>
      <c r="BR137" s="139">
        <f>IF('Capital Structure'!$H$15='Capital Structure'!$G$16,BR92,IF('Capital Structure'!$H$15='Capital Structure'!$G$17,BR103,IF('Capital Structure'!$H$15='Capital Structure'!$G$18,BR114,BR125)))</f>
        <v>63272952.049307637</v>
      </c>
      <c r="BS137" s="139">
        <f>IF('Capital Structure'!$H$15='Capital Structure'!$G$16,BS92,IF('Capital Structure'!$H$15='Capital Structure'!$G$17,BS103,IF('Capital Structure'!$H$15='Capital Structure'!$G$18,BS114,BS125)))</f>
        <v>66928897.041820787</v>
      </c>
      <c r="BT137" s="139">
        <f>IF('Capital Structure'!$H$15='Capital Structure'!$G$16,BT92,IF('Capital Structure'!$H$15='Capital Structure'!$G$17,BT103,IF('Capital Structure'!$H$15='Capital Structure'!$G$18,BT114,BT125)))</f>
        <v>70600075.138469398</v>
      </c>
      <c r="BU137" s="139">
        <f>IF('Capital Structure'!$H$15='Capital Structure'!$G$16,BU92,IF('Capital Structure'!$H$15='Capital Structure'!$G$17,BU103,IF('Capital Structure'!$H$15='Capital Structure'!$G$18,BU114,BU125)))</f>
        <v>74286549.810520723</v>
      </c>
      <c r="BV137" s="139">
        <f>IF('Capital Structure'!$H$15='Capital Structure'!$G$16,BV92,IF('Capital Structure'!$H$15='Capital Structure'!$G$17,BV103,IF('Capital Structure'!$H$15='Capital Structure'!$G$18,BV114,BV125)))</f>
        <v>77988384.793705583</v>
      </c>
      <c r="BW137" s="139">
        <f>IF('Capital Structure'!$H$15='Capital Structure'!$G$16,BW92,IF('Capital Structure'!$H$15='Capital Structure'!$G$17,BW103,IF('Capital Structure'!$H$15='Capital Structure'!$G$18,BW114,BW125)))</f>
        <v>81705644.089320391</v>
      </c>
      <c r="BX137" s="139">
        <f>IF('Capital Structure'!$H$15='Capital Structure'!$G$16,BX92,IF('Capital Structure'!$H$15='Capital Structure'!$G$17,BX103,IF('Capital Structure'!$H$15='Capital Structure'!$G$18,BX114,BX125)))</f>
        <v>85438391.965333581</v>
      </c>
      <c r="BY137" s="139">
        <f>IF('Capital Structure'!$H$15='Capital Structure'!$G$16,BY92,IF('Capital Structure'!$H$15='Capital Structure'!$G$17,BY103,IF('Capital Structure'!$H$15='Capital Structure'!$G$18,BY114,BY125)))</f>
        <v>89186692.957496837</v>
      </c>
      <c r="BZ137" s="139">
        <f>IF('Capital Structure'!$H$15='Capital Structure'!$G$16,BZ92,IF('Capital Structure'!$H$15='Capital Structure'!$G$17,BZ103,IF('Capital Structure'!$H$15='Capital Structure'!$G$18,BZ114,BZ125)))</f>
        <v>92950611.870460704</v>
      </c>
      <c r="CA137" s="139">
        <f>IF('Capital Structure'!$H$15='Capital Structure'!$G$16,CA92,IF('Capital Structure'!$H$15='Capital Structure'!$G$17,CA103,IF('Capital Structure'!$H$15='Capital Structure'!$G$18,CA114,CA125)))</f>
        <v>93337906.086587623</v>
      </c>
      <c r="CB137" s="139">
        <f>IF('Capital Structure'!$H$15='Capital Structure'!$G$16,CB92,IF('Capital Structure'!$H$15='Capital Structure'!$G$17,CB103,IF('Capital Structure'!$H$15='Capital Structure'!$G$18,CB114,CB125)))</f>
        <v>0</v>
      </c>
      <c r="CC137" s="139">
        <f>IF('Capital Structure'!$H$15='Capital Structure'!$G$16,CC92,IF('Capital Structure'!$H$15='Capital Structure'!$G$17,CC103,IF('Capital Structure'!$H$15='Capital Structure'!$G$18,CC114,CC125)))</f>
        <v>0</v>
      </c>
      <c r="CD137" s="139">
        <f>IF('Capital Structure'!$H$15='Capital Structure'!$G$16,CD92,IF('Capital Structure'!$H$15='Capital Structure'!$G$17,CD103,IF('Capital Structure'!$H$15='Capital Structure'!$G$18,CD114,CD125)))</f>
        <v>0</v>
      </c>
      <c r="CE137" s="139">
        <f>IF('Capital Structure'!$H$15='Capital Structure'!$G$16,CE92,IF('Capital Structure'!$H$15='Capital Structure'!$G$17,CE103,IF('Capital Structure'!$H$15='Capital Structure'!$G$18,CE114,CE125)))</f>
        <v>0</v>
      </c>
      <c r="CF137" s="139">
        <f>IF('Capital Structure'!$H$15='Capital Structure'!$G$16,CF92,IF('Capital Structure'!$H$15='Capital Structure'!$G$17,CF103,IF('Capital Structure'!$H$15='Capital Structure'!$G$18,CF114,CF125)))</f>
        <v>0</v>
      </c>
      <c r="CG137" s="139">
        <f>IF('Capital Structure'!$H$15='Capital Structure'!$G$16,CG92,IF('Capital Structure'!$H$15='Capital Structure'!$G$17,CG103,IF('Capital Structure'!$H$15='Capital Structure'!$G$18,CG114,CG125)))</f>
        <v>0</v>
      </c>
      <c r="CH137" s="139">
        <f>IF('Capital Structure'!$H$15='Capital Structure'!$G$16,CH92,IF('Capital Structure'!$H$15='Capital Structure'!$G$17,CH103,IF('Capital Structure'!$H$15='Capital Structure'!$G$18,CH114,CH125)))</f>
        <v>0</v>
      </c>
      <c r="CI137" s="139">
        <f>IF('Capital Structure'!$H$15='Capital Structure'!$G$16,CI92,IF('Capital Structure'!$H$15='Capital Structure'!$G$17,CI103,IF('Capital Structure'!$H$15='Capital Structure'!$G$18,CI114,CI125)))</f>
        <v>0</v>
      </c>
      <c r="CJ137" s="139">
        <f>IF('Capital Structure'!$H$15='Capital Structure'!$G$16,CJ92,IF('Capital Structure'!$H$15='Capital Structure'!$G$17,CJ103,IF('Capital Structure'!$H$15='Capital Structure'!$G$18,CJ114,CJ125)))</f>
        <v>0</v>
      </c>
      <c r="CK137" s="139">
        <f>IF('Capital Structure'!$H$15='Capital Structure'!$G$16,CK92,IF('Capital Structure'!$H$15='Capital Structure'!$G$17,CK103,IF('Capital Structure'!$H$15='Capital Structure'!$G$18,CK114,CK125)))</f>
        <v>0</v>
      </c>
      <c r="CL137" s="139">
        <f>IF('Capital Structure'!$H$15='Capital Structure'!$G$16,CL92,IF('Capital Structure'!$H$15='Capital Structure'!$G$17,CL103,IF('Capital Structure'!$H$15='Capital Structure'!$G$18,CL114,CL125)))</f>
        <v>0</v>
      </c>
      <c r="CM137" s="139">
        <f>IF('Capital Structure'!$H$15='Capital Structure'!$G$16,CM92,IF('Capital Structure'!$H$15='Capital Structure'!$G$17,CM103,IF('Capital Structure'!$H$15='Capital Structure'!$G$18,CM114,CM125)))</f>
        <v>0</v>
      </c>
      <c r="CN137" s="139">
        <f>IF('Capital Structure'!$H$15='Capital Structure'!$G$16,CN92,IF('Capital Structure'!$H$15='Capital Structure'!$G$17,CN103,IF('Capital Structure'!$H$15='Capital Structure'!$G$18,CN114,CN125)))</f>
        <v>0</v>
      </c>
      <c r="CO137" s="139">
        <f>IF('Capital Structure'!$H$15='Capital Structure'!$G$16,CO92,IF('Capital Structure'!$H$15='Capital Structure'!$G$17,CO103,IF('Capital Structure'!$H$15='Capital Structure'!$G$18,CO114,CO125)))</f>
        <v>0</v>
      </c>
      <c r="CP137" s="139">
        <f>IF('Capital Structure'!$H$15='Capital Structure'!$G$16,CP92,IF('Capital Structure'!$H$15='Capital Structure'!$G$17,CP103,IF('Capital Structure'!$H$15='Capital Structure'!$G$18,CP114,CP125)))</f>
        <v>0</v>
      </c>
      <c r="CQ137" s="139">
        <f>IF('Capital Structure'!$H$15='Capital Structure'!$G$16,CQ92,IF('Capital Structure'!$H$15='Capital Structure'!$G$17,CQ103,IF('Capital Structure'!$H$15='Capital Structure'!$G$18,CQ114,CQ125)))</f>
        <v>0</v>
      </c>
      <c r="CR137" s="139">
        <f>IF('Capital Structure'!$H$15='Capital Structure'!$G$16,CR92,IF('Capital Structure'!$H$15='Capital Structure'!$G$17,CR103,IF('Capital Structure'!$H$15='Capital Structure'!$G$18,CR114,CR125)))</f>
        <v>0</v>
      </c>
      <c r="CS137" s="139">
        <f>IF('Capital Structure'!$H$15='Capital Structure'!$G$16,CS92,IF('Capital Structure'!$H$15='Capital Structure'!$G$17,CS103,IF('Capital Structure'!$H$15='Capital Structure'!$G$18,CS114,CS125)))</f>
        <v>0</v>
      </c>
      <c r="CT137" s="139">
        <f>IF('Capital Structure'!$H$15='Capital Structure'!$G$16,CT92,IF('Capital Structure'!$H$15='Capital Structure'!$G$17,CT103,IF('Capital Structure'!$H$15='Capital Structure'!$G$18,CT114,CT125)))</f>
        <v>0</v>
      </c>
      <c r="CU137" s="139">
        <f>IF('Capital Structure'!$H$15='Capital Structure'!$G$16,CU92,IF('Capital Structure'!$H$15='Capital Structure'!$G$17,CU103,IF('Capital Structure'!$H$15='Capital Structure'!$G$18,CU114,CU125)))</f>
        <v>0</v>
      </c>
      <c r="CV137" s="139">
        <f>IF('Capital Structure'!$H$15='Capital Structure'!$G$16,CV92,IF('Capital Structure'!$H$15='Capital Structure'!$G$17,CV103,IF('Capital Structure'!$H$15='Capital Structure'!$G$18,CV114,CV125)))</f>
        <v>0</v>
      </c>
      <c r="CW137" s="139">
        <f>IF('Capital Structure'!$H$15='Capital Structure'!$G$16,CW92,IF('Capital Structure'!$H$15='Capital Structure'!$G$17,CW103,IF('Capital Structure'!$H$15='Capital Structure'!$G$18,CW114,CW125)))</f>
        <v>0</v>
      </c>
      <c r="CX137" s="139">
        <f>IF('Capital Structure'!$H$15='Capital Structure'!$G$16,CX92,IF('Capital Structure'!$H$15='Capital Structure'!$G$17,CX103,IF('Capital Structure'!$H$15='Capital Structure'!$G$18,CX114,CX125)))</f>
        <v>0</v>
      </c>
      <c r="CY137" s="139">
        <f>IF('Capital Structure'!$H$15='Capital Structure'!$G$16,CY92,IF('Capital Structure'!$H$15='Capital Structure'!$G$17,CY103,IF('Capital Structure'!$H$15='Capital Structure'!$G$18,CY114,CY125)))</f>
        <v>0</v>
      </c>
      <c r="CZ137" s="139">
        <f>IF('Capital Structure'!$H$15='Capital Structure'!$G$16,CZ92,IF('Capital Structure'!$H$15='Capital Structure'!$G$17,CZ103,IF('Capital Structure'!$H$15='Capital Structure'!$G$18,CZ114,CZ125)))</f>
        <v>0</v>
      </c>
      <c r="DA137" s="139">
        <f>IF('Capital Structure'!$H$15='Capital Structure'!$G$16,DA92,IF('Capital Structure'!$H$15='Capital Structure'!$G$17,DA103,IF('Capital Structure'!$H$15='Capital Structure'!$G$18,DA114,DA125)))</f>
        <v>0</v>
      </c>
      <c r="DB137" s="139">
        <f>IF('Capital Structure'!$H$15='Capital Structure'!$G$16,DB92,IF('Capital Structure'!$H$15='Capital Structure'!$G$17,DB103,IF('Capital Structure'!$H$15='Capital Structure'!$G$18,DB114,DB125)))</f>
        <v>0</v>
      </c>
      <c r="DC137" s="139">
        <f>IF('Capital Structure'!$H$15='Capital Structure'!$G$16,DC92,IF('Capital Structure'!$H$15='Capital Structure'!$G$17,DC103,IF('Capital Structure'!$H$15='Capital Structure'!$G$18,DC114,DC125)))</f>
        <v>0</v>
      </c>
      <c r="DD137" s="139">
        <f>IF('Capital Structure'!$H$15='Capital Structure'!$G$16,DD92,IF('Capital Structure'!$H$15='Capital Structure'!$G$17,DD103,IF('Capital Structure'!$H$15='Capital Structure'!$G$18,DD114,DD125)))</f>
        <v>0</v>
      </c>
      <c r="DE137" s="139">
        <f>IF('Capital Structure'!$H$15='Capital Structure'!$G$16,DE92,IF('Capital Structure'!$H$15='Capital Structure'!$G$17,DE103,IF('Capital Structure'!$H$15='Capital Structure'!$G$18,DE114,DE125)))</f>
        <v>0</v>
      </c>
      <c r="DF137" s="139">
        <f>IF('Capital Structure'!$H$15='Capital Structure'!$G$16,DF92,IF('Capital Structure'!$H$15='Capital Structure'!$G$17,DF103,IF('Capital Structure'!$H$15='Capital Structure'!$G$18,DF114,DF125)))</f>
        <v>0</v>
      </c>
      <c r="DG137" s="139">
        <f>IF('Capital Structure'!$H$15='Capital Structure'!$G$16,DG92,IF('Capital Structure'!$H$15='Capital Structure'!$G$17,DG103,IF('Capital Structure'!$H$15='Capital Structure'!$G$18,DG114,DG125)))</f>
        <v>0</v>
      </c>
      <c r="DH137" s="139">
        <f>IF('Capital Structure'!$H$15='Capital Structure'!$G$16,DH92,IF('Capital Structure'!$H$15='Capital Structure'!$G$17,DH103,IF('Capital Structure'!$H$15='Capital Structure'!$G$18,DH114,DH125)))</f>
        <v>0</v>
      </c>
      <c r="DI137" s="139">
        <f>IF('Capital Structure'!$H$15='Capital Structure'!$G$16,DI92,IF('Capital Structure'!$H$15='Capital Structure'!$G$17,DI103,IF('Capital Structure'!$H$15='Capital Structure'!$G$18,DI114,DI125)))</f>
        <v>0</v>
      </c>
      <c r="DJ137" s="139">
        <f>IF('Capital Structure'!$H$15='Capital Structure'!$G$16,DJ92,IF('Capital Structure'!$H$15='Capital Structure'!$G$17,DJ103,IF('Capital Structure'!$H$15='Capital Structure'!$G$18,DJ114,DJ125)))</f>
        <v>0</v>
      </c>
      <c r="DK137" s="139">
        <f>IF('Capital Structure'!$H$15='Capital Structure'!$G$16,DK92,IF('Capital Structure'!$H$15='Capital Structure'!$G$17,DK103,IF('Capital Structure'!$H$15='Capital Structure'!$G$18,DK114,DK125)))</f>
        <v>0</v>
      </c>
      <c r="DL137" s="139">
        <f>IF('Capital Structure'!$H$15='Capital Structure'!$G$16,DL92,IF('Capital Structure'!$H$15='Capital Structure'!$G$17,DL103,IF('Capital Structure'!$H$15='Capital Structure'!$G$18,DL114,DL125)))</f>
        <v>0</v>
      </c>
      <c r="DM137" s="139">
        <f>IF('Capital Structure'!$H$15='Capital Structure'!$G$16,DM92,IF('Capital Structure'!$H$15='Capital Structure'!$G$17,DM103,IF('Capital Structure'!$H$15='Capital Structure'!$G$18,DM114,DM125)))</f>
        <v>0</v>
      </c>
      <c r="DN137" s="139">
        <f>IF('Capital Structure'!$H$15='Capital Structure'!$G$16,DN92,IF('Capital Structure'!$H$15='Capital Structure'!$G$17,DN103,IF('Capital Structure'!$H$15='Capital Structure'!$G$18,DN114,DN125)))</f>
        <v>0</v>
      </c>
      <c r="DO137" s="139">
        <f>IF('Capital Structure'!$H$15='Capital Structure'!$G$16,DO92,IF('Capital Structure'!$H$15='Capital Structure'!$G$17,DO103,IF('Capital Structure'!$H$15='Capital Structure'!$G$18,DO114,DO125)))</f>
        <v>0</v>
      </c>
      <c r="DP137" s="139">
        <f>IF('Capital Structure'!$H$15='Capital Structure'!$G$16,DP92,IF('Capital Structure'!$H$15='Capital Structure'!$G$17,DP103,IF('Capital Structure'!$H$15='Capital Structure'!$G$18,DP114,DP125)))</f>
        <v>0</v>
      </c>
      <c r="DQ137" s="139">
        <f>IF('Capital Structure'!$H$15='Capital Structure'!$G$16,DQ92,IF('Capital Structure'!$H$15='Capital Structure'!$G$17,DQ103,IF('Capital Structure'!$H$15='Capital Structure'!$G$18,DQ114,DQ125)))</f>
        <v>0</v>
      </c>
      <c r="DR137" s="139">
        <f>IF('Capital Structure'!$H$15='Capital Structure'!$G$16,DR92,IF('Capital Structure'!$H$15='Capital Structure'!$G$17,DR103,IF('Capital Structure'!$H$15='Capital Structure'!$G$18,DR114,DR125)))</f>
        <v>0</v>
      </c>
      <c r="DS137" s="139">
        <f>IF('Capital Structure'!$H$15='Capital Structure'!$G$16,DS92,IF('Capital Structure'!$H$15='Capital Structure'!$G$17,DS103,IF('Capital Structure'!$H$15='Capital Structure'!$G$18,DS114,DS125)))</f>
        <v>0</v>
      </c>
      <c r="DT137" s="139">
        <f>IF('Capital Structure'!$H$15='Capital Structure'!$G$16,DT92,IF('Capital Structure'!$H$15='Capital Structure'!$G$17,DT103,IF('Capital Structure'!$H$15='Capital Structure'!$G$18,DT114,DT125)))</f>
        <v>0</v>
      </c>
      <c r="DU137" s="139">
        <f>IF('Capital Structure'!$H$15='Capital Structure'!$G$16,DU92,IF('Capital Structure'!$H$15='Capital Structure'!$G$17,DU103,IF('Capital Structure'!$H$15='Capital Structure'!$G$18,DU114,DU125)))</f>
        <v>0</v>
      </c>
      <c r="DV137" s="139">
        <f>IF('Capital Structure'!$H$15='Capital Structure'!$G$16,DV92,IF('Capital Structure'!$H$15='Capital Structure'!$G$17,DV103,IF('Capital Structure'!$H$15='Capital Structure'!$G$18,DV114,DV125)))</f>
        <v>0</v>
      </c>
      <c r="DW137" s="139">
        <f>IF('Capital Structure'!$H$15='Capital Structure'!$G$16,DW92,IF('Capital Structure'!$H$15='Capital Structure'!$G$17,DW103,IF('Capital Structure'!$H$15='Capital Structure'!$G$18,DW114,DW125)))</f>
        <v>0</v>
      </c>
      <c r="DX137" s="139">
        <f>IF('Capital Structure'!$H$15='Capital Structure'!$G$16,DX92,IF('Capital Structure'!$H$15='Capital Structure'!$G$17,DX103,IF('Capital Structure'!$H$15='Capital Structure'!$G$18,DX114,DX125)))</f>
        <v>0</v>
      </c>
      <c r="DY137" s="139">
        <f>IF('Capital Structure'!$H$15='Capital Structure'!$G$16,DY92,IF('Capital Structure'!$H$15='Capital Structure'!$G$17,DY103,IF('Capital Structure'!$H$15='Capital Structure'!$G$18,DY114,DY125)))</f>
        <v>0</v>
      </c>
      <c r="DZ137" s="139">
        <f>IF('Capital Structure'!$H$15='Capital Structure'!$G$16,DZ92,IF('Capital Structure'!$H$15='Capital Structure'!$G$17,DZ103,IF('Capital Structure'!$H$15='Capital Structure'!$G$18,DZ114,DZ125)))</f>
        <v>0</v>
      </c>
      <c r="EA137" s="139">
        <f>IF('Capital Structure'!$H$15='Capital Structure'!$G$16,EA92,IF('Capital Structure'!$H$15='Capital Structure'!$G$17,EA103,IF('Capital Structure'!$H$15='Capital Structure'!$G$18,EA114,EA125)))</f>
        <v>0</v>
      </c>
      <c r="EB137" s="139">
        <f>IF('Capital Structure'!$H$15='Capital Structure'!$G$16,EB92,IF('Capital Structure'!$H$15='Capital Structure'!$G$17,EB103,IF('Capital Structure'!$H$15='Capital Structure'!$G$18,EB114,EB125)))</f>
        <v>0</v>
      </c>
      <c r="EC137" s="139">
        <f>IF('Capital Structure'!$H$15='Capital Structure'!$G$16,EC92,IF('Capital Structure'!$H$15='Capital Structure'!$G$17,EC103,IF('Capital Structure'!$H$15='Capital Structure'!$G$18,EC114,EC125)))</f>
        <v>0</v>
      </c>
      <c r="ED137" s="139">
        <f>IF('Capital Structure'!$H$15='Capital Structure'!$G$16,ED92,IF('Capital Structure'!$H$15='Capital Structure'!$G$17,ED103,IF('Capital Structure'!$H$15='Capital Structure'!$G$18,ED114,ED125)))</f>
        <v>0</v>
      </c>
      <c r="EE137" s="139">
        <f>IF('Capital Structure'!$H$15='Capital Structure'!$G$16,EE92,IF('Capital Structure'!$H$15='Capital Structure'!$G$17,EE103,IF('Capital Structure'!$H$15='Capital Structure'!$G$18,EE114,EE125)))</f>
        <v>0</v>
      </c>
      <c r="EF137" s="139">
        <f>IF('Capital Structure'!$H$15='Capital Structure'!$G$16,EF92,IF('Capital Structure'!$H$15='Capital Structure'!$G$17,EF103,IF('Capital Structure'!$H$15='Capital Structure'!$G$18,EF114,EF125)))</f>
        <v>0</v>
      </c>
      <c r="EG137" s="139">
        <f>IF('Capital Structure'!$H$15='Capital Structure'!$G$16,EG92,IF('Capital Structure'!$H$15='Capital Structure'!$G$17,EG103,IF('Capital Structure'!$H$15='Capital Structure'!$G$18,EG114,EG125)))</f>
        <v>0</v>
      </c>
      <c r="EH137" s="139">
        <f>IF('Capital Structure'!$H$15='Capital Structure'!$G$16,EH92,IF('Capital Structure'!$H$15='Capital Structure'!$G$17,EH103,IF('Capital Structure'!$H$15='Capital Structure'!$G$18,EH114,EH125)))</f>
        <v>0</v>
      </c>
      <c r="EI137" s="139">
        <f>IF('Capital Structure'!$H$15='Capital Structure'!$G$16,EI92,IF('Capital Structure'!$H$15='Capital Structure'!$G$17,EI103,IF('Capital Structure'!$H$15='Capital Structure'!$G$18,EI114,EI125)))</f>
        <v>0</v>
      </c>
      <c r="EJ137" s="139">
        <f>IF('Capital Structure'!$H$15='Capital Structure'!$G$16,EJ92,IF('Capital Structure'!$H$15='Capital Structure'!$G$17,EJ103,IF('Capital Structure'!$H$15='Capital Structure'!$G$18,EJ114,EJ125)))</f>
        <v>0</v>
      </c>
      <c r="EK137" s="139">
        <f>IF('Capital Structure'!$H$15='Capital Structure'!$G$16,EK92,IF('Capital Structure'!$H$15='Capital Structure'!$G$17,EK103,IF('Capital Structure'!$H$15='Capital Structure'!$G$18,EK114,EK125)))</f>
        <v>0</v>
      </c>
      <c r="EL137" s="139">
        <f>IF('Capital Structure'!$H$15='Capital Structure'!$G$16,EL92,IF('Capital Structure'!$H$15='Capital Structure'!$G$17,EL103,IF('Capital Structure'!$H$15='Capital Structure'!$G$18,EL114,EL125)))</f>
        <v>0</v>
      </c>
      <c r="EM137" s="139">
        <f>IF('Capital Structure'!$H$15='Capital Structure'!$G$16,EM92,IF('Capital Structure'!$H$15='Capital Structure'!$G$17,EM103,IF('Capital Structure'!$H$15='Capital Structure'!$G$18,EM114,EM125)))</f>
        <v>0</v>
      </c>
      <c r="EN137" s="139">
        <f>IF('Capital Structure'!$H$15='Capital Structure'!$G$16,EN92,IF('Capital Structure'!$H$15='Capital Structure'!$G$17,EN103,IF('Capital Structure'!$H$15='Capital Structure'!$G$18,EN114,EN125)))</f>
        <v>0</v>
      </c>
      <c r="EO137" s="139">
        <f>IF('Capital Structure'!$H$15='Capital Structure'!$G$16,EO92,IF('Capital Structure'!$H$15='Capital Structure'!$G$17,EO103,IF('Capital Structure'!$H$15='Capital Structure'!$G$18,EO114,EO125)))</f>
        <v>0</v>
      </c>
      <c r="EP137" s="139">
        <f>IF('Capital Structure'!$H$15='Capital Structure'!$G$16,EP92,IF('Capital Structure'!$H$15='Capital Structure'!$G$17,EP103,IF('Capital Structure'!$H$15='Capital Structure'!$G$18,EP114,EP125)))</f>
        <v>0</v>
      </c>
      <c r="EQ137" s="139">
        <f>IF('Capital Structure'!$H$15='Capital Structure'!$G$16,EQ92,IF('Capital Structure'!$H$15='Capital Structure'!$G$17,EQ103,IF('Capital Structure'!$H$15='Capital Structure'!$G$18,EQ114,EQ125)))</f>
        <v>0</v>
      </c>
      <c r="ER137" s="139">
        <f>IF('Capital Structure'!$H$15='Capital Structure'!$G$16,ER92,IF('Capital Structure'!$H$15='Capital Structure'!$G$17,ER103,IF('Capital Structure'!$H$15='Capital Structure'!$G$18,ER114,ER125)))</f>
        <v>0</v>
      </c>
      <c r="ES137" s="139">
        <f>IF('Capital Structure'!$H$15='Capital Structure'!$G$16,ES92,IF('Capital Structure'!$H$15='Capital Structure'!$G$17,ES103,IF('Capital Structure'!$H$15='Capital Structure'!$G$18,ES114,ES125)))</f>
        <v>0</v>
      </c>
      <c r="ET137" s="139">
        <f>IF('Capital Structure'!$H$15='Capital Structure'!$G$16,ET92,IF('Capital Structure'!$H$15='Capital Structure'!$G$17,ET103,IF('Capital Structure'!$H$15='Capital Structure'!$G$18,ET114,ET125)))</f>
        <v>0</v>
      </c>
      <c r="EU137" s="139">
        <f>IF('Capital Structure'!$H$15='Capital Structure'!$G$16,EU92,IF('Capital Structure'!$H$15='Capital Structure'!$G$17,EU103,IF('Capital Structure'!$H$15='Capital Structure'!$G$18,EU114,EU125)))</f>
        <v>0</v>
      </c>
      <c r="EV137" s="139">
        <f>IF('Capital Structure'!$H$15='Capital Structure'!$G$16,EV92,IF('Capital Structure'!$H$15='Capital Structure'!$G$17,EV103,IF('Capital Structure'!$H$15='Capital Structure'!$G$18,EV114,EV125)))</f>
        <v>0</v>
      </c>
      <c r="EW137" s="139">
        <f>IF('Capital Structure'!$H$15='Capital Structure'!$G$16,EW92,IF('Capital Structure'!$H$15='Capital Structure'!$G$17,EW103,IF('Capital Structure'!$H$15='Capital Structure'!$G$18,EW114,EW125)))</f>
        <v>0</v>
      </c>
      <c r="EX137" s="139">
        <f>IF('Capital Structure'!$H$15='Capital Structure'!$G$16,EX92,IF('Capital Structure'!$H$15='Capital Structure'!$G$17,EX103,IF('Capital Structure'!$H$15='Capital Structure'!$G$18,EX114,EX125)))</f>
        <v>0</v>
      </c>
      <c r="EY137" s="139">
        <f>IF('Capital Structure'!$H$15='Capital Structure'!$G$16,EY92,IF('Capital Structure'!$H$15='Capital Structure'!$G$17,EY103,IF('Capital Structure'!$H$15='Capital Structure'!$G$18,EY114,EY125)))</f>
        <v>0</v>
      </c>
      <c r="EZ137" s="139">
        <f>IF('Capital Structure'!$H$15='Capital Structure'!$G$16,EZ92,IF('Capital Structure'!$H$15='Capital Structure'!$G$17,EZ103,IF('Capital Structure'!$H$15='Capital Structure'!$G$18,EZ114,EZ125)))</f>
        <v>0</v>
      </c>
      <c r="FA137" s="139">
        <f>IF('Capital Structure'!$H$15='Capital Structure'!$G$16,FA92,IF('Capital Structure'!$H$15='Capital Structure'!$G$17,FA103,IF('Capital Structure'!$H$15='Capital Structure'!$G$18,FA114,FA125)))</f>
        <v>0</v>
      </c>
      <c r="FB137" s="139">
        <f>IF('Capital Structure'!$H$15='Capital Structure'!$G$16,FB92,IF('Capital Structure'!$H$15='Capital Structure'!$G$17,FB103,IF('Capital Structure'!$H$15='Capital Structure'!$G$18,FB114,FB125)))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8" t="s">
        <v>359</v>
      </c>
      <c r="D138" s="108"/>
      <c r="E138" s="139">
        <f>IF('Capital Structure'!$H$15='Capital Structure'!$G$16,E94,IF('Capital Structure'!$H$15='Capital Structure'!$G$17,E105,IF('Capital Structure'!$H$15='Capital Structure'!$G$18,E116,E127)))</f>
        <v>0</v>
      </c>
      <c r="F138" s="139">
        <f>IF('Capital Structure'!$H$15='Capital Structure'!$G$16,F94,IF('Capital Structure'!$H$15='Capital Structure'!$G$17,F105,IF('Capital Structure'!$H$15='Capital Structure'!$G$18,F116,F127)))</f>
        <v>0</v>
      </c>
      <c r="G138" s="139">
        <f>IF('Capital Structure'!$H$15='Capital Structure'!$G$16,G94,IF('Capital Structure'!$H$15='Capital Structure'!$G$17,G105,IF('Capital Structure'!$H$15='Capital Structure'!$G$18,G116,G127)))</f>
        <v>0</v>
      </c>
      <c r="H138" s="139">
        <f>IF('Capital Structure'!$H$15='Capital Structure'!$G$16,H94,IF('Capital Structure'!$H$15='Capital Structure'!$G$17,H105,IF('Capital Structure'!$H$15='Capital Structure'!$G$18,H116,H127)))</f>
        <v>0</v>
      </c>
      <c r="I138" s="139">
        <f>IF('Capital Structure'!$H$15='Capital Structure'!$G$16,I94,IF('Capital Structure'!$H$15='Capital Structure'!$G$17,I105,IF('Capital Structure'!$H$15='Capital Structure'!$G$18,I116,I127)))</f>
        <v>0</v>
      </c>
      <c r="J138" s="139">
        <f>IF('Capital Structure'!$H$15='Capital Structure'!$G$16,J94,IF('Capital Structure'!$H$15='Capital Structure'!$G$17,J105,IF('Capital Structure'!$H$15='Capital Structure'!$G$18,J116,J127)))</f>
        <v>0</v>
      </c>
      <c r="K138" s="139">
        <f>IF('Capital Structure'!$H$15='Capital Structure'!$G$16,K94,IF('Capital Structure'!$H$15='Capital Structure'!$G$17,K105,IF('Capital Structure'!$H$15='Capital Structure'!$G$18,K116,K127)))</f>
        <v>0</v>
      </c>
      <c r="L138" s="139">
        <f>IF('Capital Structure'!$H$15='Capital Structure'!$G$16,L94,IF('Capital Structure'!$H$15='Capital Structure'!$G$17,L105,IF('Capital Structure'!$H$15='Capital Structure'!$G$18,L116,L127)))</f>
        <v>0</v>
      </c>
      <c r="M138" s="139">
        <f>IF('Capital Structure'!$H$15='Capital Structure'!$G$16,M94,IF('Capital Structure'!$H$15='Capital Structure'!$G$17,M105,IF('Capital Structure'!$H$15='Capital Structure'!$G$18,M116,M127)))</f>
        <v>0</v>
      </c>
      <c r="N138" s="139">
        <f>IF('Capital Structure'!$H$15='Capital Structure'!$G$16,N94,IF('Capital Structure'!$H$15='Capital Structure'!$G$17,N105,IF('Capital Structure'!$H$15='Capital Structure'!$G$18,N116,N127)))</f>
        <v>0</v>
      </c>
      <c r="O138" s="139">
        <f>IF('Capital Structure'!$H$15='Capital Structure'!$G$16,O94,IF('Capital Structure'!$H$15='Capital Structure'!$G$17,O105,IF('Capital Structure'!$H$15='Capital Structure'!$G$18,O116,O127)))</f>
        <v>0</v>
      </c>
      <c r="P138" s="139">
        <f>IF('Capital Structure'!$H$15='Capital Structure'!$G$16,P94,IF('Capital Structure'!$H$15='Capital Structure'!$G$17,P105,IF('Capital Structure'!$H$15='Capital Structure'!$G$18,P116,P127)))</f>
        <v>0</v>
      </c>
      <c r="Q138" s="139">
        <f>IF('Capital Structure'!$H$15='Capital Structure'!$G$16,Q94,IF('Capital Structure'!$H$15='Capital Structure'!$G$17,Q105,IF('Capital Structure'!$H$15='Capital Structure'!$G$18,Q116,Q127)))</f>
        <v>0</v>
      </c>
      <c r="R138" s="139">
        <f>IF('Capital Structure'!$H$15='Capital Structure'!$G$16,R94,IF('Capital Structure'!$H$15='Capital Structure'!$G$17,R105,IF('Capital Structure'!$H$15='Capital Structure'!$G$18,R116,R127)))</f>
        <v>0</v>
      </c>
      <c r="S138" s="139">
        <f>IF('Capital Structure'!$H$15='Capital Structure'!$G$16,S94,IF('Capital Structure'!$H$15='Capital Structure'!$G$17,S105,IF('Capital Structure'!$H$15='Capital Structure'!$G$18,S116,S127)))</f>
        <v>0</v>
      </c>
      <c r="T138" s="139">
        <f>IF('Capital Structure'!$H$15='Capital Structure'!$G$16,T94,IF('Capital Structure'!$H$15='Capital Structure'!$G$17,T105,IF('Capital Structure'!$H$15='Capital Structure'!$G$18,T116,T127)))</f>
        <v>0</v>
      </c>
      <c r="U138" s="139">
        <f>IF('Capital Structure'!$H$15='Capital Structure'!$G$16,U94,IF('Capital Structure'!$H$15='Capital Structure'!$G$17,U105,IF('Capital Structure'!$H$15='Capital Structure'!$G$18,U116,U127)))</f>
        <v>0</v>
      </c>
      <c r="V138" s="139">
        <f>IF('Capital Structure'!$H$15='Capital Structure'!$G$16,V94,IF('Capital Structure'!$H$15='Capital Structure'!$G$17,V105,IF('Capital Structure'!$H$15='Capital Structure'!$G$18,V116,V127)))</f>
        <v>0</v>
      </c>
      <c r="W138" s="139">
        <f>IF('Capital Structure'!$H$15='Capital Structure'!$G$16,W94,IF('Capital Structure'!$H$15='Capital Structure'!$G$17,W105,IF('Capital Structure'!$H$15='Capital Structure'!$G$18,W116,W127)))</f>
        <v>0</v>
      </c>
      <c r="X138" s="139">
        <f>IF('Capital Structure'!$H$15='Capital Structure'!$G$16,X94,IF('Capital Structure'!$H$15='Capital Structure'!$G$17,X105,IF('Capital Structure'!$H$15='Capital Structure'!$G$18,X116,X127)))</f>
        <v>0</v>
      </c>
      <c r="Y138" s="139">
        <f>IF('Capital Structure'!$H$15='Capital Structure'!$G$16,Y94,IF('Capital Structure'!$H$15='Capital Structure'!$G$17,Y105,IF('Capital Structure'!$H$15='Capital Structure'!$G$18,Y116,Y127)))</f>
        <v>0</v>
      </c>
      <c r="Z138" s="139">
        <f>IF('Capital Structure'!$H$15='Capital Structure'!$G$16,Z94,IF('Capital Structure'!$H$15='Capital Structure'!$G$17,Z105,IF('Capital Structure'!$H$15='Capital Structure'!$G$18,Z116,Z127)))</f>
        <v>0</v>
      </c>
      <c r="AA138" s="139">
        <f>IF('Capital Structure'!$H$15='Capital Structure'!$G$16,AA94,IF('Capital Structure'!$H$15='Capital Structure'!$G$17,AA105,IF('Capital Structure'!$H$15='Capital Structure'!$G$18,AA116,AA127)))</f>
        <v>0</v>
      </c>
      <c r="AB138" s="139">
        <f>IF('Capital Structure'!$H$15='Capital Structure'!$G$16,AB94,IF('Capital Structure'!$H$15='Capital Structure'!$G$17,AB105,IF('Capital Structure'!$H$15='Capital Structure'!$G$18,AB116,AB127)))</f>
        <v>0</v>
      </c>
      <c r="AC138" s="139">
        <f>IF('Capital Structure'!$H$15='Capital Structure'!$G$16,AC94,IF('Capital Structure'!$H$15='Capital Structure'!$G$17,AC105,IF('Capital Structure'!$H$15='Capital Structure'!$G$18,AC116,AC127)))</f>
        <v>0</v>
      </c>
      <c r="AD138" s="139">
        <f>IF('Capital Structure'!$H$15='Capital Structure'!$G$16,AD94,IF('Capital Structure'!$H$15='Capital Structure'!$G$17,AD105,IF('Capital Structure'!$H$15='Capital Structure'!$G$18,AD116,AD127)))</f>
        <v>0</v>
      </c>
      <c r="AE138" s="139">
        <f>IF('Capital Structure'!$H$15='Capital Structure'!$G$16,AE94,IF('Capital Structure'!$H$15='Capital Structure'!$G$17,AE105,IF('Capital Structure'!$H$15='Capital Structure'!$G$18,AE116,AE127)))</f>
        <v>0</v>
      </c>
      <c r="AF138" s="139">
        <f>IF('Capital Structure'!$H$15='Capital Structure'!$G$16,AF94,IF('Capital Structure'!$H$15='Capital Structure'!$G$17,AF105,IF('Capital Structure'!$H$15='Capital Structure'!$G$18,AF116,AF127)))</f>
        <v>0</v>
      </c>
      <c r="AG138" s="139">
        <f>IF('Capital Structure'!$H$15='Capital Structure'!$G$16,AG94,IF('Capital Structure'!$H$15='Capital Structure'!$G$17,AG105,IF('Capital Structure'!$H$15='Capital Structure'!$G$18,AG116,AG127)))</f>
        <v>0</v>
      </c>
      <c r="AH138" s="139">
        <f>IF('Capital Structure'!$H$15='Capital Structure'!$G$16,AH94,IF('Capital Structure'!$H$15='Capital Structure'!$G$17,AH105,IF('Capital Structure'!$H$15='Capital Structure'!$G$18,AH116,AH127)))</f>
        <v>0</v>
      </c>
      <c r="AI138" s="139">
        <f>IF('Capital Structure'!$H$15='Capital Structure'!$G$16,AI94,IF('Capital Structure'!$H$15='Capital Structure'!$G$17,AI105,IF('Capital Structure'!$H$15='Capital Structure'!$G$18,AI116,AI127)))</f>
        <v>0</v>
      </c>
      <c r="AJ138" s="139">
        <f>IF('Capital Structure'!$H$15='Capital Structure'!$G$16,AJ94,IF('Capital Structure'!$H$15='Capital Structure'!$G$17,AJ105,IF('Capital Structure'!$H$15='Capital Structure'!$G$18,AJ116,AJ127)))</f>
        <v>0</v>
      </c>
      <c r="AK138" s="139">
        <f>IF('Capital Structure'!$H$15='Capital Structure'!$G$16,AK94,IF('Capital Structure'!$H$15='Capital Structure'!$G$17,AK105,IF('Capital Structure'!$H$15='Capital Structure'!$G$18,AK116,AK127)))</f>
        <v>0</v>
      </c>
      <c r="AL138" s="139">
        <f>IF('Capital Structure'!$H$15='Capital Structure'!$G$16,AL94,IF('Capital Structure'!$H$15='Capital Structure'!$G$17,AL105,IF('Capital Structure'!$H$15='Capital Structure'!$G$18,AL116,AL127)))</f>
        <v>0</v>
      </c>
      <c r="AM138" s="139">
        <f>IF('Capital Structure'!$H$15='Capital Structure'!$G$16,AM94,IF('Capital Structure'!$H$15='Capital Structure'!$G$17,AM105,IF('Capital Structure'!$H$15='Capital Structure'!$G$18,AM116,AM127)))</f>
        <v>0</v>
      </c>
      <c r="AN138" s="139">
        <f>IF('Capital Structure'!$H$15='Capital Structure'!$G$16,AN94,IF('Capital Structure'!$H$15='Capital Structure'!$G$17,AN105,IF('Capital Structure'!$H$15='Capital Structure'!$G$18,AN116,AN127)))</f>
        <v>0</v>
      </c>
      <c r="AO138" s="139">
        <f>IF('Capital Structure'!$H$15='Capital Structure'!$G$16,AO94,IF('Capital Structure'!$H$15='Capital Structure'!$G$17,AO105,IF('Capital Structure'!$H$15='Capital Structure'!$G$18,AO116,AO127)))</f>
        <v>0</v>
      </c>
      <c r="AP138" s="139">
        <f>IF('Capital Structure'!$H$15='Capital Structure'!$G$16,AP94,IF('Capital Structure'!$H$15='Capital Structure'!$G$17,AP105,IF('Capital Structure'!$H$15='Capital Structure'!$G$18,AP116,AP127)))</f>
        <v>0</v>
      </c>
      <c r="AQ138" s="139">
        <f>IF('Capital Structure'!$H$15='Capital Structure'!$G$16,AQ94,IF('Capital Structure'!$H$15='Capital Structure'!$G$17,AQ105,IF('Capital Structure'!$H$15='Capital Structure'!$G$18,AQ116,AQ127)))</f>
        <v>0</v>
      </c>
      <c r="AR138" s="139">
        <f>IF('Capital Structure'!$H$15='Capital Structure'!$G$16,AR94,IF('Capital Structure'!$H$15='Capital Structure'!$G$17,AR105,IF('Capital Structure'!$H$15='Capital Structure'!$G$18,AR116,AR127)))</f>
        <v>0</v>
      </c>
      <c r="AS138" s="139">
        <f>IF('Capital Structure'!$H$15='Capital Structure'!$G$16,AS94,IF('Capital Structure'!$H$15='Capital Structure'!$G$17,AS105,IF('Capital Structure'!$H$15='Capital Structure'!$G$18,AS116,AS127)))</f>
        <v>0</v>
      </c>
      <c r="AT138" s="139">
        <f>IF('Capital Structure'!$H$15='Capital Structure'!$G$16,AT94,IF('Capital Structure'!$H$15='Capital Structure'!$G$17,AT105,IF('Capital Structure'!$H$15='Capital Structure'!$G$18,AT116,AT127)))</f>
        <v>0</v>
      </c>
      <c r="AU138" s="139">
        <f>IF('Capital Structure'!$H$15='Capital Structure'!$G$16,AU94,IF('Capital Structure'!$H$15='Capital Structure'!$G$17,AU105,IF('Capital Structure'!$H$15='Capital Structure'!$G$18,AU116,AU127)))</f>
        <v>0</v>
      </c>
      <c r="AV138" s="139">
        <f>IF('Capital Structure'!$H$15='Capital Structure'!$G$16,AV94,IF('Capital Structure'!$H$15='Capital Structure'!$G$17,AV105,IF('Capital Structure'!$H$15='Capital Structure'!$G$18,AV116,AV127)))</f>
        <v>0</v>
      </c>
      <c r="AW138" s="139">
        <f>IF('Capital Structure'!$H$15='Capital Structure'!$G$16,AW94,IF('Capital Structure'!$H$15='Capital Structure'!$G$17,AW105,IF('Capital Structure'!$H$15='Capital Structure'!$G$18,AW116,AW127)))</f>
        <v>0</v>
      </c>
      <c r="AX138" s="139">
        <f>IF('Capital Structure'!$H$15='Capital Structure'!$G$16,AX94,IF('Capital Structure'!$H$15='Capital Structure'!$G$17,AX105,IF('Capital Structure'!$H$15='Capital Structure'!$G$18,AX116,AX127)))</f>
        <v>0</v>
      </c>
      <c r="AY138" s="139">
        <f>IF('Capital Structure'!$H$15='Capital Structure'!$G$16,AY94,IF('Capital Structure'!$H$15='Capital Structure'!$G$17,AY105,IF('Capital Structure'!$H$15='Capital Structure'!$G$18,AY116,AY127)))</f>
        <v>0</v>
      </c>
      <c r="AZ138" s="139">
        <f>IF('Capital Structure'!$H$15='Capital Structure'!$G$16,AZ94,IF('Capital Structure'!$H$15='Capital Structure'!$G$17,AZ105,IF('Capital Structure'!$H$15='Capital Structure'!$G$18,AZ116,AZ127)))</f>
        <v>0</v>
      </c>
      <c r="BA138" s="139">
        <f>IF('Capital Structure'!$H$15='Capital Structure'!$G$16,BA94,IF('Capital Structure'!$H$15='Capital Structure'!$G$17,BA105,IF('Capital Structure'!$H$15='Capital Structure'!$G$18,BA116,BA127)))</f>
        <v>0</v>
      </c>
      <c r="BB138" s="139">
        <f>IF('Capital Structure'!$H$15='Capital Structure'!$G$16,BB94,IF('Capital Structure'!$H$15='Capital Structure'!$G$17,BB105,IF('Capital Structure'!$H$15='Capital Structure'!$G$18,BB116,BB127)))</f>
        <v>0</v>
      </c>
      <c r="BC138" s="139">
        <f>IF('Capital Structure'!$H$15='Capital Structure'!$G$16,BC94,IF('Capital Structure'!$H$15='Capital Structure'!$G$17,BC105,IF('Capital Structure'!$H$15='Capital Structure'!$G$18,BC116,BC127)))</f>
        <v>0</v>
      </c>
      <c r="BD138" s="139">
        <f>IF('Capital Structure'!$H$15='Capital Structure'!$G$16,BD94,IF('Capital Structure'!$H$15='Capital Structure'!$G$17,BD105,IF('Capital Structure'!$H$15='Capital Structure'!$G$18,BD116,BD127)))</f>
        <v>0</v>
      </c>
      <c r="BE138" s="139">
        <f>IF('Capital Structure'!$H$15='Capital Structure'!$G$16,BE94,IF('Capital Structure'!$H$15='Capital Structure'!$G$17,BE105,IF('Capital Structure'!$H$15='Capital Structure'!$G$18,BE116,BE127)))</f>
        <v>0</v>
      </c>
      <c r="BF138" s="139">
        <f>IF('Capital Structure'!$H$15='Capital Structure'!$G$16,BF94,IF('Capital Structure'!$H$15='Capital Structure'!$G$17,BF105,IF('Capital Structure'!$H$15='Capital Structure'!$G$18,BF116,BF127)))</f>
        <v>0</v>
      </c>
      <c r="BG138" s="139">
        <f>IF('Capital Structure'!$H$15='Capital Structure'!$G$16,BG94,IF('Capital Structure'!$H$15='Capital Structure'!$G$17,BG105,IF('Capital Structure'!$H$15='Capital Structure'!$G$18,BG116,BG127)))</f>
        <v>0</v>
      </c>
      <c r="BH138" s="139">
        <f>IF('Capital Structure'!$H$15='Capital Structure'!$G$16,BH94,IF('Capital Structure'!$H$15='Capital Structure'!$G$17,BH105,IF('Capital Structure'!$H$15='Capital Structure'!$G$18,BH116,BH127)))</f>
        <v>0</v>
      </c>
      <c r="BI138" s="139">
        <f>IF('Capital Structure'!$H$15='Capital Structure'!$G$16,BI94,IF('Capital Structure'!$H$15='Capital Structure'!$G$17,BI105,IF('Capital Structure'!$H$15='Capital Structure'!$G$18,BI116,BI127)))</f>
        <v>0</v>
      </c>
      <c r="BJ138" s="139">
        <f>IF('Capital Structure'!$H$15='Capital Structure'!$G$16,BJ94,IF('Capital Structure'!$H$15='Capital Structure'!$G$17,BJ105,IF('Capital Structure'!$H$15='Capital Structure'!$G$18,BJ116,BJ127)))</f>
        <v>0</v>
      </c>
      <c r="BK138" s="139">
        <f>IF('Capital Structure'!$H$15='Capital Structure'!$G$16,BK94,IF('Capital Structure'!$H$15='Capital Structure'!$G$17,BK105,IF('Capital Structure'!$H$15='Capital Structure'!$G$18,BK116,BK127)))</f>
        <v>0</v>
      </c>
      <c r="BL138" s="139">
        <f>IF('Capital Structure'!$H$15='Capital Structure'!$G$16,BL94,IF('Capital Structure'!$H$15='Capital Structure'!$G$17,BL105,IF('Capital Structure'!$H$15='Capital Structure'!$G$18,BL116,BL127)))</f>
        <v>0</v>
      </c>
      <c r="BM138" s="139">
        <f>IF('Capital Structure'!$H$15='Capital Structure'!$G$16,BM94,IF('Capital Structure'!$H$15='Capital Structure'!$G$17,BM105,IF('Capital Structure'!$H$15='Capital Structure'!$G$18,BM116,BM127)))</f>
        <v>0</v>
      </c>
      <c r="BN138" s="139">
        <f>IF('Capital Structure'!$H$15='Capital Structure'!$G$16,BN94,IF('Capital Structure'!$H$15='Capital Structure'!$G$17,BN105,IF('Capital Structure'!$H$15='Capital Structure'!$G$18,BN116,BN127)))</f>
        <v>0</v>
      </c>
      <c r="BO138" s="139">
        <f>IF('Capital Structure'!$H$15='Capital Structure'!$G$16,BO94,IF('Capital Structure'!$H$15='Capital Structure'!$G$17,BO105,IF('Capital Structure'!$H$15='Capital Structure'!$G$18,BO116,BO127)))</f>
        <v>0</v>
      </c>
      <c r="BP138" s="139">
        <f>IF('Capital Structure'!$H$15='Capital Structure'!$G$16,BP94,IF('Capital Structure'!$H$15='Capital Structure'!$G$17,BP105,IF('Capital Structure'!$H$15='Capital Structure'!$G$18,BP116,BP127)))</f>
        <v>0</v>
      </c>
      <c r="BQ138" s="139">
        <f>IF('Capital Structure'!$H$15='Capital Structure'!$G$16,BQ94,IF('Capital Structure'!$H$15='Capital Structure'!$G$17,BQ105,IF('Capital Structure'!$H$15='Capital Structure'!$G$18,BQ116,BQ127)))</f>
        <v>0</v>
      </c>
      <c r="BR138" s="139">
        <f>IF('Capital Structure'!$H$15='Capital Structure'!$G$16,BR94,IF('Capital Structure'!$H$15='Capital Structure'!$G$17,BR105,IF('Capital Structure'!$H$15='Capital Structure'!$G$18,BR116,BR127)))</f>
        <v>0</v>
      </c>
      <c r="BS138" s="139">
        <f>IF('Capital Structure'!$H$15='Capital Structure'!$G$16,BS94,IF('Capital Structure'!$H$15='Capital Structure'!$G$17,BS105,IF('Capital Structure'!$H$15='Capital Structure'!$G$18,BS116,BS127)))</f>
        <v>0</v>
      </c>
      <c r="BT138" s="139">
        <f>IF('Capital Structure'!$H$15='Capital Structure'!$G$16,BT94,IF('Capital Structure'!$H$15='Capital Structure'!$G$17,BT105,IF('Capital Structure'!$H$15='Capital Structure'!$G$18,BT116,BT127)))</f>
        <v>0</v>
      </c>
      <c r="BU138" s="139">
        <f>IF('Capital Structure'!$H$15='Capital Structure'!$G$16,BU94,IF('Capital Structure'!$H$15='Capital Structure'!$G$17,BU105,IF('Capital Structure'!$H$15='Capital Structure'!$G$18,BU116,BU127)))</f>
        <v>0</v>
      </c>
      <c r="BV138" s="139">
        <f>IF('Capital Structure'!$H$15='Capital Structure'!$G$16,BV94,IF('Capital Structure'!$H$15='Capital Structure'!$G$17,BV105,IF('Capital Structure'!$H$15='Capital Structure'!$G$18,BV116,BV127)))</f>
        <v>0</v>
      </c>
      <c r="BW138" s="139">
        <f>IF('Capital Structure'!$H$15='Capital Structure'!$G$16,BW94,IF('Capital Structure'!$H$15='Capital Structure'!$G$17,BW105,IF('Capital Structure'!$H$15='Capital Structure'!$G$18,BW116,BW127)))</f>
        <v>0</v>
      </c>
      <c r="BX138" s="139">
        <f>IF('Capital Structure'!$H$15='Capital Structure'!$G$16,BX94,IF('Capital Structure'!$H$15='Capital Structure'!$G$17,BX105,IF('Capital Structure'!$H$15='Capital Structure'!$G$18,BX116,BX127)))</f>
        <v>0</v>
      </c>
      <c r="BY138" s="139">
        <f>IF('Capital Structure'!$H$15='Capital Structure'!$G$16,BY94,IF('Capital Structure'!$H$15='Capital Structure'!$G$17,BY105,IF('Capital Structure'!$H$15='Capital Structure'!$G$18,BY116,BY127)))</f>
        <v>0</v>
      </c>
      <c r="BZ138" s="139">
        <f>IF('Capital Structure'!$H$15='Capital Structure'!$G$16,BZ94,IF('Capital Structure'!$H$15='Capital Structure'!$G$17,BZ105,IF('Capital Structure'!$H$15='Capital Structure'!$G$18,BZ116,BZ127)))</f>
        <v>0</v>
      </c>
      <c r="CA138" s="139">
        <f>IF('Capital Structure'!$H$15='Capital Structure'!$G$16,CA94,IF('Capital Structure'!$H$15='Capital Structure'!$G$17,CA105,IF('Capital Structure'!$H$15='Capital Structure'!$G$18,CA116,CA127)))</f>
        <v>93337906.086587623</v>
      </c>
      <c r="CB138" s="139">
        <f>IF('Capital Structure'!$H$15='Capital Structure'!$G$16,CB94,IF('Capital Structure'!$H$15='Capital Structure'!$G$17,CB105,IF('Capital Structure'!$H$15='Capital Structure'!$G$18,CB116,CB127)))</f>
        <v>0</v>
      </c>
      <c r="CC138" s="139">
        <f>IF('Capital Structure'!$H$15='Capital Structure'!$G$16,CC94,IF('Capital Structure'!$H$15='Capital Structure'!$G$17,CC105,IF('Capital Structure'!$H$15='Capital Structure'!$G$18,CC116,CC127)))</f>
        <v>0</v>
      </c>
      <c r="CD138" s="139">
        <f>IF('Capital Structure'!$H$15='Capital Structure'!$G$16,CD94,IF('Capital Structure'!$H$15='Capital Structure'!$G$17,CD105,IF('Capital Structure'!$H$15='Capital Structure'!$G$18,CD116,CD127)))</f>
        <v>0</v>
      </c>
      <c r="CE138" s="139">
        <f>IF('Capital Structure'!$H$15='Capital Structure'!$G$16,CE94,IF('Capital Structure'!$H$15='Capital Structure'!$G$17,CE105,IF('Capital Structure'!$H$15='Capital Structure'!$G$18,CE116,CE127)))</f>
        <v>0</v>
      </c>
      <c r="CF138" s="139">
        <f>IF('Capital Structure'!$H$15='Capital Structure'!$G$16,CF94,IF('Capital Structure'!$H$15='Capital Structure'!$G$17,CF105,IF('Capital Structure'!$H$15='Capital Structure'!$G$18,CF116,CF127)))</f>
        <v>0</v>
      </c>
      <c r="CG138" s="139">
        <f>IF('Capital Structure'!$H$15='Capital Structure'!$G$16,CG94,IF('Capital Structure'!$H$15='Capital Structure'!$G$17,CG105,IF('Capital Structure'!$H$15='Capital Structure'!$G$18,CG116,CG127)))</f>
        <v>0</v>
      </c>
      <c r="CH138" s="139">
        <f>IF('Capital Structure'!$H$15='Capital Structure'!$G$16,CH94,IF('Capital Structure'!$H$15='Capital Structure'!$G$17,CH105,IF('Capital Structure'!$H$15='Capital Structure'!$G$18,CH116,CH127)))</f>
        <v>0</v>
      </c>
      <c r="CI138" s="139">
        <f>IF('Capital Structure'!$H$15='Capital Structure'!$G$16,CI94,IF('Capital Structure'!$H$15='Capital Structure'!$G$17,CI105,IF('Capital Structure'!$H$15='Capital Structure'!$G$18,CI116,CI127)))</f>
        <v>0</v>
      </c>
      <c r="CJ138" s="139">
        <f>IF('Capital Structure'!$H$15='Capital Structure'!$G$16,CJ94,IF('Capital Structure'!$H$15='Capital Structure'!$G$17,CJ105,IF('Capital Structure'!$H$15='Capital Structure'!$G$18,CJ116,CJ127)))</f>
        <v>0</v>
      </c>
      <c r="CK138" s="139">
        <f>IF('Capital Structure'!$H$15='Capital Structure'!$G$16,CK94,IF('Capital Structure'!$H$15='Capital Structure'!$G$17,CK105,IF('Capital Structure'!$H$15='Capital Structure'!$G$18,CK116,CK127)))</f>
        <v>0</v>
      </c>
      <c r="CL138" s="139">
        <f>IF('Capital Structure'!$H$15='Capital Structure'!$G$16,CL94,IF('Capital Structure'!$H$15='Capital Structure'!$G$17,CL105,IF('Capital Structure'!$H$15='Capital Structure'!$G$18,CL116,CL127)))</f>
        <v>0</v>
      </c>
      <c r="CM138" s="139">
        <f>IF('Capital Structure'!$H$15='Capital Structure'!$G$16,CM94,IF('Capital Structure'!$H$15='Capital Structure'!$G$17,CM105,IF('Capital Structure'!$H$15='Capital Structure'!$G$18,CM116,CM127)))</f>
        <v>0</v>
      </c>
      <c r="CN138" s="139">
        <f>IF('Capital Structure'!$H$15='Capital Structure'!$G$16,CN94,IF('Capital Structure'!$H$15='Capital Structure'!$G$17,CN105,IF('Capital Structure'!$H$15='Capital Structure'!$G$18,CN116,CN127)))</f>
        <v>0</v>
      </c>
      <c r="CO138" s="139">
        <f>IF('Capital Structure'!$H$15='Capital Structure'!$G$16,CO94,IF('Capital Structure'!$H$15='Capital Structure'!$G$17,CO105,IF('Capital Structure'!$H$15='Capital Structure'!$G$18,CO116,CO127)))</f>
        <v>0</v>
      </c>
      <c r="CP138" s="139">
        <f>IF('Capital Structure'!$H$15='Capital Structure'!$G$16,CP94,IF('Capital Structure'!$H$15='Capital Structure'!$G$17,CP105,IF('Capital Structure'!$H$15='Capital Structure'!$G$18,CP116,CP127)))</f>
        <v>0</v>
      </c>
      <c r="CQ138" s="139">
        <f>IF('Capital Structure'!$H$15='Capital Structure'!$G$16,CQ94,IF('Capital Structure'!$H$15='Capital Structure'!$G$17,CQ105,IF('Capital Structure'!$H$15='Capital Structure'!$G$18,CQ116,CQ127)))</f>
        <v>0</v>
      </c>
      <c r="CR138" s="139">
        <f>IF('Capital Structure'!$H$15='Capital Structure'!$G$16,CR94,IF('Capital Structure'!$H$15='Capital Structure'!$G$17,CR105,IF('Capital Structure'!$H$15='Capital Structure'!$G$18,CR116,CR127)))</f>
        <v>0</v>
      </c>
      <c r="CS138" s="139">
        <f>IF('Capital Structure'!$H$15='Capital Structure'!$G$16,CS94,IF('Capital Structure'!$H$15='Capital Structure'!$G$17,CS105,IF('Capital Structure'!$H$15='Capital Structure'!$G$18,CS116,CS127)))</f>
        <v>0</v>
      </c>
      <c r="CT138" s="139">
        <f>IF('Capital Structure'!$H$15='Capital Structure'!$G$16,CT94,IF('Capital Structure'!$H$15='Capital Structure'!$G$17,CT105,IF('Capital Structure'!$H$15='Capital Structure'!$G$18,CT116,CT127)))</f>
        <v>0</v>
      </c>
      <c r="CU138" s="139">
        <f>IF('Capital Structure'!$H$15='Capital Structure'!$G$16,CU94,IF('Capital Structure'!$H$15='Capital Structure'!$G$17,CU105,IF('Capital Structure'!$H$15='Capital Structure'!$G$18,CU116,CU127)))</f>
        <v>0</v>
      </c>
      <c r="CV138" s="139">
        <f>IF('Capital Structure'!$H$15='Capital Structure'!$G$16,CV94,IF('Capital Structure'!$H$15='Capital Structure'!$G$17,CV105,IF('Capital Structure'!$H$15='Capital Structure'!$G$18,CV116,CV127)))</f>
        <v>0</v>
      </c>
      <c r="CW138" s="139">
        <f>IF('Capital Structure'!$H$15='Capital Structure'!$G$16,CW94,IF('Capital Structure'!$H$15='Capital Structure'!$G$17,CW105,IF('Capital Structure'!$H$15='Capital Structure'!$G$18,CW116,CW127)))</f>
        <v>0</v>
      </c>
      <c r="CX138" s="139">
        <f>IF('Capital Structure'!$H$15='Capital Structure'!$G$16,CX94,IF('Capital Structure'!$H$15='Capital Structure'!$G$17,CX105,IF('Capital Structure'!$H$15='Capital Structure'!$G$18,CX116,CX127)))</f>
        <v>0</v>
      </c>
      <c r="CY138" s="139">
        <f>IF('Capital Structure'!$H$15='Capital Structure'!$G$16,CY94,IF('Capital Structure'!$H$15='Capital Structure'!$G$17,CY105,IF('Capital Structure'!$H$15='Capital Structure'!$G$18,CY116,CY127)))</f>
        <v>0</v>
      </c>
      <c r="CZ138" s="139">
        <f>IF('Capital Structure'!$H$15='Capital Structure'!$G$16,CZ94,IF('Capital Structure'!$H$15='Capital Structure'!$G$17,CZ105,IF('Capital Structure'!$H$15='Capital Structure'!$G$18,CZ116,CZ127)))</f>
        <v>0</v>
      </c>
      <c r="DA138" s="139">
        <f>IF('Capital Structure'!$H$15='Capital Structure'!$G$16,DA94,IF('Capital Structure'!$H$15='Capital Structure'!$G$17,DA105,IF('Capital Structure'!$H$15='Capital Structure'!$G$18,DA116,DA127)))</f>
        <v>0</v>
      </c>
      <c r="DB138" s="139">
        <f>IF('Capital Structure'!$H$15='Capital Structure'!$G$16,DB94,IF('Capital Structure'!$H$15='Capital Structure'!$G$17,DB105,IF('Capital Structure'!$H$15='Capital Structure'!$G$18,DB116,DB127)))</f>
        <v>0</v>
      </c>
      <c r="DC138" s="139">
        <f>IF('Capital Structure'!$H$15='Capital Structure'!$G$16,DC94,IF('Capital Structure'!$H$15='Capital Structure'!$G$17,DC105,IF('Capital Structure'!$H$15='Capital Structure'!$G$18,DC116,DC127)))</f>
        <v>0</v>
      </c>
      <c r="DD138" s="139">
        <f>IF('Capital Structure'!$H$15='Capital Structure'!$G$16,DD94,IF('Capital Structure'!$H$15='Capital Structure'!$G$17,DD105,IF('Capital Structure'!$H$15='Capital Structure'!$G$18,DD116,DD127)))</f>
        <v>0</v>
      </c>
      <c r="DE138" s="139">
        <f>IF('Capital Structure'!$H$15='Capital Structure'!$G$16,DE94,IF('Capital Structure'!$H$15='Capital Structure'!$G$17,DE105,IF('Capital Structure'!$H$15='Capital Structure'!$G$18,DE116,DE127)))</f>
        <v>0</v>
      </c>
      <c r="DF138" s="139">
        <f>IF('Capital Structure'!$H$15='Capital Structure'!$G$16,DF94,IF('Capital Structure'!$H$15='Capital Structure'!$G$17,DF105,IF('Capital Structure'!$H$15='Capital Structure'!$G$18,DF116,DF127)))</f>
        <v>0</v>
      </c>
      <c r="DG138" s="139">
        <f>IF('Capital Structure'!$H$15='Capital Structure'!$G$16,DG94,IF('Capital Structure'!$H$15='Capital Structure'!$G$17,DG105,IF('Capital Structure'!$H$15='Capital Structure'!$G$18,DG116,DG127)))</f>
        <v>0</v>
      </c>
      <c r="DH138" s="139">
        <f>IF('Capital Structure'!$H$15='Capital Structure'!$G$16,DH94,IF('Capital Structure'!$H$15='Capital Structure'!$G$17,DH105,IF('Capital Structure'!$H$15='Capital Structure'!$G$18,DH116,DH127)))</f>
        <v>0</v>
      </c>
      <c r="DI138" s="139">
        <f>IF('Capital Structure'!$H$15='Capital Structure'!$G$16,DI94,IF('Capital Structure'!$H$15='Capital Structure'!$G$17,DI105,IF('Capital Structure'!$H$15='Capital Structure'!$G$18,DI116,DI127)))</f>
        <v>0</v>
      </c>
      <c r="DJ138" s="139">
        <f>IF('Capital Structure'!$H$15='Capital Structure'!$G$16,DJ94,IF('Capital Structure'!$H$15='Capital Structure'!$G$17,DJ105,IF('Capital Structure'!$H$15='Capital Structure'!$G$18,DJ116,DJ127)))</f>
        <v>0</v>
      </c>
      <c r="DK138" s="139">
        <f>IF('Capital Structure'!$H$15='Capital Structure'!$G$16,DK94,IF('Capital Structure'!$H$15='Capital Structure'!$G$17,DK105,IF('Capital Structure'!$H$15='Capital Structure'!$G$18,DK116,DK127)))</f>
        <v>0</v>
      </c>
      <c r="DL138" s="139">
        <f>IF('Capital Structure'!$H$15='Capital Structure'!$G$16,DL94,IF('Capital Structure'!$H$15='Capital Structure'!$G$17,DL105,IF('Capital Structure'!$H$15='Capital Structure'!$G$18,DL116,DL127)))</f>
        <v>0</v>
      </c>
      <c r="DM138" s="139">
        <f>IF('Capital Structure'!$H$15='Capital Structure'!$G$16,DM94,IF('Capital Structure'!$H$15='Capital Structure'!$G$17,DM105,IF('Capital Structure'!$H$15='Capital Structure'!$G$18,DM116,DM127)))</f>
        <v>0</v>
      </c>
      <c r="DN138" s="139">
        <f>IF('Capital Structure'!$H$15='Capital Structure'!$G$16,DN94,IF('Capital Structure'!$H$15='Capital Structure'!$G$17,DN105,IF('Capital Structure'!$H$15='Capital Structure'!$G$18,DN116,DN127)))</f>
        <v>0</v>
      </c>
      <c r="DO138" s="139">
        <f>IF('Capital Structure'!$H$15='Capital Structure'!$G$16,DO94,IF('Capital Structure'!$H$15='Capital Structure'!$G$17,DO105,IF('Capital Structure'!$H$15='Capital Structure'!$G$18,DO116,DO127)))</f>
        <v>0</v>
      </c>
      <c r="DP138" s="139">
        <f>IF('Capital Structure'!$H$15='Capital Structure'!$G$16,DP94,IF('Capital Structure'!$H$15='Capital Structure'!$G$17,DP105,IF('Capital Structure'!$H$15='Capital Structure'!$G$18,DP116,DP127)))</f>
        <v>0</v>
      </c>
      <c r="DQ138" s="139">
        <f>IF('Capital Structure'!$H$15='Capital Structure'!$G$16,DQ94,IF('Capital Structure'!$H$15='Capital Structure'!$G$17,DQ105,IF('Capital Structure'!$H$15='Capital Structure'!$G$18,DQ116,DQ127)))</f>
        <v>0</v>
      </c>
      <c r="DR138" s="139">
        <f>IF('Capital Structure'!$H$15='Capital Structure'!$G$16,DR94,IF('Capital Structure'!$H$15='Capital Structure'!$G$17,DR105,IF('Capital Structure'!$H$15='Capital Structure'!$G$18,DR116,DR127)))</f>
        <v>0</v>
      </c>
      <c r="DS138" s="139">
        <f>IF('Capital Structure'!$H$15='Capital Structure'!$G$16,DS94,IF('Capital Structure'!$H$15='Capital Structure'!$G$17,DS105,IF('Capital Structure'!$H$15='Capital Structure'!$G$18,DS116,DS127)))</f>
        <v>0</v>
      </c>
      <c r="DT138" s="139">
        <f>IF('Capital Structure'!$H$15='Capital Structure'!$G$16,DT94,IF('Capital Structure'!$H$15='Capital Structure'!$G$17,DT105,IF('Capital Structure'!$H$15='Capital Structure'!$G$18,DT116,DT127)))</f>
        <v>0</v>
      </c>
      <c r="DU138" s="139">
        <f>IF('Capital Structure'!$H$15='Capital Structure'!$G$16,DU94,IF('Capital Structure'!$H$15='Capital Structure'!$G$17,DU105,IF('Capital Structure'!$H$15='Capital Structure'!$G$18,DU116,DU127)))</f>
        <v>0</v>
      </c>
      <c r="DV138" s="139">
        <f>IF('Capital Structure'!$H$15='Capital Structure'!$G$16,DV94,IF('Capital Structure'!$H$15='Capital Structure'!$G$17,DV105,IF('Capital Structure'!$H$15='Capital Structure'!$G$18,DV116,DV127)))</f>
        <v>0</v>
      </c>
      <c r="DW138" s="139">
        <f>IF('Capital Structure'!$H$15='Capital Structure'!$G$16,DW94,IF('Capital Structure'!$H$15='Capital Structure'!$G$17,DW105,IF('Capital Structure'!$H$15='Capital Structure'!$G$18,DW116,DW127)))</f>
        <v>0</v>
      </c>
      <c r="DX138" s="139">
        <f>IF('Capital Structure'!$H$15='Capital Structure'!$G$16,DX94,IF('Capital Structure'!$H$15='Capital Structure'!$G$17,DX105,IF('Capital Structure'!$H$15='Capital Structure'!$G$18,DX116,DX127)))</f>
        <v>0</v>
      </c>
      <c r="DY138" s="139">
        <f>IF('Capital Structure'!$H$15='Capital Structure'!$G$16,DY94,IF('Capital Structure'!$H$15='Capital Structure'!$G$17,DY105,IF('Capital Structure'!$H$15='Capital Structure'!$G$18,DY116,DY127)))</f>
        <v>0</v>
      </c>
      <c r="DZ138" s="139">
        <f>IF('Capital Structure'!$H$15='Capital Structure'!$G$16,DZ94,IF('Capital Structure'!$H$15='Capital Structure'!$G$17,DZ105,IF('Capital Structure'!$H$15='Capital Structure'!$G$18,DZ116,DZ127)))</f>
        <v>0</v>
      </c>
      <c r="EA138" s="139">
        <f>IF('Capital Structure'!$H$15='Capital Structure'!$G$16,EA94,IF('Capital Structure'!$H$15='Capital Structure'!$G$17,EA105,IF('Capital Structure'!$H$15='Capital Structure'!$G$18,EA116,EA127)))</f>
        <v>0</v>
      </c>
      <c r="EB138" s="139">
        <f>IF('Capital Structure'!$H$15='Capital Structure'!$G$16,EB94,IF('Capital Structure'!$H$15='Capital Structure'!$G$17,EB105,IF('Capital Structure'!$H$15='Capital Structure'!$G$18,EB116,EB127)))</f>
        <v>0</v>
      </c>
      <c r="EC138" s="139">
        <f>IF('Capital Structure'!$H$15='Capital Structure'!$G$16,EC94,IF('Capital Structure'!$H$15='Capital Structure'!$G$17,EC105,IF('Capital Structure'!$H$15='Capital Structure'!$G$18,EC116,EC127)))</f>
        <v>0</v>
      </c>
      <c r="ED138" s="139">
        <f>IF('Capital Structure'!$H$15='Capital Structure'!$G$16,ED94,IF('Capital Structure'!$H$15='Capital Structure'!$G$17,ED105,IF('Capital Structure'!$H$15='Capital Structure'!$G$18,ED116,ED127)))</f>
        <v>0</v>
      </c>
      <c r="EE138" s="139">
        <f>IF('Capital Structure'!$H$15='Capital Structure'!$G$16,EE94,IF('Capital Structure'!$H$15='Capital Structure'!$G$17,EE105,IF('Capital Structure'!$H$15='Capital Structure'!$G$18,EE116,EE127)))</f>
        <v>0</v>
      </c>
      <c r="EF138" s="139">
        <f>IF('Capital Structure'!$H$15='Capital Structure'!$G$16,EF94,IF('Capital Structure'!$H$15='Capital Structure'!$G$17,EF105,IF('Capital Structure'!$H$15='Capital Structure'!$G$18,EF116,EF127)))</f>
        <v>0</v>
      </c>
      <c r="EG138" s="139">
        <f>IF('Capital Structure'!$H$15='Capital Structure'!$G$16,EG94,IF('Capital Structure'!$H$15='Capital Structure'!$G$17,EG105,IF('Capital Structure'!$H$15='Capital Structure'!$G$18,EG116,EG127)))</f>
        <v>0</v>
      </c>
      <c r="EH138" s="139">
        <f>IF('Capital Structure'!$H$15='Capital Structure'!$G$16,EH94,IF('Capital Structure'!$H$15='Capital Structure'!$G$17,EH105,IF('Capital Structure'!$H$15='Capital Structure'!$G$18,EH116,EH127)))</f>
        <v>0</v>
      </c>
      <c r="EI138" s="139">
        <f>IF('Capital Structure'!$H$15='Capital Structure'!$G$16,EI94,IF('Capital Structure'!$H$15='Capital Structure'!$G$17,EI105,IF('Capital Structure'!$H$15='Capital Structure'!$G$18,EI116,EI127)))</f>
        <v>0</v>
      </c>
      <c r="EJ138" s="139">
        <f>IF('Capital Structure'!$H$15='Capital Structure'!$G$16,EJ94,IF('Capital Structure'!$H$15='Capital Structure'!$G$17,EJ105,IF('Capital Structure'!$H$15='Capital Structure'!$G$18,EJ116,EJ127)))</f>
        <v>0</v>
      </c>
      <c r="EK138" s="139">
        <f>IF('Capital Structure'!$H$15='Capital Structure'!$G$16,EK94,IF('Capital Structure'!$H$15='Capital Structure'!$G$17,EK105,IF('Capital Structure'!$H$15='Capital Structure'!$G$18,EK116,EK127)))</f>
        <v>0</v>
      </c>
      <c r="EL138" s="139">
        <f>IF('Capital Structure'!$H$15='Capital Structure'!$G$16,EL94,IF('Capital Structure'!$H$15='Capital Structure'!$G$17,EL105,IF('Capital Structure'!$H$15='Capital Structure'!$G$18,EL116,EL127)))</f>
        <v>0</v>
      </c>
      <c r="EM138" s="139">
        <f>IF('Capital Structure'!$H$15='Capital Structure'!$G$16,EM94,IF('Capital Structure'!$H$15='Capital Structure'!$G$17,EM105,IF('Capital Structure'!$H$15='Capital Structure'!$G$18,EM116,EM127)))</f>
        <v>0</v>
      </c>
      <c r="EN138" s="139">
        <f>IF('Capital Structure'!$H$15='Capital Structure'!$G$16,EN94,IF('Capital Structure'!$H$15='Capital Structure'!$G$17,EN105,IF('Capital Structure'!$H$15='Capital Structure'!$G$18,EN116,EN127)))</f>
        <v>0</v>
      </c>
      <c r="EO138" s="139">
        <f>IF('Capital Structure'!$H$15='Capital Structure'!$G$16,EO94,IF('Capital Structure'!$H$15='Capital Structure'!$G$17,EO105,IF('Capital Structure'!$H$15='Capital Structure'!$G$18,EO116,EO127)))</f>
        <v>0</v>
      </c>
      <c r="EP138" s="139">
        <f>IF('Capital Structure'!$H$15='Capital Structure'!$G$16,EP94,IF('Capital Structure'!$H$15='Capital Structure'!$G$17,EP105,IF('Capital Structure'!$H$15='Capital Structure'!$G$18,EP116,EP127)))</f>
        <v>0</v>
      </c>
      <c r="EQ138" s="139">
        <f>IF('Capital Structure'!$H$15='Capital Structure'!$G$16,EQ94,IF('Capital Structure'!$H$15='Capital Structure'!$G$17,EQ105,IF('Capital Structure'!$H$15='Capital Structure'!$G$18,EQ116,EQ127)))</f>
        <v>0</v>
      </c>
      <c r="ER138" s="139">
        <f>IF('Capital Structure'!$H$15='Capital Structure'!$G$16,ER94,IF('Capital Structure'!$H$15='Capital Structure'!$G$17,ER105,IF('Capital Structure'!$H$15='Capital Structure'!$G$18,ER116,ER127)))</f>
        <v>0</v>
      </c>
      <c r="ES138" s="139">
        <f>IF('Capital Structure'!$H$15='Capital Structure'!$G$16,ES94,IF('Capital Structure'!$H$15='Capital Structure'!$G$17,ES105,IF('Capital Structure'!$H$15='Capital Structure'!$G$18,ES116,ES127)))</f>
        <v>0</v>
      </c>
      <c r="ET138" s="139">
        <f>IF('Capital Structure'!$H$15='Capital Structure'!$G$16,ET94,IF('Capital Structure'!$H$15='Capital Structure'!$G$17,ET105,IF('Capital Structure'!$H$15='Capital Structure'!$G$18,ET116,ET127)))</f>
        <v>0</v>
      </c>
      <c r="EU138" s="139">
        <f>IF('Capital Structure'!$H$15='Capital Structure'!$G$16,EU94,IF('Capital Structure'!$H$15='Capital Structure'!$G$17,EU105,IF('Capital Structure'!$H$15='Capital Structure'!$G$18,EU116,EU127)))</f>
        <v>0</v>
      </c>
      <c r="EV138" s="139">
        <f>IF('Capital Structure'!$H$15='Capital Structure'!$G$16,EV94,IF('Capital Structure'!$H$15='Capital Structure'!$G$17,EV105,IF('Capital Structure'!$H$15='Capital Structure'!$G$18,EV116,EV127)))</f>
        <v>0</v>
      </c>
      <c r="EW138" s="139">
        <f>IF('Capital Structure'!$H$15='Capital Structure'!$G$16,EW94,IF('Capital Structure'!$H$15='Capital Structure'!$G$17,EW105,IF('Capital Structure'!$H$15='Capital Structure'!$G$18,EW116,EW127)))</f>
        <v>0</v>
      </c>
      <c r="EX138" s="139">
        <f>IF('Capital Structure'!$H$15='Capital Structure'!$G$16,EX94,IF('Capital Structure'!$H$15='Capital Structure'!$G$17,EX105,IF('Capital Structure'!$H$15='Capital Structure'!$G$18,EX116,EX127)))</f>
        <v>0</v>
      </c>
      <c r="EY138" s="139">
        <f>IF('Capital Structure'!$H$15='Capital Structure'!$G$16,EY94,IF('Capital Structure'!$H$15='Capital Structure'!$G$17,EY105,IF('Capital Structure'!$H$15='Capital Structure'!$G$18,EY116,EY127)))</f>
        <v>0</v>
      </c>
      <c r="EZ138" s="139">
        <f>IF('Capital Structure'!$H$15='Capital Structure'!$G$16,EZ94,IF('Capital Structure'!$H$15='Capital Structure'!$G$17,EZ105,IF('Capital Structure'!$H$15='Capital Structure'!$G$18,EZ116,EZ127)))</f>
        <v>0</v>
      </c>
      <c r="FA138" s="139">
        <f>IF('Capital Structure'!$H$15='Capital Structure'!$G$16,FA94,IF('Capital Structure'!$H$15='Capital Structure'!$G$17,FA105,IF('Capital Structure'!$H$15='Capital Structure'!$G$18,FA116,FA127)))</f>
        <v>0</v>
      </c>
      <c r="FB138" s="139">
        <f>IF('Capital Structure'!$H$15='Capital Structure'!$G$16,FB94,IF('Capital Structure'!$H$15='Capital Structure'!$G$17,FB105,IF('Capital Structure'!$H$15='Capital Structure'!$G$18,FB116,FB127)))</f>
        <v>0</v>
      </c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B139" s="14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</row>
    <row r="140" spans="1:206">
      <c r="A140" s="105" t="s">
        <v>296</v>
      </c>
      <c r="B140" s="150" t="s">
        <v>336</v>
      </c>
      <c r="D140" s="108"/>
      <c r="E140" s="151">
        <f>IF('Capital Structure'!$H$15='Capital Structure'!$G$16,E89,IF('Capital Structure'!$H$15='Capital Structure'!$G$17,E100,IF('Capital Structure'!$H$15='Capital Structure'!$G$18,E111,E122)))</f>
        <v>0</v>
      </c>
      <c r="F140" s="151">
        <f>IF('Capital Structure'!$H$15='Capital Structure'!$G$16,F89,IF('Capital Structure'!$H$15='Capital Structure'!$G$17,F100,IF('Capital Structure'!$H$15='Capital Structure'!$G$18,F111,F122)))</f>
        <v>0</v>
      </c>
      <c r="G140" s="151">
        <f>IF('Capital Structure'!$H$15='Capital Structure'!$G$16,G89,IF('Capital Structure'!$H$15='Capital Structure'!$G$17,G100,IF('Capital Structure'!$H$15='Capital Structure'!$G$18,G111,G122)))</f>
        <v>0</v>
      </c>
      <c r="H140" s="151">
        <f>IF('Capital Structure'!$H$15='Capital Structure'!$G$16,H89,IF('Capital Structure'!$H$15='Capital Structure'!$G$17,H100,IF('Capital Structure'!$H$15='Capital Structure'!$G$18,H111,H122)))</f>
        <v>0</v>
      </c>
      <c r="I140" s="151">
        <f>IF('Capital Structure'!$H$15='Capital Structure'!$G$16,I89,IF('Capital Structure'!$H$15='Capital Structure'!$G$17,I100,IF('Capital Structure'!$H$15='Capital Structure'!$G$18,I111,I122)))</f>
        <v>0</v>
      </c>
      <c r="J140" s="151">
        <f>IF('Capital Structure'!$H$15='Capital Structure'!$G$16,J89,IF('Capital Structure'!$H$15='Capital Structure'!$G$17,J100,IF('Capital Structure'!$H$15='Capital Structure'!$G$18,J111,J122)))</f>
        <v>0</v>
      </c>
      <c r="K140" s="151">
        <f>IF('Capital Structure'!$H$15='Capital Structure'!$G$16,K89,IF('Capital Structure'!$H$15='Capital Structure'!$G$17,K100,IF('Capital Structure'!$H$15='Capital Structure'!$G$18,K111,K122)))</f>
        <v>0</v>
      </c>
      <c r="L140" s="151">
        <f>IF('Capital Structure'!$H$15='Capital Structure'!$G$16,L89,IF('Capital Structure'!$H$15='Capital Structure'!$G$17,L100,IF('Capital Structure'!$H$15='Capital Structure'!$G$18,L111,L122)))</f>
        <v>0</v>
      </c>
      <c r="M140" s="151">
        <f>IF('Capital Structure'!$H$15='Capital Structure'!$G$16,M89,IF('Capital Structure'!$H$15='Capital Structure'!$G$17,M100,IF('Capital Structure'!$H$15='Capital Structure'!$G$18,M111,M122)))</f>
        <v>0</v>
      </c>
      <c r="N140" s="151">
        <f>IF('Capital Structure'!$H$15='Capital Structure'!$G$16,N89,IF('Capital Structure'!$H$15='Capital Structure'!$G$17,N100,IF('Capital Structure'!$H$15='Capital Structure'!$G$18,N111,N122)))</f>
        <v>0</v>
      </c>
      <c r="O140" s="151">
        <f>IF('Capital Structure'!$H$15='Capital Structure'!$G$16,O89,IF('Capital Structure'!$H$15='Capital Structure'!$G$17,O100,IF('Capital Structure'!$H$15='Capital Structure'!$G$18,O111,O122)))</f>
        <v>0</v>
      </c>
      <c r="P140" s="151">
        <f>IF('Capital Structure'!$H$15='Capital Structure'!$G$16,P89,IF('Capital Structure'!$H$15='Capital Structure'!$G$17,P100,IF('Capital Structure'!$H$15='Capital Structure'!$G$18,P111,P122)))</f>
        <v>0</v>
      </c>
      <c r="Q140" s="151">
        <f>IF('Capital Structure'!$H$15='Capital Structure'!$G$16,Q89,IF('Capital Structure'!$H$15='Capital Structure'!$G$17,Q100,IF('Capital Structure'!$H$15='Capital Structure'!$G$18,Q111,Q122)))</f>
        <v>0</v>
      </c>
      <c r="R140" s="151">
        <f>IF('Capital Structure'!$H$15='Capital Structure'!$G$16,R89,IF('Capital Structure'!$H$15='Capital Structure'!$G$17,R100,IF('Capital Structure'!$H$15='Capital Structure'!$G$18,R111,R122)))</f>
        <v>0</v>
      </c>
      <c r="S140" s="151">
        <f>IF('Capital Structure'!$H$15='Capital Structure'!$G$16,S89,IF('Capital Structure'!$H$15='Capital Structure'!$G$17,S100,IF('Capital Structure'!$H$15='Capital Structure'!$G$18,S111,S122)))</f>
        <v>0</v>
      </c>
      <c r="T140" s="151">
        <f>IF('Capital Structure'!$H$15='Capital Structure'!$G$16,T89,IF('Capital Structure'!$H$15='Capital Structure'!$G$17,T100,IF('Capital Structure'!$H$15='Capital Structure'!$G$18,T111,T122)))</f>
        <v>0</v>
      </c>
      <c r="U140" s="151">
        <f>IF('Capital Structure'!$H$15='Capital Structure'!$G$16,U89,IF('Capital Structure'!$H$15='Capital Structure'!$G$17,U100,IF('Capital Structure'!$H$15='Capital Structure'!$G$18,U111,U122)))</f>
        <v>0</v>
      </c>
      <c r="V140" s="151">
        <f>IF('Capital Structure'!$H$15='Capital Structure'!$G$16,V89,IF('Capital Structure'!$H$15='Capital Structure'!$G$17,V100,IF('Capital Structure'!$H$15='Capital Structure'!$G$18,V111,V122)))</f>
        <v>0</v>
      </c>
      <c r="W140" s="151">
        <f>IF('Capital Structure'!$H$15='Capital Structure'!$G$16,W89,IF('Capital Structure'!$H$15='Capital Structure'!$G$17,W100,IF('Capital Structure'!$H$15='Capital Structure'!$G$18,W111,W122)))</f>
        <v>0</v>
      </c>
      <c r="X140" s="151">
        <f>IF('Capital Structure'!$H$15='Capital Structure'!$G$16,X89,IF('Capital Structure'!$H$15='Capital Structure'!$G$17,X100,IF('Capital Structure'!$H$15='Capital Structure'!$G$18,X111,X122)))</f>
        <v>0</v>
      </c>
      <c r="Y140" s="151">
        <f>IF('Capital Structure'!$H$15='Capital Structure'!$G$16,Y89,IF('Capital Structure'!$H$15='Capital Structure'!$G$17,Y100,IF('Capital Structure'!$H$15='Capital Structure'!$G$18,Y111,Y122)))</f>
        <v>0</v>
      </c>
      <c r="Z140" s="151">
        <f>IF('Capital Structure'!$H$15='Capital Structure'!$G$16,Z89,IF('Capital Structure'!$H$15='Capital Structure'!$G$17,Z100,IF('Capital Structure'!$H$15='Capital Structure'!$G$18,Z111,Z122)))</f>
        <v>0</v>
      </c>
      <c r="AA140" s="151">
        <f>IF('Capital Structure'!$H$15='Capital Structure'!$G$16,AA89,IF('Capital Structure'!$H$15='Capital Structure'!$G$17,AA100,IF('Capital Structure'!$H$15='Capital Structure'!$G$18,AA111,AA122)))</f>
        <v>0</v>
      </c>
      <c r="AB140" s="151">
        <f>IF('Capital Structure'!$H$15='Capital Structure'!$G$16,AB89,IF('Capital Structure'!$H$15='Capital Structure'!$G$17,AB100,IF('Capital Structure'!$H$15='Capital Structure'!$G$18,AB111,AB122)))</f>
        <v>0</v>
      </c>
      <c r="AC140" s="151">
        <f>IF('Capital Structure'!$H$15='Capital Structure'!$G$16,AC89,IF('Capital Structure'!$H$15='Capital Structure'!$G$17,AC100,IF('Capital Structure'!$H$15='Capital Structure'!$G$18,AC111,AC122)))</f>
        <v>0</v>
      </c>
      <c r="AD140" s="151">
        <f>IF('Capital Structure'!$H$15='Capital Structure'!$G$16,AD89,IF('Capital Structure'!$H$15='Capital Structure'!$G$17,AD100,IF('Capital Structure'!$H$15='Capital Structure'!$G$18,AD111,AD122)))</f>
        <v>0</v>
      </c>
      <c r="AE140" s="151">
        <f>IF('Capital Structure'!$H$15='Capital Structure'!$G$16,AE89,IF('Capital Structure'!$H$15='Capital Structure'!$G$17,AE100,IF('Capital Structure'!$H$15='Capital Structure'!$G$18,AE111,AE122)))</f>
        <v>0</v>
      </c>
      <c r="AF140" s="151">
        <f>IF('Capital Structure'!$H$15='Capital Structure'!$G$16,AF89,IF('Capital Structure'!$H$15='Capital Structure'!$G$17,AF100,IF('Capital Structure'!$H$15='Capital Structure'!$G$18,AF111,AF122)))</f>
        <v>0</v>
      </c>
      <c r="AG140" s="151">
        <f>IF('Capital Structure'!$H$15='Capital Structure'!$G$16,AG89,IF('Capital Structure'!$H$15='Capital Structure'!$G$17,AG100,IF('Capital Structure'!$H$15='Capital Structure'!$G$18,AG111,AG122)))</f>
        <v>0</v>
      </c>
      <c r="AH140" s="151">
        <f>IF('Capital Structure'!$H$15='Capital Structure'!$G$16,AH89,IF('Capital Structure'!$H$15='Capital Structure'!$G$17,AH100,IF('Capital Structure'!$H$15='Capital Structure'!$G$18,AH111,AH122)))</f>
        <v>0</v>
      </c>
      <c r="AI140" s="151">
        <f>IF('Capital Structure'!$H$15='Capital Structure'!$G$16,AI89,IF('Capital Structure'!$H$15='Capital Structure'!$G$17,AI100,IF('Capital Structure'!$H$15='Capital Structure'!$G$18,AI111,AI122)))</f>
        <v>0</v>
      </c>
      <c r="AJ140" s="151">
        <f>IF('Capital Structure'!$H$15='Capital Structure'!$G$16,AJ89,IF('Capital Structure'!$H$15='Capital Structure'!$G$17,AJ100,IF('Capital Structure'!$H$15='Capital Structure'!$G$18,AJ111,AJ122)))</f>
        <v>0</v>
      </c>
      <c r="AK140" s="151">
        <f>IF('Capital Structure'!$H$15='Capital Structure'!$G$16,AK89,IF('Capital Structure'!$H$15='Capital Structure'!$G$17,AK100,IF('Capital Structure'!$H$15='Capital Structure'!$G$18,AK111,AK122)))</f>
        <v>0</v>
      </c>
      <c r="AL140" s="151">
        <f>IF('Capital Structure'!$H$15='Capital Structure'!$G$16,AL89,IF('Capital Structure'!$H$15='Capital Structure'!$G$17,AL100,IF('Capital Structure'!$H$15='Capital Structure'!$G$18,AL111,AL122)))</f>
        <v>0</v>
      </c>
      <c r="AM140" s="151">
        <f>IF('Capital Structure'!$H$15='Capital Structure'!$G$16,AM89,IF('Capital Structure'!$H$15='Capital Structure'!$G$17,AM100,IF('Capital Structure'!$H$15='Capital Structure'!$G$18,AM111,AM122)))</f>
        <v>0</v>
      </c>
      <c r="AN140" s="151">
        <f>IF('Capital Structure'!$H$15='Capital Structure'!$G$16,AN89,IF('Capital Structure'!$H$15='Capital Structure'!$G$17,AN100,IF('Capital Structure'!$H$15='Capital Structure'!$G$18,AN111,AN122)))</f>
        <v>0</v>
      </c>
      <c r="AO140" s="151">
        <f>IF('Capital Structure'!$H$15='Capital Structure'!$G$16,AO89,IF('Capital Structure'!$H$15='Capital Structure'!$G$17,AO100,IF('Capital Structure'!$H$15='Capital Structure'!$G$18,AO111,AO122)))</f>
        <v>0</v>
      </c>
      <c r="AP140" s="151">
        <f>IF('Capital Structure'!$H$15='Capital Structure'!$G$16,AP89,IF('Capital Structure'!$H$15='Capital Structure'!$G$17,AP100,IF('Capital Structure'!$H$15='Capital Structure'!$G$18,AP111,AP122)))</f>
        <v>0</v>
      </c>
      <c r="AQ140" s="151">
        <f>IF('Capital Structure'!$H$15='Capital Structure'!$G$16,AQ89,IF('Capital Structure'!$H$15='Capital Structure'!$G$17,AQ100,IF('Capital Structure'!$H$15='Capital Structure'!$G$18,AQ111,AQ122)))</f>
        <v>0</v>
      </c>
      <c r="AR140" s="151">
        <f>IF('Capital Structure'!$H$15='Capital Structure'!$G$16,AR89,IF('Capital Structure'!$H$15='Capital Structure'!$G$17,AR100,IF('Capital Structure'!$H$15='Capital Structure'!$G$18,AR111,AR122)))</f>
        <v>0</v>
      </c>
      <c r="AS140" s="151">
        <f>IF('Capital Structure'!$H$15='Capital Structure'!$G$16,AS89,IF('Capital Structure'!$H$15='Capital Structure'!$G$17,AS100,IF('Capital Structure'!$H$15='Capital Structure'!$G$18,AS111,AS122)))</f>
        <v>0</v>
      </c>
      <c r="AT140" s="151">
        <f>IF('Capital Structure'!$H$15='Capital Structure'!$G$16,AT89,IF('Capital Structure'!$H$15='Capital Structure'!$G$17,AT100,IF('Capital Structure'!$H$15='Capital Structure'!$G$18,AT111,AT122)))</f>
        <v>0</v>
      </c>
      <c r="AU140" s="151">
        <f>IF('Capital Structure'!$H$15='Capital Structure'!$G$16,AU89,IF('Capital Structure'!$H$15='Capital Structure'!$G$17,AU100,IF('Capital Structure'!$H$15='Capital Structure'!$G$18,AU111,AU122)))</f>
        <v>0</v>
      </c>
      <c r="AV140" s="151">
        <f>IF('Capital Structure'!$H$15='Capital Structure'!$G$16,AV89,IF('Capital Structure'!$H$15='Capital Structure'!$G$17,AV100,IF('Capital Structure'!$H$15='Capital Structure'!$G$18,AV111,AV122)))</f>
        <v>0</v>
      </c>
      <c r="AW140" s="151">
        <f>IF('Capital Structure'!$H$15='Capital Structure'!$G$16,AW89,IF('Capital Structure'!$H$15='Capital Structure'!$G$17,AW100,IF('Capital Structure'!$H$15='Capital Structure'!$G$18,AW111,AW122)))</f>
        <v>0</v>
      </c>
      <c r="AX140" s="151">
        <f>IF('Capital Structure'!$H$15='Capital Structure'!$G$16,AX89,IF('Capital Structure'!$H$15='Capital Structure'!$G$17,AX100,IF('Capital Structure'!$H$15='Capital Structure'!$G$18,AX111,AX122)))</f>
        <v>0</v>
      </c>
      <c r="AY140" s="151">
        <f>IF('Capital Structure'!$H$15='Capital Structure'!$G$16,AY89,IF('Capital Structure'!$H$15='Capital Structure'!$G$17,AY100,IF('Capital Structure'!$H$15='Capital Structure'!$G$18,AY111,AY122)))</f>
        <v>0</v>
      </c>
      <c r="AZ140" s="151">
        <f>IF('Capital Structure'!$H$15='Capital Structure'!$G$16,AZ89,IF('Capital Structure'!$H$15='Capital Structure'!$G$17,AZ100,IF('Capital Structure'!$H$15='Capital Structure'!$G$18,AZ111,AZ122)))</f>
        <v>0</v>
      </c>
      <c r="BA140" s="151">
        <f>IF('Capital Structure'!$H$15='Capital Structure'!$G$16,BA89,IF('Capital Structure'!$H$15='Capital Structure'!$G$17,BA100,IF('Capital Structure'!$H$15='Capital Structure'!$G$18,BA111,BA122)))</f>
        <v>3392307.6923076925</v>
      </c>
      <c r="BB140" s="151">
        <f>IF('Capital Structure'!$H$15='Capital Structure'!$G$16,BB89,IF('Capital Structure'!$H$15='Capital Structure'!$G$17,BB100,IF('Capital Structure'!$H$15='Capital Structure'!$G$18,BB111,BB122)))</f>
        <v>3392307.6923076925</v>
      </c>
      <c r="BC140" s="151">
        <f>IF('Capital Structure'!$H$15='Capital Structure'!$G$16,BC89,IF('Capital Structure'!$H$15='Capital Structure'!$G$17,BC100,IF('Capital Structure'!$H$15='Capital Structure'!$G$18,BC111,BC122)))</f>
        <v>3392307.6923076925</v>
      </c>
      <c r="BD140" s="151">
        <f>IF('Capital Structure'!$H$15='Capital Structure'!$G$16,BD89,IF('Capital Structure'!$H$15='Capital Structure'!$G$17,BD100,IF('Capital Structure'!$H$15='Capital Structure'!$G$18,BD111,BD122)))</f>
        <v>3392307.6923076925</v>
      </c>
      <c r="BE140" s="151">
        <f>IF('Capital Structure'!$H$15='Capital Structure'!$G$16,BE89,IF('Capital Structure'!$H$15='Capital Structure'!$G$17,BE100,IF('Capital Structure'!$H$15='Capital Structure'!$G$18,BE111,BE122)))</f>
        <v>3392307.6923076925</v>
      </c>
      <c r="BF140" s="151">
        <f>IF('Capital Structure'!$H$15='Capital Structure'!$G$16,BF89,IF('Capital Structure'!$H$15='Capital Structure'!$G$17,BF100,IF('Capital Structure'!$H$15='Capital Structure'!$G$18,BF111,BF122)))</f>
        <v>3392307.6923076925</v>
      </c>
      <c r="BG140" s="151">
        <f>IF('Capital Structure'!$H$15='Capital Structure'!$G$16,BG89,IF('Capital Structure'!$H$15='Capital Structure'!$G$17,BG100,IF('Capital Structure'!$H$15='Capital Structure'!$G$18,BG111,BG122)))</f>
        <v>3392307.6923076925</v>
      </c>
      <c r="BH140" s="151">
        <f>IF('Capital Structure'!$H$15='Capital Structure'!$G$16,BH89,IF('Capital Structure'!$H$15='Capital Structure'!$G$17,BH100,IF('Capital Structure'!$H$15='Capital Structure'!$G$18,BH111,BH122)))</f>
        <v>3392307.6923076925</v>
      </c>
      <c r="BI140" s="151">
        <f>IF('Capital Structure'!$H$15='Capital Structure'!$G$16,BI89,IF('Capital Structure'!$H$15='Capital Structure'!$G$17,BI100,IF('Capital Structure'!$H$15='Capital Structure'!$G$18,BI111,BI122)))</f>
        <v>3392307.6923076925</v>
      </c>
      <c r="BJ140" s="151">
        <f>IF('Capital Structure'!$H$15='Capital Structure'!$G$16,BJ89,IF('Capital Structure'!$H$15='Capital Structure'!$G$17,BJ100,IF('Capital Structure'!$H$15='Capital Structure'!$G$18,BJ111,BJ122)))</f>
        <v>3392307.6923076925</v>
      </c>
      <c r="BK140" s="151">
        <f>IF('Capital Structure'!$H$15='Capital Structure'!$G$16,BK89,IF('Capital Structure'!$H$15='Capital Structure'!$G$17,BK100,IF('Capital Structure'!$H$15='Capital Structure'!$G$18,BK111,BK122)))</f>
        <v>3392307.6923076925</v>
      </c>
      <c r="BL140" s="151">
        <f>IF('Capital Structure'!$H$15='Capital Structure'!$G$16,BL89,IF('Capital Structure'!$H$15='Capital Structure'!$G$17,BL100,IF('Capital Structure'!$H$15='Capital Structure'!$G$18,BL111,BL122)))</f>
        <v>3392307.6923076925</v>
      </c>
      <c r="BM140" s="151">
        <f>IF('Capital Structure'!$H$15='Capital Structure'!$G$16,BM89,IF('Capital Structure'!$H$15='Capital Structure'!$G$17,BM100,IF('Capital Structure'!$H$15='Capital Structure'!$G$18,BM111,BM122)))</f>
        <v>3392307.6923076925</v>
      </c>
      <c r="BN140" s="151">
        <f>IF('Capital Structure'!$H$15='Capital Structure'!$G$16,BN89,IF('Capital Structure'!$H$15='Capital Structure'!$G$17,BN100,IF('Capital Structure'!$H$15='Capital Structure'!$G$18,BN111,BN122)))</f>
        <v>3392307.6923076925</v>
      </c>
      <c r="BO140" s="151">
        <f>IF('Capital Structure'!$H$15='Capital Structure'!$G$16,BO89,IF('Capital Structure'!$H$15='Capital Structure'!$G$17,BO100,IF('Capital Structure'!$H$15='Capital Structure'!$G$18,BO111,BO122)))</f>
        <v>3392307.6923076925</v>
      </c>
      <c r="BP140" s="151">
        <f>IF('Capital Structure'!$H$15='Capital Structure'!$G$16,BP89,IF('Capital Structure'!$H$15='Capital Structure'!$G$17,BP100,IF('Capital Structure'!$H$15='Capital Structure'!$G$18,BP111,BP122)))</f>
        <v>3392307.6923076925</v>
      </c>
      <c r="BQ140" s="151">
        <f>IF('Capital Structure'!$H$15='Capital Structure'!$G$16,BQ89,IF('Capital Structure'!$H$15='Capital Structure'!$G$17,BQ100,IF('Capital Structure'!$H$15='Capital Structure'!$G$18,BQ111,BQ122)))</f>
        <v>3392307.6923076925</v>
      </c>
      <c r="BR140" s="151">
        <f>IF('Capital Structure'!$H$15='Capital Structure'!$G$16,BR89,IF('Capital Structure'!$H$15='Capital Structure'!$G$17,BR100,IF('Capital Structure'!$H$15='Capital Structure'!$G$18,BR111,BR122)))</f>
        <v>3392307.6923076925</v>
      </c>
      <c r="BS140" s="151">
        <f>IF('Capital Structure'!$H$15='Capital Structure'!$G$16,BS89,IF('Capital Structure'!$H$15='Capital Structure'!$G$17,BS100,IF('Capital Structure'!$H$15='Capital Structure'!$G$18,BS111,BS122)))</f>
        <v>3392307.6923076925</v>
      </c>
      <c r="BT140" s="151">
        <f>IF('Capital Structure'!$H$15='Capital Structure'!$G$16,BT89,IF('Capital Structure'!$H$15='Capital Structure'!$G$17,BT100,IF('Capital Structure'!$H$15='Capital Structure'!$G$18,BT111,BT122)))</f>
        <v>3392307.6923076925</v>
      </c>
      <c r="BU140" s="151">
        <f>IF('Capital Structure'!$H$15='Capital Structure'!$G$16,BU89,IF('Capital Structure'!$H$15='Capital Structure'!$G$17,BU100,IF('Capital Structure'!$H$15='Capital Structure'!$G$18,BU111,BU122)))</f>
        <v>3392307.6923076925</v>
      </c>
      <c r="BV140" s="151">
        <f>IF('Capital Structure'!$H$15='Capital Structure'!$G$16,BV89,IF('Capital Structure'!$H$15='Capital Structure'!$G$17,BV100,IF('Capital Structure'!$H$15='Capital Structure'!$G$18,BV111,BV122)))</f>
        <v>3392307.6923076925</v>
      </c>
      <c r="BW140" s="151">
        <f>IF('Capital Structure'!$H$15='Capital Structure'!$G$16,BW89,IF('Capital Structure'!$H$15='Capital Structure'!$G$17,BW100,IF('Capital Structure'!$H$15='Capital Structure'!$G$18,BW111,BW122)))</f>
        <v>3392307.6923076925</v>
      </c>
      <c r="BX140" s="151">
        <f>IF('Capital Structure'!$H$15='Capital Structure'!$G$16,BX89,IF('Capital Structure'!$H$15='Capital Structure'!$G$17,BX100,IF('Capital Structure'!$H$15='Capital Structure'!$G$18,BX111,BX122)))</f>
        <v>3392307.6923076925</v>
      </c>
      <c r="BY140" s="151">
        <f>IF('Capital Structure'!$H$15='Capital Structure'!$G$16,BY89,IF('Capital Structure'!$H$15='Capital Structure'!$G$17,BY100,IF('Capital Structure'!$H$15='Capital Structure'!$G$18,BY111,BY122)))</f>
        <v>3392307.6923076925</v>
      </c>
      <c r="BZ140" s="151">
        <f>IF('Capital Structure'!$H$15='Capital Structure'!$G$16,BZ89,IF('Capital Structure'!$H$15='Capital Structure'!$G$17,BZ100,IF('Capital Structure'!$H$15='Capital Structure'!$G$18,BZ111,BZ122)))</f>
        <v>3392307.6923076361</v>
      </c>
      <c r="CA140" s="151">
        <f>IF('Capital Structure'!$H$15='Capital Structure'!$G$16,CA89,IF('Capital Structure'!$H$15='Capital Structure'!$G$17,CA100,IF('Capital Structure'!$H$15='Capital Structure'!$G$18,CA111,CA122)))</f>
        <v>0</v>
      </c>
      <c r="CB140" s="151">
        <f>IF('Capital Structure'!$H$15='Capital Structure'!$G$16,CB89,IF('Capital Structure'!$H$15='Capital Structure'!$G$17,CB100,IF('Capital Structure'!$H$15='Capital Structure'!$G$18,CB111,CB122)))</f>
        <v>0</v>
      </c>
      <c r="CC140" s="151">
        <f>IF('Capital Structure'!$H$15='Capital Structure'!$G$16,CC89,IF('Capital Structure'!$H$15='Capital Structure'!$G$17,CC100,IF('Capital Structure'!$H$15='Capital Structure'!$G$18,CC111,CC122)))</f>
        <v>0</v>
      </c>
      <c r="CD140" s="151">
        <f>IF('Capital Structure'!$H$15='Capital Structure'!$G$16,CD89,IF('Capital Structure'!$H$15='Capital Structure'!$G$17,CD100,IF('Capital Structure'!$H$15='Capital Structure'!$G$18,CD111,CD122)))</f>
        <v>0</v>
      </c>
      <c r="CE140" s="151">
        <f>IF('Capital Structure'!$H$15='Capital Structure'!$G$16,CE89,IF('Capital Structure'!$H$15='Capital Structure'!$G$17,CE100,IF('Capital Structure'!$H$15='Capital Structure'!$G$18,CE111,CE122)))</f>
        <v>0</v>
      </c>
      <c r="CF140" s="151">
        <f>IF('Capital Structure'!$H$15='Capital Structure'!$G$16,CF89,IF('Capital Structure'!$H$15='Capital Structure'!$G$17,CF100,IF('Capital Structure'!$H$15='Capital Structure'!$G$18,CF111,CF122)))</f>
        <v>0</v>
      </c>
      <c r="CG140" s="151">
        <f>IF('Capital Structure'!$H$15='Capital Structure'!$G$16,CG89,IF('Capital Structure'!$H$15='Capital Structure'!$G$17,CG100,IF('Capital Structure'!$H$15='Capital Structure'!$G$18,CG111,CG122)))</f>
        <v>0</v>
      </c>
      <c r="CH140" s="151">
        <f>IF('Capital Structure'!$H$15='Capital Structure'!$G$16,CH89,IF('Capital Structure'!$H$15='Capital Structure'!$G$17,CH100,IF('Capital Structure'!$H$15='Capital Structure'!$G$18,CH111,CH122)))</f>
        <v>0</v>
      </c>
      <c r="CI140" s="151">
        <f>IF('Capital Structure'!$H$15='Capital Structure'!$G$16,CI89,IF('Capital Structure'!$H$15='Capital Structure'!$G$17,CI100,IF('Capital Structure'!$H$15='Capital Structure'!$G$18,CI111,CI122)))</f>
        <v>0</v>
      </c>
      <c r="CJ140" s="151">
        <f>IF('Capital Structure'!$H$15='Capital Structure'!$G$16,CJ89,IF('Capital Structure'!$H$15='Capital Structure'!$G$17,CJ100,IF('Capital Structure'!$H$15='Capital Structure'!$G$18,CJ111,CJ122)))</f>
        <v>0</v>
      </c>
      <c r="CK140" s="151">
        <f>IF('Capital Structure'!$H$15='Capital Structure'!$G$16,CK89,IF('Capital Structure'!$H$15='Capital Structure'!$G$17,CK100,IF('Capital Structure'!$H$15='Capital Structure'!$G$18,CK111,CK122)))</f>
        <v>0</v>
      </c>
      <c r="CL140" s="151">
        <f>IF('Capital Structure'!$H$15='Capital Structure'!$G$16,CL89,IF('Capital Structure'!$H$15='Capital Structure'!$G$17,CL100,IF('Capital Structure'!$H$15='Capital Structure'!$G$18,CL111,CL122)))</f>
        <v>0</v>
      </c>
      <c r="CM140" s="151">
        <f>IF('Capital Structure'!$H$15='Capital Structure'!$G$16,CM89,IF('Capital Structure'!$H$15='Capital Structure'!$G$17,CM100,IF('Capital Structure'!$H$15='Capital Structure'!$G$18,CM111,CM122)))</f>
        <v>0</v>
      </c>
      <c r="CN140" s="151">
        <f>IF('Capital Structure'!$H$15='Capital Structure'!$G$16,CN89,IF('Capital Structure'!$H$15='Capital Structure'!$G$17,CN100,IF('Capital Structure'!$H$15='Capital Structure'!$G$18,CN111,CN122)))</f>
        <v>0</v>
      </c>
      <c r="CO140" s="151">
        <f>IF('Capital Structure'!$H$15='Capital Structure'!$G$16,CO89,IF('Capital Structure'!$H$15='Capital Structure'!$G$17,CO100,IF('Capital Structure'!$H$15='Capital Structure'!$G$18,CO111,CO122)))</f>
        <v>0</v>
      </c>
      <c r="CP140" s="151">
        <f>IF('Capital Structure'!$H$15='Capital Structure'!$G$16,CP89,IF('Capital Structure'!$H$15='Capital Structure'!$G$17,CP100,IF('Capital Structure'!$H$15='Capital Structure'!$G$18,CP111,CP122)))</f>
        <v>0</v>
      </c>
      <c r="CQ140" s="151">
        <f>IF('Capital Structure'!$H$15='Capital Structure'!$G$16,CQ89,IF('Capital Structure'!$H$15='Capital Structure'!$G$17,CQ100,IF('Capital Structure'!$H$15='Capital Structure'!$G$18,CQ111,CQ122)))</f>
        <v>0</v>
      </c>
      <c r="CR140" s="151">
        <f>IF('Capital Structure'!$H$15='Capital Structure'!$G$16,CR89,IF('Capital Structure'!$H$15='Capital Structure'!$G$17,CR100,IF('Capital Structure'!$H$15='Capital Structure'!$G$18,CR111,CR122)))</f>
        <v>0</v>
      </c>
      <c r="CS140" s="151">
        <f>IF('Capital Structure'!$H$15='Capital Structure'!$G$16,CS89,IF('Capital Structure'!$H$15='Capital Structure'!$G$17,CS100,IF('Capital Structure'!$H$15='Capital Structure'!$G$18,CS111,CS122)))</f>
        <v>0</v>
      </c>
      <c r="CT140" s="151">
        <f>IF('Capital Structure'!$H$15='Capital Structure'!$G$16,CT89,IF('Capital Structure'!$H$15='Capital Structure'!$G$17,CT100,IF('Capital Structure'!$H$15='Capital Structure'!$G$18,CT111,CT122)))</f>
        <v>0</v>
      </c>
      <c r="CU140" s="151">
        <f>IF('Capital Structure'!$H$15='Capital Structure'!$G$16,CU89,IF('Capital Structure'!$H$15='Capital Structure'!$G$17,CU100,IF('Capital Structure'!$H$15='Capital Structure'!$G$18,CU111,CU122)))</f>
        <v>0</v>
      </c>
      <c r="CV140" s="151">
        <f>IF('Capital Structure'!$H$15='Capital Structure'!$G$16,CV89,IF('Capital Structure'!$H$15='Capital Structure'!$G$17,CV100,IF('Capital Structure'!$H$15='Capital Structure'!$G$18,CV111,CV122)))</f>
        <v>0</v>
      </c>
      <c r="CW140" s="151">
        <f>IF('Capital Structure'!$H$15='Capital Structure'!$G$16,CW89,IF('Capital Structure'!$H$15='Capital Structure'!$G$17,CW100,IF('Capital Structure'!$H$15='Capital Structure'!$G$18,CW111,CW122)))</f>
        <v>0</v>
      </c>
      <c r="CX140" s="151">
        <f>IF('Capital Structure'!$H$15='Capital Structure'!$G$16,CX89,IF('Capital Structure'!$H$15='Capital Structure'!$G$17,CX100,IF('Capital Structure'!$H$15='Capital Structure'!$G$18,CX111,CX122)))</f>
        <v>0</v>
      </c>
      <c r="CY140" s="151">
        <f>IF('Capital Structure'!$H$15='Capital Structure'!$G$16,CY89,IF('Capital Structure'!$H$15='Capital Structure'!$G$17,CY100,IF('Capital Structure'!$H$15='Capital Structure'!$G$18,CY111,CY122)))</f>
        <v>0</v>
      </c>
      <c r="CZ140" s="151">
        <f>IF('Capital Structure'!$H$15='Capital Structure'!$G$16,CZ89,IF('Capital Structure'!$H$15='Capital Structure'!$G$17,CZ100,IF('Capital Structure'!$H$15='Capital Structure'!$G$18,CZ111,CZ122)))</f>
        <v>0</v>
      </c>
      <c r="DA140" s="151">
        <f>IF('Capital Structure'!$H$15='Capital Structure'!$G$16,DA89,IF('Capital Structure'!$H$15='Capital Structure'!$G$17,DA100,IF('Capital Structure'!$H$15='Capital Structure'!$G$18,DA111,DA122)))</f>
        <v>0</v>
      </c>
      <c r="DB140" s="151">
        <f>IF('Capital Structure'!$H$15='Capital Structure'!$G$16,DB89,IF('Capital Structure'!$H$15='Capital Structure'!$G$17,DB100,IF('Capital Structure'!$H$15='Capital Structure'!$G$18,DB111,DB122)))</f>
        <v>0</v>
      </c>
      <c r="DC140" s="151">
        <f>IF('Capital Structure'!$H$15='Capital Structure'!$G$16,DC89,IF('Capital Structure'!$H$15='Capital Structure'!$G$17,DC100,IF('Capital Structure'!$H$15='Capital Structure'!$G$18,DC111,DC122)))</f>
        <v>0</v>
      </c>
      <c r="DD140" s="151">
        <f>IF('Capital Structure'!$H$15='Capital Structure'!$G$16,DD89,IF('Capital Structure'!$H$15='Capital Structure'!$G$17,DD100,IF('Capital Structure'!$H$15='Capital Structure'!$G$18,DD111,DD122)))</f>
        <v>0</v>
      </c>
      <c r="DE140" s="151">
        <f>IF('Capital Structure'!$H$15='Capital Structure'!$G$16,DE89,IF('Capital Structure'!$H$15='Capital Structure'!$G$17,DE100,IF('Capital Structure'!$H$15='Capital Structure'!$G$18,DE111,DE122)))</f>
        <v>0</v>
      </c>
      <c r="DF140" s="151">
        <f>IF('Capital Structure'!$H$15='Capital Structure'!$G$16,DF89,IF('Capital Structure'!$H$15='Capital Structure'!$G$17,DF100,IF('Capital Structure'!$H$15='Capital Structure'!$G$18,DF111,DF122)))</f>
        <v>0</v>
      </c>
      <c r="DG140" s="151">
        <f>IF('Capital Structure'!$H$15='Capital Structure'!$G$16,DG89,IF('Capital Structure'!$H$15='Capital Structure'!$G$17,DG100,IF('Capital Structure'!$H$15='Capital Structure'!$G$18,DG111,DG122)))</f>
        <v>0</v>
      </c>
      <c r="DH140" s="151">
        <f>IF('Capital Structure'!$H$15='Capital Structure'!$G$16,DH89,IF('Capital Structure'!$H$15='Capital Structure'!$G$17,DH100,IF('Capital Structure'!$H$15='Capital Structure'!$G$18,DH111,DH122)))</f>
        <v>0</v>
      </c>
      <c r="DI140" s="151">
        <f>IF('Capital Structure'!$H$15='Capital Structure'!$G$16,DI89,IF('Capital Structure'!$H$15='Capital Structure'!$G$17,DI100,IF('Capital Structure'!$H$15='Capital Structure'!$G$18,DI111,DI122)))</f>
        <v>0</v>
      </c>
      <c r="DJ140" s="151">
        <f>IF('Capital Structure'!$H$15='Capital Structure'!$G$16,DJ89,IF('Capital Structure'!$H$15='Capital Structure'!$G$17,DJ100,IF('Capital Structure'!$H$15='Capital Structure'!$G$18,DJ111,DJ122)))</f>
        <v>0</v>
      </c>
      <c r="DK140" s="151">
        <f>IF('Capital Structure'!$H$15='Capital Structure'!$G$16,DK89,IF('Capital Structure'!$H$15='Capital Structure'!$G$17,DK100,IF('Capital Structure'!$H$15='Capital Structure'!$G$18,DK111,DK122)))</f>
        <v>0</v>
      </c>
      <c r="DL140" s="151">
        <f>IF('Capital Structure'!$H$15='Capital Structure'!$G$16,DL89,IF('Capital Structure'!$H$15='Capital Structure'!$G$17,DL100,IF('Capital Structure'!$H$15='Capital Structure'!$G$18,DL111,DL122)))</f>
        <v>0</v>
      </c>
      <c r="DM140" s="151">
        <f>IF('Capital Structure'!$H$15='Capital Structure'!$G$16,DM89,IF('Capital Structure'!$H$15='Capital Structure'!$G$17,DM100,IF('Capital Structure'!$H$15='Capital Structure'!$G$18,DM111,DM122)))</f>
        <v>0</v>
      </c>
      <c r="DN140" s="151">
        <f>IF('Capital Structure'!$H$15='Capital Structure'!$G$16,DN89,IF('Capital Structure'!$H$15='Capital Structure'!$G$17,DN100,IF('Capital Structure'!$H$15='Capital Structure'!$G$18,DN111,DN122)))</f>
        <v>0</v>
      </c>
      <c r="DO140" s="151">
        <f>IF('Capital Structure'!$H$15='Capital Structure'!$G$16,DO89,IF('Capital Structure'!$H$15='Capital Structure'!$G$17,DO100,IF('Capital Structure'!$H$15='Capital Structure'!$G$18,DO111,DO122)))</f>
        <v>0</v>
      </c>
      <c r="DP140" s="151">
        <f>IF('Capital Structure'!$H$15='Capital Structure'!$G$16,DP89,IF('Capital Structure'!$H$15='Capital Structure'!$G$17,DP100,IF('Capital Structure'!$H$15='Capital Structure'!$G$18,DP111,DP122)))</f>
        <v>0</v>
      </c>
      <c r="DQ140" s="151">
        <f>IF('Capital Structure'!$H$15='Capital Structure'!$G$16,DQ89,IF('Capital Structure'!$H$15='Capital Structure'!$G$17,DQ100,IF('Capital Structure'!$H$15='Capital Structure'!$G$18,DQ111,DQ122)))</f>
        <v>0</v>
      </c>
      <c r="DR140" s="151">
        <f>IF('Capital Structure'!$H$15='Capital Structure'!$G$16,DR89,IF('Capital Structure'!$H$15='Capital Structure'!$G$17,DR100,IF('Capital Structure'!$H$15='Capital Structure'!$G$18,DR111,DR122)))</f>
        <v>0</v>
      </c>
      <c r="DS140" s="151">
        <f>IF('Capital Structure'!$H$15='Capital Structure'!$G$16,DS89,IF('Capital Structure'!$H$15='Capital Structure'!$G$17,DS100,IF('Capital Structure'!$H$15='Capital Structure'!$G$18,DS111,DS122)))</f>
        <v>0</v>
      </c>
      <c r="DT140" s="151">
        <f>IF('Capital Structure'!$H$15='Capital Structure'!$G$16,DT89,IF('Capital Structure'!$H$15='Capital Structure'!$G$17,DT100,IF('Capital Structure'!$H$15='Capital Structure'!$G$18,DT111,DT122)))</f>
        <v>0</v>
      </c>
      <c r="DU140" s="151">
        <f>IF('Capital Structure'!$H$15='Capital Structure'!$G$16,DU89,IF('Capital Structure'!$H$15='Capital Structure'!$G$17,DU100,IF('Capital Structure'!$H$15='Capital Structure'!$G$18,DU111,DU122)))</f>
        <v>0</v>
      </c>
      <c r="DV140" s="151">
        <f>IF('Capital Structure'!$H$15='Capital Structure'!$G$16,DV89,IF('Capital Structure'!$H$15='Capital Structure'!$G$17,DV100,IF('Capital Structure'!$H$15='Capital Structure'!$G$18,DV111,DV122)))</f>
        <v>0</v>
      </c>
      <c r="DW140" s="151">
        <f>IF('Capital Structure'!$H$15='Capital Structure'!$G$16,DW89,IF('Capital Structure'!$H$15='Capital Structure'!$G$17,DW100,IF('Capital Structure'!$H$15='Capital Structure'!$G$18,DW111,DW122)))</f>
        <v>0</v>
      </c>
      <c r="DX140" s="151">
        <f>IF('Capital Structure'!$H$15='Capital Structure'!$G$16,DX89,IF('Capital Structure'!$H$15='Capital Structure'!$G$17,DX100,IF('Capital Structure'!$H$15='Capital Structure'!$G$18,DX111,DX122)))</f>
        <v>0</v>
      </c>
      <c r="DY140" s="151">
        <f>IF('Capital Structure'!$H$15='Capital Structure'!$G$16,DY89,IF('Capital Structure'!$H$15='Capital Structure'!$G$17,DY100,IF('Capital Structure'!$H$15='Capital Structure'!$G$18,DY111,DY122)))</f>
        <v>0</v>
      </c>
      <c r="DZ140" s="151">
        <f>IF('Capital Structure'!$H$15='Capital Structure'!$G$16,DZ89,IF('Capital Structure'!$H$15='Capital Structure'!$G$17,DZ100,IF('Capital Structure'!$H$15='Capital Structure'!$G$18,DZ111,DZ122)))</f>
        <v>0</v>
      </c>
      <c r="EA140" s="151">
        <f>IF('Capital Structure'!$H$15='Capital Structure'!$G$16,EA89,IF('Capital Structure'!$H$15='Capital Structure'!$G$17,EA100,IF('Capital Structure'!$H$15='Capital Structure'!$G$18,EA111,EA122)))</f>
        <v>0</v>
      </c>
      <c r="EB140" s="151">
        <f>IF('Capital Structure'!$H$15='Capital Structure'!$G$16,EB89,IF('Capital Structure'!$H$15='Capital Structure'!$G$17,EB100,IF('Capital Structure'!$H$15='Capital Structure'!$G$18,EB111,EB122)))</f>
        <v>0</v>
      </c>
      <c r="EC140" s="151">
        <f>IF('Capital Structure'!$H$15='Capital Structure'!$G$16,EC89,IF('Capital Structure'!$H$15='Capital Structure'!$G$17,EC100,IF('Capital Structure'!$H$15='Capital Structure'!$G$18,EC111,EC122)))</f>
        <v>0</v>
      </c>
      <c r="ED140" s="151">
        <f>IF('Capital Structure'!$H$15='Capital Structure'!$G$16,ED89,IF('Capital Structure'!$H$15='Capital Structure'!$G$17,ED100,IF('Capital Structure'!$H$15='Capital Structure'!$G$18,ED111,ED122)))</f>
        <v>0</v>
      </c>
      <c r="EE140" s="151">
        <f>IF('Capital Structure'!$H$15='Capital Structure'!$G$16,EE89,IF('Capital Structure'!$H$15='Capital Structure'!$G$17,EE100,IF('Capital Structure'!$H$15='Capital Structure'!$G$18,EE111,EE122)))</f>
        <v>0</v>
      </c>
      <c r="EF140" s="151">
        <f>IF('Capital Structure'!$H$15='Capital Structure'!$G$16,EF89,IF('Capital Structure'!$H$15='Capital Structure'!$G$17,EF100,IF('Capital Structure'!$H$15='Capital Structure'!$G$18,EF111,EF122)))</f>
        <v>0</v>
      </c>
      <c r="EG140" s="151">
        <f>IF('Capital Structure'!$H$15='Capital Structure'!$G$16,EG89,IF('Capital Structure'!$H$15='Capital Structure'!$G$17,EG100,IF('Capital Structure'!$H$15='Capital Structure'!$G$18,EG111,EG122)))</f>
        <v>0</v>
      </c>
      <c r="EH140" s="151">
        <f>IF('Capital Structure'!$H$15='Capital Structure'!$G$16,EH89,IF('Capital Structure'!$H$15='Capital Structure'!$G$17,EH100,IF('Capital Structure'!$H$15='Capital Structure'!$G$18,EH111,EH122)))</f>
        <v>0</v>
      </c>
      <c r="EI140" s="151">
        <f>IF('Capital Structure'!$H$15='Capital Structure'!$G$16,EI89,IF('Capital Structure'!$H$15='Capital Structure'!$G$17,EI100,IF('Capital Structure'!$H$15='Capital Structure'!$G$18,EI111,EI122)))</f>
        <v>0</v>
      </c>
      <c r="EJ140" s="151">
        <f>IF('Capital Structure'!$H$15='Capital Structure'!$G$16,EJ89,IF('Capital Structure'!$H$15='Capital Structure'!$G$17,EJ100,IF('Capital Structure'!$H$15='Capital Structure'!$G$18,EJ111,EJ122)))</f>
        <v>0</v>
      </c>
      <c r="EK140" s="151">
        <f>IF('Capital Structure'!$H$15='Capital Structure'!$G$16,EK89,IF('Capital Structure'!$H$15='Capital Structure'!$G$17,EK100,IF('Capital Structure'!$H$15='Capital Structure'!$G$18,EK111,EK122)))</f>
        <v>0</v>
      </c>
      <c r="EL140" s="151">
        <f>IF('Capital Structure'!$H$15='Capital Structure'!$G$16,EL89,IF('Capital Structure'!$H$15='Capital Structure'!$G$17,EL100,IF('Capital Structure'!$H$15='Capital Structure'!$G$18,EL111,EL122)))</f>
        <v>0</v>
      </c>
      <c r="EM140" s="151">
        <f>IF('Capital Structure'!$H$15='Capital Structure'!$G$16,EM89,IF('Capital Structure'!$H$15='Capital Structure'!$G$17,EM100,IF('Capital Structure'!$H$15='Capital Structure'!$G$18,EM111,EM122)))</f>
        <v>0</v>
      </c>
      <c r="EN140" s="151">
        <f>IF('Capital Structure'!$H$15='Capital Structure'!$G$16,EN89,IF('Capital Structure'!$H$15='Capital Structure'!$G$17,EN100,IF('Capital Structure'!$H$15='Capital Structure'!$G$18,EN111,EN122)))</f>
        <v>0</v>
      </c>
      <c r="EO140" s="151">
        <f>IF('Capital Structure'!$H$15='Capital Structure'!$G$16,EO89,IF('Capital Structure'!$H$15='Capital Structure'!$G$17,EO100,IF('Capital Structure'!$H$15='Capital Structure'!$G$18,EO111,EO122)))</f>
        <v>0</v>
      </c>
      <c r="EP140" s="151">
        <f>IF('Capital Structure'!$H$15='Capital Structure'!$G$16,EP89,IF('Capital Structure'!$H$15='Capital Structure'!$G$17,EP100,IF('Capital Structure'!$H$15='Capital Structure'!$G$18,EP111,EP122)))</f>
        <v>0</v>
      </c>
      <c r="EQ140" s="151">
        <f>IF('Capital Structure'!$H$15='Capital Structure'!$G$16,EQ89,IF('Capital Structure'!$H$15='Capital Structure'!$G$17,EQ100,IF('Capital Structure'!$H$15='Capital Structure'!$G$18,EQ111,EQ122)))</f>
        <v>0</v>
      </c>
      <c r="ER140" s="151">
        <f>IF('Capital Structure'!$H$15='Capital Structure'!$G$16,ER89,IF('Capital Structure'!$H$15='Capital Structure'!$G$17,ER100,IF('Capital Structure'!$H$15='Capital Structure'!$G$18,ER111,ER122)))</f>
        <v>0</v>
      </c>
      <c r="ES140" s="151">
        <f>IF('Capital Structure'!$H$15='Capital Structure'!$G$16,ES89,IF('Capital Structure'!$H$15='Capital Structure'!$G$17,ES100,IF('Capital Structure'!$H$15='Capital Structure'!$G$18,ES111,ES122)))</f>
        <v>0</v>
      </c>
      <c r="ET140" s="151">
        <f>IF('Capital Structure'!$H$15='Capital Structure'!$G$16,ET89,IF('Capital Structure'!$H$15='Capital Structure'!$G$17,ET100,IF('Capital Structure'!$H$15='Capital Structure'!$G$18,ET111,ET122)))</f>
        <v>0</v>
      </c>
      <c r="EU140" s="151">
        <f>IF('Capital Structure'!$H$15='Capital Structure'!$G$16,EU89,IF('Capital Structure'!$H$15='Capital Structure'!$G$17,EU100,IF('Capital Structure'!$H$15='Capital Structure'!$G$18,EU111,EU122)))</f>
        <v>0</v>
      </c>
      <c r="EV140" s="151">
        <f>IF('Capital Structure'!$H$15='Capital Structure'!$G$16,EV89,IF('Capital Structure'!$H$15='Capital Structure'!$G$17,EV100,IF('Capital Structure'!$H$15='Capital Structure'!$G$18,EV111,EV122)))</f>
        <v>0</v>
      </c>
      <c r="EW140" s="151">
        <f>IF('Capital Structure'!$H$15='Capital Structure'!$G$16,EW89,IF('Capital Structure'!$H$15='Capital Structure'!$G$17,EW100,IF('Capital Structure'!$H$15='Capital Structure'!$G$18,EW111,EW122)))</f>
        <v>0</v>
      </c>
      <c r="EX140" s="151">
        <f>IF('Capital Structure'!$H$15='Capital Structure'!$G$16,EX89,IF('Capital Structure'!$H$15='Capital Structure'!$G$17,EX100,IF('Capital Structure'!$H$15='Capital Structure'!$G$18,EX111,EX122)))</f>
        <v>0</v>
      </c>
      <c r="EY140" s="151">
        <f>IF('Capital Structure'!$H$15='Capital Structure'!$G$16,EY89,IF('Capital Structure'!$H$15='Capital Structure'!$G$17,EY100,IF('Capital Structure'!$H$15='Capital Structure'!$G$18,EY111,EY122)))</f>
        <v>0</v>
      </c>
      <c r="EZ140" s="151">
        <f>IF('Capital Structure'!$H$15='Capital Structure'!$G$16,EZ89,IF('Capital Structure'!$H$15='Capital Structure'!$G$17,EZ100,IF('Capital Structure'!$H$15='Capital Structure'!$G$18,EZ111,EZ122)))</f>
        <v>0</v>
      </c>
      <c r="FA140" s="151">
        <f>IF('Capital Structure'!$H$15='Capital Structure'!$G$16,FA89,IF('Capital Structure'!$H$15='Capital Structure'!$G$17,FA100,IF('Capital Structure'!$H$15='Capital Structure'!$G$18,FA111,FA122)))</f>
        <v>0</v>
      </c>
      <c r="FB140" s="151">
        <f>IF('Capital Structure'!$H$15='Capital Structure'!$G$16,FB89,IF('Capital Structure'!$H$15='Capital Structure'!$G$17,FB100,IF('Capital Structure'!$H$15='Capital Structure'!$G$18,FB111,FB122)))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0</v>
      </c>
      <c r="F141" s="151">
        <f>IF('Capital Structure'!$H$15='Capital Structure'!$G$16,F96,IF('Capital Structure'!$H$15='Capital Structure'!$G$17,F107,IF('Capital Structure'!$H$15='Capital Structure'!$G$18,F118,F129)))</f>
        <v>0</v>
      </c>
      <c r="G141" s="151">
        <f>IF('Capital Structure'!$H$15='Capital Structure'!$G$16,G96,IF('Capital Structure'!$H$15='Capital Structure'!$G$17,G107,IF('Capital Structure'!$H$15='Capital Structure'!$G$18,G118,G129)))</f>
        <v>0</v>
      </c>
      <c r="H141" s="151">
        <f>IF('Capital Structure'!$H$15='Capital Structure'!$G$16,H96,IF('Capital Structure'!$H$15='Capital Structure'!$G$17,H107,IF('Capital Structure'!$H$15='Capital Structure'!$G$18,H118,H129)))</f>
        <v>0</v>
      </c>
      <c r="I141" s="151">
        <f>IF('Capital Structure'!$H$15='Capital Structure'!$G$16,I96,IF('Capital Structure'!$H$15='Capital Structure'!$G$17,I107,IF('Capital Structure'!$H$15='Capital Structure'!$G$18,I118,I129)))</f>
        <v>0</v>
      </c>
      <c r="J141" s="151">
        <f>IF('Capital Structure'!$H$15='Capital Structure'!$G$16,J96,IF('Capital Structure'!$H$15='Capital Structure'!$G$17,J107,IF('Capital Structure'!$H$15='Capital Structure'!$G$18,J118,J129)))</f>
        <v>0</v>
      </c>
      <c r="K141" s="151">
        <f>IF('Capital Structure'!$H$15='Capital Structure'!$G$16,K96,IF('Capital Structure'!$H$15='Capital Structure'!$G$17,K107,IF('Capital Structure'!$H$15='Capital Structure'!$G$18,K118,K129)))</f>
        <v>0</v>
      </c>
      <c r="L141" s="151">
        <f>IF('Capital Structure'!$H$15='Capital Structure'!$G$16,L96,IF('Capital Structure'!$H$15='Capital Structure'!$G$17,L107,IF('Capital Structure'!$H$15='Capital Structure'!$G$18,L118,L129)))</f>
        <v>0</v>
      </c>
      <c r="M141" s="151">
        <f>IF('Capital Structure'!$H$15='Capital Structure'!$G$16,M96,IF('Capital Structure'!$H$15='Capital Structure'!$G$17,M107,IF('Capital Structure'!$H$15='Capital Structure'!$G$18,M118,M129)))</f>
        <v>0</v>
      </c>
      <c r="N141" s="151">
        <f>IF('Capital Structure'!$H$15='Capital Structure'!$G$16,N96,IF('Capital Structure'!$H$15='Capital Structure'!$G$17,N107,IF('Capital Structure'!$H$15='Capital Structure'!$G$18,N118,N129)))</f>
        <v>0</v>
      </c>
      <c r="O141" s="151">
        <f>IF('Capital Structure'!$H$15='Capital Structure'!$G$16,O96,IF('Capital Structure'!$H$15='Capital Structure'!$G$17,O107,IF('Capital Structure'!$H$15='Capital Structure'!$G$18,O118,O129)))</f>
        <v>0</v>
      </c>
      <c r="P141" s="151">
        <f>IF('Capital Structure'!$H$15='Capital Structure'!$G$16,P96,IF('Capital Structure'!$H$15='Capital Structure'!$G$17,P107,IF('Capital Structure'!$H$15='Capital Structure'!$G$18,P118,P129)))</f>
        <v>0</v>
      </c>
      <c r="Q141" s="151">
        <f>IF('Capital Structure'!$H$15='Capital Structure'!$G$16,Q96,IF('Capital Structure'!$H$15='Capital Structure'!$G$17,Q107,IF('Capital Structure'!$H$15='Capital Structure'!$G$18,Q118,Q129)))</f>
        <v>0</v>
      </c>
      <c r="R141" s="151">
        <f>IF('Capital Structure'!$H$15='Capital Structure'!$G$16,R96,IF('Capital Structure'!$H$15='Capital Structure'!$G$17,R107,IF('Capital Structure'!$H$15='Capital Structure'!$G$18,R118,R129)))</f>
        <v>0</v>
      </c>
      <c r="S141" s="151">
        <f>IF('Capital Structure'!$H$15='Capital Structure'!$G$16,S96,IF('Capital Structure'!$H$15='Capital Structure'!$G$17,S107,IF('Capital Structure'!$H$15='Capital Structure'!$G$18,S118,S129)))</f>
        <v>0</v>
      </c>
      <c r="T141" s="151">
        <f>IF('Capital Structure'!$H$15='Capital Structure'!$G$16,T96,IF('Capital Structure'!$H$15='Capital Structure'!$G$17,T107,IF('Capital Structure'!$H$15='Capital Structure'!$G$18,T118,T129)))</f>
        <v>0</v>
      </c>
      <c r="U141" s="151">
        <f>IF('Capital Structure'!$H$15='Capital Structure'!$G$16,U96,IF('Capital Structure'!$H$15='Capital Structure'!$G$17,U107,IF('Capital Structure'!$H$15='Capital Structure'!$G$18,U118,U129)))</f>
        <v>0</v>
      </c>
      <c r="V141" s="151">
        <f>IF('Capital Structure'!$H$15='Capital Structure'!$G$16,V96,IF('Capital Structure'!$H$15='Capital Structure'!$G$17,V107,IF('Capital Structure'!$H$15='Capital Structure'!$G$18,V118,V129)))</f>
        <v>0</v>
      </c>
      <c r="W141" s="151">
        <f>IF('Capital Structure'!$H$15='Capital Structure'!$G$16,W96,IF('Capital Structure'!$H$15='Capital Structure'!$G$17,W107,IF('Capital Structure'!$H$15='Capital Structure'!$G$18,W118,W129)))</f>
        <v>0</v>
      </c>
      <c r="X141" s="151">
        <f>IF('Capital Structure'!$H$15='Capital Structure'!$G$16,X96,IF('Capital Structure'!$H$15='Capital Structure'!$G$17,X107,IF('Capital Structure'!$H$15='Capital Structure'!$G$18,X118,X129)))</f>
        <v>0</v>
      </c>
      <c r="Y141" s="151">
        <f>IF('Capital Structure'!$H$15='Capital Structure'!$G$16,Y96,IF('Capital Structure'!$H$15='Capital Structure'!$G$17,Y107,IF('Capital Structure'!$H$15='Capital Structure'!$G$18,Y118,Y129)))</f>
        <v>0</v>
      </c>
      <c r="Z141" s="151">
        <f>IF('Capital Structure'!$H$15='Capital Structure'!$G$16,Z96,IF('Capital Structure'!$H$15='Capital Structure'!$G$17,Z107,IF('Capital Structure'!$H$15='Capital Structure'!$G$18,Z118,Z129)))</f>
        <v>0</v>
      </c>
      <c r="AA141" s="151">
        <f>IF('Capital Structure'!$H$15='Capital Structure'!$G$16,AA96,IF('Capital Structure'!$H$15='Capital Structure'!$G$17,AA107,IF('Capital Structure'!$H$15='Capital Structure'!$G$18,AA118,AA129)))</f>
        <v>0</v>
      </c>
      <c r="AB141" s="151">
        <f>IF('Capital Structure'!$H$15='Capital Structure'!$G$16,AB96,IF('Capital Structure'!$H$15='Capital Structure'!$G$17,AB107,IF('Capital Structure'!$H$15='Capital Structure'!$G$18,AB118,AB129)))</f>
        <v>0</v>
      </c>
      <c r="AC141" s="151">
        <f>IF('Capital Structure'!$H$15='Capital Structure'!$G$16,AC96,IF('Capital Structure'!$H$15='Capital Structure'!$G$17,AC107,IF('Capital Structure'!$H$15='Capital Structure'!$G$18,AC118,AC129)))</f>
        <v>0</v>
      </c>
      <c r="AD141" s="151">
        <f>IF('Capital Structure'!$H$15='Capital Structure'!$G$16,AD96,IF('Capital Structure'!$H$15='Capital Structure'!$G$17,AD107,IF('Capital Structure'!$H$15='Capital Structure'!$G$18,AD118,AD129)))</f>
        <v>0</v>
      </c>
      <c r="AE141" s="151">
        <f>IF('Capital Structure'!$H$15='Capital Structure'!$G$16,AE96,IF('Capital Structure'!$H$15='Capital Structure'!$G$17,AE107,IF('Capital Structure'!$H$15='Capital Structure'!$G$18,AE118,AE129)))</f>
        <v>0</v>
      </c>
      <c r="AF141" s="151">
        <f>IF('Capital Structure'!$H$15='Capital Structure'!$G$16,AF96,IF('Capital Structure'!$H$15='Capital Structure'!$G$17,AF107,IF('Capital Structure'!$H$15='Capital Structure'!$G$18,AF118,AF129)))</f>
        <v>0</v>
      </c>
      <c r="AG141" s="151">
        <f>IF('Capital Structure'!$H$15='Capital Structure'!$G$16,AG96,IF('Capital Structure'!$H$15='Capital Structure'!$G$17,AG107,IF('Capital Structure'!$H$15='Capital Structure'!$G$18,AG118,AG129)))</f>
        <v>0</v>
      </c>
      <c r="AH141" s="151">
        <f>IF('Capital Structure'!$H$15='Capital Structure'!$G$16,AH96,IF('Capital Structure'!$H$15='Capital Structure'!$G$17,AH107,IF('Capital Structure'!$H$15='Capital Structure'!$G$18,AH118,AH129)))</f>
        <v>0</v>
      </c>
      <c r="AI141" s="151">
        <f>IF('Capital Structure'!$H$15='Capital Structure'!$G$16,AI96,IF('Capital Structure'!$H$15='Capital Structure'!$G$17,AI107,IF('Capital Structure'!$H$15='Capital Structure'!$G$18,AI118,AI129)))</f>
        <v>0</v>
      </c>
      <c r="AJ141" s="151">
        <f>IF('Capital Structure'!$H$15='Capital Structure'!$G$16,AJ96,IF('Capital Structure'!$H$15='Capital Structure'!$G$17,AJ107,IF('Capital Structure'!$H$15='Capital Structure'!$G$18,AJ118,AJ129)))</f>
        <v>0</v>
      </c>
      <c r="AK141" s="151">
        <f>IF('Capital Structure'!$H$15='Capital Structure'!$G$16,AK96,IF('Capital Structure'!$H$15='Capital Structure'!$G$17,AK107,IF('Capital Structure'!$H$15='Capital Structure'!$G$18,AK118,AK129)))</f>
        <v>0</v>
      </c>
      <c r="AL141" s="151">
        <f>IF('Capital Structure'!$H$15='Capital Structure'!$G$16,AL96,IF('Capital Structure'!$H$15='Capital Structure'!$G$17,AL107,IF('Capital Structure'!$H$15='Capital Structure'!$G$18,AL118,AL129)))</f>
        <v>0</v>
      </c>
      <c r="AM141" s="151">
        <f>IF('Capital Structure'!$H$15='Capital Structure'!$G$16,AM96,IF('Capital Structure'!$H$15='Capital Structure'!$G$17,AM107,IF('Capital Structure'!$H$15='Capital Structure'!$G$18,AM118,AM129)))</f>
        <v>0</v>
      </c>
      <c r="AN141" s="151">
        <f>IF('Capital Structure'!$H$15='Capital Structure'!$G$16,AN96,IF('Capital Structure'!$H$15='Capital Structure'!$G$17,AN107,IF('Capital Structure'!$H$15='Capital Structure'!$G$18,AN118,AN129)))</f>
        <v>0</v>
      </c>
      <c r="AO141" s="151">
        <f>IF('Capital Structure'!$H$15='Capital Structure'!$G$16,AO96,IF('Capital Structure'!$H$15='Capital Structure'!$G$17,AO107,IF('Capital Structure'!$H$15='Capital Structure'!$G$18,AO118,AO129)))</f>
        <v>0</v>
      </c>
      <c r="AP141" s="151">
        <f>IF('Capital Structure'!$H$15='Capital Structure'!$G$16,AP96,IF('Capital Structure'!$H$15='Capital Structure'!$G$17,AP107,IF('Capital Structure'!$H$15='Capital Structure'!$G$18,AP118,AP129)))</f>
        <v>0</v>
      </c>
      <c r="AQ141" s="151">
        <f>IF('Capital Structure'!$H$15='Capital Structure'!$G$16,AQ96,IF('Capital Structure'!$H$15='Capital Structure'!$G$17,AQ107,IF('Capital Structure'!$H$15='Capital Structure'!$G$18,AQ118,AQ129)))</f>
        <v>0</v>
      </c>
      <c r="AR141" s="151">
        <f>IF('Capital Structure'!$H$15='Capital Structure'!$G$16,AR96,IF('Capital Structure'!$H$15='Capital Structure'!$G$17,AR107,IF('Capital Structure'!$H$15='Capital Structure'!$G$18,AR118,AR129)))</f>
        <v>0</v>
      </c>
      <c r="AS141" s="151">
        <f>IF('Capital Structure'!$H$15='Capital Structure'!$G$16,AS96,IF('Capital Structure'!$H$15='Capital Structure'!$G$17,AS107,IF('Capital Structure'!$H$15='Capital Structure'!$G$18,AS118,AS129)))</f>
        <v>0</v>
      </c>
      <c r="AT141" s="151">
        <f>IF('Capital Structure'!$H$15='Capital Structure'!$G$16,AT96,IF('Capital Structure'!$H$15='Capital Structure'!$G$17,AT107,IF('Capital Structure'!$H$15='Capital Structure'!$G$18,AT118,AT129)))</f>
        <v>0</v>
      </c>
      <c r="AU141" s="151">
        <f>IF('Capital Structure'!$H$15='Capital Structure'!$G$16,AU96,IF('Capital Structure'!$H$15='Capital Structure'!$G$17,AU107,IF('Capital Structure'!$H$15='Capital Structure'!$G$18,AU118,AU129)))</f>
        <v>0</v>
      </c>
      <c r="AV141" s="151">
        <f>IF('Capital Structure'!$H$15='Capital Structure'!$G$16,AV96,IF('Capital Structure'!$H$15='Capital Structure'!$G$17,AV107,IF('Capital Structure'!$H$15='Capital Structure'!$G$18,AV118,AV129)))</f>
        <v>0</v>
      </c>
      <c r="AW141" s="151">
        <f>IF('Capital Structure'!$H$15='Capital Structure'!$G$16,AW96,IF('Capital Structure'!$H$15='Capital Structure'!$G$17,AW107,IF('Capital Structure'!$H$15='Capital Structure'!$G$18,AW118,AW129)))</f>
        <v>0</v>
      </c>
      <c r="AX141" s="151">
        <f>IF('Capital Structure'!$H$15='Capital Structure'!$G$16,AX96,IF('Capital Structure'!$H$15='Capital Structure'!$G$17,AX107,IF('Capital Structure'!$H$15='Capital Structure'!$G$18,AX118,AX129)))</f>
        <v>0</v>
      </c>
      <c r="AY141" s="151">
        <f>IF('Capital Structure'!$H$15='Capital Structure'!$G$16,AY96,IF('Capital Structure'!$H$15='Capital Structure'!$G$17,AY107,IF('Capital Structure'!$H$15='Capital Structure'!$G$18,AY118,AY129)))</f>
        <v>0</v>
      </c>
      <c r="AZ141" s="151">
        <f>IF('Capital Structure'!$H$15='Capital Structure'!$G$16,AZ96,IF('Capital Structure'!$H$15='Capital Structure'!$G$17,AZ107,IF('Capital Structure'!$H$15='Capital Structure'!$G$18,AZ118,AZ129)))</f>
        <v>0</v>
      </c>
      <c r="BA141" s="151">
        <f>IF('Capital Structure'!$H$15='Capital Structure'!$G$16,BA96,IF('Capital Structure'!$H$15='Capital Structure'!$G$17,BA107,IF('Capital Structure'!$H$15='Capital Structure'!$G$18,BA118,BA129)))</f>
        <v>14134.615384615385</v>
      </c>
      <c r="BB141" s="151">
        <f>IF('Capital Structure'!$H$15='Capital Structure'!$G$16,BB96,IF('Capital Structure'!$H$15='Capital Structure'!$G$17,BB107,IF('Capital Structure'!$H$15='Capital Structure'!$G$18,BB118,BB129)))</f>
        <v>28269.23076923077</v>
      </c>
      <c r="BC141" s="151">
        <f>IF('Capital Structure'!$H$15='Capital Structure'!$G$16,BC96,IF('Capital Structure'!$H$15='Capital Structure'!$G$17,BC107,IF('Capital Structure'!$H$15='Capital Structure'!$G$18,BC118,BC129)))</f>
        <v>42403.846153846163</v>
      </c>
      <c r="BD141" s="151">
        <f>IF('Capital Structure'!$H$15='Capital Structure'!$G$16,BD96,IF('Capital Structure'!$H$15='Capital Structure'!$G$17,BD107,IF('Capital Structure'!$H$15='Capital Structure'!$G$18,BD118,BD129)))</f>
        <v>56538.461538461539</v>
      </c>
      <c r="BE141" s="151">
        <f>IF('Capital Structure'!$H$15='Capital Structure'!$G$16,BE96,IF('Capital Structure'!$H$15='Capital Structure'!$G$17,BE107,IF('Capital Structure'!$H$15='Capital Structure'!$G$18,BE118,BE129)))</f>
        <v>70673.076923076937</v>
      </c>
      <c r="BF141" s="151">
        <f>IF('Capital Structure'!$H$15='Capital Structure'!$G$16,BF96,IF('Capital Structure'!$H$15='Capital Structure'!$G$17,BF107,IF('Capital Structure'!$H$15='Capital Structure'!$G$18,BF118,BF129)))</f>
        <v>84807.692307692327</v>
      </c>
      <c r="BG141" s="151">
        <f>IF('Capital Structure'!$H$15='Capital Structure'!$G$16,BG96,IF('Capital Structure'!$H$15='Capital Structure'!$G$17,BG107,IF('Capital Structure'!$H$15='Capital Structure'!$G$18,BG118,BG129)))</f>
        <v>98942.307692307702</v>
      </c>
      <c r="BH141" s="151">
        <f>IF('Capital Structure'!$H$15='Capital Structure'!$G$16,BH96,IF('Capital Structure'!$H$15='Capital Structure'!$G$17,BH107,IF('Capital Structure'!$H$15='Capital Structure'!$G$18,BH118,BH129)))</f>
        <v>113076.92307692308</v>
      </c>
      <c r="BI141" s="151">
        <f>IF('Capital Structure'!$H$15='Capital Structure'!$G$16,BI96,IF('Capital Structure'!$H$15='Capital Structure'!$G$17,BI107,IF('Capital Structure'!$H$15='Capital Structure'!$G$18,BI118,BI129)))</f>
        <v>127211.53846153848</v>
      </c>
      <c r="BJ141" s="151">
        <f>IF('Capital Structure'!$H$15='Capital Structure'!$G$16,BJ96,IF('Capital Structure'!$H$15='Capital Structure'!$G$17,BJ107,IF('Capital Structure'!$H$15='Capital Structure'!$G$18,BJ118,BJ129)))</f>
        <v>141346.15384615387</v>
      </c>
      <c r="BK141" s="151">
        <f>IF('Capital Structure'!$H$15='Capital Structure'!$G$16,BK96,IF('Capital Structure'!$H$15='Capital Structure'!$G$17,BK107,IF('Capital Structure'!$H$15='Capital Structure'!$G$18,BK118,BK129)))</f>
        <v>155480.76923076928</v>
      </c>
      <c r="BL141" s="151">
        <f>IF('Capital Structure'!$H$15='Capital Structure'!$G$16,BL96,IF('Capital Structure'!$H$15='Capital Structure'!$G$17,BL107,IF('Capital Structure'!$H$15='Capital Structure'!$G$18,BL118,BL129)))</f>
        <v>169615.38461538465</v>
      </c>
      <c r="BM141" s="151">
        <f>IF('Capital Structure'!$H$15='Capital Structure'!$G$16,BM96,IF('Capital Structure'!$H$15='Capital Structure'!$G$17,BM107,IF('Capital Structure'!$H$15='Capital Structure'!$G$18,BM118,BM129)))</f>
        <v>183750.00000000009</v>
      </c>
      <c r="BN141" s="151">
        <f>IF('Capital Structure'!$H$15='Capital Structure'!$G$16,BN96,IF('Capital Structure'!$H$15='Capital Structure'!$G$17,BN107,IF('Capital Structure'!$H$15='Capital Structure'!$G$18,BN118,BN129)))</f>
        <v>197884.61538461546</v>
      </c>
      <c r="BO141" s="151">
        <f>IF('Capital Structure'!$H$15='Capital Structure'!$G$16,BO96,IF('Capital Structure'!$H$15='Capital Structure'!$G$17,BO107,IF('Capital Structure'!$H$15='Capital Structure'!$G$18,BO118,BO129)))</f>
        <v>212019.23076923087</v>
      </c>
      <c r="BP141" s="151">
        <f>IF('Capital Structure'!$H$15='Capital Structure'!$G$16,BP96,IF('Capital Structure'!$H$15='Capital Structure'!$G$17,BP107,IF('Capital Structure'!$H$15='Capital Structure'!$G$18,BP118,BP129)))</f>
        <v>226153.84615384627</v>
      </c>
      <c r="BQ141" s="151">
        <f>IF('Capital Structure'!$H$15='Capital Structure'!$G$16,BQ96,IF('Capital Structure'!$H$15='Capital Structure'!$G$17,BQ107,IF('Capital Structure'!$H$15='Capital Structure'!$G$18,BQ118,BQ129)))</f>
        <v>240288.46153846165</v>
      </c>
      <c r="BR141" s="151">
        <f>IF('Capital Structure'!$H$15='Capital Structure'!$G$16,BR96,IF('Capital Structure'!$H$15='Capital Structure'!$G$17,BR107,IF('Capital Structure'!$H$15='Capital Structure'!$G$18,BR118,BR129)))</f>
        <v>254423.07692307708</v>
      </c>
      <c r="BS141" s="151">
        <f>IF('Capital Structure'!$H$15='Capital Structure'!$G$16,BS96,IF('Capital Structure'!$H$15='Capital Structure'!$G$17,BS107,IF('Capital Structure'!$H$15='Capital Structure'!$G$18,BS118,BS129)))</f>
        <v>268557.69230769249</v>
      </c>
      <c r="BT141" s="151">
        <f>IF('Capital Structure'!$H$15='Capital Structure'!$G$16,BT96,IF('Capital Structure'!$H$15='Capital Structure'!$G$17,BT107,IF('Capital Structure'!$H$15='Capital Structure'!$G$18,BT118,BT129)))</f>
        <v>282692.30769230786</v>
      </c>
      <c r="BU141" s="151">
        <f>IF('Capital Structure'!$H$15='Capital Structure'!$G$16,BU96,IF('Capital Structure'!$H$15='Capital Structure'!$G$17,BU107,IF('Capital Structure'!$H$15='Capital Structure'!$G$18,BU118,BU129)))</f>
        <v>296826.9230769233</v>
      </c>
      <c r="BV141" s="151">
        <f>IF('Capital Structure'!$H$15='Capital Structure'!$G$16,BV96,IF('Capital Structure'!$H$15='Capital Structure'!$G$17,BV107,IF('Capital Structure'!$H$15='Capital Structure'!$G$18,BV118,BV129)))</f>
        <v>310961.53846153867</v>
      </c>
      <c r="BW141" s="151">
        <f>IF('Capital Structure'!$H$15='Capital Structure'!$G$16,BW96,IF('Capital Structure'!$H$15='Capital Structure'!$G$17,BW107,IF('Capital Structure'!$H$15='Capital Structure'!$G$18,BW118,BW129)))</f>
        <v>325096.15384615405</v>
      </c>
      <c r="BX141" s="151">
        <f>IF('Capital Structure'!$H$15='Capital Structure'!$G$16,BX96,IF('Capital Structure'!$H$15='Capital Structure'!$G$17,BX107,IF('Capital Structure'!$H$15='Capital Structure'!$G$18,BX118,BX129)))</f>
        <v>339230.76923076948</v>
      </c>
      <c r="BY141" s="151">
        <f>IF('Capital Structure'!$H$15='Capital Structure'!$G$16,BY96,IF('Capital Structure'!$H$15='Capital Structure'!$G$17,BY107,IF('Capital Structure'!$H$15='Capital Structure'!$G$18,BY118,BY129)))</f>
        <v>353365.38461538492</v>
      </c>
      <c r="BZ141" s="151">
        <f>IF('Capital Structure'!$H$15='Capital Structure'!$G$16,BZ96,IF('Capital Structure'!$H$15='Capital Structure'!$G$17,BZ107,IF('Capital Structure'!$H$15='Capital Structure'!$G$18,BZ118,BZ129)))</f>
        <v>367500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36"/>
      <c r="FD141" s="136"/>
      <c r="FE141" s="136"/>
      <c r="FF141" s="136"/>
      <c r="FG141" s="136"/>
      <c r="FH141" s="136"/>
      <c r="FI141" s="136"/>
      <c r="FJ141" s="136"/>
      <c r="FK141" s="136"/>
      <c r="FL141" s="136"/>
      <c r="FM141" s="136"/>
      <c r="FN141" s="136"/>
      <c r="FO141" s="136"/>
      <c r="FP141" s="136"/>
      <c r="FQ141" s="136"/>
      <c r="FR141" s="136"/>
      <c r="FS141" s="136"/>
      <c r="FT141" s="136"/>
      <c r="FU141" s="136"/>
      <c r="FV141" s="136"/>
      <c r="FW141" s="136"/>
      <c r="FX141" s="136"/>
      <c r="FY141" s="136"/>
      <c r="FZ141" s="136"/>
      <c r="GA141" s="136"/>
      <c r="GB141" s="136"/>
      <c r="GC141" s="136"/>
      <c r="GD141" s="136"/>
      <c r="GE141" s="136"/>
      <c r="GF141" s="136"/>
      <c r="GG141" s="136"/>
      <c r="GH141" s="136"/>
      <c r="GI141" s="136"/>
      <c r="GJ141" s="136"/>
      <c r="GK141" s="136"/>
      <c r="GL141" s="136"/>
      <c r="GM141" s="136"/>
      <c r="GN141" s="136"/>
      <c r="GO141" s="136"/>
      <c r="GP141" s="136"/>
      <c r="GQ141" s="136"/>
      <c r="GR141" s="136"/>
      <c r="GS141" s="136"/>
      <c r="GT141" s="136"/>
      <c r="GU141" s="136"/>
      <c r="GV141" s="136"/>
      <c r="GW141" s="136"/>
      <c r="GX141" s="136"/>
    </row>
    <row r="142" spans="1:206">
      <c r="B142" s="148" t="s">
        <v>352</v>
      </c>
      <c r="D142" s="108"/>
      <c r="E142" s="151">
        <f>IF('Capital Structure'!$H$15='Capital Structure'!$G$16,E97,IF('Capital Structure'!$H$15='Capital Structure'!$G$17,E108,IF('Capital Structure'!$H$15='Capital Structure'!$G$18,E119,E130)))</f>
        <v>0</v>
      </c>
      <c r="F142" s="151">
        <f>IF('Capital Structure'!$H$15='Capital Structure'!$G$16,F97,IF('Capital Structure'!$H$15='Capital Structure'!$G$17,F108,IF('Capital Structure'!$H$15='Capital Structure'!$G$18,F119,F130)))</f>
        <v>0</v>
      </c>
      <c r="G142" s="151">
        <f>IF('Capital Structure'!$H$15='Capital Structure'!$G$16,G97,IF('Capital Structure'!$H$15='Capital Structure'!$G$17,G108,IF('Capital Structure'!$H$15='Capital Structure'!$G$18,G119,G130)))</f>
        <v>0</v>
      </c>
      <c r="H142" s="151">
        <f>IF('Capital Structure'!$H$15='Capital Structure'!$G$16,H97,IF('Capital Structure'!$H$15='Capital Structure'!$G$17,H108,IF('Capital Structure'!$H$15='Capital Structure'!$G$18,H119,H130)))</f>
        <v>0</v>
      </c>
      <c r="I142" s="151">
        <f>IF('Capital Structure'!$H$15='Capital Structure'!$G$16,I97,IF('Capital Structure'!$H$15='Capital Structure'!$G$17,I108,IF('Capital Structure'!$H$15='Capital Structure'!$G$18,I119,I130)))</f>
        <v>0</v>
      </c>
      <c r="J142" s="151">
        <f>IF('Capital Structure'!$H$15='Capital Structure'!$G$16,J97,IF('Capital Structure'!$H$15='Capital Structure'!$G$17,J108,IF('Capital Structure'!$H$15='Capital Structure'!$G$18,J119,J130)))</f>
        <v>0</v>
      </c>
      <c r="K142" s="151">
        <f>IF('Capital Structure'!$H$15='Capital Structure'!$G$16,K97,IF('Capital Structure'!$H$15='Capital Structure'!$G$17,K108,IF('Capital Structure'!$H$15='Capital Structure'!$G$18,K119,K130)))</f>
        <v>0</v>
      </c>
      <c r="L142" s="151">
        <f>IF('Capital Structure'!$H$15='Capital Structure'!$G$16,L97,IF('Capital Structure'!$H$15='Capital Structure'!$G$17,L108,IF('Capital Structure'!$H$15='Capital Structure'!$G$18,L119,L130)))</f>
        <v>0</v>
      </c>
      <c r="M142" s="151">
        <f>IF('Capital Structure'!$H$15='Capital Structure'!$G$16,M97,IF('Capital Structure'!$H$15='Capital Structure'!$G$17,M108,IF('Capital Structure'!$H$15='Capital Structure'!$G$18,M119,M130)))</f>
        <v>0</v>
      </c>
      <c r="N142" s="151">
        <f>IF('Capital Structure'!$H$15='Capital Structure'!$G$16,N97,IF('Capital Structure'!$H$15='Capital Structure'!$G$17,N108,IF('Capital Structure'!$H$15='Capital Structure'!$G$18,N119,N130)))</f>
        <v>0</v>
      </c>
      <c r="O142" s="151">
        <f>IF('Capital Structure'!$H$15='Capital Structure'!$G$16,O97,IF('Capital Structure'!$H$15='Capital Structure'!$G$17,O108,IF('Capital Structure'!$H$15='Capital Structure'!$G$18,O119,O130)))</f>
        <v>0</v>
      </c>
      <c r="P142" s="151">
        <f>IF('Capital Structure'!$H$15='Capital Structure'!$G$16,P97,IF('Capital Structure'!$H$15='Capital Structure'!$G$17,P108,IF('Capital Structure'!$H$15='Capital Structure'!$G$18,P119,P130)))</f>
        <v>0</v>
      </c>
      <c r="Q142" s="151">
        <f>IF('Capital Structure'!$H$15='Capital Structure'!$G$16,Q97,IF('Capital Structure'!$H$15='Capital Structure'!$G$17,Q108,IF('Capital Structure'!$H$15='Capital Structure'!$G$18,Q119,Q130)))</f>
        <v>0</v>
      </c>
      <c r="R142" s="151">
        <f>IF('Capital Structure'!$H$15='Capital Structure'!$G$16,R97,IF('Capital Structure'!$H$15='Capital Structure'!$G$17,R108,IF('Capital Structure'!$H$15='Capital Structure'!$G$18,R119,R130)))</f>
        <v>0</v>
      </c>
      <c r="S142" s="151">
        <f>IF('Capital Structure'!$H$15='Capital Structure'!$G$16,S97,IF('Capital Structure'!$H$15='Capital Structure'!$G$17,S108,IF('Capital Structure'!$H$15='Capital Structure'!$G$18,S119,S130)))</f>
        <v>0</v>
      </c>
      <c r="T142" s="151">
        <f>IF('Capital Structure'!$H$15='Capital Structure'!$G$16,T97,IF('Capital Structure'!$H$15='Capital Structure'!$G$17,T108,IF('Capital Structure'!$H$15='Capital Structure'!$G$18,T119,T130)))</f>
        <v>0</v>
      </c>
      <c r="U142" s="151">
        <f>IF('Capital Structure'!$H$15='Capital Structure'!$G$16,U97,IF('Capital Structure'!$H$15='Capital Structure'!$G$17,U108,IF('Capital Structure'!$H$15='Capital Structure'!$G$18,U119,U130)))</f>
        <v>0</v>
      </c>
      <c r="V142" s="151">
        <f>IF('Capital Structure'!$H$15='Capital Structure'!$G$16,V97,IF('Capital Structure'!$H$15='Capital Structure'!$G$17,V108,IF('Capital Structure'!$H$15='Capital Structure'!$G$18,V119,V130)))</f>
        <v>0</v>
      </c>
      <c r="W142" s="151">
        <f>IF('Capital Structure'!$H$15='Capital Structure'!$G$16,W97,IF('Capital Structure'!$H$15='Capital Structure'!$G$17,W108,IF('Capital Structure'!$H$15='Capital Structure'!$G$18,W119,W130)))</f>
        <v>0</v>
      </c>
      <c r="X142" s="151">
        <f>IF('Capital Structure'!$H$15='Capital Structure'!$G$16,X97,IF('Capital Structure'!$H$15='Capital Structure'!$G$17,X108,IF('Capital Structure'!$H$15='Capital Structure'!$G$18,X119,X130)))</f>
        <v>0</v>
      </c>
      <c r="Y142" s="151">
        <f>IF('Capital Structure'!$H$15='Capital Structure'!$G$16,Y97,IF('Capital Structure'!$H$15='Capital Structure'!$G$17,Y108,IF('Capital Structure'!$H$15='Capital Structure'!$G$18,Y119,Y130)))</f>
        <v>0</v>
      </c>
      <c r="Z142" s="151">
        <f>IF('Capital Structure'!$H$15='Capital Structure'!$G$16,Z97,IF('Capital Structure'!$H$15='Capital Structure'!$G$17,Z108,IF('Capital Structure'!$H$15='Capital Structure'!$G$18,Z119,Z130)))</f>
        <v>0</v>
      </c>
      <c r="AA142" s="151">
        <f>IF('Capital Structure'!$H$15='Capital Structure'!$G$16,AA97,IF('Capital Structure'!$H$15='Capital Structure'!$G$17,AA108,IF('Capital Structure'!$H$15='Capital Structure'!$G$18,AA119,AA130)))</f>
        <v>0</v>
      </c>
      <c r="AB142" s="151">
        <f>IF('Capital Structure'!$H$15='Capital Structure'!$G$16,AB97,IF('Capital Structure'!$H$15='Capital Structure'!$G$17,AB108,IF('Capital Structure'!$H$15='Capital Structure'!$G$18,AB119,AB130)))</f>
        <v>0</v>
      </c>
      <c r="AC142" s="151">
        <f>IF('Capital Structure'!$H$15='Capital Structure'!$G$16,AC97,IF('Capital Structure'!$H$15='Capital Structure'!$G$17,AC108,IF('Capital Structure'!$H$15='Capital Structure'!$G$18,AC119,AC130)))</f>
        <v>0</v>
      </c>
      <c r="AD142" s="151">
        <f>IF('Capital Structure'!$H$15='Capital Structure'!$G$16,AD97,IF('Capital Structure'!$H$15='Capital Structure'!$G$17,AD108,IF('Capital Structure'!$H$15='Capital Structure'!$G$18,AD119,AD130)))</f>
        <v>0</v>
      </c>
      <c r="AE142" s="151">
        <f>IF('Capital Structure'!$H$15='Capital Structure'!$G$16,AE97,IF('Capital Structure'!$H$15='Capital Structure'!$G$17,AE108,IF('Capital Structure'!$H$15='Capital Structure'!$G$18,AE119,AE130)))</f>
        <v>0</v>
      </c>
      <c r="AF142" s="151">
        <f>IF('Capital Structure'!$H$15='Capital Structure'!$G$16,AF97,IF('Capital Structure'!$H$15='Capital Structure'!$G$17,AF108,IF('Capital Structure'!$H$15='Capital Structure'!$G$18,AF119,AF130)))</f>
        <v>0</v>
      </c>
      <c r="AG142" s="151">
        <f>IF('Capital Structure'!$H$15='Capital Structure'!$G$16,AG97,IF('Capital Structure'!$H$15='Capital Structure'!$G$17,AG108,IF('Capital Structure'!$H$15='Capital Structure'!$G$18,AG119,AG130)))</f>
        <v>0</v>
      </c>
      <c r="AH142" s="151">
        <f>IF('Capital Structure'!$H$15='Capital Structure'!$G$16,AH97,IF('Capital Structure'!$H$15='Capital Structure'!$G$17,AH108,IF('Capital Structure'!$H$15='Capital Structure'!$G$18,AH119,AH130)))</f>
        <v>0</v>
      </c>
      <c r="AI142" s="151">
        <f>IF('Capital Structure'!$H$15='Capital Structure'!$G$16,AI97,IF('Capital Structure'!$H$15='Capital Structure'!$G$17,AI108,IF('Capital Structure'!$H$15='Capital Structure'!$G$18,AI119,AI130)))</f>
        <v>0</v>
      </c>
      <c r="AJ142" s="151">
        <f>IF('Capital Structure'!$H$15='Capital Structure'!$G$16,AJ97,IF('Capital Structure'!$H$15='Capital Structure'!$G$17,AJ108,IF('Capital Structure'!$H$15='Capital Structure'!$G$18,AJ119,AJ130)))</f>
        <v>0</v>
      </c>
      <c r="AK142" s="151">
        <f>IF('Capital Structure'!$H$15='Capital Structure'!$G$16,AK97,IF('Capital Structure'!$H$15='Capital Structure'!$G$17,AK108,IF('Capital Structure'!$H$15='Capital Structure'!$G$18,AK119,AK130)))</f>
        <v>0</v>
      </c>
      <c r="AL142" s="151">
        <f>IF('Capital Structure'!$H$15='Capital Structure'!$G$16,AL97,IF('Capital Structure'!$H$15='Capital Structure'!$G$17,AL108,IF('Capital Structure'!$H$15='Capital Structure'!$G$18,AL119,AL130)))</f>
        <v>0</v>
      </c>
      <c r="AM142" s="151">
        <f>IF('Capital Structure'!$H$15='Capital Structure'!$G$16,AM97,IF('Capital Structure'!$H$15='Capital Structure'!$G$17,AM108,IF('Capital Structure'!$H$15='Capital Structure'!$G$18,AM119,AM130)))</f>
        <v>0</v>
      </c>
      <c r="AN142" s="151">
        <f>IF('Capital Structure'!$H$15='Capital Structure'!$G$16,AN97,IF('Capital Structure'!$H$15='Capital Structure'!$G$17,AN108,IF('Capital Structure'!$H$15='Capital Structure'!$G$18,AN119,AN130)))</f>
        <v>0</v>
      </c>
      <c r="AO142" s="151">
        <f>IF('Capital Structure'!$H$15='Capital Structure'!$G$16,AO97,IF('Capital Structure'!$H$15='Capital Structure'!$G$17,AO108,IF('Capital Structure'!$H$15='Capital Structure'!$G$18,AO119,AO130)))</f>
        <v>0</v>
      </c>
      <c r="AP142" s="151">
        <f>IF('Capital Structure'!$H$15='Capital Structure'!$G$16,AP97,IF('Capital Structure'!$H$15='Capital Structure'!$G$17,AP108,IF('Capital Structure'!$H$15='Capital Structure'!$G$18,AP119,AP130)))</f>
        <v>0</v>
      </c>
      <c r="AQ142" s="151">
        <f>IF('Capital Structure'!$H$15='Capital Structure'!$G$16,AQ97,IF('Capital Structure'!$H$15='Capital Structure'!$G$17,AQ108,IF('Capital Structure'!$H$15='Capital Structure'!$G$18,AQ119,AQ130)))</f>
        <v>0</v>
      </c>
      <c r="AR142" s="151">
        <f>IF('Capital Structure'!$H$15='Capital Structure'!$G$16,AR97,IF('Capital Structure'!$H$15='Capital Structure'!$G$17,AR108,IF('Capital Structure'!$H$15='Capital Structure'!$G$18,AR119,AR130)))</f>
        <v>0</v>
      </c>
      <c r="AS142" s="151">
        <f>IF('Capital Structure'!$H$15='Capital Structure'!$G$16,AS97,IF('Capital Structure'!$H$15='Capital Structure'!$G$17,AS108,IF('Capital Structure'!$H$15='Capital Structure'!$G$18,AS119,AS130)))</f>
        <v>0</v>
      </c>
      <c r="AT142" s="151">
        <f>IF('Capital Structure'!$H$15='Capital Structure'!$G$16,AT97,IF('Capital Structure'!$H$15='Capital Structure'!$G$17,AT108,IF('Capital Structure'!$H$15='Capital Structure'!$G$18,AT119,AT130)))</f>
        <v>0</v>
      </c>
      <c r="AU142" s="151">
        <f>IF('Capital Structure'!$H$15='Capital Structure'!$G$16,AU97,IF('Capital Structure'!$H$15='Capital Structure'!$G$17,AU108,IF('Capital Structure'!$H$15='Capital Structure'!$G$18,AU119,AU130)))</f>
        <v>0</v>
      </c>
      <c r="AV142" s="151">
        <f>IF('Capital Structure'!$H$15='Capital Structure'!$G$16,AV97,IF('Capital Structure'!$H$15='Capital Structure'!$G$17,AV108,IF('Capital Structure'!$H$15='Capital Structure'!$G$18,AV119,AV130)))</f>
        <v>0</v>
      </c>
      <c r="AW142" s="151">
        <f>IF('Capital Structure'!$H$15='Capital Structure'!$G$16,AW97,IF('Capital Structure'!$H$15='Capital Structure'!$G$17,AW108,IF('Capital Structure'!$H$15='Capital Structure'!$G$18,AW119,AW130)))</f>
        <v>0</v>
      </c>
      <c r="AX142" s="151">
        <f>IF('Capital Structure'!$H$15='Capital Structure'!$G$16,AX97,IF('Capital Structure'!$H$15='Capital Structure'!$G$17,AX108,IF('Capital Structure'!$H$15='Capital Structure'!$G$18,AX119,AX130)))</f>
        <v>0</v>
      </c>
      <c r="AY142" s="151">
        <f>IF('Capital Structure'!$H$15='Capital Structure'!$G$16,AY97,IF('Capital Structure'!$H$15='Capital Structure'!$G$17,AY108,IF('Capital Structure'!$H$15='Capital Structure'!$G$18,AY119,AY130)))</f>
        <v>0</v>
      </c>
      <c r="AZ142" s="151">
        <f>IF('Capital Structure'!$H$15='Capital Structure'!$G$16,AZ97,IF('Capital Structure'!$H$15='Capital Structure'!$G$17,AZ108,IF('Capital Structure'!$H$15='Capital Structure'!$G$18,AZ119,AZ130)))</f>
        <v>0</v>
      </c>
      <c r="BA142" s="151">
        <f>IF('Capital Structure'!$H$15='Capital Structure'!$G$16,BA97,IF('Capital Structure'!$H$15='Capital Structure'!$G$17,BA108,IF('Capital Structure'!$H$15='Capital Structure'!$G$18,BA119,BA130)))</f>
        <v>0</v>
      </c>
      <c r="BB142" s="151">
        <f>IF('Capital Structure'!$H$15='Capital Structure'!$G$16,BB97,IF('Capital Structure'!$H$15='Capital Structure'!$G$17,BB108,IF('Capital Structure'!$H$15='Capital Structure'!$G$18,BB119,BB130)))</f>
        <v>0</v>
      </c>
      <c r="BC142" s="151">
        <f>IF('Capital Structure'!$H$15='Capital Structure'!$G$16,BC97,IF('Capital Structure'!$H$15='Capital Structure'!$G$17,BC108,IF('Capital Structure'!$H$15='Capital Structure'!$G$18,BC119,BC130)))</f>
        <v>0</v>
      </c>
      <c r="BD142" s="151">
        <f>IF('Capital Structure'!$H$15='Capital Structure'!$G$16,BD97,IF('Capital Structure'!$H$15='Capital Structure'!$G$17,BD108,IF('Capital Structure'!$H$15='Capital Structure'!$G$18,BD119,BD130)))</f>
        <v>0</v>
      </c>
      <c r="BE142" s="151">
        <f>IF('Capital Structure'!$H$15='Capital Structure'!$G$16,BE97,IF('Capital Structure'!$H$15='Capital Structure'!$G$17,BE108,IF('Capital Structure'!$H$15='Capital Structure'!$G$18,BE119,BE130)))</f>
        <v>0</v>
      </c>
      <c r="BF142" s="151">
        <f>IF('Capital Structure'!$H$15='Capital Structure'!$G$16,BF97,IF('Capital Structure'!$H$15='Capital Structure'!$G$17,BF108,IF('Capital Structure'!$H$15='Capital Structure'!$G$18,BF119,BF130)))</f>
        <v>0</v>
      </c>
      <c r="BG142" s="151">
        <f>IF('Capital Structure'!$H$15='Capital Structure'!$G$16,BG97,IF('Capital Structure'!$H$15='Capital Structure'!$G$17,BG108,IF('Capital Structure'!$H$15='Capital Structure'!$G$18,BG119,BG130)))</f>
        <v>0</v>
      </c>
      <c r="BH142" s="151">
        <f>IF('Capital Structure'!$H$15='Capital Structure'!$G$16,BH97,IF('Capital Structure'!$H$15='Capital Structure'!$G$17,BH108,IF('Capital Structure'!$H$15='Capital Structure'!$G$18,BH119,BH130)))</f>
        <v>0</v>
      </c>
      <c r="BI142" s="151">
        <f>IF('Capital Structure'!$H$15='Capital Structure'!$G$16,BI97,IF('Capital Structure'!$H$15='Capital Structure'!$G$17,BI108,IF('Capital Structure'!$H$15='Capital Structure'!$G$18,BI119,BI130)))</f>
        <v>0</v>
      </c>
      <c r="BJ142" s="151">
        <f>IF('Capital Structure'!$H$15='Capital Structure'!$G$16,BJ97,IF('Capital Structure'!$H$15='Capital Structure'!$G$17,BJ108,IF('Capital Structure'!$H$15='Capital Structure'!$G$18,BJ119,BJ130)))</f>
        <v>0</v>
      </c>
      <c r="BK142" s="151">
        <f>IF('Capital Structure'!$H$15='Capital Structure'!$G$16,BK97,IF('Capital Structure'!$H$15='Capital Structure'!$G$17,BK108,IF('Capital Structure'!$H$15='Capital Structure'!$G$18,BK119,BK130)))</f>
        <v>0</v>
      </c>
      <c r="BL142" s="151">
        <f>IF('Capital Structure'!$H$15='Capital Structure'!$G$16,BL97,IF('Capital Structure'!$H$15='Capital Structure'!$G$17,BL108,IF('Capital Structure'!$H$15='Capital Structure'!$G$18,BL119,BL130)))</f>
        <v>0</v>
      </c>
      <c r="BM142" s="151">
        <f>IF('Capital Structure'!$H$15='Capital Structure'!$G$16,BM97,IF('Capital Structure'!$H$15='Capital Structure'!$G$17,BM108,IF('Capital Structure'!$H$15='Capital Structure'!$G$18,BM119,BM130)))</f>
        <v>0</v>
      </c>
      <c r="BN142" s="151">
        <f>IF('Capital Structure'!$H$15='Capital Structure'!$G$16,BN97,IF('Capital Structure'!$H$15='Capital Structure'!$G$17,BN108,IF('Capital Structure'!$H$15='Capital Structure'!$G$18,BN119,BN130)))</f>
        <v>0</v>
      </c>
      <c r="BO142" s="151">
        <f>IF('Capital Structure'!$H$15='Capital Structure'!$G$16,BO97,IF('Capital Structure'!$H$15='Capital Structure'!$G$17,BO108,IF('Capital Structure'!$H$15='Capital Structure'!$G$18,BO119,BO130)))</f>
        <v>0</v>
      </c>
      <c r="BP142" s="151">
        <f>IF('Capital Structure'!$H$15='Capital Structure'!$G$16,BP97,IF('Capital Structure'!$H$15='Capital Structure'!$G$17,BP108,IF('Capital Structure'!$H$15='Capital Structure'!$G$18,BP119,BP130)))</f>
        <v>0</v>
      </c>
      <c r="BQ142" s="151">
        <f>IF('Capital Structure'!$H$15='Capital Structure'!$G$16,BQ97,IF('Capital Structure'!$H$15='Capital Structure'!$G$17,BQ108,IF('Capital Structure'!$H$15='Capital Structure'!$G$18,BQ119,BQ130)))</f>
        <v>0</v>
      </c>
      <c r="BR142" s="151">
        <f>IF('Capital Structure'!$H$15='Capital Structure'!$G$16,BR97,IF('Capital Structure'!$H$15='Capital Structure'!$G$17,BR108,IF('Capital Structure'!$H$15='Capital Structure'!$G$18,BR119,BR130)))</f>
        <v>0</v>
      </c>
      <c r="BS142" s="151">
        <f>IF('Capital Structure'!$H$15='Capital Structure'!$G$16,BS97,IF('Capital Structure'!$H$15='Capital Structure'!$G$17,BS108,IF('Capital Structure'!$H$15='Capital Structure'!$G$18,BS119,BS130)))</f>
        <v>0</v>
      </c>
      <c r="BT142" s="151">
        <f>IF('Capital Structure'!$H$15='Capital Structure'!$G$16,BT97,IF('Capital Structure'!$H$15='Capital Structure'!$G$17,BT108,IF('Capital Structure'!$H$15='Capital Structure'!$G$18,BT119,BT130)))</f>
        <v>0</v>
      </c>
      <c r="BU142" s="151">
        <f>IF('Capital Structure'!$H$15='Capital Structure'!$G$16,BU97,IF('Capital Structure'!$H$15='Capital Structure'!$G$17,BU108,IF('Capital Structure'!$H$15='Capital Structure'!$G$18,BU119,BU130)))</f>
        <v>0</v>
      </c>
      <c r="BV142" s="151">
        <f>IF('Capital Structure'!$H$15='Capital Structure'!$G$16,BV97,IF('Capital Structure'!$H$15='Capital Structure'!$G$17,BV108,IF('Capital Structure'!$H$15='Capital Structure'!$G$18,BV119,BV130)))</f>
        <v>0</v>
      </c>
      <c r="BW142" s="151">
        <f>IF('Capital Structure'!$H$15='Capital Structure'!$G$16,BW97,IF('Capital Structure'!$H$15='Capital Structure'!$G$17,BW108,IF('Capital Structure'!$H$15='Capital Structure'!$G$18,BW119,BW130)))</f>
        <v>0</v>
      </c>
      <c r="BX142" s="151">
        <f>IF('Capital Structure'!$H$15='Capital Structure'!$G$16,BX97,IF('Capital Structure'!$H$15='Capital Structure'!$G$17,BX108,IF('Capital Structure'!$H$15='Capital Structure'!$G$18,BX119,BX130)))</f>
        <v>0</v>
      </c>
      <c r="BY142" s="151">
        <f>IF('Capital Structure'!$H$15='Capital Structure'!$G$16,BY97,IF('Capital Structure'!$H$15='Capital Structure'!$G$17,BY108,IF('Capital Structure'!$H$15='Capital Structure'!$G$18,BY119,BY130)))</f>
        <v>0</v>
      </c>
      <c r="BZ142" s="151">
        <f>IF('Capital Structure'!$H$15='Capital Structure'!$G$16,BZ97,IF('Capital Structure'!$H$15='Capital Structure'!$G$17,BZ108,IF('Capital Structure'!$H$15='Capital Structure'!$G$18,BZ119,BZ130)))</f>
        <v>0</v>
      </c>
      <c r="CA142" s="151">
        <f>IF('Capital Structure'!$H$15='Capital Structure'!$G$16,CA97,IF('Capital Structure'!$H$15='Capital Structure'!$G$17,CA108,IF('Capital Structure'!$H$15='Capital Structure'!$G$18,CA119,CA130)))</f>
        <v>0</v>
      </c>
      <c r="CB142" s="151">
        <f>IF('Capital Structure'!$H$15='Capital Structure'!$G$16,CB97,IF('Capital Structure'!$H$15='Capital Structure'!$G$17,CB108,IF('Capital Structure'!$H$15='Capital Structure'!$G$18,CB119,CB130)))</f>
        <v>0</v>
      </c>
      <c r="CC142" s="151">
        <f>IF('Capital Structure'!$H$15='Capital Structure'!$G$16,CC97,IF('Capital Structure'!$H$15='Capital Structure'!$G$17,CC108,IF('Capital Structure'!$H$15='Capital Structure'!$G$18,CC119,CC130)))</f>
        <v>0</v>
      </c>
      <c r="CD142" s="151">
        <f>IF('Capital Structure'!$H$15='Capital Structure'!$G$16,CD97,IF('Capital Structure'!$H$15='Capital Structure'!$G$17,CD108,IF('Capital Structure'!$H$15='Capital Structure'!$G$18,CD119,CD130)))</f>
        <v>0</v>
      </c>
      <c r="CE142" s="151">
        <f>IF('Capital Structure'!$H$15='Capital Structure'!$G$16,CE97,IF('Capital Structure'!$H$15='Capital Structure'!$G$17,CE108,IF('Capital Structure'!$H$15='Capital Structure'!$G$18,CE119,CE130)))</f>
        <v>0</v>
      </c>
      <c r="CF142" s="151">
        <f>IF('Capital Structure'!$H$15='Capital Structure'!$G$16,CF97,IF('Capital Structure'!$H$15='Capital Structure'!$G$17,CF108,IF('Capital Structure'!$H$15='Capital Structure'!$G$18,CF119,CF130)))</f>
        <v>0</v>
      </c>
      <c r="CG142" s="151">
        <f>IF('Capital Structure'!$H$15='Capital Structure'!$G$16,CG97,IF('Capital Structure'!$H$15='Capital Structure'!$G$17,CG108,IF('Capital Structure'!$H$15='Capital Structure'!$G$18,CG119,CG130)))</f>
        <v>0</v>
      </c>
      <c r="CH142" s="151">
        <f>IF('Capital Structure'!$H$15='Capital Structure'!$G$16,CH97,IF('Capital Structure'!$H$15='Capital Structure'!$G$17,CH108,IF('Capital Structure'!$H$15='Capital Structure'!$G$18,CH119,CH130)))</f>
        <v>0</v>
      </c>
      <c r="CI142" s="151">
        <f>IF('Capital Structure'!$H$15='Capital Structure'!$G$16,CI97,IF('Capital Structure'!$H$15='Capital Structure'!$G$17,CI108,IF('Capital Structure'!$H$15='Capital Structure'!$G$18,CI119,CI130)))</f>
        <v>0</v>
      </c>
      <c r="CJ142" s="151">
        <f>IF('Capital Structure'!$H$15='Capital Structure'!$G$16,CJ97,IF('Capital Structure'!$H$15='Capital Structure'!$G$17,CJ108,IF('Capital Structure'!$H$15='Capital Structure'!$G$18,CJ119,CJ130)))</f>
        <v>0</v>
      </c>
      <c r="CK142" s="151">
        <f>IF('Capital Structure'!$H$15='Capital Structure'!$G$16,CK97,IF('Capital Structure'!$H$15='Capital Structure'!$G$17,CK108,IF('Capital Structure'!$H$15='Capital Structure'!$G$18,CK119,CK130)))</f>
        <v>0</v>
      </c>
      <c r="CL142" s="151">
        <f>IF('Capital Structure'!$H$15='Capital Structure'!$G$16,CL97,IF('Capital Structure'!$H$15='Capital Structure'!$G$17,CL108,IF('Capital Structure'!$H$15='Capital Structure'!$G$18,CL119,CL130)))</f>
        <v>0</v>
      </c>
      <c r="CM142" s="151">
        <f>IF('Capital Structure'!$H$15='Capital Structure'!$G$16,CM97,IF('Capital Structure'!$H$15='Capital Structure'!$G$17,CM108,IF('Capital Structure'!$H$15='Capital Structure'!$G$18,CM119,CM130)))</f>
        <v>0</v>
      </c>
      <c r="CN142" s="151">
        <f>IF('Capital Structure'!$H$15='Capital Structure'!$G$16,CN97,IF('Capital Structure'!$H$15='Capital Structure'!$G$17,CN108,IF('Capital Structure'!$H$15='Capital Structure'!$G$18,CN119,CN130)))</f>
        <v>0</v>
      </c>
      <c r="CO142" s="151">
        <f>IF('Capital Structure'!$H$15='Capital Structure'!$G$16,CO97,IF('Capital Structure'!$H$15='Capital Structure'!$G$17,CO108,IF('Capital Structure'!$H$15='Capital Structure'!$G$18,CO119,CO130)))</f>
        <v>0</v>
      </c>
      <c r="CP142" s="151">
        <f>IF('Capital Structure'!$H$15='Capital Structure'!$G$16,CP97,IF('Capital Structure'!$H$15='Capital Structure'!$G$17,CP108,IF('Capital Structure'!$H$15='Capital Structure'!$G$18,CP119,CP130)))</f>
        <v>0</v>
      </c>
      <c r="CQ142" s="151">
        <f>IF('Capital Structure'!$H$15='Capital Structure'!$G$16,CQ97,IF('Capital Structure'!$H$15='Capital Structure'!$G$17,CQ108,IF('Capital Structure'!$H$15='Capital Structure'!$G$18,CQ119,CQ130)))</f>
        <v>0</v>
      </c>
      <c r="CR142" s="151">
        <f>IF('Capital Structure'!$H$15='Capital Structure'!$G$16,CR97,IF('Capital Structure'!$H$15='Capital Structure'!$G$17,CR108,IF('Capital Structure'!$H$15='Capital Structure'!$G$18,CR119,CR130)))</f>
        <v>0</v>
      </c>
      <c r="CS142" s="151">
        <f>IF('Capital Structure'!$H$15='Capital Structure'!$G$16,CS97,IF('Capital Structure'!$H$15='Capital Structure'!$G$17,CS108,IF('Capital Structure'!$H$15='Capital Structure'!$G$18,CS119,CS130)))</f>
        <v>0</v>
      </c>
      <c r="CT142" s="151">
        <f>IF('Capital Structure'!$H$15='Capital Structure'!$G$16,CT97,IF('Capital Structure'!$H$15='Capital Structure'!$G$17,CT108,IF('Capital Structure'!$H$15='Capital Structure'!$G$18,CT119,CT130)))</f>
        <v>0</v>
      </c>
      <c r="CU142" s="151">
        <f>IF('Capital Structure'!$H$15='Capital Structure'!$G$16,CU97,IF('Capital Structure'!$H$15='Capital Structure'!$G$17,CU108,IF('Capital Structure'!$H$15='Capital Structure'!$G$18,CU119,CU130)))</f>
        <v>0</v>
      </c>
      <c r="CV142" s="151">
        <f>IF('Capital Structure'!$H$15='Capital Structure'!$G$16,CV97,IF('Capital Structure'!$H$15='Capital Structure'!$G$17,CV108,IF('Capital Structure'!$H$15='Capital Structure'!$G$18,CV119,CV130)))</f>
        <v>0</v>
      </c>
      <c r="CW142" s="151">
        <f>IF('Capital Structure'!$H$15='Capital Structure'!$G$16,CW97,IF('Capital Structure'!$H$15='Capital Structure'!$G$17,CW108,IF('Capital Structure'!$H$15='Capital Structure'!$G$18,CW119,CW130)))</f>
        <v>0</v>
      </c>
      <c r="CX142" s="151">
        <f>IF('Capital Structure'!$H$15='Capital Structure'!$G$16,CX97,IF('Capital Structure'!$H$15='Capital Structure'!$G$17,CX108,IF('Capital Structure'!$H$15='Capital Structure'!$G$18,CX119,CX130)))</f>
        <v>0</v>
      </c>
      <c r="CY142" s="151">
        <f>IF('Capital Structure'!$H$15='Capital Structure'!$G$16,CY97,IF('Capital Structure'!$H$15='Capital Structure'!$G$17,CY108,IF('Capital Structure'!$H$15='Capital Structure'!$G$18,CY119,CY130)))</f>
        <v>0</v>
      </c>
      <c r="CZ142" s="151">
        <f>IF('Capital Structure'!$H$15='Capital Structure'!$G$16,CZ97,IF('Capital Structure'!$H$15='Capital Structure'!$G$17,CZ108,IF('Capital Structure'!$H$15='Capital Structure'!$G$18,CZ119,CZ130)))</f>
        <v>0</v>
      </c>
      <c r="DA142" s="151">
        <f>IF('Capital Structure'!$H$15='Capital Structure'!$G$16,DA97,IF('Capital Structure'!$H$15='Capital Structure'!$G$17,DA108,IF('Capital Structure'!$H$15='Capital Structure'!$G$18,DA119,DA130)))</f>
        <v>0</v>
      </c>
      <c r="DB142" s="151">
        <f>IF('Capital Structure'!$H$15='Capital Structure'!$G$16,DB97,IF('Capital Structure'!$H$15='Capital Structure'!$G$17,DB108,IF('Capital Structure'!$H$15='Capital Structure'!$G$18,DB119,DB130)))</f>
        <v>0</v>
      </c>
      <c r="DC142" s="151">
        <f>IF('Capital Structure'!$H$15='Capital Structure'!$G$16,DC97,IF('Capital Structure'!$H$15='Capital Structure'!$G$17,DC108,IF('Capital Structure'!$H$15='Capital Structure'!$G$18,DC119,DC130)))</f>
        <v>0</v>
      </c>
      <c r="DD142" s="151">
        <f>IF('Capital Structure'!$H$15='Capital Structure'!$G$16,DD97,IF('Capital Structure'!$H$15='Capital Structure'!$G$17,DD108,IF('Capital Structure'!$H$15='Capital Structure'!$G$18,DD119,DD130)))</f>
        <v>0</v>
      </c>
      <c r="DE142" s="151">
        <f>IF('Capital Structure'!$H$15='Capital Structure'!$G$16,DE97,IF('Capital Structure'!$H$15='Capital Structure'!$G$17,DE108,IF('Capital Structure'!$H$15='Capital Structure'!$G$18,DE119,DE130)))</f>
        <v>0</v>
      </c>
      <c r="DF142" s="151">
        <f>IF('Capital Structure'!$H$15='Capital Structure'!$G$16,DF97,IF('Capital Structure'!$H$15='Capital Structure'!$G$17,DF108,IF('Capital Structure'!$H$15='Capital Structure'!$G$18,DF119,DF130)))</f>
        <v>0</v>
      </c>
      <c r="DG142" s="151">
        <f>IF('Capital Structure'!$H$15='Capital Structure'!$G$16,DG97,IF('Capital Structure'!$H$15='Capital Structure'!$G$17,DG108,IF('Capital Structure'!$H$15='Capital Structure'!$G$18,DG119,DG130)))</f>
        <v>0</v>
      </c>
      <c r="DH142" s="151">
        <f>IF('Capital Structure'!$H$15='Capital Structure'!$G$16,DH97,IF('Capital Structure'!$H$15='Capital Structure'!$G$17,DH108,IF('Capital Structure'!$H$15='Capital Structure'!$G$18,DH119,DH130)))</f>
        <v>0</v>
      </c>
      <c r="DI142" s="151">
        <f>IF('Capital Structure'!$H$15='Capital Structure'!$G$16,DI97,IF('Capital Structure'!$H$15='Capital Structure'!$G$17,DI108,IF('Capital Structure'!$H$15='Capital Structure'!$G$18,DI119,DI130)))</f>
        <v>0</v>
      </c>
      <c r="DJ142" s="151">
        <f>IF('Capital Structure'!$H$15='Capital Structure'!$G$16,DJ97,IF('Capital Structure'!$H$15='Capital Structure'!$G$17,DJ108,IF('Capital Structure'!$H$15='Capital Structure'!$G$18,DJ119,DJ130)))</f>
        <v>0</v>
      </c>
      <c r="DK142" s="151">
        <f>IF('Capital Structure'!$H$15='Capital Structure'!$G$16,DK97,IF('Capital Structure'!$H$15='Capital Structure'!$G$17,DK108,IF('Capital Structure'!$H$15='Capital Structure'!$G$18,DK119,DK130)))</f>
        <v>0</v>
      </c>
      <c r="DL142" s="151">
        <f>IF('Capital Structure'!$H$15='Capital Structure'!$G$16,DL97,IF('Capital Structure'!$H$15='Capital Structure'!$G$17,DL108,IF('Capital Structure'!$H$15='Capital Structure'!$G$18,DL119,DL130)))</f>
        <v>0</v>
      </c>
      <c r="DM142" s="151">
        <f>IF('Capital Structure'!$H$15='Capital Structure'!$G$16,DM97,IF('Capital Structure'!$H$15='Capital Structure'!$G$17,DM108,IF('Capital Structure'!$H$15='Capital Structure'!$G$18,DM119,DM130)))</f>
        <v>0</v>
      </c>
      <c r="DN142" s="151">
        <f>IF('Capital Structure'!$H$15='Capital Structure'!$G$16,DN97,IF('Capital Structure'!$H$15='Capital Structure'!$G$17,DN108,IF('Capital Structure'!$H$15='Capital Structure'!$G$18,DN119,DN130)))</f>
        <v>0</v>
      </c>
      <c r="DO142" s="151">
        <f>IF('Capital Structure'!$H$15='Capital Structure'!$G$16,DO97,IF('Capital Structure'!$H$15='Capital Structure'!$G$17,DO108,IF('Capital Structure'!$H$15='Capital Structure'!$G$18,DO119,DO130)))</f>
        <v>0</v>
      </c>
      <c r="DP142" s="151">
        <f>IF('Capital Structure'!$H$15='Capital Structure'!$G$16,DP97,IF('Capital Structure'!$H$15='Capital Structure'!$G$17,DP108,IF('Capital Structure'!$H$15='Capital Structure'!$G$18,DP119,DP130)))</f>
        <v>0</v>
      </c>
      <c r="DQ142" s="151">
        <f>IF('Capital Structure'!$H$15='Capital Structure'!$G$16,DQ97,IF('Capital Structure'!$H$15='Capital Structure'!$G$17,DQ108,IF('Capital Structure'!$H$15='Capital Structure'!$G$18,DQ119,DQ130)))</f>
        <v>0</v>
      </c>
      <c r="DR142" s="151">
        <f>IF('Capital Structure'!$H$15='Capital Structure'!$G$16,DR97,IF('Capital Structure'!$H$15='Capital Structure'!$G$17,DR108,IF('Capital Structure'!$H$15='Capital Structure'!$G$18,DR119,DR130)))</f>
        <v>0</v>
      </c>
      <c r="DS142" s="151">
        <f>IF('Capital Structure'!$H$15='Capital Structure'!$G$16,DS97,IF('Capital Structure'!$H$15='Capital Structure'!$G$17,DS108,IF('Capital Structure'!$H$15='Capital Structure'!$G$18,DS119,DS130)))</f>
        <v>0</v>
      </c>
      <c r="DT142" s="151">
        <f>IF('Capital Structure'!$H$15='Capital Structure'!$G$16,DT97,IF('Capital Structure'!$H$15='Capital Structure'!$G$17,DT108,IF('Capital Structure'!$H$15='Capital Structure'!$G$18,DT119,DT130)))</f>
        <v>0</v>
      </c>
      <c r="DU142" s="151">
        <f>IF('Capital Structure'!$H$15='Capital Structure'!$G$16,DU97,IF('Capital Structure'!$H$15='Capital Structure'!$G$17,DU108,IF('Capital Structure'!$H$15='Capital Structure'!$G$18,DU119,DU130)))</f>
        <v>0</v>
      </c>
      <c r="DV142" s="151">
        <f>IF('Capital Structure'!$H$15='Capital Structure'!$G$16,DV97,IF('Capital Structure'!$H$15='Capital Structure'!$G$17,DV108,IF('Capital Structure'!$H$15='Capital Structure'!$G$18,DV119,DV130)))</f>
        <v>0</v>
      </c>
      <c r="DW142" s="151">
        <f>IF('Capital Structure'!$H$15='Capital Structure'!$G$16,DW97,IF('Capital Structure'!$H$15='Capital Structure'!$G$17,DW108,IF('Capital Structure'!$H$15='Capital Structure'!$G$18,DW119,DW130)))</f>
        <v>0</v>
      </c>
      <c r="DX142" s="151">
        <f>IF('Capital Structure'!$H$15='Capital Structure'!$G$16,DX97,IF('Capital Structure'!$H$15='Capital Structure'!$G$17,DX108,IF('Capital Structure'!$H$15='Capital Structure'!$G$18,DX119,DX130)))</f>
        <v>0</v>
      </c>
      <c r="DY142" s="151">
        <f>IF('Capital Structure'!$H$15='Capital Structure'!$G$16,DY97,IF('Capital Structure'!$H$15='Capital Structure'!$G$17,DY108,IF('Capital Structure'!$H$15='Capital Structure'!$G$18,DY119,DY130)))</f>
        <v>0</v>
      </c>
      <c r="DZ142" s="151">
        <f>IF('Capital Structure'!$H$15='Capital Structure'!$G$16,DZ97,IF('Capital Structure'!$H$15='Capital Structure'!$G$17,DZ108,IF('Capital Structure'!$H$15='Capital Structure'!$G$18,DZ119,DZ130)))</f>
        <v>0</v>
      </c>
      <c r="EA142" s="151">
        <f>IF('Capital Structure'!$H$15='Capital Structure'!$G$16,EA97,IF('Capital Structure'!$H$15='Capital Structure'!$G$17,EA108,IF('Capital Structure'!$H$15='Capital Structure'!$G$18,EA119,EA130)))</f>
        <v>0</v>
      </c>
      <c r="EB142" s="151">
        <f>IF('Capital Structure'!$H$15='Capital Structure'!$G$16,EB97,IF('Capital Structure'!$H$15='Capital Structure'!$G$17,EB108,IF('Capital Structure'!$H$15='Capital Structure'!$G$18,EB119,EB130)))</f>
        <v>0</v>
      </c>
      <c r="EC142" s="151">
        <f>IF('Capital Structure'!$H$15='Capital Structure'!$G$16,EC97,IF('Capital Structure'!$H$15='Capital Structure'!$G$17,EC108,IF('Capital Structure'!$H$15='Capital Structure'!$G$18,EC119,EC130)))</f>
        <v>0</v>
      </c>
      <c r="ED142" s="151">
        <f>IF('Capital Structure'!$H$15='Capital Structure'!$G$16,ED97,IF('Capital Structure'!$H$15='Capital Structure'!$G$17,ED108,IF('Capital Structure'!$H$15='Capital Structure'!$G$18,ED119,ED130)))</f>
        <v>0</v>
      </c>
      <c r="EE142" s="151">
        <f>IF('Capital Structure'!$H$15='Capital Structure'!$G$16,EE97,IF('Capital Structure'!$H$15='Capital Structure'!$G$17,EE108,IF('Capital Structure'!$H$15='Capital Structure'!$G$18,EE119,EE130)))</f>
        <v>0</v>
      </c>
      <c r="EF142" s="151">
        <f>IF('Capital Structure'!$H$15='Capital Structure'!$G$16,EF97,IF('Capital Structure'!$H$15='Capital Structure'!$G$17,EF108,IF('Capital Structure'!$H$15='Capital Structure'!$G$18,EF119,EF130)))</f>
        <v>0</v>
      </c>
      <c r="EG142" s="151">
        <f>IF('Capital Structure'!$H$15='Capital Structure'!$G$16,EG97,IF('Capital Structure'!$H$15='Capital Structure'!$G$17,EG108,IF('Capital Structure'!$H$15='Capital Structure'!$G$18,EG119,EG130)))</f>
        <v>0</v>
      </c>
      <c r="EH142" s="151">
        <f>IF('Capital Structure'!$H$15='Capital Structure'!$G$16,EH97,IF('Capital Structure'!$H$15='Capital Structure'!$G$17,EH108,IF('Capital Structure'!$H$15='Capital Structure'!$G$18,EH119,EH130)))</f>
        <v>0</v>
      </c>
      <c r="EI142" s="151">
        <f>IF('Capital Structure'!$H$15='Capital Structure'!$G$16,EI97,IF('Capital Structure'!$H$15='Capital Structure'!$G$17,EI108,IF('Capital Structure'!$H$15='Capital Structure'!$G$18,EI119,EI130)))</f>
        <v>0</v>
      </c>
      <c r="EJ142" s="151">
        <f>IF('Capital Structure'!$H$15='Capital Structure'!$G$16,EJ97,IF('Capital Structure'!$H$15='Capital Structure'!$G$17,EJ108,IF('Capital Structure'!$H$15='Capital Structure'!$G$18,EJ119,EJ130)))</f>
        <v>0</v>
      </c>
      <c r="EK142" s="151">
        <f>IF('Capital Structure'!$H$15='Capital Structure'!$G$16,EK97,IF('Capital Structure'!$H$15='Capital Structure'!$G$17,EK108,IF('Capital Structure'!$H$15='Capital Structure'!$G$18,EK119,EK130)))</f>
        <v>0</v>
      </c>
      <c r="EL142" s="151">
        <f>IF('Capital Structure'!$H$15='Capital Structure'!$G$16,EL97,IF('Capital Structure'!$H$15='Capital Structure'!$G$17,EL108,IF('Capital Structure'!$H$15='Capital Structure'!$G$18,EL119,EL130)))</f>
        <v>0</v>
      </c>
      <c r="EM142" s="151">
        <f>IF('Capital Structure'!$H$15='Capital Structure'!$G$16,EM97,IF('Capital Structure'!$H$15='Capital Structure'!$G$17,EM108,IF('Capital Structure'!$H$15='Capital Structure'!$G$18,EM119,EM130)))</f>
        <v>0</v>
      </c>
      <c r="EN142" s="151">
        <f>IF('Capital Structure'!$H$15='Capital Structure'!$G$16,EN97,IF('Capital Structure'!$H$15='Capital Structure'!$G$17,EN108,IF('Capital Structure'!$H$15='Capital Structure'!$G$18,EN119,EN130)))</f>
        <v>0</v>
      </c>
      <c r="EO142" s="151">
        <f>IF('Capital Structure'!$H$15='Capital Structure'!$G$16,EO97,IF('Capital Structure'!$H$15='Capital Structure'!$G$17,EO108,IF('Capital Structure'!$H$15='Capital Structure'!$G$18,EO119,EO130)))</f>
        <v>0</v>
      </c>
      <c r="EP142" s="151">
        <f>IF('Capital Structure'!$H$15='Capital Structure'!$G$16,EP97,IF('Capital Structure'!$H$15='Capital Structure'!$G$17,EP108,IF('Capital Structure'!$H$15='Capital Structure'!$G$18,EP119,EP130)))</f>
        <v>0</v>
      </c>
      <c r="EQ142" s="151">
        <f>IF('Capital Structure'!$H$15='Capital Structure'!$G$16,EQ97,IF('Capital Structure'!$H$15='Capital Structure'!$G$17,EQ108,IF('Capital Structure'!$H$15='Capital Structure'!$G$18,EQ119,EQ130)))</f>
        <v>0</v>
      </c>
      <c r="ER142" s="151">
        <f>IF('Capital Structure'!$H$15='Capital Structure'!$G$16,ER97,IF('Capital Structure'!$H$15='Capital Structure'!$G$17,ER108,IF('Capital Structure'!$H$15='Capital Structure'!$G$18,ER119,ER130)))</f>
        <v>0</v>
      </c>
      <c r="ES142" s="151">
        <f>IF('Capital Structure'!$H$15='Capital Structure'!$G$16,ES97,IF('Capital Structure'!$H$15='Capital Structure'!$G$17,ES108,IF('Capital Structure'!$H$15='Capital Structure'!$G$18,ES119,ES130)))</f>
        <v>0</v>
      </c>
      <c r="ET142" s="151">
        <f>IF('Capital Structure'!$H$15='Capital Structure'!$G$16,ET97,IF('Capital Structure'!$H$15='Capital Structure'!$G$17,ET108,IF('Capital Structure'!$H$15='Capital Structure'!$G$18,ET119,ET130)))</f>
        <v>0</v>
      </c>
      <c r="EU142" s="151">
        <f>IF('Capital Structure'!$H$15='Capital Structure'!$G$16,EU97,IF('Capital Structure'!$H$15='Capital Structure'!$G$17,EU108,IF('Capital Structure'!$H$15='Capital Structure'!$G$18,EU119,EU130)))</f>
        <v>0</v>
      </c>
      <c r="EV142" s="151">
        <f>IF('Capital Structure'!$H$15='Capital Structure'!$G$16,EV97,IF('Capital Structure'!$H$15='Capital Structure'!$G$17,EV108,IF('Capital Structure'!$H$15='Capital Structure'!$G$18,EV119,EV130)))</f>
        <v>0</v>
      </c>
      <c r="EW142" s="151">
        <f>IF('Capital Structure'!$H$15='Capital Structure'!$G$16,EW97,IF('Capital Structure'!$H$15='Capital Structure'!$G$17,EW108,IF('Capital Structure'!$H$15='Capital Structure'!$G$18,EW119,EW130)))</f>
        <v>0</v>
      </c>
      <c r="EX142" s="151">
        <f>IF('Capital Structure'!$H$15='Capital Structure'!$G$16,EX97,IF('Capital Structure'!$H$15='Capital Structure'!$G$17,EX108,IF('Capital Structure'!$H$15='Capital Structure'!$G$18,EX119,EX130)))</f>
        <v>0</v>
      </c>
      <c r="EY142" s="151">
        <f>IF('Capital Structure'!$H$15='Capital Structure'!$G$16,EY97,IF('Capital Structure'!$H$15='Capital Structure'!$G$17,EY108,IF('Capital Structure'!$H$15='Capital Structure'!$G$18,EY119,EY130)))</f>
        <v>0</v>
      </c>
      <c r="EZ142" s="151">
        <f>IF('Capital Structure'!$H$15='Capital Structure'!$G$16,EZ97,IF('Capital Structure'!$H$15='Capital Structure'!$G$17,EZ108,IF('Capital Structure'!$H$15='Capital Structure'!$G$18,EZ119,EZ130)))</f>
        <v>0</v>
      </c>
      <c r="FA142" s="151">
        <f>IF('Capital Structure'!$H$15='Capital Structure'!$G$16,FA97,IF('Capital Structure'!$H$15='Capital Structure'!$G$17,FA108,IF('Capital Structure'!$H$15='Capital Structure'!$G$18,FA119,FA130)))</f>
        <v>0</v>
      </c>
      <c r="FB142" s="151">
        <f>IF('Capital Structure'!$H$15='Capital Structure'!$G$16,FB97,IF('Capital Structure'!$H$15='Capital Structure'!$G$17,FB108,IF('Capital Structure'!$H$15='Capital Structure'!$G$18,FB119,FB130)))</f>
        <v>0</v>
      </c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  <c r="FV142" s="109"/>
      <c r="FW142" s="109"/>
      <c r="FX142" s="109"/>
      <c r="FY142" s="109"/>
      <c r="FZ142" s="109"/>
      <c r="GA142" s="109"/>
      <c r="GB142" s="109"/>
      <c r="GC142" s="109"/>
      <c r="GD142" s="109"/>
      <c r="GE142" s="109"/>
      <c r="GF142" s="109"/>
      <c r="GG142" s="109"/>
      <c r="GH142" s="109"/>
      <c r="GI142" s="109"/>
      <c r="GJ142" s="109"/>
      <c r="GK142" s="109"/>
      <c r="GL142" s="109"/>
      <c r="GM142" s="109"/>
      <c r="GN142" s="109"/>
      <c r="GO142" s="109"/>
      <c r="GP142" s="109"/>
      <c r="GQ142" s="109"/>
      <c r="GR142" s="109"/>
      <c r="GS142" s="109"/>
      <c r="GT142" s="109"/>
      <c r="GU142" s="109"/>
      <c r="GV142" s="109"/>
      <c r="GW142" s="109"/>
      <c r="GX142" s="109"/>
    </row>
    <row r="143" spans="1:206">
      <c r="B143" s="148" t="s">
        <v>353</v>
      </c>
      <c r="E143" s="151">
        <f>SUM($E$140:E140)-SUM($E$144:E144)-SUM($E$142:E142)</f>
        <v>0</v>
      </c>
      <c r="F143" s="151">
        <f>SUM($E$140:F140)-SUM($E$144:F144)-SUM($E$142:F142)</f>
        <v>0</v>
      </c>
      <c r="G143" s="151">
        <f>SUM($E$140:G140)-SUM($E$144:G144)-SUM($E$142:G142)</f>
        <v>0</v>
      </c>
      <c r="H143" s="151">
        <f>SUM($E$140:H140)-SUM($E$144:H144)-SUM($E$142:H142)</f>
        <v>0</v>
      </c>
      <c r="I143" s="151">
        <f>SUM($E$140:I140)-SUM($E$144:I144)-SUM($E$142:I142)</f>
        <v>0</v>
      </c>
      <c r="J143" s="151">
        <f>SUM($E$140:J140)-SUM($E$144:J144)-SUM($E$142:J142)</f>
        <v>0</v>
      </c>
      <c r="K143" s="151">
        <f>SUM($E$140:K140)-SUM($E$144:K144)-SUM($E$142:K142)</f>
        <v>0</v>
      </c>
      <c r="L143" s="151">
        <f>SUM($E$140:L140)-SUM($E$144:L144)-SUM($E$142:L142)</f>
        <v>0</v>
      </c>
      <c r="M143" s="151">
        <f>SUM($E$140:M140)-SUM($E$144:M144)-SUM($E$142:M142)</f>
        <v>0</v>
      </c>
      <c r="N143" s="151">
        <f>SUM($E$140:N140)-SUM($E$144:N144)-SUM($E$142:N142)</f>
        <v>0</v>
      </c>
      <c r="O143" s="151">
        <f>SUM($E$140:O140)-SUM($E$144:O144)-SUM($E$142:O142)</f>
        <v>0</v>
      </c>
      <c r="P143" s="151">
        <f>SUM($E$140:P140)-SUM($E$144:P144)-SUM($E$142:P142)</f>
        <v>0</v>
      </c>
      <c r="Q143" s="151">
        <f>SUM($E$140:Q140)-SUM($E$144:Q144)-SUM($E$142:Q142)</f>
        <v>0</v>
      </c>
      <c r="R143" s="151">
        <f>SUM($E$140:R140)-SUM($E$144:R144)-SUM($E$142:R142)</f>
        <v>0</v>
      </c>
      <c r="S143" s="151">
        <f>SUM($E$140:S140)-SUM($E$144:S144)-SUM($E$142:S142)</f>
        <v>0</v>
      </c>
      <c r="T143" s="151">
        <f>SUM($E$140:T140)-SUM($E$144:T144)-SUM($E$142:T142)</f>
        <v>0</v>
      </c>
      <c r="U143" s="151">
        <f>SUM($E$140:U140)-SUM($E$144:U144)-SUM($E$142:U142)</f>
        <v>0</v>
      </c>
      <c r="V143" s="151">
        <f>SUM($E$140:V140)-SUM($E$144:V144)-SUM($E$142:V142)</f>
        <v>0</v>
      </c>
      <c r="W143" s="151">
        <f>SUM($E$140:W140)-SUM($E$144:W144)-SUM($E$142:W142)</f>
        <v>0</v>
      </c>
      <c r="X143" s="151">
        <f>SUM($E$140:X140)-SUM($E$144:X144)-SUM($E$142:X142)</f>
        <v>0</v>
      </c>
      <c r="Y143" s="151">
        <f>SUM($E$140:Y140)-SUM($E$144:Y144)-SUM($E$142:Y142)</f>
        <v>0</v>
      </c>
      <c r="Z143" s="151">
        <f>SUM($E$140:Z140)-SUM($E$144:Z144)-SUM($E$142:Z142)</f>
        <v>0</v>
      </c>
      <c r="AA143" s="151">
        <f>SUM($E$140:AA140)-SUM($E$144:AA144)-SUM($E$142:AA142)</f>
        <v>0</v>
      </c>
      <c r="AB143" s="151">
        <f>SUM($E$140:AB140)-SUM($E$144:AB144)-SUM($E$142:AB142)</f>
        <v>0</v>
      </c>
      <c r="AC143" s="151">
        <f>SUM($E$140:AC140)-SUM($E$144:AC144)-SUM($E$142:AC142)</f>
        <v>0</v>
      </c>
      <c r="AD143" s="151">
        <f>SUM($E$140:AD140)-SUM($E$144:AD144)-SUM($E$142:AD142)</f>
        <v>0</v>
      </c>
      <c r="AE143" s="151">
        <f>SUM($E$140:AE140)-SUM($E$144:AE144)-SUM($E$142:AE142)</f>
        <v>0</v>
      </c>
      <c r="AF143" s="151">
        <f>SUM($E$140:AF140)-SUM($E$144:AF144)-SUM($E$142:AF142)</f>
        <v>0</v>
      </c>
      <c r="AG143" s="151">
        <f>SUM($E$140:AG140)-SUM($E$144:AG144)-SUM($E$142:AG142)</f>
        <v>0</v>
      </c>
      <c r="AH143" s="151">
        <f>SUM($E$140:AH140)-SUM($E$144:AH144)-SUM($E$142:AH142)</f>
        <v>0</v>
      </c>
      <c r="AI143" s="151">
        <f>SUM($E$140:AI140)-SUM($E$144:AI144)-SUM($E$142:AI142)</f>
        <v>0</v>
      </c>
      <c r="AJ143" s="151">
        <f>SUM($E$140:AJ140)-SUM($E$144:AJ144)-SUM($E$142:AJ142)</f>
        <v>0</v>
      </c>
      <c r="AK143" s="151">
        <f>SUM($E$140:AK140)-SUM($E$144:AK144)-SUM($E$142:AK142)</f>
        <v>0</v>
      </c>
      <c r="AL143" s="151">
        <f>SUM($E$140:AL140)-SUM($E$144:AL144)-SUM($E$142:AL142)</f>
        <v>0</v>
      </c>
      <c r="AM143" s="151">
        <f>SUM($E$140:AM140)-SUM($E$144:AM144)-SUM($E$142:AM142)</f>
        <v>0</v>
      </c>
      <c r="AN143" s="151">
        <f>SUM($E$140:AN140)-SUM($E$144:AN144)-SUM($E$142:AN142)</f>
        <v>0</v>
      </c>
      <c r="AO143" s="151">
        <f>SUM($E$140:AO140)-SUM($E$144:AO144)-SUM($E$142:AO142)</f>
        <v>0</v>
      </c>
      <c r="AP143" s="151">
        <f>SUM($E$140:AP140)-SUM($E$144:AP144)-SUM($E$142:AP142)</f>
        <v>0</v>
      </c>
      <c r="AQ143" s="151">
        <f>SUM($E$140:AQ140)-SUM($E$144:AQ144)-SUM($E$142:AQ142)</f>
        <v>0</v>
      </c>
      <c r="AR143" s="151">
        <f>SUM($E$140:AR140)-SUM($E$144:AR144)-SUM($E$142:AR142)</f>
        <v>0</v>
      </c>
      <c r="AS143" s="151">
        <f>SUM($E$140:AS140)-SUM($E$144:AS144)-SUM($E$142:AS142)</f>
        <v>0</v>
      </c>
      <c r="AT143" s="151">
        <f>SUM($E$140:AT140)-SUM($E$144:AT144)-SUM($E$142:AT142)</f>
        <v>0</v>
      </c>
      <c r="AU143" s="151">
        <f>SUM($E$140:AU140)-SUM($E$144:AU144)-SUM($E$142:AU142)</f>
        <v>0</v>
      </c>
      <c r="AV143" s="151">
        <f>SUM($E$140:AV140)-SUM($E$144:AV144)-SUM($E$142:AV142)</f>
        <v>0</v>
      </c>
      <c r="AW143" s="151">
        <f>SUM($E$140:AW140)-SUM($E$144:AW144)-SUM($E$142:AW142)</f>
        <v>0</v>
      </c>
      <c r="AX143" s="151">
        <f>SUM($E$140:AX140)-SUM($E$144:AX144)-SUM($E$142:AX142)</f>
        <v>0</v>
      </c>
      <c r="AY143" s="151">
        <f>SUM($E$140:AY140)-SUM($E$144:AY144)-SUM($E$142:AY142)</f>
        <v>0</v>
      </c>
      <c r="AZ143" s="151">
        <f>SUM($E$140:AZ140)-SUM($E$144:AZ144)-SUM($E$142:AZ142)</f>
        <v>0</v>
      </c>
      <c r="BA143" s="151">
        <f>SUM($E$140:BA140)-SUM($E$144:BA144)-SUM($E$142:BA142)</f>
        <v>3392307.6923076925</v>
      </c>
      <c r="BB143" s="151">
        <f>SUM($E$140:BB140)-SUM($E$144:BB144)-SUM($E$142:BB142)</f>
        <v>6784615.384615385</v>
      </c>
      <c r="BC143" s="151">
        <f>SUM($E$140:BC140)-SUM($E$144:BC144)-SUM($E$142:BC142)</f>
        <v>10176923.076923078</v>
      </c>
      <c r="BD143" s="151">
        <f>SUM($E$140:BD140)-SUM($E$144:BD144)-SUM($E$142:BD142)</f>
        <v>13569230.76923077</v>
      </c>
      <c r="BE143" s="151">
        <f>SUM($E$140:BE140)-SUM($E$144:BE144)-SUM($E$142:BE142)</f>
        <v>16961538.461538464</v>
      </c>
      <c r="BF143" s="151">
        <f>SUM($E$140:BF140)-SUM($E$144:BF144)-SUM($E$142:BF142)</f>
        <v>20353846.153846156</v>
      </c>
      <c r="BG143" s="151">
        <f>SUM($E$140:BG140)-SUM($E$144:BG144)-SUM($E$142:BG142)</f>
        <v>23746153.846153848</v>
      </c>
      <c r="BH143" s="151">
        <f>SUM($E$140:BH140)-SUM($E$144:BH144)-SUM($E$142:BH142)</f>
        <v>27138461.53846154</v>
      </c>
      <c r="BI143" s="151">
        <f>SUM($E$140:BI140)-SUM($E$144:BI144)-SUM($E$142:BI142)</f>
        <v>30530769.230769232</v>
      </c>
      <c r="BJ143" s="151">
        <f>SUM($E$140:BJ140)-SUM($E$144:BJ144)-SUM($E$142:BJ142)</f>
        <v>33923076.923076928</v>
      </c>
      <c r="BK143" s="151">
        <f>SUM($E$140:BK140)-SUM($E$144:BK144)-SUM($E$142:BK142)</f>
        <v>37315384.615384623</v>
      </c>
      <c r="BL143" s="151">
        <f>SUM($E$140:BL140)-SUM($E$144:BL144)-SUM($E$142:BL142)</f>
        <v>40707692.307692319</v>
      </c>
      <c r="BM143" s="151">
        <f>SUM($E$140:BM140)-SUM($E$144:BM144)-SUM($E$142:BM142)</f>
        <v>44100000.000000015</v>
      </c>
      <c r="BN143" s="151">
        <f>SUM($E$140:BN140)-SUM($E$144:BN144)-SUM($E$142:BN142)</f>
        <v>47492307.692307711</v>
      </c>
      <c r="BO143" s="151">
        <f>SUM($E$140:BO140)-SUM($E$144:BO144)-SUM($E$142:BO142)</f>
        <v>50884615.384615406</v>
      </c>
      <c r="BP143" s="151">
        <f>SUM($E$140:BP140)-SUM($E$144:BP144)-SUM($E$142:BP142)</f>
        <v>54276923.076923102</v>
      </c>
      <c r="BQ143" s="151">
        <f>SUM($E$140:BQ140)-SUM($E$144:BQ144)-SUM($E$142:BQ142)</f>
        <v>57669230.769230798</v>
      </c>
      <c r="BR143" s="151">
        <f>SUM($E$140:BR140)-SUM($E$144:BR144)-SUM($E$142:BR142)</f>
        <v>61061538.461538494</v>
      </c>
      <c r="BS143" s="151">
        <f>SUM($E$140:BS140)-SUM($E$144:BS144)-SUM($E$142:BS142)</f>
        <v>64453846.153846189</v>
      </c>
      <c r="BT143" s="151">
        <f>SUM($E$140:BT140)-SUM($E$144:BT144)-SUM($E$142:BT142)</f>
        <v>67846153.846153885</v>
      </c>
      <c r="BU143" s="151">
        <f>SUM($E$140:BU140)-SUM($E$144:BU144)-SUM($E$142:BU142)</f>
        <v>71238461.538461581</v>
      </c>
      <c r="BV143" s="151">
        <f>SUM($E$140:BV140)-SUM($E$144:BV144)-SUM($E$142:BV142)</f>
        <v>74630769.230769277</v>
      </c>
      <c r="BW143" s="151">
        <f>SUM($E$140:BW140)-SUM($E$144:BW144)-SUM($E$142:BW142)</f>
        <v>78023076.923076972</v>
      </c>
      <c r="BX143" s="151">
        <f>SUM($E$140:BX140)-SUM($E$144:BX144)-SUM($E$142:BX142)</f>
        <v>81415384.615384668</v>
      </c>
      <c r="BY143" s="151">
        <f>SUM($E$140:BY140)-SUM($E$144:BY144)-SUM($E$142:BY142)</f>
        <v>84807692.307692364</v>
      </c>
      <c r="BZ143" s="151">
        <f>SUM($E$140:BZ140)-SUM($E$144:BZ144)-SUM($E$142:BZ142)</f>
        <v>88200000</v>
      </c>
      <c r="CA143" s="151">
        <f>SUM($E$140:CA140)-SUM($E$144:CA144)-SUM($E$142:CA142)</f>
        <v>0</v>
      </c>
      <c r="CB143" s="151">
        <f>SUM($E$140:CB140)-SUM($E$144:CB144)-SUM($E$142:CB142)</f>
        <v>0</v>
      </c>
      <c r="CC143" s="151">
        <f>SUM($E$140:CC140)-SUM($E$144:CC144)-SUM($E$142:CC142)</f>
        <v>0</v>
      </c>
      <c r="CD143" s="151">
        <f>SUM($E$140:CD140)-SUM($E$144:CD144)-SUM($E$142:CD142)</f>
        <v>0</v>
      </c>
      <c r="CE143" s="151">
        <f>SUM($E$140:CE140)-SUM($E$144:CE144)-SUM($E$142:CE142)</f>
        <v>0</v>
      </c>
      <c r="CF143" s="151">
        <f>SUM($E$140:CF140)-SUM($E$144:CF144)-SUM($E$142:CF142)</f>
        <v>0</v>
      </c>
      <c r="CG143" s="151">
        <f>SUM($E$140:CG140)-SUM($E$144:CG144)-SUM($E$142:CG142)</f>
        <v>0</v>
      </c>
      <c r="CH143" s="151">
        <f>SUM($E$140:CH140)-SUM($E$144:CH144)-SUM($E$142:CH142)</f>
        <v>0</v>
      </c>
      <c r="CI143" s="151">
        <f>SUM($E$140:CI140)-SUM($E$144:CI144)-SUM($E$142:CI142)</f>
        <v>0</v>
      </c>
      <c r="CJ143" s="151">
        <f>SUM($E$140:CJ140)-SUM($E$144:CJ144)-SUM($E$142:CJ142)</f>
        <v>0</v>
      </c>
      <c r="CK143" s="151">
        <f>SUM($E$140:CK140)-SUM($E$144:CK144)-SUM($E$142:CK142)</f>
        <v>0</v>
      </c>
      <c r="CL143" s="151">
        <f>SUM($E$140:CL140)-SUM($E$144:CL144)-SUM($E$142:CL142)</f>
        <v>0</v>
      </c>
      <c r="CM143" s="151">
        <f>SUM($E$140:CM140)-SUM($E$144:CM144)-SUM($E$142:CM142)</f>
        <v>0</v>
      </c>
      <c r="CN143" s="151">
        <f>SUM($E$140:CN140)-SUM($E$144:CN144)-SUM($E$142:CN142)</f>
        <v>0</v>
      </c>
      <c r="CO143" s="151">
        <f>SUM($E$140:CO140)-SUM($E$144:CO144)-SUM($E$142:CO142)</f>
        <v>0</v>
      </c>
      <c r="CP143" s="151">
        <f>SUM($E$140:CP140)-SUM($E$144:CP144)-SUM($E$142:CP142)</f>
        <v>0</v>
      </c>
      <c r="CQ143" s="151">
        <f>SUM($E$140:CQ140)-SUM($E$144:CQ144)-SUM($E$142:CQ142)</f>
        <v>0</v>
      </c>
      <c r="CR143" s="151">
        <f>SUM($E$140:CR140)-SUM($E$144:CR144)-SUM($E$142:CR142)</f>
        <v>0</v>
      </c>
      <c r="CS143" s="151">
        <f>SUM($E$140:CS140)-SUM($E$144:CS144)-SUM($E$142:CS142)</f>
        <v>0</v>
      </c>
      <c r="CT143" s="151">
        <f>SUM($E$140:CT140)-SUM($E$144:CT144)-SUM($E$142:CT142)</f>
        <v>0</v>
      </c>
      <c r="CU143" s="151">
        <f>SUM($E$140:CU140)-SUM($E$144:CU144)-SUM($E$142:CU142)</f>
        <v>0</v>
      </c>
      <c r="CV143" s="151">
        <f>SUM($E$140:CV140)-SUM($E$144:CV144)-SUM($E$142:CV142)</f>
        <v>0</v>
      </c>
      <c r="CW143" s="151">
        <f>SUM($E$140:CW140)-SUM($E$144:CW144)-SUM($E$142:CW142)</f>
        <v>0</v>
      </c>
      <c r="CX143" s="151">
        <f>SUM($E$140:CX140)-SUM($E$144:CX144)-SUM($E$142:CX142)</f>
        <v>0</v>
      </c>
      <c r="CY143" s="151">
        <f>SUM($E$140:CY140)-SUM($E$144:CY144)-SUM($E$142:CY142)</f>
        <v>0</v>
      </c>
      <c r="CZ143" s="151">
        <f>SUM($E$140:CZ140)-SUM($E$144:CZ144)-SUM($E$142:CZ142)</f>
        <v>0</v>
      </c>
      <c r="DA143" s="151">
        <f>SUM($E$140:DA140)-SUM($E$144:DA144)-SUM($E$142:DA142)</f>
        <v>0</v>
      </c>
      <c r="DB143" s="151">
        <f>SUM($E$140:DB140)-SUM($E$144:DB144)-SUM($E$142:DB142)</f>
        <v>0</v>
      </c>
      <c r="DC143" s="151">
        <f>SUM($E$140:DC140)-SUM($E$144:DC144)-SUM($E$142:DC142)</f>
        <v>0</v>
      </c>
      <c r="DD143" s="151">
        <f>SUM($E$140:DD140)-SUM($E$144:DD144)-SUM($E$142:DD142)</f>
        <v>0</v>
      </c>
      <c r="DE143" s="151">
        <f>SUM($E$140:DE140)-SUM($E$144:DE144)-SUM($E$142:DE142)</f>
        <v>0</v>
      </c>
      <c r="DF143" s="151">
        <f>SUM($E$140:DF140)-SUM($E$144:DF144)-SUM($E$142:DF142)</f>
        <v>0</v>
      </c>
      <c r="DG143" s="151">
        <f>SUM($E$140:DG140)-SUM($E$144:DG144)-SUM($E$142:DG142)</f>
        <v>0</v>
      </c>
      <c r="DH143" s="151">
        <f>SUM($E$140:DH140)-SUM($E$144:DH144)-SUM($E$142:DH142)</f>
        <v>0</v>
      </c>
      <c r="DI143" s="151">
        <f>SUM($E$140:DI140)-SUM($E$144:DI144)-SUM($E$142:DI142)</f>
        <v>0</v>
      </c>
      <c r="DJ143" s="151">
        <f>SUM($E$140:DJ140)-SUM($E$144:DJ144)-SUM($E$142:DJ142)</f>
        <v>0</v>
      </c>
      <c r="DK143" s="151">
        <f>SUM($E$140:DK140)-SUM($E$144:DK144)-SUM($E$142:DK142)</f>
        <v>0</v>
      </c>
      <c r="DL143" s="151">
        <f>SUM($E$140:DL140)-SUM($E$144:DL144)-SUM($E$142:DL142)</f>
        <v>0</v>
      </c>
      <c r="DM143" s="151">
        <f>SUM($E$140:DM140)-SUM($E$144:DM144)-SUM($E$142:DM142)</f>
        <v>0</v>
      </c>
      <c r="DN143" s="151">
        <f>SUM($E$140:DN140)-SUM($E$144:DN144)-SUM($E$142:DN142)</f>
        <v>0</v>
      </c>
      <c r="DO143" s="151">
        <f>SUM($E$140:DO140)-SUM($E$144:DO144)-SUM($E$142:DO142)</f>
        <v>0</v>
      </c>
      <c r="DP143" s="151">
        <f>SUM($E$140:DP140)-SUM($E$144:DP144)-SUM($E$142:DP142)</f>
        <v>0</v>
      </c>
      <c r="DQ143" s="151">
        <f>SUM($E$140:DQ140)-SUM($E$144:DQ144)-SUM($E$142:DQ142)</f>
        <v>0</v>
      </c>
      <c r="DR143" s="151">
        <f>SUM($E$140:DR140)-SUM($E$144:DR144)-SUM($E$142:DR142)</f>
        <v>0</v>
      </c>
      <c r="DS143" s="151">
        <f>SUM($E$140:DS140)-SUM($E$144:DS144)-SUM($E$142:DS142)</f>
        <v>0</v>
      </c>
      <c r="DT143" s="151">
        <f>SUM($E$140:DT140)-SUM($E$144:DT144)-SUM($E$142:DT142)</f>
        <v>0</v>
      </c>
      <c r="DU143" s="151">
        <f>SUM($E$140:DU140)-SUM($E$144:DU144)-SUM($E$142:DU142)</f>
        <v>0</v>
      </c>
      <c r="DV143" s="151">
        <f>SUM($E$140:DV140)-SUM($E$144:DV144)-SUM($E$142:DV142)</f>
        <v>0</v>
      </c>
      <c r="DW143" s="151">
        <f>SUM($E$140:DW140)-SUM($E$144:DW144)-SUM($E$142:DW142)</f>
        <v>0</v>
      </c>
      <c r="DX143" s="151">
        <f>SUM($E$140:DX140)-SUM($E$144:DX144)-SUM($E$142:DX142)</f>
        <v>0</v>
      </c>
      <c r="DY143" s="151">
        <f>SUM($E$140:DY140)-SUM($E$144:DY144)-SUM($E$142:DY142)</f>
        <v>0</v>
      </c>
      <c r="DZ143" s="151">
        <f>SUM($E$140:DZ140)-SUM($E$144:DZ144)-SUM($E$142:DZ142)</f>
        <v>0</v>
      </c>
      <c r="EA143" s="151">
        <f>SUM($E$140:EA140)-SUM($E$144:EA144)-SUM($E$142:EA142)</f>
        <v>0</v>
      </c>
      <c r="EB143" s="151">
        <f>SUM($E$140:EB140)-SUM($E$144:EB144)-SUM($E$142:EB142)</f>
        <v>0</v>
      </c>
      <c r="EC143" s="151">
        <f>SUM($E$140:EC140)-SUM($E$144:EC144)-SUM($E$142:EC142)</f>
        <v>0</v>
      </c>
      <c r="ED143" s="151">
        <f>SUM($E$140:ED140)-SUM($E$144:ED144)-SUM($E$142:ED142)</f>
        <v>0</v>
      </c>
      <c r="EE143" s="151">
        <f>SUM($E$140:EE140)-SUM($E$144:EE144)-SUM($E$142:EE142)</f>
        <v>0</v>
      </c>
      <c r="EF143" s="151">
        <f>SUM($E$140:EF140)-SUM($E$144:EF144)-SUM($E$142:EF142)</f>
        <v>0</v>
      </c>
      <c r="EG143" s="151">
        <f>SUM($E$140:EG140)-SUM($E$144:EG144)-SUM($E$142:EG142)</f>
        <v>0</v>
      </c>
      <c r="EH143" s="151">
        <f>SUM($E$140:EH140)-SUM($E$144:EH144)-SUM($E$142:EH142)</f>
        <v>0</v>
      </c>
      <c r="EI143" s="151">
        <f>SUM($E$140:EI140)-SUM($E$144:EI144)-SUM($E$142:EI142)</f>
        <v>0</v>
      </c>
      <c r="EJ143" s="151">
        <f>SUM($E$140:EJ140)-SUM($E$144:EJ144)-SUM($E$142:EJ142)</f>
        <v>0</v>
      </c>
      <c r="EK143" s="151">
        <f>SUM($E$140:EK140)-SUM($E$144:EK144)-SUM($E$142:EK142)</f>
        <v>0</v>
      </c>
      <c r="EL143" s="151">
        <f>SUM($E$140:EL140)-SUM($E$144:EL144)-SUM($E$142:EL142)</f>
        <v>0</v>
      </c>
      <c r="EM143" s="151">
        <f>SUM($E$140:EM140)-SUM($E$144:EM144)-SUM($E$142:EM142)</f>
        <v>0</v>
      </c>
      <c r="EN143" s="151">
        <f>SUM($E$140:EN140)-SUM($E$144:EN144)-SUM($E$142:EN142)</f>
        <v>0</v>
      </c>
      <c r="EO143" s="151">
        <f>SUM($E$140:EO140)-SUM($E$144:EO144)-SUM($E$142:EO142)</f>
        <v>0</v>
      </c>
      <c r="EP143" s="151">
        <f>SUM($E$140:EP140)-SUM($E$144:EP144)-SUM($E$142:EP142)</f>
        <v>0</v>
      </c>
      <c r="EQ143" s="151">
        <f>SUM($E$140:EQ140)-SUM($E$144:EQ144)-SUM($E$142:EQ142)</f>
        <v>0</v>
      </c>
      <c r="ER143" s="151">
        <f>SUM($E$140:ER140)-SUM($E$144:ER144)-SUM($E$142:ER142)</f>
        <v>0</v>
      </c>
      <c r="ES143" s="151">
        <f>SUM($E$140:ES140)-SUM($E$144:ES144)-SUM($E$142:ES142)</f>
        <v>0</v>
      </c>
      <c r="ET143" s="151">
        <f>SUM($E$140:ET140)-SUM($E$144:ET144)-SUM($E$142:ET142)</f>
        <v>0</v>
      </c>
      <c r="EU143" s="151">
        <f>SUM($E$140:EU140)-SUM($E$144:EU144)-SUM($E$142:EU142)</f>
        <v>0</v>
      </c>
      <c r="EV143" s="151">
        <f>SUM($E$140:EV140)-SUM($E$144:EV144)-SUM($E$142:EV142)</f>
        <v>0</v>
      </c>
      <c r="EW143" s="151">
        <f>SUM($E$140:EW140)-SUM($E$144:EW144)-SUM($E$142:EW142)</f>
        <v>0</v>
      </c>
      <c r="EX143" s="151">
        <f>SUM($E$140:EX140)-SUM($E$144:EX144)-SUM($E$142:EX142)</f>
        <v>0</v>
      </c>
      <c r="EY143" s="151">
        <f>SUM($E$140:EY140)-SUM($E$144:EY144)-SUM($E$142:EY142)</f>
        <v>0</v>
      </c>
      <c r="EZ143" s="151">
        <f>SUM($E$140:EZ140)-SUM($E$144:EZ144)-SUM($E$142:EZ142)</f>
        <v>0</v>
      </c>
      <c r="FA143" s="151">
        <f>SUM($E$140:FA140)-SUM($E$144:FA144)-SUM($E$142:FA142)</f>
        <v>0</v>
      </c>
      <c r="FB143" s="151">
        <f>SUM($E$140:FB140)-SUM($E$144:FB144)-SUM($E$142:FB142)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48" t="s">
        <v>359</v>
      </c>
      <c r="D144" s="108"/>
      <c r="E144" s="151">
        <f>IF('Capital Structure'!$H$15='Capital Structure'!$G$16,E98,IF('Capital Structure'!$H$15='Capital Structure'!$G$17,E109,IF('Capital Structure'!$H$15='Capital Structure'!$G$18,E120,E131)))</f>
        <v>0</v>
      </c>
      <c r="F144" s="151">
        <f>IF('Capital Structure'!$H$15='Capital Structure'!$G$16,F98,IF('Capital Structure'!$H$15='Capital Structure'!$G$17,F109,IF('Capital Structure'!$H$15='Capital Structure'!$G$18,F120,F131)))</f>
        <v>0</v>
      </c>
      <c r="G144" s="151">
        <f>IF('Capital Structure'!$H$15='Capital Structure'!$G$16,G98,IF('Capital Structure'!$H$15='Capital Structure'!$G$17,G109,IF('Capital Structure'!$H$15='Capital Structure'!$G$18,G120,G131)))</f>
        <v>0</v>
      </c>
      <c r="H144" s="151">
        <f>IF('Capital Structure'!$H$15='Capital Structure'!$G$16,H98,IF('Capital Structure'!$H$15='Capital Structure'!$G$17,H109,IF('Capital Structure'!$H$15='Capital Structure'!$G$18,H120,H131)))</f>
        <v>0</v>
      </c>
      <c r="I144" s="151">
        <f>IF('Capital Structure'!$H$15='Capital Structure'!$G$16,I98,IF('Capital Structure'!$H$15='Capital Structure'!$G$17,I109,IF('Capital Structure'!$H$15='Capital Structure'!$G$18,I120,I131)))</f>
        <v>0</v>
      </c>
      <c r="J144" s="151">
        <f>IF('Capital Structure'!$H$15='Capital Structure'!$G$16,J98,IF('Capital Structure'!$H$15='Capital Structure'!$G$17,J109,IF('Capital Structure'!$H$15='Capital Structure'!$G$18,J120,J131)))</f>
        <v>0</v>
      </c>
      <c r="K144" s="151">
        <f>IF('Capital Structure'!$H$15='Capital Structure'!$G$16,K98,IF('Capital Structure'!$H$15='Capital Structure'!$G$17,K109,IF('Capital Structure'!$H$15='Capital Structure'!$G$18,K120,K131)))</f>
        <v>0</v>
      </c>
      <c r="L144" s="151">
        <f>IF('Capital Structure'!$H$15='Capital Structure'!$G$16,L98,IF('Capital Structure'!$H$15='Capital Structure'!$G$17,L109,IF('Capital Structure'!$H$15='Capital Structure'!$G$18,L120,L131)))</f>
        <v>0</v>
      </c>
      <c r="M144" s="151">
        <f>IF('Capital Structure'!$H$15='Capital Structure'!$G$16,M98,IF('Capital Structure'!$H$15='Capital Structure'!$G$17,M109,IF('Capital Structure'!$H$15='Capital Structure'!$G$18,M120,M131)))</f>
        <v>0</v>
      </c>
      <c r="N144" s="151">
        <f>IF('Capital Structure'!$H$15='Capital Structure'!$G$16,N98,IF('Capital Structure'!$H$15='Capital Structure'!$G$17,N109,IF('Capital Structure'!$H$15='Capital Structure'!$G$18,N120,N131)))</f>
        <v>0</v>
      </c>
      <c r="O144" s="151">
        <f>IF('Capital Structure'!$H$15='Capital Structure'!$G$16,O98,IF('Capital Structure'!$H$15='Capital Structure'!$G$17,O109,IF('Capital Structure'!$H$15='Capital Structure'!$G$18,O120,O131)))</f>
        <v>0</v>
      </c>
      <c r="P144" s="151">
        <f>IF('Capital Structure'!$H$15='Capital Structure'!$G$16,P98,IF('Capital Structure'!$H$15='Capital Structure'!$G$17,P109,IF('Capital Structure'!$H$15='Capital Structure'!$G$18,P120,P131)))</f>
        <v>0</v>
      </c>
      <c r="Q144" s="151">
        <f>IF('Capital Structure'!$H$15='Capital Structure'!$G$16,Q98,IF('Capital Structure'!$H$15='Capital Structure'!$G$17,Q109,IF('Capital Structure'!$H$15='Capital Structure'!$G$18,Q120,Q131)))</f>
        <v>0</v>
      </c>
      <c r="R144" s="151">
        <f>IF('Capital Structure'!$H$15='Capital Structure'!$G$16,R98,IF('Capital Structure'!$H$15='Capital Structure'!$G$17,R109,IF('Capital Structure'!$H$15='Capital Structure'!$G$18,R120,R131)))</f>
        <v>0</v>
      </c>
      <c r="S144" s="151">
        <f>IF('Capital Structure'!$H$15='Capital Structure'!$G$16,S98,IF('Capital Structure'!$H$15='Capital Structure'!$G$17,S109,IF('Capital Structure'!$H$15='Capital Structure'!$G$18,S120,S131)))</f>
        <v>0</v>
      </c>
      <c r="T144" s="151">
        <f>IF('Capital Structure'!$H$15='Capital Structure'!$G$16,T98,IF('Capital Structure'!$H$15='Capital Structure'!$G$17,T109,IF('Capital Structure'!$H$15='Capital Structure'!$G$18,T120,T131)))</f>
        <v>0</v>
      </c>
      <c r="U144" s="151">
        <f>IF('Capital Structure'!$H$15='Capital Structure'!$G$16,U98,IF('Capital Structure'!$H$15='Capital Structure'!$G$17,U109,IF('Capital Structure'!$H$15='Capital Structure'!$G$18,U120,U131)))</f>
        <v>0</v>
      </c>
      <c r="V144" s="151">
        <f>IF('Capital Structure'!$H$15='Capital Structure'!$G$16,V98,IF('Capital Structure'!$H$15='Capital Structure'!$G$17,V109,IF('Capital Structure'!$H$15='Capital Structure'!$G$18,V120,V131)))</f>
        <v>0</v>
      </c>
      <c r="W144" s="151">
        <f>IF('Capital Structure'!$H$15='Capital Structure'!$G$16,W98,IF('Capital Structure'!$H$15='Capital Structure'!$G$17,W109,IF('Capital Structure'!$H$15='Capital Structure'!$G$18,W120,W131)))</f>
        <v>0</v>
      </c>
      <c r="X144" s="151">
        <f>IF('Capital Structure'!$H$15='Capital Structure'!$G$16,X98,IF('Capital Structure'!$H$15='Capital Structure'!$G$17,X109,IF('Capital Structure'!$H$15='Capital Structure'!$G$18,X120,X131)))</f>
        <v>0</v>
      </c>
      <c r="Y144" s="151">
        <f>IF('Capital Structure'!$H$15='Capital Structure'!$G$16,Y98,IF('Capital Structure'!$H$15='Capital Structure'!$G$17,Y109,IF('Capital Structure'!$H$15='Capital Structure'!$G$18,Y120,Y131)))</f>
        <v>0</v>
      </c>
      <c r="Z144" s="151">
        <f>IF('Capital Structure'!$H$15='Capital Structure'!$G$16,Z98,IF('Capital Structure'!$H$15='Capital Structure'!$G$17,Z109,IF('Capital Structure'!$H$15='Capital Structure'!$G$18,Z120,Z131)))</f>
        <v>0</v>
      </c>
      <c r="AA144" s="151">
        <f>IF('Capital Structure'!$H$15='Capital Structure'!$G$16,AA98,IF('Capital Structure'!$H$15='Capital Structure'!$G$17,AA109,IF('Capital Structure'!$H$15='Capital Structure'!$G$18,AA120,AA131)))</f>
        <v>0</v>
      </c>
      <c r="AB144" s="151">
        <f>IF('Capital Structure'!$H$15='Capital Structure'!$G$16,AB98,IF('Capital Structure'!$H$15='Capital Structure'!$G$17,AB109,IF('Capital Structure'!$H$15='Capital Structure'!$G$18,AB120,AB131)))</f>
        <v>0</v>
      </c>
      <c r="AC144" s="151">
        <f>IF('Capital Structure'!$H$15='Capital Structure'!$G$16,AC98,IF('Capital Structure'!$H$15='Capital Structure'!$G$17,AC109,IF('Capital Structure'!$H$15='Capital Structure'!$G$18,AC120,AC131)))</f>
        <v>0</v>
      </c>
      <c r="AD144" s="151">
        <f>IF('Capital Structure'!$H$15='Capital Structure'!$G$16,AD98,IF('Capital Structure'!$H$15='Capital Structure'!$G$17,AD109,IF('Capital Structure'!$H$15='Capital Structure'!$G$18,AD120,AD131)))</f>
        <v>0</v>
      </c>
      <c r="AE144" s="151">
        <f>IF('Capital Structure'!$H$15='Capital Structure'!$G$16,AE98,IF('Capital Structure'!$H$15='Capital Structure'!$G$17,AE109,IF('Capital Structure'!$H$15='Capital Structure'!$G$18,AE120,AE131)))</f>
        <v>0</v>
      </c>
      <c r="AF144" s="151">
        <f>IF('Capital Structure'!$H$15='Capital Structure'!$G$16,AF98,IF('Capital Structure'!$H$15='Capital Structure'!$G$17,AF109,IF('Capital Structure'!$H$15='Capital Structure'!$G$18,AF120,AF131)))</f>
        <v>0</v>
      </c>
      <c r="AG144" s="151">
        <f>IF('Capital Structure'!$H$15='Capital Structure'!$G$16,AG98,IF('Capital Structure'!$H$15='Capital Structure'!$G$17,AG109,IF('Capital Structure'!$H$15='Capital Structure'!$G$18,AG120,AG131)))</f>
        <v>0</v>
      </c>
      <c r="AH144" s="151">
        <f>IF('Capital Structure'!$H$15='Capital Structure'!$G$16,AH98,IF('Capital Structure'!$H$15='Capital Structure'!$G$17,AH109,IF('Capital Structure'!$H$15='Capital Structure'!$G$18,AH120,AH131)))</f>
        <v>0</v>
      </c>
      <c r="AI144" s="151">
        <f>IF('Capital Structure'!$H$15='Capital Structure'!$G$16,AI98,IF('Capital Structure'!$H$15='Capital Structure'!$G$17,AI109,IF('Capital Structure'!$H$15='Capital Structure'!$G$18,AI120,AI131)))</f>
        <v>0</v>
      </c>
      <c r="AJ144" s="151">
        <f>IF('Capital Structure'!$H$15='Capital Structure'!$G$16,AJ98,IF('Capital Structure'!$H$15='Capital Structure'!$G$17,AJ109,IF('Capital Structure'!$H$15='Capital Structure'!$G$18,AJ120,AJ131)))</f>
        <v>0</v>
      </c>
      <c r="AK144" s="151">
        <f>IF('Capital Structure'!$H$15='Capital Structure'!$G$16,AK98,IF('Capital Structure'!$H$15='Capital Structure'!$G$17,AK109,IF('Capital Structure'!$H$15='Capital Structure'!$G$18,AK120,AK131)))</f>
        <v>0</v>
      </c>
      <c r="AL144" s="151">
        <f>IF('Capital Structure'!$H$15='Capital Structure'!$G$16,AL98,IF('Capital Structure'!$H$15='Capital Structure'!$G$17,AL109,IF('Capital Structure'!$H$15='Capital Structure'!$G$18,AL120,AL131)))</f>
        <v>0</v>
      </c>
      <c r="AM144" s="151">
        <f>IF('Capital Structure'!$H$15='Capital Structure'!$G$16,AM98,IF('Capital Structure'!$H$15='Capital Structure'!$G$17,AM109,IF('Capital Structure'!$H$15='Capital Structure'!$G$18,AM120,AM131)))</f>
        <v>0</v>
      </c>
      <c r="AN144" s="151">
        <f>IF('Capital Structure'!$H$15='Capital Structure'!$G$16,AN98,IF('Capital Structure'!$H$15='Capital Structure'!$G$17,AN109,IF('Capital Structure'!$H$15='Capital Structure'!$G$18,AN120,AN131)))</f>
        <v>0</v>
      </c>
      <c r="AO144" s="151">
        <f>IF('Capital Structure'!$H$15='Capital Structure'!$G$16,AO98,IF('Capital Structure'!$H$15='Capital Structure'!$G$17,AO109,IF('Capital Structure'!$H$15='Capital Structure'!$G$18,AO120,AO131)))</f>
        <v>0</v>
      </c>
      <c r="AP144" s="151">
        <f>IF('Capital Structure'!$H$15='Capital Structure'!$G$16,AP98,IF('Capital Structure'!$H$15='Capital Structure'!$G$17,AP109,IF('Capital Structure'!$H$15='Capital Structure'!$G$18,AP120,AP131)))</f>
        <v>0</v>
      </c>
      <c r="AQ144" s="151">
        <f>IF('Capital Structure'!$H$15='Capital Structure'!$G$16,AQ98,IF('Capital Structure'!$H$15='Capital Structure'!$G$17,AQ109,IF('Capital Structure'!$H$15='Capital Structure'!$G$18,AQ120,AQ131)))</f>
        <v>0</v>
      </c>
      <c r="AR144" s="151">
        <f>IF('Capital Structure'!$H$15='Capital Structure'!$G$16,AR98,IF('Capital Structure'!$H$15='Capital Structure'!$G$17,AR109,IF('Capital Structure'!$H$15='Capital Structure'!$G$18,AR120,AR131)))</f>
        <v>0</v>
      </c>
      <c r="AS144" s="151">
        <f>IF('Capital Structure'!$H$15='Capital Structure'!$G$16,AS98,IF('Capital Structure'!$H$15='Capital Structure'!$G$17,AS109,IF('Capital Structure'!$H$15='Capital Structure'!$G$18,AS120,AS131)))</f>
        <v>0</v>
      </c>
      <c r="AT144" s="151">
        <f>IF('Capital Structure'!$H$15='Capital Structure'!$G$16,AT98,IF('Capital Structure'!$H$15='Capital Structure'!$G$17,AT109,IF('Capital Structure'!$H$15='Capital Structure'!$G$18,AT120,AT131)))</f>
        <v>0</v>
      </c>
      <c r="AU144" s="151">
        <f>IF('Capital Structure'!$H$15='Capital Structure'!$G$16,AU98,IF('Capital Structure'!$H$15='Capital Structure'!$G$17,AU109,IF('Capital Structure'!$H$15='Capital Structure'!$G$18,AU120,AU131)))</f>
        <v>0</v>
      </c>
      <c r="AV144" s="151">
        <f>IF('Capital Structure'!$H$15='Capital Structure'!$G$16,AV98,IF('Capital Structure'!$H$15='Capital Structure'!$G$17,AV109,IF('Capital Structure'!$H$15='Capital Structure'!$G$18,AV120,AV131)))</f>
        <v>0</v>
      </c>
      <c r="AW144" s="151">
        <f>IF('Capital Structure'!$H$15='Capital Structure'!$G$16,AW98,IF('Capital Structure'!$H$15='Capital Structure'!$G$17,AW109,IF('Capital Structure'!$H$15='Capital Structure'!$G$18,AW120,AW131)))</f>
        <v>0</v>
      </c>
      <c r="AX144" s="151">
        <f>IF('Capital Structure'!$H$15='Capital Structure'!$G$16,AX98,IF('Capital Structure'!$H$15='Capital Structure'!$G$17,AX109,IF('Capital Structure'!$H$15='Capital Structure'!$G$18,AX120,AX131)))</f>
        <v>0</v>
      </c>
      <c r="AY144" s="151">
        <f>IF('Capital Structure'!$H$15='Capital Structure'!$G$16,AY98,IF('Capital Structure'!$H$15='Capital Structure'!$G$17,AY109,IF('Capital Structure'!$H$15='Capital Structure'!$G$18,AY120,AY131)))</f>
        <v>0</v>
      </c>
      <c r="AZ144" s="151">
        <f>IF('Capital Structure'!$H$15='Capital Structure'!$G$16,AZ98,IF('Capital Structure'!$H$15='Capital Structure'!$G$17,AZ109,IF('Capital Structure'!$H$15='Capital Structure'!$G$18,AZ120,AZ131)))</f>
        <v>0</v>
      </c>
      <c r="BA144" s="151">
        <f>IF('Capital Structure'!$H$15='Capital Structure'!$G$16,BA98,IF('Capital Structure'!$H$15='Capital Structure'!$G$17,BA109,IF('Capital Structure'!$H$15='Capital Structure'!$G$18,BA120,BA131)))</f>
        <v>0</v>
      </c>
      <c r="BB144" s="151">
        <f>IF('Capital Structure'!$H$15='Capital Structure'!$G$16,BB98,IF('Capital Structure'!$H$15='Capital Structure'!$G$17,BB109,IF('Capital Structure'!$H$15='Capital Structure'!$G$18,BB120,BB131)))</f>
        <v>0</v>
      </c>
      <c r="BC144" s="151">
        <f>IF('Capital Structure'!$H$15='Capital Structure'!$G$16,BC98,IF('Capital Structure'!$H$15='Capital Structure'!$G$17,BC109,IF('Capital Structure'!$H$15='Capital Structure'!$G$18,BC120,BC131)))</f>
        <v>0</v>
      </c>
      <c r="BD144" s="151">
        <f>IF('Capital Structure'!$H$15='Capital Structure'!$G$16,BD98,IF('Capital Structure'!$H$15='Capital Structure'!$G$17,BD109,IF('Capital Structure'!$H$15='Capital Structure'!$G$18,BD120,BD131)))</f>
        <v>0</v>
      </c>
      <c r="BE144" s="151">
        <f>IF('Capital Structure'!$H$15='Capital Structure'!$G$16,BE98,IF('Capital Structure'!$H$15='Capital Structure'!$G$17,BE109,IF('Capital Structure'!$H$15='Capital Structure'!$G$18,BE120,BE131)))</f>
        <v>0</v>
      </c>
      <c r="BF144" s="151">
        <f>IF('Capital Structure'!$H$15='Capital Structure'!$G$16,BF98,IF('Capital Structure'!$H$15='Capital Structure'!$G$17,BF109,IF('Capital Structure'!$H$15='Capital Structure'!$G$18,BF120,BF131)))</f>
        <v>0</v>
      </c>
      <c r="BG144" s="151">
        <f>IF('Capital Structure'!$H$15='Capital Structure'!$G$16,BG98,IF('Capital Structure'!$H$15='Capital Structure'!$G$17,BG109,IF('Capital Structure'!$H$15='Capital Structure'!$G$18,BG120,BG131)))</f>
        <v>0</v>
      </c>
      <c r="BH144" s="151">
        <f>IF('Capital Structure'!$H$15='Capital Structure'!$G$16,BH98,IF('Capital Structure'!$H$15='Capital Structure'!$G$17,BH109,IF('Capital Structure'!$H$15='Capital Structure'!$G$18,BH120,BH131)))</f>
        <v>0</v>
      </c>
      <c r="BI144" s="151">
        <f>IF('Capital Structure'!$H$15='Capital Structure'!$G$16,BI98,IF('Capital Structure'!$H$15='Capital Structure'!$G$17,BI109,IF('Capital Structure'!$H$15='Capital Structure'!$G$18,BI120,BI131)))</f>
        <v>0</v>
      </c>
      <c r="BJ144" s="151">
        <f>IF('Capital Structure'!$H$15='Capital Structure'!$G$16,BJ98,IF('Capital Structure'!$H$15='Capital Structure'!$G$17,BJ109,IF('Capital Structure'!$H$15='Capital Structure'!$G$18,BJ120,BJ131)))</f>
        <v>0</v>
      </c>
      <c r="BK144" s="151">
        <f>IF('Capital Structure'!$H$15='Capital Structure'!$G$16,BK98,IF('Capital Structure'!$H$15='Capital Structure'!$G$17,BK109,IF('Capital Structure'!$H$15='Capital Structure'!$G$18,BK120,BK131)))</f>
        <v>0</v>
      </c>
      <c r="BL144" s="151">
        <f>IF('Capital Structure'!$H$15='Capital Structure'!$G$16,BL98,IF('Capital Structure'!$H$15='Capital Structure'!$G$17,BL109,IF('Capital Structure'!$H$15='Capital Structure'!$G$18,BL120,BL131)))</f>
        <v>0</v>
      </c>
      <c r="BM144" s="151">
        <f>IF('Capital Structure'!$H$15='Capital Structure'!$G$16,BM98,IF('Capital Structure'!$H$15='Capital Structure'!$G$17,BM109,IF('Capital Structure'!$H$15='Capital Structure'!$G$18,BM120,BM131)))</f>
        <v>0</v>
      </c>
      <c r="BN144" s="151">
        <f>IF('Capital Structure'!$H$15='Capital Structure'!$G$16,BN98,IF('Capital Structure'!$H$15='Capital Structure'!$G$17,BN109,IF('Capital Structure'!$H$15='Capital Structure'!$G$18,BN120,BN131)))</f>
        <v>0</v>
      </c>
      <c r="BO144" s="151">
        <f>IF('Capital Structure'!$H$15='Capital Structure'!$G$16,BO98,IF('Capital Structure'!$H$15='Capital Structure'!$G$17,BO109,IF('Capital Structure'!$H$15='Capital Structure'!$G$18,BO120,BO131)))</f>
        <v>0</v>
      </c>
      <c r="BP144" s="151">
        <f>IF('Capital Structure'!$H$15='Capital Structure'!$G$16,BP98,IF('Capital Structure'!$H$15='Capital Structure'!$G$17,BP109,IF('Capital Structure'!$H$15='Capital Structure'!$G$18,BP120,BP131)))</f>
        <v>0</v>
      </c>
      <c r="BQ144" s="151">
        <f>IF('Capital Structure'!$H$15='Capital Structure'!$G$16,BQ98,IF('Capital Structure'!$H$15='Capital Structure'!$G$17,BQ109,IF('Capital Structure'!$H$15='Capital Structure'!$G$18,BQ120,BQ131)))</f>
        <v>0</v>
      </c>
      <c r="BR144" s="151">
        <f>IF('Capital Structure'!$H$15='Capital Structure'!$G$16,BR98,IF('Capital Structure'!$H$15='Capital Structure'!$G$17,BR109,IF('Capital Structure'!$H$15='Capital Structure'!$G$18,BR120,BR131)))</f>
        <v>0</v>
      </c>
      <c r="BS144" s="151">
        <f>IF('Capital Structure'!$H$15='Capital Structure'!$G$16,BS98,IF('Capital Structure'!$H$15='Capital Structure'!$G$17,BS109,IF('Capital Structure'!$H$15='Capital Structure'!$G$18,BS120,BS131)))</f>
        <v>0</v>
      </c>
      <c r="BT144" s="151">
        <f>IF('Capital Structure'!$H$15='Capital Structure'!$G$16,BT98,IF('Capital Structure'!$H$15='Capital Structure'!$G$17,BT109,IF('Capital Structure'!$H$15='Capital Structure'!$G$18,BT120,BT131)))</f>
        <v>0</v>
      </c>
      <c r="BU144" s="151">
        <f>IF('Capital Structure'!$H$15='Capital Structure'!$G$16,BU98,IF('Capital Structure'!$H$15='Capital Structure'!$G$17,BU109,IF('Capital Structure'!$H$15='Capital Structure'!$G$18,BU120,BU131)))</f>
        <v>0</v>
      </c>
      <c r="BV144" s="151">
        <f>IF('Capital Structure'!$H$15='Capital Structure'!$G$16,BV98,IF('Capital Structure'!$H$15='Capital Structure'!$G$17,BV109,IF('Capital Structure'!$H$15='Capital Structure'!$G$18,BV120,BV131)))</f>
        <v>0</v>
      </c>
      <c r="BW144" s="151">
        <f>IF('Capital Structure'!$H$15='Capital Structure'!$G$16,BW98,IF('Capital Structure'!$H$15='Capital Structure'!$G$17,BW109,IF('Capital Structure'!$H$15='Capital Structure'!$G$18,BW120,BW131)))</f>
        <v>0</v>
      </c>
      <c r="BX144" s="151">
        <f>IF('Capital Structure'!$H$15='Capital Structure'!$G$16,BX98,IF('Capital Structure'!$H$15='Capital Structure'!$G$17,BX109,IF('Capital Structure'!$H$15='Capital Structure'!$G$18,BX120,BX131)))</f>
        <v>0</v>
      </c>
      <c r="BY144" s="151">
        <f>IF('Capital Structure'!$H$15='Capital Structure'!$G$16,BY98,IF('Capital Structure'!$H$15='Capital Structure'!$G$17,BY109,IF('Capital Structure'!$H$15='Capital Structure'!$G$18,BY120,BY131)))</f>
        <v>0</v>
      </c>
      <c r="BZ144" s="151">
        <f>IF('Capital Structure'!$H$15='Capital Structure'!$G$16,BZ98,IF('Capital Structure'!$H$15='Capital Structure'!$G$17,BZ109,IF('Capital Structure'!$H$15='Capital Structure'!$G$18,BZ120,BZ131)))</f>
        <v>0</v>
      </c>
      <c r="CA144" s="151">
        <f>IF('Capital Structure'!$H$15='Capital Structure'!$G$16,CA98,IF('Capital Structure'!$H$15='Capital Structure'!$G$17,CA109,IF('Capital Structure'!$H$15='Capital Structure'!$G$18,CA120,CA131)))</f>
        <v>88200000</v>
      </c>
      <c r="CB144" s="151">
        <f>IF('Capital Structure'!$H$15='Capital Structure'!$G$16,CB98,IF('Capital Structure'!$H$15='Capital Structure'!$G$17,CB109,IF('Capital Structure'!$H$15='Capital Structure'!$G$18,CB120,CB131)))</f>
        <v>0</v>
      </c>
      <c r="CC144" s="151">
        <f>IF('Capital Structure'!$H$15='Capital Structure'!$G$16,CC98,IF('Capital Structure'!$H$15='Capital Structure'!$G$17,CC109,IF('Capital Structure'!$H$15='Capital Structure'!$G$18,CC120,CC131)))</f>
        <v>0</v>
      </c>
      <c r="CD144" s="151">
        <f>IF('Capital Structure'!$H$15='Capital Structure'!$G$16,CD98,IF('Capital Structure'!$H$15='Capital Structure'!$G$17,CD109,IF('Capital Structure'!$H$15='Capital Structure'!$G$18,CD120,CD131)))</f>
        <v>0</v>
      </c>
      <c r="CE144" s="151">
        <f>IF('Capital Structure'!$H$15='Capital Structure'!$G$16,CE98,IF('Capital Structure'!$H$15='Capital Structure'!$G$17,CE109,IF('Capital Structure'!$H$15='Capital Structure'!$G$18,CE120,CE131)))</f>
        <v>0</v>
      </c>
      <c r="CF144" s="151">
        <f>IF('Capital Structure'!$H$15='Capital Structure'!$G$16,CF98,IF('Capital Structure'!$H$15='Capital Structure'!$G$17,CF109,IF('Capital Structure'!$H$15='Capital Structure'!$G$18,CF120,CF131)))</f>
        <v>0</v>
      </c>
      <c r="CG144" s="151">
        <f>IF('Capital Structure'!$H$15='Capital Structure'!$G$16,CG98,IF('Capital Structure'!$H$15='Capital Structure'!$G$17,CG109,IF('Capital Structure'!$H$15='Capital Structure'!$G$18,CG120,CG131)))</f>
        <v>0</v>
      </c>
      <c r="CH144" s="151">
        <f>IF('Capital Structure'!$H$15='Capital Structure'!$G$16,CH98,IF('Capital Structure'!$H$15='Capital Structure'!$G$17,CH109,IF('Capital Structure'!$H$15='Capital Structure'!$G$18,CH120,CH131)))</f>
        <v>0</v>
      </c>
      <c r="CI144" s="151">
        <f>IF('Capital Structure'!$H$15='Capital Structure'!$G$16,CI98,IF('Capital Structure'!$H$15='Capital Structure'!$G$17,CI109,IF('Capital Structure'!$H$15='Capital Structure'!$G$18,CI120,CI131)))</f>
        <v>0</v>
      </c>
      <c r="CJ144" s="151">
        <f>IF('Capital Structure'!$H$15='Capital Structure'!$G$16,CJ98,IF('Capital Structure'!$H$15='Capital Structure'!$G$17,CJ109,IF('Capital Structure'!$H$15='Capital Structure'!$G$18,CJ120,CJ131)))</f>
        <v>0</v>
      </c>
      <c r="CK144" s="151">
        <f>IF('Capital Structure'!$H$15='Capital Structure'!$G$16,CK98,IF('Capital Structure'!$H$15='Capital Structure'!$G$17,CK109,IF('Capital Structure'!$H$15='Capital Structure'!$G$18,CK120,CK131)))</f>
        <v>0</v>
      </c>
      <c r="CL144" s="151">
        <f>IF('Capital Structure'!$H$15='Capital Structure'!$G$16,CL98,IF('Capital Structure'!$H$15='Capital Structure'!$G$17,CL109,IF('Capital Structure'!$H$15='Capital Structure'!$G$18,CL120,CL131)))</f>
        <v>0</v>
      </c>
      <c r="CM144" s="151">
        <f>IF('Capital Structure'!$H$15='Capital Structure'!$G$16,CM98,IF('Capital Structure'!$H$15='Capital Structure'!$G$17,CM109,IF('Capital Structure'!$H$15='Capital Structure'!$G$18,CM120,CM131)))</f>
        <v>0</v>
      </c>
      <c r="CN144" s="151">
        <f>IF('Capital Structure'!$H$15='Capital Structure'!$G$16,CN98,IF('Capital Structure'!$H$15='Capital Structure'!$G$17,CN109,IF('Capital Structure'!$H$15='Capital Structure'!$G$18,CN120,CN131)))</f>
        <v>0</v>
      </c>
      <c r="CO144" s="151">
        <f>IF('Capital Structure'!$H$15='Capital Structure'!$G$16,CO98,IF('Capital Structure'!$H$15='Capital Structure'!$G$17,CO109,IF('Capital Structure'!$H$15='Capital Structure'!$G$18,CO120,CO131)))</f>
        <v>0</v>
      </c>
      <c r="CP144" s="151">
        <f>IF('Capital Structure'!$H$15='Capital Structure'!$G$16,CP98,IF('Capital Structure'!$H$15='Capital Structure'!$G$17,CP109,IF('Capital Structure'!$H$15='Capital Structure'!$G$18,CP120,CP131)))</f>
        <v>0</v>
      </c>
      <c r="CQ144" s="151">
        <f>IF('Capital Structure'!$H$15='Capital Structure'!$G$16,CQ98,IF('Capital Structure'!$H$15='Capital Structure'!$G$17,CQ109,IF('Capital Structure'!$H$15='Capital Structure'!$G$18,CQ120,CQ131)))</f>
        <v>0</v>
      </c>
      <c r="CR144" s="151">
        <f>IF('Capital Structure'!$H$15='Capital Structure'!$G$16,CR98,IF('Capital Structure'!$H$15='Capital Structure'!$G$17,CR109,IF('Capital Structure'!$H$15='Capital Structure'!$G$18,CR120,CR131)))</f>
        <v>0</v>
      </c>
      <c r="CS144" s="151">
        <f>IF('Capital Structure'!$H$15='Capital Structure'!$G$16,CS98,IF('Capital Structure'!$H$15='Capital Structure'!$G$17,CS109,IF('Capital Structure'!$H$15='Capital Structure'!$G$18,CS120,CS131)))</f>
        <v>0</v>
      </c>
      <c r="CT144" s="151">
        <f>IF('Capital Structure'!$H$15='Capital Structure'!$G$16,CT98,IF('Capital Structure'!$H$15='Capital Structure'!$G$17,CT109,IF('Capital Structure'!$H$15='Capital Structure'!$G$18,CT120,CT131)))</f>
        <v>0</v>
      </c>
      <c r="CU144" s="151">
        <f>IF('Capital Structure'!$H$15='Capital Structure'!$G$16,CU98,IF('Capital Structure'!$H$15='Capital Structure'!$G$17,CU109,IF('Capital Structure'!$H$15='Capital Structure'!$G$18,CU120,CU131)))</f>
        <v>0</v>
      </c>
      <c r="CV144" s="151">
        <f>IF('Capital Structure'!$H$15='Capital Structure'!$G$16,CV98,IF('Capital Structure'!$H$15='Capital Structure'!$G$17,CV109,IF('Capital Structure'!$H$15='Capital Structure'!$G$18,CV120,CV131)))</f>
        <v>0</v>
      </c>
      <c r="CW144" s="151">
        <f>IF('Capital Structure'!$H$15='Capital Structure'!$G$16,CW98,IF('Capital Structure'!$H$15='Capital Structure'!$G$17,CW109,IF('Capital Structure'!$H$15='Capital Structure'!$G$18,CW120,CW131)))</f>
        <v>0</v>
      </c>
      <c r="CX144" s="151">
        <f>IF('Capital Structure'!$H$15='Capital Structure'!$G$16,CX98,IF('Capital Structure'!$H$15='Capital Structure'!$G$17,CX109,IF('Capital Structure'!$H$15='Capital Structure'!$G$18,CX120,CX131)))</f>
        <v>0</v>
      </c>
      <c r="CY144" s="151">
        <f>IF('Capital Structure'!$H$15='Capital Structure'!$G$16,CY98,IF('Capital Structure'!$H$15='Capital Structure'!$G$17,CY109,IF('Capital Structure'!$H$15='Capital Structure'!$G$18,CY120,CY131)))</f>
        <v>0</v>
      </c>
      <c r="CZ144" s="151">
        <f>IF('Capital Structure'!$H$15='Capital Structure'!$G$16,CZ98,IF('Capital Structure'!$H$15='Capital Structure'!$G$17,CZ109,IF('Capital Structure'!$H$15='Capital Structure'!$G$18,CZ120,CZ131)))</f>
        <v>0</v>
      </c>
      <c r="DA144" s="151">
        <f>IF('Capital Structure'!$H$15='Capital Structure'!$G$16,DA98,IF('Capital Structure'!$H$15='Capital Structure'!$G$17,DA109,IF('Capital Structure'!$H$15='Capital Structure'!$G$18,DA120,DA131)))</f>
        <v>0</v>
      </c>
      <c r="DB144" s="151">
        <f>IF('Capital Structure'!$H$15='Capital Structure'!$G$16,DB98,IF('Capital Structure'!$H$15='Capital Structure'!$G$17,DB109,IF('Capital Structure'!$H$15='Capital Structure'!$G$18,DB120,DB131)))</f>
        <v>0</v>
      </c>
      <c r="DC144" s="151">
        <f>IF('Capital Structure'!$H$15='Capital Structure'!$G$16,DC98,IF('Capital Structure'!$H$15='Capital Structure'!$G$17,DC109,IF('Capital Structure'!$H$15='Capital Structure'!$G$18,DC120,DC131)))</f>
        <v>0</v>
      </c>
      <c r="DD144" s="151">
        <f>IF('Capital Structure'!$H$15='Capital Structure'!$G$16,DD98,IF('Capital Structure'!$H$15='Capital Structure'!$G$17,DD109,IF('Capital Structure'!$H$15='Capital Structure'!$G$18,DD120,DD131)))</f>
        <v>0</v>
      </c>
      <c r="DE144" s="151">
        <f>IF('Capital Structure'!$H$15='Capital Structure'!$G$16,DE98,IF('Capital Structure'!$H$15='Capital Structure'!$G$17,DE109,IF('Capital Structure'!$H$15='Capital Structure'!$G$18,DE120,DE131)))</f>
        <v>0</v>
      </c>
      <c r="DF144" s="151">
        <f>IF('Capital Structure'!$H$15='Capital Structure'!$G$16,DF98,IF('Capital Structure'!$H$15='Capital Structure'!$G$17,DF109,IF('Capital Structure'!$H$15='Capital Structure'!$G$18,DF120,DF131)))</f>
        <v>0</v>
      </c>
      <c r="DG144" s="151">
        <f>IF('Capital Structure'!$H$15='Capital Structure'!$G$16,DG98,IF('Capital Structure'!$H$15='Capital Structure'!$G$17,DG109,IF('Capital Structure'!$H$15='Capital Structure'!$G$18,DG120,DG131)))</f>
        <v>0</v>
      </c>
      <c r="DH144" s="151">
        <f>IF('Capital Structure'!$H$15='Capital Structure'!$G$16,DH98,IF('Capital Structure'!$H$15='Capital Structure'!$G$17,DH109,IF('Capital Structure'!$H$15='Capital Structure'!$G$18,DH120,DH131)))</f>
        <v>0</v>
      </c>
      <c r="DI144" s="151">
        <f>IF('Capital Structure'!$H$15='Capital Structure'!$G$16,DI98,IF('Capital Structure'!$H$15='Capital Structure'!$G$17,DI109,IF('Capital Structure'!$H$15='Capital Structure'!$G$18,DI120,DI131)))</f>
        <v>0</v>
      </c>
      <c r="DJ144" s="151">
        <f>IF('Capital Structure'!$H$15='Capital Structure'!$G$16,DJ98,IF('Capital Structure'!$H$15='Capital Structure'!$G$17,DJ109,IF('Capital Structure'!$H$15='Capital Structure'!$G$18,DJ120,DJ131)))</f>
        <v>0</v>
      </c>
      <c r="DK144" s="151">
        <f>IF('Capital Structure'!$H$15='Capital Structure'!$G$16,DK98,IF('Capital Structure'!$H$15='Capital Structure'!$G$17,DK109,IF('Capital Structure'!$H$15='Capital Structure'!$G$18,DK120,DK131)))</f>
        <v>0</v>
      </c>
      <c r="DL144" s="151">
        <f>IF('Capital Structure'!$H$15='Capital Structure'!$G$16,DL98,IF('Capital Structure'!$H$15='Capital Structure'!$G$17,DL109,IF('Capital Structure'!$H$15='Capital Structure'!$G$18,DL120,DL131)))</f>
        <v>0</v>
      </c>
      <c r="DM144" s="151">
        <f>IF('Capital Structure'!$H$15='Capital Structure'!$G$16,DM98,IF('Capital Structure'!$H$15='Capital Structure'!$G$17,DM109,IF('Capital Structure'!$H$15='Capital Structure'!$G$18,DM120,DM131)))</f>
        <v>0</v>
      </c>
      <c r="DN144" s="151">
        <f>IF('Capital Structure'!$H$15='Capital Structure'!$G$16,DN98,IF('Capital Structure'!$H$15='Capital Structure'!$G$17,DN109,IF('Capital Structure'!$H$15='Capital Structure'!$G$18,DN120,DN131)))</f>
        <v>0</v>
      </c>
      <c r="DO144" s="151">
        <f>IF('Capital Structure'!$H$15='Capital Structure'!$G$16,DO98,IF('Capital Structure'!$H$15='Capital Structure'!$G$17,DO109,IF('Capital Structure'!$H$15='Capital Structure'!$G$18,DO120,DO131)))</f>
        <v>0</v>
      </c>
      <c r="DP144" s="151">
        <f>IF('Capital Structure'!$H$15='Capital Structure'!$G$16,DP98,IF('Capital Structure'!$H$15='Capital Structure'!$G$17,DP109,IF('Capital Structure'!$H$15='Capital Structure'!$G$18,DP120,DP131)))</f>
        <v>0</v>
      </c>
      <c r="DQ144" s="151">
        <f>IF('Capital Structure'!$H$15='Capital Structure'!$G$16,DQ98,IF('Capital Structure'!$H$15='Capital Structure'!$G$17,DQ109,IF('Capital Structure'!$H$15='Capital Structure'!$G$18,DQ120,DQ131)))</f>
        <v>0</v>
      </c>
      <c r="DR144" s="151">
        <f>IF('Capital Structure'!$H$15='Capital Structure'!$G$16,DR98,IF('Capital Structure'!$H$15='Capital Structure'!$G$17,DR109,IF('Capital Structure'!$H$15='Capital Structure'!$G$18,DR120,DR131)))</f>
        <v>0</v>
      </c>
      <c r="DS144" s="151">
        <f>IF('Capital Structure'!$H$15='Capital Structure'!$G$16,DS98,IF('Capital Structure'!$H$15='Capital Structure'!$G$17,DS109,IF('Capital Structure'!$H$15='Capital Structure'!$G$18,DS120,DS131)))</f>
        <v>0</v>
      </c>
      <c r="DT144" s="151">
        <f>IF('Capital Structure'!$H$15='Capital Structure'!$G$16,DT98,IF('Capital Structure'!$H$15='Capital Structure'!$G$17,DT109,IF('Capital Structure'!$H$15='Capital Structure'!$G$18,DT120,DT131)))</f>
        <v>0</v>
      </c>
      <c r="DU144" s="151">
        <f>IF('Capital Structure'!$H$15='Capital Structure'!$G$16,DU98,IF('Capital Structure'!$H$15='Capital Structure'!$G$17,DU109,IF('Capital Structure'!$H$15='Capital Structure'!$G$18,DU120,DU131)))</f>
        <v>0</v>
      </c>
      <c r="DV144" s="151">
        <f>IF('Capital Structure'!$H$15='Capital Structure'!$G$16,DV98,IF('Capital Structure'!$H$15='Capital Structure'!$G$17,DV109,IF('Capital Structure'!$H$15='Capital Structure'!$G$18,DV120,DV131)))</f>
        <v>0</v>
      </c>
      <c r="DW144" s="151">
        <f>IF('Capital Structure'!$H$15='Capital Structure'!$G$16,DW98,IF('Capital Structure'!$H$15='Capital Structure'!$G$17,DW109,IF('Capital Structure'!$H$15='Capital Structure'!$G$18,DW120,DW131)))</f>
        <v>0</v>
      </c>
      <c r="DX144" s="151">
        <f>IF('Capital Structure'!$H$15='Capital Structure'!$G$16,DX98,IF('Capital Structure'!$H$15='Capital Structure'!$G$17,DX109,IF('Capital Structure'!$H$15='Capital Structure'!$G$18,DX120,DX131)))</f>
        <v>0</v>
      </c>
      <c r="DY144" s="151">
        <f>IF('Capital Structure'!$H$15='Capital Structure'!$G$16,DY98,IF('Capital Structure'!$H$15='Capital Structure'!$G$17,DY109,IF('Capital Structure'!$H$15='Capital Structure'!$G$18,DY120,DY131)))</f>
        <v>0</v>
      </c>
      <c r="DZ144" s="151">
        <f>IF('Capital Structure'!$H$15='Capital Structure'!$G$16,DZ98,IF('Capital Structure'!$H$15='Capital Structure'!$G$17,DZ109,IF('Capital Structure'!$H$15='Capital Structure'!$G$18,DZ120,DZ131)))</f>
        <v>0</v>
      </c>
      <c r="EA144" s="151">
        <f>IF('Capital Structure'!$H$15='Capital Structure'!$G$16,EA98,IF('Capital Structure'!$H$15='Capital Structure'!$G$17,EA109,IF('Capital Structure'!$H$15='Capital Structure'!$G$18,EA120,EA131)))</f>
        <v>0</v>
      </c>
      <c r="EB144" s="151">
        <f>IF('Capital Structure'!$H$15='Capital Structure'!$G$16,EB98,IF('Capital Structure'!$H$15='Capital Structure'!$G$17,EB109,IF('Capital Structure'!$H$15='Capital Structure'!$G$18,EB120,EB131)))</f>
        <v>0</v>
      </c>
      <c r="EC144" s="151">
        <f>IF('Capital Structure'!$H$15='Capital Structure'!$G$16,EC98,IF('Capital Structure'!$H$15='Capital Structure'!$G$17,EC109,IF('Capital Structure'!$H$15='Capital Structure'!$G$18,EC120,EC131)))</f>
        <v>0</v>
      </c>
      <c r="ED144" s="151">
        <f>IF('Capital Structure'!$H$15='Capital Structure'!$G$16,ED98,IF('Capital Structure'!$H$15='Capital Structure'!$G$17,ED109,IF('Capital Structure'!$H$15='Capital Structure'!$G$18,ED120,ED131)))</f>
        <v>0</v>
      </c>
      <c r="EE144" s="151">
        <f>IF('Capital Structure'!$H$15='Capital Structure'!$G$16,EE98,IF('Capital Structure'!$H$15='Capital Structure'!$G$17,EE109,IF('Capital Structure'!$H$15='Capital Structure'!$G$18,EE120,EE131)))</f>
        <v>0</v>
      </c>
      <c r="EF144" s="151">
        <f>IF('Capital Structure'!$H$15='Capital Structure'!$G$16,EF98,IF('Capital Structure'!$H$15='Capital Structure'!$G$17,EF109,IF('Capital Structure'!$H$15='Capital Structure'!$G$18,EF120,EF131)))</f>
        <v>0</v>
      </c>
      <c r="EG144" s="151">
        <f>IF('Capital Structure'!$H$15='Capital Structure'!$G$16,EG98,IF('Capital Structure'!$H$15='Capital Structure'!$G$17,EG109,IF('Capital Structure'!$H$15='Capital Structure'!$G$18,EG120,EG131)))</f>
        <v>0</v>
      </c>
      <c r="EH144" s="151">
        <f>IF('Capital Structure'!$H$15='Capital Structure'!$G$16,EH98,IF('Capital Structure'!$H$15='Capital Structure'!$G$17,EH109,IF('Capital Structure'!$H$15='Capital Structure'!$G$18,EH120,EH131)))</f>
        <v>0</v>
      </c>
      <c r="EI144" s="151">
        <f>IF('Capital Structure'!$H$15='Capital Structure'!$G$16,EI98,IF('Capital Structure'!$H$15='Capital Structure'!$G$17,EI109,IF('Capital Structure'!$H$15='Capital Structure'!$G$18,EI120,EI131)))</f>
        <v>0</v>
      </c>
      <c r="EJ144" s="151">
        <f>IF('Capital Structure'!$H$15='Capital Structure'!$G$16,EJ98,IF('Capital Structure'!$H$15='Capital Structure'!$G$17,EJ109,IF('Capital Structure'!$H$15='Capital Structure'!$G$18,EJ120,EJ131)))</f>
        <v>0</v>
      </c>
      <c r="EK144" s="151">
        <f>IF('Capital Structure'!$H$15='Capital Structure'!$G$16,EK98,IF('Capital Structure'!$H$15='Capital Structure'!$G$17,EK109,IF('Capital Structure'!$H$15='Capital Structure'!$G$18,EK120,EK131)))</f>
        <v>0</v>
      </c>
      <c r="EL144" s="151">
        <f>IF('Capital Structure'!$H$15='Capital Structure'!$G$16,EL98,IF('Capital Structure'!$H$15='Capital Structure'!$G$17,EL109,IF('Capital Structure'!$H$15='Capital Structure'!$G$18,EL120,EL131)))</f>
        <v>0</v>
      </c>
      <c r="EM144" s="151">
        <f>IF('Capital Structure'!$H$15='Capital Structure'!$G$16,EM98,IF('Capital Structure'!$H$15='Capital Structure'!$G$17,EM109,IF('Capital Structure'!$H$15='Capital Structure'!$G$18,EM120,EM131)))</f>
        <v>0</v>
      </c>
      <c r="EN144" s="151">
        <f>IF('Capital Structure'!$H$15='Capital Structure'!$G$16,EN98,IF('Capital Structure'!$H$15='Capital Structure'!$G$17,EN109,IF('Capital Structure'!$H$15='Capital Structure'!$G$18,EN120,EN131)))</f>
        <v>0</v>
      </c>
      <c r="EO144" s="151">
        <f>IF('Capital Structure'!$H$15='Capital Structure'!$G$16,EO98,IF('Capital Structure'!$H$15='Capital Structure'!$G$17,EO109,IF('Capital Structure'!$H$15='Capital Structure'!$G$18,EO120,EO131)))</f>
        <v>0</v>
      </c>
      <c r="EP144" s="151">
        <f>IF('Capital Structure'!$H$15='Capital Structure'!$G$16,EP98,IF('Capital Structure'!$H$15='Capital Structure'!$G$17,EP109,IF('Capital Structure'!$H$15='Capital Structure'!$G$18,EP120,EP131)))</f>
        <v>0</v>
      </c>
      <c r="EQ144" s="151">
        <f>IF('Capital Structure'!$H$15='Capital Structure'!$G$16,EQ98,IF('Capital Structure'!$H$15='Capital Structure'!$G$17,EQ109,IF('Capital Structure'!$H$15='Capital Structure'!$G$18,EQ120,EQ131)))</f>
        <v>0</v>
      </c>
      <c r="ER144" s="151">
        <f>IF('Capital Structure'!$H$15='Capital Structure'!$G$16,ER98,IF('Capital Structure'!$H$15='Capital Structure'!$G$17,ER109,IF('Capital Structure'!$H$15='Capital Structure'!$G$18,ER120,ER131)))</f>
        <v>0</v>
      </c>
      <c r="ES144" s="151">
        <f>IF('Capital Structure'!$H$15='Capital Structure'!$G$16,ES98,IF('Capital Structure'!$H$15='Capital Structure'!$G$17,ES109,IF('Capital Structure'!$H$15='Capital Structure'!$G$18,ES120,ES131)))</f>
        <v>0</v>
      </c>
      <c r="ET144" s="151">
        <f>IF('Capital Structure'!$H$15='Capital Structure'!$G$16,ET98,IF('Capital Structure'!$H$15='Capital Structure'!$G$17,ET109,IF('Capital Structure'!$H$15='Capital Structure'!$G$18,ET120,ET131)))</f>
        <v>0</v>
      </c>
      <c r="EU144" s="151">
        <f>IF('Capital Structure'!$H$15='Capital Structure'!$G$16,EU98,IF('Capital Structure'!$H$15='Capital Structure'!$G$17,EU109,IF('Capital Structure'!$H$15='Capital Structure'!$G$18,EU120,EU131)))</f>
        <v>0</v>
      </c>
      <c r="EV144" s="151">
        <f>IF('Capital Structure'!$H$15='Capital Structure'!$G$16,EV98,IF('Capital Structure'!$H$15='Capital Structure'!$G$17,EV109,IF('Capital Structure'!$H$15='Capital Structure'!$G$18,EV120,EV131)))</f>
        <v>0</v>
      </c>
      <c r="EW144" s="151">
        <f>IF('Capital Structure'!$H$15='Capital Structure'!$G$16,EW98,IF('Capital Structure'!$H$15='Capital Structure'!$G$17,EW109,IF('Capital Structure'!$H$15='Capital Structure'!$G$18,EW120,EW131)))</f>
        <v>0</v>
      </c>
      <c r="EX144" s="151">
        <f>IF('Capital Structure'!$H$15='Capital Structure'!$G$16,EX98,IF('Capital Structure'!$H$15='Capital Structure'!$G$17,EX109,IF('Capital Structure'!$H$15='Capital Structure'!$G$18,EX120,EX131)))</f>
        <v>0</v>
      </c>
      <c r="EY144" s="151">
        <f>IF('Capital Structure'!$H$15='Capital Structure'!$G$16,EY98,IF('Capital Structure'!$H$15='Capital Structure'!$G$17,EY109,IF('Capital Structure'!$H$15='Capital Structure'!$G$18,EY120,EY131)))</f>
        <v>0</v>
      </c>
      <c r="EZ144" s="151">
        <f>IF('Capital Structure'!$H$15='Capital Structure'!$G$16,EZ98,IF('Capital Structure'!$H$15='Capital Structure'!$G$17,EZ109,IF('Capital Structure'!$H$15='Capital Structure'!$G$18,EZ120,EZ131)))</f>
        <v>0</v>
      </c>
      <c r="FA144" s="151">
        <f>IF('Capital Structure'!$H$15='Capital Structure'!$G$16,FA98,IF('Capital Structure'!$H$15='Capital Structure'!$G$17,FA109,IF('Capital Structure'!$H$15='Capital Structure'!$G$18,FA120,FA131)))</f>
        <v>0</v>
      </c>
      <c r="FB144" s="151">
        <f>IF('Capital Structure'!$H$15='Capital Structure'!$G$16,FB98,IF('Capital Structure'!$H$15='Capital Structure'!$G$17,FB109,IF('Capital Structure'!$H$15='Capital Structure'!$G$18,FB120,FB131)))</f>
        <v>0</v>
      </c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50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36"/>
      <c r="CY145" s="136"/>
      <c r="CZ145" s="136"/>
      <c r="DA145" s="136"/>
      <c r="DB145" s="136"/>
      <c r="DC145" s="136"/>
      <c r="DD145" s="136"/>
      <c r="DE145" s="136"/>
      <c r="DF145" s="136"/>
      <c r="DG145" s="136"/>
      <c r="DH145" s="136"/>
      <c r="DI145" s="136"/>
      <c r="DJ145" s="136"/>
      <c r="DK145" s="136"/>
      <c r="DL145" s="136"/>
      <c r="DM145" s="136"/>
      <c r="DN145" s="136"/>
      <c r="DO145" s="136"/>
      <c r="DP145" s="136"/>
      <c r="DQ145" s="136"/>
      <c r="DR145" s="136"/>
      <c r="DS145" s="136"/>
      <c r="DT145" s="136"/>
      <c r="DU145" s="136"/>
      <c r="DV145" s="136"/>
      <c r="DW145" s="136"/>
      <c r="DX145" s="136"/>
      <c r="DY145" s="136"/>
      <c r="DZ145" s="136"/>
      <c r="EA145" s="136"/>
      <c r="EB145" s="136"/>
      <c r="EC145" s="136"/>
      <c r="ED145" s="136"/>
      <c r="EE145" s="136"/>
      <c r="EF145" s="136"/>
      <c r="EG145" s="136"/>
      <c r="EH145" s="136"/>
      <c r="EI145" s="136"/>
      <c r="EJ145" s="136"/>
      <c r="EK145" s="136"/>
      <c r="EL145" s="136"/>
      <c r="EM145" s="136"/>
      <c r="EN145" s="136"/>
      <c r="EO145" s="136"/>
      <c r="EP145" s="136"/>
      <c r="EQ145" s="136"/>
      <c r="ER145" s="136"/>
      <c r="ES145" s="136"/>
      <c r="ET145" s="136"/>
      <c r="EU145" s="136"/>
      <c r="EV145" s="136"/>
      <c r="EW145" s="136"/>
      <c r="EX145" s="136"/>
      <c r="EY145" s="136"/>
      <c r="EZ145" s="136"/>
      <c r="FA145" s="136"/>
      <c r="FB145" s="136"/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360</v>
      </c>
      <c r="D146" s="108"/>
      <c r="E146" s="136">
        <f>IF('Capital Structure'!$H$23='Capital Structure'!$E$17,E134,E140)</f>
        <v>0</v>
      </c>
      <c r="F146" s="136">
        <f>IF('Capital Structure'!$H$23='Capital Structure'!$E$17,F134,F140)</f>
        <v>0</v>
      </c>
      <c r="G146" s="136">
        <f>IF('Capital Structure'!$H$23='Capital Structure'!$E$17,G134,G140)</f>
        <v>0</v>
      </c>
      <c r="H146" s="136">
        <f>IF('Capital Structure'!$H$23='Capital Structure'!$E$17,H134,H140)</f>
        <v>0</v>
      </c>
      <c r="I146" s="136">
        <f>IF('Capital Structure'!$H$23='Capital Structure'!$E$17,I134,I140)</f>
        <v>0</v>
      </c>
      <c r="J146" s="136">
        <f>IF('Capital Structure'!$H$23='Capital Structure'!$E$17,J134,J140)</f>
        <v>0</v>
      </c>
      <c r="K146" s="136">
        <f>IF('Capital Structure'!$H$23='Capital Structure'!$E$17,K134,K140)</f>
        <v>0</v>
      </c>
      <c r="L146" s="136">
        <f>IF('Capital Structure'!$H$23='Capital Structure'!$E$17,L134,L140)</f>
        <v>0</v>
      </c>
      <c r="M146" s="136">
        <f>IF('Capital Structure'!$H$23='Capital Structure'!$E$17,M134,M140)</f>
        <v>0</v>
      </c>
      <c r="N146" s="136">
        <f>IF('Capital Structure'!$H$23='Capital Structure'!$E$17,N134,N140)</f>
        <v>0</v>
      </c>
      <c r="O146" s="136">
        <f>IF('Capital Structure'!$H$23='Capital Structure'!$E$17,O134,O140)</f>
        <v>0</v>
      </c>
      <c r="P146" s="136">
        <f>IF('Capital Structure'!$H$23='Capital Structure'!$E$17,P134,P140)</f>
        <v>0</v>
      </c>
      <c r="Q146" s="136">
        <f>IF('Capital Structure'!$H$23='Capital Structure'!$E$17,Q134,Q140)</f>
        <v>0</v>
      </c>
      <c r="R146" s="136">
        <f>IF('Capital Structure'!$H$23='Capital Structure'!$E$17,R134,R140)</f>
        <v>0</v>
      </c>
      <c r="S146" s="136">
        <f>IF('Capital Structure'!$H$23='Capital Structure'!$E$17,S134,S140)</f>
        <v>0</v>
      </c>
      <c r="T146" s="136">
        <f>IF('Capital Structure'!$H$23='Capital Structure'!$E$17,T134,T140)</f>
        <v>0</v>
      </c>
      <c r="U146" s="136">
        <f>IF('Capital Structure'!$H$23='Capital Structure'!$E$17,U134,U140)</f>
        <v>0</v>
      </c>
      <c r="V146" s="136">
        <f>IF('Capital Structure'!$H$23='Capital Structure'!$E$17,V134,V140)</f>
        <v>0</v>
      </c>
      <c r="W146" s="136">
        <f>IF('Capital Structure'!$H$23='Capital Structure'!$E$17,W134,W140)</f>
        <v>0</v>
      </c>
      <c r="X146" s="136">
        <f>IF('Capital Structure'!$H$23='Capital Structure'!$E$17,X134,X140)</f>
        <v>0</v>
      </c>
      <c r="Y146" s="136">
        <f>IF('Capital Structure'!$H$23='Capital Structure'!$E$17,Y134,Y140)</f>
        <v>0</v>
      </c>
      <c r="Z146" s="136">
        <f>IF('Capital Structure'!$H$23='Capital Structure'!$E$17,Z134,Z140)</f>
        <v>0</v>
      </c>
      <c r="AA146" s="136">
        <f>IF('Capital Structure'!$H$23='Capital Structure'!$E$17,AA134,AA140)</f>
        <v>0</v>
      </c>
      <c r="AB146" s="136">
        <f>IF('Capital Structure'!$H$23='Capital Structure'!$E$17,AB134,AB140)</f>
        <v>0</v>
      </c>
      <c r="AC146" s="136">
        <f>IF('Capital Structure'!$H$23='Capital Structure'!$E$17,AC134,AC140)</f>
        <v>0</v>
      </c>
      <c r="AD146" s="136">
        <f>IF('Capital Structure'!$H$23='Capital Structure'!$E$17,AD134,AD140)</f>
        <v>0</v>
      </c>
      <c r="AE146" s="136">
        <f>IF('Capital Structure'!$H$23='Capital Structure'!$E$17,AE134,AE140)</f>
        <v>0</v>
      </c>
      <c r="AF146" s="136">
        <f>IF('Capital Structure'!$H$23='Capital Structure'!$E$17,AF134,AF140)</f>
        <v>0</v>
      </c>
      <c r="AG146" s="136">
        <f>IF('Capital Structure'!$H$23='Capital Structure'!$E$17,AG134,AG140)</f>
        <v>0</v>
      </c>
      <c r="AH146" s="136">
        <f>IF('Capital Structure'!$H$23='Capital Structure'!$E$17,AH134,AH140)</f>
        <v>0</v>
      </c>
      <c r="AI146" s="136">
        <f>IF('Capital Structure'!$H$23='Capital Structure'!$E$17,AI134,AI140)</f>
        <v>0</v>
      </c>
      <c r="AJ146" s="136">
        <f>IF('Capital Structure'!$H$23='Capital Structure'!$E$17,AJ134,AJ140)</f>
        <v>0</v>
      </c>
      <c r="AK146" s="136">
        <f>IF('Capital Structure'!$H$23='Capital Structure'!$E$17,AK134,AK140)</f>
        <v>0</v>
      </c>
      <c r="AL146" s="136">
        <f>IF('Capital Structure'!$H$23='Capital Structure'!$E$17,AL134,AL140)</f>
        <v>0</v>
      </c>
      <c r="AM146" s="136">
        <f>IF('Capital Structure'!$H$23='Capital Structure'!$E$17,AM134,AM140)</f>
        <v>0</v>
      </c>
      <c r="AN146" s="136">
        <f>IF('Capital Structure'!$H$23='Capital Structure'!$E$17,AN134,AN140)</f>
        <v>0</v>
      </c>
      <c r="AO146" s="136">
        <f>IF('Capital Structure'!$H$23='Capital Structure'!$E$17,AO134,AO140)</f>
        <v>0</v>
      </c>
      <c r="AP146" s="136">
        <f>IF('Capital Structure'!$H$23='Capital Structure'!$E$17,AP134,AP140)</f>
        <v>0</v>
      </c>
      <c r="AQ146" s="136">
        <f>IF('Capital Structure'!$H$23='Capital Structure'!$E$17,AQ134,AQ140)</f>
        <v>0</v>
      </c>
      <c r="AR146" s="136">
        <f>IF('Capital Structure'!$H$23='Capital Structure'!$E$17,AR134,AR140)</f>
        <v>0</v>
      </c>
      <c r="AS146" s="136">
        <f>IF('Capital Structure'!$H$23='Capital Structure'!$E$17,AS134,AS140)</f>
        <v>0</v>
      </c>
      <c r="AT146" s="136">
        <f>IF('Capital Structure'!$H$23='Capital Structure'!$E$17,AT134,AT140)</f>
        <v>0</v>
      </c>
      <c r="AU146" s="136">
        <f>IF('Capital Structure'!$H$23='Capital Structure'!$E$17,AU134,AU140)</f>
        <v>0</v>
      </c>
      <c r="AV146" s="136">
        <f>IF('Capital Structure'!$H$23='Capital Structure'!$E$17,AV134,AV140)</f>
        <v>0</v>
      </c>
      <c r="AW146" s="136">
        <f>IF('Capital Structure'!$H$23='Capital Structure'!$E$17,AW134,AW140)</f>
        <v>0</v>
      </c>
      <c r="AX146" s="136">
        <f>IF('Capital Structure'!$H$23='Capital Structure'!$E$17,AX134,AX140)</f>
        <v>0</v>
      </c>
      <c r="AY146" s="136">
        <f>IF('Capital Structure'!$H$23='Capital Structure'!$E$17,AY134,AY140)</f>
        <v>0</v>
      </c>
      <c r="AZ146" s="136">
        <f>IF('Capital Structure'!$H$23='Capital Structure'!$E$17,AZ134,AZ140)</f>
        <v>0</v>
      </c>
      <c r="BA146" s="136">
        <f>IF('Capital Structure'!$H$23='Capital Structure'!$E$17,BA134,BA140)</f>
        <v>3392307.6923076925</v>
      </c>
      <c r="BB146" s="136">
        <f>IF('Capital Structure'!$H$23='Capital Structure'!$E$17,BB134,BB140)</f>
        <v>3392307.6923076925</v>
      </c>
      <c r="BC146" s="136">
        <f>IF('Capital Structure'!$H$23='Capital Structure'!$E$17,BC134,BC140)</f>
        <v>3392307.6923076925</v>
      </c>
      <c r="BD146" s="136">
        <f>IF('Capital Structure'!$H$23='Capital Structure'!$E$17,BD134,BD140)</f>
        <v>3392307.6923076925</v>
      </c>
      <c r="BE146" s="136">
        <f>IF('Capital Structure'!$H$23='Capital Structure'!$E$17,BE134,BE140)</f>
        <v>3392307.6923076925</v>
      </c>
      <c r="BF146" s="136">
        <f>IF('Capital Structure'!$H$23='Capital Structure'!$E$17,BF134,BF140)</f>
        <v>3392307.6923076925</v>
      </c>
      <c r="BG146" s="136">
        <f>IF('Capital Structure'!$H$23='Capital Structure'!$E$17,BG134,BG140)</f>
        <v>3392307.6923076925</v>
      </c>
      <c r="BH146" s="136">
        <f>IF('Capital Structure'!$H$23='Capital Structure'!$E$17,BH134,BH140)</f>
        <v>3392307.6923076925</v>
      </c>
      <c r="BI146" s="136">
        <f>IF('Capital Structure'!$H$23='Capital Structure'!$E$17,BI134,BI140)</f>
        <v>3392307.6923076925</v>
      </c>
      <c r="BJ146" s="136">
        <f>IF('Capital Structure'!$H$23='Capital Structure'!$E$17,BJ134,BJ140)</f>
        <v>3392307.6923076925</v>
      </c>
      <c r="BK146" s="136">
        <f>IF('Capital Structure'!$H$23='Capital Structure'!$E$17,BK134,BK140)</f>
        <v>3392307.6923076925</v>
      </c>
      <c r="BL146" s="136">
        <f>IF('Capital Structure'!$H$23='Capital Structure'!$E$17,BL134,BL140)</f>
        <v>3392307.6923076925</v>
      </c>
      <c r="BM146" s="136">
        <f>IF('Capital Structure'!$H$23='Capital Structure'!$E$17,BM134,BM140)</f>
        <v>3392307.6923076925</v>
      </c>
      <c r="BN146" s="136">
        <f>IF('Capital Structure'!$H$23='Capital Structure'!$E$17,BN134,BN140)</f>
        <v>3392307.6923076925</v>
      </c>
      <c r="BO146" s="136">
        <f>IF('Capital Structure'!$H$23='Capital Structure'!$E$17,BO134,BO140)</f>
        <v>3392307.6923076925</v>
      </c>
      <c r="BP146" s="136">
        <f>IF('Capital Structure'!$H$23='Capital Structure'!$E$17,BP134,BP140)</f>
        <v>3392307.6923076925</v>
      </c>
      <c r="BQ146" s="136">
        <f>IF('Capital Structure'!$H$23='Capital Structure'!$E$17,BQ134,BQ140)</f>
        <v>3392307.6923076925</v>
      </c>
      <c r="BR146" s="136">
        <f>IF('Capital Structure'!$H$23='Capital Structure'!$E$17,BR134,BR140)</f>
        <v>3392307.6923076925</v>
      </c>
      <c r="BS146" s="136">
        <f>IF('Capital Structure'!$H$23='Capital Structure'!$E$17,BS134,BS140)</f>
        <v>3392307.6923076925</v>
      </c>
      <c r="BT146" s="136">
        <f>IF('Capital Structure'!$H$23='Capital Structure'!$E$17,BT134,BT140)</f>
        <v>3392307.6923076925</v>
      </c>
      <c r="BU146" s="136">
        <f>IF('Capital Structure'!$H$23='Capital Structure'!$E$17,BU134,BU140)</f>
        <v>3392307.6923076925</v>
      </c>
      <c r="BV146" s="136">
        <f>IF('Capital Structure'!$H$23='Capital Structure'!$E$17,BV134,BV140)</f>
        <v>3392307.6923076925</v>
      </c>
      <c r="BW146" s="136">
        <f>IF('Capital Structure'!$H$23='Capital Structure'!$E$17,BW134,BW140)</f>
        <v>3392307.6923076925</v>
      </c>
      <c r="BX146" s="136">
        <f>IF('Capital Structure'!$H$23='Capital Structure'!$E$17,BX134,BX140)</f>
        <v>3392307.6923076925</v>
      </c>
      <c r="BY146" s="136">
        <f>IF('Capital Structure'!$H$23='Capital Structure'!$E$17,BY134,BY140)</f>
        <v>3392307.6923076925</v>
      </c>
      <c r="BZ146" s="136">
        <f>IF('Capital Structure'!$H$23='Capital Structure'!$E$17,BZ134,BZ140)</f>
        <v>3392307.6923076361</v>
      </c>
      <c r="CA146" s="136">
        <f>IF('Capital Structure'!$H$23='Capital Structure'!$E$17,CA134,CA140)</f>
        <v>0</v>
      </c>
      <c r="CB146" s="136">
        <f>IF('Capital Structure'!$H$23='Capital Structure'!$E$17,CB134,CB140)</f>
        <v>0</v>
      </c>
      <c r="CC146" s="136">
        <f>IF('Capital Structure'!$H$23='Capital Structure'!$E$17,CC134,CC140)</f>
        <v>0</v>
      </c>
      <c r="CD146" s="136">
        <f>IF('Capital Structure'!$H$23='Capital Structure'!$E$17,CD134,CD140)</f>
        <v>0</v>
      </c>
      <c r="CE146" s="136">
        <f>IF('Capital Structure'!$H$23='Capital Structure'!$E$17,CE134,CE140)</f>
        <v>0</v>
      </c>
      <c r="CF146" s="136">
        <f>IF('Capital Structure'!$H$23='Capital Structure'!$E$17,CF134,CF140)</f>
        <v>0</v>
      </c>
      <c r="CG146" s="136">
        <f>IF('Capital Structure'!$H$23='Capital Structure'!$E$17,CG134,CG140)</f>
        <v>0</v>
      </c>
      <c r="CH146" s="136">
        <f>IF('Capital Structure'!$H$23='Capital Structure'!$E$17,CH134,CH140)</f>
        <v>0</v>
      </c>
      <c r="CI146" s="136">
        <f>IF('Capital Structure'!$H$23='Capital Structure'!$E$17,CI134,CI140)</f>
        <v>0</v>
      </c>
      <c r="CJ146" s="136">
        <f>IF('Capital Structure'!$H$23='Capital Structure'!$E$17,CJ134,CJ140)</f>
        <v>0</v>
      </c>
      <c r="CK146" s="136">
        <f>IF('Capital Structure'!$H$23='Capital Structure'!$E$17,CK134,CK140)</f>
        <v>0</v>
      </c>
      <c r="CL146" s="136">
        <f>IF('Capital Structure'!$H$23='Capital Structure'!$E$17,CL134,CL140)</f>
        <v>0</v>
      </c>
      <c r="CM146" s="136">
        <f>IF('Capital Structure'!$H$23='Capital Structure'!$E$17,CM134,CM140)</f>
        <v>0</v>
      </c>
      <c r="CN146" s="136">
        <f>IF('Capital Structure'!$H$23='Capital Structure'!$E$17,CN134,CN140)</f>
        <v>0</v>
      </c>
      <c r="CO146" s="136">
        <f>IF('Capital Structure'!$H$23='Capital Structure'!$E$17,CO134,CO140)</f>
        <v>0</v>
      </c>
      <c r="CP146" s="136">
        <f>IF('Capital Structure'!$H$23='Capital Structure'!$E$17,CP134,CP140)</f>
        <v>0</v>
      </c>
      <c r="CQ146" s="136">
        <f>IF('Capital Structure'!$H$23='Capital Structure'!$E$17,CQ134,CQ140)</f>
        <v>0</v>
      </c>
      <c r="CR146" s="136">
        <f>IF('Capital Structure'!$H$23='Capital Structure'!$E$17,CR134,CR140)</f>
        <v>0</v>
      </c>
      <c r="CS146" s="136">
        <f>IF('Capital Structure'!$H$23='Capital Structure'!$E$17,CS134,CS140)</f>
        <v>0</v>
      </c>
      <c r="CT146" s="136">
        <f>IF('Capital Structure'!$H$23='Capital Structure'!$E$17,CT134,CT140)</f>
        <v>0</v>
      </c>
      <c r="CU146" s="136">
        <f>IF('Capital Structure'!$H$23='Capital Structure'!$E$17,CU134,CU140)</f>
        <v>0</v>
      </c>
      <c r="CV146" s="136">
        <f>IF('Capital Structure'!$H$23='Capital Structure'!$E$17,CV134,CV140)</f>
        <v>0</v>
      </c>
      <c r="CW146" s="136">
        <f>IF('Capital Structure'!$H$23='Capital Structure'!$E$17,CW134,CW140)</f>
        <v>0</v>
      </c>
      <c r="CX146" s="136">
        <f>IF('Capital Structure'!$H$23='Capital Structure'!$E$17,CX134,CX140)</f>
        <v>0</v>
      </c>
      <c r="CY146" s="136">
        <f>IF('Capital Structure'!$H$23='Capital Structure'!$E$17,CY134,CY140)</f>
        <v>0</v>
      </c>
      <c r="CZ146" s="136">
        <f>IF('Capital Structure'!$H$23='Capital Structure'!$E$17,CZ134,CZ140)</f>
        <v>0</v>
      </c>
      <c r="DA146" s="136">
        <f>IF('Capital Structure'!$H$23='Capital Structure'!$E$17,DA134,DA140)</f>
        <v>0</v>
      </c>
      <c r="DB146" s="136">
        <f>IF('Capital Structure'!$H$23='Capital Structure'!$E$17,DB134,DB140)</f>
        <v>0</v>
      </c>
      <c r="DC146" s="136">
        <f>IF('Capital Structure'!$H$23='Capital Structure'!$E$17,DC134,DC140)</f>
        <v>0</v>
      </c>
      <c r="DD146" s="136">
        <f>IF('Capital Structure'!$H$23='Capital Structure'!$E$17,DD134,DD140)</f>
        <v>0</v>
      </c>
      <c r="DE146" s="136">
        <f>IF('Capital Structure'!$H$23='Capital Structure'!$E$17,DE134,DE140)</f>
        <v>0</v>
      </c>
      <c r="DF146" s="136">
        <f>IF('Capital Structure'!$H$23='Capital Structure'!$E$17,DF134,DF140)</f>
        <v>0</v>
      </c>
      <c r="DG146" s="136">
        <f>IF('Capital Structure'!$H$23='Capital Structure'!$E$17,DG134,DG140)</f>
        <v>0</v>
      </c>
      <c r="DH146" s="136">
        <f>IF('Capital Structure'!$H$23='Capital Structure'!$E$17,DH134,DH140)</f>
        <v>0</v>
      </c>
      <c r="DI146" s="136">
        <f>IF('Capital Structure'!$H$23='Capital Structure'!$E$17,DI134,DI140)</f>
        <v>0</v>
      </c>
      <c r="DJ146" s="136">
        <f>IF('Capital Structure'!$H$23='Capital Structure'!$E$17,DJ134,DJ140)</f>
        <v>0</v>
      </c>
      <c r="DK146" s="136">
        <f>IF('Capital Structure'!$H$23='Capital Structure'!$E$17,DK134,DK140)</f>
        <v>0</v>
      </c>
      <c r="DL146" s="136">
        <f>IF('Capital Structure'!$H$23='Capital Structure'!$E$17,DL134,DL140)</f>
        <v>0</v>
      </c>
      <c r="DM146" s="136">
        <f>IF('Capital Structure'!$H$23='Capital Structure'!$E$17,DM134,DM140)</f>
        <v>0</v>
      </c>
      <c r="DN146" s="136">
        <f>IF('Capital Structure'!$H$23='Capital Structure'!$E$17,DN134,DN140)</f>
        <v>0</v>
      </c>
      <c r="DO146" s="136">
        <f>IF('Capital Structure'!$H$23='Capital Structure'!$E$17,DO134,DO140)</f>
        <v>0</v>
      </c>
      <c r="DP146" s="136">
        <f>IF('Capital Structure'!$H$23='Capital Structure'!$E$17,DP134,DP140)</f>
        <v>0</v>
      </c>
      <c r="DQ146" s="136">
        <f>IF('Capital Structure'!$H$23='Capital Structure'!$E$17,DQ134,DQ140)</f>
        <v>0</v>
      </c>
      <c r="DR146" s="136">
        <f>IF('Capital Structure'!$H$23='Capital Structure'!$E$17,DR134,DR140)</f>
        <v>0</v>
      </c>
      <c r="DS146" s="136">
        <f>IF('Capital Structure'!$H$23='Capital Structure'!$E$17,DS134,DS140)</f>
        <v>0</v>
      </c>
      <c r="DT146" s="136">
        <f>IF('Capital Structure'!$H$23='Capital Structure'!$E$17,DT134,DT140)</f>
        <v>0</v>
      </c>
      <c r="DU146" s="136">
        <f>IF('Capital Structure'!$H$23='Capital Structure'!$E$17,DU134,DU140)</f>
        <v>0</v>
      </c>
      <c r="DV146" s="136">
        <f>IF('Capital Structure'!$H$23='Capital Structure'!$E$17,DV134,DV140)</f>
        <v>0</v>
      </c>
      <c r="DW146" s="136">
        <f>IF('Capital Structure'!$H$23='Capital Structure'!$E$17,DW134,DW140)</f>
        <v>0</v>
      </c>
      <c r="DX146" s="136">
        <f>IF('Capital Structure'!$H$23='Capital Structure'!$E$17,DX134,DX140)</f>
        <v>0</v>
      </c>
      <c r="DY146" s="136">
        <f>IF('Capital Structure'!$H$23='Capital Structure'!$E$17,DY134,DY140)</f>
        <v>0</v>
      </c>
      <c r="DZ146" s="136">
        <f>IF('Capital Structure'!$H$23='Capital Structure'!$E$17,DZ134,DZ140)</f>
        <v>0</v>
      </c>
      <c r="EA146" s="136">
        <f>IF('Capital Structure'!$H$23='Capital Structure'!$E$17,EA134,EA140)</f>
        <v>0</v>
      </c>
      <c r="EB146" s="136">
        <f>IF('Capital Structure'!$H$23='Capital Structure'!$E$17,EB134,EB140)</f>
        <v>0</v>
      </c>
      <c r="EC146" s="136">
        <f>IF('Capital Structure'!$H$23='Capital Structure'!$E$17,EC134,EC140)</f>
        <v>0</v>
      </c>
      <c r="ED146" s="136">
        <f>IF('Capital Structure'!$H$23='Capital Structure'!$E$17,ED134,ED140)</f>
        <v>0</v>
      </c>
      <c r="EE146" s="136">
        <f>IF('Capital Structure'!$H$23='Capital Structure'!$E$17,EE134,EE140)</f>
        <v>0</v>
      </c>
      <c r="EF146" s="136">
        <f>IF('Capital Structure'!$H$23='Capital Structure'!$E$17,EF134,EF140)</f>
        <v>0</v>
      </c>
      <c r="EG146" s="136">
        <f>IF('Capital Structure'!$H$23='Capital Structure'!$E$17,EG134,EG140)</f>
        <v>0</v>
      </c>
      <c r="EH146" s="136">
        <f>IF('Capital Structure'!$H$23='Capital Structure'!$E$17,EH134,EH140)</f>
        <v>0</v>
      </c>
      <c r="EI146" s="136">
        <f>IF('Capital Structure'!$H$23='Capital Structure'!$E$17,EI134,EI140)</f>
        <v>0</v>
      </c>
      <c r="EJ146" s="136">
        <f>IF('Capital Structure'!$H$23='Capital Structure'!$E$17,EJ134,EJ140)</f>
        <v>0</v>
      </c>
      <c r="EK146" s="136">
        <f>IF('Capital Structure'!$H$23='Capital Structure'!$E$17,EK134,EK140)</f>
        <v>0</v>
      </c>
      <c r="EL146" s="136">
        <f>IF('Capital Structure'!$H$23='Capital Structure'!$E$17,EL134,EL140)</f>
        <v>0</v>
      </c>
      <c r="EM146" s="136">
        <f>IF('Capital Structure'!$H$23='Capital Structure'!$E$17,EM134,EM140)</f>
        <v>0</v>
      </c>
      <c r="EN146" s="136">
        <f>IF('Capital Structure'!$H$23='Capital Structure'!$E$17,EN134,EN140)</f>
        <v>0</v>
      </c>
      <c r="EO146" s="136">
        <f>IF('Capital Structure'!$H$23='Capital Structure'!$E$17,EO134,EO140)</f>
        <v>0</v>
      </c>
      <c r="EP146" s="136">
        <f>IF('Capital Structure'!$H$23='Capital Structure'!$E$17,EP134,EP140)</f>
        <v>0</v>
      </c>
      <c r="EQ146" s="136">
        <f>IF('Capital Structure'!$H$23='Capital Structure'!$E$17,EQ134,EQ140)</f>
        <v>0</v>
      </c>
      <c r="ER146" s="136">
        <f>IF('Capital Structure'!$H$23='Capital Structure'!$E$17,ER134,ER140)</f>
        <v>0</v>
      </c>
      <c r="ES146" s="136">
        <f>IF('Capital Structure'!$H$23='Capital Structure'!$E$17,ES134,ES140)</f>
        <v>0</v>
      </c>
      <c r="ET146" s="136">
        <f>IF('Capital Structure'!$H$23='Capital Structure'!$E$17,ET134,ET140)</f>
        <v>0</v>
      </c>
      <c r="EU146" s="136">
        <f>IF('Capital Structure'!$H$23='Capital Structure'!$E$17,EU134,EU140)</f>
        <v>0</v>
      </c>
      <c r="EV146" s="136">
        <f>IF('Capital Structure'!$H$23='Capital Structure'!$E$17,EV134,EV140)</f>
        <v>0</v>
      </c>
      <c r="EW146" s="136">
        <f>IF('Capital Structure'!$H$23='Capital Structure'!$E$17,EW134,EW140)</f>
        <v>0</v>
      </c>
      <c r="EX146" s="136">
        <f>IF('Capital Structure'!$H$23='Capital Structure'!$E$17,EX134,EX140)</f>
        <v>0</v>
      </c>
      <c r="EY146" s="136">
        <f>IF('Capital Structure'!$H$23='Capital Structure'!$E$17,EY134,EY140)</f>
        <v>0</v>
      </c>
      <c r="EZ146" s="136">
        <f>IF('Capital Structure'!$H$23='Capital Structure'!$E$17,EZ134,EZ140)</f>
        <v>0</v>
      </c>
      <c r="FA146" s="136">
        <f>IF('Capital Structure'!$H$23='Capital Structure'!$E$17,FA134,FA140)</f>
        <v>0</v>
      </c>
      <c r="FB146" s="136">
        <f>IF('Capital Structure'!$H$23='Capital Structure'!$E$17,FB134,FB140)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351</v>
      </c>
      <c r="D147" s="139"/>
      <c r="E147" s="136">
        <f>IF('Capital Structure'!$H$23='Capital Structure'!$E$17,0,E141)</f>
        <v>0</v>
      </c>
      <c r="F147" s="136">
        <f>IF('Capital Structure'!$H$23='Capital Structure'!$E$17,0,F141)</f>
        <v>0</v>
      </c>
      <c r="G147" s="136">
        <f>IF('Capital Structure'!$H$23='Capital Structure'!$E$17,0,G141)</f>
        <v>0</v>
      </c>
      <c r="H147" s="136">
        <f>IF('Capital Structure'!$H$23='Capital Structure'!$E$17,0,H141)</f>
        <v>0</v>
      </c>
      <c r="I147" s="136">
        <f>IF('Capital Structure'!$H$23='Capital Structure'!$E$17,0,I141)</f>
        <v>0</v>
      </c>
      <c r="J147" s="136">
        <f>IF('Capital Structure'!$H$23='Capital Structure'!$E$17,0,J141)</f>
        <v>0</v>
      </c>
      <c r="K147" s="136">
        <f>IF('Capital Structure'!$H$23='Capital Structure'!$E$17,0,K141)</f>
        <v>0</v>
      </c>
      <c r="L147" s="136">
        <f>IF('Capital Structure'!$H$23='Capital Structure'!$E$17,0,L141)</f>
        <v>0</v>
      </c>
      <c r="M147" s="136">
        <f>IF('Capital Structure'!$H$23='Capital Structure'!$E$17,0,M141)</f>
        <v>0</v>
      </c>
      <c r="N147" s="136">
        <f>IF('Capital Structure'!$H$23='Capital Structure'!$E$17,0,N141)</f>
        <v>0</v>
      </c>
      <c r="O147" s="136">
        <f>IF('Capital Structure'!$H$23='Capital Structure'!$E$17,0,O141)</f>
        <v>0</v>
      </c>
      <c r="P147" s="136">
        <f>IF('Capital Structure'!$H$23='Capital Structure'!$E$17,0,P141)</f>
        <v>0</v>
      </c>
      <c r="Q147" s="136">
        <f>IF('Capital Structure'!$H$23='Capital Structure'!$E$17,0,Q141)</f>
        <v>0</v>
      </c>
      <c r="R147" s="136">
        <f>IF('Capital Structure'!$H$23='Capital Structure'!$E$17,0,R141)</f>
        <v>0</v>
      </c>
      <c r="S147" s="136">
        <f>IF('Capital Structure'!$H$23='Capital Structure'!$E$17,0,S141)</f>
        <v>0</v>
      </c>
      <c r="T147" s="136">
        <f>IF('Capital Structure'!$H$23='Capital Structure'!$E$17,0,T141)</f>
        <v>0</v>
      </c>
      <c r="U147" s="136">
        <f>IF('Capital Structure'!$H$23='Capital Structure'!$E$17,0,U141)</f>
        <v>0</v>
      </c>
      <c r="V147" s="136">
        <f>IF('Capital Structure'!$H$23='Capital Structure'!$E$17,0,V141)</f>
        <v>0</v>
      </c>
      <c r="W147" s="136">
        <f>IF('Capital Structure'!$H$23='Capital Structure'!$E$17,0,W141)</f>
        <v>0</v>
      </c>
      <c r="X147" s="136">
        <f>IF('Capital Structure'!$H$23='Capital Structure'!$E$17,0,X141)</f>
        <v>0</v>
      </c>
      <c r="Y147" s="136">
        <f>IF('Capital Structure'!$H$23='Capital Structure'!$E$17,0,Y141)</f>
        <v>0</v>
      </c>
      <c r="Z147" s="136">
        <f>IF('Capital Structure'!$H$23='Capital Structure'!$E$17,0,Z141)</f>
        <v>0</v>
      </c>
      <c r="AA147" s="136">
        <f>IF('Capital Structure'!$H$23='Capital Structure'!$E$17,0,AA141)</f>
        <v>0</v>
      </c>
      <c r="AB147" s="136">
        <f>IF('Capital Structure'!$H$23='Capital Structure'!$E$17,0,AB141)</f>
        <v>0</v>
      </c>
      <c r="AC147" s="136">
        <f>IF('Capital Structure'!$H$23='Capital Structure'!$E$17,0,AC141)</f>
        <v>0</v>
      </c>
      <c r="AD147" s="136">
        <f>IF('Capital Structure'!$H$23='Capital Structure'!$E$17,0,AD141)</f>
        <v>0</v>
      </c>
      <c r="AE147" s="136">
        <f>IF('Capital Structure'!$H$23='Capital Structure'!$E$17,0,AE141)</f>
        <v>0</v>
      </c>
      <c r="AF147" s="136">
        <f>IF('Capital Structure'!$H$23='Capital Structure'!$E$17,0,AF141)</f>
        <v>0</v>
      </c>
      <c r="AG147" s="136">
        <f>IF('Capital Structure'!$H$23='Capital Structure'!$E$17,0,AG141)</f>
        <v>0</v>
      </c>
      <c r="AH147" s="136">
        <f>IF('Capital Structure'!$H$23='Capital Structure'!$E$17,0,AH141)</f>
        <v>0</v>
      </c>
      <c r="AI147" s="136">
        <f>IF('Capital Structure'!$H$23='Capital Structure'!$E$17,0,AI141)</f>
        <v>0</v>
      </c>
      <c r="AJ147" s="136">
        <f>IF('Capital Structure'!$H$23='Capital Structure'!$E$17,0,AJ141)</f>
        <v>0</v>
      </c>
      <c r="AK147" s="136">
        <f>IF('Capital Structure'!$H$23='Capital Structure'!$E$17,0,AK141)</f>
        <v>0</v>
      </c>
      <c r="AL147" s="136">
        <f>IF('Capital Structure'!$H$23='Capital Structure'!$E$17,0,AL141)</f>
        <v>0</v>
      </c>
      <c r="AM147" s="136">
        <f>IF('Capital Structure'!$H$23='Capital Structure'!$E$17,0,AM141)</f>
        <v>0</v>
      </c>
      <c r="AN147" s="136">
        <f>IF('Capital Structure'!$H$23='Capital Structure'!$E$17,0,AN141)</f>
        <v>0</v>
      </c>
      <c r="AO147" s="136">
        <f>IF('Capital Structure'!$H$23='Capital Structure'!$E$17,0,AO141)</f>
        <v>0</v>
      </c>
      <c r="AP147" s="136">
        <f>IF('Capital Structure'!$H$23='Capital Structure'!$E$17,0,AP141)</f>
        <v>0</v>
      </c>
      <c r="AQ147" s="136">
        <f>IF('Capital Structure'!$H$23='Capital Structure'!$E$17,0,AQ141)</f>
        <v>0</v>
      </c>
      <c r="AR147" s="136">
        <f>IF('Capital Structure'!$H$23='Capital Structure'!$E$17,0,AR141)</f>
        <v>0</v>
      </c>
      <c r="AS147" s="136">
        <f>IF('Capital Structure'!$H$23='Capital Structure'!$E$17,0,AS141)</f>
        <v>0</v>
      </c>
      <c r="AT147" s="136">
        <f>IF('Capital Structure'!$H$23='Capital Structure'!$E$17,0,AT141)</f>
        <v>0</v>
      </c>
      <c r="AU147" s="136">
        <f>IF('Capital Structure'!$H$23='Capital Structure'!$E$17,0,AU141)</f>
        <v>0</v>
      </c>
      <c r="AV147" s="136">
        <f>IF('Capital Structure'!$H$23='Capital Structure'!$E$17,0,AV141)</f>
        <v>0</v>
      </c>
      <c r="AW147" s="136">
        <f>IF('Capital Structure'!$H$23='Capital Structure'!$E$17,0,AW141)</f>
        <v>0</v>
      </c>
      <c r="AX147" s="136">
        <f>IF('Capital Structure'!$H$23='Capital Structure'!$E$17,0,AX141)</f>
        <v>0</v>
      </c>
      <c r="AY147" s="136">
        <f>IF('Capital Structure'!$H$23='Capital Structure'!$E$17,0,AY141)</f>
        <v>0</v>
      </c>
      <c r="AZ147" s="136">
        <f>IF('Capital Structure'!$H$23='Capital Structure'!$E$17,0,AZ141)</f>
        <v>0</v>
      </c>
      <c r="BA147" s="136">
        <f>IF('Capital Structure'!$H$23='Capital Structure'!$E$17,0,BA141)</f>
        <v>0</v>
      </c>
      <c r="BB147" s="136">
        <f>IF('Capital Structure'!$H$23='Capital Structure'!$E$17,0,BB141)</f>
        <v>0</v>
      </c>
      <c r="BC147" s="136">
        <f>IF('Capital Structure'!$H$23='Capital Structure'!$E$17,0,BC141)</f>
        <v>0</v>
      </c>
      <c r="BD147" s="136">
        <f>IF('Capital Structure'!$H$23='Capital Structure'!$E$17,0,BD141)</f>
        <v>0</v>
      </c>
      <c r="BE147" s="136">
        <f>IF('Capital Structure'!$H$23='Capital Structure'!$E$17,0,BE141)</f>
        <v>0</v>
      </c>
      <c r="BF147" s="136">
        <f>IF('Capital Structure'!$H$23='Capital Structure'!$E$17,0,BF141)</f>
        <v>0</v>
      </c>
      <c r="BG147" s="136">
        <f>IF('Capital Structure'!$H$23='Capital Structure'!$E$17,0,BG141)</f>
        <v>0</v>
      </c>
      <c r="BH147" s="136">
        <f>IF('Capital Structure'!$H$23='Capital Structure'!$E$17,0,BH141)</f>
        <v>0</v>
      </c>
      <c r="BI147" s="136">
        <f>IF('Capital Structure'!$H$23='Capital Structure'!$E$17,0,BI141)</f>
        <v>0</v>
      </c>
      <c r="BJ147" s="136">
        <f>IF('Capital Structure'!$H$23='Capital Structure'!$E$17,0,BJ141)</f>
        <v>0</v>
      </c>
      <c r="BK147" s="136">
        <f>IF('Capital Structure'!$H$23='Capital Structure'!$E$17,0,BK141)</f>
        <v>0</v>
      </c>
      <c r="BL147" s="136">
        <f>IF('Capital Structure'!$H$23='Capital Structure'!$E$17,0,BL141)</f>
        <v>0</v>
      </c>
      <c r="BM147" s="136">
        <f>IF('Capital Structure'!$H$23='Capital Structure'!$E$17,0,BM141)</f>
        <v>0</v>
      </c>
      <c r="BN147" s="136">
        <f>IF('Capital Structure'!$H$23='Capital Structure'!$E$17,0,BN141)</f>
        <v>0</v>
      </c>
      <c r="BO147" s="136">
        <f>IF('Capital Structure'!$H$23='Capital Structure'!$E$17,0,BO141)</f>
        <v>0</v>
      </c>
      <c r="BP147" s="136">
        <f>IF('Capital Structure'!$H$23='Capital Structure'!$E$17,0,BP141)</f>
        <v>0</v>
      </c>
      <c r="BQ147" s="136">
        <f>IF('Capital Structure'!$H$23='Capital Structure'!$E$17,0,BQ141)</f>
        <v>0</v>
      </c>
      <c r="BR147" s="136">
        <f>IF('Capital Structure'!$H$23='Capital Structure'!$E$17,0,BR141)</f>
        <v>0</v>
      </c>
      <c r="BS147" s="136">
        <f>IF('Capital Structure'!$H$23='Capital Structure'!$E$17,0,BS141)</f>
        <v>0</v>
      </c>
      <c r="BT147" s="136">
        <f>IF('Capital Structure'!$H$23='Capital Structure'!$E$17,0,BT141)</f>
        <v>0</v>
      </c>
      <c r="BU147" s="136">
        <f>IF('Capital Structure'!$H$23='Capital Structure'!$E$17,0,BU141)</f>
        <v>0</v>
      </c>
      <c r="BV147" s="136">
        <f>IF('Capital Structure'!$H$23='Capital Structure'!$E$17,0,BV141)</f>
        <v>0</v>
      </c>
      <c r="BW147" s="136">
        <f>IF('Capital Structure'!$H$23='Capital Structure'!$E$17,0,BW141)</f>
        <v>0</v>
      </c>
      <c r="BX147" s="136">
        <f>IF('Capital Structure'!$H$23='Capital Structure'!$E$17,0,BX141)</f>
        <v>0</v>
      </c>
      <c r="BY147" s="136">
        <f>IF('Capital Structure'!$H$23='Capital Structure'!$E$17,0,BY141)</f>
        <v>0</v>
      </c>
      <c r="BZ147" s="136">
        <f>IF('Capital Structure'!$H$23='Capital Structure'!$E$17,0,BZ141)</f>
        <v>0</v>
      </c>
      <c r="CA147" s="136">
        <f>IF('Capital Structure'!$H$23='Capital Structure'!$E$17,0,CA141)</f>
        <v>0</v>
      </c>
      <c r="CB147" s="136">
        <f>IF('Capital Structure'!$H$23='Capital Structure'!$E$17,0,CB141)</f>
        <v>0</v>
      </c>
      <c r="CC147" s="136">
        <f>IF('Capital Structure'!$H$23='Capital Structure'!$E$17,0,CC141)</f>
        <v>0</v>
      </c>
      <c r="CD147" s="136">
        <f>IF('Capital Structure'!$H$23='Capital Structure'!$E$17,0,CD141)</f>
        <v>0</v>
      </c>
      <c r="CE147" s="136">
        <f>IF('Capital Structure'!$H$23='Capital Structure'!$E$17,0,CE141)</f>
        <v>0</v>
      </c>
      <c r="CF147" s="136">
        <f>IF('Capital Structure'!$H$23='Capital Structure'!$E$17,0,CF141)</f>
        <v>0</v>
      </c>
      <c r="CG147" s="136">
        <f>IF('Capital Structure'!$H$23='Capital Structure'!$E$17,0,CG141)</f>
        <v>0</v>
      </c>
      <c r="CH147" s="136">
        <f>IF('Capital Structure'!$H$23='Capital Structure'!$E$17,0,CH141)</f>
        <v>0</v>
      </c>
      <c r="CI147" s="136">
        <f>IF('Capital Structure'!$H$23='Capital Structure'!$E$17,0,CI141)</f>
        <v>0</v>
      </c>
      <c r="CJ147" s="136">
        <f>IF('Capital Structure'!$H$23='Capital Structure'!$E$17,0,CJ141)</f>
        <v>0</v>
      </c>
      <c r="CK147" s="136">
        <f>IF('Capital Structure'!$H$23='Capital Structure'!$E$17,0,CK141)</f>
        <v>0</v>
      </c>
      <c r="CL147" s="136">
        <f>IF('Capital Structure'!$H$23='Capital Structure'!$E$17,0,CL141)</f>
        <v>0</v>
      </c>
      <c r="CM147" s="136">
        <f>IF('Capital Structure'!$H$23='Capital Structure'!$E$17,0,CM141)</f>
        <v>0</v>
      </c>
      <c r="CN147" s="136">
        <f>IF('Capital Structure'!$H$23='Capital Structure'!$E$17,0,CN141)</f>
        <v>0</v>
      </c>
      <c r="CO147" s="136">
        <f>IF('Capital Structure'!$H$23='Capital Structure'!$E$17,0,CO141)</f>
        <v>0</v>
      </c>
      <c r="CP147" s="136">
        <f>IF('Capital Structure'!$H$23='Capital Structure'!$E$17,0,CP141)</f>
        <v>0</v>
      </c>
      <c r="CQ147" s="136">
        <f>IF('Capital Structure'!$H$23='Capital Structure'!$E$17,0,CQ141)</f>
        <v>0</v>
      </c>
      <c r="CR147" s="136">
        <f>IF('Capital Structure'!$H$23='Capital Structure'!$E$17,0,CR141)</f>
        <v>0</v>
      </c>
      <c r="CS147" s="136">
        <f>IF('Capital Structure'!$H$23='Capital Structure'!$E$17,0,CS141)</f>
        <v>0</v>
      </c>
      <c r="CT147" s="136">
        <f>IF('Capital Structure'!$H$23='Capital Structure'!$E$17,0,CT141)</f>
        <v>0</v>
      </c>
      <c r="CU147" s="136">
        <f>IF('Capital Structure'!$H$23='Capital Structure'!$E$17,0,CU141)</f>
        <v>0</v>
      </c>
      <c r="CV147" s="136">
        <f>IF('Capital Structure'!$H$23='Capital Structure'!$E$17,0,CV141)</f>
        <v>0</v>
      </c>
      <c r="CW147" s="136">
        <f>IF('Capital Structure'!$H$23='Capital Structure'!$E$17,0,CW141)</f>
        <v>0</v>
      </c>
      <c r="CX147" s="136">
        <f>IF('Capital Structure'!$H$23='Capital Structure'!$E$17,0,CX141)</f>
        <v>0</v>
      </c>
      <c r="CY147" s="136">
        <f>IF('Capital Structure'!$H$23='Capital Structure'!$E$17,0,CY141)</f>
        <v>0</v>
      </c>
      <c r="CZ147" s="136">
        <f>IF('Capital Structure'!$H$23='Capital Structure'!$E$17,0,CZ141)</f>
        <v>0</v>
      </c>
      <c r="DA147" s="136">
        <f>IF('Capital Structure'!$H$23='Capital Structure'!$E$17,0,DA141)</f>
        <v>0</v>
      </c>
      <c r="DB147" s="136">
        <f>IF('Capital Structure'!$H$23='Capital Structure'!$E$17,0,DB141)</f>
        <v>0</v>
      </c>
      <c r="DC147" s="136">
        <f>IF('Capital Structure'!$H$23='Capital Structure'!$E$17,0,DC141)</f>
        <v>0</v>
      </c>
      <c r="DD147" s="136">
        <f>IF('Capital Structure'!$H$23='Capital Structure'!$E$17,0,DD141)</f>
        <v>0</v>
      </c>
      <c r="DE147" s="136">
        <f>IF('Capital Structure'!$H$23='Capital Structure'!$E$17,0,DE141)</f>
        <v>0</v>
      </c>
      <c r="DF147" s="136">
        <f>IF('Capital Structure'!$H$23='Capital Structure'!$E$17,0,DF141)</f>
        <v>0</v>
      </c>
      <c r="DG147" s="136">
        <f>IF('Capital Structure'!$H$23='Capital Structure'!$E$17,0,DG141)</f>
        <v>0</v>
      </c>
      <c r="DH147" s="136">
        <f>IF('Capital Structure'!$H$23='Capital Structure'!$E$17,0,DH141)</f>
        <v>0</v>
      </c>
      <c r="DI147" s="136">
        <f>IF('Capital Structure'!$H$23='Capital Structure'!$E$17,0,DI141)</f>
        <v>0</v>
      </c>
      <c r="DJ147" s="136">
        <f>IF('Capital Structure'!$H$23='Capital Structure'!$E$17,0,DJ141)</f>
        <v>0</v>
      </c>
      <c r="DK147" s="136">
        <f>IF('Capital Structure'!$H$23='Capital Structure'!$E$17,0,DK141)</f>
        <v>0</v>
      </c>
      <c r="DL147" s="136">
        <f>IF('Capital Structure'!$H$23='Capital Structure'!$E$17,0,DL141)</f>
        <v>0</v>
      </c>
      <c r="DM147" s="136">
        <f>IF('Capital Structure'!$H$23='Capital Structure'!$E$17,0,DM141)</f>
        <v>0</v>
      </c>
      <c r="DN147" s="136">
        <f>IF('Capital Structure'!$H$23='Capital Structure'!$E$17,0,DN141)</f>
        <v>0</v>
      </c>
      <c r="DO147" s="136">
        <f>IF('Capital Structure'!$H$23='Capital Structure'!$E$17,0,DO141)</f>
        <v>0</v>
      </c>
      <c r="DP147" s="136">
        <f>IF('Capital Structure'!$H$23='Capital Structure'!$E$17,0,DP141)</f>
        <v>0</v>
      </c>
      <c r="DQ147" s="136">
        <f>IF('Capital Structure'!$H$23='Capital Structure'!$E$17,0,DQ141)</f>
        <v>0</v>
      </c>
      <c r="DR147" s="136">
        <f>IF('Capital Structure'!$H$23='Capital Structure'!$E$17,0,DR141)</f>
        <v>0</v>
      </c>
      <c r="DS147" s="136">
        <f>IF('Capital Structure'!$H$23='Capital Structure'!$E$17,0,DS141)</f>
        <v>0</v>
      </c>
      <c r="DT147" s="136">
        <f>IF('Capital Structure'!$H$23='Capital Structure'!$E$17,0,DT141)</f>
        <v>0</v>
      </c>
      <c r="DU147" s="136">
        <f>IF('Capital Structure'!$H$23='Capital Structure'!$E$17,0,DU141)</f>
        <v>0</v>
      </c>
      <c r="DV147" s="136">
        <f>IF('Capital Structure'!$H$23='Capital Structure'!$E$17,0,DV141)</f>
        <v>0</v>
      </c>
      <c r="DW147" s="136">
        <f>IF('Capital Structure'!$H$23='Capital Structure'!$E$17,0,DW141)</f>
        <v>0</v>
      </c>
      <c r="DX147" s="136">
        <f>IF('Capital Structure'!$H$23='Capital Structure'!$E$17,0,DX141)</f>
        <v>0</v>
      </c>
      <c r="DY147" s="136">
        <f>IF('Capital Structure'!$H$23='Capital Structure'!$E$17,0,DY141)</f>
        <v>0</v>
      </c>
      <c r="DZ147" s="136">
        <f>IF('Capital Structure'!$H$23='Capital Structure'!$E$17,0,DZ141)</f>
        <v>0</v>
      </c>
      <c r="EA147" s="136">
        <f>IF('Capital Structure'!$H$23='Capital Structure'!$E$17,0,EA141)</f>
        <v>0</v>
      </c>
      <c r="EB147" s="136">
        <f>IF('Capital Structure'!$H$23='Capital Structure'!$E$17,0,EB141)</f>
        <v>0</v>
      </c>
      <c r="EC147" s="136">
        <f>IF('Capital Structure'!$H$23='Capital Structure'!$E$17,0,EC141)</f>
        <v>0</v>
      </c>
      <c r="ED147" s="136">
        <f>IF('Capital Structure'!$H$23='Capital Structure'!$E$17,0,ED141)</f>
        <v>0</v>
      </c>
      <c r="EE147" s="136">
        <f>IF('Capital Structure'!$H$23='Capital Structure'!$E$17,0,EE141)</f>
        <v>0</v>
      </c>
      <c r="EF147" s="136">
        <f>IF('Capital Structure'!$H$23='Capital Structure'!$E$17,0,EF141)</f>
        <v>0</v>
      </c>
      <c r="EG147" s="136">
        <f>IF('Capital Structure'!$H$23='Capital Structure'!$E$17,0,EG141)</f>
        <v>0</v>
      </c>
      <c r="EH147" s="136">
        <f>IF('Capital Structure'!$H$23='Capital Structure'!$E$17,0,EH141)</f>
        <v>0</v>
      </c>
      <c r="EI147" s="136">
        <f>IF('Capital Structure'!$H$23='Capital Structure'!$E$17,0,EI141)</f>
        <v>0</v>
      </c>
      <c r="EJ147" s="136">
        <f>IF('Capital Structure'!$H$23='Capital Structure'!$E$17,0,EJ141)</f>
        <v>0</v>
      </c>
      <c r="EK147" s="136">
        <f>IF('Capital Structure'!$H$23='Capital Structure'!$E$17,0,EK141)</f>
        <v>0</v>
      </c>
      <c r="EL147" s="136">
        <f>IF('Capital Structure'!$H$23='Capital Structure'!$E$17,0,EL141)</f>
        <v>0</v>
      </c>
      <c r="EM147" s="136">
        <f>IF('Capital Structure'!$H$23='Capital Structure'!$E$17,0,EM141)</f>
        <v>0</v>
      </c>
      <c r="EN147" s="136">
        <f>IF('Capital Structure'!$H$23='Capital Structure'!$E$17,0,EN141)</f>
        <v>0</v>
      </c>
      <c r="EO147" s="136">
        <f>IF('Capital Structure'!$H$23='Capital Structure'!$E$17,0,EO141)</f>
        <v>0</v>
      </c>
      <c r="EP147" s="136">
        <f>IF('Capital Structure'!$H$23='Capital Structure'!$E$17,0,EP141)</f>
        <v>0</v>
      </c>
      <c r="EQ147" s="136">
        <f>IF('Capital Structure'!$H$23='Capital Structure'!$E$17,0,EQ141)</f>
        <v>0</v>
      </c>
      <c r="ER147" s="136">
        <f>IF('Capital Structure'!$H$23='Capital Structure'!$E$17,0,ER141)</f>
        <v>0</v>
      </c>
      <c r="ES147" s="136">
        <f>IF('Capital Structure'!$H$23='Capital Structure'!$E$17,0,ES141)</f>
        <v>0</v>
      </c>
      <c r="ET147" s="136">
        <f>IF('Capital Structure'!$H$23='Capital Structure'!$E$17,0,ET141)</f>
        <v>0</v>
      </c>
      <c r="EU147" s="136">
        <f>IF('Capital Structure'!$H$23='Capital Structure'!$E$17,0,EU141)</f>
        <v>0</v>
      </c>
      <c r="EV147" s="136">
        <f>IF('Capital Structure'!$H$23='Capital Structure'!$E$17,0,EV141)</f>
        <v>0</v>
      </c>
      <c r="EW147" s="136">
        <f>IF('Capital Structure'!$H$23='Capital Structure'!$E$17,0,EW141)</f>
        <v>0</v>
      </c>
      <c r="EX147" s="136">
        <f>IF('Capital Structure'!$H$23='Capital Structure'!$E$17,0,EX141)</f>
        <v>0</v>
      </c>
      <c r="EY147" s="136">
        <f>IF('Capital Structure'!$H$23='Capital Structure'!$E$17,0,EY141)</f>
        <v>0</v>
      </c>
      <c r="EZ147" s="136">
        <f>IF('Capital Structure'!$H$23='Capital Structure'!$E$17,0,EZ141)</f>
        <v>0</v>
      </c>
      <c r="FA147" s="136">
        <f>IF('Capital Structure'!$H$23='Capital Structure'!$E$17,0,FA141)</f>
        <v>0</v>
      </c>
      <c r="FB147" s="136">
        <f>IF('Capital Structure'!$H$23='Capital Structure'!$E$17,0,FB141)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353</v>
      </c>
      <c r="E148" s="136">
        <f>IF('Capital Structure'!$H$23='Capital Structure'!$E$17,E137,E143)</f>
        <v>0</v>
      </c>
      <c r="F148" s="136">
        <f>IF('Capital Structure'!$H$23='Capital Structure'!$E$17,F137,F143)</f>
        <v>0</v>
      </c>
      <c r="G148" s="136">
        <f>IF('Capital Structure'!$H$23='Capital Structure'!$E$17,G137,G143)</f>
        <v>0</v>
      </c>
      <c r="H148" s="136">
        <f>IF('Capital Structure'!$H$23='Capital Structure'!$E$17,H137,H143)</f>
        <v>0</v>
      </c>
      <c r="I148" s="136">
        <f>IF('Capital Structure'!$H$23='Capital Structure'!$E$17,I137,I143)</f>
        <v>0</v>
      </c>
      <c r="J148" s="136">
        <f>IF('Capital Structure'!$H$23='Capital Structure'!$E$17,J137,J143)</f>
        <v>0</v>
      </c>
      <c r="K148" s="136">
        <f>IF('Capital Structure'!$H$23='Capital Structure'!$E$17,K137,K143)</f>
        <v>0</v>
      </c>
      <c r="L148" s="136">
        <f>IF('Capital Structure'!$H$23='Capital Structure'!$E$17,L137,L143)</f>
        <v>0</v>
      </c>
      <c r="M148" s="136">
        <f>IF('Capital Structure'!$H$23='Capital Structure'!$E$17,M137,M143)</f>
        <v>0</v>
      </c>
      <c r="N148" s="136">
        <f>IF('Capital Structure'!$H$23='Capital Structure'!$E$17,N137,N143)</f>
        <v>0</v>
      </c>
      <c r="O148" s="136">
        <f>IF('Capital Structure'!$H$23='Capital Structure'!$E$17,O137,O143)</f>
        <v>0</v>
      </c>
      <c r="P148" s="136">
        <f>IF('Capital Structure'!$H$23='Capital Structure'!$E$17,P137,P143)</f>
        <v>0</v>
      </c>
      <c r="Q148" s="136">
        <f>IF('Capital Structure'!$H$23='Capital Structure'!$E$17,Q137,Q143)</f>
        <v>0</v>
      </c>
      <c r="R148" s="136">
        <f>IF('Capital Structure'!$H$23='Capital Structure'!$E$17,R137,R143)</f>
        <v>0</v>
      </c>
      <c r="S148" s="136">
        <f>IF('Capital Structure'!$H$23='Capital Structure'!$E$17,S137,S143)</f>
        <v>0</v>
      </c>
      <c r="T148" s="136">
        <f>IF('Capital Structure'!$H$23='Capital Structure'!$E$17,T137,T143)</f>
        <v>0</v>
      </c>
      <c r="U148" s="136">
        <f>IF('Capital Structure'!$H$23='Capital Structure'!$E$17,U137,U143)</f>
        <v>0</v>
      </c>
      <c r="V148" s="136">
        <f>IF('Capital Structure'!$H$23='Capital Structure'!$E$17,V137,V143)</f>
        <v>0</v>
      </c>
      <c r="W148" s="136">
        <f>IF('Capital Structure'!$H$23='Capital Structure'!$E$17,W137,W143)</f>
        <v>0</v>
      </c>
      <c r="X148" s="136">
        <f>IF('Capital Structure'!$H$23='Capital Structure'!$E$17,X137,X143)</f>
        <v>0</v>
      </c>
      <c r="Y148" s="136">
        <f>IF('Capital Structure'!$H$23='Capital Structure'!$E$17,Y137,Y143)</f>
        <v>0</v>
      </c>
      <c r="Z148" s="136">
        <f>IF('Capital Structure'!$H$23='Capital Structure'!$E$17,Z137,Z143)</f>
        <v>0</v>
      </c>
      <c r="AA148" s="136">
        <f>IF('Capital Structure'!$H$23='Capital Structure'!$E$17,AA137,AA143)</f>
        <v>0</v>
      </c>
      <c r="AB148" s="136">
        <f>IF('Capital Structure'!$H$23='Capital Structure'!$E$17,AB137,AB143)</f>
        <v>0</v>
      </c>
      <c r="AC148" s="136">
        <f>IF('Capital Structure'!$H$23='Capital Structure'!$E$17,AC137,AC143)</f>
        <v>0</v>
      </c>
      <c r="AD148" s="136">
        <f>IF('Capital Structure'!$H$23='Capital Structure'!$E$17,AD137,AD143)</f>
        <v>0</v>
      </c>
      <c r="AE148" s="136">
        <f>IF('Capital Structure'!$H$23='Capital Structure'!$E$17,AE137,AE143)</f>
        <v>0</v>
      </c>
      <c r="AF148" s="136">
        <f>IF('Capital Structure'!$H$23='Capital Structure'!$E$17,AF137,AF143)</f>
        <v>0</v>
      </c>
      <c r="AG148" s="136">
        <f>IF('Capital Structure'!$H$23='Capital Structure'!$E$17,AG137,AG143)</f>
        <v>0</v>
      </c>
      <c r="AH148" s="136">
        <f>IF('Capital Structure'!$H$23='Capital Structure'!$E$17,AH137,AH143)</f>
        <v>0</v>
      </c>
      <c r="AI148" s="136">
        <f>IF('Capital Structure'!$H$23='Capital Structure'!$E$17,AI137,AI143)</f>
        <v>0</v>
      </c>
      <c r="AJ148" s="136">
        <f>IF('Capital Structure'!$H$23='Capital Structure'!$E$17,AJ137,AJ143)</f>
        <v>0</v>
      </c>
      <c r="AK148" s="136">
        <f>IF('Capital Structure'!$H$23='Capital Structure'!$E$17,AK137,AK143)</f>
        <v>0</v>
      </c>
      <c r="AL148" s="136">
        <f>IF('Capital Structure'!$H$23='Capital Structure'!$E$17,AL137,AL143)</f>
        <v>0</v>
      </c>
      <c r="AM148" s="136">
        <f>IF('Capital Structure'!$H$23='Capital Structure'!$E$17,AM137,AM143)</f>
        <v>0</v>
      </c>
      <c r="AN148" s="136">
        <f>IF('Capital Structure'!$H$23='Capital Structure'!$E$17,AN137,AN143)</f>
        <v>0</v>
      </c>
      <c r="AO148" s="136">
        <f>IF('Capital Structure'!$H$23='Capital Structure'!$E$17,AO137,AO143)</f>
        <v>0</v>
      </c>
      <c r="AP148" s="136">
        <f>IF('Capital Structure'!$H$23='Capital Structure'!$E$17,AP137,AP143)</f>
        <v>0</v>
      </c>
      <c r="AQ148" s="136">
        <f>IF('Capital Structure'!$H$23='Capital Structure'!$E$17,AQ137,AQ143)</f>
        <v>0</v>
      </c>
      <c r="AR148" s="136">
        <f>IF('Capital Structure'!$H$23='Capital Structure'!$E$17,AR137,AR143)</f>
        <v>0</v>
      </c>
      <c r="AS148" s="136">
        <f>IF('Capital Structure'!$H$23='Capital Structure'!$E$17,AS137,AS143)</f>
        <v>0</v>
      </c>
      <c r="AT148" s="136">
        <f>IF('Capital Structure'!$H$23='Capital Structure'!$E$17,AT137,AT143)</f>
        <v>0</v>
      </c>
      <c r="AU148" s="136">
        <f>IF('Capital Structure'!$H$23='Capital Structure'!$E$17,AU137,AU143)</f>
        <v>0</v>
      </c>
      <c r="AV148" s="136">
        <f>IF('Capital Structure'!$H$23='Capital Structure'!$E$17,AV137,AV143)</f>
        <v>0</v>
      </c>
      <c r="AW148" s="136">
        <f>IF('Capital Structure'!$H$23='Capital Structure'!$E$17,AW137,AW143)</f>
        <v>0</v>
      </c>
      <c r="AX148" s="136">
        <f>IF('Capital Structure'!$H$23='Capital Structure'!$E$17,AX137,AX143)</f>
        <v>0</v>
      </c>
      <c r="AY148" s="136">
        <f>IF('Capital Structure'!$H$23='Capital Structure'!$E$17,AY137,AY143)</f>
        <v>0</v>
      </c>
      <c r="AZ148" s="136">
        <f>IF('Capital Structure'!$H$23='Capital Structure'!$E$17,AZ137,AZ143)</f>
        <v>0</v>
      </c>
      <c r="BA148" s="136">
        <f>IF('Capital Structure'!$H$23='Capital Structure'!$E$17,BA137,BA143)</f>
        <v>3392307.6923076925</v>
      </c>
      <c r="BB148" s="136">
        <f>IF('Capital Structure'!$H$23='Capital Structure'!$E$17,BB137,BB143)</f>
        <v>6798750</v>
      </c>
      <c r="BC148" s="136">
        <f>IF('Capital Structure'!$H$23='Capital Structure'!$E$17,BC137,BC143)</f>
        <v>10219385.817307694</v>
      </c>
      <c r="BD148" s="136">
        <f>IF('Capital Structure'!$H$23='Capital Structure'!$E$17,BD137,BD143)</f>
        <v>13654274.283854168</v>
      </c>
      <c r="BE148" s="136">
        <f>IF('Capital Structure'!$H$23='Capital Structure'!$E$17,BE137,BE143)</f>
        <v>17103474.785677921</v>
      </c>
      <c r="BF148" s="136">
        <f>IF('Capital Structure'!$H$23='Capital Structure'!$E$17,BF137,BF143)</f>
        <v>20567046.956259269</v>
      </c>
      <c r="BG148" s="136">
        <f>IF('Capital Structure'!$H$23='Capital Structure'!$E$17,BG137,BG143)</f>
        <v>24045050.677551378</v>
      </c>
      <c r="BH148" s="136">
        <f>IF('Capital Structure'!$H$23='Capital Structure'!$E$17,BH137,BH143)</f>
        <v>27537546.081015531</v>
      </c>
      <c r="BI148" s="136">
        <f>IF('Capital Structure'!$H$23='Capital Structure'!$E$17,BI137,BI143)</f>
        <v>31044593.548660789</v>
      </c>
      <c r="BJ148" s="136">
        <f>IF('Capital Structure'!$H$23='Capital Structure'!$E$17,BJ137,BJ143)</f>
        <v>34566253.714087903</v>
      </c>
      <c r="BK148" s="136">
        <f>IF('Capital Structure'!$H$23='Capital Structure'!$E$17,BK137,BK143)</f>
        <v>38102587.463537633</v>
      </c>
      <c r="BL148" s="136">
        <f>IF('Capital Structure'!$H$23='Capital Structure'!$E$17,BL137,BL143)</f>
        <v>41653655.936943404</v>
      </c>
      <c r="BM148" s="136">
        <f>IF('Capital Structure'!$H$23='Capital Structure'!$E$17,BM137,BM143)</f>
        <v>45219520.528988361</v>
      </c>
      <c r="BN148" s="136">
        <f>IF('Capital Structure'!$H$23='Capital Structure'!$E$17,BN137,BN143)</f>
        <v>48800242.890166841</v>
      </c>
      <c r="BO148" s="136">
        <f>IF('Capital Structure'!$H$23='Capital Structure'!$E$17,BO137,BO143)</f>
        <v>52395884.927850232</v>
      </c>
      <c r="BP148" s="136">
        <f>IF('Capital Structure'!$H$23='Capital Structure'!$E$17,BP137,BP143)</f>
        <v>56006508.807357304</v>
      </c>
      <c r="BQ148" s="136">
        <f>IF('Capital Structure'!$H$23='Capital Structure'!$E$17,BQ137,BQ143)</f>
        <v>59632176.953028992</v>
      </c>
      <c r="BR148" s="136">
        <f>IF('Capital Structure'!$H$23='Capital Structure'!$E$17,BR137,BR143)</f>
        <v>63272952.049307637</v>
      </c>
      <c r="BS148" s="136">
        <f>IF('Capital Structure'!$H$23='Capital Structure'!$E$17,BS137,BS143)</f>
        <v>66928897.041820787</v>
      </c>
      <c r="BT148" s="136">
        <f>IF('Capital Structure'!$H$23='Capital Structure'!$E$17,BT137,BT143)</f>
        <v>70600075.138469398</v>
      </c>
      <c r="BU148" s="136">
        <f>IF('Capital Structure'!$H$23='Capital Structure'!$E$17,BU137,BU143)</f>
        <v>74286549.810520723</v>
      </c>
      <c r="BV148" s="136">
        <f>IF('Capital Structure'!$H$23='Capital Structure'!$E$17,BV137,BV143)</f>
        <v>77988384.793705583</v>
      </c>
      <c r="BW148" s="136">
        <f>IF('Capital Structure'!$H$23='Capital Structure'!$E$17,BW137,BW143)</f>
        <v>81705644.089320391</v>
      </c>
      <c r="BX148" s="136">
        <f>IF('Capital Structure'!$H$23='Capital Structure'!$E$17,BX137,BX143)</f>
        <v>85438391.965333581</v>
      </c>
      <c r="BY148" s="136">
        <f>IF('Capital Structure'!$H$23='Capital Structure'!$E$17,BY137,BY143)</f>
        <v>89186692.957496837</v>
      </c>
      <c r="BZ148" s="136">
        <f>IF('Capital Structure'!$H$23='Capital Structure'!$E$17,BZ137,BZ143)</f>
        <v>92950611.870460704</v>
      </c>
      <c r="CA148" s="136">
        <f>IF('Capital Structure'!$H$23='Capital Structure'!$E$17,CA137,CA143)</f>
        <v>93337906.086587623</v>
      </c>
      <c r="CB148" s="136">
        <f>IF('Capital Structure'!$H$23='Capital Structure'!$E$17,CB137,CB143)</f>
        <v>0</v>
      </c>
      <c r="CC148" s="136">
        <f>IF('Capital Structure'!$H$23='Capital Structure'!$E$17,CC137,CC143)</f>
        <v>0</v>
      </c>
      <c r="CD148" s="136">
        <f>IF('Capital Structure'!$H$23='Capital Structure'!$E$17,CD137,CD143)</f>
        <v>0</v>
      </c>
      <c r="CE148" s="136">
        <f>IF('Capital Structure'!$H$23='Capital Structure'!$E$17,CE137,CE143)</f>
        <v>0</v>
      </c>
      <c r="CF148" s="136">
        <f>IF('Capital Structure'!$H$23='Capital Structure'!$E$17,CF137,CF143)</f>
        <v>0</v>
      </c>
      <c r="CG148" s="136">
        <f>IF('Capital Structure'!$H$23='Capital Structure'!$E$17,CG137,CG143)</f>
        <v>0</v>
      </c>
      <c r="CH148" s="136">
        <f>IF('Capital Structure'!$H$23='Capital Structure'!$E$17,CH137,CH143)</f>
        <v>0</v>
      </c>
      <c r="CI148" s="136">
        <f>IF('Capital Structure'!$H$23='Capital Structure'!$E$17,CI137,CI143)</f>
        <v>0</v>
      </c>
      <c r="CJ148" s="136">
        <f>IF('Capital Structure'!$H$23='Capital Structure'!$E$17,CJ137,CJ143)</f>
        <v>0</v>
      </c>
      <c r="CK148" s="136">
        <f>IF('Capital Structure'!$H$23='Capital Structure'!$E$17,CK137,CK143)</f>
        <v>0</v>
      </c>
      <c r="CL148" s="136">
        <f>IF('Capital Structure'!$H$23='Capital Structure'!$E$17,CL137,CL143)</f>
        <v>0</v>
      </c>
      <c r="CM148" s="136">
        <f>IF('Capital Structure'!$H$23='Capital Structure'!$E$17,CM137,CM143)</f>
        <v>0</v>
      </c>
      <c r="CN148" s="136">
        <f>IF('Capital Structure'!$H$23='Capital Structure'!$E$17,CN137,CN143)</f>
        <v>0</v>
      </c>
      <c r="CO148" s="136">
        <f>IF('Capital Structure'!$H$23='Capital Structure'!$E$17,CO137,CO143)</f>
        <v>0</v>
      </c>
      <c r="CP148" s="136">
        <f>IF('Capital Structure'!$H$23='Capital Structure'!$E$17,CP137,CP143)</f>
        <v>0</v>
      </c>
      <c r="CQ148" s="136">
        <f>IF('Capital Structure'!$H$23='Capital Structure'!$E$17,CQ137,CQ143)</f>
        <v>0</v>
      </c>
      <c r="CR148" s="136">
        <f>IF('Capital Structure'!$H$23='Capital Structure'!$E$17,CR137,CR143)</f>
        <v>0</v>
      </c>
      <c r="CS148" s="136">
        <f>IF('Capital Structure'!$H$23='Capital Structure'!$E$17,CS137,CS143)</f>
        <v>0</v>
      </c>
      <c r="CT148" s="136">
        <f>IF('Capital Structure'!$H$23='Capital Structure'!$E$17,CT137,CT143)</f>
        <v>0</v>
      </c>
      <c r="CU148" s="136">
        <f>IF('Capital Structure'!$H$23='Capital Structure'!$E$17,CU137,CU143)</f>
        <v>0</v>
      </c>
      <c r="CV148" s="136">
        <f>IF('Capital Structure'!$H$23='Capital Structure'!$E$17,CV137,CV143)</f>
        <v>0</v>
      </c>
      <c r="CW148" s="136">
        <f>IF('Capital Structure'!$H$23='Capital Structure'!$E$17,CW137,CW143)</f>
        <v>0</v>
      </c>
      <c r="CX148" s="136">
        <f>IF('Capital Structure'!$H$23='Capital Structure'!$E$17,CX137,CX143)</f>
        <v>0</v>
      </c>
      <c r="CY148" s="136">
        <f>IF('Capital Structure'!$H$23='Capital Structure'!$E$17,CY137,CY143)</f>
        <v>0</v>
      </c>
      <c r="CZ148" s="136">
        <f>IF('Capital Structure'!$H$23='Capital Structure'!$E$17,CZ137,CZ143)</f>
        <v>0</v>
      </c>
      <c r="DA148" s="136">
        <f>IF('Capital Structure'!$H$23='Capital Structure'!$E$17,DA137,DA143)</f>
        <v>0</v>
      </c>
      <c r="DB148" s="136">
        <f>IF('Capital Structure'!$H$23='Capital Structure'!$E$17,DB137,DB143)</f>
        <v>0</v>
      </c>
      <c r="DC148" s="136">
        <f>IF('Capital Structure'!$H$23='Capital Structure'!$E$17,DC137,DC143)</f>
        <v>0</v>
      </c>
      <c r="DD148" s="136">
        <f>IF('Capital Structure'!$H$23='Capital Structure'!$E$17,DD137,DD143)</f>
        <v>0</v>
      </c>
      <c r="DE148" s="136">
        <f>IF('Capital Structure'!$H$23='Capital Structure'!$E$17,DE137,DE143)</f>
        <v>0</v>
      </c>
      <c r="DF148" s="136">
        <f>IF('Capital Structure'!$H$23='Capital Structure'!$E$17,DF137,DF143)</f>
        <v>0</v>
      </c>
      <c r="DG148" s="136">
        <f>IF('Capital Structure'!$H$23='Capital Structure'!$E$17,DG137,DG143)</f>
        <v>0</v>
      </c>
      <c r="DH148" s="136">
        <f>IF('Capital Structure'!$H$23='Capital Structure'!$E$17,DH137,DH143)</f>
        <v>0</v>
      </c>
      <c r="DI148" s="136">
        <f>IF('Capital Structure'!$H$23='Capital Structure'!$E$17,DI137,DI143)</f>
        <v>0</v>
      </c>
      <c r="DJ148" s="136">
        <f>IF('Capital Structure'!$H$23='Capital Structure'!$E$17,DJ137,DJ143)</f>
        <v>0</v>
      </c>
      <c r="DK148" s="136">
        <f>IF('Capital Structure'!$H$23='Capital Structure'!$E$17,DK137,DK143)</f>
        <v>0</v>
      </c>
      <c r="DL148" s="136">
        <f>IF('Capital Structure'!$H$23='Capital Structure'!$E$17,DL137,DL143)</f>
        <v>0</v>
      </c>
      <c r="DM148" s="136">
        <f>IF('Capital Structure'!$H$23='Capital Structure'!$E$17,DM137,DM143)</f>
        <v>0</v>
      </c>
      <c r="DN148" s="136">
        <f>IF('Capital Structure'!$H$23='Capital Structure'!$E$17,DN137,DN143)</f>
        <v>0</v>
      </c>
      <c r="DO148" s="136">
        <f>IF('Capital Structure'!$H$23='Capital Structure'!$E$17,DO137,DO143)</f>
        <v>0</v>
      </c>
      <c r="DP148" s="136">
        <f>IF('Capital Structure'!$H$23='Capital Structure'!$E$17,DP137,DP143)</f>
        <v>0</v>
      </c>
      <c r="DQ148" s="136">
        <f>IF('Capital Structure'!$H$23='Capital Structure'!$E$17,DQ137,DQ143)</f>
        <v>0</v>
      </c>
      <c r="DR148" s="136">
        <f>IF('Capital Structure'!$H$23='Capital Structure'!$E$17,DR137,DR143)</f>
        <v>0</v>
      </c>
      <c r="DS148" s="136">
        <f>IF('Capital Structure'!$H$23='Capital Structure'!$E$17,DS137,DS143)</f>
        <v>0</v>
      </c>
      <c r="DT148" s="136">
        <f>IF('Capital Structure'!$H$23='Capital Structure'!$E$17,DT137,DT143)</f>
        <v>0</v>
      </c>
      <c r="DU148" s="136">
        <f>IF('Capital Structure'!$H$23='Capital Structure'!$E$17,DU137,DU143)</f>
        <v>0</v>
      </c>
      <c r="DV148" s="136">
        <f>IF('Capital Structure'!$H$23='Capital Structure'!$E$17,DV137,DV143)</f>
        <v>0</v>
      </c>
      <c r="DW148" s="136">
        <f>IF('Capital Structure'!$H$23='Capital Structure'!$E$17,DW137,DW143)</f>
        <v>0</v>
      </c>
      <c r="DX148" s="136">
        <f>IF('Capital Structure'!$H$23='Capital Structure'!$E$17,DX137,DX143)</f>
        <v>0</v>
      </c>
      <c r="DY148" s="136">
        <f>IF('Capital Structure'!$H$23='Capital Structure'!$E$17,DY137,DY143)</f>
        <v>0</v>
      </c>
      <c r="DZ148" s="136">
        <f>IF('Capital Structure'!$H$23='Capital Structure'!$E$17,DZ137,DZ143)</f>
        <v>0</v>
      </c>
      <c r="EA148" s="136">
        <f>IF('Capital Structure'!$H$23='Capital Structure'!$E$17,EA137,EA143)</f>
        <v>0</v>
      </c>
      <c r="EB148" s="136">
        <f>IF('Capital Structure'!$H$23='Capital Structure'!$E$17,EB137,EB143)</f>
        <v>0</v>
      </c>
      <c r="EC148" s="136">
        <f>IF('Capital Structure'!$H$23='Capital Structure'!$E$17,EC137,EC143)</f>
        <v>0</v>
      </c>
      <c r="ED148" s="136">
        <f>IF('Capital Structure'!$H$23='Capital Structure'!$E$17,ED137,ED143)</f>
        <v>0</v>
      </c>
      <c r="EE148" s="136">
        <f>IF('Capital Structure'!$H$23='Capital Structure'!$E$17,EE137,EE143)</f>
        <v>0</v>
      </c>
      <c r="EF148" s="136">
        <f>IF('Capital Structure'!$H$23='Capital Structure'!$E$17,EF137,EF143)</f>
        <v>0</v>
      </c>
      <c r="EG148" s="136">
        <f>IF('Capital Structure'!$H$23='Capital Structure'!$E$17,EG137,EG143)</f>
        <v>0</v>
      </c>
      <c r="EH148" s="136">
        <f>IF('Capital Structure'!$H$23='Capital Structure'!$E$17,EH137,EH143)</f>
        <v>0</v>
      </c>
      <c r="EI148" s="136">
        <f>IF('Capital Structure'!$H$23='Capital Structure'!$E$17,EI137,EI143)</f>
        <v>0</v>
      </c>
      <c r="EJ148" s="136">
        <f>IF('Capital Structure'!$H$23='Capital Structure'!$E$17,EJ137,EJ143)</f>
        <v>0</v>
      </c>
      <c r="EK148" s="136">
        <f>IF('Capital Structure'!$H$23='Capital Structure'!$E$17,EK137,EK143)</f>
        <v>0</v>
      </c>
      <c r="EL148" s="136">
        <f>IF('Capital Structure'!$H$23='Capital Structure'!$E$17,EL137,EL143)</f>
        <v>0</v>
      </c>
      <c r="EM148" s="136">
        <f>IF('Capital Structure'!$H$23='Capital Structure'!$E$17,EM137,EM143)</f>
        <v>0</v>
      </c>
      <c r="EN148" s="136">
        <f>IF('Capital Structure'!$H$23='Capital Structure'!$E$17,EN137,EN143)</f>
        <v>0</v>
      </c>
      <c r="EO148" s="136">
        <f>IF('Capital Structure'!$H$23='Capital Structure'!$E$17,EO137,EO143)</f>
        <v>0</v>
      </c>
      <c r="EP148" s="136">
        <f>IF('Capital Structure'!$H$23='Capital Structure'!$E$17,EP137,EP143)</f>
        <v>0</v>
      </c>
      <c r="EQ148" s="136">
        <f>IF('Capital Structure'!$H$23='Capital Structure'!$E$17,EQ137,EQ143)</f>
        <v>0</v>
      </c>
      <c r="ER148" s="136">
        <f>IF('Capital Structure'!$H$23='Capital Structure'!$E$17,ER137,ER143)</f>
        <v>0</v>
      </c>
      <c r="ES148" s="136">
        <f>IF('Capital Structure'!$H$23='Capital Structure'!$E$17,ES137,ES143)</f>
        <v>0</v>
      </c>
      <c r="ET148" s="136">
        <f>IF('Capital Structure'!$H$23='Capital Structure'!$E$17,ET137,ET143)</f>
        <v>0</v>
      </c>
      <c r="EU148" s="136">
        <f>IF('Capital Structure'!$H$23='Capital Structure'!$E$17,EU137,EU143)</f>
        <v>0</v>
      </c>
      <c r="EV148" s="136">
        <f>IF('Capital Structure'!$H$23='Capital Structure'!$E$17,EV137,EV143)</f>
        <v>0</v>
      </c>
      <c r="EW148" s="136">
        <f>IF('Capital Structure'!$H$23='Capital Structure'!$E$17,EW137,EW143)</f>
        <v>0</v>
      </c>
      <c r="EX148" s="136">
        <f>IF('Capital Structure'!$H$23='Capital Structure'!$E$17,EX137,EX143)</f>
        <v>0</v>
      </c>
      <c r="EY148" s="136">
        <f>IF('Capital Structure'!$H$23='Capital Structure'!$E$17,EY137,EY143)</f>
        <v>0</v>
      </c>
      <c r="EZ148" s="136">
        <f>IF('Capital Structure'!$H$23='Capital Structure'!$E$17,EZ137,EZ143)</f>
        <v>0</v>
      </c>
      <c r="FA148" s="136">
        <f>IF('Capital Structure'!$H$23='Capital Structure'!$E$17,FA137,FA143)</f>
        <v>0</v>
      </c>
      <c r="FB148" s="136">
        <f>IF('Capital Structure'!$H$23='Capital Structure'!$E$17,FB137,FB143)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327</v>
      </c>
      <c r="D149" s="108"/>
      <c r="E149" s="136">
        <f>IF('Capital Structure'!$H$23='Capital Structure'!$E$17,E136+E138,E142+E144)</f>
        <v>0</v>
      </c>
      <c r="F149" s="136">
        <f>IF('Capital Structure'!$H$23='Capital Structure'!$E$17,F136+F138,F142+F144)</f>
        <v>0</v>
      </c>
      <c r="G149" s="136">
        <f>IF('Capital Structure'!$H$23='Capital Structure'!$E$17,G136+G138,G142+G144)</f>
        <v>0</v>
      </c>
      <c r="H149" s="136">
        <f>IF('Capital Structure'!$H$23='Capital Structure'!$E$17,H136+H138,H142+H144)</f>
        <v>0</v>
      </c>
      <c r="I149" s="136">
        <f>IF('Capital Structure'!$H$23='Capital Structure'!$E$17,I136+I138,I142+I144)</f>
        <v>0</v>
      </c>
      <c r="J149" s="136">
        <f>IF('Capital Structure'!$H$23='Capital Structure'!$E$17,J136+J138,J142+J144)</f>
        <v>0</v>
      </c>
      <c r="K149" s="136">
        <f>IF('Capital Structure'!$H$23='Capital Structure'!$E$17,K136+K138,K142+K144)</f>
        <v>0</v>
      </c>
      <c r="L149" s="136">
        <f>IF('Capital Structure'!$H$23='Capital Structure'!$E$17,L136+L138,L142+L144)</f>
        <v>0</v>
      </c>
      <c r="M149" s="136">
        <f>IF('Capital Structure'!$H$23='Capital Structure'!$E$17,M136+M138,M142+M144)</f>
        <v>0</v>
      </c>
      <c r="N149" s="136">
        <f>IF('Capital Structure'!$H$23='Capital Structure'!$E$17,N136+N138,N142+N144)</f>
        <v>0</v>
      </c>
      <c r="O149" s="136">
        <f>IF('Capital Structure'!$H$23='Capital Structure'!$E$17,O136+O138,O142+O144)</f>
        <v>0</v>
      </c>
      <c r="P149" s="136">
        <f>IF('Capital Structure'!$H$23='Capital Structure'!$E$17,P136+P138,P142+P144)</f>
        <v>0</v>
      </c>
      <c r="Q149" s="136">
        <f>IF('Capital Structure'!$H$23='Capital Structure'!$E$17,Q136+Q138,Q142+Q144)</f>
        <v>0</v>
      </c>
      <c r="R149" s="136">
        <f>IF('Capital Structure'!$H$23='Capital Structure'!$E$17,R136+R138,R142+R144)</f>
        <v>0</v>
      </c>
      <c r="S149" s="136">
        <f>IF('Capital Structure'!$H$23='Capital Structure'!$E$17,S136+S138,S142+S144)</f>
        <v>0</v>
      </c>
      <c r="T149" s="136">
        <f>IF('Capital Structure'!$H$23='Capital Structure'!$E$17,T136+T138,T142+T144)</f>
        <v>0</v>
      </c>
      <c r="U149" s="136">
        <f>IF('Capital Structure'!$H$23='Capital Structure'!$E$17,U136+U138,U142+U144)</f>
        <v>0</v>
      </c>
      <c r="V149" s="136">
        <f>IF('Capital Structure'!$H$23='Capital Structure'!$E$17,V136+V138,V142+V144)</f>
        <v>0</v>
      </c>
      <c r="W149" s="136">
        <f>IF('Capital Structure'!$H$23='Capital Structure'!$E$17,W136+W138,W142+W144)</f>
        <v>0</v>
      </c>
      <c r="X149" s="136">
        <f>IF('Capital Structure'!$H$23='Capital Structure'!$E$17,X136+X138,X142+X144)</f>
        <v>0</v>
      </c>
      <c r="Y149" s="136">
        <f>IF('Capital Structure'!$H$23='Capital Structure'!$E$17,Y136+Y138,Y142+Y144)</f>
        <v>0</v>
      </c>
      <c r="Z149" s="136">
        <f>IF('Capital Structure'!$H$23='Capital Structure'!$E$17,Z136+Z138,Z142+Z144)</f>
        <v>0</v>
      </c>
      <c r="AA149" s="136">
        <f>IF('Capital Structure'!$H$23='Capital Structure'!$E$17,AA136+AA138,AA142+AA144)</f>
        <v>0</v>
      </c>
      <c r="AB149" s="136">
        <f>IF('Capital Structure'!$H$23='Capital Structure'!$E$17,AB136+AB138,AB142+AB144)</f>
        <v>0</v>
      </c>
      <c r="AC149" s="136">
        <f>IF('Capital Structure'!$H$23='Capital Structure'!$E$17,AC136+AC138,AC142+AC144)</f>
        <v>0</v>
      </c>
      <c r="AD149" s="136">
        <f>IF('Capital Structure'!$H$23='Capital Structure'!$E$17,AD136+AD138,AD142+AD144)</f>
        <v>0</v>
      </c>
      <c r="AE149" s="136">
        <f>IF('Capital Structure'!$H$23='Capital Structure'!$E$17,AE136+AE138,AE142+AE144)</f>
        <v>0</v>
      </c>
      <c r="AF149" s="136">
        <f>IF('Capital Structure'!$H$23='Capital Structure'!$E$17,AF136+AF138,AF142+AF144)</f>
        <v>0</v>
      </c>
      <c r="AG149" s="136">
        <f>IF('Capital Structure'!$H$23='Capital Structure'!$E$17,AG136+AG138,AG142+AG144)</f>
        <v>0</v>
      </c>
      <c r="AH149" s="136">
        <f>IF('Capital Structure'!$H$23='Capital Structure'!$E$17,AH136+AH138,AH142+AH144)</f>
        <v>0</v>
      </c>
      <c r="AI149" s="136">
        <f>IF('Capital Structure'!$H$23='Capital Structure'!$E$17,AI136+AI138,AI142+AI144)</f>
        <v>0</v>
      </c>
      <c r="AJ149" s="136">
        <f>IF('Capital Structure'!$H$23='Capital Structure'!$E$17,AJ136+AJ138,AJ142+AJ144)</f>
        <v>0</v>
      </c>
      <c r="AK149" s="136">
        <f>IF('Capital Structure'!$H$23='Capital Structure'!$E$17,AK136+AK138,AK142+AK144)</f>
        <v>0</v>
      </c>
      <c r="AL149" s="136">
        <f>IF('Capital Structure'!$H$23='Capital Structure'!$E$17,AL136+AL138,AL142+AL144)</f>
        <v>0</v>
      </c>
      <c r="AM149" s="136">
        <f>IF('Capital Structure'!$H$23='Capital Structure'!$E$17,AM136+AM138,AM142+AM144)</f>
        <v>0</v>
      </c>
      <c r="AN149" s="136">
        <f>IF('Capital Structure'!$H$23='Capital Structure'!$E$17,AN136+AN138,AN142+AN144)</f>
        <v>0</v>
      </c>
      <c r="AO149" s="136">
        <f>IF('Capital Structure'!$H$23='Capital Structure'!$E$17,AO136+AO138,AO142+AO144)</f>
        <v>0</v>
      </c>
      <c r="AP149" s="136">
        <f>IF('Capital Structure'!$H$23='Capital Structure'!$E$17,AP136+AP138,AP142+AP144)</f>
        <v>0</v>
      </c>
      <c r="AQ149" s="136">
        <f>IF('Capital Structure'!$H$23='Capital Structure'!$E$17,AQ136+AQ138,AQ142+AQ144)</f>
        <v>0</v>
      </c>
      <c r="AR149" s="136">
        <f>IF('Capital Structure'!$H$23='Capital Structure'!$E$17,AR136+AR138,AR142+AR144)</f>
        <v>0</v>
      </c>
      <c r="AS149" s="136">
        <f>IF('Capital Structure'!$H$23='Capital Structure'!$E$17,AS136+AS138,AS142+AS144)</f>
        <v>0</v>
      </c>
      <c r="AT149" s="136">
        <f>IF('Capital Structure'!$H$23='Capital Structure'!$E$17,AT136+AT138,AT142+AT144)</f>
        <v>0</v>
      </c>
      <c r="AU149" s="136">
        <f>IF('Capital Structure'!$H$23='Capital Structure'!$E$17,AU136+AU138,AU142+AU144)</f>
        <v>0</v>
      </c>
      <c r="AV149" s="136">
        <f>IF('Capital Structure'!$H$23='Capital Structure'!$E$17,AV136+AV138,AV142+AV144)</f>
        <v>0</v>
      </c>
      <c r="AW149" s="136">
        <f>IF('Capital Structure'!$H$23='Capital Structure'!$E$17,AW136+AW138,AW142+AW144)</f>
        <v>0</v>
      </c>
      <c r="AX149" s="136">
        <f>IF('Capital Structure'!$H$23='Capital Structure'!$E$17,AX136+AX138,AX142+AX144)</f>
        <v>0</v>
      </c>
      <c r="AY149" s="136">
        <f>IF('Capital Structure'!$H$23='Capital Structure'!$E$17,AY136+AY138,AY142+AY144)</f>
        <v>0</v>
      </c>
      <c r="AZ149" s="136">
        <f>IF('Capital Structure'!$H$23='Capital Structure'!$E$17,AZ136+AZ138,AZ142+AZ144)</f>
        <v>0</v>
      </c>
      <c r="BA149" s="136">
        <f>IF('Capital Structure'!$H$23='Capital Structure'!$E$17,BA136+BA138,BA142+BA144)</f>
        <v>0</v>
      </c>
      <c r="BB149" s="136">
        <f>IF('Capital Structure'!$H$23='Capital Structure'!$E$17,BB136+BB138,BB142+BB144)</f>
        <v>0</v>
      </c>
      <c r="BC149" s="136">
        <f>IF('Capital Structure'!$H$23='Capital Structure'!$E$17,BC136+BC138,BC142+BC144)</f>
        <v>0</v>
      </c>
      <c r="BD149" s="136">
        <f>IF('Capital Structure'!$H$23='Capital Structure'!$E$17,BD136+BD138,BD142+BD144)</f>
        <v>0</v>
      </c>
      <c r="BE149" s="136">
        <f>IF('Capital Structure'!$H$23='Capital Structure'!$E$17,BE136+BE138,BE142+BE144)</f>
        <v>0</v>
      </c>
      <c r="BF149" s="136">
        <f>IF('Capital Structure'!$H$23='Capital Structure'!$E$17,BF136+BF138,BF142+BF144)</f>
        <v>0</v>
      </c>
      <c r="BG149" s="136">
        <f>IF('Capital Structure'!$H$23='Capital Structure'!$E$17,BG136+BG138,BG142+BG144)</f>
        <v>0</v>
      </c>
      <c r="BH149" s="136">
        <f>IF('Capital Structure'!$H$23='Capital Structure'!$E$17,BH136+BH138,BH142+BH144)</f>
        <v>0</v>
      </c>
      <c r="BI149" s="136">
        <f>IF('Capital Structure'!$H$23='Capital Structure'!$E$17,BI136+BI138,BI142+BI144)</f>
        <v>0</v>
      </c>
      <c r="BJ149" s="136">
        <f>IF('Capital Structure'!$H$23='Capital Structure'!$E$17,BJ136+BJ138,BJ142+BJ144)</f>
        <v>0</v>
      </c>
      <c r="BK149" s="136">
        <f>IF('Capital Structure'!$H$23='Capital Structure'!$E$17,BK136+BK138,BK142+BK144)</f>
        <v>0</v>
      </c>
      <c r="BL149" s="136">
        <f>IF('Capital Structure'!$H$23='Capital Structure'!$E$17,BL136+BL138,BL142+BL144)</f>
        <v>0</v>
      </c>
      <c r="BM149" s="136">
        <f>IF('Capital Structure'!$H$23='Capital Structure'!$E$17,BM136+BM138,BM142+BM144)</f>
        <v>0</v>
      </c>
      <c r="BN149" s="136">
        <f>IF('Capital Structure'!$H$23='Capital Structure'!$E$17,BN136+BN138,BN142+BN144)</f>
        <v>0</v>
      </c>
      <c r="BO149" s="136">
        <f>IF('Capital Structure'!$H$23='Capital Structure'!$E$17,BO136+BO138,BO142+BO144)</f>
        <v>0</v>
      </c>
      <c r="BP149" s="136">
        <f>IF('Capital Structure'!$H$23='Capital Structure'!$E$17,BP136+BP138,BP142+BP144)</f>
        <v>0</v>
      </c>
      <c r="BQ149" s="136">
        <f>IF('Capital Structure'!$H$23='Capital Structure'!$E$17,BQ136+BQ138,BQ142+BQ144)</f>
        <v>0</v>
      </c>
      <c r="BR149" s="136">
        <f>IF('Capital Structure'!$H$23='Capital Structure'!$E$17,BR136+BR138,BR142+BR144)</f>
        <v>0</v>
      </c>
      <c r="BS149" s="136">
        <f>IF('Capital Structure'!$H$23='Capital Structure'!$E$17,BS136+BS138,BS142+BS144)</f>
        <v>0</v>
      </c>
      <c r="BT149" s="136">
        <f>IF('Capital Structure'!$H$23='Capital Structure'!$E$17,BT136+BT138,BT142+BT144)</f>
        <v>0</v>
      </c>
      <c r="BU149" s="136">
        <f>IF('Capital Structure'!$H$23='Capital Structure'!$E$17,BU136+BU138,BU142+BU144)</f>
        <v>0</v>
      </c>
      <c r="BV149" s="136">
        <f>IF('Capital Structure'!$H$23='Capital Structure'!$E$17,BV136+BV138,BV142+BV144)</f>
        <v>0</v>
      </c>
      <c r="BW149" s="136">
        <f>IF('Capital Structure'!$H$23='Capital Structure'!$E$17,BW136+BW138,BW142+BW144)</f>
        <v>0</v>
      </c>
      <c r="BX149" s="136">
        <f>IF('Capital Structure'!$H$23='Capital Structure'!$E$17,BX136+BX138,BX142+BX144)</f>
        <v>0</v>
      </c>
      <c r="BY149" s="136">
        <f>IF('Capital Structure'!$H$23='Capital Structure'!$E$17,BY136+BY138,BY142+BY144)</f>
        <v>0</v>
      </c>
      <c r="BZ149" s="136">
        <f>IF('Capital Structure'!$H$23='Capital Structure'!$E$17,BZ136+BZ138,BZ142+BZ144)</f>
        <v>0</v>
      </c>
      <c r="CA149" s="136">
        <f>IF('Capital Structure'!$H$23='Capital Structure'!$E$17,CA136+CA138,CA142+CA144)</f>
        <v>93337906.086587623</v>
      </c>
      <c r="CB149" s="136">
        <f>IF('Capital Structure'!$H$23='Capital Structure'!$E$17,CB136+CB138,CB142+CB144)</f>
        <v>0</v>
      </c>
      <c r="CC149" s="136">
        <f>IF('Capital Structure'!$H$23='Capital Structure'!$E$17,CC136+CC138,CC142+CC144)</f>
        <v>0</v>
      </c>
      <c r="CD149" s="136">
        <f>IF('Capital Structure'!$H$23='Capital Structure'!$E$17,CD136+CD138,CD142+CD144)</f>
        <v>0</v>
      </c>
      <c r="CE149" s="136">
        <f>IF('Capital Structure'!$H$23='Capital Structure'!$E$17,CE136+CE138,CE142+CE144)</f>
        <v>0</v>
      </c>
      <c r="CF149" s="136">
        <f>IF('Capital Structure'!$H$23='Capital Structure'!$E$17,CF136+CF138,CF142+CF144)</f>
        <v>0</v>
      </c>
      <c r="CG149" s="136">
        <f>IF('Capital Structure'!$H$23='Capital Structure'!$E$17,CG136+CG138,CG142+CG144)</f>
        <v>0</v>
      </c>
      <c r="CH149" s="136">
        <f>IF('Capital Structure'!$H$23='Capital Structure'!$E$17,CH136+CH138,CH142+CH144)</f>
        <v>0</v>
      </c>
      <c r="CI149" s="136">
        <f>IF('Capital Structure'!$H$23='Capital Structure'!$E$17,CI136+CI138,CI142+CI144)</f>
        <v>0</v>
      </c>
      <c r="CJ149" s="136">
        <f>IF('Capital Structure'!$H$23='Capital Structure'!$E$17,CJ136+CJ138,CJ142+CJ144)</f>
        <v>0</v>
      </c>
      <c r="CK149" s="136">
        <f>IF('Capital Structure'!$H$23='Capital Structure'!$E$17,CK136+CK138,CK142+CK144)</f>
        <v>0</v>
      </c>
      <c r="CL149" s="136">
        <f>IF('Capital Structure'!$H$23='Capital Structure'!$E$17,CL136+CL138,CL142+CL144)</f>
        <v>0</v>
      </c>
      <c r="CM149" s="136">
        <f>IF('Capital Structure'!$H$23='Capital Structure'!$E$17,CM136+CM138,CM142+CM144)</f>
        <v>0</v>
      </c>
      <c r="CN149" s="136">
        <f>IF('Capital Structure'!$H$23='Capital Structure'!$E$17,CN136+CN138,CN142+CN144)</f>
        <v>0</v>
      </c>
      <c r="CO149" s="136">
        <f>IF('Capital Structure'!$H$23='Capital Structure'!$E$17,CO136+CO138,CO142+CO144)</f>
        <v>0</v>
      </c>
      <c r="CP149" s="136">
        <f>IF('Capital Structure'!$H$23='Capital Structure'!$E$17,CP136+CP138,CP142+CP144)</f>
        <v>0</v>
      </c>
      <c r="CQ149" s="136">
        <f>IF('Capital Structure'!$H$23='Capital Structure'!$E$17,CQ136+CQ138,CQ142+CQ144)</f>
        <v>0</v>
      </c>
      <c r="CR149" s="136">
        <f>IF('Capital Structure'!$H$23='Capital Structure'!$E$17,CR136+CR138,CR142+CR144)</f>
        <v>0</v>
      </c>
      <c r="CS149" s="136">
        <f>IF('Capital Structure'!$H$23='Capital Structure'!$E$17,CS136+CS138,CS142+CS144)</f>
        <v>0</v>
      </c>
      <c r="CT149" s="136">
        <f>IF('Capital Structure'!$H$23='Capital Structure'!$E$17,CT136+CT138,CT142+CT144)</f>
        <v>0</v>
      </c>
      <c r="CU149" s="136">
        <f>IF('Capital Structure'!$H$23='Capital Structure'!$E$17,CU136+CU138,CU142+CU144)</f>
        <v>0</v>
      </c>
      <c r="CV149" s="136">
        <f>IF('Capital Structure'!$H$23='Capital Structure'!$E$17,CV136+CV138,CV142+CV144)</f>
        <v>0</v>
      </c>
      <c r="CW149" s="136">
        <f>IF('Capital Structure'!$H$23='Capital Structure'!$E$17,CW136+CW138,CW142+CW144)</f>
        <v>0</v>
      </c>
      <c r="CX149" s="136">
        <f>IF('Capital Structure'!$H$23='Capital Structure'!$E$17,CX136+CX138,CX142+CX144)</f>
        <v>0</v>
      </c>
      <c r="CY149" s="136">
        <f>IF('Capital Structure'!$H$23='Capital Structure'!$E$17,CY136+CY138,CY142+CY144)</f>
        <v>0</v>
      </c>
      <c r="CZ149" s="136">
        <f>IF('Capital Structure'!$H$23='Capital Structure'!$E$17,CZ136+CZ138,CZ142+CZ144)</f>
        <v>0</v>
      </c>
      <c r="DA149" s="136">
        <f>IF('Capital Structure'!$H$23='Capital Structure'!$E$17,DA136+DA138,DA142+DA144)</f>
        <v>0</v>
      </c>
      <c r="DB149" s="136">
        <f>IF('Capital Structure'!$H$23='Capital Structure'!$E$17,DB136+DB138,DB142+DB144)</f>
        <v>0</v>
      </c>
      <c r="DC149" s="136">
        <f>IF('Capital Structure'!$H$23='Capital Structure'!$E$17,DC136+DC138,DC142+DC144)</f>
        <v>0</v>
      </c>
      <c r="DD149" s="136">
        <f>IF('Capital Structure'!$H$23='Capital Structure'!$E$17,DD136+DD138,DD142+DD144)</f>
        <v>0</v>
      </c>
      <c r="DE149" s="136">
        <f>IF('Capital Structure'!$H$23='Capital Structure'!$E$17,DE136+DE138,DE142+DE144)</f>
        <v>0</v>
      </c>
      <c r="DF149" s="136">
        <f>IF('Capital Structure'!$H$23='Capital Structure'!$E$17,DF136+DF138,DF142+DF144)</f>
        <v>0</v>
      </c>
      <c r="DG149" s="136">
        <f>IF('Capital Structure'!$H$23='Capital Structure'!$E$17,DG136+DG138,DG142+DG144)</f>
        <v>0</v>
      </c>
      <c r="DH149" s="136">
        <f>IF('Capital Structure'!$H$23='Capital Structure'!$E$17,DH136+DH138,DH142+DH144)</f>
        <v>0</v>
      </c>
      <c r="DI149" s="136">
        <f>IF('Capital Structure'!$H$23='Capital Structure'!$E$17,DI136+DI138,DI142+DI144)</f>
        <v>0</v>
      </c>
      <c r="DJ149" s="136">
        <f>IF('Capital Structure'!$H$23='Capital Structure'!$E$17,DJ136+DJ138,DJ142+DJ144)</f>
        <v>0</v>
      </c>
      <c r="DK149" s="136">
        <f>IF('Capital Structure'!$H$23='Capital Structure'!$E$17,DK136+DK138,DK142+DK144)</f>
        <v>0</v>
      </c>
      <c r="DL149" s="136">
        <f>IF('Capital Structure'!$H$23='Capital Structure'!$E$17,DL136+DL138,DL142+DL144)</f>
        <v>0</v>
      </c>
      <c r="DM149" s="136">
        <f>IF('Capital Structure'!$H$23='Capital Structure'!$E$17,DM136+DM138,DM142+DM144)</f>
        <v>0</v>
      </c>
      <c r="DN149" s="136">
        <f>IF('Capital Structure'!$H$23='Capital Structure'!$E$17,DN136+DN138,DN142+DN144)</f>
        <v>0</v>
      </c>
      <c r="DO149" s="136">
        <f>IF('Capital Structure'!$H$23='Capital Structure'!$E$17,DO136+DO138,DO142+DO144)</f>
        <v>0</v>
      </c>
      <c r="DP149" s="136">
        <f>IF('Capital Structure'!$H$23='Capital Structure'!$E$17,DP136+DP138,DP142+DP144)</f>
        <v>0</v>
      </c>
      <c r="DQ149" s="136">
        <f>IF('Capital Structure'!$H$23='Capital Structure'!$E$17,DQ136+DQ138,DQ142+DQ144)</f>
        <v>0</v>
      </c>
      <c r="DR149" s="136">
        <f>IF('Capital Structure'!$H$23='Capital Structure'!$E$17,DR136+DR138,DR142+DR144)</f>
        <v>0</v>
      </c>
      <c r="DS149" s="136">
        <f>IF('Capital Structure'!$H$23='Capital Structure'!$E$17,DS136+DS138,DS142+DS144)</f>
        <v>0</v>
      </c>
      <c r="DT149" s="136">
        <f>IF('Capital Structure'!$H$23='Capital Structure'!$E$17,DT136+DT138,DT142+DT144)</f>
        <v>0</v>
      </c>
      <c r="DU149" s="136">
        <f>IF('Capital Structure'!$H$23='Capital Structure'!$E$17,DU136+DU138,DU142+DU144)</f>
        <v>0</v>
      </c>
      <c r="DV149" s="136">
        <f>IF('Capital Structure'!$H$23='Capital Structure'!$E$17,DV136+DV138,DV142+DV144)</f>
        <v>0</v>
      </c>
      <c r="DW149" s="136">
        <f>IF('Capital Structure'!$H$23='Capital Structure'!$E$17,DW136+DW138,DW142+DW144)</f>
        <v>0</v>
      </c>
      <c r="DX149" s="136">
        <f>IF('Capital Structure'!$H$23='Capital Structure'!$E$17,DX136+DX138,DX142+DX144)</f>
        <v>0</v>
      </c>
      <c r="DY149" s="136">
        <f>IF('Capital Structure'!$H$23='Capital Structure'!$E$17,DY136+DY138,DY142+DY144)</f>
        <v>0</v>
      </c>
      <c r="DZ149" s="136">
        <f>IF('Capital Structure'!$H$23='Capital Structure'!$E$17,DZ136+DZ138,DZ142+DZ144)</f>
        <v>0</v>
      </c>
      <c r="EA149" s="136">
        <f>IF('Capital Structure'!$H$23='Capital Structure'!$E$17,EA136+EA138,EA142+EA144)</f>
        <v>0</v>
      </c>
      <c r="EB149" s="136">
        <f>IF('Capital Structure'!$H$23='Capital Structure'!$E$17,EB136+EB138,EB142+EB144)</f>
        <v>0</v>
      </c>
      <c r="EC149" s="136">
        <f>IF('Capital Structure'!$H$23='Capital Structure'!$E$17,EC136+EC138,EC142+EC144)</f>
        <v>0</v>
      </c>
      <c r="ED149" s="136">
        <f>IF('Capital Structure'!$H$23='Capital Structure'!$E$17,ED136+ED138,ED142+ED144)</f>
        <v>0</v>
      </c>
      <c r="EE149" s="136">
        <f>IF('Capital Structure'!$H$23='Capital Structure'!$E$17,EE136+EE138,EE142+EE144)</f>
        <v>0</v>
      </c>
      <c r="EF149" s="136">
        <f>IF('Capital Structure'!$H$23='Capital Structure'!$E$17,EF136+EF138,EF142+EF144)</f>
        <v>0</v>
      </c>
      <c r="EG149" s="136">
        <f>IF('Capital Structure'!$H$23='Capital Structure'!$E$17,EG136+EG138,EG142+EG144)</f>
        <v>0</v>
      </c>
      <c r="EH149" s="136">
        <f>IF('Capital Structure'!$H$23='Capital Structure'!$E$17,EH136+EH138,EH142+EH144)</f>
        <v>0</v>
      </c>
      <c r="EI149" s="136">
        <f>IF('Capital Structure'!$H$23='Capital Structure'!$E$17,EI136+EI138,EI142+EI144)</f>
        <v>0</v>
      </c>
      <c r="EJ149" s="136">
        <f>IF('Capital Structure'!$H$23='Capital Structure'!$E$17,EJ136+EJ138,EJ142+EJ144)</f>
        <v>0</v>
      </c>
      <c r="EK149" s="136">
        <f>IF('Capital Structure'!$H$23='Capital Structure'!$E$17,EK136+EK138,EK142+EK144)</f>
        <v>0</v>
      </c>
      <c r="EL149" s="136">
        <f>IF('Capital Structure'!$H$23='Capital Structure'!$E$17,EL136+EL138,EL142+EL144)</f>
        <v>0</v>
      </c>
      <c r="EM149" s="136">
        <f>IF('Capital Structure'!$H$23='Capital Structure'!$E$17,EM136+EM138,EM142+EM144)</f>
        <v>0</v>
      </c>
      <c r="EN149" s="136">
        <f>IF('Capital Structure'!$H$23='Capital Structure'!$E$17,EN136+EN138,EN142+EN144)</f>
        <v>0</v>
      </c>
      <c r="EO149" s="136">
        <f>IF('Capital Structure'!$H$23='Capital Structure'!$E$17,EO136+EO138,EO142+EO144)</f>
        <v>0</v>
      </c>
      <c r="EP149" s="136">
        <f>IF('Capital Structure'!$H$23='Capital Structure'!$E$17,EP136+EP138,EP142+EP144)</f>
        <v>0</v>
      </c>
      <c r="EQ149" s="136">
        <f>IF('Capital Structure'!$H$23='Capital Structure'!$E$17,EQ136+EQ138,EQ142+EQ144)</f>
        <v>0</v>
      </c>
      <c r="ER149" s="136">
        <f>IF('Capital Structure'!$H$23='Capital Structure'!$E$17,ER136+ER138,ER142+ER144)</f>
        <v>0</v>
      </c>
      <c r="ES149" s="136">
        <f>IF('Capital Structure'!$H$23='Capital Structure'!$E$17,ES136+ES138,ES142+ES144)</f>
        <v>0</v>
      </c>
      <c r="ET149" s="136">
        <f>IF('Capital Structure'!$H$23='Capital Structure'!$E$17,ET136+ET138,ET142+ET144)</f>
        <v>0</v>
      </c>
      <c r="EU149" s="136">
        <f>IF('Capital Structure'!$H$23='Capital Structure'!$E$17,EU136+EU138,EU142+EU144)</f>
        <v>0</v>
      </c>
      <c r="EV149" s="136">
        <f>IF('Capital Structure'!$H$23='Capital Structure'!$E$17,EV136+EV138,EV142+EV144)</f>
        <v>0</v>
      </c>
      <c r="EW149" s="136">
        <f>IF('Capital Structure'!$H$23='Capital Structure'!$E$17,EW136+EW138,EW142+EW144)</f>
        <v>0</v>
      </c>
      <c r="EX149" s="136">
        <f>IF('Capital Structure'!$H$23='Capital Structure'!$E$17,EX136+EX138,EX142+EX144)</f>
        <v>0</v>
      </c>
      <c r="EY149" s="136">
        <f>IF('Capital Structure'!$H$23='Capital Structure'!$E$17,EY136+EY138,EY142+EY144)</f>
        <v>0</v>
      </c>
      <c r="EZ149" s="136">
        <f>IF('Capital Structure'!$H$23='Capital Structure'!$E$17,EZ136+EZ138,EZ142+EZ144)</f>
        <v>0</v>
      </c>
      <c r="FA149" s="136">
        <f>IF('Capital Structure'!$H$23='Capital Structure'!$E$17,FA136+FA138,FA142+FA144)</f>
        <v>0</v>
      </c>
      <c r="FB149" s="136">
        <f>IF('Capital Structure'!$H$23='Capital Structure'!$E$17,FB136+FB138,FB142+FB144)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 t="s">
        <v>334</v>
      </c>
      <c r="D150" s="108"/>
      <c r="E150" s="136">
        <f>IF('Capital Structure'!$H$23='Capital Structure'!$E$17,E135,E141)</f>
        <v>0</v>
      </c>
      <c r="F150" s="136">
        <f>IF('Capital Structure'!$H$23='Capital Structure'!$E$17,F135,F141)</f>
        <v>0</v>
      </c>
      <c r="G150" s="136">
        <f>IF('Capital Structure'!$H$23='Capital Structure'!$E$17,G135,G141)</f>
        <v>0</v>
      </c>
      <c r="H150" s="136">
        <f>IF('Capital Structure'!$H$23='Capital Structure'!$E$17,H135,H141)</f>
        <v>0</v>
      </c>
      <c r="I150" s="136">
        <f>IF('Capital Structure'!$H$23='Capital Structure'!$E$17,I135,I141)</f>
        <v>0</v>
      </c>
      <c r="J150" s="136">
        <f>IF('Capital Structure'!$H$23='Capital Structure'!$E$17,J135,J141)</f>
        <v>0</v>
      </c>
      <c r="K150" s="136">
        <f>IF('Capital Structure'!$H$23='Capital Structure'!$E$17,K135,K141)</f>
        <v>0</v>
      </c>
      <c r="L150" s="136">
        <f>IF('Capital Structure'!$H$23='Capital Structure'!$E$17,L135,L141)</f>
        <v>0</v>
      </c>
      <c r="M150" s="136">
        <f>IF('Capital Structure'!$H$23='Capital Structure'!$E$17,M135,M141)</f>
        <v>0</v>
      </c>
      <c r="N150" s="136">
        <f>IF('Capital Structure'!$H$23='Capital Structure'!$E$17,N135,N141)</f>
        <v>0</v>
      </c>
      <c r="O150" s="136">
        <f>IF('Capital Structure'!$H$23='Capital Structure'!$E$17,O135,O141)</f>
        <v>0</v>
      </c>
      <c r="P150" s="136">
        <f>IF('Capital Structure'!$H$23='Capital Structure'!$E$17,P135,P141)</f>
        <v>0</v>
      </c>
      <c r="Q150" s="136">
        <f>IF('Capital Structure'!$H$23='Capital Structure'!$E$17,Q135,Q141)</f>
        <v>0</v>
      </c>
      <c r="R150" s="136">
        <f>IF('Capital Structure'!$H$23='Capital Structure'!$E$17,R135,R141)</f>
        <v>0</v>
      </c>
      <c r="S150" s="136">
        <f>IF('Capital Structure'!$H$23='Capital Structure'!$E$17,S135,S141)</f>
        <v>0</v>
      </c>
      <c r="T150" s="136">
        <f>IF('Capital Structure'!$H$23='Capital Structure'!$E$17,T135,T141)</f>
        <v>0</v>
      </c>
      <c r="U150" s="136">
        <f>IF('Capital Structure'!$H$23='Capital Structure'!$E$17,U135,U141)</f>
        <v>0</v>
      </c>
      <c r="V150" s="136">
        <f>IF('Capital Structure'!$H$23='Capital Structure'!$E$17,V135,V141)</f>
        <v>0</v>
      </c>
      <c r="W150" s="136">
        <f>IF('Capital Structure'!$H$23='Capital Structure'!$E$17,W135,W141)</f>
        <v>0</v>
      </c>
      <c r="X150" s="136">
        <f>IF('Capital Structure'!$H$23='Capital Structure'!$E$17,X135,X141)</f>
        <v>0</v>
      </c>
      <c r="Y150" s="136">
        <f>IF('Capital Structure'!$H$23='Capital Structure'!$E$17,Y135,Y141)</f>
        <v>0</v>
      </c>
      <c r="Z150" s="136">
        <f>IF('Capital Structure'!$H$23='Capital Structure'!$E$17,Z135,Z141)</f>
        <v>0</v>
      </c>
      <c r="AA150" s="136">
        <f>IF('Capital Structure'!$H$23='Capital Structure'!$E$17,AA135,AA141)</f>
        <v>0</v>
      </c>
      <c r="AB150" s="136">
        <f>IF('Capital Structure'!$H$23='Capital Structure'!$E$17,AB135,AB141)</f>
        <v>0</v>
      </c>
      <c r="AC150" s="136">
        <f>IF('Capital Structure'!$H$23='Capital Structure'!$E$17,AC135,AC141)</f>
        <v>0</v>
      </c>
      <c r="AD150" s="136">
        <f>IF('Capital Structure'!$H$23='Capital Structure'!$E$17,AD135,AD141)</f>
        <v>0</v>
      </c>
      <c r="AE150" s="136">
        <f>IF('Capital Structure'!$H$23='Capital Structure'!$E$17,AE135,AE141)</f>
        <v>0</v>
      </c>
      <c r="AF150" s="136">
        <f>IF('Capital Structure'!$H$23='Capital Structure'!$E$17,AF135,AF141)</f>
        <v>0</v>
      </c>
      <c r="AG150" s="136">
        <f>IF('Capital Structure'!$H$23='Capital Structure'!$E$17,AG135,AG141)</f>
        <v>0</v>
      </c>
      <c r="AH150" s="136">
        <f>IF('Capital Structure'!$H$23='Capital Structure'!$E$17,AH135,AH141)</f>
        <v>0</v>
      </c>
      <c r="AI150" s="136">
        <f>IF('Capital Structure'!$H$23='Capital Structure'!$E$17,AI135,AI141)</f>
        <v>0</v>
      </c>
      <c r="AJ150" s="136">
        <f>IF('Capital Structure'!$H$23='Capital Structure'!$E$17,AJ135,AJ141)</f>
        <v>0</v>
      </c>
      <c r="AK150" s="136">
        <f>IF('Capital Structure'!$H$23='Capital Structure'!$E$17,AK135,AK141)</f>
        <v>0</v>
      </c>
      <c r="AL150" s="136">
        <f>IF('Capital Structure'!$H$23='Capital Structure'!$E$17,AL135,AL141)</f>
        <v>0</v>
      </c>
      <c r="AM150" s="136">
        <f>IF('Capital Structure'!$H$23='Capital Structure'!$E$17,AM135,AM141)</f>
        <v>0</v>
      </c>
      <c r="AN150" s="136">
        <f>IF('Capital Structure'!$H$23='Capital Structure'!$E$17,AN135,AN141)</f>
        <v>0</v>
      </c>
      <c r="AO150" s="136">
        <f>IF('Capital Structure'!$H$23='Capital Structure'!$E$17,AO135,AO141)</f>
        <v>0</v>
      </c>
      <c r="AP150" s="136">
        <f>IF('Capital Structure'!$H$23='Capital Structure'!$E$17,AP135,AP141)</f>
        <v>0</v>
      </c>
      <c r="AQ150" s="136">
        <f>IF('Capital Structure'!$H$23='Capital Structure'!$E$17,AQ135,AQ141)</f>
        <v>0</v>
      </c>
      <c r="AR150" s="136">
        <f>IF('Capital Structure'!$H$23='Capital Structure'!$E$17,AR135,AR141)</f>
        <v>0</v>
      </c>
      <c r="AS150" s="136">
        <f>IF('Capital Structure'!$H$23='Capital Structure'!$E$17,AS135,AS141)</f>
        <v>0</v>
      </c>
      <c r="AT150" s="136">
        <f>IF('Capital Structure'!$H$23='Capital Structure'!$E$17,AT135,AT141)</f>
        <v>0</v>
      </c>
      <c r="AU150" s="136">
        <f>IF('Capital Structure'!$H$23='Capital Structure'!$E$17,AU135,AU141)</f>
        <v>0</v>
      </c>
      <c r="AV150" s="136">
        <f>IF('Capital Structure'!$H$23='Capital Structure'!$E$17,AV135,AV141)</f>
        <v>0</v>
      </c>
      <c r="AW150" s="136">
        <f>IF('Capital Structure'!$H$23='Capital Structure'!$E$17,AW135,AW141)</f>
        <v>0</v>
      </c>
      <c r="AX150" s="136">
        <f>IF('Capital Structure'!$H$23='Capital Structure'!$E$17,AX135,AX141)</f>
        <v>0</v>
      </c>
      <c r="AY150" s="136">
        <f>IF('Capital Structure'!$H$23='Capital Structure'!$E$17,AY135,AY141)</f>
        <v>0</v>
      </c>
      <c r="AZ150" s="136">
        <f>IF('Capital Structure'!$H$23='Capital Structure'!$E$17,AZ135,AZ141)</f>
        <v>0</v>
      </c>
      <c r="BA150" s="136">
        <f>IF('Capital Structure'!$H$23='Capital Structure'!$E$17,BA135,BA141)</f>
        <v>14134.615384615385</v>
      </c>
      <c r="BB150" s="136">
        <f>IF('Capital Structure'!$H$23='Capital Structure'!$E$17,BB135,BB141)</f>
        <v>28328.125</v>
      </c>
      <c r="BC150" s="136">
        <f>IF('Capital Structure'!$H$23='Capital Structure'!$E$17,BC135,BC141)</f>
        <v>42580.774238782062</v>
      </c>
      <c r="BD150" s="136">
        <f>IF('Capital Structure'!$H$23='Capital Structure'!$E$17,BD135,BD141)</f>
        <v>56892.809516059038</v>
      </c>
      <c r="BE150" s="136">
        <f>IF('Capital Structure'!$H$23='Capital Structure'!$E$17,BE135,BE141)</f>
        <v>71264.478273658009</v>
      </c>
      <c r="BF150" s="136">
        <f>IF('Capital Structure'!$H$23='Capital Structure'!$E$17,BF135,BF141)</f>
        <v>85696.028984413628</v>
      </c>
      <c r="BG150" s="136">
        <f>IF('Capital Structure'!$H$23='Capital Structure'!$E$17,BG135,BG141)</f>
        <v>100187.71115646408</v>
      </c>
      <c r="BH150" s="136">
        <f>IF('Capital Structure'!$H$23='Capital Structure'!$E$17,BH135,BH141)</f>
        <v>114739.77533756472</v>
      </c>
      <c r="BI150" s="136">
        <f>IF('Capital Structure'!$H$23='Capital Structure'!$E$17,BI135,BI141)</f>
        <v>129352.47311941996</v>
      </c>
      <c r="BJ150" s="136">
        <f>IF('Capital Structure'!$H$23='Capital Structure'!$E$17,BJ135,BJ141)</f>
        <v>144026.05714203292</v>
      </c>
      <c r="BK150" s="136">
        <f>IF('Capital Structure'!$H$23='Capital Structure'!$E$17,BK135,BK141)</f>
        <v>158760.78109807349</v>
      </c>
      <c r="BL150" s="136">
        <f>IF('Capital Structure'!$H$23='Capital Structure'!$E$17,BL135,BL141)</f>
        <v>173556.89973726418</v>
      </c>
      <c r="BM150" s="136">
        <f>IF('Capital Structure'!$H$23='Capital Structure'!$E$17,BM135,BM141)</f>
        <v>188414.66887078484</v>
      </c>
      <c r="BN150" s="136">
        <f>IF('Capital Structure'!$H$23='Capital Structure'!$E$17,BN135,BN141)</f>
        <v>203334.34537569518</v>
      </c>
      <c r="BO150" s="136">
        <f>IF('Capital Structure'!$H$23='Capital Structure'!$E$17,BO135,BO141)</f>
        <v>218316.18719937597</v>
      </c>
      <c r="BP150" s="136">
        <f>IF('Capital Structure'!$H$23='Capital Structure'!$E$17,BP135,BP141)</f>
        <v>233360.45336398878</v>
      </c>
      <c r="BQ150" s="136">
        <f>IF('Capital Structure'!$H$23='Capital Structure'!$E$17,BQ135,BQ141)</f>
        <v>248467.40397095415</v>
      </c>
      <c r="BR150" s="136">
        <f>IF('Capital Structure'!$H$23='Capital Structure'!$E$17,BR135,BR141)</f>
        <v>263637.30020544847</v>
      </c>
      <c r="BS150" s="136">
        <f>IF('Capital Structure'!$H$23='Capital Structure'!$E$17,BS135,BS141)</f>
        <v>278870.40434091998</v>
      </c>
      <c r="BT150" s="136">
        <f>IF('Capital Structure'!$H$23='Capital Structure'!$E$17,BT135,BT141)</f>
        <v>294166.97974362253</v>
      </c>
      <c r="BU150" s="136">
        <f>IF('Capital Structure'!$H$23='Capital Structure'!$E$17,BU135,BU141)</f>
        <v>309527.2908771697</v>
      </c>
      <c r="BV150" s="136">
        <f>IF('Capital Structure'!$H$23='Capital Structure'!$E$17,BV135,BV141)</f>
        <v>324951.60330710659</v>
      </c>
      <c r="BW150" s="136">
        <f>IF('Capital Structure'!$H$23='Capital Structure'!$E$17,BW135,BW141)</f>
        <v>340440.18370550167</v>
      </c>
      <c r="BX150" s="136">
        <f>IF('Capital Structure'!$H$23='Capital Structure'!$E$17,BX135,BX141)</f>
        <v>355993.29985555657</v>
      </c>
      <c r="BY150" s="136">
        <f>IF('Capital Structure'!$H$23='Capital Structure'!$E$17,BY135,BY141)</f>
        <v>371611.22065623687</v>
      </c>
      <c r="BZ150" s="136">
        <f>IF('Capital Structure'!$H$23='Capital Structure'!$E$17,BZ135,BZ141)</f>
        <v>387294.21612691967</v>
      </c>
      <c r="CA150" s="136">
        <f>IF('Capital Structure'!$H$23='Capital Structure'!$E$17,CA135,CA141)</f>
        <v>0</v>
      </c>
      <c r="CB150" s="136">
        <f>IF('Capital Structure'!$H$23='Capital Structure'!$E$17,CB135,CB141)</f>
        <v>0</v>
      </c>
      <c r="CC150" s="136">
        <f>IF('Capital Structure'!$H$23='Capital Structure'!$E$17,CC135,CC141)</f>
        <v>0</v>
      </c>
      <c r="CD150" s="136">
        <f>IF('Capital Structure'!$H$23='Capital Structure'!$E$17,CD135,CD141)</f>
        <v>0</v>
      </c>
      <c r="CE150" s="136">
        <f>IF('Capital Structure'!$H$23='Capital Structure'!$E$17,CE135,CE141)</f>
        <v>0</v>
      </c>
      <c r="CF150" s="136">
        <f>IF('Capital Structure'!$H$23='Capital Structure'!$E$17,CF135,CF141)</f>
        <v>0</v>
      </c>
      <c r="CG150" s="136">
        <f>IF('Capital Structure'!$H$23='Capital Structure'!$E$17,CG135,CG141)</f>
        <v>0</v>
      </c>
      <c r="CH150" s="136">
        <f>IF('Capital Structure'!$H$23='Capital Structure'!$E$17,CH135,CH141)</f>
        <v>0</v>
      </c>
      <c r="CI150" s="136">
        <f>IF('Capital Structure'!$H$23='Capital Structure'!$E$17,CI135,CI141)</f>
        <v>0</v>
      </c>
      <c r="CJ150" s="136">
        <f>IF('Capital Structure'!$H$23='Capital Structure'!$E$17,CJ135,CJ141)</f>
        <v>0</v>
      </c>
      <c r="CK150" s="136">
        <f>IF('Capital Structure'!$H$23='Capital Structure'!$E$17,CK135,CK141)</f>
        <v>0</v>
      </c>
      <c r="CL150" s="136">
        <f>IF('Capital Structure'!$H$23='Capital Structure'!$E$17,CL135,CL141)</f>
        <v>0</v>
      </c>
      <c r="CM150" s="136">
        <f>IF('Capital Structure'!$H$23='Capital Structure'!$E$17,CM135,CM141)</f>
        <v>0</v>
      </c>
      <c r="CN150" s="136">
        <f>IF('Capital Structure'!$H$23='Capital Structure'!$E$17,CN135,CN141)</f>
        <v>0</v>
      </c>
      <c r="CO150" s="136">
        <f>IF('Capital Structure'!$H$23='Capital Structure'!$E$17,CO135,CO141)</f>
        <v>0</v>
      </c>
      <c r="CP150" s="136">
        <f>IF('Capital Structure'!$H$23='Capital Structure'!$E$17,CP135,CP141)</f>
        <v>0</v>
      </c>
      <c r="CQ150" s="136">
        <f>IF('Capital Structure'!$H$23='Capital Structure'!$E$17,CQ135,CQ141)</f>
        <v>0</v>
      </c>
      <c r="CR150" s="136">
        <f>IF('Capital Structure'!$H$23='Capital Structure'!$E$17,CR135,CR141)</f>
        <v>0</v>
      </c>
      <c r="CS150" s="136">
        <f>IF('Capital Structure'!$H$23='Capital Structure'!$E$17,CS135,CS141)</f>
        <v>0</v>
      </c>
      <c r="CT150" s="136">
        <f>IF('Capital Structure'!$H$23='Capital Structure'!$E$17,CT135,CT141)</f>
        <v>0</v>
      </c>
      <c r="CU150" s="136">
        <f>IF('Capital Structure'!$H$23='Capital Structure'!$E$17,CU135,CU141)</f>
        <v>0</v>
      </c>
      <c r="CV150" s="136">
        <f>IF('Capital Structure'!$H$23='Capital Structure'!$E$17,CV135,CV141)</f>
        <v>0</v>
      </c>
      <c r="CW150" s="136">
        <f>IF('Capital Structure'!$H$23='Capital Structure'!$E$17,CW135,CW141)</f>
        <v>0</v>
      </c>
      <c r="CX150" s="136">
        <f>IF('Capital Structure'!$H$23='Capital Structure'!$E$17,CX135,CX141)</f>
        <v>0</v>
      </c>
      <c r="CY150" s="136">
        <f>IF('Capital Structure'!$H$23='Capital Structure'!$E$17,CY135,CY141)</f>
        <v>0</v>
      </c>
      <c r="CZ150" s="136">
        <f>IF('Capital Structure'!$H$23='Capital Structure'!$E$17,CZ135,CZ141)</f>
        <v>0</v>
      </c>
      <c r="DA150" s="136">
        <f>IF('Capital Structure'!$H$23='Capital Structure'!$E$17,DA135,DA141)</f>
        <v>0</v>
      </c>
      <c r="DB150" s="136">
        <f>IF('Capital Structure'!$H$23='Capital Structure'!$E$17,DB135,DB141)</f>
        <v>0</v>
      </c>
      <c r="DC150" s="136">
        <f>IF('Capital Structure'!$H$23='Capital Structure'!$E$17,DC135,DC141)</f>
        <v>0</v>
      </c>
      <c r="DD150" s="136">
        <f>IF('Capital Structure'!$H$23='Capital Structure'!$E$17,DD135,DD141)</f>
        <v>0</v>
      </c>
      <c r="DE150" s="136">
        <f>IF('Capital Structure'!$H$23='Capital Structure'!$E$17,DE135,DE141)</f>
        <v>0</v>
      </c>
      <c r="DF150" s="136">
        <f>IF('Capital Structure'!$H$23='Capital Structure'!$E$17,DF135,DF141)</f>
        <v>0</v>
      </c>
      <c r="DG150" s="136">
        <f>IF('Capital Structure'!$H$23='Capital Structure'!$E$17,DG135,DG141)</f>
        <v>0</v>
      </c>
      <c r="DH150" s="136">
        <f>IF('Capital Structure'!$H$23='Capital Structure'!$E$17,DH135,DH141)</f>
        <v>0</v>
      </c>
      <c r="DI150" s="136">
        <f>IF('Capital Structure'!$H$23='Capital Structure'!$E$17,DI135,DI141)</f>
        <v>0</v>
      </c>
      <c r="DJ150" s="136">
        <f>IF('Capital Structure'!$H$23='Capital Structure'!$E$17,DJ135,DJ141)</f>
        <v>0</v>
      </c>
      <c r="DK150" s="136">
        <f>IF('Capital Structure'!$H$23='Capital Structure'!$E$17,DK135,DK141)</f>
        <v>0</v>
      </c>
      <c r="DL150" s="136">
        <f>IF('Capital Structure'!$H$23='Capital Structure'!$E$17,DL135,DL141)</f>
        <v>0</v>
      </c>
      <c r="DM150" s="136">
        <f>IF('Capital Structure'!$H$23='Capital Structure'!$E$17,DM135,DM141)</f>
        <v>0</v>
      </c>
      <c r="DN150" s="136">
        <f>IF('Capital Structure'!$H$23='Capital Structure'!$E$17,DN135,DN141)</f>
        <v>0</v>
      </c>
      <c r="DO150" s="136">
        <f>IF('Capital Structure'!$H$23='Capital Structure'!$E$17,DO135,DO141)</f>
        <v>0</v>
      </c>
      <c r="DP150" s="136">
        <f>IF('Capital Structure'!$H$23='Capital Structure'!$E$17,DP135,DP141)</f>
        <v>0</v>
      </c>
      <c r="DQ150" s="136">
        <f>IF('Capital Structure'!$H$23='Capital Structure'!$E$17,DQ135,DQ141)</f>
        <v>0</v>
      </c>
      <c r="DR150" s="136">
        <f>IF('Capital Structure'!$H$23='Capital Structure'!$E$17,DR135,DR141)</f>
        <v>0</v>
      </c>
      <c r="DS150" s="136">
        <f>IF('Capital Structure'!$H$23='Capital Structure'!$E$17,DS135,DS141)</f>
        <v>0</v>
      </c>
      <c r="DT150" s="136">
        <f>IF('Capital Structure'!$H$23='Capital Structure'!$E$17,DT135,DT141)</f>
        <v>0</v>
      </c>
      <c r="DU150" s="136">
        <f>IF('Capital Structure'!$H$23='Capital Structure'!$E$17,DU135,DU141)</f>
        <v>0</v>
      </c>
      <c r="DV150" s="136">
        <f>IF('Capital Structure'!$H$23='Capital Structure'!$E$17,DV135,DV141)</f>
        <v>0</v>
      </c>
      <c r="DW150" s="136">
        <f>IF('Capital Structure'!$H$23='Capital Structure'!$E$17,DW135,DW141)</f>
        <v>0</v>
      </c>
      <c r="DX150" s="136">
        <f>IF('Capital Structure'!$H$23='Capital Structure'!$E$17,DX135,DX141)</f>
        <v>0</v>
      </c>
      <c r="DY150" s="136">
        <f>IF('Capital Structure'!$H$23='Capital Structure'!$E$17,DY135,DY141)</f>
        <v>0</v>
      </c>
      <c r="DZ150" s="136">
        <f>IF('Capital Structure'!$H$23='Capital Structure'!$E$17,DZ135,DZ141)</f>
        <v>0</v>
      </c>
      <c r="EA150" s="136">
        <f>IF('Capital Structure'!$H$23='Capital Structure'!$E$17,EA135,EA141)</f>
        <v>0</v>
      </c>
      <c r="EB150" s="136">
        <f>IF('Capital Structure'!$H$23='Capital Structure'!$E$17,EB135,EB141)</f>
        <v>0</v>
      </c>
      <c r="EC150" s="136">
        <f>IF('Capital Structure'!$H$23='Capital Structure'!$E$17,EC135,EC141)</f>
        <v>0</v>
      </c>
      <c r="ED150" s="136">
        <f>IF('Capital Structure'!$H$23='Capital Structure'!$E$17,ED135,ED141)</f>
        <v>0</v>
      </c>
      <c r="EE150" s="136">
        <f>IF('Capital Structure'!$H$23='Capital Structure'!$E$17,EE135,EE141)</f>
        <v>0</v>
      </c>
      <c r="EF150" s="136">
        <f>IF('Capital Structure'!$H$23='Capital Structure'!$E$17,EF135,EF141)</f>
        <v>0</v>
      </c>
      <c r="EG150" s="136">
        <f>IF('Capital Structure'!$H$23='Capital Structure'!$E$17,EG135,EG141)</f>
        <v>0</v>
      </c>
      <c r="EH150" s="136">
        <f>IF('Capital Structure'!$H$23='Capital Structure'!$E$17,EH135,EH141)</f>
        <v>0</v>
      </c>
      <c r="EI150" s="136">
        <f>IF('Capital Structure'!$H$23='Capital Structure'!$E$17,EI135,EI141)</f>
        <v>0</v>
      </c>
      <c r="EJ150" s="136">
        <f>IF('Capital Structure'!$H$23='Capital Structure'!$E$17,EJ135,EJ141)</f>
        <v>0</v>
      </c>
      <c r="EK150" s="136">
        <f>IF('Capital Structure'!$H$23='Capital Structure'!$E$17,EK135,EK141)</f>
        <v>0</v>
      </c>
      <c r="EL150" s="136">
        <f>IF('Capital Structure'!$H$23='Capital Structure'!$E$17,EL135,EL141)</f>
        <v>0</v>
      </c>
      <c r="EM150" s="136">
        <f>IF('Capital Structure'!$H$23='Capital Structure'!$E$17,EM135,EM141)</f>
        <v>0</v>
      </c>
      <c r="EN150" s="136">
        <f>IF('Capital Structure'!$H$23='Capital Structure'!$E$17,EN135,EN141)</f>
        <v>0</v>
      </c>
      <c r="EO150" s="136">
        <f>IF('Capital Structure'!$H$23='Capital Structure'!$E$17,EO135,EO141)</f>
        <v>0</v>
      </c>
      <c r="EP150" s="136">
        <f>IF('Capital Structure'!$H$23='Capital Structure'!$E$17,EP135,EP141)</f>
        <v>0</v>
      </c>
      <c r="EQ150" s="136">
        <f>IF('Capital Structure'!$H$23='Capital Structure'!$E$17,EQ135,EQ141)</f>
        <v>0</v>
      </c>
      <c r="ER150" s="136">
        <f>IF('Capital Structure'!$H$23='Capital Structure'!$E$17,ER135,ER141)</f>
        <v>0</v>
      </c>
      <c r="ES150" s="136">
        <f>IF('Capital Structure'!$H$23='Capital Structure'!$E$17,ES135,ES141)</f>
        <v>0</v>
      </c>
      <c r="ET150" s="136">
        <f>IF('Capital Structure'!$H$23='Capital Structure'!$E$17,ET135,ET141)</f>
        <v>0</v>
      </c>
      <c r="EU150" s="136">
        <f>IF('Capital Structure'!$H$23='Capital Structure'!$E$17,EU135,EU141)</f>
        <v>0</v>
      </c>
      <c r="EV150" s="136">
        <f>IF('Capital Structure'!$H$23='Capital Structure'!$E$17,EV135,EV141)</f>
        <v>0</v>
      </c>
      <c r="EW150" s="136">
        <f>IF('Capital Structure'!$H$23='Capital Structure'!$E$17,EW135,EW141)</f>
        <v>0</v>
      </c>
      <c r="EX150" s="136">
        <f>IF('Capital Structure'!$H$23='Capital Structure'!$E$17,EX135,EX141)</f>
        <v>0</v>
      </c>
      <c r="EY150" s="136">
        <f>IF('Capital Structure'!$H$23='Capital Structure'!$E$17,EY135,EY141)</f>
        <v>0</v>
      </c>
      <c r="EZ150" s="136">
        <f>IF('Capital Structure'!$H$23='Capital Structure'!$E$17,EZ135,EZ141)</f>
        <v>0</v>
      </c>
      <c r="FA150" s="136">
        <f>IF('Capital Structure'!$H$23='Capital Structure'!$E$17,FA135,FA141)</f>
        <v>0</v>
      </c>
      <c r="FB150" s="136">
        <f>IF('Capital Structure'!$H$23='Capital Structure'!$E$17,FB135,FB141)</f>
        <v>0</v>
      </c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>
      <c r="B151" s="140"/>
      <c r="D151" s="108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36"/>
      <c r="CY151" s="136"/>
      <c r="CZ151" s="136"/>
      <c r="DA151" s="136"/>
      <c r="DB151" s="136"/>
      <c r="DC151" s="136"/>
      <c r="DD151" s="136"/>
      <c r="DE151" s="136"/>
      <c r="DF151" s="136"/>
      <c r="DG151" s="136"/>
      <c r="DH151" s="136"/>
      <c r="DI151" s="136"/>
      <c r="DJ151" s="136"/>
      <c r="DK151" s="136"/>
      <c r="DL151" s="136"/>
      <c r="DM151" s="136"/>
      <c r="DN151" s="136"/>
      <c r="DO151" s="136"/>
      <c r="DP151" s="136"/>
      <c r="DQ151" s="136"/>
      <c r="DR151" s="136"/>
      <c r="DS151" s="136"/>
      <c r="DT151" s="136"/>
      <c r="DU151" s="136"/>
      <c r="DV151" s="136"/>
      <c r="DW151" s="136"/>
      <c r="DX151" s="136"/>
      <c r="DY151" s="136"/>
      <c r="DZ151" s="136"/>
      <c r="EA151" s="136"/>
      <c r="EB151" s="136"/>
      <c r="EC151" s="136"/>
      <c r="ED151" s="136"/>
      <c r="EE151" s="136"/>
      <c r="EF151" s="136"/>
      <c r="EG151" s="136"/>
      <c r="EH151" s="136"/>
      <c r="EI151" s="136"/>
      <c r="EJ151" s="136"/>
      <c r="EK151" s="136"/>
      <c r="EL151" s="136"/>
      <c r="EM151" s="136"/>
      <c r="EN151" s="136"/>
      <c r="EO151" s="136"/>
      <c r="EP151" s="136"/>
      <c r="EQ151" s="136"/>
      <c r="ER151" s="136"/>
      <c r="ES151" s="136"/>
      <c r="ET151" s="136"/>
      <c r="EU151" s="136"/>
      <c r="EV151" s="136"/>
      <c r="EW151" s="136"/>
      <c r="EX151" s="136"/>
      <c r="EY151" s="136"/>
      <c r="EZ151" s="136"/>
      <c r="FA151" s="136"/>
      <c r="FB151" s="136"/>
      <c r="FC151" s="136"/>
      <c r="FD151" s="136"/>
      <c r="FE151" s="136"/>
      <c r="FF151" s="136"/>
      <c r="FG151" s="136"/>
      <c r="FH151" s="136"/>
      <c r="FI151" s="136"/>
      <c r="FJ151" s="136"/>
      <c r="FK151" s="136"/>
      <c r="FL151" s="136"/>
      <c r="FM151" s="136"/>
      <c r="FN151" s="136"/>
      <c r="FO151" s="136"/>
      <c r="FP151" s="136"/>
      <c r="FQ151" s="136"/>
      <c r="FR151" s="136"/>
      <c r="FS151" s="136"/>
      <c r="FT151" s="136"/>
      <c r="FU151" s="136"/>
      <c r="FV151" s="136"/>
      <c r="FW151" s="136"/>
      <c r="FX151" s="136"/>
      <c r="FY151" s="136"/>
      <c r="FZ151" s="136"/>
      <c r="GA151" s="136"/>
      <c r="GB151" s="136"/>
      <c r="GC151" s="136"/>
      <c r="GD151" s="136"/>
      <c r="GE151" s="136"/>
      <c r="GF151" s="136"/>
      <c r="GG151" s="136"/>
      <c r="GH151" s="136"/>
      <c r="GI151" s="136"/>
      <c r="GJ151" s="136"/>
      <c r="GK151" s="136"/>
      <c r="GL151" s="136"/>
      <c r="GM151" s="136"/>
      <c r="GN151" s="136"/>
      <c r="GO151" s="136"/>
      <c r="GP151" s="136"/>
      <c r="GQ151" s="136"/>
      <c r="GR151" s="136"/>
      <c r="GS151" s="136"/>
      <c r="GT151" s="136"/>
      <c r="GU151" s="136"/>
      <c r="GV151" s="136"/>
      <c r="GW151" s="136"/>
      <c r="GX151" s="136"/>
    </row>
    <row r="152" spans="2:206" s="110" customFormat="1">
      <c r="B152" s="111" t="s">
        <v>294</v>
      </c>
    </row>
    <row r="157" spans="2:206">
      <c r="E157" s="107">
        <f>E51</f>
        <v>42278</v>
      </c>
      <c r="F157" s="107">
        <f t="shared" ref="F157:BQ157" si="47">F51</f>
        <v>42309</v>
      </c>
      <c r="G157" s="107">
        <f t="shared" si="47"/>
        <v>42339</v>
      </c>
      <c r="H157" s="107">
        <f t="shared" si="47"/>
        <v>42370</v>
      </c>
      <c r="I157" s="107">
        <f t="shared" si="47"/>
        <v>42401</v>
      </c>
      <c r="J157" s="107">
        <f t="shared" si="47"/>
        <v>42430</v>
      </c>
      <c r="K157" s="107">
        <f t="shared" si="47"/>
        <v>42461</v>
      </c>
      <c r="L157" s="107">
        <f t="shared" si="47"/>
        <v>42491</v>
      </c>
      <c r="M157" s="107">
        <f t="shared" si="47"/>
        <v>42522</v>
      </c>
      <c r="N157" s="107">
        <f t="shared" si="47"/>
        <v>42552</v>
      </c>
      <c r="O157" s="107">
        <f t="shared" si="47"/>
        <v>42583</v>
      </c>
      <c r="P157" s="107">
        <f t="shared" si="47"/>
        <v>42614</v>
      </c>
      <c r="Q157" s="107">
        <f t="shared" si="47"/>
        <v>42644</v>
      </c>
      <c r="R157" s="107">
        <f t="shared" si="47"/>
        <v>42675</v>
      </c>
      <c r="S157" s="107">
        <f t="shared" si="47"/>
        <v>42705</v>
      </c>
      <c r="T157" s="107">
        <f t="shared" si="47"/>
        <v>42736</v>
      </c>
      <c r="U157" s="107">
        <f t="shared" si="47"/>
        <v>42767</v>
      </c>
      <c r="V157" s="107">
        <f t="shared" si="47"/>
        <v>42795</v>
      </c>
      <c r="W157" s="107">
        <f t="shared" si="47"/>
        <v>42826</v>
      </c>
      <c r="X157" s="107">
        <f t="shared" si="47"/>
        <v>42856</v>
      </c>
      <c r="Y157" s="107">
        <f t="shared" si="47"/>
        <v>42887</v>
      </c>
      <c r="Z157" s="107">
        <f t="shared" si="47"/>
        <v>42917</v>
      </c>
      <c r="AA157" s="107">
        <f t="shared" si="47"/>
        <v>42948</v>
      </c>
      <c r="AB157" s="107">
        <f t="shared" si="47"/>
        <v>42979</v>
      </c>
      <c r="AC157" s="107">
        <f t="shared" si="47"/>
        <v>43009</v>
      </c>
      <c r="AD157" s="107">
        <f t="shared" si="47"/>
        <v>43040</v>
      </c>
      <c r="AE157" s="107">
        <f t="shared" si="47"/>
        <v>43070</v>
      </c>
      <c r="AF157" s="107">
        <f t="shared" si="47"/>
        <v>43101</v>
      </c>
      <c r="AG157" s="107">
        <f t="shared" si="47"/>
        <v>43132</v>
      </c>
      <c r="AH157" s="107">
        <f t="shared" si="47"/>
        <v>43160</v>
      </c>
      <c r="AI157" s="107">
        <f t="shared" si="47"/>
        <v>43191</v>
      </c>
      <c r="AJ157" s="107">
        <f t="shared" si="47"/>
        <v>43221</v>
      </c>
      <c r="AK157" s="107">
        <f t="shared" si="47"/>
        <v>43252</v>
      </c>
      <c r="AL157" s="107">
        <f t="shared" si="47"/>
        <v>43282</v>
      </c>
      <c r="AM157" s="107">
        <f t="shared" si="47"/>
        <v>43313</v>
      </c>
      <c r="AN157" s="107">
        <f t="shared" si="47"/>
        <v>43344</v>
      </c>
      <c r="AO157" s="107">
        <f t="shared" si="47"/>
        <v>43374</v>
      </c>
      <c r="AP157" s="107">
        <f t="shared" si="47"/>
        <v>43405</v>
      </c>
      <c r="AQ157" s="107">
        <f t="shared" si="47"/>
        <v>43435</v>
      </c>
      <c r="AR157" s="107">
        <f t="shared" si="47"/>
        <v>43466</v>
      </c>
      <c r="AS157" s="107">
        <f t="shared" si="47"/>
        <v>43497</v>
      </c>
      <c r="AT157" s="107">
        <f t="shared" si="47"/>
        <v>43525</v>
      </c>
      <c r="AU157" s="107">
        <f t="shared" si="47"/>
        <v>43556</v>
      </c>
      <c r="AV157" s="107">
        <f t="shared" si="47"/>
        <v>43586</v>
      </c>
      <c r="AW157" s="107">
        <f t="shared" si="47"/>
        <v>43617</v>
      </c>
      <c r="AX157" s="107">
        <f t="shared" si="47"/>
        <v>43647</v>
      </c>
      <c r="AY157" s="107">
        <f t="shared" si="47"/>
        <v>43678</v>
      </c>
      <c r="AZ157" s="107">
        <f t="shared" si="47"/>
        <v>43709</v>
      </c>
      <c r="BA157" s="107">
        <f t="shared" si="47"/>
        <v>43739</v>
      </c>
      <c r="BB157" s="107">
        <f t="shared" si="47"/>
        <v>43770</v>
      </c>
      <c r="BC157" s="107">
        <f t="shared" si="47"/>
        <v>43800</v>
      </c>
      <c r="BD157" s="107">
        <f t="shared" si="47"/>
        <v>43831</v>
      </c>
      <c r="BE157" s="107">
        <f t="shared" si="47"/>
        <v>43862</v>
      </c>
      <c r="BF157" s="107">
        <f t="shared" si="47"/>
        <v>43891</v>
      </c>
      <c r="BG157" s="107">
        <f t="shared" si="47"/>
        <v>43922</v>
      </c>
      <c r="BH157" s="107">
        <f t="shared" si="47"/>
        <v>43952</v>
      </c>
      <c r="BI157" s="107">
        <f t="shared" si="47"/>
        <v>43983</v>
      </c>
      <c r="BJ157" s="107">
        <f t="shared" si="47"/>
        <v>44013</v>
      </c>
      <c r="BK157" s="107">
        <f t="shared" si="47"/>
        <v>44044</v>
      </c>
      <c r="BL157" s="107">
        <f t="shared" si="47"/>
        <v>44075</v>
      </c>
      <c r="BM157" s="107">
        <f t="shared" si="47"/>
        <v>44105</v>
      </c>
      <c r="BN157" s="107">
        <f t="shared" si="47"/>
        <v>44136</v>
      </c>
      <c r="BO157" s="107">
        <f t="shared" si="47"/>
        <v>44166</v>
      </c>
      <c r="BP157" s="107">
        <f t="shared" si="47"/>
        <v>44197</v>
      </c>
      <c r="BQ157" s="107">
        <f t="shared" si="47"/>
        <v>44228</v>
      </c>
      <c r="BR157" s="107">
        <f t="shared" ref="BR157:CN157" si="48">BR51</f>
        <v>44256</v>
      </c>
      <c r="BS157" s="107">
        <f t="shared" si="48"/>
        <v>44287</v>
      </c>
      <c r="BT157" s="107">
        <f t="shared" si="48"/>
        <v>44317</v>
      </c>
      <c r="BU157" s="107">
        <f t="shared" si="48"/>
        <v>44348</v>
      </c>
      <c r="BV157" s="107">
        <f t="shared" si="48"/>
        <v>44378</v>
      </c>
      <c r="BW157" s="107">
        <f t="shared" si="48"/>
        <v>44409</v>
      </c>
      <c r="BX157" s="107">
        <f t="shared" si="48"/>
        <v>44440</v>
      </c>
      <c r="BY157" s="107">
        <f t="shared" si="48"/>
        <v>44470</v>
      </c>
      <c r="BZ157" s="107">
        <f t="shared" si="48"/>
        <v>44501</v>
      </c>
      <c r="CA157" s="107">
        <f t="shared" si="48"/>
        <v>44531</v>
      </c>
      <c r="CB157" s="107">
        <f t="shared" si="48"/>
        <v>44562</v>
      </c>
      <c r="CC157" s="107">
        <f t="shared" si="48"/>
        <v>44593</v>
      </c>
      <c r="CD157" s="107">
        <f t="shared" si="48"/>
        <v>44621</v>
      </c>
      <c r="CE157" s="107">
        <f t="shared" si="48"/>
        <v>44652</v>
      </c>
      <c r="CF157" s="107">
        <f t="shared" si="48"/>
        <v>44682</v>
      </c>
      <c r="CG157" s="107">
        <f t="shared" si="48"/>
        <v>44713</v>
      </c>
      <c r="CH157" s="107">
        <f t="shared" si="48"/>
        <v>44743</v>
      </c>
      <c r="CI157" s="107">
        <f t="shared" si="48"/>
        <v>44774</v>
      </c>
      <c r="CJ157" s="107">
        <f t="shared" si="48"/>
        <v>44805</v>
      </c>
      <c r="CK157" s="107">
        <f t="shared" si="48"/>
        <v>44835</v>
      </c>
      <c r="CL157" s="107">
        <f t="shared" si="48"/>
        <v>44866</v>
      </c>
      <c r="CM157" s="107">
        <f t="shared" si="48"/>
        <v>44896</v>
      </c>
      <c r="CN157" s="107">
        <f t="shared" si="48"/>
        <v>44927</v>
      </c>
      <c r="CO157" s="107">
        <f>CO51</f>
        <v>44958</v>
      </c>
      <c r="CP157" s="107">
        <f t="shared" ref="CP157:EK157" si="49">CP51</f>
        <v>44986</v>
      </c>
      <c r="CQ157" s="107">
        <f t="shared" si="49"/>
        <v>45017</v>
      </c>
      <c r="CR157" s="107">
        <f t="shared" si="49"/>
        <v>45047</v>
      </c>
      <c r="CS157" s="107">
        <f t="shared" si="49"/>
        <v>45078</v>
      </c>
      <c r="CT157" s="107">
        <f t="shared" si="49"/>
        <v>45108</v>
      </c>
      <c r="CU157" s="107">
        <f t="shared" si="49"/>
        <v>45139</v>
      </c>
      <c r="CV157" s="107">
        <f t="shared" si="49"/>
        <v>45170</v>
      </c>
      <c r="CW157" s="107">
        <f t="shared" si="49"/>
        <v>45200</v>
      </c>
      <c r="CX157" s="107">
        <f t="shared" si="49"/>
        <v>45231</v>
      </c>
      <c r="CY157" s="107">
        <f t="shared" si="49"/>
        <v>45261</v>
      </c>
      <c r="CZ157" s="107">
        <f t="shared" si="49"/>
        <v>45292</v>
      </c>
      <c r="DA157" s="107">
        <f t="shared" si="49"/>
        <v>45323</v>
      </c>
      <c r="DB157" s="107">
        <f t="shared" si="49"/>
        <v>45352</v>
      </c>
      <c r="DC157" s="107">
        <f t="shared" si="49"/>
        <v>45383</v>
      </c>
      <c r="DD157" s="107">
        <f t="shared" si="49"/>
        <v>45413</v>
      </c>
      <c r="DE157" s="107">
        <f t="shared" si="49"/>
        <v>45444</v>
      </c>
      <c r="DF157" s="107">
        <f t="shared" si="49"/>
        <v>45474</v>
      </c>
      <c r="DG157" s="107">
        <f t="shared" si="49"/>
        <v>45505</v>
      </c>
      <c r="DH157" s="107">
        <f t="shared" si="49"/>
        <v>45536</v>
      </c>
      <c r="DI157" s="107">
        <f t="shared" si="49"/>
        <v>45566</v>
      </c>
      <c r="DJ157" s="107">
        <f t="shared" si="49"/>
        <v>45597</v>
      </c>
      <c r="DK157" s="107">
        <f t="shared" si="49"/>
        <v>45627</v>
      </c>
      <c r="DL157" s="107">
        <f t="shared" si="49"/>
        <v>45658</v>
      </c>
      <c r="DM157" s="107">
        <f t="shared" si="49"/>
        <v>45689</v>
      </c>
      <c r="DN157" s="107">
        <f t="shared" si="49"/>
        <v>45717</v>
      </c>
      <c r="DO157" s="107">
        <f t="shared" si="49"/>
        <v>45748</v>
      </c>
      <c r="DP157" s="107">
        <f t="shared" si="49"/>
        <v>45778</v>
      </c>
      <c r="DQ157" s="107">
        <f t="shared" si="49"/>
        <v>45809</v>
      </c>
      <c r="DR157" s="107">
        <f t="shared" si="49"/>
        <v>45839</v>
      </c>
      <c r="DS157" s="107">
        <f t="shared" si="49"/>
        <v>45870</v>
      </c>
      <c r="DT157" s="107">
        <f t="shared" si="49"/>
        <v>45901</v>
      </c>
      <c r="DU157" s="107">
        <f t="shared" si="49"/>
        <v>45931</v>
      </c>
      <c r="DV157" s="107">
        <f t="shared" si="49"/>
        <v>45962</v>
      </c>
      <c r="DW157" s="107">
        <f t="shared" si="49"/>
        <v>45992</v>
      </c>
      <c r="DX157" s="107">
        <f t="shared" si="49"/>
        <v>46023</v>
      </c>
      <c r="DY157" s="107">
        <f t="shared" si="49"/>
        <v>46054</v>
      </c>
      <c r="DZ157" s="107">
        <f t="shared" si="49"/>
        <v>0</v>
      </c>
      <c r="EA157" s="107">
        <f t="shared" si="49"/>
        <v>0</v>
      </c>
      <c r="EB157" s="107">
        <f t="shared" si="49"/>
        <v>0</v>
      </c>
      <c r="EC157" s="107">
        <f t="shared" si="49"/>
        <v>0</v>
      </c>
      <c r="ED157" s="107">
        <f t="shared" si="49"/>
        <v>0</v>
      </c>
      <c r="EE157" s="107">
        <f t="shared" si="49"/>
        <v>0</v>
      </c>
      <c r="EF157" s="107">
        <f t="shared" si="49"/>
        <v>0</v>
      </c>
      <c r="EG157" s="107">
        <f t="shared" si="49"/>
        <v>0</v>
      </c>
      <c r="EH157" s="107">
        <f t="shared" si="49"/>
        <v>0</v>
      </c>
      <c r="EI157" s="107">
        <f t="shared" si="49"/>
        <v>0</v>
      </c>
      <c r="EJ157" s="107">
        <f t="shared" si="49"/>
        <v>0</v>
      </c>
      <c r="EK157" s="107">
        <f t="shared" si="49"/>
        <v>0</v>
      </c>
    </row>
    <row r="158" spans="2:206">
      <c r="B158" s="106" t="s">
        <v>361</v>
      </c>
      <c r="E158" s="152">
        <f ca="1">'现金流表-晤桥'!D21</f>
        <v>-104327.66666666667</v>
      </c>
      <c r="F158" s="152">
        <f ca="1">'现金流表-晤桥'!E21</f>
        <v>-104327.66666666667</v>
      </c>
      <c r="G158" s="152">
        <f ca="1">'现金流表-晤桥'!F21</f>
        <v>-104327.66666666667</v>
      </c>
      <c r="H158" s="152">
        <f ca="1">'现金流表-晤桥'!G21</f>
        <v>-26081.916666666668</v>
      </c>
      <c r="I158" s="152">
        <f ca="1">'现金流表-晤桥'!H21</f>
        <v>4634564.8591023022</v>
      </c>
      <c r="J158" s="152">
        <f ca="1">'现金流表-晤桥'!I21</f>
        <v>4634564.8591023022</v>
      </c>
      <c r="K158" s="152">
        <f ca="1">'现金流表-晤桥'!J21</f>
        <v>16968569.054011393</v>
      </c>
      <c r="L158" s="152">
        <f ca="1">'现金流表-晤桥'!K21</f>
        <v>16968569.054011393</v>
      </c>
      <c r="M158" s="152">
        <f ca="1">'现金流表-晤桥'!L21</f>
        <v>53970581.638738669</v>
      </c>
      <c r="N158" s="152">
        <f ca="1">'现金流表-晤桥'!M21</f>
        <v>53970581.638738669</v>
      </c>
      <c r="O158" s="152">
        <f ca="1">'现金流表-晤桥'!N21</f>
        <v>53970581.638738669</v>
      </c>
      <c r="P158" s="152">
        <f ca="1">'现金流表-晤桥'!O21</f>
        <v>53970581.638738669</v>
      </c>
      <c r="Q158" s="152">
        <f ca="1">'现金流表-晤桥'!P21</f>
        <v>53970581.638738669</v>
      </c>
      <c r="R158" s="152">
        <f ca="1">'现金流表-晤桥'!Q21</f>
        <v>53970581.638738669</v>
      </c>
      <c r="S158" s="152">
        <f ca="1">'现金流表-晤桥'!R21</f>
        <v>53970632.905904472</v>
      </c>
      <c r="T158" s="152">
        <f ca="1">'现金流表-晤桥'!S21</f>
        <v>60609061.174620278</v>
      </c>
      <c r="U158" s="152">
        <f ca="1">'现金流表-晤桥'!T21</f>
        <v>66776198.946256638</v>
      </c>
      <c r="V158" s="152">
        <f ca="1">'现金流表-晤桥'!U21</f>
        <v>84277768.915711179</v>
      </c>
      <c r="W158" s="152">
        <f ca="1">'现金流表-晤桥'!V21</f>
        <v>84278175.938256651</v>
      </c>
      <c r="X158" s="152">
        <f ca="1">'现金流表-晤桥'!W21</f>
        <v>136782885.84662029</v>
      </c>
      <c r="Y158" s="152">
        <f ca="1">'现金流表-晤桥'!X21</f>
        <v>95032923.846620291</v>
      </c>
      <c r="Z158" s="152">
        <f ca="1">'现金流表-晤桥'!Y21</f>
        <v>136782885.84662029</v>
      </c>
      <c r="AA158" s="152">
        <f ca="1">'现金流表-晤桥'!Z21</f>
        <v>136782885.84662029</v>
      </c>
      <c r="AB158" s="152">
        <f ca="1">'现金流表-晤桥'!AA21</f>
        <v>136782885.84662029</v>
      </c>
      <c r="AC158" s="152">
        <f ca="1">'现金流表-晤桥'!AB21</f>
        <v>136782885.84662029</v>
      </c>
      <c r="AD158" s="152">
        <f ca="1">'现金流表-晤桥'!AC21</f>
        <v>132824558.84662029</v>
      </c>
      <c r="AE158" s="152">
        <f ca="1">'现金流表-晤桥'!AD21</f>
        <v>132824843.62728351</v>
      </c>
      <c r="AF158" s="152">
        <f ca="1">'现金流表-晤桥'!AE21</f>
        <v>142534406.02995759</v>
      </c>
      <c r="AG158" s="152">
        <f ca="1">'现金流表-晤桥'!AF21</f>
        <v>142534978.87650311</v>
      </c>
      <c r="AH158" s="152">
        <f ca="1">'现金流表-晤桥'!AG21</f>
        <v>145002040.51141214</v>
      </c>
      <c r="AI158" s="152">
        <f ca="1">'现金流表-晤桥'!AH21</f>
        <v>145003683.05104861</v>
      </c>
      <c r="AJ158" s="152">
        <f ca="1">'现金流表-晤桥'!AI21</f>
        <v>152077560.95577577</v>
      </c>
      <c r="AK158" s="152">
        <f ca="1">'现金流表-晤桥'!AJ21</f>
        <v>152077560.95577577</v>
      </c>
      <c r="AL158" s="152">
        <f ca="1">'现金流表-晤桥'!AK21</f>
        <v>152077560.95577577</v>
      </c>
      <c r="AM158" s="152">
        <f ca="1">'现金流表-晤桥'!AL21</f>
        <v>139819440.28260607</v>
      </c>
      <c r="AN158" s="152">
        <f ca="1">'现金流表-晤桥'!AM21</f>
        <v>139819440.28260607</v>
      </c>
      <c r="AO158" s="152">
        <f ca="1">'现金流表-晤桥'!AN21</f>
        <v>107516095.96260606</v>
      </c>
      <c r="AP158" s="152">
        <f ca="1">'现金流表-晤桥'!AO21</f>
        <v>107516095.96260606</v>
      </c>
      <c r="AQ158" s="152">
        <f ca="1">'现金流表-晤桥'!AP21</f>
        <v>14892059.42587881</v>
      </c>
      <c r="AR158" s="152">
        <f ca="1">'现金流表-晤桥'!AQ21</f>
        <v>16125590.243333332</v>
      </c>
      <c r="AS158" s="152">
        <f ca="1">'现金流表-晤桥'!AR21</f>
        <v>16125590.243333332</v>
      </c>
      <c r="AT158" s="152">
        <f ca="1">'现金流表-晤桥'!AS21</f>
        <v>16125590.243333332</v>
      </c>
      <c r="AU158" s="152">
        <f ca="1">'现金流表-晤桥'!AT21</f>
        <v>16125590.243333332</v>
      </c>
      <c r="AV158" s="152">
        <f ca="1">'现金流表-晤桥'!AU21</f>
        <v>16125590.243333332</v>
      </c>
      <c r="AW158" s="152">
        <f ca="1">'现金流表-晤桥'!AV21</f>
        <v>16125590.243333332</v>
      </c>
      <c r="AX158" s="152" t="e">
        <f ca="1">'现金流表-晤桥'!AW21</f>
        <v>#REF!</v>
      </c>
      <c r="AY158" s="152">
        <f ca="1">'现金流表-晤桥'!AX21</f>
        <v>-26081.916666666668</v>
      </c>
      <c r="AZ158" s="152">
        <f ca="1">'现金流表-晤桥'!AY21</f>
        <v>-26081.916666666668</v>
      </c>
      <c r="BA158" s="152">
        <f ca="1">'现金流表-晤桥'!AZ21</f>
        <v>-26081.916666666668</v>
      </c>
      <c r="BB158" s="152">
        <f ca="1">'现金流表-晤桥'!BA21</f>
        <v>-26081.916666666668</v>
      </c>
      <c r="BC158" s="152">
        <f ca="1">'现金流表-晤桥'!BB21</f>
        <v>-80845759.576092944</v>
      </c>
      <c r="BD158" s="152">
        <f ca="1">'现金流表-晤桥'!BC21</f>
        <v>0</v>
      </c>
      <c r="BE158" s="152">
        <f ca="1">'现金流表-晤桥'!BD21</f>
        <v>0</v>
      </c>
      <c r="BF158" s="152">
        <f ca="1">'现金流表-晤桥'!BE21</f>
        <v>0</v>
      </c>
      <c r="BG158" s="152">
        <f ca="1">'现金流表-晤桥'!BF21</f>
        <v>-41151346.092698835</v>
      </c>
      <c r="BH158" s="152">
        <f ca="1">'现金流表-晤桥'!BG21</f>
        <v>0</v>
      </c>
      <c r="BI158" s="152">
        <f ca="1">'现金流表-晤桥'!BH21</f>
        <v>0</v>
      </c>
      <c r="BJ158" s="152">
        <f ca="1">'现金流表-晤桥'!BI21</f>
        <v>0</v>
      </c>
      <c r="BK158" s="152">
        <f ca="1">'现金流表-晤桥'!BJ21</f>
        <v>0</v>
      </c>
      <c r="BL158" s="152">
        <f ca="1">'现金流表-晤桥'!BK21</f>
        <v>0</v>
      </c>
      <c r="BM158" s="152">
        <f ca="1">'现金流表-晤桥'!BL21</f>
        <v>0</v>
      </c>
      <c r="BN158" s="152">
        <f ca="1">'现金流表-晤桥'!BM21</f>
        <v>0</v>
      </c>
      <c r="BO158" s="152">
        <f ca="1">'现金流表-晤桥'!BN21</f>
        <v>0</v>
      </c>
      <c r="BP158" s="152">
        <f ca="1">'现金流表-晤桥'!BO21</f>
        <v>0</v>
      </c>
      <c r="BQ158" s="152">
        <f ca="1">'现金流表-晤桥'!BP21</f>
        <v>0</v>
      </c>
      <c r="BR158" s="152">
        <f ca="1">'现金流表-晤桥'!BQ21</f>
        <v>0</v>
      </c>
      <c r="BS158" s="152">
        <f ca="1">'现金流表-晤桥'!BR21</f>
        <v>0</v>
      </c>
      <c r="BT158" s="152">
        <f ca="1">'现金流表-晤桥'!BS21</f>
        <v>0</v>
      </c>
      <c r="BU158" s="152">
        <f ca="1">'现金流表-晤桥'!BT21</f>
        <v>0</v>
      </c>
      <c r="BV158" s="152">
        <f>'现金流表-晤桥'!BU21</f>
        <v>0</v>
      </c>
      <c r="BW158" s="152">
        <f>'现金流表-晤桥'!BV21</f>
        <v>0</v>
      </c>
      <c r="BX158" s="152">
        <f>'现金流表-晤桥'!BW21</f>
        <v>0</v>
      </c>
      <c r="BY158" s="152">
        <f>'现金流表-晤桥'!BX21</f>
        <v>0</v>
      </c>
      <c r="BZ158" s="152">
        <f>'现金流表-晤桥'!BY21</f>
        <v>0</v>
      </c>
      <c r="CA158" s="152">
        <f>'现金流表-晤桥'!BZ21</f>
        <v>0</v>
      </c>
      <c r="CB158" s="152">
        <f>'现金流表-晤桥'!CA21</f>
        <v>0</v>
      </c>
      <c r="CC158" s="152">
        <f>'现金流表-晤桥'!CB21</f>
        <v>0</v>
      </c>
      <c r="CD158" s="152">
        <f>'现金流表-晤桥'!CC21</f>
        <v>0</v>
      </c>
      <c r="CE158" s="152">
        <f>'现金流表-晤桥'!CD21</f>
        <v>0</v>
      </c>
      <c r="CF158" s="152">
        <f>'现金流表-晤桥'!CE21</f>
        <v>0</v>
      </c>
      <c r="CG158" s="152">
        <f>'现金流表-晤桥'!CF21</f>
        <v>0</v>
      </c>
      <c r="CH158" s="152">
        <f>'现金流表-晤桥'!CG21</f>
        <v>0</v>
      </c>
      <c r="CI158" s="152">
        <f>'现金流表-晤桥'!CH21</f>
        <v>0</v>
      </c>
      <c r="CJ158" s="152">
        <f>'现金流表-晤桥'!CI21</f>
        <v>0</v>
      </c>
      <c r="CK158" s="152">
        <f>'现金流表-晤桥'!CJ21</f>
        <v>0</v>
      </c>
      <c r="CL158" s="152">
        <f>'现金流表-晤桥'!CK21</f>
        <v>0</v>
      </c>
      <c r="CM158" s="152">
        <f>'现金流表-晤桥'!CL21</f>
        <v>0</v>
      </c>
      <c r="CN158" s="152">
        <f>'现金流表-晤桥'!CM21</f>
        <v>0</v>
      </c>
      <c r="CO158" s="152">
        <f>'现金流表-晤桥'!CN21</f>
        <v>0</v>
      </c>
      <c r="CP158" s="152">
        <f>'现金流表-晤桥'!CO21</f>
        <v>0</v>
      </c>
      <c r="CQ158" s="152">
        <f>'现金流表-晤桥'!CP21</f>
        <v>0</v>
      </c>
      <c r="CR158" s="152">
        <f>'现金流表-晤桥'!CQ21</f>
        <v>0</v>
      </c>
      <c r="CS158" s="152">
        <f>'现金流表-晤桥'!CR21</f>
        <v>0</v>
      </c>
      <c r="CT158" s="152">
        <f>'现金流表-晤桥'!CS21</f>
        <v>0</v>
      </c>
      <c r="CU158" s="152">
        <f>'现金流表-晤桥'!CT21</f>
        <v>0</v>
      </c>
      <c r="CV158" s="152">
        <f>'现金流表-晤桥'!CU21</f>
        <v>0</v>
      </c>
      <c r="CW158" s="152">
        <f>'现金流表-晤桥'!CV21</f>
        <v>0</v>
      </c>
      <c r="CX158" s="152">
        <f>'现金流表-晤桥'!CW21</f>
        <v>0</v>
      </c>
      <c r="CY158" s="152">
        <f>'现金流表-晤桥'!CX21</f>
        <v>0</v>
      </c>
      <c r="CZ158" s="152">
        <f>'现金流表-晤桥'!CY21</f>
        <v>0</v>
      </c>
      <c r="DA158" s="152">
        <f>'现金流表-晤桥'!CZ21</f>
        <v>0</v>
      </c>
      <c r="DB158" s="152">
        <f>'现金流表-晤桥'!DA21</f>
        <v>0</v>
      </c>
      <c r="DC158" s="152">
        <f>'现金流表-晤桥'!DB21</f>
        <v>0</v>
      </c>
      <c r="DD158" s="152">
        <f>'现金流表-晤桥'!DC21</f>
        <v>0</v>
      </c>
      <c r="DE158" s="152">
        <f>'现金流表-晤桥'!DD21</f>
        <v>0</v>
      </c>
      <c r="DF158" s="152">
        <f>'现金流表-晤桥'!DE21</f>
        <v>0</v>
      </c>
      <c r="DG158" s="152">
        <f>'现金流表-晤桥'!DF21</f>
        <v>0</v>
      </c>
      <c r="DH158" s="152">
        <f>'现金流表-晤桥'!DG21</f>
        <v>0</v>
      </c>
      <c r="DI158" s="152">
        <f>'现金流表-晤桥'!DH21</f>
        <v>0</v>
      </c>
      <c r="DJ158" s="152">
        <f>'现金流表-晤桥'!DI21</f>
        <v>0</v>
      </c>
      <c r="DK158" s="152">
        <f>'现金流表-晤桥'!DJ21</f>
        <v>0</v>
      </c>
      <c r="DL158" s="152">
        <f>'现金流表-晤桥'!DK21</f>
        <v>0</v>
      </c>
      <c r="DM158" s="152">
        <f>'现金流表-晤桥'!DL21</f>
        <v>0</v>
      </c>
      <c r="DN158" s="152">
        <f>'现金流表-晤桥'!DM21</f>
        <v>0</v>
      </c>
      <c r="DO158" s="152">
        <f>'现金流表-晤桥'!DN21</f>
        <v>0</v>
      </c>
      <c r="DP158" s="152">
        <f>'现金流表-晤桥'!DO21</f>
        <v>0</v>
      </c>
      <c r="DQ158" s="152">
        <f>'现金流表-晤桥'!DP21</f>
        <v>0</v>
      </c>
      <c r="DR158" s="152">
        <f>'现金流表-晤桥'!DQ21</f>
        <v>0</v>
      </c>
      <c r="DS158" s="152">
        <f>'现金流表-晤桥'!DR21</f>
        <v>0</v>
      </c>
      <c r="DT158" s="152">
        <f>'现金流表-晤桥'!DS21</f>
        <v>0</v>
      </c>
      <c r="DU158" s="152">
        <f>'现金流表-晤桥'!DT21</f>
        <v>0</v>
      </c>
      <c r="DV158" s="152">
        <f>'现金流表-晤桥'!DU21</f>
        <v>0</v>
      </c>
      <c r="DW158" s="152">
        <f>'现金流表-晤桥'!DV21</f>
        <v>0</v>
      </c>
      <c r="DX158" s="152">
        <f>'现金流表-晤桥'!DW21</f>
        <v>0</v>
      </c>
      <c r="DY158" s="152">
        <f>'现金流表-晤桥'!DX21</f>
        <v>0</v>
      </c>
      <c r="DZ158" s="152">
        <f>'现金流表-晤桥'!DY21</f>
        <v>0</v>
      </c>
      <c r="EA158" s="152">
        <f>'现金流表-晤桥'!DZ21</f>
        <v>0</v>
      </c>
      <c r="EB158" s="152">
        <f>'现金流表-晤桥'!EA21</f>
        <v>0</v>
      </c>
      <c r="EC158" s="152">
        <f>'现金流表-晤桥'!EB21</f>
        <v>0</v>
      </c>
      <c r="ED158" s="152">
        <f>'现金流表-晤桥'!EC21</f>
        <v>0</v>
      </c>
      <c r="EE158" s="152">
        <f>'现金流表-晤桥'!ED21</f>
        <v>0</v>
      </c>
      <c r="EF158" s="152">
        <f>'现金流表-晤桥'!EE21</f>
        <v>0</v>
      </c>
      <c r="EG158" s="152">
        <f>'现金流表-晤桥'!EF21</f>
        <v>0</v>
      </c>
      <c r="EH158" s="152">
        <f>'现金流表-晤桥'!EG21</f>
        <v>0</v>
      </c>
      <c r="EI158" s="152">
        <f>'现金流表-晤桥'!EH21</f>
        <v>0</v>
      </c>
      <c r="EJ158" s="152">
        <f>'现金流表-晤桥'!EI21</f>
        <v>0</v>
      </c>
      <c r="EK158" s="152">
        <f>'现金流表-晤桥'!EJ21</f>
        <v>0</v>
      </c>
    </row>
    <row r="159" spans="2:206">
      <c r="B159" s="106" t="s">
        <v>362</v>
      </c>
      <c r="E159" s="152">
        <f>-'现金流表-晤桥'!D27</f>
        <v>27124063.855830543</v>
      </c>
      <c r="F159" s="152">
        <f>-'现金流表-晤桥'!E27</f>
        <v>183496255.42332214</v>
      </c>
      <c r="G159" s="152">
        <f>-'现金流表-晤桥'!F27</f>
        <v>79248127.711661085</v>
      </c>
      <c r="H159" s="152">
        <f>-'现金流表-晤桥'!G27</f>
        <v>79248127.711661085</v>
      </c>
      <c r="I159" s="152">
        <f>-'现金流表-晤桥'!H27</f>
        <v>79248127.711661085</v>
      </c>
      <c r="J159" s="152">
        <f>-'现金流表-晤桥'!I27</f>
        <v>79248127.711661085</v>
      </c>
      <c r="K159" s="152">
        <f>-'现金流表-晤桥'!J27</f>
        <v>79248127.711661085</v>
      </c>
      <c r="L159" s="152">
        <f>-'现金流表-晤桥'!K27</f>
        <v>79248127.711661085</v>
      </c>
      <c r="M159" s="152">
        <f>-'现金流表-晤桥'!L27</f>
        <v>79248127.711661085</v>
      </c>
      <c r="N159" s="152">
        <f>-'现金流表-晤桥'!M27</f>
        <v>79248127.711661085</v>
      </c>
      <c r="O159" s="152">
        <f>-'现金流表-晤桥'!N27</f>
        <v>79248127.711661085</v>
      </c>
      <c r="P159" s="152">
        <f>-'现金流表-晤桥'!O27</f>
        <v>79248127.711661085</v>
      </c>
      <c r="Q159" s="152">
        <f>-'现金流表-晤桥'!P27</f>
        <v>79248127.711661085</v>
      </c>
      <c r="R159" s="152">
        <f>-'现金流表-晤桥'!Q27</f>
        <v>79248127.711661085</v>
      </c>
      <c r="S159" s="152">
        <f>-'现金流表-晤桥'!R27</f>
        <v>79248127.711661085</v>
      </c>
      <c r="T159" s="152">
        <f>-'现金流表-晤桥'!S27</f>
        <v>79248127.711661085</v>
      </c>
      <c r="U159" s="152">
        <f>-'现金流表-晤桥'!T27</f>
        <v>79248127.711661085</v>
      </c>
      <c r="V159" s="152">
        <f>-'现金流表-晤桥'!U27</f>
        <v>79248127.711661085</v>
      </c>
      <c r="W159" s="152">
        <f>-'现金流表-晤桥'!V27</f>
        <v>79248127.711661085</v>
      </c>
      <c r="X159" s="152">
        <f>-'现金流表-晤桥'!W27</f>
        <v>27124063.855830543</v>
      </c>
      <c r="Y159" s="152">
        <f>-'现金流表-晤桥'!X27</f>
        <v>0</v>
      </c>
      <c r="Z159" s="152">
        <f>-'现金流表-晤桥'!Y27</f>
        <v>0</v>
      </c>
      <c r="AA159" s="152">
        <f>-'现金流表-晤桥'!Z27</f>
        <v>0</v>
      </c>
      <c r="AB159" s="152">
        <f>-'现金流表-晤桥'!AA27</f>
        <v>0</v>
      </c>
      <c r="AC159" s="152">
        <f>-'现金流表-晤桥'!AB27</f>
        <v>0</v>
      </c>
      <c r="AD159" s="152">
        <f>-'现金流表-晤桥'!AC27</f>
        <v>0</v>
      </c>
      <c r="AE159" s="152">
        <f>-'现金流表-晤桥'!AD27</f>
        <v>0</v>
      </c>
      <c r="AF159" s="152">
        <f>-'现金流表-晤桥'!AE27</f>
        <v>0</v>
      </c>
      <c r="AG159" s="152">
        <f>-'现金流表-晤桥'!AF27</f>
        <v>0</v>
      </c>
      <c r="AH159" s="152">
        <f>-'现金流表-晤桥'!AG27</f>
        <v>0</v>
      </c>
      <c r="AI159" s="152">
        <f>-'现金流表-晤桥'!AH27</f>
        <v>0</v>
      </c>
      <c r="AJ159" s="152">
        <f>-'现金流表-晤桥'!AI27</f>
        <v>0</v>
      </c>
      <c r="AK159" s="152">
        <f>-'现金流表-晤桥'!AJ27</f>
        <v>0</v>
      </c>
      <c r="AL159" s="152">
        <f>-'现金流表-晤桥'!AK27</f>
        <v>0</v>
      </c>
      <c r="AM159" s="152">
        <f>-'现金流表-晤桥'!AL27</f>
        <v>0</v>
      </c>
      <c r="AN159" s="152">
        <f>-'现金流表-晤桥'!AM27</f>
        <v>0</v>
      </c>
      <c r="AO159" s="152">
        <f>-'现金流表-晤桥'!AN27</f>
        <v>0</v>
      </c>
      <c r="AP159" s="152">
        <f>-'现金流表-晤桥'!AO27</f>
        <v>0</v>
      </c>
      <c r="AQ159" s="152">
        <f>-'现金流表-晤桥'!AP27</f>
        <v>0</v>
      </c>
      <c r="AR159" s="152">
        <f>-'现金流表-晤桥'!AQ27</f>
        <v>0</v>
      </c>
      <c r="AS159" s="152">
        <f>-'现金流表-晤桥'!AR27</f>
        <v>0</v>
      </c>
      <c r="AT159" s="152">
        <f>-'现金流表-晤桥'!AS27</f>
        <v>0</v>
      </c>
      <c r="AU159" s="152">
        <f>-'现金流表-晤桥'!AT27</f>
        <v>0</v>
      </c>
      <c r="AV159" s="152">
        <f>-'现金流表-晤桥'!AU27</f>
        <v>0</v>
      </c>
      <c r="AW159" s="152">
        <f>-'现金流表-晤桥'!AV27</f>
        <v>0</v>
      </c>
      <c r="AX159" s="152">
        <f>-'现金流表-晤桥'!AW27</f>
        <v>0</v>
      </c>
      <c r="AY159" s="152">
        <f>-'现金流表-晤桥'!AX27</f>
        <v>0</v>
      </c>
      <c r="AZ159" s="152">
        <f>-'现金流表-晤桥'!AY27</f>
        <v>0</v>
      </c>
      <c r="BA159" s="152">
        <f>-'现金流表-晤桥'!AZ27</f>
        <v>0</v>
      </c>
      <c r="BB159" s="152">
        <f>-'现金流表-晤桥'!BA27</f>
        <v>0</v>
      </c>
      <c r="BC159" s="152">
        <f>-'现金流表-晤桥'!BB27</f>
        <v>0</v>
      </c>
      <c r="BD159" s="152">
        <f>-'现金流表-晤桥'!BC27</f>
        <v>0</v>
      </c>
      <c r="BE159" s="152">
        <f>-'现金流表-晤桥'!BD27</f>
        <v>0</v>
      </c>
      <c r="BF159" s="152">
        <f>-'现金流表-晤桥'!BE27</f>
        <v>0</v>
      </c>
      <c r="BG159" s="152">
        <f>-'现金流表-晤桥'!BF27</f>
        <v>0</v>
      </c>
      <c r="BH159" s="152">
        <f>-'现金流表-晤桥'!BG27</f>
        <v>0</v>
      </c>
      <c r="BI159" s="152">
        <f>-'现金流表-晤桥'!BH27</f>
        <v>0</v>
      </c>
      <c r="BJ159" s="152">
        <f>-'现金流表-晤桥'!BI27</f>
        <v>0</v>
      </c>
      <c r="BK159" s="152">
        <f>-'现金流表-晤桥'!BJ27</f>
        <v>0</v>
      </c>
      <c r="BL159" s="152">
        <f>-'现金流表-晤桥'!BK27</f>
        <v>0</v>
      </c>
      <c r="BM159" s="152">
        <f>-'现金流表-晤桥'!BL27</f>
        <v>0</v>
      </c>
      <c r="BN159" s="152">
        <f>-'现金流表-晤桥'!BM27</f>
        <v>0</v>
      </c>
      <c r="BO159" s="152">
        <f>-'现金流表-晤桥'!BN27</f>
        <v>0</v>
      </c>
      <c r="BP159" s="152">
        <f>-'现金流表-晤桥'!BO27</f>
        <v>0</v>
      </c>
      <c r="BQ159" s="152">
        <f>-'现金流表-晤桥'!BP27</f>
        <v>0</v>
      </c>
      <c r="BR159" s="152">
        <f>-'现金流表-晤桥'!BQ27</f>
        <v>0</v>
      </c>
      <c r="BS159" s="152">
        <f>-'现金流表-晤桥'!BR27</f>
        <v>0</v>
      </c>
      <c r="BT159" s="152">
        <f>-'现金流表-晤桥'!BS27</f>
        <v>0</v>
      </c>
      <c r="BU159" s="152">
        <f>-'现金流表-晤桥'!BT27</f>
        <v>0</v>
      </c>
      <c r="BV159" s="152">
        <f>-'现金流表-晤桥'!BU27</f>
        <v>0</v>
      </c>
      <c r="BW159" s="152">
        <f>-'现金流表-晤桥'!BV27</f>
        <v>0</v>
      </c>
      <c r="BX159" s="152">
        <f>-'现金流表-晤桥'!BW27</f>
        <v>0</v>
      </c>
      <c r="BY159" s="152">
        <f>-'现金流表-晤桥'!BX27</f>
        <v>0</v>
      </c>
      <c r="BZ159" s="152">
        <f>-'现金流表-晤桥'!BY27</f>
        <v>0</v>
      </c>
      <c r="CA159" s="152">
        <f>-'现金流表-晤桥'!BZ27</f>
        <v>0</v>
      </c>
      <c r="CB159" s="152">
        <f>-'现金流表-晤桥'!CA27</f>
        <v>0</v>
      </c>
      <c r="CC159" s="152">
        <f>-'现金流表-晤桥'!CB27</f>
        <v>0</v>
      </c>
      <c r="CD159" s="152">
        <f>-'现金流表-晤桥'!CC27</f>
        <v>0</v>
      </c>
      <c r="CE159" s="152">
        <f>-'现金流表-晤桥'!CD27</f>
        <v>0</v>
      </c>
      <c r="CF159" s="152">
        <f>-'现金流表-晤桥'!CE27</f>
        <v>0</v>
      </c>
      <c r="CG159" s="152">
        <f>-'现金流表-晤桥'!CF27</f>
        <v>0</v>
      </c>
      <c r="CH159" s="152">
        <f>-'现金流表-晤桥'!CG27</f>
        <v>0</v>
      </c>
      <c r="CI159" s="152">
        <f>-'现金流表-晤桥'!CH27</f>
        <v>0</v>
      </c>
      <c r="CJ159" s="152">
        <f>-'现金流表-晤桥'!CI27</f>
        <v>0</v>
      </c>
      <c r="CK159" s="152">
        <f>-'现金流表-晤桥'!CJ27</f>
        <v>0</v>
      </c>
      <c r="CL159" s="152">
        <f>-'现金流表-晤桥'!CK27</f>
        <v>0</v>
      </c>
      <c r="CM159" s="152">
        <f>-'现金流表-晤桥'!CL27</f>
        <v>0</v>
      </c>
      <c r="CN159" s="152">
        <f>-'现金流表-晤桥'!CM27</f>
        <v>0</v>
      </c>
      <c r="CO159" s="152">
        <f>-'现金流表-晤桥'!CN27</f>
        <v>0</v>
      </c>
      <c r="CP159" s="152">
        <f>-'现金流表-晤桥'!CO27</f>
        <v>0</v>
      </c>
      <c r="CQ159" s="152">
        <f>-'现金流表-晤桥'!CP27</f>
        <v>0</v>
      </c>
      <c r="CR159" s="152">
        <f>-'现金流表-晤桥'!CQ27</f>
        <v>0</v>
      </c>
      <c r="CS159" s="152">
        <f>-'现金流表-晤桥'!CR27</f>
        <v>0</v>
      </c>
      <c r="CT159" s="152">
        <f>-'现金流表-晤桥'!CS27</f>
        <v>0</v>
      </c>
      <c r="CU159" s="152">
        <f>-'现金流表-晤桥'!CT27</f>
        <v>0</v>
      </c>
      <c r="CV159" s="152">
        <f>-'现金流表-晤桥'!CU27</f>
        <v>0</v>
      </c>
      <c r="CW159" s="152">
        <f>-'现金流表-晤桥'!CV27</f>
        <v>0</v>
      </c>
      <c r="CX159" s="152">
        <f>-'现金流表-晤桥'!CW27</f>
        <v>0</v>
      </c>
      <c r="CY159" s="152">
        <f>-'现金流表-晤桥'!CX27</f>
        <v>0</v>
      </c>
      <c r="CZ159" s="152">
        <f>-'现金流表-晤桥'!CY27</f>
        <v>0</v>
      </c>
      <c r="DA159" s="152">
        <f>-'现金流表-晤桥'!CZ27</f>
        <v>0</v>
      </c>
      <c r="DB159" s="152">
        <f>-'现金流表-晤桥'!DA27</f>
        <v>0</v>
      </c>
      <c r="DC159" s="152">
        <f>-'现金流表-晤桥'!DB27</f>
        <v>0</v>
      </c>
      <c r="DD159" s="152">
        <f>-'现金流表-晤桥'!DC27</f>
        <v>0</v>
      </c>
      <c r="DE159" s="152">
        <f>-'现金流表-晤桥'!DD27</f>
        <v>0</v>
      </c>
      <c r="DF159" s="152">
        <f>-'现金流表-晤桥'!DE27</f>
        <v>0</v>
      </c>
      <c r="DG159" s="152">
        <f>-'现金流表-晤桥'!DF27</f>
        <v>0</v>
      </c>
      <c r="DH159" s="152">
        <f>-'现金流表-晤桥'!DG27</f>
        <v>0</v>
      </c>
      <c r="DI159" s="152">
        <f>-'现金流表-晤桥'!DH27</f>
        <v>0</v>
      </c>
      <c r="DJ159" s="152">
        <f>-'现金流表-晤桥'!DI27</f>
        <v>0</v>
      </c>
      <c r="DK159" s="152">
        <f>-'现金流表-晤桥'!DJ27</f>
        <v>0</v>
      </c>
      <c r="DL159" s="152">
        <f>-'现金流表-晤桥'!DK27</f>
        <v>0</v>
      </c>
      <c r="DM159" s="152">
        <f>-'现金流表-晤桥'!DL27</f>
        <v>0</v>
      </c>
      <c r="DN159" s="152">
        <f>-'现金流表-晤桥'!DM27</f>
        <v>0</v>
      </c>
      <c r="DO159" s="152">
        <f>-'现金流表-晤桥'!DN27</f>
        <v>0</v>
      </c>
      <c r="DP159" s="152">
        <f>-'现金流表-晤桥'!DO27</f>
        <v>0</v>
      </c>
      <c r="DQ159" s="152">
        <f>-'现金流表-晤桥'!DP27</f>
        <v>0</v>
      </c>
      <c r="DR159" s="152">
        <f>-'现金流表-晤桥'!DQ27</f>
        <v>0</v>
      </c>
      <c r="DS159" s="152">
        <f>-'现金流表-晤桥'!DR27</f>
        <v>0</v>
      </c>
      <c r="DT159" s="152">
        <f>-'现金流表-晤桥'!DS27</f>
        <v>0</v>
      </c>
      <c r="DU159" s="152">
        <f>-'现金流表-晤桥'!DT27</f>
        <v>0</v>
      </c>
      <c r="DV159" s="152">
        <f>-'现金流表-晤桥'!DU27</f>
        <v>0</v>
      </c>
      <c r="DW159" s="152">
        <f>-'现金流表-晤桥'!DV27</f>
        <v>0</v>
      </c>
      <c r="DX159" s="152">
        <f>-'现金流表-晤桥'!DW27</f>
        <v>0</v>
      </c>
      <c r="DY159" s="152">
        <f>-'现金流表-晤桥'!DX27</f>
        <v>0</v>
      </c>
      <c r="DZ159" s="152">
        <f>-'现金流表-晤桥'!DY27</f>
        <v>0</v>
      </c>
      <c r="EA159" s="152">
        <f>-'现金流表-晤桥'!DZ27</f>
        <v>0</v>
      </c>
      <c r="EB159" s="152">
        <f>-'现金流表-晤桥'!EA27</f>
        <v>0</v>
      </c>
      <c r="EC159" s="152">
        <f>-'现金流表-晤桥'!EB27</f>
        <v>0</v>
      </c>
      <c r="ED159" s="152">
        <f>-'现金流表-晤桥'!EC27</f>
        <v>0</v>
      </c>
      <c r="EE159" s="152">
        <f>-'现金流表-晤桥'!ED27</f>
        <v>0</v>
      </c>
      <c r="EF159" s="152">
        <f>-'现金流表-晤桥'!EE27</f>
        <v>0</v>
      </c>
      <c r="EG159" s="152">
        <f>-'现金流表-晤桥'!EF27</f>
        <v>0</v>
      </c>
      <c r="EH159" s="152">
        <f>-'现金流表-晤桥'!EG27</f>
        <v>0</v>
      </c>
      <c r="EI159" s="152">
        <f>-'现金流表-晤桥'!EH27</f>
        <v>0</v>
      </c>
      <c r="EJ159" s="152">
        <f>-'现金流表-晤桥'!EI27</f>
        <v>0</v>
      </c>
      <c r="EK159" s="152">
        <f>-'现金流表-晤桥'!EJ27</f>
        <v>0</v>
      </c>
    </row>
    <row r="160" spans="2:206" s="122" customFormat="1">
      <c r="B160" s="123" t="s">
        <v>363</v>
      </c>
      <c r="E160" s="124">
        <f t="shared" ref="E160:BP160" ca="1" si="50">E158-E159</f>
        <v>-27228391.522497211</v>
      </c>
      <c r="F160" s="124">
        <f t="shared" ca="1" si="50"/>
        <v>-183600583.0899888</v>
      </c>
      <c r="G160" s="124">
        <f t="shared" ca="1" si="50"/>
        <v>-79352455.378327757</v>
      </c>
      <c r="H160" s="124">
        <f t="shared" ca="1" si="50"/>
        <v>-79274209.628327757</v>
      </c>
      <c r="I160" s="124">
        <f t="shared" ca="1" si="50"/>
        <v>-74613562.852558777</v>
      </c>
      <c r="J160" s="124">
        <f t="shared" ca="1" si="50"/>
        <v>-74613562.852558777</v>
      </c>
      <c r="K160" s="124">
        <f t="shared" ca="1" si="50"/>
        <v>-62279558.657649696</v>
      </c>
      <c r="L160" s="124">
        <f t="shared" ca="1" si="50"/>
        <v>-62279558.657649696</v>
      </c>
      <c r="M160" s="124">
        <f t="shared" ca="1" si="50"/>
        <v>-25277546.072922416</v>
      </c>
      <c r="N160" s="124">
        <f t="shared" ca="1" si="50"/>
        <v>-25277546.072922416</v>
      </c>
      <c r="O160" s="124">
        <f t="shared" ca="1" si="50"/>
        <v>-25277546.072922416</v>
      </c>
      <c r="P160" s="124">
        <f t="shared" ca="1" si="50"/>
        <v>-25277546.072922416</v>
      </c>
      <c r="Q160" s="124">
        <f t="shared" ca="1" si="50"/>
        <v>-25277546.072922416</v>
      </c>
      <c r="R160" s="124">
        <f t="shared" ca="1" si="50"/>
        <v>-25277546.072922416</v>
      </c>
      <c r="S160" s="124">
        <f t="shared" ca="1" si="50"/>
        <v>-25277494.805756614</v>
      </c>
      <c r="T160" s="124">
        <f t="shared" ca="1" si="50"/>
        <v>-18639066.537040807</v>
      </c>
      <c r="U160" s="124">
        <f t="shared" ca="1" si="50"/>
        <v>-12471928.765404448</v>
      </c>
      <c r="V160" s="124">
        <f t="shared" ca="1" si="50"/>
        <v>5029641.2040500939</v>
      </c>
      <c r="W160" s="124">
        <f t="shared" ca="1" si="50"/>
        <v>5030048.2265955657</v>
      </c>
      <c r="X160" s="124">
        <f t="shared" ca="1" si="50"/>
        <v>109658821.99078974</v>
      </c>
      <c r="Y160" s="124">
        <f t="shared" ca="1" si="50"/>
        <v>95032923.846620291</v>
      </c>
      <c r="Z160" s="124">
        <f t="shared" ca="1" si="50"/>
        <v>136782885.84662029</v>
      </c>
      <c r="AA160" s="124">
        <f t="shared" ca="1" si="50"/>
        <v>136782885.84662029</v>
      </c>
      <c r="AB160" s="124">
        <f t="shared" ca="1" si="50"/>
        <v>136782885.84662029</v>
      </c>
      <c r="AC160" s="124">
        <f t="shared" ca="1" si="50"/>
        <v>136782885.84662029</v>
      </c>
      <c r="AD160" s="124">
        <f t="shared" ca="1" si="50"/>
        <v>132824558.84662029</v>
      </c>
      <c r="AE160" s="124">
        <f t="shared" ca="1" si="50"/>
        <v>132824843.62728351</v>
      </c>
      <c r="AF160" s="124">
        <f t="shared" ca="1" si="50"/>
        <v>142534406.02995759</v>
      </c>
      <c r="AG160" s="124">
        <f t="shared" ca="1" si="50"/>
        <v>142534978.87650311</v>
      </c>
      <c r="AH160" s="124">
        <f t="shared" ca="1" si="50"/>
        <v>145002040.51141214</v>
      </c>
      <c r="AI160" s="124">
        <f t="shared" ca="1" si="50"/>
        <v>145003683.05104861</v>
      </c>
      <c r="AJ160" s="124">
        <f t="shared" ca="1" si="50"/>
        <v>152077560.95577577</v>
      </c>
      <c r="AK160" s="124">
        <f t="shared" ca="1" si="50"/>
        <v>152077560.95577577</v>
      </c>
      <c r="AL160" s="124">
        <f t="shared" ca="1" si="50"/>
        <v>152077560.95577577</v>
      </c>
      <c r="AM160" s="124">
        <f t="shared" ca="1" si="50"/>
        <v>139819440.28260607</v>
      </c>
      <c r="AN160" s="124">
        <f t="shared" ca="1" si="50"/>
        <v>139819440.28260607</v>
      </c>
      <c r="AO160" s="124">
        <f t="shared" ca="1" si="50"/>
        <v>107516095.96260606</v>
      </c>
      <c r="AP160" s="124">
        <f t="shared" ca="1" si="50"/>
        <v>107516095.96260606</v>
      </c>
      <c r="AQ160" s="124">
        <f t="shared" ca="1" si="50"/>
        <v>14892059.42587881</v>
      </c>
      <c r="AR160" s="124">
        <f t="shared" ca="1" si="50"/>
        <v>16125590.243333332</v>
      </c>
      <c r="AS160" s="124">
        <f t="shared" ca="1" si="50"/>
        <v>16125590.243333332</v>
      </c>
      <c r="AT160" s="124">
        <f t="shared" ca="1" si="50"/>
        <v>16125590.243333332</v>
      </c>
      <c r="AU160" s="124">
        <f t="shared" ca="1" si="50"/>
        <v>16125590.243333332</v>
      </c>
      <c r="AV160" s="124">
        <f t="shared" ca="1" si="50"/>
        <v>16125590.243333332</v>
      </c>
      <c r="AW160" s="124">
        <f t="shared" ca="1" si="50"/>
        <v>16125590.243333332</v>
      </c>
      <c r="AX160" s="124" t="e">
        <f t="shared" ca="1" si="50"/>
        <v>#REF!</v>
      </c>
      <c r="AY160" s="124">
        <f t="shared" ca="1" si="50"/>
        <v>-26081.916666666668</v>
      </c>
      <c r="AZ160" s="124">
        <f t="shared" ca="1" si="50"/>
        <v>-26081.916666666668</v>
      </c>
      <c r="BA160" s="124">
        <f t="shared" ca="1" si="50"/>
        <v>-26081.916666666668</v>
      </c>
      <c r="BB160" s="124">
        <f t="shared" ca="1" si="50"/>
        <v>-26081.916666666668</v>
      </c>
      <c r="BC160" s="124">
        <f t="shared" ca="1" si="50"/>
        <v>-80845759.576092944</v>
      </c>
      <c r="BD160" s="124">
        <f t="shared" ca="1" si="50"/>
        <v>0</v>
      </c>
      <c r="BE160" s="124">
        <f t="shared" ca="1" si="50"/>
        <v>0</v>
      </c>
      <c r="BF160" s="124">
        <f t="shared" ca="1" si="50"/>
        <v>0</v>
      </c>
      <c r="BG160" s="124">
        <f t="shared" ca="1" si="50"/>
        <v>-41151346.092698835</v>
      </c>
      <c r="BH160" s="124">
        <f t="shared" ca="1" si="50"/>
        <v>0</v>
      </c>
      <c r="BI160" s="124">
        <f t="shared" ca="1" si="50"/>
        <v>0</v>
      </c>
      <c r="BJ160" s="124">
        <f t="shared" ca="1" si="50"/>
        <v>0</v>
      </c>
      <c r="BK160" s="124">
        <f t="shared" ca="1" si="50"/>
        <v>0</v>
      </c>
      <c r="BL160" s="124">
        <f t="shared" ca="1" si="50"/>
        <v>0</v>
      </c>
      <c r="BM160" s="124">
        <f t="shared" ca="1" si="50"/>
        <v>0</v>
      </c>
      <c r="BN160" s="124">
        <f t="shared" ca="1" si="50"/>
        <v>0</v>
      </c>
      <c r="BO160" s="124">
        <f t="shared" ca="1" si="50"/>
        <v>0</v>
      </c>
      <c r="BP160" s="124">
        <f t="shared" ca="1" si="50"/>
        <v>0</v>
      </c>
      <c r="BQ160" s="124">
        <f t="shared" ref="BQ160:EB160" ca="1" si="51">BQ158-BQ159</f>
        <v>0</v>
      </c>
      <c r="BR160" s="124">
        <f t="shared" ca="1" si="51"/>
        <v>0</v>
      </c>
      <c r="BS160" s="124">
        <f t="shared" ca="1" si="51"/>
        <v>0</v>
      </c>
      <c r="BT160" s="124">
        <f t="shared" ca="1" si="51"/>
        <v>0</v>
      </c>
      <c r="BU160" s="124">
        <f t="shared" ca="1" si="51"/>
        <v>0</v>
      </c>
      <c r="BV160" s="124">
        <f t="shared" si="51"/>
        <v>0</v>
      </c>
      <c r="BW160" s="124">
        <f t="shared" si="51"/>
        <v>0</v>
      </c>
      <c r="BX160" s="124">
        <f t="shared" si="51"/>
        <v>0</v>
      </c>
      <c r="BY160" s="124">
        <f t="shared" si="51"/>
        <v>0</v>
      </c>
      <c r="BZ160" s="124">
        <f t="shared" si="51"/>
        <v>0</v>
      </c>
      <c r="CA160" s="124">
        <f t="shared" si="51"/>
        <v>0</v>
      </c>
      <c r="CB160" s="124">
        <f t="shared" si="51"/>
        <v>0</v>
      </c>
      <c r="CC160" s="124">
        <f t="shared" si="51"/>
        <v>0</v>
      </c>
      <c r="CD160" s="124">
        <f t="shared" si="51"/>
        <v>0</v>
      </c>
      <c r="CE160" s="124">
        <f t="shared" si="51"/>
        <v>0</v>
      </c>
      <c r="CF160" s="124">
        <f t="shared" si="51"/>
        <v>0</v>
      </c>
      <c r="CG160" s="124">
        <f t="shared" si="51"/>
        <v>0</v>
      </c>
      <c r="CH160" s="124">
        <f t="shared" si="51"/>
        <v>0</v>
      </c>
      <c r="CI160" s="124">
        <f t="shared" si="51"/>
        <v>0</v>
      </c>
      <c r="CJ160" s="124">
        <f t="shared" si="51"/>
        <v>0</v>
      </c>
      <c r="CK160" s="124">
        <f t="shared" si="51"/>
        <v>0</v>
      </c>
      <c r="CL160" s="124">
        <f t="shared" si="51"/>
        <v>0</v>
      </c>
      <c r="CM160" s="124">
        <f t="shared" si="51"/>
        <v>0</v>
      </c>
      <c r="CN160" s="124">
        <f t="shared" si="51"/>
        <v>0</v>
      </c>
      <c r="CO160" s="124">
        <f t="shared" si="51"/>
        <v>0</v>
      </c>
      <c r="CP160" s="124">
        <f t="shared" si="51"/>
        <v>0</v>
      </c>
      <c r="CQ160" s="124">
        <f t="shared" si="51"/>
        <v>0</v>
      </c>
      <c r="CR160" s="124">
        <f t="shared" si="51"/>
        <v>0</v>
      </c>
      <c r="CS160" s="124">
        <f t="shared" si="51"/>
        <v>0</v>
      </c>
      <c r="CT160" s="124">
        <f t="shared" si="51"/>
        <v>0</v>
      </c>
      <c r="CU160" s="124">
        <f t="shared" si="51"/>
        <v>0</v>
      </c>
      <c r="CV160" s="124">
        <f t="shared" si="51"/>
        <v>0</v>
      </c>
      <c r="CW160" s="124">
        <f t="shared" si="51"/>
        <v>0</v>
      </c>
      <c r="CX160" s="124">
        <f t="shared" si="51"/>
        <v>0</v>
      </c>
      <c r="CY160" s="124">
        <f t="shared" si="51"/>
        <v>0</v>
      </c>
      <c r="CZ160" s="124">
        <f t="shared" si="51"/>
        <v>0</v>
      </c>
      <c r="DA160" s="124">
        <f t="shared" si="51"/>
        <v>0</v>
      </c>
      <c r="DB160" s="124">
        <f t="shared" si="51"/>
        <v>0</v>
      </c>
      <c r="DC160" s="124">
        <f t="shared" si="51"/>
        <v>0</v>
      </c>
      <c r="DD160" s="124">
        <f t="shared" si="51"/>
        <v>0</v>
      </c>
      <c r="DE160" s="124">
        <f t="shared" si="51"/>
        <v>0</v>
      </c>
      <c r="DF160" s="124">
        <f t="shared" si="51"/>
        <v>0</v>
      </c>
      <c r="DG160" s="124">
        <f t="shared" si="51"/>
        <v>0</v>
      </c>
      <c r="DH160" s="124">
        <f t="shared" si="51"/>
        <v>0</v>
      </c>
      <c r="DI160" s="124">
        <f t="shared" si="51"/>
        <v>0</v>
      </c>
      <c r="DJ160" s="124">
        <f t="shared" si="51"/>
        <v>0</v>
      </c>
      <c r="DK160" s="124">
        <f t="shared" si="51"/>
        <v>0</v>
      </c>
      <c r="DL160" s="124">
        <f t="shared" si="51"/>
        <v>0</v>
      </c>
      <c r="DM160" s="124">
        <f t="shared" si="51"/>
        <v>0</v>
      </c>
      <c r="DN160" s="124">
        <f t="shared" si="51"/>
        <v>0</v>
      </c>
      <c r="DO160" s="124">
        <f t="shared" si="51"/>
        <v>0</v>
      </c>
      <c r="DP160" s="124">
        <f t="shared" si="51"/>
        <v>0</v>
      </c>
      <c r="DQ160" s="124">
        <f t="shared" si="51"/>
        <v>0</v>
      </c>
      <c r="DR160" s="124">
        <f t="shared" si="51"/>
        <v>0</v>
      </c>
      <c r="DS160" s="124">
        <f t="shared" si="51"/>
        <v>0</v>
      </c>
      <c r="DT160" s="124">
        <f t="shared" si="51"/>
        <v>0</v>
      </c>
      <c r="DU160" s="124">
        <f t="shared" si="51"/>
        <v>0</v>
      </c>
      <c r="DV160" s="124">
        <f t="shared" si="51"/>
        <v>0</v>
      </c>
      <c r="DW160" s="124">
        <f t="shared" si="51"/>
        <v>0</v>
      </c>
      <c r="DX160" s="124">
        <f t="shared" si="51"/>
        <v>0</v>
      </c>
      <c r="DY160" s="124">
        <f t="shared" si="51"/>
        <v>0</v>
      </c>
      <c r="DZ160" s="124">
        <f t="shared" si="51"/>
        <v>0</v>
      </c>
      <c r="EA160" s="124">
        <f t="shared" si="51"/>
        <v>0</v>
      </c>
      <c r="EB160" s="124">
        <f t="shared" si="51"/>
        <v>0</v>
      </c>
      <c r="EC160" s="124">
        <f t="shared" ref="EC160:EK160" si="52">EC158-EC159</f>
        <v>0</v>
      </c>
      <c r="ED160" s="124">
        <f t="shared" si="52"/>
        <v>0</v>
      </c>
      <c r="EE160" s="124">
        <f t="shared" si="52"/>
        <v>0</v>
      </c>
      <c r="EF160" s="124">
        <f t="shared" si="52"/>
        <v>0</v>
      </c>
      <c r="EG160" s="124">
        <f t="shared" si="52"/>
        <v>0</v>
      </c>
      <c r="EH160" s="124">
        <f t="shared" si="52"/>
        <v>0</v>
      </c>
      <c r="EI160" s="124">
        <f t="shared" si="52"/>
        <v>0</v>
      </c>
      <c r="EJ160" s="124">
        <f t="shared" si="52"/>
        <v>0</v>
      </c>
      <c r="EK160" s="124">
        <f t="shared" si="52"/>
        <v>0</v>
      </c>
    </row>
    <row r="161" spans="1:141">
      <c r="B161" s="106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</row>
    <row r="162" spans="1:141">
      <c r="B162" s="141" t="s">
        <v>364</v>
      </c>
      <c r="E162" s="136">
        <f>E65</f>
        <v>0</v>
      </c>
      <c r="F162" s="136">
        <f t="shared" ref="F162:BQ162" si="53">F65</f>
        <v>0</v>
      </c>
      <c r="G162" s="136">
        <f t="shared" si="53"/>
        <v>0</v>
      </c>
      <c r="H162" s="136">
        <f t="shared" si="53"/>
        <v>0</v>
      </c>
      <c r="I162" s="136">
        <f t="shared" si="53"/>
        <v>0</v>
      </c>
      <c r="J162" s="136">
        <f t="shared" si="53"/>
        <v>0</v>
      </c>
      <c r="K162" s="136">
        <f t="shared" si="53"/>
        <v>0</v>
      </c>
      <c r="L162" s="136">
        <f t="shared" si="53"/>
        <v>0</v>
      </c>
      <c r="M162" s="136">
        <f t="shared" si="53"/>
        <v>0</v>
      </c>
      <c r="N162" s="136">
        <f t="shared" si="53"/>
        <v>0</v>
      </c>
      <c r="O162" s="136">
        <f t="shared" si="53"/>
        <v>0</v>
      </c>
      <c r="P162" s="136">
        <f t="shared" si="53"/>
        <v>0</v>
      </c>
      <c r="Q162" s="136">
        <f t="shared" si="53"/>
        <v>0</v>
      </c>
      <c r="R162" s="136">
        <f t="shared" si="53"/>
        <v>0</v>
      </c>
      <c r="S162" s="136">
        <f t="shared" si="53"/>
        <v>0</v>
      </c>
      <c r="T162" s="136">
        <f t="shared" si="53"/>
        <v>0</v>
      </c>
      <c r="U162" s="136">
        <f t="shared" si="53"/>
        <v>0</v>
      </c>
      <c r="V162" s="136">
        <f t="shared" si="53"/>
        <v>0</v>
      </c>
      <c r="W162" s="136">
        <f t="shared" si="53"/>
        <v>0</v>
      </c>
      <c r="X162" s="136">
        <f t="shared" si="53"/>
        <v>0</v>
      </c>
      <c r="Y162" s="136">
        <f t="shared" si="53"/>
        <v>0</v>
      </c>
      <c r="Z162" s="136">
        <f t="shared" si="53"/>
        <v>0</v>
      </c>
      <c r="AA162" s="136">
        <f t="shared" si="53"/>
        <v>0</v>
      </c>
      <c r="AB162" s="136">
        <f t="shared" si="53"/>
        <v>0</v>
      </c>
      <c r="AC162" s="136">
        <f t="shared" si="53"/>
        <v>0</v>
      </c>
      <c r="AD162" s="136">
        <f t="shared" si="53"/>
        <v>0</v>
      </c>
      <c r="AE162" s="136">
        <f t="shared" si="53"/>
        <v>0</v>
      </c>
      <c r="AF162" s="136">
        <f t="shared" si="53"/>
        <v>0</v>
      </c>
      <c r="AG162" s="136">
        <f t="shared" si="53"/>
        <v>0</v>
      </c>
      <c r="AH162" s="136">
        <f t="shared" si="53"/>
        <v>0</v>
      </c>
      <c r="AI162" s="136">
        <f t="shared" si="53"/>
        <v>0</v>
      </c>
      <c r="AJ162" s="136">
        <f t="shared" si="53"/>
        <v>0</v>
      </c>
      <c r="AK162" s="136">
        <f t="shared" si="53"/>
        <v>0</v>
      </c>
      <c r="AL162" s="136">
        <f t="shared" si="53"/>
        <v>0</v>
      </c>
      <c r="AM162" s="136">
        <f t="shared" si="53"/>
        <v>0</v>
      </c>
      <c r="AN162" s="136">
        <f t="shared" si="53"/>
        <v>0</v>
      </c>
      <c r="AO162" s="136">
        <f t="shared" si="53"/>
        <v>0</v>
      </c>
      <c r="AP162" s="136">
        <f t="shared" si="53"/>
        <v>0</v>
      </c>
      <c r="AQ162" s="136">
        <f t="shared" si="53"/>
        <v>0</v>
      </c>
      <c r="AR162" s="136">
        <f t="shared" si="53"/>
        <v>0</v>
      </c>
      <c r="AS162" s="136">
        <f t="shared" si="53"/>
        <v>0</v>
      </c>
      <c r="AT162" s="136">
        <f t="shared" si="53"/>
        <v>0</v>
      </c>
      <c r="AU162" s="136">
        <f t="shared" si="53"/>
        <v>0</v>
      </c>
      <c r="AV162" s="136">
        <f t="shared" si="53"/>
        <v>0</v>
      </c>
      <c r="AW162" s="136">
        <f t="shared" si="53"/>
        <v>0</v>
      </c>
      <c r="AX162" s="136">
        <f t="shared" si="53"/>
        <v>0</v>
      </c>
      <c r="AY162" s="136">
        <f t="shared" si="53"/>
        <v>0</v>
      </c>
      <c r="AZ162" s="136">
        <f t="shared" si="53"/>
        <v>0</v>
      </c>
      <c r="BA162" s="136">
        <f t="shared" si="53"/>
        <v>0</v>
      </c>
      <c r="BB162" s="136">
        <f t="shared" si="53"/>
        <v>0</v>
      </c>
      <c r="BC162" s="136">
        <f t="shared" si="53"/>
        <v>0</v>
      </c>
      <c r="BD162" s="136">
        <f t="shared" si="53"/>
        <v>0</v>
      </c>
      <c r="BE162" s="136">
        <f t="shared" si="53"/>
        <v>0</v>
      </c>
      <c r="BF162" s="136">
        <f t="shared" si="53"/>
        <v>0</v>
      </c>
      <c r="BG162" s="136">
        <f t="shared" si="53"/>
        <v>0</v>
      </c>
      <c r="BH162" s="136">
        <f t="shared" si="53"/>
        <v>0</v>
      </c>
      <c r="BI162" s="136">
        <f t="shared" si="53"/>
        <v>0</v>
      </c>
      <c r="BJ162" s="136">
        <f t="shared" si="53"/>
        <v>0</v>
      </c>
      <c r="BK162" s="136">
        <f t="shared" si="53"/>
        <v>0</v>
      </c>
      <c r="BL162" s="136">
        <f t="shared" si="53"/>
        <v>0</v>
      </c>
      <c r="BM162" s="136">
        <f t="shared" si="53"/>
        <v>0</v>
      </c>
      <c r="BN162" s="136">
        <f t="shared" si="53"/>
        <v>0</v>
      </c>
      <c r="BO162" s="136">
        <f t="shared" si="53"/>
        <v>0</v>
      </c>
      <c r="BP162" s="136">
        <f t="shared" si="53"/>
        <v>0</v>
      </c>
      <c r="BQ162" s="136">
        <f t="shared" si="53"/>
        <v>0</v>
      </c>
      <c r="BR162" s="136">
        <f t="shared" ref="BR162:EC162" si="54">BR65</f>
        <v>0</v>
      </c>
      <c r="BS162" s="136">
        <f t="shared" si="54"/>
        <v>0</v>
      </c>
      <c r="BT162" s="136">
        <f t="shared" si="54"/>
        <v>0</v>
      </c>
      <c r="BU162" s="136">
        <f t="shared" si="54"/>
        <v>0</v>
      </c>
      <c r="BV162" s="136">
        <f t="shared" si="54"/>
        <v>0</v>
      </c>
      <c r="BW162" s="136">
        <f t="shared" si="54"/>
        <v>0</v>
      </c>
      <c r="BX162" s="136">
        <f t="shared" si="54"/>
        <v>0</v>
      </c>
      <c r="BY162" s="136">
        <f t="shared" si="54"/>
        <v>0</v>
      </c>
      <c r="BZ162" s="136">
        <f t="shared" si="54"/>
        <v>0</v>
      </c>
      <c r="CA162" s="136">
        <f t="shared" si="54"/>
        <v>0</v>
      </c>
      <c r="CB162" s="136">
        <f t="shared" si="54"/>
        <v>0</v>
      </c>
      <c r="CC162" s="136">
        <f t="shared" si="54"/>
        <v>0</v>
      </c>
      <c r="CD162" s="136">
        <f t="shared" si="54"/>
        <v>0</v>
      </c>
      <c r="CE162" s="136">
        <f t="shared" si="54"/>
        <v>0</v>
      </c>
      <c r="CF162" s="136">
        <f t="shared" si="54"/>
        <v>0</v>
      </c>
      <c r="CG162" s="136">
        <f t="shared" si="54"/>
        <v>0</v>
      </c>
      <c r="CH162" s="136">
        <f t="shared" si="54"/>
        <v>0</v>
      </c>
      <c r="CI162" s="136">
        <f t="shared" si="54"/>
        <v>0</v>
      </c>
      <c r="CJ162" s="136">
        <f t="shared" si="54"/>
        <v>0</v>
      </c>
      <c r="CK162" s="136">
        <f t="shared" si="54"/>
        <v>0</v>
      </c>
      <c r="CL162" s="136">
        <f t="shared" si="54"/>
        <v>0</v>
      </c>
      <c r="CM162" s="136">
        <f t="shared" si="54"/>
        <v>0</v>
      </c>
      <c r="CN162" s="136">
        <f t="shared" si="54"/>
        <v>0</v>
      </c>
      <c r="CO162" s="136">
        <f t="shared" si="54"/>
        <v>0</v>
      </c>
      <c r="CP162" s="136">
        <f t="shared" si="54"/>
        <v>0</v>
      </c>
      <c r="CQ162" s="136">
        <f t="shared" si="54"/>
        <v>0</v>
      </c>
      <c r="CR162" s="136">
        <f t="shared" si="54"/>
        <v>0</v>
      </c>
      <c r="CS162" s="136">
        <f t="shared" si="54"/>
        <v>0</v>
      </c>
      <c r="CT162" s="136">
        <f t="shared" si="54"/>
        <v>0</v>
      </c>
      <c r="CU162" s="136">
        <f t="shared" si="54"/>
        <v>0</v>
      </c>
      <c r="CV162" s="136">
        <f t="shared" si="54"/>
        <v>0</v>
      </c>
      <c r="CW162" s="136">
        <f t="shared" si="54"/>
        <v>0</v>
      </c>
      <c r="CX162" s="136">
        <f t="shared" si="54"/>
        <v>0</v>
      </c>
      <c r="CY162" s="136">
        <f t="shared" si="54"/>
        <v>0</v>
      </c>
      <c r="CZ162" s="136">
        <f t="shared" si="54"/>
        <v>0</v>
      </c>
      <c r="DA162" s="136">
        <f t="shared" si="54"/>
        <v>0</v>
      </c>
      <c r="DB162" s="136">
        <f t="shared" si="54"/>
        <v>0</v>
      </c>
      <c r="DC162" s="136">
        <f t="shared" si="54"/>
        <v>0</v>
      </c>
      <c r="DD162" s="136">
        <f t="shared" si="54"/>
        <v>0</v>
      </c>
      <c r="DE162" s="136">
        <f t="shared" si="54"/>
        <v>0</v>
      </c>
      <c r="DF162" s="136">
        <f t="shared" si="54"/>
        <v>0</v>
      </c>
      <c r="DG162" s="136">
        <f t="shared" si="54"/>
        <v>0</v>
      </c>
      <c r="DH162" s="136">
        <f t="shared" si="54"/>
        <v>0</v>
      </c>
      <c r="DI162" s="136">
        <f t="shared" si="54"/>
        <v>0</v>
      </c>
      <c r="DJ162" s="136">
        <f t="shared" si="54"/>
        <v>0</v>
      </c>
      <c r="DK162" s="136">
        <f t="shared" si="54"/>
        <v>0</v>
      </c>
      <c r="DL162" s="136">
        <f t="shared" si="54"/>
        <v>0</v>
      </c>
      <c r="DM162" s="136">
        <f t="shared" si="54"/>
        <v>0</v>
      </c>
      <c r="DN162" s="136">
        <f t="shared" si="54"/>
        <v>0</v>
      </c>
      <c r="DO162" s="136">
        <f t="shared" si="54"/>
        <v>0</v>
      </c>
      <c r="DP162" s="136">
        <f t="shared" si="54"/>
        <v>0</v>
      </c>
      <c r="DQ162" s="136">
        <f t="shared" si="54"/>
        <v>0</v>
      </c>
      <c r="DR162" s="136">
        <f t="shared" si="54"/>
        <v>0</v>
      </c>
      <c r="DS162" s="136">
        <f t="shared" si="54"/>
        <v>0</v>
      </c>
      <c r="DT162" s="136">
        <f t="shared" si="54"/>
        <v>0</v>
      </c>
      <c r="DU162" s="136">
        <f t="shared" si="54"/>
        <v>0</v>
      </c>
      <c r="DV162" s="136">
        <f t="shared" si="54"/>
        <v>0</v>
      </c>
      <c r="DW162" s="136">
        <f t="shared" si="54"/>
        <v>0</v>
      </c>
      <c r="DX162" s="136">
        <f t="shared" si="54"/>
        <v>0</v>
      </c>
      <c r="DY162" s="136">
        <f t="shared" si="54"/>
        <v>0</v>
      </c>
      <c r="DZ162" s="136">
        <f t="shared" si="54"/>
        <v>0</v>
      </c>
      <c r="EA162" s="136">
        <f t="shared" si="54"/>
        <v>0</v>
      </c>
      <c r="EB162" s="136">
        <f t="shared" si="54"/>
        <v>0</v>
      </c>
      <c r="EC162" s="136">
        <f t="shared" si="54"/>
        <v>0</v>
      </c>
      <c r="ED162" s="136">
        <f t="shared" ref="ED162:EK162" si="55">ED65</f>
        <v>0</v>
      </c>
      <c r="EE162" s="136">
        <f t="shared" si="55"/>
        <v>0</v>
      </c>
      <c r="EF162" s="136">
        <f t="shared" si="55"/>
        <v>0</v>
      </c>
      <c r="EG162" s="136">
        <f t="shared" si="55"/>
        <v>0</v>
      </c>
      <c r="EH162" s="136">
        <f t="shared" si="55"/>
        <v>0</v>
      </c>
      <c r="EI162" s="136">
        <f t="shared" si="55"/>
        <v>0</v>
      </c>
      <c r="EJ162" s="136">
        <f t="shared" si="55"/>
        <v>0</v>
      </c>
      <c r="EK162" s="136">
        <f t="shared" si="55"/>
        <v>0</v>
      </c>
    </row>
    <row r="163" spans="1:141">
      <c r="B163" s="141" t="s">
        <v>365</v>
      </c>
      <c r="E163" s="136">
        <f t="shared" ref="E163:BP163" ca="1" si="56">E169</f>
        <v>56725.815671869197</v>
      </c>
      <c r="F163" s="136">
        <f t="shared" ca="1" si="56"/>
        <v>439463.38800797868</v>
      </c>
      <c r="G163" s="136">
        <f t="shared" ca="1" si="56"/>
        <v>606612.10082952806</v>
      </c>
      <c r="H163" s="136">
        <f t="shared" ca="1" si="56"/>
        <v>774294.25464200042</v>
      </c>
      <c r="I163" s="136">
        <f t="shared" ca="1" si="56"/>
        <v>932965.40331250627</v>
      </c>
      <c r="J163" s="136">
        <f t="shared" ca="1" si="56"/>
        <v>1092297.6817691394</v>
      </c>
      <c r="K163" s="136">
        <f t="shared" ca="1" si="56"/>
        <v>1226598.0026466146</v>
      </c>
      <c r="L163" s="136">
        <f t="shared" ca="1" si="56"/>
        <v>1361457.9081944122</v>
      </c>
      <c r="M163" s="136">
        <f t="shared" ca="1" si="56"/>
        <v>1419792.2037971439</v>
      </c>
      <c r="N163" s="136">
        <f t="shared" ca="1" si="56"/>
        <v>1478369.5589648874</v>
      </c>
      <c r="O163" s="136">
        <f t="shared" ca="1" si="56"/>
        <v>1537190.9864458295</v>
      </c>
      <c r="P163" s="136">
        <f t="shared" ca="1" si="56"/>
        <v>1596257.5032079422</v>
      </c>
      <c r="Q163" s="136">
        <f t="shared" ca="1" si="56"/>
        <v>1655570.130456564</v>
      </c>
      <c r="R163" s="136">
        <f t="shared" ca="1" si="56"/>
        <v>1715129.8936520547</v>
      </c>
      <c r="S163" s="136">
        <f t="shared" ca="1" si="56"/>
        <v>1774937.7157209311</v>
      </c>
      <c r="T163" s="136">
        <f t="shared" ca="1" si="56"/>
        <v>1821164.6781552702</v>
      </c>
      <c r="U163" s="136">
        <f t="shared" ca="1" si="56"/>
        <v>1854736.0492421761</v>
      </c>
      <c r="V163" s="136">
        <f t="shared" ca="1" si="56"/>
        <v>1862464.1161140187</v>
      </c>
      <c r="W163" s="136">
        <f t="shared" ca="1" si="56"/>
        <v>1849267.544914285</v>
      </c>
      <c r="X163" s="136">
        <f t="shared" ca="1" si="56"/>
        <v>1836014.2920739464</v>
      </c>
      <c r="Y163" s="136">
        <f t="shared" ca="1" si="56"/>
        <v>1386752.5933292971</v>
      </c>
      <c r="Z163" s="136">
        <f t="shared" ca="1" si="56"/>
        <v>996560.21310725145</v>
      </c>
      <c r="AA163" s="136">
        <f t="shared" ca="1" si="56"/>
        <v>430783.85630094697</v>
      </c>
      <c r="AB163" s="136">
        <f t="shared" ca="1" si="56"/>
        <v>0</v>
      </c>
      <c r="AC163" s="136">
        <f t="shared" ca="1" si="56"/>
        <v>0</v>
      </c>
      <c r="AD163" s="136">
        <f t="shared" ca="1" si="56"/>
        <v>0</v>
      </c>
      <c r="AE163" s="136">
        <f t="shared" ca="1" si="56"/>
        <v>0</v>
      </c>
      <c r="AF163" s="136">
        <f t="shared" ca="1" si="56"/>
        <v>0</v>
      </c>
      <c r="AG163" s="136">
        <f t="shared" ca="1" si="56"/>
        <v>0</v>
      </c>
      <c r="AH163" s="136">
        <f t="shared" ca="1" si="56"/>
        <v>0</v>
      </c>
      <c r="AI163" s="136">
        <f t="shared" ca="1" si="56"/>
        <v>0</v>
      </c>
      <c r="AJ163" s="136">
        <f t="shared" ca="1" si="56"/>
        <v>0</v>
      </c>
      <c r="AK163" s="136">
        <f t="shared" ca="1" si="56"/>
        <v>0</v>
      </c>
      <c r="AL163" s="136">
        <f t="shared" ca="1" si="56"/>
        <v>0</v>
      </c>
      <c r="AM163" s="136">
        <f t="shared" ca="1" si="56"/>
        <v>0</v>
      </c>
      <c r="AN163" s="136">
        <f t="shared" ca="1" si="56"/>
        <v>0</v>
      </c>
      <c r="AO163" s="136">
        <f t="shared" ca="1" si="56"/>
        <v>0</v>
      </c>
      <c r="AP163" s="136">
        <f t="shared" ca="1" si="56"/>
        <v>0</v>
      </c>
      <c r="AQ163" s="136">
        <f t="shared" ca="1" si="56"/>
        <v>0</v>
      </c>
      <c r="AR163" s="136">
        <f t="shared" ca="1" si="56"/>
        <v>0</v>
      </c>
      <c r="AS163" s="136">
        <f t="shared" ca="1" si="56"/>
        <v>0</v>
      </c>
      <c r="AT163" s="136">
        <f t="shared" ca="1" si="56"/>
        <v>0</v>
      </c>
      <c r="AU163" s="136">
        <f t="shared" ca="1" si="56"/>
        <v>0</v>
      </c>
      <c r="AV163" s="136">
        <f t="shared" ca="1" si="56"/>
        <v>0</v>
      </c>
      <c r="AW163" s="136">
        <f t="shared" ca="1" si="56"/>
        <v>0</v>
      </c>
      <c r="AX163" s="136" t="e">
        <f t="shared" ca="1" si="56"/>
        <v>#REF!</v>
      </c>
      <c r="AY163" s="136" t="e">
        <f t="shared" ca="1" si="56"/>
        <v>#REF!</v>
      </c>
      <c r="AZ163" s="136" t="e">
        <f t="shared" ca="1" si="56"/>
        <v>#REF!</v>
      </c>
      <c r="BA163" s="136" t="e">
        <f t="shared" ca="1" si="56"/>
        <v>#REF!</v>
      </c>
      <c r="BB163" s="136" t="e">
        <f t="shared" ca="1" si="56"/>
        <v>#REF!</v>
      </c>
      <c r="BC163" s="136" t="e">
        <f t="shared" ca="1" si="56"/>
        <v>#REF!</v>
      </c>
      <c r="BD163" s="136" t="e">
        <f t="shared" ca="1" si="56"/>
        <v>#REF!</v>
      </c>
      <c r="BE163" s="136" t="e">
        <f t="shared" ca="1" si="56"/>
        <v>#REF!</v>
      </c>
      <c r="BF163" s="136" t="e">
        <f t="shared" ca="1" si="56"/>
        <v>#REF!</v>
      </c>
      <c r="BG163" s="136" t="e">
        <f t="shared" ca="1" si="56"/>
        <v>#REF!</v>
      </c>
      <c r="BH163" s="136" t="e">
        <f t="shared" ca="1" si="56"/>
        <v>#REF!</v>
      </c>
      <c r="BI163" s="136" t="e">
        <f t="shared" ca="1" si="56"/>
        <v>#REF!</v>
      </c>
      <c r="BJ163" s="136" t="e">
        <f t="shared" ca="1" si="56"/>
        <v>#REF!</v>
      </c>
      <c r="BK163" s="136" t="e">
        <f t="shared" ca="1" si="56"/>
        <v>#REF!</v>
      </c>
      <c r="BL163" s="136" t="e">
        <f t="shared" ca="1" si="56"/>
        <v>#REF!</v>
      </c>
      <c r="BM163" s="136" t="e">
        <f t="shared" ca="1" si="56"/>
        <v>#REF!</v>
      </c>
      <c r="BN163" s="136" t="e">
        <f t="shared" ca="1" si="56"/>
        <v>#REF!</v>
      </c>
      <c r="BO163" s="136" t="e">
        <f t="shared" ca="1" si="56"/>
        <v>#REF!</v>
      </c>
      <c r="BP163" s="136" t="e">
        <f t="shared" ca="1" si="56"/>
        <v>#REF!</v>
      </c>
      <c r="BQ163" s="136" t="e">
        <f t="shared" ref="BQ163:EB163" ca="1" si="57">BQ169</f>
        <v>#REF!</v>
      </c>
      <c r="BR163" s="136" t="e">
        <f t="shared" ca="1" si="57"/>
        <v>#REF!</v>
      </c>
      <c r="BS163" s="136" t="e">
        <f t="shared" ca="1" si="57"/>
        <v>#REF!</v>
      </c>
      <c r="BT163" s="136" t="e">
        <f t="shared" ca="1" si="57"/>
        <v>#REF!</v>
      </c>
      <c r="BU163" s="136" t="e">
        <f t="shared" ca="1" si="57"/>
        <v>#REF!</v>
      </c>
      <c r="BV163" s="136" t="e">
        <f t="shared" ca="1" si="57"/>
        <v>#REF!</v>
      </c>
      <c r="BW163" s="136" t="e">
        <f t="shared" ca="1" si="57"/>
        <v>#REF!</v>
      </c>
      <c r="BX163" s="136" t="e">
        <f t="shared" ca="1" si="57"/>
        <v>#REF!</v>
      </c>
      <c r="BY163" s="136" t="e">
        <f t="shared" ca="1" si="57"/>
        <v>#REF!</v>
      </c>
      <c r="BZ163" s="136" t="e">
        <f t="shared" ca="1" si="57"/>
        <v>#REF!</v>
      </c>
      <c r="CA163" s="136" t="e">
        <f t="shared" ca="1" si="57"/>
        <v>#REF!</v>
      </c>
      <c r="CB163" s="136" t="e">
        <f t="shared" ca="1" si="57"/>
        <v>#REF!</v>
      </c>
      <c r="CC163" s="136" t="e">
        <f t="shared" ca="1" si="57"/>
        <v>#REF!</v>
      </c>
      <c r="CD163" s="136" t="e">
        <f t="shared" ca="1" si="57"/>
        <v>#REF!</v>
      </c>
      <c r="CE163" s="136" t="e">
        <f t="shared" ca="1" si="57"/>
        <v>#REF!</v>
      </c>
      <c r="CF163" s="136" t="e">
        <f t="shared" ca="1" si="57"/>
        <v>#REF!</v>
      </c>
      <c r="CG163" s="136" t="e">
        <f t="shared" ca="1" si="57"/>
        <v>#REF!</v>
      </c>
      <c r="CH163" s="136" t="e">
        <f t="shared" ca="1" si="57"/>
        <v>#REF!</v>
      </c>
      <c r="CI163" s="136" t="e">
        <f t="shared" ca="1" si="57"/>
        <v>#REF!</v>
      </c>
      <c r="CJ163" s="136" t="e">
        <f t="shared" ca="1" si="57"/>
        <v>#REF!</v>
      </c>
      <c r="CK163" s="136" t="e">
        <f t="shared" ca="1" si="57"/>
        <v>#REF!</v>
      </c>
      <c r="CL163" s="136" t="e">
        <f t="shared" ca="1" si="57"/>
        <v>#REF!</v>
      </c>
      <c r="CM163" s="136" t="e">
        <f t="shared" ca="1" si="57"/>
        <v>#REF!</v>
      </c>
      <c r="CN163" s="136">
        <f t="shared" si="57"/>
        <v>0</v>
      </c>
      <c r="CO163" s="136">
        <f t="shared" si="57"/>
        <v>0</v>
      </c>
      <c r="CP163" s="136">
        <f t="shared" si="57"/>
        <v>0</v>
      </c>
      <c r="CQ163" s="136">
        <f t="shared" si="57"/>
        <v>0</v>
      </c>
      <c r="CR163" s="136">
        <f t="shared" si="57"/>
        <v>0</v>
      </c>
      <c r="CS163" s="136">
        <f t="shared" si="57"/>
        <v>0</v>
      </c>
      <c r="CT163" s="136">
        <f t="shared" si="57"/>
        <v>0</v>
      </c>
      <c r="CU163" s="136">
        <f t="shared" si="57"/>
        <v>0</v>
      </c>
      <c r="CV163" s="136">
        <f t="shared" si="57"/>
        <v>0</v>
      </c>
      <c r="CW163" s="136">
        <f t="shared" si="57"/>
        <v>0</v>
      </c>
      <c r="CX163" s="136">
        <f t="shared" si="57"/>
        <v>0</v>
      </c>
      <c r="CY163" s="136">
        <f t="shared" si="57"/>
        <v>0</v>
      </c>
      <c r="CZ163" s="136">
        <f t="shared" si="57"/>
        <v>0</v>
      </c>
      <c r="DA163" s="136">
        <f t="shared" si="57"/>
        <v>0</v>
      </c>
      <c r="DB163" s="136">
        <f t="shared" si="57"/>
        <v>0</v>
      </c>
      <c r="DC163" s="136">
        <f t="shared" si="57"/>
        <v>0</v>
      </c>
      <c r="DD163" s="136">
        <f t="shared" si="57"/>
        <v>0</v>
      </c>
      <c r="DE163" s="136">
        <f t="shared" si="57"/>
        <v>0</v>
      </c>
      <c r="DF163" s="136">
        <f t="shared" si="57"/>
        <v>0</v>
      </c>
      <c r="DG163" s="136">
        <f t="shared" si="57"/>
        <v>0</v>
      </c>
      <c r="DH163" s="136">
        <f t="shared" si="57"/>
        <v>0</v>
      </c>
      <c r="DI163" s="136">
        <f t="shared" si="57"/>
        <v>0</v>
      </c>
      <c r="DJ163" s="136">
        <f t="shared" si="57"/>
        <v>0</v>
      </c>
      <c r="DK163" s="136">
        <f t="shared" si="57"/>
        <v>0</v>
      </c>
      <c r="DL163" s="136">
        <f t="shared" si="57"/>
        <v>0</v>
      </c>
      <c r="DM163" s="136">
        <f t="shared" si="57"/>
        <v>0</v>
      </c>
      <c r="DN163" s="136">
        <f t="shared" si="57"/>
        <v>0</v>
      </c>
      <c r="DO163" s="136">
        <f t="shared" si="57"/>
        <v>0</v>
      </c>
      <c r="DP163" s="136">
        <f t="shared" si="57"/>
        <v>0</v>
      </c>
      <c r="DQ163" s="136">
        <f t="shared" si="57"/>
        <v>0</v>
      </c>
      <c r="DR163" s="136">
        <f t="shared" si="57"/>
        <v>0</v>
      </c>
      <c r="DS163" s="136">
        <f t="shared" si="57"/>
        <v>0</v>
      </c>
      <c r="DT163" s="136">
        <f t="shared" si="57"/>
        <v>0</v>
      </c>
      <c r="DU163" s="136">
        <f t="shared" si="57"/>
        <v>0</v>
      </c>
      <c r="DV163" s="136">
        <f t="shared" si="57"/>
        <v>0</v>
      </c>
      <c r="DW163" s="136">
        <f t="shared" si="57"/>
        <v>0</v>
      </c>
      <c r="DX163" s="136">
        <f t="shared" si="57"/>
        <v>0</v>
      </c>
      <c r="DY163" s="136">
        <f t="shared" si="57"/>
        <v>0</v>
      </c>
      <c r="DZ163" s="136">
        <f t="shared" si="57"/>
        <v>0</v>
      </c>
      <c r="EA163" s="136">
        <f t="shared" si="57"/>
        <v>0</v>
      </c>
      <c r="EB163" s="136">
        <f t="shared" si="57"/>
        <v>0</v>
      </c>
      <c r="EC163" s="136">
        <f t="shared" ref="EC163:EK163" si="58">EC169</f>
        <v>0</v>
      </c>
      <c r="ED163" s="136">
        <f t="shared" si="58"/>
        <v>0</v>
      </c>
      <c r="EE163" s="136">
        <f t="shared" si="58"/>
        <v>0</v>
      </c>
      <c r="EF163" s="136">
        <f t="shared" si="58"/>
        <v>0</v>
      </c>
      <c r="EG163" s="136">
        <f t="shared" si="58"/>
        <v>0</v>
      </c>
      <c r="EH163" s="136">
        <f t="shared" si="58"/>
        <v>0</v>
      </c>
      <c r="EI163" s="136">
        <f t="shared" si="58"/>
        <v>0</v>
      </c>
      <c r="EJ163" s="136">
        <f t="shared" si="58"/>
        <v>0</v>
      </c>
      <c r="EK163" s="136">
        <f t="shared" si="58"/>
        <v>0</v>
      </c>
    </row>
    <row r="164" spans="1:141">
      <c r="B164" s="141" t="s">
        <v>366</v>
      </c>
      <c r="E164" s="136">
        <f t="shared" ref="E164:BP164" ca="1" si="59">E179</f>
        <v>56725.815671869197</v>
      </c>
      <c r="F164" s="136">
        <f t="shared" ca="1" si="59"/>
        <v>439227.03044267924</v>
      </c>
      <c r="G164" s="136">
        <f t="shared" ca="1" si="59"/>
        <v>604544.64581419528</v>
      </c>
      <c r="H164" s="136">
        <f t="shared" ca="1" si="59"/>
        <v>769699.24920654471</v>
      </c>
      <c r="I164" s="136">
        <f t="shared" ca="1" si="59"/>
        <v>925144.17181604228</v>
      </c>
      <c r="J164" s="136">
        <f t="shared" ca="1" si="59"/>
        <v>1080589.0944255397</v>
      </c>
      <c r="K164" s="136">
        <f t="shared" ca="1" si="59"/>
        <v>1210338.1749623101</v>
      </c>
      <c r="L164" s="136">
        <f t="shared" ca="1" si="59"/>
        <v>1340087.2554990805</v>
      </c>
      <c r="M164" s="136">
        <f t="shared" ca="1" si="59"/>
        <v>1392748.8098176687</v>
      </c>
      <c r="N164" s="136">
        <f t="shared" ca="1" si="59"/>
        <v>1445410.3641362572</v>
      </c>
      <c r="O164" s="136">
        <f t="shared" ca="1" si="59"/>
        <v>1498071.9184548457</v>
      </c>
      <c r="P164" s="136">
        <f t="shared" ca="1" si="59"/>
        <v>1550733.4727734344</v>
      </c>
      <c r="Q164" s="136">
        <f t="shared" ca="1" si="59"/>
        <v>1603395.0270920228</v>
      </c>
      <c r="R164" s="136">
        <f t="shared" ca="1" si="59"/>
        <v>1656056.5814106113</v>
      </c>
      <c r="S164" s="136">
        <f t="shared" ca="1" si="59"/>
        <v>1708718.0289226042</v>
      </c>
      <c r="T164" s="136">
        <f t="shared" ca="1" si="59"/>
        <v>1747549.4175414394</v>
      </c>
      <c r="U164" s="136">
        <f t="shared" ca="1" si="59"/>
        <v>1773532.6024693651</v>
      </c>
      <c r="V164" s="136">
        <f t="shared" ca="1" si="59"/>
        <v>1773532.6024693651</v>
      </c>
      <c r="W164" s="136">
        <f t="shared" ca="1" si="59"/>
        <v>1752575.7641191564</v>
      </c>
      <c r="X164" s="136">
        <f t="shared" ca="1" si="59"/>
        <v>1731617.2298416747</v>
      </c>
      <c r="Y164" s="136">
        <f t="shared" ca="1" si="59"/>
        <v>1274705.4715467177</v>
      </c>
      <c r="Z164" s="136">
        <f t="shared" ca="1" si="59"/>
        <v>878734.9555191329</v>
      </c>
      <c r="AA164" s="136">
        <f t="shared" ca="1" si="59"/>
        <v>308806.26449154841</v>
      </c>
      <c r="AB164" s="136">
        <f t="shared" ca="1" si="59"/>
        <v>0</v>
      </c>
      <c r="AC164" s="136">
        <f t="shared" ca="1" si="59"/>
        <v>0</v>
      </c>
      <c r="AD164" s="136">
        <f t="shared" ca="1" si="59"/>
        <v>0</v>
      </c>
      <c r="AE164" s="136">
        <f t="shared" ca="1" si="59"/>
        <v>0</v>
      </c>
      <c r="AF164" s="136">
        <f t="shared" ca="1" si="59"/>
        <v>0</v>
      </c>
      <c r="AG164" s="136">
        <f t="shared" ca="1" si="59"/>
        <v>0</v>
      </c>
      <c r="AH164" s="136">
        <f t="shared" ca="1" si="59"/>
        <v>0</v>
      </c>
      <c r="AI164" s="136">
        <f t="shared" ca="1" si="59"/>
        <v>0</v>
      </c>
      <c r="AJ164" s="136">
        <f t="shared" ca="1" si="59"/>
        <v>0</v>
      </c>
      <c r="AK164" s="136">
        <f t="shared" ca="1" si="59"/>
        <v>0</v>
      </c>
      <c r="AL164" s="136">
        <f t="shared" ca="1" si="59"/>
        <v>0</v>
      </c>
      <c r="AM164" s="136">
        <f t="shared" ca="1" si="59"/>
        <v>0</v>
      </c>
      <c r="AN164" s="136">
        <f t="shared" ca="1" si="59"/>
        <v>0</v>
      </c>
      <c r="AO164" s="136">
        <f t="shared" ca="1" si="59"/>
        <v>0</v>
      </c>
      <c r="AP164" s="136">
        <f t="shared" ca="1" si="59"/>
        <v>0</v>
      </c>
      <c r="AQ164" s="136">
        <f t="shared" ca="1" si="59"/>
        <v>0</v>
      </c>
      <c r="AR164" s="136">
        <f t="shared" ca="1" si="59"/>
        <v>0</v>
      </c>
      <c r="AS164" s="136">
        <f t="shared" ca="1" si="59"/>
        <v>0</v>
      </c>
      <c r="AT164" s="136">
        <f t="shared" ca="1" si="59"/>
        <v>0</v>
      </c>
      <c r="AU164" s="136">
        <f t="shared" ca="1" si="59"/>
        <v>0</v>
      </c>
      <c r="AV164" s="136">
        <f t="shared" ca="1" si="59"/>
        <v>0</v>
      </c>
      <c r="AW164" s="136">
        <f t="shared" ca="1" si="59"/>
        <v>0</v>
      </c>
      <c r="AX164" s="136" t="e">
        <f t="shared" ca="1" si="59"/>
        <v>#REF!</v>
      </c>
      <c r="AY164" s="136" t="e">
        <f t="shared" ca="1" si="59"/>
        <v>#REF!</v>
      </c>
      <c r="AZ164" s="136" t="e">
        <f t="shared" ca="1" si="59"/>
        <v>#REF!</v>
      </c>
      <c r="BA164" s="136" t="e">
        <f t="shared" ca="1" si="59"/>
        <v>#REF!</v>
      </c>
      <c r="BB164" s="136" t="e">
        <f t="shared" ca="1" si="59"/>
        <v>#REF!</v>
      </c>
      <c r="BC164" s="136" t="e">
        <f t="shared" ca="1" si="59"/>
        <v>#REF!</v>
      </c>
      <c r="BD164" s="136" t="e">
        <f t="shared" ca="1" si="59"/>
        <v>#REF!</v>
      </c>
      <c r="BE164" s="136" t="e">
        <f t="shared" ca="1" si="59"/>
        <v>#REF!</v>
      </c>
      <c r="BF164" s="136" t="e">
        <f t="shared" ca="1" si="59"/>
        <v>#REF!</v>
      </c>
      <c r="BG164" s="136" t="e">
        <f t="shared" ca="1" si="59"/>
        <v>#REF!</v>
      </c>
      <c r="BH164" s="136" t="e">
        <f t="shared" ca="1" si="59"/>
        <v>#REF!</v>
      </c>
      <c r="BI164" s="136" t="e">
        <f t="shared" ca="1" si="59"/>
        <v>#REF!</v>
      </c>
      <c r="BJ164" s="136" t="e">
        <f t="shared" ca="1" si="59"/>
        <v>#REF!</v>
      </c>
      <c r="BK164" s="136" t="e">
        <f t="shared" ca="1" si="59"/>
        <v>#REF!</v>
      </c>
      <c r="BL164" s="136" t="e">
        <f t="shared" ca="1" si="59"/>
        <v>#REF!</v>
      </c>
      <c r="BM164" s="136" t="e">
        <f t="shared" ca="1" si="59"/>
        <v>#REF!</v>
      </c>
      <c r="BN164" s="136" t="e">
        <f t="shared" ca="1" si="59"/>
        <v>#REF!</v>
      </c>
      <c r="BO164" s="136" t="e">
        <f t="shared" ca="1" si="59"/>
        <v>#REF!</v>
      </c>
      <c r="BP164" s="136" t="e">
        <f t="shared" ca="1" si="59"/>
        <v>#REF!</v>
      </c>
      <c r="BQ164" s="136" t="e">
        <f t="shared" ref="BQ164:EB164" ca="1" si="60">BQ179</f>
        <v>#REF!</v>
      </c>
      <c r="BR164" s="136" t="e">
        <f t="shared" ca="1" si="60"/>
        <v>#REF!</v>
      </c>
      <c r="BS164" s="136" t="e">
        <f t="shared" ca="1" si="60"/>
        <v>#REF!</v>
      </c>
      <c r="BT164" s="136" t="e">
        <f t="shared" ca="1" si="60"/>
        <v>#REF!</v>
      </c>
      <c r="BU164" s="136" t="e">
        <f t="shared" ca="1" si="60"/>
        <v>#REF!</v>
      </c>
      <c r="BV164" s="136" t="e">
        <f t="shared" ca="1" si="60"/>
        <v>#REF!</v>
      </c>
      <c r="BW164" s="136" t="e">
        <f t="shared" ca="1" si="60"/>
        <v>#REF!</v>
      </c>
      <c r="BX164" s="136" t="e">
        <f t="shared" ca="1" si="60"/>
        <v>#REF!</v>
      </c>
      <c r="BY164" s="136" t="e">
        <f t="shared" ca="1" si="60"/>
        <v>#REF!</v>
      </c>
      <c r="BZ164" s="136" t="e">
        <f t="shared" ca="1" si="60"/>
        <v>#REF!</v>
      </c>
      <c r="CA164" s="136" t="e">
        <f t="shared" ca="1" si="60"/>
        <v>#REF!</v>
      </c>
      <c r="CB164" s="136" t="e">
        <f t="shared" ca="1" si="60"/>
        <v>#REF!</v>
      </c>
      <c r="CC164" s="136" t="e">
        <f t="shared" ca="1" si="60"/>
        <v>#REF!</v>
      </c>
      <c r="CD164" s="136" t="e">
        <f t="shared" ca="1" si="60"/>
        <v>#REF!</v>
      </c>
      <c r="CE164" s="136" t="e">
        <f t="shared" ca="1" si="60"/>
        <v>#REF!</v>
      </c>
      <c r="CF164" s="136" t="e">
        <f t="shared" ca="1" si="60"/>
        <v>#REF!</v>
      </c>
      <c r="CG164" s="136" t="e">
        <f t="shared" ca="1" si="60"/>
        <v>#REF!</v>
      </c>
      <c r="CH164" s="136" t="e">
        <f t="shared" ca="1" si="60"/>
        <v>#REF!</v>
      </c>
      <c r="CI164" s="136" t="e">
        <f t="shared" ca="1" si="60"/>
        <v>#REF!</v>
      </c>
      <c r="CJ164" s="136" t="e">
        <f t="shared" ca="1" si="60"/>
        <v>#REF!</v>
      </c>
      <c r="CK164" s="136" t="e">
        <f t="shared" ca="1" si="60"/>
        <v>#REF!</v>
      </c>
      <c r="CL164" s="136" t="e">
        <f t="shared" ca="1" si="60"/>
        <v>#REF!</v>
      </c>
      <c r="CM164" s="136" t="e">
        <f t="shared" ca="1" si="60"/>
        <v>#REF!</v>
      </c>
      <c r="CN164" s="136" t="e">
        <f t="shared" ca="1" si="60"/>
        <v>#REF!</v>
      </c>
      <c r="CO164" s="136" t="e">
        <f t="shared" ca="1" si="60"/>
        <v>#REF!</v>
      </c>
      <c r="CP164" s="136" t="e">
        <f t="shared" ca="1" si="60"/>
        <v>#REF!</v>
      </c>
      <c r="CQ164" s="136" t="e">
        <f t="shared" ca="1" si="60"/>
        <v>#REF!</v>
      </c>
      <c r="CR164" s="136" t="e">
        <f t="shared" ca="1" si="60"/>
        <v>#REF!</v>
      </c>
      <c r="CS164" s="136" t="e">
        <f t="shared" ca="1" si="60"/>
        <v>#REF!</v>
      </c>
      <c r="CT164" s="136" t="e">
        <f t="shared" ca="1" si="60"/>
        <v>#REF!</v>
      </c>
      <c r="CU164" s="136" t="e">
        <f t="shared" ca="1" si="60"/>
        <v>#REF!</v>
      </c>
      <c r="CV164" s="136" t="e">
        <f t="shared" ca="1" si="60"/>
        <v>#REF!</v>
      </c>
      <c r="CW164" s="136" t="e">
        <f t="shared" ca="1" si="60"/>
        <v>#REF!</v>
      </c>
      <c r="CX164" s="136" t="e">
        <f t="shared" ca="1" si="60"/>
        <v>#REF!</v>
      </c>
      <c r="CY164" s="136" t="e">
        <f t="shared" ca="1" si="60"/>
        <v>#REF!</v>
      </c>
      <c r="CZ164" s="136" t="e">
        <f t="shared" ca="1" si="60"/>
        <v>#REF!</v>
      </c>
      <c r="DA164" s="136" t="e">
        <f t="shared" ca="1" si="60"/>
        <v>#REF!</v>
      </c>
      <c r="DB164" s="136" t="e">
        <f t="shared" ca="1" si="60"/>
        <v>#REF!</v>
      </c>
      <c r="DC164" s="136" t="e">
        <f t="shared" ca="1" si="60"/>
        <v>#REF!</v>
      </c>
      <c r="DD164" s="136" t="e">
        <f t="shared" ca="1" si="60"/>
        <v>#REF!</v>
      </c>
      <c r="DE164" s="136" t="e">
        <f t="shared" ca="1" si="60"/>
        <v>#REF!</v>
      </c>
      <c r="DF164" s="136" t="e">
        <f t="shared" ca="1" si="60"/>
        <v>#REF!</v>
      </c>
      <c r="DG164" s="136" t="e">
        <f t="shared" ca="1" si="60"/>
        <v>#REF!</v>
      </c>
      <c r="DH164" s="136" t="e">
        <f t="shared" ca="1" si="60"/>
        <v>#REF!</v>
      </c>
      <c r="DI164" s="136" t="e">
        <f t="shared" ca="1" si="60"/>
        <v>#REF!</v>
      </c>
      <c r="DJ164" s="136" t="e">
        <f t="shared" ca="1" si="60"/>
        <v>#REF!</v>
      </c>
      <c r="DK164" s="136" t="e">
        <f t="shared" ca="1" si="60"/>
        <v>#REF!</v>
      </c>
      <c r="DL164" s="136" t="e">
        <f t="shared" ca="1" si="60"/>
        <v>#REF!</v>
      </c>
      <c r="DM164" s="136" t="e">
        <f t="shared" ca="1" si="60"/>
        <v>#REF!</v>
      </c>
      <c r="DN164" s="136" t="e">
        <f t="shared" ca="1" si="60"/>
        <v>#REF!</v>
      </c>
      <c r="DO164" s="136" t="e">
        <f t="shared" ca="1" si="60"/>
        <v>#REF!</v>
      </c>
      <c r="DP164" s="136" t="e">
        <f t="shared" ca="1" si="60"/>
        <v>#REF!</v>
      </c>
      <c r="DQ164" s="136" t="e">
        <f t="shared" ca="1" si="60"/>
        <v>#REF!</v>
      </c>
      <c r="DR164" s="136" t="e">
        <f t="shared" ca="1" si="60"/>
        <v>#REF!</v>
      </c>
      <c r="DS164" s="136" t="e">
        <f t="shared" ca="1" si="60"/>
        <v>#REF!</v>
      </c>
      <c r="DT164" s="136" t="e">
        <f t="shared" ca="1" si="60"/>
        <v>#REF!</v>
      </c>
      <c r="DU164" s="136" t="e">
        <f t="shared" ca="1" si="60"/>
        <v>#REF!</v>
      </c>
      <c r="DV164" s="136" t="e">
        <f t="shared" ca="1" si="60"/>
        <v>#REF!</v>
      </c>
      <c r="DW164" s="136" t="e">
        <f t="shared" ca="1" si="60"/>
        <v>#REF!</v>
      </c>
      <c r="DX164" s="136" t="e">
        <f t="shared" ca="1" si="60"/>
        <v>#REF!</v>
      </c>
      <c r="DY164" s="136" t="e">
        <f t="shared" ca="1" si="60"/>
        <v>#REF!</v>
      </c>
      <c r="DZ164" s="136" t="e">
        <f t="shared" ca="1" si="60"/>
        <v>#REF!</v>
      </c>
      <c r="EA164" s="136" t="e">
        <f t="shared" ca="1" si="60"/>
        <v>#REF!</v>
      </c>
      <c r="EB164" s="136" t="e">
        <f t="shared" ca="1" si="60"/>
        <v>#REF!</v>
      </c>
      <c r="EC164" s="136" t="e">
        <f t="shared" ref="EC164:EK164" ca="1" si="61">EC179</f>
        <v>#REF!</v>
      </c>
      <c r="ED164" s="136" t="e">
        <f t="shared" ca="1" si="61"/>
        <v>#REF!</v>
      </c>
      <c r="EE164" s="136" t="e">
        <f t="shared" ca="1" si="61"/>
        <v>#REF!</v>
      </c>
      <c r="EF164" s="136" t="e">
        <f t="shared" ca="1" si="61"/>
        <v>#REF!</v>
      </c>
      <c r="EG164" s="136" t="e">
        <f t="shared" ca="1" si="61"/>
        <v>#REF!</v>
      </c>
      <c r="EH164" s="136" t="e">
        <f t="shared" ca="1" si="61"/>
        <v>#REF!</v>
      </c>
      <c r="EI164" s="136" t="e">
        <f t="shared" ca="1" si="61"/>
        <v>#REF!</v>
      </c>
      <c r="EJ164" s="136" t="e">
        <f t="shared" ca="1" si="61"/>
        <v>#REF!</v>
      </c>
      <c r="EK164" s="136" t="e">
        <f t="shared" ca="1" si="61"/>
        <v>#REF!</v>
      </c>
    </row>
    <row r="165" spans="1:141">
      <c r="B165" s="141" t="s">
        <v>367</v>
      </c>
      <c r="E165" s="109">
        <f t="shared" ref="E165:BP165" ca="1" si="62">E160-E162-E163</f>
        <v>-27285117.338169079</v>
      </c>
      <c r="F165" s="109">
        <f t="shared" ca="1" si="62"/>
        <v>-184040046.47799677</v>
      </c>
      <c r="G165" s="109">
        <f t="shared" ca="1" si="62"/>
        <v>-79959067.479157284</v>
      </c>
      <c r="H165" s="109">
        <f t="shared" ca="1" si="62"/>
        <v>-80048503.882969752</v>
      </c>
      <c r="I165" s="109">
        <f t="shared" ca="1" si="62"/>
        <v>-75546528.255871281</v>
      </c>
      <c r="J165" s="109">
        <f t="shared" ca="1" si="62"/>
        <v>-75705860.534327909</v>
      </c>
      <c r="K165" s="109">
        <f t="shared" ca="1" si="62"/>
        <v>-63506156.660296313</v>
      </c>
      <c r="L165" s="109">
        <f t="shared" ca="1" si="62"/>
        <v>-63641016.565844111</v>
      </c>
      <c r="M165" s="109">
        <f t="shared" ca="1" si="62"/>
        <v>-26697338.276719559</v>
      </c>
      <c r="N165" s="109">
        <f t="shared" ca="1" si="62"/>
        <v>-26755915.631887302</v>
      </c>
      <c r="O165" s="109">
        <f t="shared" ca="1" si="62"/>
        <v>-26814737.059368245</v>
      </c>
      <c r="P165" s="109">
        <f t="shared" ca="1" si="62"/>
        <v>-26873803.576130357</v>
      </c>
      <c r="Q165" s="109">
        <f t="shared" ca="1" si="62"/>
        <v>-26933116.203378979</v>
      </c>
      <c r="R165" s="109">
        <f t="shared" ca="1" si="62"/>
        <v>-26992675.966574471</v>
      </c>
      <c r="S165" s="109">
        <f t="shared" ca="1" si="62"/>
        <v>-27052432.521477543</v>
      </c>
      <c r="T165" s="109">
        <f t="shared" ca="1" si="62"/>
        <v>-20460231.215196077</v>
      </c>
      <c r="U165" s="109">
        <f t="shared" ca="1" si="62"/>
        <v>-14326664.814646624</v>
      </c>
      <c r="V165" s="109">
        <f t="shared" ca="1" si="62"/>
        <v>3167177.0879360754</v>
      </c>
      <c r="W165" s="109">
        <f t="shared" ca="1" si="62"/>
        <v>3180780.681681281</v>
      </c>
      <c r="X165" s="109">
        <f t="shared" ca="1" si="62"/>
        <v>107822807.69871579</v>
      </c>
      <c r="Y165" s="109">
        <f t="shared" ca="1" si="62"/>
        <v>93646171.253290996</v>
      </c>
      <c r="Z165" s="109">
        <f t="shared" ca="1" si="62"/>
        <v>135786325.63351303</v>
      </c>
      <c r="AA165" s="109">
        <f t="shared" ca="1" si="62"/>
        <v>136352101.99031934</v>
      </c>
      <c r="AB165" s="109">
        <f t="shared" ca="1" si="62"/>
        <v>136782885.84662029</v>
      </c>
      <c r="AC165" s="109">
        <f t="shared" ca="1" si="62"/>
        <v>136782885.84662029</v>
      </c>
      <c r="AD165" s="109">
        <f t="shared" ca="1" si="62"/>
        <v>132824558.84662029</v>
      </c>
      <c r="AE165" s="109">
        <f t="shared" ca="1" si="62"/>
        <v>132824843.62728351</v>
      </c>
      <c r="AF165" s="109">
        <f t="shared" ca="1" si="62"/>
        <v>142534406.02995759</v>
      </c>
      <c r="AG165" s="109">
        <f t="shared" ca="1" si="62"/>
        <v>142534978.87650311</v>
      </c>
      <c r="AH165" s="109">
        <f t="shared" ca="1" si="62"/>
        <v>145002040.51141214</v>
      </c>
      <c r="AI165" s="109">
        <f t="shared" ca="1" si="62"/>
        <v>145003683.05104861</v>
      </c>
      <c r="AJ165" s="109">
        <f t="shared" ca="1" si="62"/>
        <v>152077560.95577577</v>
      </c>
      <c r="AK165" s="109">
        <f t="shared" ca="1" si="62"/>
        <v>152077560.95577577</v>
      </c>
      <c r="AL165" s="109">
        <f t="shared" ca="1" si="62"/>
        <v>152077560.95577577</v>
      </c>
      <c r="AM165" s="109">
        <f t="shared" ca="1" si="62"/>
        <v>139819440.28260607</v>
      </c>
      <c r="AN165" s="109">
        <f t="shared" ca="1" si="62"/>
        <v>139819440.28260607</v>
      </c>
      <c r="AO165" s="109">
        <f t="shared" ca="1" si="62"/>
        <v>107516095.96260606</v>
      </c>
      <c r="AP165" s="109">
        <f t="shared" ca="1" si="62"/>
        <v>107516095.96260606</v>
      </c>
      <c r="AQ165" s="109">
        <f t="shared" ca="1" si="62"/>
        <v>14892059.42587881</v>
      </c>
      <c r="AR165" s="109">
        <f t="shared" ca="1" si="62"/>
        <v>16125590.243333332</v>
      </c>
      <c r="AS165" s="109">
        <f t="shared" ca="1" si="62"/>
        <v>16125590.243333332</v>
      </c>
      <c r="AT165" s="109">
        <f t="shared" ca="1" si="62"/>
        <v>16125590.243333332</v>
      </c>
      <c r="AU165" s="109">
        <f t="shared" ca="1" si="62"/>
        <v>16125590.243333332</v>
      </c>
      <c r="AV165" s="109">
        <f t="shared" ca="1" si="62"/>
        <v>16125590.243333332</v>
      </c>
      <c r="AW165" s="109">
        <f t="shared" ca="1" si="62"/>
        <v>16125590.243333332</v>
      </c>
      <c r="AX165" s="109" t="e">
        <f t="shared" ca="1" si="62"/>
        <v>#REF!</v>
      </c>
      <c r="AY165" s="109" t="e">
        <f t="shared" ca="1" si="62"/>
        <v>#REF!</v>
      </c>
      <c r="AZ165" s="109" t="e">
        <f t="shared" ca="1" si="62"/>
        <v>#REF!</v>
      </c>
      <c r="BA165" s="109" t="e">
        <f t="shared" ca="1" si="62"/>
        <v>#REF!</v>
      </c>
      <c r="BB165" s="109" t="e">
        <f t="shared" ca="1" si="62"/>
        <v>#REF!</v>
      </c>
      <c r="BC165" s="109" t="e">
        <f t="shared" ca="1" si="62"/>
        <v>#REF!</v>
      </c>
      <c r="BD165" s="109" t="e">
        <f t="shared" ca="1" si="62"/>
        <v>#REF!</v>
      </c>
      <c r="BE165" s="109" t="e">
        <f t="shared" ca="1" si="62"/>
        <v>#REF!</v>
      </c>
      <c r="BF165" s="109" t="e">
        <f t="shared" ca="1" si="62"/>
        <v>#REF!</v>
      </c>
      <c r="BG165" s="109" t="e">
        <f t="shared" ca="1" si="62"/>
        <v>#REF!</v>
      </c>
      <c r="BH165" s="109" t="e">
        <f t="shared" ca="1" si="62"/>
        <v>#REF!</v>
      </c>
      <c r="BI165" s="109" t="e">
        <f t="shared" ca="1" si="62"/>
        <v>#REF!</v>
      </c>
      <c r="BJ165" s="109" t="e">
        <f t="shared" ca="1" si="62"/>
        <v>#REF!</v>
      </c>
      <c r="BK165" s="109" t="e">
        <f t="shared" ca="1" si="62"/>
        <v>#REF!</v>
      </c>
      <c r="BL165" s="109" t="e">
        <f t="shared" ca="1" si="62"/>
        <v>#REF!</v>
      </c>
      <c r="BM165" s="109" t="e">
        <f t="shared" ca="1" si="62"/>
        <v>#REF!</v>
      </c>
      <c r="BN165" s="109" t="e">
        <f t="shared" ca="1" si="62"/>
        <v>#REF!</v>
      </c>
      <c r="BO165" s="109" t="e">
        <f t="shared" ca="1" si="62"/>
        <v>#REF!</v>
      </c>
      <c r="BP165" s="109" t="e">
        <f t="shared" ca="1" si="62"/>
        <v>#REF!</v>
      </c>
      <c r="BQ165" s="109" t="e">
        <f t="shared" ref="BQ165:EB165" ca="1" si="63">BQ160-BQ162-BQ163</f>
        <v>#REF!</v>
      </c>
      <c r="BR165" s="109" t="e">
        <f t="shared" ca="1" si="63"/>
        <v>#REF!</v>
      </c>
      <c r="BS165" s="109" t="e">
        <f t="shared" ca="1" si="63"/>
        <v>#REF!</v>
      </c>
      <c r="BT165" s="109" t="e">
        <f t="shared" ca="1" si="63"/>
        <v>#REF!</v>
      </c>
      <c r="BU165" s="109" t="e">
        <f t="shared" ca="1" si="63"/>
        <v>#REF!</v>
      </c>
      <c r="BV165" s="109" t="e">
        <f t="shared" ca="1" si="63"/>
        <v>#REF!</v>
      </c>
      <c r="BW165" s="109" t="e">
        <f t="shared" ca="1" si="63"/>
        <v>#REF!</v>
      </c>
      <c r="BX165" s="109" t="e">
        <f t="shared" ca="1" si="63"/>
        <v>#REF!</v>
      </c>
      <c r="BY165" s="109" t="e">
        <f t="shared" ca="1" si="63"/>
        <v>#REF!</v>
      </c>
      <c r="BZ165" s="109" t="e">
        <f t="shared" ca="1" si="63"/>
        <v>#REF!</v>
      </c>
      <c r="CA165" s="109" t="e">
        <f t="shared" ca="1" si="63"/>
        <v>#REF!</v>
      </c>
      <c r="CB165" s="109" t="e">
        <f t="shared" ca="1" si="63"/>
        <v>#REF!</v>
      </c>
      <c r="CC165" s="109" t="e">
        <f t="shared" ca="1" si="63"/>
        <v>#REF!</v>
      </c>
      <c r="CD165" s="109" t="e">
        <f t="shared" ca="1" si="63"/>
        <v>#REF!</v>
      </c>
      <c r="CE165" s="109" t="e">
        <f t="shared" ca="1" si="63"/>
        <v>#REF!</v>
      </c>
      <c r="CF165" s="109" t="e">
        <f t="shared" ca="1" si="63"/>
        <v>#REF!</v>
      </c>
      <c r="CG165" s="109" t="e">
        <f t="shared" ca="1" si="63"/>
        <v>#REF!</v>
      </c>
      <c r="CH165" s="109" t="e">
        <f t="shared" ca="1" si="63"/>
        <v>#REF!</v>
      </c>
      <c r="CI165" s="109" t="e">
        <f t="shared" ca="1" si="63"/>
        <v>#REF!</v>
      </c>
      <c r="CJ165" s="109" t="e">
        <f t="shared" ca="1" si="63"/>
        <v>#REF!</v>
      </c>
      <c r="CK165" s="109" t="e">
        <f t="shared" ca="1" si="63"/>
        <v>#REF!</v>
      </c>
      <c r="CL165" s="109" t="e">
        <f t="shared" ca="1" si="63"/>
        <v>#REF!</v>
      </c>
      <c r="CM165" s="109" t="e">
        <f t="shared" ca="1" si="63"/>
        <v>#REF!</v>
      </c>
      <c r="CN165" s="109">
        <f t="shared" si="63"/>
        <v>0</v>
      </c>
      <c r="CO165" s="109">
        <f t="shared" si="63"/>
        <v>0</v>
      </c>
      <c r="CP165" s="109">
        <f t="shared" si="63"/>
        <v>0</v>
      </c>
      <c r="CQ165" s="109">
        <f t="shared" si="63"/>
        <v>0</v>
      </c>
      <c r="CR165" s="109">
        <f t="shared" si="63"/>
        <v>0</v>
      </c>
      <c r="CS165" s="109">
        <f t="shared" si="63"/>
        <v>0</v>
      </c>
      <c r="CT165" s="109">
        <f t="shared" si="63"/>
        <v>0</v>
      </c>
      <c r="CU165" s="109">
        <f t="shared" si="63"/>
        <v>0</v>
      </c>
      <c r="CV165" s="109">
        <f t="shared" si="63"/>
        <v>0</v>
      </c>
      <c r="CW165" s="109">
        <f t="shared" si="63"/>
        <v>0</v>
      </c>
      <c r="CX165" s="109">
        <f t="shared" si="63"/>
        <v>0</v>
      </c>
      <c r="CY165" s="109">
        <f t="shared" si="63"/>
        <v>0</v>
      </c>
      <c r="CZ165" s="109">
        <f t="shared" si="63"/>
        <v>0</v>
      </c>
      <c r="DA165" s="109">
        <f t="shared" si="63"/>
        <v>0</v>
      </c>
      <c r="DB165" s="109">
        <f t="shared" si="63"/>
        <v>0</v>
      </c>
      <c r="DC165" s="109">
        <f t="shared" si="63"/>
        <v>0</v>
      </c>
      <c r="DD165" s="109">
        <f t="shared" si="63"/>
        <v>0</v>
      </c>
      <c r="DE165" s="109">
        <f t="shared" si="63"/>
        <v>0</v>
      </c>
      <c r="DF165" s="109">
        <f t="shared" si="63"/>
        <v>0</v>
      </c>
      <c r="DG165" s="109">
        <f t="shared" si="63"/>
        <v>0</v>
      </c>
      <c r="DH165" s="109">
        <f t="shared" si="63"/>
        <v>0</v>
      </c>
      <c r="DI165" s="109">
        <f t="shared" si="63"/>
        <v>0</v>
      </c>
      <c r="DJ165" s="109">
        <f t="shared" si="63"/>
        <v>0</v>
      </c>
      <c r="DK165" s="109">
        <f t="shared" si="63"/>
        <v>0</v>
      </c>
      <c r="DL165" s="109">
        <f t="shared" si="63"/>
        <v>0</v>
      </c>
      <c r="DM165" s="109">
        <f t="shared" si="63"/>
        <v>0</v>
      </c>
      <c r="DN165" s="109">
        <f t="shared" si="63"/>
        <v>0</v>
      </c>
      <c r="DO165" s="109">
        <f t="shared" si="63"/>
        <v>0</v>
      </c>
      <c r="DP165" s="109">
        <f t="shared" si="63"/>
        <v>0</v>
      </c>
      <c r="DQ165" s="109">
        <f t="shared" si="63"/>
        <v>0</v>
      </c>
      <c r="DR165" s="109">
        <f t="shared" si="63"/>
        <v>0</v>
      </c>
      <c r="DS165" s="109">
        <f t="shared" si="63"/>
        <v>0</v>
      </c>
      <c r="DT165" s="109">
        <f t="shared" si="63"/>
        <v>0</v>
      </c>
      <c r="DU165" s="109">
        <f t="shared" si="63"/>
        <v>0</v>
      </c>
      <c r="DV165" s="109">
        <f t="shared" si="63"/>
        <v>0</v>
      </c>
      <c r="DW165" s="109">
        <f t="shared" si="63"/>
        <v>0</v>
      </c>
      <c r="DX165" s="109">
        <f t="shared" si="63"/>
        <v>0</v>
      </c>
      <c r="DY165" s="109">
        <f t="shared" si="63"/>
        <v>0</v>
      </c>
      <c r="DZ165" s="109">
        <f t="shared" si="63"/>
        <v>0</v>
      </c>
      <c r="EA165" s="109">
        <f t="shared" si="63"/>
        <v>0</v>
      </c>
      <c r="EB165" s="109">
        <f t="shared" si="63"/>
        <v>0</v>
      </c>
      <c r="EC165" s="109">
        <f t="shared" ref="EC165:EK165" si="64">EC160-EC162-EC163</f>
        <v>0</v>
      </c>
      <c r="ED165" s="109">
        <f t="shared" si="64"/>
        <v>0</v>
      </c>
      <c r="EE165" s="109">
        <f t="shared" si="64"/>
        <v>0</v>
      </c>
      <c r="EF165" s="109">
        <f t="shared" si="64"/>
        <v>0</v>
      </c>
      <c r="EG165" s="109">
        <f t="shared" si="64"/>
        <v>0</v>
      </c>
      <c r="EH165" s="109">
        <f t="shared" si="64"/>
        <v>0</v>
      </c>
      <c r="EI165" s="109">
        <f t="shared" si="64"/>
        <v>0</v>
      </c>
      <c r="EJ165" s="109">
        <f t="shared" si="64"/>
        <v>0</v>
      </c>
      <c r="EK165" s="109">
        <f t="shared" si="64"/>
        <v>0</v>
      </c>
    </row>
    <row r="166" spans="1:141"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36"/>
      <c r="CY166" s="136"/>
      <c r="CZ166" s="136"/>
      <c r="DA166" s="136"/>
      <c r="DB166" s="136"/>
      <c r="DC166" s="136"/>
      <c r="DD166" s="136"/>
      <c r="DE166" s="136"/>
      <c r="DF166" s="136"/>
      <c r="DG166" s="136"/>
      <c r="DH166" s="136"/>
      <c r="DI166" s="136"/>
      <c r="DJ166" s="136"/>
      <c r="DK166" s="136"/>
      <c r="DL166" s="136"/>
      <c r="DM166" s="136"/>
      <c r="DN166" s="136"/>
      <c r="DO166" s="136"/>
      <c r="DP166" s="136"/>
      <c r="DQ166" s="136"/>
      <c r="DR166" s="136"/>
      <c r="DS166" s="136"/>
      <c r="DT166" s="136"/>
      <c r="DU166" s="136"/>
      <c r="DV166" s="136"/>
      <c r="DW166" s="136"/>
      <c r="DX166" s="136"/>
      <c r="DY166" s="136"/>
      <c r="DZ166" s="136"/>
      <c r="EA166" s="136"/>
      <c r="EB166" s="136"/>
      <c r="EC166" s="136"/>
      <c r="ED166" s="136"/>
      <c r="EE166" s="136"/>
      <c r="EF166" s="136"/>
      <c r="EG166" s="136"/>
      <c r="EH166" s="136"/>
      <c r="EI166" s="136"/>
      <c r="EJ166" s="136"/>
      <c r="EK166" s="136"/>
    </row>
    <row r="167" spans="1:141" s="110" customFormat="1">
      <c r="B167" s="111" t="s">
        <v>294</v>
      </c>
    </row>
    <row r="168" spans="1:141">
      <c r="A168" s="105" t="s">
        <v>297</v>
      </c>
      <c r="B168" s="125" t="s">
        <v>294</v>
      </c>
      <c r="C168" s="125"/>
      <c r="D168" s="125"/>
      <c r="E168" s="139">
        <f ca="1">IF(OR(E157&lt;'Capital Structure'!$K$7,E157&gt;'Capital Structure'!$L$7),0,IF(E160&lt;0,IF(D174&gt;0,MIN(ABS(E160)*'Capital Structure'!$M$13,D174),0),0))</f>
        <v>13614195.761248605</v>
      </c>
      <c r="F168" s="139">
        <f ca="1">IF(OR(F157&lt;'Capital Structure'!$K$7,F157&gt;'Capital Structure'!$L$7),0,IF(F160&lt;0,IF(E174&gt;0,MIN(ABS(F160)*'Capital Structure'!$M$13,E174),0),0))</f>
        <v>91800291.544994399</v>
      </c>
      <c r="G168" s="139">
        <f ca="1">IF(OR(G157&lt;'Capital Structure'!$K$7,G157&gt;'Capital Structure'!$L$7),0,IF(G160&lt;0,IF(F174&gt;0,MIN(ABS(G160)*'Capital Structure'!$M$13,F174),0),0))</f>
        <v>39676227.689163879</v>
      </c>
      <c r="H168" s="139">
        <f ca="1">IF(OR(H157&lt;'Capital Structure'!$K$7,H157&gt;'Capital Structure'!$L$7),0,IF(H160&lt;0,IF(G174&gt;0,MIN(ABS(H160)*'Capital Structure'!$M$13,G174),0),0))</f>
        <v>39637104.814163879</v>
      </c>
      <c r="I168" s="139">
        <f ca="1">IF(OR(I157&lt;'Capital Structure'!$K$7,I157&gt;'Capital Structure'!$L$7),0,IF(I160&lt;0,IF(H174&gt;0,MIN(ABS(I160)*'Capital Structure'!$M$13,H174),0),0))</f>
        <v>37306781.426279388</v>
      </c>
      <c r="J168" s="139">
        <f ca="1">IF(OR(J157&lt;'Capital Structure'!$K$7,J157&gt;'Capital Structure'!$L$7),0,IF(J160&lt;0,IF(I174&gt;0,MIN(ABS(J160)*'Capital Structure'!$M$13,I174),0),0))</f>
        <v>37306781.426279388</v>
      </c>
      <c r="K168" s="139">
        <f ca="1">IF(OR(K157&lt;'Capital Structure'!$K$7,K157&gt;'Capital Structure'!$L$7),0,IF(K160&lt;0,IF(J174&gt;0,MIN(ABS(K160)*'Capital Structure'!$M$13,J174),0),0))</f>
        <v>31139779.328824848</v>
      </c>
      <c r="L168" s="139">
        <f ca="1">IF(OR(L157&lt;'Capital Structure'!$K$7,L157&gt;'Capital Structure'!$L$7),0,IF(L160&lt;0,IF(K174&gt;0,MIN(ABS(L160)*'Capital Structure'!$M$13,K174),0),0))</f>
        <v>31139779.328824848</v>
      </c>
      <c r="M168" s="139">
        <f ca="1">IF(OR(M157&lt;'Capital Structure'!$K$7,M157&gt;'Capital Structure'!$L$7),0,IF(M160&lt;0,IF(L174&gt;0,MIN(ABS(M160)*'Capital Structure'!$M$13,L174),0),0))</f>
        <v>12638773.036461208</v>
      </c>
      <c r="N168" s="139">
        <f ca="1">IF(OR(N157&lt;'Capital Structure'!$K$7,N157&gt;'Capital Structure'!$L$7),0,IF(N160&lt;0,IF(M174&gt;0,MIN(ABS(N160)*'Capital Structure'!$M$13,M174),0),0))</f>
        <v>12638773.036461208</v>
      </c>
      <c r="O168" s="139">
        <f ca="1">IF(OR(O157&lt;'Capital Structure'!$K$7,O157&gt;'Capital Structure'!$L$7),0,IF(O160&lt;0,IF(N174&gt;0,MIN(ABS(O160)*'Capital Structure'!$M$13,N174),0),0))</f>
        <v>12638773.036461208</v>
      </c>
      <c r="P168" s="139">
        <f ca="1">IF(OR(P157&lt;'Capital Structure'!$K$7,P157&gt;'Capital Structure'!$L$7),0,IF(P160&lt;0,IF(O174&gt;0,MIN(ABS(P160)*'Capital Structure'!$M$13,O174),0),0))</f>
        <v>12638773.036461208</v>
      </c>
      <c r="Q168" s="139">
        <f ca="1">IF(OR(Q157&lt;'Capital Structure'!$K$7,Q157&gt;'Capital Structure'!$L$7),0,IF(Q160&lt;0,IF(P174&gt;0,MIN(ABS(Q160)*'Capital Structure'!$M$13,P174),0),0))</f>
        <v>12638773.036461208</v>
      </c>
      <c r="R168" s="139">
        <f ca="1">IF(OR(R157&lt;'Capital Structure'!$K$7,R157&gt;'Capital Structure'!$L$7),0,IF(R160&lt;0,IF(Q174&gt;0,MIN(ABS(R160)*'Capital Structure'!$M$13,Q174),0),0))</f>
        <v>12638773.036461208</v>
      </c>
      <c r="S168" s="139">
        <f ca="1">IF(OR(S157&lt;'Capital Structure'!$K$7,S157&gt;'Capital Structure'!$L$7),0,IF(S160&lt;0,IF(R174&gt;0,MIN(ABS(S160)*'Capital Structure'!$M$13,R174),0),0))</f>
        <v>12638747.402878307</v>
      </c>
      <c r="T168" s="139">
        <f ca="1">IF(OR(T157&lt;'Capital Structure'!$K$7,T157&gt;'Capital Structure'!$L$7),0,IF(T160&lt;0,IF(S174&gt;0,MIN(ABS(T160)*'Capital Structure'!$M$13,S174),0),0))</f>
        <v>9319533.2685204037</v>
      </c>
      <c r="U168" s="139">
        <f ca="1">IF(OR(U157&lt;'Capital Structure'!$K$7,U157&gt;'Capital Structure'!$L$7),0,IF(U160&lt;0,IF(T174&gt;0,MIN(ABS(U160)*'Capital Structure'!$M$13,T174),0),0))</f>
        <v>6235964.382702224</v>
      </c>
      <c r="V168" s="139">
        <f ca="1">IF(OR(V157&lt;'Capital Structure'!$K$7,V157&gt;'Capital Structure'!$L$7),0,IF(V160&lt;0,IF(U174&gt;0,MIN(ABS(V160)*'Capital Structure'!$M$13,U174),0),0))</f>
        <v>0</v>
      </c>
      <c r="W168" s="139">
        <f ca="1">IF(OR(W157&lt;'Capital Structure'!$K$7,W157&gt;'Capital Structure'!$L$7),0,IF(W160&lt;0,IF(V174&gt;0,MIN(ABS(W160)*'Capital Structure'!$M$13,V174),0),0))</f>
        <v>0</v>
      </c>
      <c r="X168" s="139">
        <f ca="1">IF(OR(X157&lt;'Capital Structure'!$K$7,X157&gt;'Capital Structure'!$L$7),0,IF(X160&lt;0,IF(W174&gt;0,MIN(ABS(X160)*'Capital Structure'!$M$13,W174),0),0))</f>
        <v>0</v>
      </c>
      <c r="Y168" s="139">
        <f ca="1">IF(OR(Y157&lt;'Capital Structure'!$K$7,Y157&gt;'Capital Structure'!$L$7),0,IF(Y160&lt;0,IF(X174&gt;0,MIN(ABS(Y160)*'Capital Structure'!$M$13,X174),0),0))</f>
        <v>0</v>
      </c>
      <c r="Z168" s="139">
        <f ca="1">IF(OR(Z157&lt;'Capital Structure'!$K$7,Z157&gt;'Capital Structure'!$L$7),0,IF(Z160&lt;0,IF(Y174&gt;0,MIN(ABS(Z160)*'Capital Structure'!$M$13,Y174),0),0))</f>
        <v>0</v>
      </c>
      <c r="AA168" s="139">
        <f ca="1">IF(OR(AA157&lt;'Capital Structure'!$K$7,AA157&gt;'Capital Structure'!$L$7),0,IF(AA160&lt;0,IF(Z174&gt;0,MIN(ABS(AA160)*'Capital Structure'!$M$13,Z174),0),0))</f>
        <v>0</v>
      </c>
      <c r="AB168" s="139">
        <f ca="1">IF(OR(AB157&lt;'Capital Structure'!$K$7,AB157&gt;'Capital Structure'!$L$7),0,IF(AB160&lt;0,IF(AA174&gt;0,MIN(ABS(AB160)*'Capital Structure'!$M$13,AA174),0),0))</f>
        <v>0</v>
      </c>
      <c r="AC168" s="139">
        <f ca="1">IF(OR(AC157&lt;'Capital Structure'!$K$7,AC157&gt;'Capital Structure'!$L$7),0,IF(AC160&lt;0,IF(AB174&gt;0,MIN(ABS(AC160)*'Capital Structure'!$M$13,AB174),0),0))</f>
        <v>0</v>
      </c>
      <c r="AD168" s="139">
        <f ca="1">IF(OR(AD157&lt;'Capital Structure'!$K$7,AD157&gt;'Capital Structure'!$L$7),0,IF(AD160&lt;0,IF(AC174&gt;0,MIN(ABS(AD160)*'Capital Structure'!$M$13,AC174),0),0))</f>
        <v>0</v>
      </c>
      <c r="AE168" s="139">
        <f ca="1">IF(OR(AE157&lt;'Capital Structure'!$K$7,AE157&gt;'Capital Structure'!$L$7),0,IF(AE160&lt;0,IF(AD174&gt;0,MIN(ABS(AE160)*'Capital Structure'!$M$13,AD174),0),0))</f>
        <v>0</v>
      </c>
      <c r="AF168" s="139">
        <f ca="1">IF(OR(AF157&lt;'Capital Structure'!$K$7,AF157&gt;'Capital Structure'!$L$7),0,IF(AF160&lt;0,IF(AE174&gt;0,MIN(ABS(AF160)*'Capital Structure'!$M$13,AE174),0),0))</f>
        <v>0</v>
      </c>
      <c r="AG168" s="139">
        <f ca="1">IF(OR(AG157&lt;'Capital Structure'!$K$7,AG157&gt;'Capital Structure'!$L$7),0,IF(AG160&lt;0,IF(AF174&gt;0,MIN(ABS(AG160)*'Capital Structure'!$M$13,AF174),0),0))</f>
        <v>0</v>
      </c>
      <c r="AH168" s="139">
        <f ca="1">IF(OR(AH157&lt;'Capital Structure'!$K$7,AH157&gt;'Capital Structure'!$L$7),0,IF(AH160&lt;0,IF(AG174&gt;0,MIN(ABS(AH160)*'Capital Structure'!$M$13,AG174),0),0))</f>
        <v>0</v>
      </c>
      <c r="AI168" s="139">
        <f ca="1">IF(OR(AI157&lt;'Capital Structure'!$K$7,AI157&gt;'Capital Structure'!$L$7),0,IF(AI160&lt;0,IF(AH174&gt;0,MIN(ABS(AI160)*'Capital Structure'!$M$13,AH174),0),0))</f>
        <v>0</v>
      </c>
      <c r="AJ168" s="139">
        <f ca="1">IF(OR(AJ157&lt;'Capital Structure'!$K$7,AJ157&gt;'Capital Structure'!$L$7),0,IF(AJ160&lt;0,IF(AI174&gt;0,MIN(ABS(AJ160)*'Capital Structure'!$M$13,AI174),0),0))</f>
        <v>0</v>
      </c>
      <c r="AK168" s="139">
        <f ca="1">IF(OR(AK157&lt;'Capital Structure'!$K$7,AK157&gt;'Capital Structure'!$L$7),0,IF(AK160&lt;0,IF(AJ174&gt;0,MIN(ABS(AK160)*'Capital Structure'!$M$13,AJ174),0),0))</f>
        <v>0</v>
      </c>
      <c r="AL168" s="139">
        <f ca="1">IF(OR(AL157&lt;'Capital Structure'!$K$7,AL157&gt;'Capital Structure'!$L$7),0,IF(AL160&lt;0,IF(AK174&gt;0,MIN(ABS(AL160)*'Capital Structure'!$M$13,AK174),0),0))</f>
        <v>0</v>
      </c>
      <c r="AM168" s="139">
        <f ca="1">IF(OR(AM157&lt;'Capital Structure'!$K$7,AM157&gt;'Capital Structure'!$L$7),0,IF(AM160&lt;0,IF(AL174&gt;0,MIN(ABS(AM160)*'Capital Structure'!$M$13,AL174),0),0))</f>
        <v>0</v>
      </c>
      <c r="AN168" s="139">
        <f ca="1">IF(OR(AN157&lt;'Capital Structure'!$K$7,AN157&gt;'Capital Structure'!$L$7),0,IF(AN160&lt;0,IF(AM174&gt;0,MIN(ABS(AN160)*'Capital Structure'!$M$13,AM174),0),0))</f>
        <v>0</v>
      </c>
      <c r="AO168" s="139">
        <f ca="1">IF(OR(AO157&lt;'Capital Structure'!$K$7,AO157&gt;'Capital Structure'!$L$7),0,IF(AO160&lt;0,IF(AN174&gt;0,MIN(ABS(AO160)*'Capital Structure'!$M$13,AN174),0),0))</f>
        <v>0</v>
      </c>
      <c r="AP168" s="139">
        <f ca="1">IF(OR(AP157&lt;'Capital Structure'!$K$7,AP157&gt;'Capital Structure'!$L$7),0,IF(AP160&lt;0,IF(AO174&gt;0,MIN(ABS(AP160)*'Capital Structure'!$M$13,AO174),0),0))</f>
        <v>0</v>
      </c>
      <c r="AQ168" s="139">
        <f ca="1">IF(OR(AQ157&lt;'Capital Structure'!$K$7,AQ157&gt;'Capital Structure'!$L$7),0,IF(AQ160&lt;0,IF(AP174&gt;0,MIN(ABS(AQ160)*'Capital Structure'!$M$13,AP174),0),0))</f>
        <v>0</v>
      </c>
      <c r="AR168" s="139">
        <f ca="1">IF(OR(AR157&lt;'Capital Structure'!$K$7,AR157&gt;'Capital Structure'!$L$7),0,IF(AR160&lt;0,IF(AQ174&gt;0,MIN(ABS(AR160)*'Capital Structure'!$M$13,AQ174),0),0))</f>
        <v>0</v>
      </c>
      <c r="AS168" s="139">
        <f ca="1">IF(OR(AS157&lt;'Capital Structure'!$K$7,AS157&gt;'Capital Structure'!$L$7),0,IF(AS160&lt;0,IF(AR174&gt;0,MIN(ABS(AS160)*'Capital Structure'!$M$13,AR174),0),0))</f>
        <v>0</v>
      </c>
      <c r="AT168" s="139">
        <f ca="1">IF(OR(AT157&lt;'Capital Structure'!$K$7,AT157&gt;'Capital Structure'!$L$7),0,IF(AT160&lt;0,IF(AS174&gt;0,MIN(ABS(AT160)*'Capital Structure'!$M$13,AS174),0),0))</f>
        <v>0</v>
      </c>
      <c r="AU168" s="139">
        <f ca="1">IF(OR(AU157&lt;'Capital Structure'!$K$7,AU157&gt;'Capital Structure'!$L$7),0,IF(AU160&lt;0,IF(AT174&gt;0,MIN(ABS(AU160)*'Capital Structure'!$M$13,AT174),0),0))</f>
        <v>0</v>
      </c>
      <c r="AV168" s="139">
        <f ca="1">IF(OR(AV157&lt;'Capital Structure'!$K$7,AV157&gt;'Capital Structure'!$L$7),0,IF(AV160&lt;0,IF(AU174&gt;0,MIN(ABS(AV160)*'Capital Structure'!$M$13,AU174),0),0))</f>
        <v>0</v>
      </c>
      <c r="AW168" s="139">
        <f ca="1">IF(OR(AW157&lt;'Capital Structure'!$K$7,AW157&gt;'Capital Structure'!$L$7),0,IF(AW160&lt;0,IF(AV174&gt;0,MIN(ABS(AW160)*'Capital Structure'!$M$13,AV174),0),0))</f>
        <v>0</v>
      </c>
      <c r="AX168" s="139" t="e">
        <f ca="1">IF(OR(AX157&lt;'Capital Structure'!$K$7,AX157&gt;'Capital Structure'!$L$7),0,IF(AX160&lt;0,IF(AW174&gt;0,MIN(ABS(AX160)*'Capital Structure'!$M$13,AW174),0),0))</f>
        <v>#REF!</v>
      </c>
      <c r="AY168" s="139" t="e">
        <f ca="1">IF(OR(AY157&lt;'Capital Structure'!$K$7,AY157&gt;'Capital Structure'!$L$7),0,IF(AY160&lt;0,IF(AX174&gt;0,MIN(ABS(AY160)*'Capital Structure'!$M$13,AX174),0),0))</f>
        <v>#REF!</v>
      </c>
      <c r="AZ168" s="139" t="e">
        <f ca="1">IF(OR(AZ157&lt;'Capital Structure'!$K$7,AZ157&gt;'Capital Structure'!$L$7),0,IF(AZ160&lt;0,IF(AY174&gt;0,MIN(ABS(AZ160)*'Capital Structure'!$M$13,AY174),0),0))</f>
        <v>#REF!</v>
      </c>
      <c r="BA168" s="139" t="e">
        <f ca="1">IF(OR(BA157&lt;'Capital Structure'!$K$7,BA157&gt;'Capital Structure'!$L$7),0,IF(BA160&lt;0,IF(AZ174&gt;0,MIN(ABS(BA160)*'Capital Structure'!$M$13,AZ174),0),0))</f>
        <v>#REF!</v>
      </c>
      <c r="BB168" s="139" t="e">
        <f ca="1">IF(OR(BB157&lt;'Capital Structure'!$K$7,BB157&gt;'Capital Structure'!$L$7),0,IF(BB160&lt;0,IF(BA174&gt;0,MIN(ABS(BB160)*'Capital Structure'!$M$13,BA174),0),0))</f>
        <v>#REF!</v>
      </c>
      <c r="BC168" s="139" t="e">
        <f ca="1">IF(OR(BC157&lt;'Capital Structure'!$K$7,BC157&gt;'Capital Structure'!$L$7),0,IF(BC160&lt;0,IF(BB174&gt;0,MIN(ABS(BC160)*'Capital Structure'!$M$13,BB174),0),0))</f>
        <v>#REF!</v>
      </c>
      <c r="BD168" s="139">
        <f ca="1">IF(OR(BD157&lt;'Capital Structure'!$K$7,BD157&gt;'Capital Structure'!$L$7),0,IF(BD160&lt;0,IF(BC174&gt;0,MIN(ABS(BD160)*'Capital Structure'!$M$13,BC174),0),0))</f>
        <v>0</v>
      </c>
      <c r="BE168" s="139">
        <f ca="1">IF(OR(BE157&lt;'Capital Structure'!$K$7,BE157&gt;'Capital Structure'!$L$7),0,IF(BE160&lt;0,IF(BD174&gt;0,MIN(ABS(BE160)*'Capital Structure'!$M$13,BD174),0),0))</f>
        <v>0</v>
      </c>
      <c r="BF168" s="139">
        <f ca="1">IF(OR(BF157&lt;'Capital Structure'!$K$7,BF157&gt;'Capital Structure'!$L$7),0,IF(BF160&lt;0,IF(BE174&gt;0,MIN(ABS(BF160)*'Capital Structure'!$M$13,BE174),0),0))</f>
        <v>0</v>
      </c>
      <c r="BG168" s="139" t="e">
        <f ca="1">IF(OR(BG157&lt;'Capital Structure'!$K$7,BG157&gt;'Capital Structure'!$L$7),0,IF(BG160&lt;0,IF(BF174&gt;0,MIN(ABS(BG160)*'Capital Structure'!$M$13,BF174),0),0))</f>
        <v>#REF!</v>
      </c>
      <c r="BH168" s="139">
        <f ca="1">IF(OR(BH157&lt;'Capital Structure'!$K$7,BH157&gt;'Capital Structure'!$L$7),0,IF(BH160&lt;0,IF(BG174&gt;0,MIN(ABS(BH160)*'Capital Structure'!$M$13,BG174),0),0))</f>
        <v>0</v>
      </c>
      <c r="BI168" s="139">
        <f ca="1">IF(OR(BI157&lt;'Capital Structure'!$K$7,BI157&gt;'Capital Structure'!$L$7),0,IF(BI160&lt;0,IF(BH174&gt;0,MIN(ABS(BI160)*'Capital Structure'!$M$13,BH174),0),0))</f>
        <v>0</v>
      </c>
      <c r="BJ168" s="139">
        <f ca="1">IF(OR(BJ157&lt;'Capital Structure'!$K$7,BJ157&gt;'Capital Structure'!$L$7),0,IF(BJ160&lt;0,IF(BI174&gt;0,MIN(ABS(BJ160)*'Capital Structure'!$M$13,BI174),0),0))</f>
        <v>0</v>
      </c>
      <c r="BK168" s="139">
        <f ca="1">IF(OR(BK157&lt;'Capital Structure'!$K$7,BK157&gt;'Capital Structure'!$L$7),0,IF(BK160&lt;0,IF(BJ174&gt;0,MIN(ABS(BK160)*'Capital Structure'!$M$13,BJ174),0),0))</f>
        <v>0</v>
      </c>
      <c r="BL168" s="139">
        <f ca="1">IF(OR(BL157&lt;'Capital Structure'!$K$7,BL157&gt;'Capital Structure'!$L$7),0,IF(BL160&lt;0,IF(BK174&gt;0,MIN(ABS(BL160)*'Capital Structure'!$M$13,BK174),0),0))</f>
        <v>0</v>
      </c>
      <c r="BM168" s="139">
        <f ca="1">IF(OR(BM157&lt;'Capital Structure'!$K$7,BM157&gt;'Capital Structure'!$L$7),0,IF(BM160&lt;0,IF(BL174&gt;0,MIN(ABS(BM160)*'Capital Structure'!$M$13,BL174),0),0))</f>
        <v>0</v>
      </c>
      <c r="BN168" s="139">
        <f ca="1">IF(OR(BN157&lt;'Capital Structure'!$K$7,BN157&gt;'Capital Structure'!$L$7),0,IF(BN160&lt;0,IF(BM174&gt;0,MIN(ABS(BN160)*'Capital Structure'!$M$13,BM174),0),0))</f>
        <v>0</v>
      </c>
      <c r="BO168" s="139">
        <f ca="1">IF(OR(BO157&lt;'Capital Structure'!$K$7,BO157&gt;'Capital Structure'!$L$7),0,IF(BO160&lt;0,IF(BN174&gt;0,MIN(ABS(BO160)*'Capital Structure'!$M$13,BN174),0),0))</f>
        <v>0</v>
      </c>
      <c r="BP168" s="139">
        <f ca="1">IF(OR(BP157&lt;'Capital Structure'!$K$7,BP157&gt;'Capital Structure'!$L$7),0,IF(BP160&lt;0,IF(BO174&gt;0,MIN(ABS(BP160)*'Capital Structure'!$M$13,BO174),0),0))</f>
        <v>0</v>
      </c>
      <c r="BQ168" s="139">
        <f ca="1">IF(OR(BQ157&lt;'Capital Structure'!$K$7,BQ157&gt;'Capital Structure'!$L$7),0,IF(BQ160&lt;0,IF(BP174&gt;0,MIN(ABS(BQ160)*'Capital Structure'!$M$13,BP174),0),0))</f>
        <v>0</v>
      </c>
      <c r="BR168" s="139">
        <f ca="1">IF(OR(BR157&lt;'Capital Structure'!$K$7,BR157&gt;'Capital Structure'!$L$7),0,IF(BR160&lt;0,IF(BQ174&gt;0,MIN(ABS(BR160)*'Capital Structure'!$M$13,BQ174),0),0))</f>
        <v>0</v>
      </c>
      <c r="BS168" s="139">
        <f ca="1">IF(OR(BS157&lt;'Capital Structure'!$K$7,BS157&gt;'Capital Structure'!$L$7),0,IF(BS160&lt;0,IF(BR174&gt;0,MIN(ABS(BS160)*'Capital Structure'!$M$13,BR174),0),0))</f>
        <v>0</v>
      </c>
      <c r="BT168" s="139">
        <f ca="1">IF(OR(BT157&lt;'Capital Structure'!$K$7,BT157&gt;'Capital Structure'!$L$7),0,IF(BT160&lt;0,IF(BS174&gt;0,MIN(ABS(BT160)*'Capital Structure'!$M$13,BS174),0),0))</f>
        <v>0</v>
      </c>
      <c r="BU168" s="139">
        <f ca="1">IF(OR(BU157&lt;'Capital Structure'!$K$7,BU157&gt;'Capital Structure'!$L$7),0,IF(BU160&lt;0,IF(BT174&gt;0,MIN(ABS(BU160)*'Capital Structure'!$M$13,BT174),0),0))</f>
        <v>0</v>
      </c>
      <c r="BV168" s="139">
        <f>IF(OR(BV157&lt;'Capital Structure'!$K$7,BV157&gt;'Capital Structure'!$L$7),0,IF(BV160&lt;0,IF(BU174&gt;0,MIN(ABS(BV160)*'Capital Structure'!$M$13,BU174),0),0))</f>
        <v>0</v>
      </c>
      <c r="BW168" s="139">
        <f>IF(OR(BW157&lt;'Capital Structure'!$K$7,BW157&gt;'Capital Structure'!$L$7),0,IF(BW160&lt;0,IF(BV174&gt;0,MIN(ABS(BW160)*'Capital Structure'!$M$13,BV174),0),0))</f>
        <v>0</v>
      </c>
      <c r="BX168" s="139">
        <f>IF(OR(BX157&lt;'Capital Structure'!$K$7,BX157&gt;'Capital Structure'!$L$7),0,IF(BX160&lt;0,IF(BW174&gt;0,MIN(ABS(BX160)*'Capital Structure'!$M$13,BW174),0),0))</f>
        <v>0</v>
      </c>
      <c r="BY168" s="139">
        <f>IF(OR(BY157&lt;'Capital Structure'!$K$7,BY157&gt;'Capital Structure'!$L$7),0,IF(BY160&lt;0,IF(BX174&gt;0,MIN(ABS(BY160)*'Capital Structure'!$M$13,BX174),0),0))</f>
        <v>0</v>
      </c>
      <c r="BZ168" s="139">
        <f>IF(OR(BZ157&lt;'Capital Structure'!$K$7,BZ157&gt;'Capital Structure'!$L$7),0,IF(BZ160&lt;0,IF(BY174&gt;0,MIN(ABS(BZ160)*'Capital Structure'!$M$13,BY174),0),0))</f>
        <v>0</v>
      </c>
      <c r="CA168" s="139">
        <f>IF(OR(CA157&lt;'Capital Structure'!$K$7,CA157&gt;'Capital Structure'!$L$7),0,IF(CA160&lt;0,IF(BZ174&gt;0,MIN(ABS(CA160)*'Capital Structure'!$M$13,BZ174),0),0))</f>
        <v>0</v>
      </c>
      <c r="CB168" s="139">
        <f>IF(OR(CB157&lt;'Capital Structure'!$K$7,CB157&gt;'Capital Structure'!$L$7),0,IF(CB160&lt;0,IF(CA174&gt;0,MIN(ABS(CB160)*'Capital Structure'!$M$13,CA174),0),0))</f>
        <v>0</v>
      </c>
      <c r="CC168" s="139">
        <f>IF(OR(CC157&lt;'Capital Structure'!$K$7,CC157&gt;'Capital Structure'!$L$7),0,IF(CC160&lt;0,IF(CB174&gt;0,MIN(ABS(CC160)*'Capital Structure'!$M$13,CB174),0),0))</f>
        <v>0</v>
      </c>
      <c r="CD168" s="139">
        <f>IF(OR(CD157&lt;'Capital Structure'!$K$7,CD157&gt;'Capital Structure'!$L$7),0,IF(CD160&lt;0,IF(CC174&gt;0,MIN(ABS(CD160)*'Capital Structure'!$M$13,CC174),0),0))</f>
        <v>0</v>
      </c>
      <c r="CE168" s="139">
        <f>IF(OR(CE157&lt;'Capital Structure'!$K$7,CE157&gt;'Capital Structure'!$L$7),0,IF(CE160&lt;0,IF(CD174&gt;0,MIN(ABS(CE160)*'Capital Structure'!$M$13,CD174),0),0))</f>
        <v>0</v>
      </c>
      <c r="CF168" s="139">
        <f>IF(OR(CF157&lt;'Capital Structure'!$K$7,CF157&gt;'Capital Structure'!$L$7),0,IF(CF160&lt;0,IF(CE174&gt;0,MIN(ABS(CF160)*'Capital Structure'!$M$13,CE174),0),0))</f>
        <v>0</v>
      </c>
      <c r="CG168" s="139">
        <f>IF(OR(CG157&lt;'Capital Structure'!$K$7,CG157&gt;'Capital Structure'!$L$7),0,IF(CG160&lt;0,IF(CF174&gt;0,MIN(ABS(CG160)*'Capital Structure'!$M$13,CF174),0),0))</f>
        <v>0</v>
      </c>
      <c r="CH168" s="139">
        <f>IF(OR(CH157&lt;'Capital Structure'!$K$7,CH157&gt;'Capital Structure'!$L$7),0,IF(CH160&lt;0,IF(CG174&gt;0,MIN(ABS(CH160)*'Capital Structure'!$M$13,CG174),0),0))</f>
        <v>0</v>
      </c>
      <c r="CI168" s="139">
        <f>IF(OR(CI157&lt;'Capital Structure'!$K$7,CI157&gt;'Capital Structure'!$L$7),0,IF(CI160&lt;0,IF(CH174&gt;0,MIN(ABS(CI160)*'Capital Structure'!$M$13,CH174),0),0))</f>
        <v>0</v>
      </c>
      <c r="CJ168" s="139">
        <f>IF(OR(CJ157&lt;'Capital Structure'!$K$7,CJ157&gt;'Capital Structure'!$L$7),0,IF(CJ160&lt;0,IF(CI174&gt;0,MIN(ABS(CJ160)*'Capital Structure'!$M$13,CI174),0),0))</f>
        <v>0</v>
      </c>
      <c r="CK168" s="139">
        <f>IF(OR(CK157&lt;'Capital Structure'!$K$7,CK157&gt;'Capital Structure'!$L$7),0,IF(CK160&lt;0,IF(CJ174&gt;0,MIN(ABS(CK160)*'Capital Structure'!$M$13,CJ174),0),0))</f>
        <v>0</v>
      </c>
      <c r="CL168" s="139">
        <f>IF(OR(CL157&lt;'Capital Structure'!$K$7,CL157&gt;'Capital Structure'!$L$7),0,IF(CL160&lt;0,IF(CK174&gt;0,MIN(ABS(CL160)*'Capital Structure'!$M$13,CK174),0),0))</f>
        <v>0</v>
      </c>
      <c r="CM168" s="139">
        <f>IF(OR(CM157&lt;'Capital Structure'!$K$7,CM157&gt;'Capital Structure'!$L$7),0,IF(CM160&lt;0,IF(CL174&gt;0,MIN(ABS(CM160)*'Capital Structure'!$M$13,CL174),0),0))</f>
        <v>0</v>
      </c>
      <c r="CN168" s="139">
        <f>IF(OR(CN157&lt;'Capital Structure'!$K$7,CN157&gt;'Capital Structure'!$L$7),0,IF(CN160&lt;0,IF(CM174&gt;0,MIN(ABS(CN160)*'Capital Structure'!$M$13,CM174),0),0))</f>
        <v>0</v>
      </c>
      <c r="CO168" s="139">
        <f>IF(OR(CO157&lt;'Capital Structure'!$K$7,CO157&gt;'Capital Structure'!$L$7),0,IF(CO160&lt;0,IF(CN174&gt;0,MIN(ABS(CO160)*'Capital Structure'!$M$13,CN174),0),0))</f>
        <v>0</v>
      </c>
      <c r="CP168" s="139">
        <f>IF(OR(CP157&lt;'Capital Structure'!$K$7,CP157&gt;'Capital Structure'!$L$7),0,IF(CP160&lt;0,IF(CO174&gt;0,MIN(ABS(CP160)*'Capital Structure'!$M$13,CO174),0),0))</f>
        <v>0</v>
      </c>
      <c r="CQ168" s="139">
        <f>IF(OR(CQ157&lt;'Capital Structure'!$K$7,CQ157&gt;'Capital Structure'!$L$7),0,IF(CQ160&lt;0,IF(CP174&gt;0,MIN(ABS(CQ160)*'Capital Structure'!$M$13,CP174),0),0))</f>
        <v>0</v>
      </c>
      <c r="CR168" s="139">
        <f>IF(OR(CR157&lt;'Capital Structure'!$K$7,CR157&gt;'Capital Structure'!$L$7),0,IF(CR160&lt;0,IF(CQ174&gt;0,MIN(ABS(CR160)*'Capital Structure'!$M$13,CQ174),0),0))</f>
        <v>0</v>
      </c>
      <c r="CS168" s="139">
        <f>IF(OR(CS157&lt;'Capital Structure'!$K$7,CS157&gt;'Capital Structure'!$L$7),0,IF(CS160&lt;0,IF(CR174&gt;0,MIN(ABS(CS160)*'Capital Structure'!$M$13,CR174),0),0))</f>
        <v>0</v>
      </c>
      <c r="CT168" s="139">
        <f>IF(OR(CT157&lt;'Capital Structure'!$K$7,CT157&gt;'Capital Structure'!$L$7),0,IF(CT160&lt;0,IF(CS174&gt;0,MIN(ABS(CT160)*'Capital Structure'!$M$13,CS174),0),0))</f>
        <v>0</v>
      </c>
      <c r="CU168" s="139">
        <f>IF(OR(CU157&lt;'Capital Structure'!$K$7,CU157&gt;'Capital Structure'!$L$7),0,IF(CU160&lt;0,IF(CT174&gt;0,MIN(ABS(CU160)*'Capital Structure'!$M$13,CT174),0),0))</f>
        <v>0</v>
      </c>
      <c r="CV168" s="139">
        <f>IF(OR(CV157&lt;'Capital Structure'!$K$7,CV157&gt;'Capital Structure'!$L$7),0,IF(CV160&lt;0,IF(CU174&gt;0,MIN(ABS(CV160)*'Capital Structure'!$M$13,CU174),0),0))</f>
        <v>0</v>
      </c>
      <c r="CW168" s="139">
        <f>IF(OR(CW157&lt;'Capital Structure'!$K$7,CW157&gt;'Capital Structure'!$L$7),0,IF(CW160&lt;0,IF(CV174&gt;0,MIN(ABS(CW160)*'Capital Structure'!$M$13,CV174),0),0))</f>
        <v>0</v>
      </c>
      <c r="CX168" s="139">
        <f>IF(OR(CX157&lt;'Capital Structure'!$K$7,CX157&gt;'Capital Structure'!$L$7),0,IF(CX160&lt;0,IF(CW174&gt;0,MIN(ABS(CX160)*'Capital Structure'!$M$13,CW174),0),0))</f>
        <v>0</v>
      </c>
      <c r="CY168" s="139">
        <f>IF(OR(CY157&lt;'Capital Structure'!$K$7,CY157&gt;'Capital Structure'!$L$7),0,IF(CY160&lt;0,IF(CX174&gt;0,MIN(ABS(CY160)*'Capital Structure'!$M$13,CX174),0),0))</f>
        <v>0</v>
      </c>
      <c r="CZ168" s="139">
        <f>IF(OR(CZ157&lt;'Capital Structure'!$K$7,CZ157&gt;'Capital Structure'!$L$7),0,IF(CZ160&lt;0,IF(CY174&gt;0,MIN(ABS(CZ160)*'Capital Structure'!$M$13,CY174),0),0))</f>
        <v>0</v>
      </c>
      <c r="DA168" s="139">
        <f>IF(OR(DA157&lt;'Capital Structure'!$K$7,DA157&gt;'Capital Structure'!$L$7),0,IF(DA160&lt;0,IF(CZ174&gt;0,MIN(ABS(DA160)*'Capital Structure'!$M$13,CZ174),0),0))</f>
        <v>0</v>
      </c>
      <c r="DB168" s="139">
        <f>IF(OR(DB157&lt;'Capital Structure'!$K$7,DB157&gt;'Capital Structure'!$L$7),0,IF(DB160&lt;0,IF(DA174&gt;0,MIN(ABS(DB160)*'Capital Structure'!$M$13,DA174),0),0))</f>
        <v>0</v>
      </c>
      <c r="DC168" s="139">
        <f>IF(OR(DC157&lt;'Capital Structure'!$K$7,DC157&gt;'Capital Structure'!$L$7),0,IF(DC160&lt;0,IF(DB174&gt;0,MIN(ABS(DC160)*'Capital Structure'!$M$13,DB174),0),0))</f>
        <v>0</v>
      </c>
      <c r="DD168" s="139">
        <f>IF(OR(DD157&lt;'Capital Structure'!$K$7,DD157&gt;'Capital Structure'!$L$7),0,IF(DD160&lt;0,IF(DC174&gt;0,MIN(ABS(DD160)*'Capital Structure'!$M$13,DC174),0),0))</f>
        <v>0</v>
      </c>
      <c r="DE168" s="139">
        <f>IF(OR(DE157&lt;'Capital Structure'!$K$7,DE157&gt;'Capital Structure'!$L$7),0,IF(DE160&lt;0,IF(DD174&gt;0,MIN(ABS(DE160)*'Capital Structure'!$M$13,DD174),0),0))</f>
        <v>0</v>
      </c>
      <c r="DF168" s="139">
        <f>IF(OR(DF157&lt;'Capital Structure'!$K$7,DF157&gt;'Capital Structure'!$L$7),0,IF(DF160&lt;0,IF(DE174&gt;0,MIN(ABS(DF160)*'Capital Structure'!$M$13,DE174),0),0))</f>
        <v>0</v>
      </c>
      <c r="DG168" s="139">
        <f>IF(OR(DG157&lt;'Capital Structure'!$K$7,DG157&gt;'Capital Structure'!$L$7),0,IF(DG160&lt;0,IF(DF174&gt;0,MIN(ABS(DG160)*'Capital Structure'!$M$13,DF174),0),0))</f>
        <v>0</v>
      </c>
      <c r="DH168" s="139">
        <f>IF(OR(DH157&lt;'Capital Structure'!$K$7,DH157&gt;'Capital Structure'!$L$7),0,IF(DH160&lt;0,IF(DG174&gt;0,MIN(ABS(DH160)*'Capital Structure'!$M$13,DG174),0),0))</f>
        <v>0</v>
      </c>
      <c r="DI168" s="139">
        <f>IF(OR(DI157&lt;'Capital Structure'!$K$7,DI157&gt;'Capital Structure'!$L$7),0,IF(DI160&lt;0,IF(DH174&gt;0,MIN(ABS(DI160)*'Capital Structure'!$M$13,DH174),0),0))</f>
        <v>0</v>
      </c>
      <c r="DJ168" s="139">
        <f>IF(OR(DJ157&lt;'Capital Structure'!$K$7,DJ157&gt;'Capital Structure'!$L$7),0,IF(DJ160&lt;0,IF(DI174&gt;0,MIN(ABS(DJ160)*'Capital Structure'!$M$13,DI174),0),0))</f>
        <v>0</v>
      </c>
      <c r="DK168" s="139">
        <f>IF(OR(DK157&lt;'Capital Structure'!$K$7,DK157&gt;'Capital Structure'!$L$7),0,IF(DK160&lt;0,IF(DJ174&gt;0,MIN(ABS(DK160)*'Capital Structure'!$M$13,DJ174),0),0))</f>
        <v>0</v>
      </c>
      <c r="DL168" s="139">
        <f>IF(OR(DL157&lt;'Capital Structure'!$K$7,DL157&gt;'Capital Structure'!$L$7),0,IF(DL160&lt;0,IF(DK174&gt;0,MIN(ABS(DL160)*'Capital Structure'!$M$13,DK174),0),0))</f>
        <v>0</v>
      </c>
      <c r="DM168" s="139">
        <f>IF(OR(DM157&lt;'Capital Structure'!$K$7,DM157&gt;'Capital Structure'!$L$7),0,IF(DM160&lt;0,IF(DL174&gt;0,MIN(ABS(DM160)*'Capital Structure'!$M$13,DL174),0),0))</f>
        <v>0</v>
      </c>
      <c r="DN168" s="139">
        <f>IF(OR(DN157&lt;'Capital Structure'!$K$7,DN157&gt;'Capital Structure'!$L$7),0,IF(DN160&lt;0,IF(DM174&gt;0,MIN(ABS(DN160)*'Capital Structure'!$M$13,DM174),0),0))</f>
        <v>0</v>
      </c>
      <c r="DO168" s="139">
        <f>IF(OR(DO157&lt;'Capital Structure'!$K$7,DO157&gt;'Capital Structure'!$L$7),0,IF(DO160&lt;0,IF(DN174&gt;0,MIN(ABS(DO160)*'Capital Structure'!$M$13,DN174),0),0))</f>
        <v>0</v>
      </c>
      <c r="DP168" s="139">
        <f>IF(OR(DP157&lt;'Capital Structure'!$K$7,DP157&gt;'Capital Structure'!$L$7),0,IF(DP160&lt;0,IF(DO174&gt;0,MIN(ABS(DP160)*'Capital Structure'!$M$13,DO174),0),0))</f>
        <v>0</v>
      </c>
      <c r="DQ168" s="139">
        <f>IF(OR(DQ157&lt;'Capital Structure'!$K$7,DQ157&gt;'Capital Structure'!$L$7),0,IF(DQ160&lt;0,IF(DP174&gt;0,MIN(ABS(DQ160)*'Capital Structure'!$M$13,DP174),0),0))</f>
        <v>0</v>
      </c>
      <c r="DR168" s="139">
        <f>IF(OR(DR157&lt;'Capital Structure'!$K$7,DR157&gt;'Capital Structure'!$L$7),0,IF(DR160&lt;0,IF(DQ174&gt;0,MIN(ABS(DR160)*'Capital Structure'!$M$13,DQ174),0),0))</f>
        <v>0</v>
      </c>
      <c r="DS168" s="139">
        <f>IF(OR(DS157&lt;'Capital Structure'!$K$7,DS157&gt;'Capital Structure'!$L$7),0,IF(DS160&lt;0,IF(DR174&gt;0,MIN(ABS(DS160)*'Capital Structure'!$M$13,DR174),0),0))</f>
        <v>0</v>
      </c>
      <c r="DT168" s="139">
        <f>IF(OR(DT157&lt;'Capital Structure'!$K$7,DT157&gt;'Capital Structure'!$L$7),0,IF(DT160&lt;0,IF(DS174&gt;0,MIN(ABS(DT160)*'Capital Structure'!$M$13,DS174),0),0))</f>
        <v>0</v>
      </c>
      <c r="DU168" s="139">
        <f>IF(OR(DU157&lt;'Capital Structure'!$K$7,DU157&gt;'Capital Structure'!$L$7),0,IF(DU160&lt;0,IF(DT174&gt;0,MIN(ABS(DU160)*'Capital Structure'!$M$13,DT174),0),0))</f>
        <v>0</v>
      </c>
      <c r="DV168" s="139">
        <f>IF(OR(DV157&lt;'Capital Structure'!$K$7,DV157&gt;'Capital Structure'!$L$7),0,IF(DV160&lt;0,IF(DU174&gt;0,MIN(ABS(DV160)*'Capital Structure'!$M$13,DU174),0),0))</f>
        <v>0</v>
      </c>
      <c r="DW168" s="139">
        <f>IF(OR(DW157&lt;'Capital Structure'!$K$7,DW157&gt;'Capital Structure'!$L$7),0,IF(DW160&lt;0,IF(DV174&gt;0,MIN(ABS(DW160)*'Capital Structure'!$M$13,DV174),0),0))</f>
        <v>0</v>
      </c>
      <c r="DX168" s="139">
        <f>IF(OR(DX157&lt;'Capital Structure'!$K$7,DX157&gt;'Capital Structure'!$L$7),0,IF(DX160&lt;0,IF(DW174&gt;0,MIN(ABS(DX160)*'Capital Structure'!$M$13,DW174),0),0))</f>
        <v>0</v>
      </c>
      <c r="DY168" s="139">
        <f>IF(OR(DY157&lt;'Capital Structure'!$K$7,DY157&gt;'Capital Structure'!$L$7),0,IF(DY160&lt;0,IF(DX174&gt;0,MIN(ABS(DY160)*'Capital Structure'!$M$13,DX174),0),0))</f>
        <v>0</v>
      </c>
      <c r="DZ168" s="139">
        <f>IF(OR(DZ157&lt;'Capital Structure'!$K$7,DZ157&gt;'Capital Structure'!$L$7),0,IF(DZ160&lt;0,IF(DY174&gt;0,MIN(ABS(DZ160)*'Capital Structure'!$M$13,DY174),0),0))</f>
        <v>0</v>
      </c>
      <c r="EA168" s="139">
        <f>IF(OR(EA157&lt;'Capital Structure'!$K$7,EA157&gt;'Capital Structure'!$L$7),0,IF(EA160&lt;0,IF(DZ174&gt;0,MIN(ABS(EA160)*'Capital Structure'!$M$13,DZ174),0),0))</f>
        <v>0</v>
      </c>
      <c r="EB168" s="139">
        <f>IF(OR(EB157&lt;'Capital Structure'!$K$7,EB157&gt;'Capital Structure'!$L$7),0,IF(EB160&lt;0,IF(EA174&gt;0,MIN(ABS(EB160)*'Capital Structure'!$M$13,EA174),0),0))</f>
        <v>0</v>
      </c>
      <c r="EC168" s="139">
        <f>IF(OR(EC157&lt;'Capital Structure'!$K$7,EC157&gt;'Capital Structure'!$L$7),0,IF(EC160&lt;0,IF(EB174&gt;0,MIN(ABS(EC160)*'Capital Structure'!$M$13,EB174),0),0))</f>
        <v>0</v>
      </c>
      <c r="ED168" s="139">
        <f>IF(OR(ED157&lt;'Capital Structure'!$K$7,ED157&gt;'Capital Structure'!$L$7),0,IF(ED160&lt;0,IF(EC174&gt;0,MIN(ABS(ED160)*'Capital Structure'!$M$13,EC174),0),0))</f>
        <v>0</v>
      </c>
      <c r="EE168" s="139">
        <f>IF(OR(EE157&lt;'Capital Structure'!$K$7,EE157&gt;'Capital Structure'!$L$7),0,IF(EE160&lt;0,IF(ED174&gt;0,MIN(ABS(EE160)*'Capital Structure'!$M$13,ED174),0),0))</f>
        <v>0</v>
      </c>
      <c r="EF168" s="139">
        <f>IF(OR(EF157&lt;'Capital Structure'!$K$7,EF157&gt;'Capital Structure'!$L$7),0,IF(EF160&lt;0,IF(EE174&gt;0,MIN(ABS(EF160)*'Capital Structure'!$M$13,EE174),0),0))</f>
        <v>0</v>
      </c>
      <c r="EG168" s="139">
        <f>IF(OR(EG157&lt;'Capital Structure'!$K$7,EG157&gt;'Capital Structure'!$L$7),0,IF(EG160&lt;0,IF(EF174&gt;0,MIN(ABS(EG160)*'Capital Structure'!$M$13,EF174),0),0))</f>
        <v>0</v>
      </c>
      <c r="EH168" s="139">
        <f>IF(OR(EH157&lt;'Capital Structure'!$K$7,EH157&gt;'Capital Structure'!$L$7),0,IF(EH160&lt;0,IF(EG174&gt;0,MIN(ABS(EH160)*'Capital Structure'!$M$13,EG174),0),0))</f>
        <v>0</v>
      </c>
      <c r="EI168" s="139">
        <f>IF(OR(EI157&lt;'Capital Structure'!$K$7,EI157&gt;'Capital Structure'!$L$7),0,IF(EI160&lt;0,IF(EH174&gt;0,MIN(ABS(EI160)*'Capital Structure'!$M$13,EH174),0),0))</f>
        <v>0</v>
      </c>
      <c r="EJ168" s="139">
        <f>IF(OR(EJ157&lt;'Capital Structure'!$K$7,EJ157&gt;'Capital Structure'!$L$7),0,IF(EJ160&lt;0,IF(EI174&gt;0,MIN(ABS(EJ160)*'Capital Structure'!$M$13,EI174),0),0))</f>
        <v>0</v>
      </c>
      <c r="EK168" s="139">
        <f>IF(OR(EK157&lt;'Capital Structure'!$K$7,EK157&gt;'Capital Structure'!$L$7),0,IF(EK160&lt;0,IF(EJ174&gt;0,MIN(ABS(EK160)*'Capital Structure'!$M$13,EJ174),0),0))</f>
        <v>0</v>
      </c>
    </row>
    <row r="169" spans="1:141" s="126" customFormat="1">
      <c r="B169" s="126" t="s">
        <v>368</v>
      </c>
      <c r="E169" s="153">
        <f ca="1">IF(OR(E157&lt;'Capital Structure'!$K$7,E157&gt;'Capital Structure'!$L$7),0,MAX((D172+E168+D173)*'Capital Structure'!$M$15/12,0))</f>
        <v>56725.815671869197</v>
      </c>
      <c r="F169" s="153">
        <f ca="1">IF(OR(F157&lt;'Capital Structure'!$K$7,F157&gt;'Capital Structure'!$L$7),0,MAX((E172+F168+E173)*'Capital Structure'!$M$15/12,0))</f>
        <v>439463.38800797868</v>
      </c>
      <c r="G169" s="153">
        <f ca="1">IF(OR(G157&lt;'Capital Structure'!$K$7,G157&gt;'Capital Structure'!$L$7),0,MAX((F172+G168+F173)*'Capital Structure'!$M$15/12,0))</f>
        <v>606612.10082952806</v>
      </c>
      <c r="H169" s="153">
        <f ca="1">IF(OR(H157&lt;'Capital Structure'!$K$7,H157&gt;'Capital Structure'!$L$7),0,MAX((G172+H168+G173)*'Capital Structure'!$M$15/12,0))</f>
        <v>774294.25464200042</v>
      </c>
      <c r="I169" s="153">
        <f ca="1">IF(OR(I157&lt;'Capital Structure'!$K$7,I157&gt;'Capital Structure'!$L$7),0,MAX((H172+I168+H173)*'Capital Structure'!$M$15/12,0))</f>
        <v>932965.40331250627</v>
      </c>
      <c r="J169" s="153">
        <f ca="1">IF(OR(J157&lt;'Capital Structure'!$K$7,J157&gt;'Capital Structure'!$L$7),0,MAX((I172+J168+I173)*'Capital Structure'!$M$15/12,0))</f>
        <v>1092297.6817691394</v>
      </c>
      <c r="K169" s="153">
        <f ca="1">IF(OR(K157&lt;'Capital Structure'!$K$7,K157&gt;'Capital Structure'!$L$7),0,MAX((J172+K168+J173)*'Capital Structure'!$M$15/12,0))</f>
        <v>1226598.0026466146</v>
      </c>
      <c r="L169" s="153">
        <f ca="1">IF(OR(L157&lt;'Capital Structure'!$K$7,L157&gt;'Capital Structure'!$L$7),0,MAX((K172+L168+K173)*'Capital Structure'!$M$15/12,0))</f>
        <v>1361457.9081944122</v>
      </c>
      <c r="M169" s="153">
        <f ca="1">IF(OR(M157&lt;'Capital Structure'!$K$7,M157&gt;'Capital Structure'!$L$7),0,MAX((L172+M168+L173)*'Capital Structure'!$M$15/12,0))</f>
        <v>1419792.2037971439</v>
      </c>
      <c r="N169" s="153">
        <f ca="1">IF(OR(N157&lt;'Capital Structure'!$K$7,N157&gt;'Capital Structure'!$L$7),0,MAX((M172+N168+M173)*'Capital Structure'!$M$15/12,0))</f>
        <v>1478369.5589648874</v>
      </c>
      <c r="O169" s="153">
        <f ca="1">IF(OR(O157&lt;'Capital Structure'!$K$7,O157&gt;'Capital Structure'!$L$7),0,MAX((N172+O168+N173)*'Capital Structure'!$M$15/12,0))</f>
        <v>1537190.9864458295</v>
      </c>
      <c r="P169" s="153">
        <f ca="1">IF(OR(P157&lt;'Capital Structure'!$K$7,P157&gt;'Capital Structure'!$L$7),0,MAX((O172+P168+O173)*'Capital Structure'!$M$15/12,0))</f>
        <v>1596257.5032079422</v>
      </c>
      <c r="Q169" s="153">
        <f ca="1">IF(OR(Q157&lt;'Capital Structure'!$K$7,Q157&gt;'Capital Structure'!$L$7),0,MAX((P172+Q168+P173)*'Capital Structure'!$M$15/12,0))</f>
        <v>1655570.130456564</v>
      </c>
      <c r="R169" s="153">
        <f ca="1">IF(OR(R157&lt;'Capital Structure'!$K$7,R157&gt;'Capital Structure'!$L$7),0,MAX((Q172+R168+Q173)*'Capital Structure'!$M$15/12,0))</f>
        <v>1715129.8936520547</v>
      </c>
      <c r="S169" s="153">
        <f ca="1">IF(OR(S157&lt;'Capital Structure'!$K$7,S157&gt;'Capital Structure'!$L$7),0,MAX((R172+S168+R173)*'Capital Structure'!$M$15/12,0))</f>
        <v>1774937.7157209311</v>
      </c>
      <c r="T169" s="153">
        <f ca="1">IF(OR(T157&lt;'Capital Structure'!$K$7,T157&gt;'Capital Structure'!$L$7),0,MAX((S172+T168+S173)*'Capital Structure'!$M$15/12,0))</f>
        <v>1821164.6781552702</v>
      </c>
      <c r="U169" s="153">
        <f ca="1">IF(OR(U157&lt;'Capital Structure'!$K$7,U157&gt;'Capital Structure'!$L$7),0,MAX((T172+U168+T173)*'Capital Structure'!$M$15/12,0))</f>
        <v>1854736.0492421761</v>
      </c>
      <c r="V169" s="153">
        <f ca="1">IF(OR(V157&lt;'Capital Structure'!$K$7,V157&gt;'Capital Structure'!$L$7),0,MAX((U172+V168+U173)*'Capital Structure'!$M$15/12,0))</f>
        <v>1862464.1161140187</v>
      </c>
      <c r="W169" s="153">
        <f ca="1">IF(OR(W157&lt;'Capital Structure'!$K$7,W157&gt;'Capital Structure'!$L$7),0,MAX((V172+W168+V173)*'Capital Structure'!$M$15/12,0))</f>
        <v>1849267.544914285</v>
      </c>
      <c r="X169" s="153">
        <f ca="1">IF(OR(X157&lt;'Capital Structure'!$K$7,X157&gt;'Capital Structure'!$L$7),0,MAX((W172+X168+W173)*'Capital Structure'!$M$15/12,0))</f>
        <v>1836014.2920739464</v>
      </c>
      <c r="Y169" s="153">
        <f ca="1">IF(OR(Y157&lt;'Capital Structure'!$K$7,Y157&gt;'Capital Structure'!$L$7),0,MAX((X172+Y168+X173)*'Capital Structure'!$M$15/12,0))</f>
        <v>1386752.5933292971</v>
      </c>
      <c r="Z169" s="153">
        <f ca="1">IF(OR(Z157&lt;'Capital Structure'!$K$7,Z157&gt;'Capital Structure'!$L$7),0,MAX((Y172+Z168+Y173)*'Capital Structure'!$M$15/12,0))</f>
        <v>996560.21310725145</v>
      </c>
      <c r="AA169" s="153">
        <f ca="1">IF(OR(AA157&lt;'Capital Structure'!$K$7,AA157&gt;'Capital Structure'!$L$7),0,MAX((Z172+AA168+Z173)*'Capital Structure'!$M$15/12,0))</f>
        <v>430783.85630094697</v>
      </c>
      <c r="AB169" s="153">
        <f ca="1">IF(OR(AB157&lt;'Capital Structure'!$K$7,AB157&gt;'Capital Structure'!$L$7),0,MAX((AA172+AB168+AA173)*'Capital Structure'!$M$15/12,0))</f>
        <v>0</v>
      </c>
      <c r="AC169" s="153">
        <f ca="1">IF(OR(AC157&lt;'Capital Structure'!$K$7,AC157&gt;'Capital Structure'!$L$7),0,MAX((AB172+AC168+AB173)*'Capital Structure'!$M$15/12,0))</f>
        <v>0</v>
      </c>
      <c r="AD169" s="153">
        <f ca="1">IF(OR(AD157&lt;'Capital Structure'!$K$7,AD157&gt;'Capital Structure'!$L$7),0,MAX((AC172+AD168+AC173)*'Capital Structure'!$M$15/12,0))</f>
        <v>0</v>
      </c>
      <c r="AE169" s="153">
        <f ca="1">IF(OR(AE157&lt;'Capital Structure'!$K$7,AE157&gt;'Capital Structure'!$L$7),0,MAX((AD172+AE168+AD173)*'Capital Structure'!$M$15/12,0))</f>
        <v>0</v>
      </c>
      <c r="AF169" s="153">
        <f ca="1">IF(OR(AF157&lt;'Capital Structure'!$K$7,AF157&gt;'Capital Structure'!$L$7),0,MAX((AE172+AF168+AE173)*'Capital Structure'!$M$15/12,0))</f>
        <v>0</v>
      </c>
      <c r="AG169" s="153">
        <f ca="1">IF(OR(AG157&lt;'Capital Structure'!$K$7,AG157&gt;'Capital Structure'!$L$7),0,MAX((AF172+AG168+AF173)*'Capital Structure'!$M$15/12,0))</f>
        <v>0</v>
      </c>
      <c r="AH169" s="153">
        <f ca="1">IF(OR(AH157&lt;'Capital Structure'!$K$7,AH157&gt;'Capital Structure'!$L$7),0,MAX((AG172+AH168+AG173)*'Capital Structure'!$M$15/12,0))</f>
        <v>0</v>
      </c>
      <c r="AI169" s="153">
        <f ca="1">IF(OR(AI157&lt;'Capital Structure'!$K$7,AI157&gt;'Capital Structure'!$L$7),0,MAX((AH172+AI168+AH173)*'Capital Structure'!$M$15/12,0))</f>
        <v>0</v>
      </c>
      <c r="AJ169" s="153">
        <f ca="1">IF(OR(AJ157&lt;'Capital Structure'!$K$7,AJ157&gt;'Capital Structure'!$L$7),0,MAX((AI172+AJ168+AI173)*'Capital Structure'!$M$15/12,0))</f>
        <v>0</v>
      </c>
      <c r="AK169" s="153">
        <f ca="1">IF(OR(AK157&lt;'Capital Structure'!$K$7,AK157&gt;'Capital Structure'!$L$7),0,MAX((AJ172+AK168+AJ173)*'Capital Structure'!$M$15/12,0))</f>
        <v>0</v>
      </c>
      <c r="AL169" s="153">
        <f ca="1">IF(OR(AL157&lt;'Capital Structure'!$K$7,AL157&gt;'Capital Structure'!$L$7),0,MAX((AK172+AL168+AK173)*'Capital Structure'!$M$15/12,0))</f>
        <v>0</v>
      </c>
      <c r="AM169" s="153">
        <f ca="1">IF(OR(AM157&lt;'Capital Structure'!$K$7,AM157&gt;'Capital Structure'!$L$7),0,MAX((AL172+AM168+AL173)*'Capital Structure'!$M$15/12,0))</f>
        <v>0</v>
      </c>
      <c r="AN169" s="153">
        <f ca="1">IF(OR(AN157&lt;'Capital Structure'!$K$7,AN157&gt;'Capital Structure'!$L$7),0,MAX((AM172+AN168+AM173)*'Capital Structure'!$M$15/12,0))</f>
        <v>0</v>
      </c>
      <c r="AO169" s="153">
        <f ca="1">IF(OR(AO157&lt;'Capital Structure'!$K$7,AO157&gt;'Capital Structure'!$L$7),0,MAX((AN172+AO168+AN173)*'Capital Structure'!$M$15/12,0))</f>
        <v>0</v>
      </c>
      <c r="AP169" s="153">
        <f ca="1">IF(OR(AP157&lt;'Capital Structure'!$K$7,AP157&gt;'Capital Structure'!$L$7),0,MAX((AO172+AP168+AO173)*'Capital Structure'!$M$15/12,0))</f>
        <v>0</v>
      </c>
      <c r="AQ169" s="153">
        <f ca="1">IF(OR(AQ157&lt;'Capital Structure'!$K$7,AQ157&gt;'Capital Structure'!$L$7),0,MAX((AP172+AQ168+AP173)*'Capital Structure'!$M$15/12,0))</f>
        <v>0</v>
      </c>
      <c r="AR169" s="153">
        <f ca="1">IF(OR(AR157&lt;'Capital Structure'!$K$7,AR157&gt;'Capital Structure'!$L$7),0,MAX((AQ172+AR168+AQ173)*'Capital Structure'!$M$15/12,0))</f>
        <v>0</v>
      </c>
      <c r="AS169" s="153">
        <f ca="1">IF(OR(AS157&lt;'Capital Structure'!$K$7,AS157&gt;'Capital Structure'!$L$7),0,MAX((AR172+AS168+AR173)*'Capital Structure'!$M$15/12,0))</f>
        <v>0</v>
      </c>
      <c r="AT169" s="153">
        <f ca="1">IF(OR(AT157&lt;'Capital Structure'!$K$7,AT157&gt;'Capital Structure'!$L$7),0,MAX((AS172+AT168+AS173)*'Capital Structure'!$M$15/12,0))</f>
        <v>0</v>
      </c>
      <c r="AU169" s="153">
        <f ca="1">IF(OR(AU157&lt;'Capital Structure'!$K$7,AU157&gt;'Capital Structure'!$L$7),0,MAX((AT172+AU168+AT173)*'Capital Structure'!$M$15/12,0))</f>
        <v>0</v>
      </c>
      <c r="AV169" s="153">
        <f ca="1">IF(OR(AV157&lt;'Capital Structure'!$K$7,AV157&gt;'Capital Structure'!$L$7),0,MAX((AU172+AV168+AU173)*'Capital Structure'!$M$15/12,0))</f>
        <v>0</v>
      </c>
      <c r="AW169" s="153">
        <f ca="1">IF(OR(AW157&lt;'Capital Structure'!$K$7,AW157&gt;'Capital Structure'!$L$7),0,MAX((AV172+AW168+AV173)*'Capital Structure'!$M$15/12,0))</f>
        <v>0</v>
      </c>
      <c r="AX169" s="153" t="e">
        <f ca="1">IF(OR(AX157&lt;'Capital Structure'!$K$7,AX157&gt;'Capital Structure'!$L$7),0,MAX((AW172+AX168+AW173)*'Capital Structure'!$M$15/12,0))</f>
        <v>#REF!</v>
      </c>
      <c r="AY169" s="153" t="e">
        <f ca="1">IF(OR(AY157&lt;'Capital Structure'!$K$7,AY157&gt;'Capital Structure'!$L$7),0,MAX((AX172+AY168+AX173)*'Capital Structure'!$M$15/12,0))</f>
        <v>#REF!</v>
      </c>
      <c r="AZ169" s="153" t="e">
        <f ca="1">IF(OR(AZ157&lt;'Capital Structure'!$K$7,AZ157&gt;'Capital Structure'!$L$7),0,MAX((AY172+AZ168+AY173)*'Capital Structure'!$M$15/12,0))</f>
        <v>#REF!</v>
      </c>
      <c r="BA169" s="153" t="e">
        <f ca="1">IF(OR(BA157&lt;'Capital Structure'!$K$7,BA157&gt;'Capital Structure'!$L$7),0,MAX((AZ172+BA168+AZ173)*'Capital Structure'!$M$15/12,0))</f>
        <v>#REF!</v>
      </c>
      <c r="BB169" s="153" t="e">
        <f ca="1">IF(OR(BB157&lt;'Capital Structure'!$K$7,BB157&gt;'Capital Structure'!$L$7),0,MAX((BA172+BB168+BA173)*'Capital Structure'!$M$15/12,0))</f>
        <v>#REF!</v>
      </c>
      <c r="BC169" s="153" t="e">
        <f ca="1">IF(OR(BC157&lt;'Capital Structure'!$K$7,BC157&gt;'Capital Structure'!$L$7),0,MAX((BB172+BC168+BB173)*'Capital Structure'!$M$15/12,0))</f>
        <v>#REF!</v>
      </c>
      <c r="BD169" s="153" t="e">
        <f ca="1">IF(OR(BD157&lt;'Capital Structure'!$K$7,BD157&gt;'Capital Structure'!$L$7),0,MAX((BC172+BD168+BC173)*'Capital Structure'!$M$15/12,0))</f>
        <v>#REF!</v>
      </c>
      <c r="BE169" s="153" t="e">
        <f ca="1">IF(OR(BE157&lt;'Capital Structure'!$K$7,BE157&gt;'Capital Structure'!$L$7),0,MAX((BD172+BE168+BD173)*'Capital Structure'!$M$15/12,0))</f>
        <v>#REF!</v>
      </c>
      <c r="BF169" s="153" t="e">
        <f ca="1">IF(OR(BF157&lt;'Capital Structure'!$K$7,BF157&gt;'Capital Structure'!$L$7),0,MAX((BE172+BF168+BE173)*'Capital Structure'!$M$15/12,0))</f>
        <v>#REF!</v>
      </c>
      <c r="BG169" s="153" t="e">
        <f ca="1">IF(OR(BG157&lt;'Capital Structure'!$K$7,BG157&gt;'Capital Structure'!$L$7),0,MAX((BF172+BG168+BF173)*'Capital Structure'!$M$15/12,0))</f>
        <v>#REF!</v>
      </c>
      <c r="BH169" s="153" t="e">
        <f ca="1">IF(OR(BH157&lt;'Capital Structure'!$K$7,BH157&gt;'Capital Structure'!$L$7),0,MAX((BG172+BH168+BG173)*'Capital Structure'!$M$15/12,0))</f>
        <v>#REF!</v>
      </c>
      <c r="BI169" s="153" t="e">
        <f ca="1">IF(OR(BI157&lt;'Capital Structure'!$K$7,BI157&gt;'Capital Structure'!$L$7),0,MAX((BH172+BI168+BH173)*'Capital Structure'!$M$15/12,0))</f>
        <v>#REF!</v>
      </c>
      <c r="BJ169" s="153" t="e">
        <f ca="1">IF(OR(BJ157&lt;'Capital Structure'!$K$7,BJ157&gt;'Capital Structure'!$L$7),0,MAX((BI172+BJ168+BI173)*'Capital Structure'!$M$15/12,0))</f>
        <v>#REF!</v>
      </c>
      <c r="BK169" s="153" t="e">
        <f ca="1">IF(OR(BK157&lt;'Capital Structure'!$K$7,BK157&gt;'Capital Structure'!$L$7),0,MAX((BJ172+BK168+BJ173)*'Capital Structure'!$M$15/12,0))</f>
        <v>#REF!</v>
      </c>
      <c r="BL169" s="153" t="e">
        <f ca="1">IF(OR(BL157&lt;'Capital Structure'!$K$7,BL157&gt;'Capital Structure'!$L$7),0,MAX((BK172+BL168+BK173)*'Capital Structure'!$M$15/12,0))</f>
        <v>#REF!</v>
      </c>
      <c r="BM169" s="153" t="e">
        <f ca="1">IF(OR(BM157&lt;'Capital Structure'!$K$7,BM157&gt;'Capital Structure'!$L$7),0,MAX((BL172+BM168+BL173)*'Capital Structure'!$M$15/12,0))</f>
        <v>#REF!</v>
      </c>
      <c r="BN169" s="153" t="e">
        <f ca="1">IF(OR(BN157&lt;'Capital Structure'!$K$7,BN157&gt;'Capital Structure'!$L$7),0,MAX((BM172+BN168+BM173)*'Capital Structure'!$M$15/12,0))</f>
        <v>#REF!</v>
      </c>
      <c r="BO169" s="153" t="e">
        <f ca="1">IF(OR(BO157&lt;'Capital Structure'!$K$7,BO157&gt;'Capital Structure'!$L$7),0,MAX((BN172+BO168+BN173)*'Capital Structure'!$M$15/12,0))</f>
        <v>#REF!</v>
      </c>
      <c r="BP169" s="153" t="e">
        <f ca="1">IF(OR(BP157&lt;'Capital Structure'!$K$7,BP157&gt;'Capital Structure'!$L$7),0,MAX((BO172+BP168+BO173)*'Capital Structure'!$M$15/12,0))</f>
        <v>#REF!</v>
      </c>
      <c r="BQ169" s="153" t="e">
        <f ca="1">IF(OR(BQ157&lt;'Capital Structure'!$K$7,BQ157&gt;'Capital Structure'!$L$7),0,MAX((BP172+BQ168+BP173)*'Capital Structure'!$M$15/12,0))</f>
        <v>#REF!</v>
      </c>
      <c r="BR169" s="153" t="e">
        <f ca="1">IF(OR(BR157&lt;'Capital Structure'!$K$7,BR157&gt;'Capital Structure'!$L$7),0,MAX((BQ172+BR168+BQ173)*'Capital Structure'!$M$15/12,0))</f>
        <v>#REF!</v>
      </c>
      <c r="BS169" s="153" t="e">
        <f ca="1">IF(OR(BS157&lt;'Capital Structure'!$K$7,BS157&gt;'Capital Structure'!$L$7),0,MAX((BR172+BS168+BR173)*'Capital Structure'!$M$15/12,0))</f>
        <v>#REF!</v>
      </c>
      <c r="BT169" s="153" t="e">
        <f ca="1">IF(OR(BT157&lt;'Capital Structure'!$K$7,BT157&gt;'Capital Structure'!$L$7),0,MAX((BS172+BT168+BS173)*'Capital Structure'!$M$15/12,0))</f>
        <v>#REF!</v>
      </c>
      <c r="BU169" s="153" t="e">
        <f ca="1">IF(OR(BU157&lt;'Capital Structure'!$K$7,BU157&gt;'Capital Structure'!$L$7),0,MAX((BT172+BU168+BT173)*'Capital Structure'!$M$15/12,0))</f>
        <v>#REF!</v>
      </c>
      <c r="BV169" s="153" t="e">
        <f ca="1">IF(OR(BV157&lt;'Capital Structure'!$K$7,BV157&gt;'Capital Structure'!$L$7),0,MAX((BU172+BV168+BU173)*'Capital Structure'!$M$15/12,0))</f>
        <v>#REF!</v>
      </c>
      <c r="BW169" s="153" t="e">
        <f ca="1">IF(OR(BW157&lt;'Capital Structure'!$K$7,BW157&gt;'Capital Structure'!$L$7),0,MAX((BV172+BW168+BV173)*'Capital Structure'!$M$15/12,0))</f>
        <v>#REF!</v>
      </c>
      <c r="BX169" s="153" t="e">
        <f ca="1">IF(OR(BX157&lt;'Capital Structure'!$K$7,BX157&gt;'Capital Structure'!$L$7),0,MAX((BW172+BX168+BW173)*'Capital Structure'!$M$15/12,0))</f>
        <v>#REF!</v>
      </c>
      <c r="BY169" s="153" t="e">
        <f ca="1">IF(OR(BY157&lt;'Capital Structure'!$K$7,BY157&gt;'Capital Structure'!$L$7),0,MAX((BX172+BY168+BX173)*'Capital Structure'!$M$15/12,0))</f>
        <v>#REF!</v>
      </c>
      <c r="BZ169" s="153" t="e">
        <f ca="1">IF(OR(BZ157&lt;'Capital Structure'!$K$7,BZ157&gt;'Capital Structure'!$L$7),0,MAX((BY172+BZ168+BY173)*'Capital Structure'!$M$15/12,0))</f>
        <v>#REF!</v>
      </c>
      <c r="CA169" s="153" t="e">
        <f ca="1">IF(OR(CA157&lt;'Capital Structure'!$K$7,CA157&gt;'Capital Structure'!$L$7),0,MAX((BZ172+CA168+BZ173)*'Capital Structure'!$M$15/12,0))</f>
        <v>#REF!</v>
      </c>
      <c r="CB169" s="153" t="e">
        <f ca="1">IF(OR(CB157&lt;'Capital Structure'!$K$7,CB157&gt;'Capital Structure'!$L$7),0,MAX((CA172+CB168+CA173)*'Capital Structure'!$M$15/12,0))</f>
        <v>#REF!</v>
      </c>
      <c r="CC169" s="153" t="e">
        <f ca="1">IF(OR(CC157&lt;'Capital Structure'!$K$7,CC157&gt;'Capital Structure'!$L$7),0,MAX((CB172+CC168+CB173)*'Capital Structure'!$M$15/12,0))</f>
        <v>#REF!</v>
      </c>
      <c r="CD169" s="153" t="e">
        <f ca="1">IF(OR(CD157&lt;'Capital Structure'!$K$7,CD157&gt;'Capital Structure'!$L$7),0,MAX((CC172+CD168+CC173)*'Capital Structure'!$M$15/12,0))</f>
        <v>#REF!</v>
      </c>
      <c r="CE169" s="153" t="e">
        <f ca="1">IF(OR(CE157&lt;'Capital Structure'!$K$7,CE157&gt;'Capital Structure'!$L$7),0,MAX((CD172+CE168+CD173)*'Capital Structure'!$M$15/12,0))</f>
        <v>#REF!</v>
      </c>
      <c r="CF169" s="153" t="e">
        <f ca="1">IF(OR(CF157&lt;'Capital Structure'!$K$7,CF157&gt;'Capital Structure'!$L$7),0,MAX((CE172+CF168+CE173)*'Capital Structure'!$M$15/12,0))</f>
        <v>#REF!</v>
      </c>
      <c r="CG169" s="153" t="e">
        <f ca="1">IF(OR(CG157&lt;'Capital Structure'!$K$7,CG157&gt;'Capital Structure'!$L$7),0,MAX((CF172+CG168+CF173)*'Capital Structure'!$M$15/12,0))</f>
        <v>#REF!</v>
      </c>
      <c r="CH169" s="153" t="e">
        <f ca="1">IF(OR(CH157&lt;'Capital Structure'!$K$7,CH157&gt;'Capital Structure'!$L$7),0,MAX((CG172+CH168+CG173)*'Capital Structure'!$M$15/12,0))</f>
        <v>#REF!</v>
      </c>
      <c r="CI169" s="153" t="e">
        <f ca="1">IF(OR(CI157&lt;'Capital Structure'!$K$7,CI157&gt;'Capital Structure'!$L$7),0,MAX((CH172+CI168+CH173)*'Capital Structure'!$M$15/12,0))</f>
        <v>#REF!</v>
      </c>
      <c r="CJ169" s="153" t="e">
        <f ca="1">IF(OR(CJ157&lt;'Capital Structure'!$K$7,CJ157&gt;'Capital Structure'!$L$7),0,MAX((CI172+CJ168+CI173)*'Capital Structure'!$M$15/12,0))</f>
        <v>#REF!</v>
      </c>
      <c r="CK169" s="153" t="e">
        <f ca="1">IF(OR(CK157&lt;'Capital Structure'!$K$7,CK157&gt;'Capital Structure'!$L$7),0,MAX((CJ172+CK168+CJ173)*'Capital Structure'!$M$15/12,0))</f>
        <v>#REF!</v>
      </c>
      <c r="CL169" s="153" t="e">
        <f ca="1">IF(OR(CL157&lt;'Capital Structure'!$K$7,CL157&gt;'Capital Structure'!$L$7),0,MAX((CK172+CL168+CK173)*'Capital Structure'!$M$15/12,0))</f>
        <v>#REF!</v>
      </c>
      <c r="CM169" s="153" t="e">
        <f ca="1">IF(OR(CM157&lt;'Capital Structure'!$K$7,CM157&gt;'Capital Structure'!$L$7),0,MAX((CL172+CM168+CL173)*'Capital Structure'!$M$15/12,0))</f>
        <v>#REF!</v>
      </c>
      <c r="CN169" s="153">
        <f>IF(OR(CN157&lt;'Capital Structure'!$K$7,CN157&gt;'Capital Structure'!$L$7),0,MAX((CM172+CN168+CM173)*'Capital Structure'!$M$15/12,0))</f>
        <v>0</v>
      </c>
      <c r="CO169" s="153">
        <f>IF(OR(CO157&lt;'Capital Structure'!$K$7,CO157&gt;'Capital Structure'!$L$7),0,MAX((CN172+CO168+CN173)*'Capital Structure'!$M$15/12,0))</f>
        <v>0</v>
      </c>
      <c r="CP169" s="153">
        <f>IF(OR(CP157&lt;'Capital Structure'!$K$7,CP157&gt;'Capital Structure'!$L$7),0,MAX((CO172+CP168+CO173)*'Capital Structure'!$M$15/12,0))</f>
        <v>0</v>
      </c>
      <c r="CQ169" s="153">
        <f>IF(OR(CQ157&lt;'Capital Structure'!$K$7,CQ157&gt;'Capital Structure'!$L$7),0,MAX((CP172+CQ168+CP173)*'Capital Structure'!$M$15/12,0))</f>
        <v>0</v>
      </c>
      <c r="CR169" s="153">
        <f>IF(OR(CR157&lt;'Capital Structure'!$K$7,CR157&gt;'Capital Structure'!$L$7),0,MAX((CQ172+CR168+CQ173)*'Capital Structure'!$M$15/12,0))</f>
        <v>0</v>
      </c>
      <c r="CS169" s="153">
        <f>IF(OR(CS157&lt;'Capital Structure'!$K$7,CS157&gt;'Capital Structure'!$L$7),0,MAX((CR172+CS168+CR173)*'Capital Structure'!$M$15/12,0))</f>
        <v>0</v>
      </c>
      <c r="CT169" s="153">
        <f>IF(OR(CT157&lt;'Capital Structure'!$K$7,CT157&gt;'Capital Structure'!$L$7),0,MAX((CS172+CT168+CS173)*'Capital Structure'!$M$15/12,0))</f>
        <v>0</v>
      </c>
      <c r="CU169" s="153">
        <f>IF(OR(CU157&lt;'Capital Structure'!$K$7,CU157&gt;'Capital Structure'!$L$7),0,MAX((CT172+CU168+CT173)*'Capital Structure'!$M$15/12,0))</f>
        <v>0</v>
      </c>
      <c r="CV169" s="153">
        <f>IF(OR(CV157&lt;'Capital Structure'!$K$7,CV157&gt;'Capital Structure'!$L$7),0,MAX((CU172+CV168+CU173)*'Capital Structure'!$M$15/12,0))</f>
        <v>0</v>
      </c>
      <c r="CW169" s="153">
        <f>IF(OR(CW157&lt;'Capital Structure'!$K$7,CW157&gt;'Capital Structure'!$L$7),0,MAX((CV172+CW168+CV173)*'Capital Structure'!$M$15/12,0))</f>
        <v>0</v>
      </c>
      <c r="CX169" s="153">
        <f>IF(OR(CX157&lt;'Capital Structure'!$K$7,CX157&gt;'Capital Structure'!$L$7),0,MAX((CW172+CX168+CW173)*'Capital Structure'!$M$15/12,0))</f>
        <v>0</v>
      </c>
      <c r="CY169" s="153">
        <f>IF(OR(CY157&lt;'Capital Structure'!$K$7,CY157&gt;'Capital Structure'!$L$7),0,MAX((CX172+CY168+CX173)*'Capital Structure'!$M$15/12,0))</f>
        <v>0</v>
      </c>
      <c r="CZ169" s="153">
        <f>IF(OR(CZ157&lt;'Capital Structure'!$K$7,CZ157&gt;'Capital Structure'!$L$7),0,MAX((CY172+CZ168+CY173)*'Capital Structure'!$M$15/12,0))</f>
        <v>0</v>
      </c>
      <c r="DA169" s="153">
        <f>IF(OR(DA157&lt;'Capital Structure'!$K$7,DA157&gt;'Capital Structure'!$L$7),0,MAX((CZ172+DA168+CZ173)*'Capital Structure'!$M$15/12,0))</f>
        <v>0</v>
      </c>
      <c r="DB169" s="153">
        <f>IF(OR(DB157&lt;'Capital Structure'!$K$7,DB157&gt;'Capital Structure'!$L$7),0,MAX((DA172+DB168+DA173)*'Capital Structure'!$M$15/12,0))</f>
        <v>0</v>
      </c>
      <c r="DC169" s="153">
        <f>IF(OR(DC157&lt;'Capital Structure'!$K$7,DC157&gt;'Capital Structure'!$L$7),0,MAX((DB172+DC168+DB173)*'Capital Structure'!$M$15/12,0))</f>
        <v>0</v>
      </c>
      <c r="DD169" s="153">
        <f>IF(OR(DD157&lt;'Capital Structure'!$K$7,DD157&gt;'Capital Structure'!$L$7),0,MAX((DC172+DD168+DC173)*'Capital Structure'!$M$15/12,0))</f>
        <v>0</v>
      </c>
      <c r="DE169" s="153">
        <f>IF(OR(DE157&lt;'Capital Structure'!$K$7,DE157&gt;'Capital Structure'!$L$7),0,MAX((DD172+DE168+DD173)*'Capital Structure'!$M$15/12,0))</f>
        <v>0</v>
      </c>
      <c r="DF169" s="153">
        <f>IF(OR(DF157&lt;'Capital Structure'!$K$7,DF157&gt;'Capital Structure'!$L$7),0,MAX((DE172+DF168+DE173)*'Capital Structure'!$M$15/12,0))</f>
        <v>0</v>
      </c>
      <c r="DG169" s="153">
        <f>IF(OR(DG157&lt;'Capital Structure'!$K$7,DG157&gt;'Capital Structure'!$L$7),0,MAX((DF172+DG168+DF173)*'Capital Structure'!$M$15/12,0))</f>
        <v>0</v>
      </c>
      <c r="DH169" s="153">
        <f>IF(OR(DH157&lt;'Capital Structure'!$K$7,DH157&gt;'Capital Structure'!$L$7),0,MAX((DG172+DH168+DG173)*'Capital Structure'!$M$15/12,0))</f>
        <v>0</v>
      </c>
      <c r="DI169" s="153">
        <f>IF(OR(DI157&lt;'Capital Structure'!$K$7,DI157&gt;'Capital Structure'!$L$7),0,MAX((DH172+DI168+DH173)*'Capital Structure'!$M$15/12,0))</f>
        <v>0</v>
      </c>
      <c r="DJ169" s="153">
        <f>IF(OR(DJ157&lt;'Capital Structure'!$K$7,DJ157&gt;'Capital Structure'!$L$7),0,MAX((DI172+DJ168+DI173)*'Capital Structure'!$M$15/12,0))</f>
        <v>0</v>
      </c>
      <c r="DK169" s="153">
        <f>IF(OR(DK157&lt;'Capital Structure'!$K$7,DK157&gt;'Capital Structure'!$L$7),0,MAX((DJ172+DK168+DJ173)*'Capital Structure'!$M$15/12,0))</f>
        <v>0</v>
      </c>
      <c r="DL169" s="153">
        <f>IF(OR(DL157&lt;'Capital Structure'!$K$7,DL157&gt;'Capital Structure'!$L$7),0,MAX((DK172+DL168+DK173)*'Capital Structure'!$M$15/12,0))</f>
        <v>0</v>
      </c>
      <c r="DM169" s="153">
        <f>IF(OR(DM157&lt;'Capital Structure'!$K$7,DM157&gt;'Capital Structure'!$L$7),0,MAX((DL172+DM168+DL173)*'Capital Structure'!$M$15/12,0))</f>
        <v>0</v>
      </c>
      <c r="DN169" s="153">
        <f>IF(OR(DN157&lt;'Capital Structure'!$K$7,DN157&gt;'Capital Structure'!$L$7),0,MAX((DM172+DN168+DM173)*'Capital Structure'!$M$15/12,0))</f>
        <v>0</v>
      </c>
      <c r="DO169" s="153">
        <f>IF(OR(DO157&lt;'Capital Structure'!$K$7,DO157&gt;'Capital Structure'!$L$7),0,MAX((DN172+DO168+DN173)*'Capital Structure'!$M$15/12,0))</f>
        <v>0</v>
      </c>
      <c r="DP169" s="153">
        <f>IF(OR(DP157&lt;'Capital Structure'!$K$7,DP157&gt;'Capital Structure'!$L$7),0,MAX((DO172+DP168+DO173)*'Capital Structure'!$M$15/12,0))</f>
        <v>0</v>
      </c>
      <c r="DQ169" s="153">
        <f>IF(OR(DQ157&lt;'Capital Structure'!$K$7,DQ157&gt;'Capital Structure'!$L$7),0,MAX((DP172+DQ168+DP173)*'Capital Structure'!$M$15/12,0))</f>
        <v>0</v>
      </c>
      <c r="DR169" s="153">
        <f>IF(OR(DR157&lt;'Capital Structure'!$K$7,DR157&gt;'Capital Structure'!$L$7),0,MAX((DQ172+DR168+DQ173)*'Capital Structure'!$M$15/12,0))</f>
        <v>0</v>
      </c>
      <c r="DS169" s="153">
        <f>IF(OR(DS157&lt;'Capital Structure'!$K$7,DS157&gt;'Capital Structure'!$L$7),0,MAX((DR172+DS168+DR173)*'Capital Structure'!$M$15/12,0))</f>
        <v>0</v>
      </c>
      <c r="DT169" s="153">
        <f>IF(OR(DT157&lt;'Capital Structure'!$K$7,DT157&gt;'Capital Structure'!$L$7),0,MAX((DS172+DT168+DS173)*'Capital Structure'!$M$15/12,0))</f>
        <v>0</v>
      </c>
      <c r="DU169" s="153">
        <f>IF(OR(DU157&lt;'Capital Structure'!$K$7,DU157&gt;'Capital Structure'!$L$7),0,MAX((DT172+DU168+DT173)*'Capital Structure'!$M$15/12,0))</f>
        <v>0</v>
      </c>
      <c r="DV169" s="153">
        <f>IF(OR(DV157&lt;'Capital Structure'!$K$7,DV157&gt;'Capital Structure'!$L$7),0,MAX((DU172+DV168+DU173)*'Capital Structure'!$M$15/12,0))</f>
        <v>0</v>
      </c>
      <c r="DW169" s="153">
        <f>IF(OR(DW157&lt;'Capital Structure'!$K$7,DW157&gt;'Capital Structure'!$L$7),0,MAX((DV172+DW168+DV173)*'Capital Structure'!$M$15/12,0))</f>
        <v>0</v>
      </c>
      <c r="DX169" s="153">
        <f>IF(OR(DX157&lt;'Capital Structure'!$K$7,DX157&gt;'Capital Structure'!$L$7),0,MAX((DW172+DX168+DW173)*'Capital Structure'!$M$15/12,0))</f>
        <v>0</v>
      </c>
      <c r="DY169" s="153">
        <f>IF(OR(DY157&lt;'Capital Structure'!$K$7,DY157&gt;'Capital Structure'!$L$7),0,MAX((DX172+DY168+DX173)*'Capital Structure'!$M$15/12,0))</f>
        <v>0</v>
      </c>
      <c r="DZ169" s="153">
        <f>IF(OR(DZ157&lt;'Capital Structure'!$K$7,DZ157&gt;'Capital Structure'!$L$7),0,MAX((DY172+DZ168+DY173)*'Capital Structure'!$M$15/12,0))</f>
        <v>0</v>
      </c>
      <c r="EA169" s="153">
        <f>IF(OR(EA157&lt;'Capital Structure'!$K$7,EA157&gt;'Capital Structure'!$L$7),0,MAX((DZ172+EA168+DZ173)*'Capital Structure'!$M$15/12,0))</f>
        <v>0</v>
      </c>
      <c r="EB169" s="153">
        <f>IF(OR(EB157&lt;'Capital Structure'!$K$7,EB157&gt;'Capital Structure'!$L$7),0,MAX((EA172+EB168+EA173)*'Capital Structure'!$M$15/12,0))</f>
        <v>0</v>
      </c>
      <c r="EC169" s="153">
        <f>IF(OR(EC157&lt;'Capital Structure'!$K$7,EC157&gt;'Capital Structure'!$L$7),0,MAX((EB172+EC168+EB173)*'Capital Structure'!$M$15/12,0))</f>
        <v>0</v>
      </c>
      <c r="ED169" s="153">
        <f>IF(OR(ED157&lt;'Capital Structure'!$K$7,ED157&gt;'Capital Structure'!$L$7),0,MAX((EC172+ED168+EC173)*'Capital Structure'!$M$15/12,0))</f>
        <v>0</v>
      </c>
      <c r="EE169" s="153">
        <f>IF(OR(EE157&lt;'Capital Structure'!$K$7,EE157&gt;'Capital Structure'!$L$7),0,MAX((ED172+EE168+ED173)*'Capital Structure'!$M$15/12,0))</f>
        <v>0</v>
      </c>
      <c r="EF169" s="153">
        <f>IF(OR(EF157&lt;'Capital Structure'!$K$7,EF157&gt;'Capital Structure'!$L$7),0,MAX((EE172+EF168+EE173)*'Capital Structure'!$M$15/12,0))</f>
        <v>0</v>
      </c>
      <c r="EG169" s="153">
        <f>IF(OR(EG157&lt;'Capital Structure'!$K$7,EG157&gt;'Capital Structure'!$L$7),0,MAX((EF172+EG168+EF173)*'Capital Structure'!$M$15/12,0))</f>
        <v>0</v>
      </c>
      <c r="EH169" s="153">
        <f>IF(OR(EH157&lt;'Capital Structure'!$K$7,EH157&gt;'Capital Structure'!$L$7),0,MAX((EG172+EH168+EG173)*'Capital Structure'!$M$15/12,0))</f>
        <v>0</v>
      </c>
      <c r="EI169" s="153">
        <f>IF(OR(EI157&lt;'Capital Structure'!$K$7,EI157&gt;'Capital Structure'!$L$7),0,MAX((EH172+EI168+EH173)*'Capital Structure'!$M$15/12,0))</f>
        <v>0</v>
      </c>
      <c r="EJ169" s="153">
        <f>IF(OR(EJ157&lt;'Capital Structure'!$K$7,EJ157&gt;'Capital Structure'!$L$7),0,MAX((EI172+EJ168+EI173)*'Capital Structure'!$M$15/12,0))</f>
        <v>0</v>
      </c>
      <c r="EK169" s="153">
        <f>IF(OR(EK157&lt;'Capital Structure'!$K$7,EK157&gt;'Capital Structure'!$L$7),0,MAX((EJ172+EK168+EJ173)*'Capital Structure'!$M$15/12,0))</f>
        <v>0</v>
      </c>
    </row>
    <row r="170" spans="1:141">
      <c r="B170" s="125" t="s">
        <v>369</v>
      </c>
      <c r="C170" s="125"/>
      <c r="D170" s="125"/>
      <c r="E170" s="139">
        <f ca="1">IF((E160)&gt;0,MIN(E160,D172),0)</f>
        <v>0</v>
      </c>
      <c r="F170" s="139">
        <f t="shared" ref="F170:BQ170" ca="1" si="65">IF((F160)&gt;0,MIN(F160,E172),0)</f>
        <v>0</v>
      </c>
      <c r="G170" s="139">
        <f t="shared" ca="1" si="65"/>
        <v>0</v>
      </c>
      <c r="H170" s="139">
        <f t="shared" ca="1" si="65"/>
        <v>0</v>
      </c>
      <c r="I170" s="139">
        <f t="shared" ca="1" si="65"/>
        <v>0</v>
      </c>
      <c r="J170" s="139">
        <f t="shared" ca="1" si="65"/>
        <v>0</v>
      </c>
      <c r="K170" s="139">
        <f t="shared" ca="1" si="65"/>
        <v>0</v>
      </c>
      <c r="L170" s="139">
        <f t="shared" ca="1" si="65"/>
        <v>0</v>
      </c>
      <c r="M170" s="139">
        <f t="shared" ca="1" si="65"/>
        <v>0</v>
      </c>
      <c r="N170" s="139">
        <f t="shared" ca="1" si="65"/>
        <v>0</v>
      </c>
      <c r="O170" s="139">
        <f t="shared" ca="1" si="65"/>
        <v>0</v>
      </c>
      <c r="P170" s="139">
        <f t="shared" ca="1" si="65"/>
        <v>0</v>
      </c>
      <c r="Q170" s="139">
        <f t="shared" ca="1" si="65"/>
        <v>0</v>
      </c>
      <c r="R170" s="139">
        <f t="shared" ca="1" si="65"/>
        <v>0</v>
      </c>
      <c r="S170" s="139">
        <f t="shared" ca="1" si="65"/>
        <v>0</v>
      </c>
      <c r="T170" s="139">
        <f t="shared" ca="1" si="65"/>
        <v>0</v>
      </c>
      <c r="U170" s="139">
        <f t="shared" ca="1" si="65"/>
        <v>0</v>
      </c>
      <c r="V170" s="139">
        <f t="shared" ca="1" si="65"/>
        <v>5029641.2040500939</v>
      </c>
      <c r="W170" s="139">
        <f t="shared" ca="1" si="65"/>
        <v>5030048.2265955657</v>
      </c>
      <c r="X170" s="139">
        <f t="shared" ca="1" si="65"/>
        <v>109658821.99078974</v>
      </c>
      <c r="Y170" s="139">
        <f t="shared" ca="1" si="65"/>
        <v>95032923.846620291</v>
      </c>
      <c r="Z170" s="139">
        <f t="shared" ca="1" si="65"/>
        <v>136782885.84662029</v>
      </c>
      <c r="AA170" s="139">
        <f t="shared" ca="1" si="65"/>
        <v>74113503.477971613</v>
      </c>
      <c r="AB170" s="139">
        <f t="shared" ca="1" si="65"/>
        <v>0</v>
      </c>
      <c r="AC170" s="139">
        <f t="shared" ca="1" si="65"/>
        <v>0</v>
      </c>
      <c r="AD170" s="139">
        <f t="shared" ca="1" si="65"/>
        <v>0</v>
      </c>
      <c r="AE170" s="139">
        <f t="shared" ca="1" si="65"/>
        <v>0</v>
      </c>
      <c r="AF170" s="139">
        <f t="shared" ca="1" si="65"/>
        <v>0</v>
      </c>
      <c r="AG170" s="139">
        <f t="shared" ca="1" si="65"/>
        <v>0</v>
      </c>
      <c r="AH170" s="139">
        <f t="shared" ca="1" si="65"/>
        <v>0</v>
      </c>
      <c r="AI170" s="139">
        <f t="shared" ca="1" si="65"/>
        <v>0</v>
      </c>
      <c r="AJ170" s="139">
        <f t="shared" ca="1" si="65"/>
        <v>0</v>
      </c>
      <c r="AK170" s="139">
        <f t="shared" ca="1" si="65"/>
        <v>0</v>
      </c>
      <c r="AL170" s="139">
        <f t="shared" ca="1" si="65"/>
        <v>0</v>
      </c>
      <c r="AM170" s="139">
        <f t="shared" ca="1" si="65"/>
        <v>0</v>
      </c>
      <c r="AN170" s="139">
        <f t="shared" ca="1" si="65"/>
        <v>0</v>
      </c>
      <c r="AO170" s="139">
        <f t="shared" ca="1" si="65"/>
        <v>0</v>
      </c>
      <c r="AP170" s="139">
        <f t="shared" ca="1" si="65"/>
        <v>0</v>
      </c>
      <c r="AQ170" s="139">
        <f t="shared" ca="1" si="65"/>
        <v>0</v>
      </c>
      <c r="AR170" s="139">
        <f t="shared" ca="1" si="65"/>
        <v>0</v>
      </c>
      <c r="AS170" s="139">
        <f t="shared" ca="1" si="65"/>
        <v>0</v>
      </c>
      <c r="AT170" s="139">
        <f t="shared" ca="1" si="65"/>
        <v>0</v>
      </c>
      <c r="AU170" s="139">
        <f t="shared" ca="1" si="65"/>
        <v>0</v>
      </c>
      <c r="AV170" s="139">
        <f t="shared" ca="1" si="65"/>
        <v>0</v>
      </c>
      <c r="AW170" s="139">
        <f t="shared" ca="1" si="65"/>
        <v>0</v>
      </c>
      <c r="AX170" s="139" t="e">
        <f t="shared" ca="1" si="65"/>
        <v>#REF!</v>
      </c>
      <c r="AY170" s="139">
        <f t="shared" ca="1" si="65"/>
        <v>0</v>
      </c>
      <c r="AZ170" s="139">
        <f t="shared" ca="1" si="65"/>
        <v>0</v>
      </c>
      <c r="BA170" s="139">
        <f t="shared" ca="1" si="65"/>
        <v>0</v>
      </c>
      <c r="BB170" s="139">
        <f t="shared" ca="1" si="65"/>
        <v>0</v>
      </c>
      <c r="BC170" s="139">
        <f ca="1">IF((BC160)&gt;0,MIN(BC160,BB172),0)</f>
        <v>0</v>
      </c>
      <c r="BD170" s="139">
        <f t="shared" ca="1" si="65"/>
        <v>0</v>
      </c>
      <c r="BE170" s="139">
        <f t="shared" ca="1" si="65"/>
        <v>0</v>
      </c>
      <c r="BF170" s="139">
        <f t="shared" ca="1" si="65"/>
        <v>0</v>
      </c>
      <c r="BG170" s="139">
        <f t="shared" ca="1" si="65"/>
        <v>0</v>
      </c>
      <c r="BH170" s="139">
        <f t="shared" ca="1" si="65"/>
        <v>0</v>
      </c>
      <c r="BI170" s="139">
        <f t="shared" ca="1" si="65"/>
        <v>0</v>
      </c>
      <c r="BJ170" s="139">
        <f t="shared" ca="1" si="65"/>
        <v>0</v>
      </c>
      <c r="BK170" s="139">
        <f t="shared" ca="1" si="65"/>
        <v>0</v>
      </c>
      <c r="BL170" s="139">
        <f t="shared" ca="1" si="65"/>
        <v>0</v>
      </c>
      <c r="BM170" s="139">
        <f t="shared" ca="1" si="65"/>
        <v>0</v>
      </c>
      <c r="BN170" s="139">
        <f t="shared" ca="1" si="65"/>
        <v>0</v>
      </c>
      <c r="BO170" s="139">
        <f t="shared" ca="1" si="65"/>
        <v>0</v>
      </c>
      <c r="BP170" s="139">
        <f t="shared" ca="1" si="65"/>
        <v>0</v>
      </c>
      <c r="BQ170" s="139">
        <f t="shared" ca="1" si="65"/>
        <v>0</v>
      </c>
      <c r="BR170" s="139">
        <f t="shared" ref="BR170:EC170" ca="1" si="66">IF((BR160)&gt;0,MIN(BR160,BQ172),0)</f>
        <v>0</v>
      </c>
      <c r="BS170" s="139">
        <f t="shared" ca="1" si="66"/>
        <v>0</v>
      </c>
      <c r="BT170" s="139">
        <f t="shared" ca="1" si="66"/>
        <v>0</v>
      </c>
      <c r="BU170" s="139">
        <f t="shared" ca="1" si="66"/>
        <v>0</v>
      </c>
      <c r="BV170" s="139">
        <f t="shared" si="66"/>
        <v>0</v>
      </c>
      <c r="BW170" s="139">
        <f t="shared" si="66"/>
        <v>0</v>
      </c>
      <c r="BX170" s="139">
        <f t="shared" si="66"/>
        <v>0</v>
      </c>
      <c r="BY170" s="139">
        <f t="shared" si="66"/>
        <v>0</v>
      </c>
      <c r="BZ170" s="139">
        <f t="shared" si="66"/>
        <v>0</v>
      </c>
      <c r="CA170" s="139">
        <f t="shared" si="66"/>
        <v>0</v>
      </c>
      <c r="CB170" s="139">
        <f t="shared" si="66"/>
        <v>0</v>
      </c>
      <c r="CC170" s="139">
        <f t="shared" si="66"/>
        <v>0</v>
      </c>
      <c r="CD170" s="139">
        <f t="shared" si="66"/>
        <v>0</v>
      </c>
      <c r="CE170" s="139">
        <f t="shared" si="66"/>
        <v>0</v>
      </c>
      <c r="CF170" s="139">
        <f t="shared" si="66"/>
        <v>0</v>
      </c>
      <c r="CG170" s="139">
        <f t="shared" si="66"/>
        <v>0</v>
      </c>
      <c r="CH170" s="139">
        <f t="shared" si="66"/>
        <v>0</v>
      </c>
      <c r="CI170" s="139">
        <f t="shared" si="66"/>
        <v>0</v>
      </c>
      <c r="CJ170" s="139">
        <f t="shared" si="66"/>
        <v>0</v>
      </c>
      <c r="CK170" s="139">
        <f t="shared" si="66"/>
        <v>0</v>
      </c>
      <c r="CL170" s="139">
        <f t="shared" si="66"/>
        <v>0</v>
      </c>
      <c r="CM170" s="139">
        <f t="shared" si="66"/>
        <v>0</v>
      </c>
      <c r="CN170" s="139">
        <f t="shared" si="66"/>
        <v>0</v>
      </c>
      <c r="CO170" s="139">
        <f t="shared" si="66"/>
        <v>0</v>
      </c>
      <c r="CP170" s="139">
        <f t="shared" si="66"/>
        <v>0</v>
      </c>
      <c r="CQ170" s="139">
        <f t="shared" si="66"/>
        <v>0</v>
      </c>
      <c r="CR170" s="139">
        <f t="shared" si="66"/>
        <v>0</v>
      </c>
      <c r="CS170" s="139">
        <f t="shared" si="66"/>
        <v>0</v>
      </c>
      <c r="CT170" s="139">
        <f t="shared" si="66"/>
        <v>0</v>
      </c>
      <c r="CU170" s="139">
        <f t="shared" si="66"/>
        <v>0</v>
      </c>
      <c r="CV170" s="139">
        <f t="shared" si="66"/>
        <v>0</v>
      </c>
      <c r="CW170" s="139">
        <f t="shared" si="66"/>
        <v>0</v>
      </c>
      <c r="CX170" s="139">
        <f t="shared" si="66"/>
        <v>0</v>
      </c>
      <c r="CY170" s="139">
        <f t="shared" si="66"/>
        <v>0</v>
      </c>
      <c r="CZ170" s="139">
        <f t="shared" si="66"/>
        <v>0</v>
      </c>
      <c r="DA170" s="139">
        <f t="shared" si="66"/>
        <v>0</v>
      </c>
      <c r="DB170" s="139">
        <f t="shared" si="66"/>
        <v>0</v>
      </c>
      <c r="DC170" s="139">
        <f t="shared" si="66"/>
        <v>0</v>
      </c>
      <c r="DD170" s="139">
        <f t="shared" si="66"/>
        <v>0</v>
      </c>
      <c r="DE170" s="139">
        <f t="shared" si="66"/>
        <v>0</v>
      </c>
      <c r="DF170" s="139">
        <f t="shared" si="66"/>
        <v>0</v>
      </c>
      <c r="DG170" s="139">
        <f t="shared" si="66"/>
        <v>0</v>
      </c>
      <c r="DH170" s="139">
        <f t="shared" si="66"/>
        <v>0</v>
      </c>
      <c r="DI170" s="139">
        <f t="shared" si="66"/>
        <v>0</v>
      </c>
      <c r="DJ170" s="139">
        <f t="shared" si="66"/>
        <v>0</v>
      </c>
      <c r="DK170" s="139">
        <f t="shared" si="66"/>
        <v>0</v>
      </c>
      <c r="DL170" s="139">
        <f t="shared" si="66"/>
        <v>0</v>
      </c>
      <c r="DM170" s="139">
        <f t="shared" si="66"/>
        <v>0</v>
      </c>
      <c r="DN170" s="139">
        <f t="shared" si="66"/>
        <v>0</v>
      </c>
      <c r="DO170" s="139">
        <f t="shared" si="66"/>
        <v>0</v>
      </c>
      <c r="DP170" s="139">
        <f t="shared" si="66"/>
        <v>0</v>
      </c>
      <c r="DQ170" s="139">
        <f t="shared" si="66"/>
        <v>0</v>
      </c>
      <c r="DR170" s="139">
        <f t="shared" si="66"/>
        <v>0</v>
      </c>
      <c r="DS170" s="139">
        <f t="shared" si="66"/>
        <v>0</v>
      </c>
      <c r="DT170" s="139">
        <f t="shared" si="66"/>
        <v>0</v>
      </c>
      <c r="DU170" s="139">
        <f t="shared" si="66"/>
        <v>0</v>
      </c>
      <c r="DV170" s="139">
        <f t="shared" si="66"/>
        <v>0</v>
      </c>
      <c r="DW170" s="139">
        <f t="shared" si="66"/>
        <v>0</v>
      </c>
      <c r="DX170" s="139">
        <f t="shared" si="66"/>
        <v>0</v>
      </c>
      <c r="DY170" s="139">
        <f t="shared" si="66"/>
        <v>0</v>
      </c>
      <c r="DZ170" s="139">
        <f t="shared" si="66"/>
        <v>0</v>
      </c>
      <c r="EA170" s="139">
        <f t="shared" si="66"/>
        <v>0</v>
      </c>
      <c r="EB170" s="139">
        <f t="shared" si="66"/>
        <v>0</v>
      </c>
      <c r="EC170" s="139">
        <f t="shared" si="66"/>
        <v>0</v>
      </c>
      <c r="ED170" s="139">
        <f t="shared" ref="ED170:EK170" si="67">IF((ED160)&gt;0,MIN(ED160,EC172),0)</f>
        <v>0</v>
      </c>
      <c r="EE170" s="139">
        <f t="shared" si="67"/>
        <v>0</v>
      </c>
      <c r="EF170" s="139">
        <f t="shared" si="67"/>
        <v>0</v>
      </c>
      <c r="EG170" s="139">
        <f t="shared" si="67"/>
        <v>0</v>
      </c>
      <c r="EH170" s="139">
        <f t="shared" si="67"/>
        <v>0</v>
      </c>
      <c r="EI170" s="139">
        <f t="shared" si="67"/>
        <v>0</v>
      </c>
      <c r="EJ170" s="139">
        <f t="shared" si="67"/>
        <v>0</v>
      </c>
      <c r="EK170" s="139">
        <f t="shared" si="67"/>
        <v>0</v>
      </c>
    </row>
    <row r="171" spans="1:141">
      <c r="B171" s="125" t="s">
        <v>370</v>
      </c>
      <c r="C171" s="125"/>
      <c r="D171" s="125"/>
      <c r="E171" s="139">
        <f ca="1">IF((E160-D172)&gt;0,MIN(E160-D172,D173+E169),0)</f>
        <v>0</v>
      </c>
      <c r="F171" s="139">
        <f t="shared" ref="F171:BQ171" ca="1" si="68">IF((F160-E172)&gt;0,MIN(F160-E172,E173+F169),0)</f>
        <v>0</v>
      </c>
      <c r="G171" s="139">
        <f t="shared" ca="1" si="68"/>
        <v>0</v>
      </c>
      <c r="H171" s="139">
        <f t="shared" ca="1" si="68"/>
        <v>0</v>
      </c>
      <c r="I171" s="139">
        <f t="shared" ca="1" si="68"/>
        <v>0</v>
      </c>
      <c r="J171" s="139">
        <f t="shared" ca="1" si="68"/>
        <v>0</v>
      </c>
      <c r="K171" s="139">
        <f t="shared" ca="1" si="68"/>
        <v>0</v>
      </c>
      <c r="L171" s="139">
        <f t="shared" ca="1" si="68"/>
        <v>0</v>
      </c>
      <c r="M171" s="139">
        <f t="shared" ca="1" si="68"/>
        <v>0</v>
      </c>
      <c r="N171" s="139">
        <f t="shared" ca="1" si="68"/>
        <v>0</v>
      </c>
      <c r="O171" s="139">
        <f t="shared" ca="1" si="68"/>
        <v>0</v>
      </c>
      <c r="P171" s="139">
        <f t="shared" ca="1" si="68"/>
        <v>0</v>
      </c>
      <c r="Q171" s="139">
        <f t="shared" ca="1" si="68"/>
        <v>0</v>
      </c>
      <c r="R171" s="139">
        <f t="shared" ca="1" si="68"/>
        <v>0</v>
      </c>
      <c r="S171" s="139">
        <f t="shared" ca="1" si="68"/>
        <v>0</v>
      </c>
      <c r="T171" s="139">
        <f t="shared" ca="1" si="68"/>
        <v>0</v>
      </c>
      <c r="U171" s="139">
        <f t="shared" ca="1" si="68"/>
        <v>0</v>
      </c>
      <c r="V171" s="139">
        <f t="shared" ca="1" si="68"/>
        <v>0</v>
      </c>
      <c r="W171" s="139">
        <f t="shared" ca="1" si="68"/>
        <v>0</v>
      </c>
      <c r="X171" s="139">
        <f t="shared" ca="1" si="68"/>
        <v>0</v>
      </c>
      <c r="Y171" s="139">
        <f t="shared" ca="1" si="68"/>
        <v>0</v>
      </c>
      <c r="Z171" s="139">
        <f t="shared" ca="1" si="68"/>
        <v>0</v>
      </c>
      <c r="AA171" s="139">
        <f t="shared" ca="1" si="68"/>
        <v>29705405.890556596</v>
      </c>
      <c r="AB171" s="139">
        <f t="shared" ca="1" si="68"/>
        <v>0</v>
      </c>
      <c r="AC171" s="139">
        <f t="shared" ca="1" si="68"/>
        <v>0</v>
      </c>
      <c r="AD171" s="139">
        <f t="shared" ca="1" si="68"/>
        <v>0</v>
      </c>
      <c r="AE171" s="139">
        <f t="shared" ca="1" si="68"/>
        <v>0</v>
      </c>
      <c r="AF171" s="139">
        <f t="shared" ca="1" si="68"/>
        <v>0</v>
      </c>
      <c r="AG171" s="139">
        <f t="shared" ca="1" si="68"/>
        <v>0</v>
      </c>
      <c r="AH171" s="139">
        <f t="shared" ca="1" si="68"/>
        <v>0</v>
      </c>
      <c r="AI171" s="139">
        <f t="shared" ca="1" si="68"/>
        <v>0</v>
      </c>
      <c r="AJ171" s="139">
        <f t="shared" ca="1" si="68"/>
        <v>0</v>
      </c>
      <c r="AK171" s="139">
        <f t="shared" ca="1" si="68"/>
        <v>0</v>
      </c>
      <c r="AL171" s="139">
        <f t="shared" ca="1" si="68"/>
        <v>0</v>
      </c>
      <c r="AM171" s="139">
        <f t="shared" ca="1" si="68"/>
        <v>0</v>
      </c>
      <c r="AN171" s="139">
        <f t="shared" ca="1" si="68"/>
        <v>0</v>
      </c>
      <c r="AO171" s="139">
        <f t="shared" ca="1" si="68"/>
        <v>0</v>
      </c>
      <c r="AP171" s="139">
        <f t="shared" ca="1" si="68"/>
        <v>0</v>
      </c>
      <c r="AQ171" s="139">
        <f t="shared" ca="1" si="68"/>
        <v>0</v>
      </c>
      <c r="AR171" s="139">
        <f t="shared" ca="1" si="68"/>
        <v>0</v>
      </c>
      <c r="AS171" s="139">
        <f t="shared" ca="1" si="68"/>
        <v>0</v>
      </c>
      <c r="AT171" s="139">
        <f t="shared" ca="1" si="68"/>
        <v>0</v>
      </c>
      <c r="AU171" s="139">
        <f t="shared" ca="1" si="68"/>
        <v>0</v>
      </c>
      <c r="AV171" s="139">
        <f t="shared" ca="1" si="68"/>
        <v>0</v>
      </c>
      <c r="AW171" s="139">
        <f t="shared" ca="1" si="68"/>
        <v>0</v>
      </c>
      <c r="AX171" s="139" t="e">
        <f t="shared" ca="1" si="68"/>
        <v>#REF!</v>
      </c>
      <c r="AY171" s="139" t="e">
        <f t="shared" ca="1" si="68"/>
        <v>#REF!</v>
      </c>
      <c r="AZ171" s="139" t="e">
        <f t="shared" ca="1" si="68"/>
        <v>#REF!</v>
      </c>
      <c r="BA171" s="139" t="e">
        <f t="shared" ca="1" si="68"/>
        <v>#REF!</v>
      </c>
      <c r="BB171" s="139" t="e">
        <f t="shared" ca="1" si="68"/>
        <v>#REF!</v>
      </c>
      <c r="BC171" s="139" t="e">
        <f t="shared" ca="1" si="68"/>
        <v>#REF!</v>
      </c>
      <c r="BD171" s="139" t="e">
        <f t="shared" ca="1" si="68"/>
        <v>#REF!</v>
      </c>
      <c r="BE171" s="139" t="e">
        <f t="shared" ca="1" si="68"/>
        <v>#REF!</v>
      </c>
      <c r="BF171" s="139" t="e">
        <f t="shared" ca="1" si="68"/>
        <v>#REF!</v>
      </c>
      <c r="BG171" s="139" t="e">
        <f t="shared" ca="1" si="68"/>
        <v>#REF!</v>
      </c>
      <c r="BH171" s="139" t="e">
        <f t="shared" ca="1" si="68"/>
        <v>#REF!</v>
      </c>
      <c r="BI171" s="139" t="e">
        <f t="shared" ca="1" si="68"/>
        <v>#REF!</v>
      </c>
      <c r="BJ171" s="139" t="e">
        <f t="shared" ca="1" si="68"/>
        <v>#REF!</v>
      </c>
      <c r="BK171" s="139" t="e">
        <f t="shared" ca="1" si="68"/>
        <v>#REF!</v>
      </c>
      <c r="BL171" s="139" t="e">
        <f t="shared" ca="1" si="68"/>
        <v>#REF!</v>
      </c>
      <c r="BM171" s="139" t="e">
        <f t="shared" ca="1" si="68"/>
        <v>#REF!</v>
      </c>
      <c r="BN171" s="139" t="e">
        <f t="shared" ca="1" si="68"/>
        <v>#REF!</v>
      </c>
      <c r="BO171" s="139" t="e">
        <f t="shared" ca="1" si="68"/>
        <v>#REF!</v>
      </c>
      <c r="BP171" s="139" t="e">
        <f t="shared" ca="1" si="68"/>
        <v>#REF!</v>
      </c>
      <c r="BQ171" s="139" t="e">
        <f t="shared" ca="1" si="68"/>
        <v>#REF!</v>
      </c>
      <c r="BR171" s="139" t="e">
        <f t="shared" ref="BR171:EC171" ca="1" si="69">IF((BR160-BQ172)&gt;0,MIN(BR160-BQ172,BQ173+BR169),0)</f>
        <v>#REF!</v>
      </c>
      <c r="BS171" s="139" t="e">
        <f t="shared" ca="1" si="69"/>
        <v>#REF!</v>
      </c>
      <c r="BT171" s="139" t="e">
        <f t="shared" ca="1" si="69"/>
        <v>#REF!</v>
      </c>
      <c r="BU171" s="139" t="e">
        <f t="shared" ca="1" si="69"/>
        <v>#REF!</v>
      </c>
      <c r="BV171" s="139" t="e">
        <f t="shared" ca="1" si="69"/>
        <v>#REF!</v>
      </c>
      <c r="BW171" s="139" t="e">
        <f t="shared" ca="1" si="69"/>
        <v>#REF!</v>
      </c>
      <c r="BX171" s="139" t="e">
        <f t="shared" ca="1" si="69"/>
        <v>#REF!</v>
      </c>
      <c r="BY171" s="139" t="e">
        <f t="shared" ca="1" si="69"/>
        <v>#REF!</v>
      </c>
      <c r="BZ171" s="139" t="e">
        <f t="shared" ca="1" si="69"/>
        <v>#REF!</v>
      </c>
      <c r="CA171" s="139" t="e">
        <f t="shared" ca="1" si="69"/>
        <v>#REF!</v>
      </c>
      <c r="CB171" s="139" t="e">
        <f t="shared" ca="1" si="69"/>
        <v>#REF!</v>
      </c>
      <c r="CC171" s="139" t="e">
        <f t="shared" ca="1" si="69"/>
        <v>#REF!</v>
      </c>
      <c r="CD171" s="139" t="e">
        <f t="shared" ca="1" si="69"/>
        <v>#REF!</v>
      </c>
      <c r="CE171" s="139" t="e">
        <f t="shared" ca="1" si="69"/>
        <v>#REF!</v>
      </c>
      <c r="CF171" s="139" t="e">
        <f t="shared" ca="1" si="69"/>
        <v>#REF!</v>
      </c>
      <c r="CG171" s="139" t="e">
        <f t="shared" ca="1" si="69"/>
        <v>#REF!</v>
      </c>
      <c r="CH171" s="139" t="e">
        <f t="shared" ca="1" si="69"/>
        <v>#REF!</v>
      </c>
      <c r="CI171" s="139" t="e">
        <f t="shared" ca="1" si="69"/>
        <v>#REF!</v>
      </c>
      <c r="CJ171" s="139" t="e">
        <f t="shared" ca="1" si="69"/>
        <v>#REF!</v>
      </c>
      <c r="CK171" s="139" t="e">
        <f t="shared" ca="1" si="69"/>
        <v>#REF!</v>
      </c>
      <c r="CL171" s="139" t="e">
        <f t="shared" ca="1" si="69"/>
        <v>#REF!</v>
      </c>
      <c r="CM171" s="139" t="e">
        <f t="shared" ca="1" si="69"/>
        <v>#REF!</v>
      </c>
      <c r="CN171" s="139" t="e">
        <f t="shared" ca="1" si="69"/>
        <v>#REF!</v>
      </c>
      <c r="CO171" s="139">
        <f t="shared" si="69"/>
        <v>0</v>
      </c>
      <c r="CP171" s="139">
        <f t="shared" si="69"/>
        <v>0</v>
      </c>
      <c r="CQ171" s="139">
        <f t="shared" si="69"/>
        <v>0</v>
      </c>
      <c r="CR171" s="139">
        <f t="shared" si="69"/>
        <v>0</v>
      </c>
      <c r="CS171" s="139">
        <f t="shared" si="69"/>
        <v>0</v>
      </c>
      <c r="CT171" s="139">
        <f t="shared" si="69"/>
        <v>0</v>
      </c>
      <c r="CU171" s="139">
        <f t="shared" si="69"/>
        <v>0</v>
      </c>
      <c r="CV171" s="139">
        <f t="shared" si="69"/>
        <v>0</v>
      </c>
      <c r="CW171" s="139">
        <f t="shared" si="69"/>
        <v>0</v>
      </c>
      <c r="CX171" s="139">
        <f t="shared" si="69"/>
        <v>0</v>
      </c>
      <c r="CY171" s="139">
        <f t="shared" si="69"/>
        <v>0</v>
      </c>
      <c r="CZ171" s="139">
        <f t="shared" si="69"/>
        <v>0</v>
      </c>
      <c r="DA171" s="139">
        <f t="shared" si="69"/>
        <v>0</v>
      </c>
      <c r="DB171" s="139">
        <f t="shared" si="69"/>
        <v>0</v>
      </c>
      <c r="DC171" s="139">
        <f t="shared" si="69"/>
        <v>0</v>
      </c>
      <c r="DD171" s="139">
        <f t="shared" si="69"/>
        <v>0</v>
      </c>
      <c r="DE171" s="139">
        <f t="shared" si="69"/>
        <v>0</v>
      </c>
      <c r="DF171" s="139">
        <f t="shared" si="69"/>
        <v>0</v>
      </c>
      <c r="DG171" s="139">
        <f t="shared" si="69"/>
        <v>0</v>
      </c>
      <c r="DH171" s="139">
        <f t="shared" si="69"/>
        <v>0</v>
      </c>
      <c r="DI171" s="139">
        <f t="shared" si="69"/>
        <v>0</v>
      </c>
      <c r="DJ171" s="139">
        <f t="shared" si="69"/>
        <v>0</v>
      </c>
      <c r="DK171" s="139">
        <f t="shared" si="69"/>
        <v>0</v>
      </c>
      <c r="DL171" s="139">
        <f t="shared" si="69"/>
        <v>0</v>
      </c>
      <c r="DM171" s="139">
        <f t="shared" si="69"/>
        <v>0</v>
      </c>
      <c r="DN171" s="139">
        <f t="shared" si="69"/>
        <v>0</v>
      </c>
      <c r="DO171" s="139">
        <f t="shared" si="69"/>
        <v>0</v>
      </c>
      <c r="DP171" s="139">
        <f t="shared" si="69"/>
        <v>0</v>
      </c>
      <c r="DQ171" s="139">
        <f t="shared" si="69"/>
        <v>0</v>
      </c>
      <c r="DR171" s="139">
        <f t="shared" si="69"/>
        <v>0</v>
      </c>
      <c r="DS171" s="139">
        <f t="shared" si="69"/>
        <v>0</v>
      </c>
      <c r="DT171" s="139">
        <f t="shared" si="69"/>
        <v>0</v>
      </c>
      <c r="DU171" s="139">
        <f t="shared" si="69"/>
        <v>0</v>
      </c>
      <c r="DV171" s="139">
        <f t="shared" si="69"/>
        <v>0</v>
      </c>
      <c r="DW171" s="139">
        <f t="shared" si="69"/>
        <v>0</v>
      </c>
      <c r="DX171" s="139">
        <f t="shared" si="69"/>
        <v>0</v>
      </c>
      <c r="DY171" s="139">
        <f t="shared" si="69"/>
        <v>0</v>
      </c>
      <c r="DZ171" s="139">
        <f t="shared" si="69"/>
        <v>0</v>
      </c>
      <c r="EA171" s="139">
        <f t="shared" si="69"/>
        <v>0</v>
      </c>
      <c r="EB171" s="139">
        <f t="shared" si="69"/>
        <v>0</v>
      </c>
      <c r="EC171" s="139">
        <f t="shared" si="69"/>
        <v>0</v>
      </c>
      <c r="ED171" s="139">
        <f t="shared" ref="ED171:EK171" si="70">IF((ED160-EC172)&gt;0,MIN(ED160-EC172,EC173+ED169),0)</f>
        <v>0</v>
      </c>
      <c r="EE171" s="139">
        <f t="shared" si="70"/>
        <v>0</v>
      </c>
      <c r="EF171" s="139">
        <f t="shared" si="70"/>
        <v>0</v>
      </c>
      <c r="EG171" s="139">
        <f t="shared" si="70"/>
        <v>0</v>
      </c>
      <c r="EH171" s="139">
        <f t="shared" si="70"/>
        <v>0</v>
      </c>
      <c r="EI171" s="139">
        <f t="shared" si="70"/>
        <v>0</v>
      </c>
      <c r="EJ171" s="139">
        <f t="shared" si="70"/>
        <v>0</v>
      </c>
      <c r="EK171" s="139">
        <f t="shared" si="70"/>
        <v>0</v>
      </c>
    </row>
    <row r="172" spans="1:141">
      <c r="B172" s="154" t="s">
        <v>371</v>
      </c>
      <c r="C172" s="125"/>
      <c r="D172" s="125"/>
      <c r="E172" s="139">
        <f ca="1">IF(OR(E157&lt;'Capital Structure'!$K$7,E157&gt;'Capital Structure'!$L$7),0,MAX(SUM($E$168:E168)-SUM($E$170:E170),0))</f>
        <v>13614195.761248605</v>
      </c>
      <c r="F172" s="139">
        <f ca="1">IF(OR(F157&lt;'Capital Structure'!$K$7,F157&gt;'Capital Structure'!$L$7),0,MAX(SUM($E$168:F168)-SUM($E$170:F170),0))</f>
        <v>105414487.306243</v>
      </c>
      <c r="G172" s="139">
        <f ca="1">IF(OR(G157&lt;'Capital Structure'!$K$7,G157&gt;'Capital Structure'!$L$7),0,MAX(SUM($E$168:G168)-SUM($E$170:G170),0))</f>
        <v>145090714.99540687</v>
      </c>
      <c r="H172" s="139">
        <f ca="1">IF(OR(H157&lt;'Capital Structure'!$K$7,H157&gt;'Capital Structure'!$L$7),0,MAX(SUM($E$168:H168)-SUM($E$170:H170),0))</f>
        <v>184727819.80957073</v>
      </c>
      <c r="I172" s="139">
        <f ca="1">IF(OR(I157&lt;'Capital Structure'!$K$7,I157&gt;'Capital Structure'!$L$7),0,MAX(SUM($E$168:I168)-SUM($E$170:I170),0))</f>
        <v>222034601.23585013</v>
      </c>
      <c r="J172" s="139">
        <f ca="1">IF(OR(J157&lt;'Capital Structure'!$K$7,J157&gt;'Capital Structure'!$L$7),0,MAX(SUM($E$168:J168)-SUM($E$170:J170),0))</f>
        <v>259341382.66212952</v>
      </c>
      <c r="K172" s="139">
        <f ca="1">IF(OR(K157&lt;'Capital Structure'!$K$7,K157&gt;'Capital Structure'!$L$7),0,MAX(SUM($E$168:K168)-SUM($E$170:K170),0))</f>
        <v>290481161.9909544</v>
      </c>
      <c r="L172" s="139">
        <f ca="1">IF(OR(L157&lt;'Capital Structure'!$K$7,L157&gt;'Capital Structure'!$L$7),0,MAX(SUM($E$168:L168)-SUM($E$170:L170),0))</f>
        <v>321620941.31977928</v>
      </c>
      <c r="M172" s="139">
        <f ca="1">IF(OR(M157&lt;'Capital Structure'!$K$7,M157&gt;'Capital Structure'!$L$7),0,MAX(SUM($E$168:M168)-SUM($E$170:M170),0))</f>
        <v>334259714.35624051</v>
      </c>
      <c r="N172" s="139">
        <f ca="1">IF(OR(N157&lt;'Capital Structure'!$K$7,N157&gt;'Capital Structure'!$L$7),0,MAX(SUM($E$168:N168)-SUM($E$170:N170),0))</f>
        <v>346898487.39270175</v>
      </c>
      <c r="O172" s="139">
        <f ca="1">IF(OR(O157&lt;'Capital Structure'!$K$7,O157&gt;'Capital Structure'!$L$7),0,MAX(SUM($E$168:O168)-SUM($E$170:O170),0))</f>
        <v>359537260.42916298</v>
      </c>
      <c r="P172" s="139">
        <f ca="1">IF(OR(P157&lt;'Capital Structure'!$K$7,P157&gt;'Capital Structure'!$L$7),0,MAX(SUM($E$168:P168)-SUM($E$170:P170),0))</f>
        <v>372176033.46562421</v>
      </c>
      <c r="Q172" s="139">
        <f ca="1">IF(OR(Q157&lt;'Capital Structure'!$K$7,Q157&gt;'Capital Structure'!$L$7),0,MAX(SUM($E$168:Q168)-SUM($E$170:Q170),0))</f>
        <v>384814806.50208545</v>
      </c>
      <c r="R172" s="139">
        <f ca="1">IF(OR(R157&lt;'Capital Structure'!$K$7,R157&gt;'Capital Structure'!$L$7),0,MAX(SUM($E$168:R168)-SUM($E$170:R170),0))</f>
        <v>397453579.53854668</v>
      </c>
      <c r="S172" s="139">
        <f ca="1">IF(OR(S157&lt;'Capital Structure'!$K$7,S157&gt;'Capital Structure'!$L$7),0,MAX(SUM($E$168:S168)-SUM($E$170:S170),0))</f>
        <v>410092326.94142497</v>
      </c>
      <c r="T172" s="139">
        <f ca="1">IF(OR(T157&lt;'Capital Structure'!$K$7,T157&gt;'Capital Structure'!$L$7),0,MAX(SUM($E$168:T168)-SUM($E$170:T170),0))</f>
        <v>419411860.20994538</v>
      </c>
      <c r="U172" s="139">
        <f ca="1">IF(OR(U157&lt;'Capital Structure'!$K$7,U157&gt;'Capital Structure'!$L$7),0,MAX(SUM($E$168:U168)-SUM($E$170:U170),0))</f>
        <v>425647824.59264761</v>
      </c>
      <c r="V172" s="139">
        <f ca="1">IF(OR(V157&lt;'Capital Structure'!$K$7,V157&gt;'Capital Structure'!$L$7),0,MAX(SUM($E$168:V168)-SUM($E$170:V170),0))</f>
        <v>420618183.38859749</v>
      </c>
      <c r="W172" s="139">
        <f ca="1">IF(OR(W157&lt;'Capital Structure'!$K$7,W157&gt;'Capital Structure'!$L$7),0,MAX(SUM($E$168:W168)-SUM($E$170:W170),0))</f>
        <v>415588135.16200197</v>
      </c>
      <c r="X172" s="139">
        <f ca="1">IF(OR(X157&lt;'Capital Structure'!$K$7,X157&gt;'Capital Structure'!$L$7),0,MAX(SUM($E$168:X168)-SUM($E$170:X170),0))</f>
        <v>305929313.1712122</v>
      </c>
      <c r="Y172" s="139">
        <f ca="1">IF(OR(Y157&lt;'Capital Structure'!$K$7,Y157&gt;'Capital Structure'!$L$7),0,MAX(SUM($E$168:Y168)-SUM($E$170:Y170),0))</f>
        <v>210896389.32459193</v>
      </c>
      <c r="Z172" s="139">
        <f ca="1">IF(OR(Z157&lt;'Capital Structure'!$K$7,Z157&gt;'Capital Structure'!$L$7),0,MAX(SUM($E$168:Z168)-SUM($E$170:Z170),0))</f>
        <v>74113503.477971613</v>
      </c>
      <c r="AA172" s="139">
        <f ca="1">IF(OR(AA157&lt;'Capital Structure'!$K$7,AA157&gt;'Capital Structure'!$L$7),0,MAX(SUM($E$168:AA168)-SUM($E$170:AA170),0))</f>
        <v>0</v>
      </c>
      <c r="AB172" s="139">
        <f ca="1">IF(OR(AB157&lt;'Capital Structure'!$K$7,AB157&gt;'Capital Structure'!$L$7),0,MAX(SUM($E$168:AB168)-SUM($E$170:AB170),0))</f>
        <v>0</v>
      </c>
      <c r="AC172" s="139">
        <f ca="1">IF(OR(AC157&lt;'Capital Structure'!$K$7,AC157&gt;'Capital Structure'!$L$7),0,MAX(SUM($E$168:AC168)-SUM($E$170:AC170),0))</f>
        <v>0</v>
      </c>
      <c r="AD172" s="139">
        <f ca="1">IF(OR(AD157&lt;'Capital Structure'!$K$7,AD157&gt;'Capital Structure'!$L$7),0,MAX(SUM($E$168:AD168)-SUM($E$170:AD170),0))</f>
        <v>0</v>
      </c>
      <c r="AE172" s="139">
        <f ca="1">IF(OR(AE157&lt;'Capital Structure'!$K$7,AE157&gt;'Capital Structure'!$L$7),0,MAX(SUM($E$168:AE168)-SUM($E$170:AE170),0))</f>
        <v>0</v>
      </c>
      <c r="AF172" s="139">
        <f ca="1">IF(OR(AF157&lt;'Capital Structure'!$K$7,AF157&gt;'Capital Structure'!$L$7),0,MAX(SUM($E$168:AF168)-SUM($E$170:AF170),0))</f>
        <v>0</v>
      </c>
      <c r="AG172" s="139">
        <f ca="1">IF(OR(AG157&lt;'Capital Structure'!$K$7,AG157&gt;'Capital Structure'!$L$7),0,MAX(SUM($E$168:AG168)-SUM($E$170:AG170),0))</f>
        <v>0</v>
      </c>
      <c r="AH172" s="139">
        <f ca="1">IF(OR(AH157&lt;'Capital Structure'!$K$7,AH157&gt;'Capital Structure'!$L$7),0,MAX(SUM($E$168:AH168)-SUM($E$170:AH170),0))</f>
        <v>0</v>
      </c>
      <c r="AI172" s="139">
        <f ca="1">IF(OR(AI157&lt;'Capital Structure'!$K$7,AI157&gt;'Capital Structure'!$L$7),0,MAX(SUM($E$168:AI168)-SUM($E$170:AI170),0))</f>
        <v>0</v>
      </c>
      <c r="AJ172" s="139">
        <f ca="1">IF(OR(AJ157&lt;'Capital Structure'!$K$7,AJ157&gt;'Capital Structure'!$L$7),0,MAX(SUM($E$168:AJ168)-SUM($E$170:AJ170),0))</f>
        <v>0</v>
      </c>
      <c r="AK172" s="139">
        <f ca="1">IF(OR(AK157&lt;'Capital Structure'!$K$7,AK157&gt;'Capital Structure'!$L$7),0,MAX(SUM($E$168:AK168)-SUM($E$170:AK170),0))</f>
        <v>0</v>
      </c>
      <c r="AL172" s="139">
        <f ca="1">IF(OR(AL157&lt;'Capital Structure'!$K$7,AL157&gt;'Capital Structure'!$L$7),0,MAX(SUM($E$168:AL168)-SUM($E$170:AL170),0))</f>
        <v>0</v>
      </c>
      <c r="AM172" s="139">
        <f ca="1">IF(OR(AM157&lt;'Capital Structure'!$K$7,AM157&gt;'Capital Structure'!$L$7),0,MAX(SUM($E$168:AM168)-SUM($E$170:AM170),0))</f>
        <v>0</v>
      </c>
      <c r="AN172" s="139">
        <f ca="1">IF(OR(AN157&lt;'Capital Structure'!$K$7,AN157&gt;'Capital Structure'!$L$7),0,MAX(SUM($E$168:AN168)-SUM($E$170:AN170),0))</f>
        <v>0</v>
      </c>
      <c r="AO172" s="139">
        <f ca="1">IF(OR(AO157&lt;'Capital Structure'!$K$7,AO157&gt;'Capital Structure'!$L$7),0,MAX(SUM($E$168:AO168)-SUM($E$170:AO170),0))</f>
        <v>0</v>
      </c>
      <c r="AP172" s="139">
        <f ca="1">IF(OR(AP157&lt;'Capital Structure'!$K$7,AP157&gt;'Capital Structure'!$L$7),0,MAX(SUM($E$168:AP168)-SUM($E$170:AP170),0))</f>
        <v>0</v>
      </c>
      <c r="AQ172" s="139">
        <f ca="1">IF(OR(AQ157&lt;'Capital Structure'!$K$7,AQ157&gt;'Capital Structure'!$L$7),0,MAX(SUM($E$168:AQ168)-SUM($E$170:AQ170),0))</f>
        <v>0</v>
      </c>
      <c r="AR172" s="139">
        <f ca="1">IF(OR(AR157&lt;'Capital Structure'!$K$7,AR157&gt;'Capital Structure'!$L$7),0,MAX(SUM($E$168:AR168)-SUM($E$170:AR170),0))</f>
        <v>0</v>
      </c>
      <c r="AS172" s="139">
        <f ca="1">IF(OR(AS157&lt;'Capital Structure'!$K$7,AS157&gt;'Capital Structure'!$L$7),0,MAX(SUM($E$168:AS168)-SUM($E$170:AS170),0))</f>
        <v>0</v>
      </c>
      <c r="AT172" s="139">
        <f ca="1">IF(OR(AT157&lt;'Capital Structure'!$K$7,AT157&gt;'Capital Structure'!$L$7),0,MAX(SUM($E$168:AT168)-SUM($E$170:AT170),0))</f>
        <v>0</v>
      </c>
      <c r="AU172" s="139">
        <f ca="1">IF(OR(AU157&lt;'Capital Structure'!$K$7,AU157&gt;'Capital Structure'!$L$7),0,MAX(SUM($E$168:AU168)-SUM($E$170:AU170),0))</f>
        <v>0</v>
      </c>
      <c r="AV172" s="139">
        <f ca="1">IF(OR(AV157&lt;'Capital Structure'!$K$7,AV157&gt;'Capital Structure'!$L$7),0,MAX(SUM($E$168:AV168)-SUM($E$170:AV170),0))</f>
        <v>0</v>
      </c>
      <c r="AW172" s="139">
        <f ca="1">IF(OR(AW157&lt;'Capital Structure'!$K$7,AW157&gt;'Capital Structure'!$L$7),0,MAX(SUM($E$168:AW168)-SUM($E$170:AW170),0))</f>
        <v>0</v>
      </c>
      <c r="AX172" s="139" t="e">
        <f ca="1">IF(OR(AX157&lt;'Capital Structure'!$K$7,AX157&gt;'Capital Structure'!$L$7),0,MAX(SUM($E$168:AX168)-SUM($E$170:AX170),0))</f>
        <v>#REF!</v>
      </c>
      <c r="AY172" s="139" t="e">
        <f ca="1">IF(OR(AY157&lt;'Capital Structure'!$K$7,AY157&gt;'Capital Structure'!$L$7),0,MAX(SUM($E$168:AY168)-SUM($E$170:AY170),0))</f>
        <v>#REF!</v>
      </c>
      <c r="AZ172" s="139" t="e">
        <f ca="1">IF(OR(AZ157&lt;'Capital Structure'!$K$7,AZ157&gt;'Capital Structure'!$L$7),0,MAX(SUM($E$168:AZ168)-SUM($E$170:AZ170),0))</f>
        <v>#REF!</v>
      </c>
      <c r="BA172" s="139" t="e">
        <f ca="1">IF(OR(BA157&lt;'Capital Structure'!$K$7,BA157&gt;'Capital Structure'!$L$7),0,MAX(SUM($E$168:BA168)-SUM($E$170:BA170),0))</f>
        <v>#REF!</v>
      </c>
      <c r="BB172" s="139" t="e">
        <f ca="1">IF(OR(BB157&lt;'Capital Structure'!$K$7,BB157&gt;'Capital Structure'!$L$7),0,MAX(SUM($E$168:BB168)-SUM($E$170:BB170),0))</f>
        <v>#REF!</v>
      </c>
      <c r="BC172" s="139" t="e">
        <f ca="1">IF(OR(BC157&lt;'Capital Structure'!$K$7,BC157&gt;'Capital Structure'!$L$7),0,MAX(SUM($E$168:BC168)-SUM($E$170:BC170),0))</f>
        <v>#REF!</v>
      </c>
      <c r="BD172" s="139" t="e">
        <f ca="1">IF(OR(BD157&lt;'Capital Structure'!$K$7,BD157&gt;'Capital Structure'!$L$7),0,MAX(SUM($E$168:BD168)-SUM($E$170:BD170),0))</f>
        <v>#REF!</v>
      </c>
      <c r="BE172" s="139" t="e">
        <f ca="1">IF(OR(BE157&lt;'Capital Structure'!$K$7,BE157&gt;'Capital Structure'!$L$7),0,MAX(SUM($E$168:BE168)-SUM($E$170:BE170),0))</f>
        <v>#REF!</v>
      </c>
      <c r="BF172" s="139" t="e">
        <f ca="1">IF(OR(BF157&lt;'Capital Structure'!$K$7,BF157&gt;'Capital Structure'!$L$7),0,MAX(SUM($E$168:BF168)-SUM($E$170:BF170),0))</f>
        <v>#REF!</v>
      </c>
      <c r="BG172" s="139" t="e">
        <f ca="1">IF(OR(BG157&lt;'Capital Structure'!$K$7,BG157&gt;'Capital Structure'!$L$7),0,MAX(SUM($E$168:BG168)-SUM($E$170:BG170),0))</f>
        <v>#REF!</v>
      </c>
      <c r="BH172" s="139" t="e">
        <f ca="1">IF(OR(BH157&lt;'Capital Structure'!$K$7,BH157&gt;'Capital Structure'!$L$7),0,MAX(SUM($E$168:BH168)-SUM($E$170:BH170),0))</f>
        <v>#REF!</v>
      </c>
      <c r="BI172" s="139" t="e">
        <f ca="1">IF(OR(BI157&lt;'Capital Structure'!$K$7,BI157&gt;'Capital Structure'!$L$7),0,MAX(SUM($E$168:BI168)-SUM($E$170:BI170),0))</f>
        <v>#REF!</v>
      </c>
      <c r="BJ172" s="139" t="e">
        <f ca="1">IF(OR(BJ157&lt;'Capital Structure'!$K$7,BJ157&gt;'Capital Structure'!$L$7),0,MAX(SUM($E$168:BJ168)-SUM($E$170:BJ170),0))</f>
        <v>#REF!</v>
      </c>
      <c r="BK172" s="139" t="e">
        <f ca="1">IF(OR(BK157&lt;'Capital Structure'!$K$7,BK157&gt;'Capital Structure'!$L$7),0,MAX(SUM($E$168:BK168)-SUM($E$170:BK170),0))</f>
        <v>#REF!</v>
      </c>
      <c r="BL172" s="139" t="e">
        <f ca="1">IF(OR(BL157&lt;'Capital Structure'!$K$7,BL157&gt;'Capital Structure'!$L$7),0,MAX(SUM($E$168:BL168)-SUM($E$170:BL170),0))</f>
        <v>#REF!</v>
      </c>
      <c r="BM172" s="139" t="e">
        <f ca="1">IF(OR(BM157&lt;'Capital Structure'!$K$7,BM157&gt;'Capital Structure'!$L$7),0,MAX(SUM($E$168:BM168)-SUM($E$170:BM170),0))</f>
        <v>#REF!</v>
      </c>
      <c r="BN172" s="139" t="e">
        <f ca="1">IF(OR(BN157&lt;'Capital Structure'!$K$7,BN157&gt;'Capital Structure'!$L$7),0,MAX(SUM($E$168:BN168)-SUM($E$170:BN170),0))</f>
        <v>#REF!</v>
      </c>
      <c r="BO172" s="139" t="e">
        <f ca="1">IF(OR(BO157&lt;'Capital Structure'!$K$7,BO157&gt;'Capital Structure'!$L$7),0,MAX(SUM($E$168:BO168)-SUM($E$170:BO170),0))</f>
        <v>#REF!</v>
      </c>
      <c r="BP172" s="139" t="e">
        <f ca="1">IF(OR(BP157&lt;'Capital Structure'!$K$7,BP157&gt;'Capital Structure'!$L$7),0,MAX(SUM($E$168:BP168)-SUM($E$170:BP170),0))</f>
        <v>#REF!</v>
      </c>
      <c r="BQ172" s="139" t="e">
        <f ca="1">IF(OR(BQ157&lt;'Capital Structure'!$K$7,BQ157&gt;'Capital Structure'!$L$7),0,MAX(SUM($E$168:BQ168)-SUM($E$170:BQ170),0))</f>
        <v>#REF!</v>
      </c>
      <c r="BR172" s="139" t="e">
        <f ca="1">IF(OR(BR157&lt;'Capital Structure'!$K$7,BR157&gt;'Capital Structure'!$L$7),0,MAX(SUM($E$168:BR168)-SUM($E$170:BR170),0))</f>
        <v>#REF!</v>
      </c>
      <c r="BS172" s="139" t="e">
        <f ca="1">IF(OR(BS157&lt;'Capital Structure'!$K$7,BS157&gt;'Capital Structure'!$L$7),0,MAX(SUM($E$168:BS168)-SUM($E$170:BS170),0))</f>
        <v>#REF!</v>
      </c>
      <c r="BT172" s="139" t="e">
        <f ca="1">IF(OR(BT157&lt;'Capital Structure'!$K$7,BT157&gt;'Capital Structure'!$L$7),0,MAX(SUM($E$168:BT168)-SUM($E$170:BT170),0))</f>
        <v>#REF!</v>
      </c>
      <c r="BU172" s="139" t="e">
        <f ca="1">IF(OR(BU157&lt;'Capital Structure'!$K$7,BU157&gt;'Capital Structure'!$L$7),0,MAX(SUM($E$168:BU168)-SUM($E$170:BU170),0))</f>
        <v>#REF!</v>
      </c>
      <c r="BV172" s="139" t="e">
        <f ca="1">IF(OR(BV157&lt;'Capital Structure'!$K$7,BV157&gt;'Capital Structure'!$L$7),0,MAX(SUM($E$168:BV168)-SUM($E$170:BV170),0))</f>
        <v>#REF!</v>
      </c>
      <c r="BW172" s="139" t="e">
        <f ca="1">IF(OR(BW157&lt;'Capital Structure'!$K$7,BW157&gt;'Capital Structure'!$L$7),0,MAX(SUM($E$168:BW168)-SUM($E$170:BW170),0))</f>
        <v>#REF!</v>
      </c>
      <c r="BX172" s="139" t="e">
        <f ca="1">IF(OR(BX157&lt;'Capital Structure'!$K$7,BX157&gt;'Capital Structure'!$L$7),0,MAX(SUM($E$168:BX168)-SUM($E$170:BX170),0))</f>
        <v>#REF!</v>
      </c>
      <c r="BY172" s="139" t="e">
        <f ca="1">IF(OR(BY157&lt;'Capital Structure'!$K$7,BY157&gt;'Capital Structure'!$L$7),0,MAX(SUM($E$168:BY168)-SUM($E$170:BY170),0))</f>
        <v>#REF!</v>
      </c>
      <c r="BZ172" s="139" t="e">
        <f ca="1">IF(OR(BZ157&lt;'Capital Structure'!$K$7,BZ157&gt;'Capital Structure'!$L$7),0,MAX(SUM($E$168:BZ168)-SUM($E$170:BZ170),0))</f>
        <v>#REF!</v>
      </c>
      <c r="CA172" s="139" t="e">
        <f ca="1">IF(OR(CA157&lt;'Capital Structure'!$K$7,CA157&gt;'Capital Structure'!$L$7),0,MAX(SUM($E$168:CA168)-SUM($E$170:CA170),0))</f>
        <v>#REF!</v>
      </c>
      <c r="CB172" s="139" t="e">
        <f ca="1">IF(OR(CB157&lt;'Capital Structure'!$K$7,CB157&gt;'Capital Structure'!$L$7),0,MAX(SUM($E$168:CB168)-SUM($E$170:CB170),0))</f>
        <v>#REF!</v>
      </c>
      <c r="CC172" s="139" t="e">
        <f ca="1">IF(OR(CC157&lt;'Capital Structure'!$K$7,CC157&gt;'Capital Structure'!$L$7),0,MAX(SUM($E$168:CC168)-SUM($E$170:CC170),0))</f>
        <v>#REF!</v>
      </c>
      <c r="CD172" s="139" t="e">
        <f ca="1">IF(OR(CD157&lt;'Capital Structure'!$K$7,CD157&gt;'Capital Structure'!$L$7),0,MAX(SUM($E$168:CD168)-SUM($E$170:CD170),0))</f>
        <v>#REF!</v>
      </c>
      <c r="CE172" s="139" t="e">
        <f ca="1">IF(OR(CE157&lt;'Capital Structure'!$K$7,CE157&gt;'Capital Structure'!$L$7),0,MAX(SUM($E$168:CE168)-SUM($E$170:CE170),0))</f>
        <v>#REF!</v>
      </c>
      <c r="CF172" s="139" t="e">
        <f ca="1">IF(OR(CF157&lt;'Capital Structure'!$K$7,CF157&gt;'Capital Structure'!$L$7),0,MAX(SUM($E$168:CF168)-SUM($E$170:CF170),0))</f>
        <v>#REF!</v>
      </c>
      <c r="CG172" s="139" t="e">
        <f ca="1">IF(OR(CG157&lt;'Capital Structure'!$K$7,CG157&gt;'Capital Structure'!$L$7),0,MAX(SUM($E$168:CG168)-SUM($E$170:CG170),0))</f>
        <v>#REF!</v>
      </c>
      <c r="CH172" s="139" t="e">
        <f ca="1">IF(OR(CH157&lt;'Capital Structure'!$K$7,CH157&gt;'Capital Structure'!$L$7),0,MAX(SUM($E$168:CH168)-SUM($E$170:CH170),0))</f>
        <v>#REF!</v>
      </c>
      <c r="CI172" s="139" t="e">
        <f ca="1">IF(OR(CI157&lt;'Capital Structure'!$K$7,CI157&gt;'Capital Structure'!$L$7),0,MAX(SUM($E$168:CI168)-SUM($E$170:CI170),0))</f>
        <v>#REF!</v>
      </c>
      <c r="CJ172" s="139" t="e">
        <f ca="1">IF(OR(CJ157&lt;'Capital Structure'!$K$7,CJ157&gt;'Capital Structure'!$L$7),0,MAX(SUM($E$168:CJ168)-SUM($E$170:CJ170),0))</f>
        <v>#REF!</v>
      </c>
      <c r="CK172" s="139" t="e">
        <f ca="1">IF(OR(CK157&lt;'Capital Structure'!$K$7,CK157&gt;'Capital Structure'!$L$7),0,MAX(SUM($E$168:CK168)-SUM($E$170:CK170),0))</f>
        <v>#REF!</v>
      </c>
      <c r="CL172" s="139" t="e">
        <f ca="1">IF(OR(CL157&lt;'Capital Structure'!$K$7,CL157&gt;'Capital Structure'!$L$7),0,MAX(SUM($E$168:CL168)-SUM($E$170:CL170),0))</f>
        <v>#REF!</v>
      </c>
      <c r="CM172" s="139" t="e">
        <f ca="1">IF(OR(CM157&lt;'Capital Structure'!$K$7,CM157&gt;'Capital Structure'!$L$7),0,MAX(SUM($E$168:CM168)-SUM($E$170:CM170),0))</f>
        <v>#REF!</v>
      </c>
      <c r="CN172" s="139">
        <f>IF(OR(CN157&lt;'Capital Structure'!$K$7,CN157&gt;'Capital Structure'!$L$7),0,MAX(SUM($E$168:CN168)-SUM($E$170:CN170),0))</f>
        <v>0</v>
      </c>
      <c r="CO172" s="139">
        <f>IF(OR(CO157&lt;'Capital Structure'!$K$7,CO157&gt;'Capital Structure'!$L$7),0,MAX(SUM($E$168:CO168)-SUM($E$170:CO170),0))</f>
        <v>0</v>
      </c>
      <c r="CP172" s="139">
        <f>IF(OR(CP157&lt;'Capital Structure'!$K$7,CP157&gt;'Capital Structure'!$L$7),0,MAX(SUM($E$168:CP168)-SUM($E$170:CP170),0))</f>
        <v>0</v>
      </c>
      <c r="CQ172" s="139">
        <f>IF(OR(CQ157&lt;'Capital Structure'!$K$7,CQ157&gt;'Capital Structure'!$L$7),0,MAX(SUM($E$168:CQ168)-SUM($E$170:CQ170),0))</f>
        <v>0</v>
      </c>
      <c r="CR172" s="139">
        <f>IF(OR(CR157&lt;'Capital Structure'!$K$7,CR157&gt;'Capital Structure'!$L$7),0,MAX(SUM($E$168:CR168)-SUM($E$170:CR170),0))</f>
        <v>0</v>
      </c>
      <c r="CS172" s="139">
        <f>IF(OR(CS157&lt;'Capital Structure'!$K$7,CS157&gt;'Capital Structure'!$L$7),0,MAX(SUM($E$168:CS168)-SUM($E$170:CS170),0))</f>
        <v>0</v>
      </c>
      <c r="CT172" s="139">
        <f>IF(OR(CT157&lt;'Capital Structure'!$K$7,CT157&gt;'Capital Structure'!$L$7),0,MAX(SUM($E$168:CT168)-SUM($E$170:CT170),0))</f>
        <v>0</v>
      </c>
      <c r="CU172" s="139">
        <f>IF(OR(CU157&lt;'Capital Structure'!$K$7,CU157&gt;'Capital Structure'!$L$7),0,MAX(SUM($E$168:CU168)-SUM($E$170:CU170),0))</f>
        <v>0</v>
      </c>
      <c r="CV172" s="139">
        <f>IF(OR(CV157&lt;'Capital Structure'!$K$7,CV157&gt;'Capital Structure'!$L$7),0,MAX(SUM($E$168:CV168)-SUM($E$170:CV170),0))</f>
        <v>0</v>
      </c>
      <c r="CW172" s="139">
        <f>IF(OR(CW157&lt;'Capital Structure'!$K$7,CW157&gt;'Capital Structure'!$L$7),0,MAX(SUM($E$168:CW168)-SUM($E$170:CW170),0))</f>
        <v>0</v>
      </c>
      <c r="CX172" s="139">
        <f>IF(OR(CX157&lt;'Capital Structure'!$K$7,CX157&gt;'Capital Structure'!$L$7),0,MAX(SUM($E$168:CX168)-SUM($E$170:CX170),0))</f>
        <v>0</v>
      </c>
      <c r="CY172" s="139">
        <f>IF(OR(CY157&lt;'Capital Structure'!$K$7,CY157&gt;'Capital Structure'!$L$7),0,MAX(SUM($E$168:CY168)-SUM($E$170:CY170),0))</f>
        <v>0</v>
      </c>
      <c r="CZ172" s="139">
        <f>IF(OR(CZ157&lt;'Capital Structure'!$K$7,CZ157&gt;'Capital Structure'!$L$7),0,MAX(SUM($E$168:CZ168)-SUM($E$170:CZ170),0))</f>
        <v>0</v>
      </c>
      <c r="DA172" s="139">
        <f>IF(OR(DA157&lt;'Capital Structure'!$K$7,DA157&gt;'Capital Structure'!$L$7),0,MAX(SUM($E$168:DA168)-SUM($E$170:DA170),0))</f>
        <v>0</v>
      </c>
      <c r="DB172" s="139">
        <f>IF(OR(DB157&lt;'Capital Structure'!$K$7,DB157&gt;'Capital Structure'!$L$7),0,MAX(SUM($E$168:DB168)-SUM($E$170:DB170),0))</f>
        <v>0</v>
      </c>
      <c r="DC172" s="139">
        <f>IF(OR(DC157&lt;'Capital Structure'!$K$7,DC157&gt;'Capital Structure'!$L$7),0,MAX(SUM($E$168:DC168)-SUM($E$170:DC170),0))</f>
        <v>0</v>
      </c>
      <c r="DD172" s="139">
        <f>IF(OR(DD157&lt;'Capital Structure'!$K$7,DD157&gt;'Capital Structure'!$L$7),0,MAX(SUM($E$168:DD168)-SUM($E$170:DD170),0))</f>
        <v>0</v>
      </c>
      <c r="DE172" s="139">
        <f>IF(OR(DE157&lt;'Capital Structure'!$K$7,DE157&gt;'Capital Structure'!$L$7),0,MAX(SUM($E$168:DE168)-SUM($E$170:DE170),0))</f>
        <v>0</v>
      </c>
      <c r="DF172" s="139">
        <f>IF(OR(DF157&lt;'Capital Structure'!$K$7,DF157&gt;'Capital Structure'!$L$7),0,MAX(SUM($E$168:DF168)-SUM($E$170:DF170),0))</f>
        <v>0</v>
      </c>
      <c r="DG172" s="139">
        <f>IF(OR(DG157&lt;'Capital Structure'!$K$7,DG157&gt;'Capital Structure'!$L$7),0,MAX(SUM($E$168:DG168)-SUM($E$170:DG170),0))</f>
        <v>0</v>
      </c>
      <c r="DH172" s="139">
        <f>IF(OR(DH157&lt;'Capital Structure'!$K$7,DH157&gt;'Capital Structure'!$L$7),0,MAX(SUM($E$168:DH168)-SUM($E$170:DH170),0))</f>
        <v>0</v>
      </c>
      <c r="DI172" s="139">
        <f>IF(OR(DI157&lt;'Capital Structure'!$K$7,DI157&gt;'Capital Structure'!$L$7),0,MAX(SUM($E$168:DI168)-SUM($E$170:DI170),0))</f>
        <v>0</v>
      </c>
      <c r="DJ172" s="139">
        <f>IF(OR(DJ157&lt;'Capital Structure'!$K$7,DJ157&gt;'Capital Structure'!$L$7),0,MAX(SUM($E$168:DJ168)-SUM($E$170:DJ170),0))</f>
        <v>0</v>
      </c>
      <c r="DK172" s="139">
        <f>IF(OR(DK157&lt;'Capital Structure'!$K$7,DK157&gt;'Capital Structure'!$L$7),0,MAX(SUM($E$168:DK168)-SUM($E$170:DK170),0))</f>
        <v>0</v>
      </c>
      <c r="DL172" s="139">
        <f>IF(OR(DL157&lt;'Capital Structure'!$K$7,DL157&gt;'Capital Structure'!$L$7),0,MAX(SUM($E$168:DL168)-SUM($E$170:DL170),0))</f>
        <v>0</v>
      </c>
      <c r="DM172" s="139">
        <f>IF(OR(DM157&lt;'Capital Structure'!$K$7,DM157&gt;'Capital Structure'!$L$7),0,MAX(SUM($E$168:DM168)-SUM($E$170:DM170),0))</f>
        <v>0</v>
      </c>
      <c r="DN172" s="139">
        <f>IF(OR(DN157&lt;'Capital Structure'!$K$7,DN157&gt;'Capital Structure'!$L$7),0,MAX(SUM($E$168:DN168)-SUM($E$170:DN170),0))</f>
        <v>0</v>
      </c>
      <c r="DO172" s="139">
        <f>IF(OR(DO157&lt;'Capital Structure'!$K$7,DO157&gt;'Capital Structure'!$L$7),0,MAX(SUM($E$168:DO168)-SUM($E$170:DO170),0))</f>
        <v>0</v>
      </c>
      <c r="DP172" s="139">
        <f>IF(OR(DP157&lt;'Capital Structure'!$K$7,DP157&gt;'Capital Structure'!$L$7),0,MAX(SUM($E$168:DP168)-SUM($E$170:DP170),0))</f>
        <v>0</v>
      </c>
      <c r="DQ172" s="139">
        <f>IF(OR(DQ157&lt;'Capital Structure'!$K$7,DQ157&gt;'Capital Structure'!$L$7),0,MAX(SUM($E$168:DQ168)-SUM($E$170:DQ170),0))</f>
        <v>0</v>
      </c>
      <c r="DR172" s="139">
        <f>IF(OR(DR157&lt;'Capital Structure'!$K$7,DR157&gt;'Capital Structure'!$L$7),0,MAX(SUM($E$168:DR168)-SUM($E$170:DR170),0))</f>
        <v>0</v>
      </c>
      <c r="DS172" s="139">
        <f>IF(OR(DS157&lt;'Capital Structure'!$K$7,DS157&gt;'Capital Structure'!$L$7),0,MAX(SUM($E$168:DS168)-SUM($E$170:DS170),0))</f>
        <v>0</v>
      </c>
      <c r="DT172" s="139">
        <f>IF(OR(DT157&lt;'Capital Structure'!$K$7,DT157&gt;'Capital Structure'!$L$7),0,MAX(SUM($E$168:DT168)-SUM($E$170:DT170),0))</f>
        <v>0</v>
      </c>
      <c r="DU172" s="139">
        <f>IF(OR(DU157&lt;'Capital Structure'!$K$7,DU157&gt;'Capital Structure'!$L$7),0,MAX(SUM($E$168:DU168)-SUM($E$170:DU170),0))</f>
        <v>0</v>
      </c>
      <c r="DV172" s="139">
        <f>IF(OR(DV157&lt;'Capital Structure'!$K$7,DV157&gt;'Capital Structure'!$L$7),0,MAX(SUM($E$168:DV168)-SUM($E$170:DV170),0))</f>
        <v>0</v>
      </c>
      <c r="DW172" s="139">
        <f>IF(OR(DW157&lt;'Capital Structure'!$K$7,DW157&gt;'Capital Structure'!$L$7),0,MAX(SUM($E$168:DW168)-SUM($E$170:DW170),0))</f>
        <v>0</v>
      </c>
      <c r="DX172" s="139">
        <f>IF(OR(DX157&lt;'Capital Structure'!$K$7,DX157&gt;'Capital Structure'!$L$7),0,MAX(SUM($E$168:DX168)-SUM($E$170:DX170),0))</f>
        <v>0</v>
      </c>
      <c r="DY172" s="139">
        <f>IF(OR(DY157&lt;'Capital Structure'!$K$7,DY157&gt;'Capital Structure'!$L$7),0,MAX(SUM($E$168:DY168)-SUM($E$170:DY170),0))</f>
        <v>0</v>
      </c>
      <c r="DZ172" s="139">
        <f>IF(OR(DZ157&lt;'Capital Structure'!$K$7,DZ157&gt;'Capital Structure'!$L$7),0,MAX(SUM($E$168:DZ168)-SUM($E$170:DZ170),0))</f>
        <v>0</v>
      </c>
      <c r="EA172" s="139">
        <f>IF(OR(EA157&lt;'Capital Structure'!$K$7,EA157&gt;'Capital Structure'!$L$7),0,MAX(SUM($E$168:EA168)-SUM($E$170:EA170),0))</f>
        <v>0</v>
      </c>
      <c r="EB172" s="139">
        <f>IF(OR(EB157&lt;'Capital Structure'!$K$7,EB157&gt;'Capital Structure'!$L$7),0,MAX(SUM($E$168:EB168)-SUM($E$170:EB170),0))</f>
        <v>0</v>
      </c>
      <c r="EC172" s="139">
        <f>IF(OR(EC157&lt;'Capital Structure'!$K$7,EC157&gt;'Capital Structure'!$L$7),0,MAX(SUM($E$168:EC168)-SUM($E$170:EC170),0))</f>
        <v>0</v>
      </c>
      <c r="ED172" s="139">
        <f>IF(OR(ED157&lt;'Capital Structure'!$K$7,ED157&gt;'Capital Structure'!$L$7),0,MAX(SUM($E$168:ED168)-SUM($E$170:ED170),0))</f>
        <v>0</v>
      </c>
      <c r="EE172" s="139">
        <f>IF(OR(EE157&lt;'Capital Structure'!$K$7,EE157&gt;'Capital Structure'!$L$7),0,MAX(SUM($E$168:EE168)-SUM($E$170:EE170),0))</f>
        <v>0</v>
      </c>
      <c r="EF172" s="139">
        <f>IF(OR(EF157&lt;'Capital Structure'!$K$7,EF157&gt;'Capital Structure'!$L$7),0,MAX(SUM($E$168:EF168)-SUM($E$170:EF170),0))</f>
        <v>0</v>
      </c>
      <c r="EG172" s="139">
        <f>IF(OR(EG157&lt;'Capital Structure'!$K$7,EG157&gt;'Capital Structure'!$L$7),0,MAX(SUM($E$168:EG168)-SUM($E$170:EG170),0))</f>
        <v>0</v>
      </c>
      <c r="EH172" s="139">
        <f>IF(OR(EH157&lt;'Capital Structure'!$K$7,EH157&gt;'Capital Structure'!$L$7),0,MAX(SUM($E$168:EH168)-SUM($E$170:EH170),0))</f>
        <v>0</v>
      </c>
      <c r="EI172" s="139">
        <f>IF(OR(EI157&lt;'Capital Structure'!$K$7,EI157&gt;'Capital Structure'!$L$7),0,MAX(SUM($E$168:EI168)-SUM($E$170:EI170),0))</f>
        <v>0</v>
      </c>
      <c r="EJ172" s="139">
        <f>IF(OR(EJ157&lt;'Capital Structure'!$K$7,EJ157&gt;'Capital Structure'!$L$7),0,MAX(SUM($E$168:EJ168)-SUM($E$170:EJ170),0))</f>
        <v>0</v>
      </c>
      <c r="EK172" s="139">
        <f>IF(OR(EK157&lt;'Capital Structure'!$K$7,EK157&gt;'Capital Structure'!$L$7),0,MAX(SUM($E$168:EK168)-SUM($E$170:EK170),0))</f>
        <v>0</v>
      </c>
    </row>
    <row r="173" spans="1:141">
      <c r="B173" s="154" t="s">
        <v>372</v>
      </c>
      <c r="C173" s="125"/>
      <c r="D173" s="125"/>
      <c r="E173" s="139">
        <f ca="1">IF(OR(E157&lt;'Capital Structure'!$K$7,E157&gt;'Capital Structure'!$L$7),0,SUM($D$169:E169)-SUM($D$171:E171))</f>
        <v>56725.815671869197</v>
      </c>
      <c r="F173" s="139">
        <f ca="1">IF(OR(F157&lt;'Capital Structure'!$K$7,F157&gt;'Capital Structure'!$L$7),0,SUM($D$169:F169)-SUM($D$171:F171))</f>
        <v>496189.20367984788</v>
      </c>
      <c r="G173" s="139">
        <f ca="1">IF(OR(G157&lt;'Capital Structure'!$K$7,G157&gt;'Capital Structure'!$L$7),0,SUM($D$169:G169)-SUM($D$171:G171))</f>
        <v>1102801.3045093759</v>
      </c>
      <c r="H173" s="139">
        <f ca="1">IF(OR(H157&lt;'Capital Structure'!$K$7,H157&gt;'Capital Structure'!$L$7),0,SUM($D$169:H169)-SUM($D$171:H171))</f>
        <v>1877095.5591513764</v>
      </c>
      <c r="I173" s="139">
        <f ca="1">IF(OR(I157&lt;'Capital Structure'!$K$7,I157&gt;'Capital Structure'!$L$7),0,SUM($D$169:I169)-SUM($D$171:I171))</f>
        <v>2810060.9624638828</v>
      </c>
      <c r="J173" s="139">
        <f ca="1">IF(OR(J157&lt;'Capital Structure'!$K$7,J157&gt;'Capital Structure'!$L$7),0,SUM($D$169:J169)-SUM($D$171:J171))</f>
        <v>3902358.6442330219</v>
      </c>
      <c r="K173" s="139">
        <f ca="1">IF(OR(K157&lt;'Capital Structure'!$K$7,K157&gt;'Capital Structure'!$L$7),0,SUM($D$169:K169)-SUM($D$171:K171))</f>
        <v>5128956.6468796367</v>
      </c>
      <c r="L173" s="139">
        <f ca="1">IF(OR(L157&lt;'Capital Structure'!$K$7,L157&gt;'Capital Structure'!$L$7),0,SUM($D$169:L169)-SUM($D$171:L171))</f>
        <v>6490414.5550740492</v>
      </c>
      <c r="M173" s="139">
        <f ca="1">IF(OR(M157&lt;'Capital Structure'!$K$7,M157&gt;'Capital Structure'!$L$7),0,SUM($D$169:M169)-SUM($D$171:M171))</f>
        <v>7910206.758871193</v>
      </c>
      <c r="N173" s="139">
        <f ca="1">IF(OR(N157&lt;'Capital Structure'!$K$7,N157&gt;'Capital Structure'!$L$7),0,SUM($D$169:N169)-SUM($D$171:N171))</f>
        <v>9388576.3178360797</v>
      </c>
      <c r="O173" s="139">
        <f ca="1">IF(OR(O157&lt;'Capital Structure'!$K$7,O157&gt;'Capital Structure'!$L$7),0,SUM($D$169:O169)-SUM($D$171:O171))</f>
        <v>10925767.304281909</v>
      </c>
      <c r="P173" s="139">
        <f ca="1">IF(OR(P157&lt;'Capital Structure'!$K$7,P157&gt;'Capital Structure'!$L$7),0,SUM($D$169:P169)-SUM($D$171:P171))</f>
        <v>12522024.807489851</v>
      </c>
      <c r="Q173" s="139">
        <f ca="1">IF(OR(Q157&lt;'Capital Structure'!$K$7,Q157&gt;'Capital Structure'!$L$7),0,SUM($D$169:Q169)-SUM($D$171:Q171))</f>
        <v>14177594.937946416</v>
      </c>
      <c r="R173" s="139">
        <f ca="1">IF(OR(R157&lt;'Capital Structure'!$K$7,R157&gt;'Capital Structure'!$L$7),0,SUM($D$169:R169)-SUM($D$171:R171))</f>
        <v>15892724.831598472</v>
      </c>
      <c r="S173" s="139">
        <f ca="1">IF(OR(S157&lt;'Capital Structure'!$K$7,S157&gt;'Capital Structure'!$L$7),0,SUM($D$169:S169)-SUM($D$171:S171))</f>
        <v>17667662.547319405</v>
      </c>
      <c r="T173" s="139">
        <f ca="1">IF(OR(T157&lt;'Capital Structure'!$K$7,T157&gt;'Capital Structure'!$L$7),0,SUM($D$169:T169)-SUM($D$171:T171))</f>
        <v>19488827.225474674</v>
      </c>
      <c r="U173" s="139">
        <f ca="1">IF(OR(U157&lt;'Capital Structure'!$K$7,U157&gt;'Capital Structure'!$L$7),0,SUM($D$169:U169)-SUM($D$171:U171))</f>
        <v>21343563.27471685</v>
      </c>
      <c r="V173" s="139">
        <f ca="1">IF(OR(V157&lt;'Capital Structure'!$K$7,V157&gt;'Capital Structure'!$L$7),0,SUM($D$169:V169)-SUM($D$171:V171))</f>
        <v>23206027.390830871</v>
      </c>
      <c r="W173" s="139">
        <f ca="1">IF(OR(W157&lt;'Capital Structure'!$K$7,W157&gt;'Capital Structure'!$L$7),0,SUM($D$169:W169)-SUM($D$171:W171))</f>
        <v>25055294.935745157</v>
      </c>
      <c r="X173" s="139">
        <f ca="1">IF(OR(X157&lt;'Capital Structure'!$K$7,X157&gt;'Capital Structure'!$L$7),0,SUM($D$169:X169)-SUM($D$171:X171))</f>
        <v>26891309.227819104</v>
      </c>
      <c r="Y173" s="139">
        <f ca="1">IF(OR(Y157&lt;'Capital Structure'!$K$7,Y157&gt;'Capital Structure'!$L$7),0,SUM($D$169:Y169)-SUM($D$171:Y171))</f>
        <v>28278061.821148399</v>
      </c>
      <c r="Z173" s="139">
        <f ca="1">IF(OR(Z157&lt;'Capital Structure'!$K$7,Z157&gt;'Capital Structure'!$L$7),0,SUM($D$169:Z169)-SUM($D$171:Z171))</f>
        <v>29274622.03425565</v>
      </c>
      <c r="AA173" s="139">
        <f ca="1">IF(OR(AA157&lt;'Capital Structure'!$K$7,AA157&gt;'Capital Structure'!$L$7),0,SUM($D$169:AA169)-SUM($D$171:AA171))</f>
        <v>0</v>
      </c>
      <c r="AB173" s="139">
        <f ca="1">IF(OR(AB157&lt;'Capital Structure'!$K$7,AB157&gt;'Capital Structure'!$L$7),0,SUM($D$169:AB169)-SUM($D$171:AB171))</f>
        <v>0</v>
      </c>
      <c r="AC173" s="139">
        <f ca="1">IF(OR(AC157&lt;'Capital Structure'!$K$7,AC157&gt;'Capital Structure'!$L$7),0,SUM($D$169:AC169)-SUM($D$171:AC171))</f>
        <v>0</v>
      </c>
      <c r="AD173" s="139">
        <f ca="1">IF(OR(AD157&lt;'Capital Structure'!$K$7,AD157&gt;'Capital Structure'!$L$7),0,SUM($D$169:AD169)-SUM($D$171:AD171))</f>
        <v>0</v>
      </c>
      <c r="AE173" s="139">
        <f ca="1">IF(OR(AE157&lt;'Capital Structure'!$K$7,AE157&gt;'Capital Structure'!$L$7),0,SUM($D$169:AE169)-SUM($D$171:AE171))</f>
        <v>0</v>
      </c>
      <c r="AF173" s="139">
        <f ca="1">IF(OR(AF157&lt;'Capital Structure'!$K$7,AF157&gt;'Capital Structure'!$L$7),0,SUM($D$169:AF169)-SUM($D$171:AF171))</f>
        <v>0</v>
      </c>
      <c r="AG173" s="139">
        <f ca="1">IF(OR(AG157&lt;'Capital Structure'!$K$7,AG157&gt;'Capital Structure'!$L$7),0,SUM($D$169:AG169)-SUM($D$171:AG171))</f>
        <v>0</v>
      </c>
      <c r="AH173" s="139">
        <f ca="1">IF(OR(AH157&lt;'Capital Structure'!$K$7,AH157&gt;'Capital Structure'!$L$7),0,SUM($D$169:AH169)-SUM($D$171:AH171))</f>
        <v>0</v>
      </c>
      <c r="AI173" s="139">
        <f ca="1">IF(OR(AI157&lt;'Capital Structure'!$K$7,AI157&gt;'Capital Structure'!$L$7),0,SUM($D$169:AI169)-SUM($D$171:AI171))</f>
        <v>0</v>
      </c>
      <c r="AJ173" s="139">
        <f ca="1">IF(OR(AJ157&lt;'Capital Structure'!$K$7,AJ157&gt;'Capital Structure'!$L$7),0,SUM($D$169:AJ169)-SUM($D$171:AJ171))</f>
        <v>0</v>
      </c>
      <c r="AK173" s="139">
        <f ca="1">IF(OR(AK157&lt;'Capital Structure'!$K$7,AK157&gt;'Capital Structure'!$L$7),0,SUM($D$169:AK169)-SUM($D$171:AK171))</f>
        <v>0</v>
      </c>
      <c r="AL173" s="139">
        <f ca="1">IF(OR(AL157&lt;'Capital Structure'!$K$7,AL157&gt;'Capital Structure'!$L$7),0,SUM($D$169:AL169)-SUM($D$171:AL171))</f>
        <v>0</v>
      </c>
      <c r="AM173" s="139">
        <f ca="1">IF(OR(AM157&lt;'Capital Structure'!$K$7,AM157&gt;'Capital Structure'!$L$7),0,SUM($D$169:AM169)-SUM($D$171:AM171))</f>
        <v>0</v>
      </c>
      <c r="AN173" s="139">
        <f ca="1">IF(OR(AN157&lt;'Capital Structure'!$K$7,AN157&gt;'Capital Structure'!$L$7),0,SUM($D$169:AN169)-SUM($D$171:AN171))</f>
        <v>0</v>
      </c>
      <c r="AO173" s="139">
        <f ca="1">IF(OR(AO157&lt;'Capital Structure'!$K$7,AO157&gt;'Capital Structure'!$L$7),0,SUM($D$169:AO169)-SUM($D$171:AO171))</f>
        <v>0</v>
      </c>
      <c r="AP173" s="139">
        <f ca="1">IF(OR(AP157&lt;'Capital Structure'!$K$7,AP157&gt;'Capital Structure'!$L$7),0,SUM($D$169:AP169)-SUM($D$171:AP171))</f>
        <v>0</v>
      </c>
      <c r="AQ173" s="139">
        <f ca="1">IF(OR(AQ157&lt;'Capital Structure'!$K$7,AQ157&gt;'Capital Structure'!$L$7),0,SUM($D$169:AQ169)-SUM($D$171:AQ171))</f>
        <v>0</v>
      </c>
      <c r="AR173" s="139">
        <f ca="1">IF(OR(AR157&lt;'Capital Structure'!$K$7,AR157&gt;'Capital Structure'!$L$7),0,SUM($D$169:AR169)-SUM($D$171:AR171))</f>
        <v>0</v>
      </c>
      <c r="AS173" s="139">
        <f ca="1">IF(OR(AS157&lt;'Capital Structure'!$K$7,AS157&gt;'Capital Structure'!$L$7),0,SUM($D$169:AS169)-SUM($D$171:AS171))</f>
        <v>0</v>
      </c>
      <c r="AT173" s="139">
        <f ca="1">IF(OR(AT157&lt;'Capital Structure'!$K$7,AT157&gt;'Capital Structure'!$L$7),0,SUM($D$169:AT169)-SUM($D$171:AT171))</f>
        <v>0</v>
      </c>
      <c r="AU173" s="139">
        <f ca="1">IF(OR(AU157&lt;'Capital Structure'!$K$7,AU157&gt;'Capital Structure'!$L$7),0,SUM($D$169:AU169)-SUM($D$171:AU171))</f>
        <v>0</v>
      </c>
      <c r="AV173" s="139">
        <f ca="1">IF(OR(AV157&lt;'Capital Structure'!$K$7,AV157&gt;'Capital Structure'!$L$7),0,SUM($D$169:AV169)-SUM($D$171:AV171))</f>
        <v>0</v>
      </c>
      <c r="AW173" s="139">
        <f ca="1">IF(OR(AW157&lt;'Capital Structure'!$K$7,AW157&gt;'Capital Structure'!$L$7),0,SUM($D$169:AW169)-SUM($D$171:AW171))</f>
        <v>0</v>
      </c>
      <c r="AX173" s="139" t="e">
        <f ca="1">IF(OR(AX157&lt;'Capital Structure'!$K$7,AX157&gt;'Capital Structure'!$L$7),0,SUM($D$169:AX169)-SUM($D$171:AX171))</f>
        <v>#REF!</v>
      </c>
      <c r="AY173" s="139" t="e">
        <f ca="1">IF(OR(AY157&lt;'Capital Structure'!$K$7,AY157&gt;'Capital Structure'!$L$7),0,SUM($D$169:AY169)-SUM($D$171:AY171))</f>
        <v>#REF!</v>
      </c>
      <c r="AZ173" s="139" t="e">
        <f ca="1">IF(OR(AZ157&lt;'Capital Structure'!$K$7,AZ157&gt;'Capital Structure'!$L$7),0,SUM($D$169:AZ169)-SUM($D$171:AZ171))</f>
        <v>#REF!</v>
      </c>
      <c r="BA173" s="139" t="e">
        <f ca="1">IF(OR(BA157&lt;'Capital Structure'!$K$7,BA157&gt;'Capital Structure'!$L$7),0,SUM($D$169:BA169)-SUM($D$171:BA171))</f>
        <v>#REF!</v>
      </c>
      <c r="BB173" s="139" t="e">
        <f ca="1">IF(OR(BB157&lt;'Capital Structure'!$K$7,BB157&gt;'Capital Structure'!$L$7),0,SUM($D$169:BB169)-SUM($D$171:BB171))</f>
        <v>#REF!</v>
      </c>
      <c r="BC173" s="139" t="e">
        <f ca="1">IF(OR(BC157&lt;'Capital Structure'!$K$7,BC157&gt;'Capital Structure'!$L$7),0,SUM($D$169:BC169)-SUM($D$171:BC171))</f>
        <v>#REF!</v>
      </c>
      <c r="BD173" s="139" t="e">
        <f ca="1">IF(OR(BD157&lt;'Capital Structure'!$K$7,BD157&gt;'Capital Structure'!$L$7),0,SUM($D$169:BD169)-SUM($D$171:BD171))</f>
        <v>#REF!</v>
      </c>
      <c r="BE173" s="139" t="e">
        <f ca="1">IF(OR(BE157&lt;'Capital Structure'!$K$7,BE157&gt;'Capital Structure'!$L$7),0,SUM($D$169:BE169)-SUM($D$171:BE171))</f>
        <v>#REF!</v>
      </c>
      <c r="BF173" s="139" t="e">
        <f ca="1">IF(OR(BF157&lt;'Capital Structure'!$K$7,BF157&gt;'Capital Structure'!$L$7),0,SUM($D$169:BF169)-SUM($D$171:BF171))</f>
        <v>#REF!</v>
      </c>
      <c r="BG173" s="139" t="e">
        <f ca="1">IF(OR(BG157&lt;'Capital Structure'!$K$7,BG157&gt;'Capital Structure'!$L$7),0,SUM($D$169:BG169)-SUM($D$171:BG171))</f>
        <v>#REF!</v>
      </c>
      <c r="BH173" s="139" t="e">
        <f ca="1">IF(OR(BH157&lt;'Capital Structure'!$K$7,BH157&gt;'Capital Structure'!$L$7),0,SUM($D$169:BH169)-SUM($D$171:BH171))</f>
        <v>#REF!</v>
      </c>
      <c r="BI173" s="139" t="e">
        <f ca="1">IF(OR(BI157&lt;'Capital Structure'!$K$7,BI157&gt;'Capital Structure'!$L$7),0,SUM($D$169:BI169)-SUM($D$171:BI171))</f>
        <v>#REF!</v>
      </c>
      <c r="BJ173" s="139" t="e">
        <f ca="1">IF(OR(BJ157&lt;'Capital Structure'!$K$7,BJ157&gt;'Capital Structure'!$L$7),0,SUM($D$169:BJ169)-SUM($D$171:BJ171))</f>
        <v>#REF!</v>
      </c>
      <c r="BK173" s="139" t="e">
        <f ca="1">IF(OR(BK157&lt;'Capital Structure'!$K$7,BK157&gt;'Capital Structure'!$L$7),0,SUM($D$169:BK169)-SUM($D$171:BK171))</f>
        <v>#REF!</v>
      </c>
      <c r="BL173" s="139" t="e">
        <f ca="1">IF(OR(BL157&lt;'Capital Structure'!$K$7,BL157&gt;'Capital Structure'!$L$7),0,SUM($D$169:BL169)-SUM($D$171:BL171))</f>
        <v>#REF!</v>
      </c>
      <c r="BM173" s="139" t="e">
        <f ca="1">IF(OR(BM157&lt;'Capital Structure'!$K$7,BM157&gt;'Capital Structure'!$L$7),0,SUM($D$169:BM169)-SUM($D$171:BM171))</f>
        <v>#REF!</v>
      </c>
      <c r="BN173" s="139" t="e">
        <f ca="1">IF(OR(BN157&lt;'Capital Structure'!$K$7,BN157&gt;'Capital Structure'!$L$7),0,SUM($D$169:BN169)-SUM($D$171:BN171))</f>
        <v>#REF!</v>
      </c>
      <c r="BO173" s="139" t="e">
        <f ca="1">IF(OR(BO157&lt;'Capital Structure'!$K$7,BO157&gt;'Capital Structure'!$L$7),0,SUM($D$169:BO169)-SUM($D$171:BO171))</f>
        <v>#REF!</v>
      </c>
      <c r="BP173" s="139" t="e">
        <f ca="1">IF(OR(BP157&lt;'Capital Structure'!$K$7,BP157&gt;'Capital Structure'!$L$7),0,SUM($D$169:BP169)-SUM($D$171:BP171))</f>
        <v>#REF!</v>
      </c>
      <c r="BQ173" s="139" t="e">
        <f ca="1">IF(OR(BQ157&lt;'Capital Structure'!$K$7,BQ157&gt;'Capital Structure'!$L$7),0,SUM($D$169:BQ169)-SUM($D$171:BQ171))</f>
        <v>#REF!</v>
      </c>
      <c r="BR173" s="139" t="e">
        <f ca="1">IF(OR(BR157&lt;'Capital Structure'!$K$7,BR157&gt;'Capital Structure'!$L$7),0,SUM($D$169:BR169)-SUM($D$171:BR171))</f>
        <v>#REF!</v>
      </c>
      <c r="BS173" s="139" t="e">
        <f ca="1">IF(OR(BS157&lt;'Capital Structure'!$K$7,BS157&gt;'Capital Structure'!$L$7),0,SUM($D$169:BS169)-SUM($D$171:BS171))</f>
        <v>#REF!</v>
      </c>
      <c r="BT173" s="139" t="e">
        <f ca="1">IF(OR(BT157&lt;'Capital Structure'!$K$7,BT157&gt;'Capital Structure'!$L$7),0,SUM($D$169:BT169)-SUM($D$171:BT171))</f>
        <v>#REF!</v>
      </c>
      <c r="BU173" s="139" t="e">
        <f ca="1">IF(OR(BU157&lt;'Capital Structure'!$K$7,BU157&gt;'Capital Structure'!$L$7),0,SUM($D$169:BU169)-SUM($D$171:BU171))</f>
        <v>#REF!</v>
      </c>
      <c r="BV173" s="139" t="e">
        <f ca="1">IF(OR(BV157&lt;'Capital Structure'!$K$7,BV157&gt;'Capital Structure'!$L$7),0,SUM($D$169:BV169)-SUM($D$171:BV171))</f>
        <v>#REF!</v>
      </c>
      <c r="BW173" s="139" t="e">
        <f ca="1">IF(OR(BW157&lt;'Capital Structure'!$K$7,BW157&gt;'Capital Structure'!$L$7),0,SUM($D$169:BW169)-SUM($D$171:BW171))</f>
        <v>#REF!</v>
      </c>
      <c r="BX173" s="139" t="e">
        <f ca="1">IF(OR(BX157&lt;'Capital Structure'!$K$7,BX157&gt;'Capital Structure'!$L$7),0,SUM($D$169:BX169)-SUM($D$171:BX171))</f>
        <v>#REF!</v>
      </c>
      <c r="BY173" s="139" t="e">
        <f ca="1">IF(OR(BY157&lt;'Capital Structure'!$K$7,BY157&gt;'Capital Structure'!$L$7),0,SUM($D$169:BY169)-SUM($D$171:BY171))</f>
        <v>#REF!</v>
      </c>
      <c r="BZ173" s="139" t="e">
        <f ca="1">IF(OR(BZ157&lt;'Capital Structure'!$K$7,BZ157&gt;'Capital Structure'!$L$7),0,SUM($D$169:BZ169)-SUM($D$171:BZ171))</f>
        <v>#REF!</v>
      </c>
      <c r="CA173" s="139" t="e">
        <f ca="1">IF(OR(CA157&lt;'Capital Structure'!$K$7,CA157&gt;'Capital Structure'!$L$7),0,SUM($D$169:CA169)-SUM($D$171:CA171))</f>
        <v>#REF!</v>
      </c>
      <c r="CB173" s="139" t="e">
        <f ca="1">IF(OR(CB157&lt;'Capital Structure'!$K$7,CB157&gt;'Capital Structure'!$L$7),0,SUM($D$169:CB169)-SUM($D$171:CB171))</f>
        <v>#REF!</v>
      </c>
      <c r="CC173" s="139" t="e">
        <f ca="1">IF(OR(CC157&lt;'Capital Structure'!$K$7,CC157&gt;'Capital Structure'!$L$7),0,SUM($D$169:CC169)-SUM($D$171:CC171))</f>
        <v>#REF!</v>
      </c>
      <c r="CD173" s="139" t="e">
        <f ca="1">IF(OR(CD157&lt;'Capital Structure'!$K$7,CD157&gt;'Capital Structure'!$L$7),0,SUM($D$169:CD169)-SUM($D$171:CD171))</f>
        <v>#REF!</v>
      </c>
      <c r="CE173" s="139" t="e">
        <f ca="1">IF(OR(CE157&lt;'Capital Structure'!$K$7,CE157&gt;'Capital Structure'!$L$7),0,SUM($D$169:CE169)-SUM($D$171:CE171))</f>
        <v>#REF!</v>
      </c>
      <c r="CF173" s="139" t="e">
        <f ca="1">IF(OR(CF157&lt;'Capital Structure'!$K$7,CF157&gt;'Capital Structure'!$L$7),0,SUM($D$169:CF169)-SUM($D$171:CF171))</f>
        <v>#REF!</v>
      </c>
      <c r="CG173" s="139" t="e">
        <f ca="1">IF(OR(CG157&lt;'Capital Structure'!$K$7,CG157&gt;'Capital Structure'!$L$7),0,SUM($D$169:CG169)-SUM($D$171:CG171))</f>
        <v>#REF!</v>
      </c>
      <c r="CH173" s="139" t="e">
        <f ca="1">IF(OR(CH157&lt;'Capital Structure'!$K$7,CH157&gt;'Capital Structure'!$L$7),0,SUM($D$169:CH169)-SUM($D$171:CH171))</f>
        <v>#REF!</v>
      </c>
      <c r="CI173" s="139" t="e">
        <f ca="1">IF(OR(CI157&lt;'Capital Structure'!$K$7,CI157&gt;'Capital Structure'!$L$7),0,SUM($D$169:CI169)-SUM($D$171:CI171))</f>
        <v>#REF!</v>
      </c>
      <c r="CJ173" s="139" t="e">
        <f ca="1">IF(OR(CJ157&lt;'Capital Structure'!$K$7,CJ157&gt;'Capital Structure'!$L$7),0,SUM($D$169:CJ169)-SUM($D$171:CJ171))</f>
        <v>#REF!</v>
      </c>
      <c r="CK173" s="139" t="e">
        <f ca="1">IF(OR(CK157&lt;'Capital Structure'!$K$7,CK157&gt;'Capital Structure'!$L$7),0,SUM($D$169:CK169)-SUM($D$171:CK171))</f>
        <v>#REF!</v>
      </c>
      <c r="CL173" s="139" t="e">
        <f ca="1">IF(OR(CL157&lt;'Capital Structure'!$K$7,CL157&gt;'Capital Structure'!$L$7),0,SUM($D$169:CL169)-SUM($D$171:CL171))</f>
        <v>#REF!</v>
      </c>
      <c r="CM173" s="139" t="e">
        <f ca="1">IF(OR(CM157&lt;'Capital Structure'!$K$7,CM157&gt;'Capital Structure'!$L$7),0,SUM($D$169:CM169)-SUM($D$171:CM171))</f>
        <v>#REF!</v>
      </c>
      <c r="CN173" s="139">
        <f>IF(OR(CN157&lt;'Capital Structure'!$K$7,CN157&gt;'Capital Structure'!$L$7),0,SUM($D$169:CN169)-SUM($D$171:CN171))</f>
        <v>0</v>
      </c>
      <c r="CO173" s="139">
        <f>IF(OR(CO157&lt;'Capital Structure'!$K$7,CO157&gt;'Capital Structure'!$L$7),0,SUM($D$169:CO169)-SUM($D$171:CO171))</f>
        <v>0</v>
      </c>
      <c r="CP173" s="139">
        <f>IF(OR(CP157&lt;'Capital Structure'!$K$7,CP157&gt;'Capital Structure'!$L$7),0,SUM($D$169:CP169)-SUM($D$171:CP171))</f>
        <v>0</v>
      </c>
      <c r="CQ173" s="139">
        <f>IF(OR(CQ157&lt;'Capital Structure'!$K$7,CQ157&gt;'Capital Structure'!$L$7),0,SUM($D$169:CQ169)-SUM($D$171:CQ171))</f>
        <v>0</v>
      </c>
      <c r="CR173" s="139">
        <f>IF(OR(CR157&lt;'Capital Structure'!$K$7,CR157&gt;'Capital Structure'!$L$7),0,SUM($D$169:CR169)-SUM($D$171:CR171))</f>
        <v>0</v>
      </c>
      <c r="CS173" s="139">
        <f>IF(OR(CS157&lt;'Capital Structure'!$K$7,CS157&gt;'Capital Structure'!$L$7),0,SUM($D$169:CS169)-SUM($D$171:CS171))</f>
        <v>0</v>
      </c>
      <c r="CT173" s="139">
        <f>IF(OR(CT157&lt;'Capital Structure'!$K$7,CT157&gt;'Capital Structure'!$L$7),0,SUM($D$169:CT169)-SUM($D$171:CT171))</f>
        <v>0</v>
      </c>
      <c r="CU173" s="139">
        <f>IF(OR(CU157&lt;'Capital Structure'!$K$7,CU157&gt;'Capital Structure'!$L$7),0,SUM($D$169:CU169)-SUM($D$171:CU171))</f>
        <v>0</v>
      </c>
      <c r="CV173" s="139">
        <f>IF(OR(CV157&lt;'Capital Structure'!$K$7,CV157&gt;'Capital Structure'!$L$7),0,SUM($D$169:CV169)-SUM($D$171:CV171))</f>
        <v>0</v>
      </c>
      <c r="CW173" s="139">
        <f>IF(OR(CW157&lt;'Capital Structure'!$K$7,CW157&gt;'Capital Structure'!$L$7),0,SUM($D$169:CW169)-SUM($D$171:CW171))</f>
        <v>0</v>
      </c>
      <c r="CX173" s="139">
        <f>IF(OR(CX157&lt;'Capital Structure'!$K$7,CX157&gt;'Capital Structure'!$L$7),0,SUM($D$169:CX169)-SUM($D$171:CX171))</f>
        <v>0</v>
      </c>
      <c r="CY173" s="139">
        <f>IF(OR(CY157&lt;'Capital Structure'!$K$7,CY157&gt;'Capital Structure'!$L$7),0,SUM($D$169:CY169)-SUM($D$171:CY171))</f>
        <v>0</v>
      </c>
      <c r="CZ173" s="139">
        <f>IF(OR(CZ157&lt;'Capital Structure'!$K$7,CZ157&gt;'Capital Structure'!$L$7),0,SUM($D$169:CZ169)-SUM($D$171:CZ171))</f>
        <v>0</v>
      </c>
      <c r="DA173" s="139">
        <f>IF(OR(DA157&lt;'Capital Structure'!$K$7,DA157&gt;'Capital Structure'!$L$7),0,SUM($D$169:DA169)-SUM($D$171:DA171))</f>
        <v>0</v>
      </c>
      <c r="DB173" s="139">
        <f>IF(OR(DB157&lt;'Capital Structure'!$K$7,DB157&gt;'Capital Structure'!$L$7),0,SUM($D$169:DB169)-SUM($D$171:DB171))</f>
        <v>0</v>
      </c>
      <c r="DC173" s="139">
        <f>IF(OR(DC157&lt;'Capital Structure'!$K$7,DC157&gt;'Capital Structure'!$L$7),0,SUM($D$169:DC169)-SUM($D$171:DC171))</f>
        <v>0</v>
      </c>
      <c r="DD173" s="139">
        <f>IF(OR(DD157&lt;'Capital Structure'!$K$7,DD157&gt;'Capital Structure'!$L$7),0,SUM($D$169:DD169)-SUM($D$171:DD171))</f>
        <v>0</v>
      </c>
      <c r="DE173" s="139">
        <f>IF(OR(DE157&lt;'Capital Structure'!$K$7,DE157&gt;'Capital Structure'!$L$7),0,SUM($D$169:DE169)-SUM($D$171:DE171))</f>
        <v>0</v>
      </c>
      <c r="DF173" s="139">
        <f>IF(OR(DF157&lt;'Capital Structure'!$K$7,DF157&gt;'Capital Structure'!$L$7),0,SUM($D$169:DF169)-SUM($D$171:DF171))</f>
        <v>0</v>
      </c>
      <c r="DG173" s="139">
        <f>IF(OR(DG157&lt;'Capital Structure'!$K$7,DG157&gt;'Capital Structure'!$L$7),0,SUM($D$169:DG169)-SUM($D$171:DG171))</f>
        <v>0</v>
      </c>
      <c r="DH173" s="139">
        <f>IF(OR(DH157&lt;'Capital Structure'!$K$7,DH157&gt;'Capital Structure'!$L$7),0,SUM($D$169:DH169)-SUM($D$171:DH171))</f>
        <v>0</v>
      </c>
      <c r="DI173" s="139">
        <f>IF(OR(DI157&lt;'Capital Structure'!$K$7,DI157&gt;'Capital Structure'!$L$7),0,SUM($D$169:DI169)-SUM($D$171:DI171))</f>
        <v>0</v>
      </c>
      <c r="DJ173" s="139">
        <f>IF(OR(DJ157&lt;'Capital Structure'!$K$7,DJ157&gt;'Capital Structure'!$L$7),0,SUM($D$169:DJ169)-SUM($D$171:DJ171))</f>
        <v>0</v>
      </c>
      <c r="DK173" s="139">
        <f>IF(OR(DK157&lt;'Capital Structure'!$K$7,DK157&gt;'Capital Structure'!$L$7),0,SUM($D$169:DK169)-SUM($D$171:DK171))</f>
        <v>0</v>
      </c>
      <c r="DL173" s="139">
        <f>IF(OR(DL157&lt;'Capital Structure'!$K$7,DL157&gt;'Capital Structure'!$L$7),0,SUM($D$169:DL169)-SUM($D$171:DL171))</f>
        <v>0</v>
      </c>
      <c r="DM173" s="139">
        <f>IF(OR(DM157&lt;'Capital Structure'!$K$7,DM157&gt;'Capital Structure'!$L$7),0,SUM($D$169:DM169)-SUM($D$171:DM171))</f>
        <v>0</v>
      </c>
      <c r="DN173" s="139">
        <f>IF(OR(DN157&lt;'Capital Structure'!$K$7,DN157&gt;'Capital Structure'!$L$7),0,SUM($D$169:DN169)-SUM($D$171:DN171))</f>
        <v>0</v>
      </c>
      <c r="DO173" s="139">
        <f>IF(OR(DO157&lt;'Capital Structure'!$K$7,DO157&gt;'Capital Structure'!$L$7),0,SUM($D$169:DO169)-SUM($D$171:DO171))</f>
        <v>0</v>
      </c>
      <c r="DP173" s="139">
        <f>IF(OR(DP157&lt;'Capital Structure'!$K$7,DP157&gt;'Capital Structure'!$L$7),0,SUM($D$169:DP169)-SUM($D$171:DP171))</f>
        <v>0</v>
      </c>
      <c r="DQ173" s="139">
        <f>IF(OR(DQ157&lt;'Capital Structure'!$K$7,DQ157&gt;'Capital Structure'!$L$7),0,SUM($D$169:DQ169)-SUM($D$171:DQ171))</f>
        <v>0</v>
      </c>
      <c r="DR173" s="139">
        <f>IF(OR(DR157&lt;'Capital Structure'!$K$7,DR157&gt;'Capital Structure'!$L$7),0,SUM($D$169:DR169)-SUM($D$171:DR171))</f>
        <v>0</v>
      </c>
      <c r="DS173" s="139">
        <f>IF(OR(DS157&lt;'Capital Structure'!$K$7,DS157&gt;'Capital Structure'!$L$7),0,SUM($D$169:DS169)-SUM($D$171:DS171))</f>
        <v>0</v>
      </c>
      <c r="DT173" s="139">
        <f>IF(OR(DT157&lt;'Capital Structure'!$K$7,DT157&gt;'Capital Structure'!$L$7),0,SUM($D$169:DT169)-SUM($D$171:DT171))</f>
        <v>0</v>
      </c>
      <c r="DU173" s="139">
        <f>IF(OR(DU157&lt;'Capital Structure'!$K$7,DU157&gt;'Capital Structure'!$L$7),0,SUM($D$169:DU169)-SUM($D$171:DU171))</f>
        <v>0</v>
      </c>
      <c r="DV173" s="139">
        <f>IF(OR(DV157&lt;'Capital Structure'!$K$7,DV157&gt;'Capital Structure'!$L$7),0,SUM($D$169:DV169)-SUM($D$171:DV171))</f>
        <v>0</v>
      </c>
      <c r="DW173" s="139">
        <f>IF(OR(DW157&lt;'Capital Structure'!$K$7,DW157&gt;'Capital Structure'!$L$7),0,SUM($D$169:DW169)-SUM($D$171:DW171))</f>
        <v>0</v>
      </c>
      <c r="DX173" s="139">
        <f>IF(OR(DX157&lt;'Capital Structure'!$K$7,DX157&gt;'Capital Structure'!$L$7),0,SUM($D$169:DX169)-SUM($D$171:DX171))</f>
        <v>0</v>
      </c>
      <c r="DY173" s="139">
        <f>IF(OR(DY157&lt;'Capital Structure'!$K$7,DY157&gt;'Capital Structure'!$L$7),0,SUM($D$169:DY169)-SUM($D$171:DY171))</f>
        <v>0</v>
      </c>
      <c r="DZ173" s="139">
        <f>IF(OR(DZ157&lt;'Capital Structure'!$K$7,DZ157&gt;'Capital Structure'!$L$7),0,SUM($D$169:DZ169)-SUM($D$171:DZ171))</f>
        <v>0</v>
      </c>
      <c r="EA173" s="139">
        <f>IF(OR(EA157&lt;'Capital Structure'!$K$7,EA157&gt;'Capital Structure'!$L$7),0,SUM($D$169:EA169)-SUM($D$171:EA171))</f>
        <v>0</v>
      </c>
      <c r="EB173" s="139">
        <f>IF(OR(EB157&lt;'Capital Structure'!$K$7,EB157&gt;'Capital Structure'!$L$7),0,SUM($D$169:EB169)-SUM($D$171:EB171))</f>
        <v>0</v>
      </c>
      <c r="EC173" s="139">
        <f>IF(OR(EC157&lt;'Capital Structure'!$K$7,EC157&gt;'Capital Structure'!$L$7),0,SUM($D$169:EC169)-SUM($D$171:EC171))</f>
        <v>0</v>
      </c>
      <c r="ED173" s="139">
        <f>IF(OR(ED157&lt;'Capital Structure'!$K$7,ED157&gt;'Capital Structure'!$L$7),0,SUM($D$169:ED169)-SUM($D$171:ED171))</f>
        <v>0</v>
      </c>
      <c r="EE173" s="139">
        <f>IF(OR(EE157&lt;'Capital Structure'!$K$7,EE157&gt;'Capital Structure'!$L$7),0,SUM($D$169:EE169)-SUM($D$171:EE171))</f>
        <v>0</v>
      </c>
      <c r="EF173" s="139">
        <f>IF(OR(EF157&lt;'Capital Structure'!$K$7,EF157&gt;'Capital Structure'!$L$7),0,SUM($D$169:EF169)-SUM($D$171:EF171))</f>
        <v>0</v>
      </c>
      <c r="EG173" s="139">
        <f>IF(OR(EG157&lt;'Capital Structure'!$K$7,EG157&gt;'Capital Structure'!$L$7),0,SUM($D$169:EG169)-SUM($D$171:EG171))</f>
        <v>0</v>
      </c>
      <c r="EH173" s="139">
        <f>IF(OR(EH157&lt;'Capital Structure'!$K$7,EH157&gt;'Capital Structure'!$L$7),0,SUM($D$169:EH169)-SUM($D$171:EH171))</f>
        <v>0</v>
      </c>
      <c r="EI173" s="139">
        <f>IF(OR(EI157&lt;'Capital Structure'!$K$7,EI157&gt;'Capital Structure'!$L$7),0,SUM($D$169:EI169)-SUM($D$171:EI171))</f>
        <v>0</v>
      </c>
      <c r="EJ173" s="139">
        <f>IF(OR(EJ157&lt;'Capital Structure'!$K$7,EJ157&gt;'Capital Structure'!$L$7),0,SUM($D$169:EJ169)-SUM($D$171:EJ171))</f>
        <v>0</v>
      </c>
      <c r="EK173" s="139">
        <f>IF(OR(EK157&lt;'Capital Structure'!$K$7,EK157&gt;'Capital Structure'!$L$7),0,SUM($D$169:EK169)-SUM($D$171:EK171))</f>
        <v>0</v>
      </c>
    </row>
    <row r="174" spans="1:141">
      <c r="B174" s="125" t="s">
        <v>340</v>
      </c>
      <c r="C174" s="125"/>
      <c r="D174" s="127">
        <f>'Capital Structure'!M17</f>
        <v>521240638.55830538</v>
      </c>
      <c r="E174" s="139">
        <f ca="1">$D$174-E172</f>
        <v>507626442.79705679</v>
      </c>
      <c r="F174" s="139">
        <f t="shared" ref="F174:BQ174" ca="1" si="71">$D$174-F172</f>
        <v>415826151.25206238</v>
      </c>
      <c r="G174" s="139">
        <f t="shared" ca="1" si="71"/>
        <v>376149923.56289852</v>
      </c>
      <c r="H174" s="139">
        <f t="shared" ca="1" si="71"/>
        <v>336512818.74873465</v>
      </c>
      <c r="I174" s="139">
        <f t="shared" ca="1" si="71"/>
        <v>299206037.32245529</v>
      </c>
      <c r="J174" s="139">
        <f t="shared" ca="1" si="71"/>
        <v>261899255.89617586</v>
      </c>
      <c r="K174" s="139">
        <f t="shared" ca="1" si="71"/>
        <v>230759476.56735098</v>
      </c>
      <c r="L174" s="139">
        <f t="shared" ca="1" si="71"/>
        <v>199619697.23852611</v>
      </c>
      <c r="M174" s="139">
        <f t="shared" ca="1" si="71"/>
        <v>186980924.20206487</v>
      </c>
      <c r="N174" s="139">
        <f t="shared" ca="1" si="71"/>
        <v>174342151.16560364</v>
      </c>
      <c r="O174" s="139">
        <f t="shared" ca="1" si="71"/>
        <v>161703378.1291424</v>
      </c>
      <c r="P174" s="139">
        <f t="shared" ca="1" si="71"/>
        <v>149064605.09268117</v>
      </c>
      <c r="Q174" s="139">
        <f t="shared" ca="1" si="71"/>
        <v>136425832.05621994</v>
      </c>
      <c r="R174" s="139">
        <f t="shared" ca="1" si="71"/>
        <v>123787059.0197587</v>
      </c>
      <c r="S174" s="139">
        <f t="shared" ca="1" si="71"/>
        <v>111148311.61688042</v>
      </c>
      <c r="T174" s="139">
        <f t="shared" ca="1" si="71"/>
        <v>101828778.34836</v>
      </c>
      <c r="U174" s="139">
        <f t="shared" ca="1" si="71"/>
        <v>95592813.965657771</v>
      </c>
      <c r="V174" s="139">
        <f t="shared" ca="1" si="71"/>
        <v>100622455.16970789</v>
      </c>
      <c r="W174" s="139">
        <f t="shared" ca="1" si="71"/>
        <v>105652503.39630342</v>
      </c>
      <c r="X174" s="139">
        <f t="shared" ca="1" si="71"/>
        <v>215311325.38709319</v>
      </c>
      <c r="Y174" s="139">
        <f t="shared" ca="1" si="71"/>
        <v>310344249.23371345</v>
      </c>
      <c r="Z174" s="139">
        <f t="shared" ca="1" si="71"/>
        <v>447127135.08033377</v>
      </c>
      <c r="AA174" s="139">
        <f t="shared" ca="1" si="71"/>
        <v>521240638.55830538</v>
      </c>
      <c r="AB174" s="139">
        <f t="shared" ca="1" si="71"/>
        <v>521240638.55830538</v>
      </c>
      <c r="AC174" s="139">
        <f t="shared" ca="1" si="71"/>
        <v>521240638.55830538</v>
      </c>
      <c r="AD174" s="139">
        <f t="shared" ca="1" si="71"/>
        <v>521240638.55830538</v>
      </c>
      <c r="AE174" s="139">
        <f t="shared" ca="1" si="71"/>
        <v>521240638.55830538</v>
      </c>
      <c r="AF174" s="139">
        <f t="shared" ca="1" si="71"/>
        <v>521240638.55830538</v>
      </c>
      <c r="AG174" s="139">
        <f t="shared" ca="1" si="71"/>
        <v>521240638.55830538</v>
      </c>
      <c r="AH174" s="139">
        <f t="shared" ca="1" si="71"/>
        <v>521240638.55830538</v>
      </c>
      <c r="AI174" s="139">
        <f t="shared" ca="1" si="71"/>
        <v>521240638.55830538</v>
      </c>
      <c r="AJ174" s="139">
        <f t="shared" ca="1" si="71"/>
        <v>521240638.55830538</v>
      </c>
      <c r="AK174" s="139">
        <f t="shared" ca="1" si="71"/>
        <v>521240638.55830538</v>
      </c>
      <c r="AL174" s="139">
        <f t="shared" ca="1" si="71"/>
        <v>521240638.55830538</v>
      </c>
      <c r="AM174" s="139">
        <f t="shared" ca="1" si="71"/>
        <v>521240638.55830538</v>
      </c>
      <c r="AN174" s="139">
        <f t="shared" ca="1" si="71"/>
        <v>521240638.55830538</v>
      </c>
      <c r="AO174" s="139">
        <f t="shared" ca="1" si="71"/>
        <v>521240638.55830538</v>
      </c>
      <c r="AP174" s="139">
        <f t="shared" ca="1" si="71"/>
        <v>521240638.55830538</v>
      </c>
      <c r="AQ174" s="139">
        <f t="shared" ca="1" si="71"/>
        <v>521240638.55830538</v>
      </c>
      <c r="AR174" s="139">
        <f t="shared" ca="1" si="71"/>
        <v>521240638.55830538</v>
      </c>
      <c r="AS174" s="139">
        <f t="shared" ca="1" si="71"/>
        <v>521240638.55830538</v>
      </c>
      <c r="AT174" s="139">
        <f t="shared" ca="1" si="71"/>
        <v>521240638.55830538</v>
      </c>
      <c r="AU174" s="139">
        <f t="shared" ca="1" si="71"/>
        <v>521240638.55830538</v>
      </c>
      <c r="AV174" s="139">
        <f t="shared" ca="1" si="71"/>
        <v>521240638.55830538</v>
      </c>
      <c r="AW174" s="139">
        <f t="shared" ca="1" si="71"/>
        <v>521240638.55830538</v>
      </c>
      <c r="AX174" s="139" t="e">
        <f t="shared" ca="1" si="71"/>
        <v>#REF!</v>
      </c>
      <c r="AY174" s="139" t="e">
        <f t="shared" ca="1" si="71"/>
        <v>#REF!</v>
      </c>
      <c r="AZ174" s="139" t="e">
        <f t="shared" ca="1" si="71"/>
        <v>#REF!</v>
      </c>
      <c r="BA174" s="139" t="e">
        <f t="shared" ca="1" si="71"/>
        <v>#REF!</v>
      </c>
      <c r="BB174" s="139" t="e">
        <f t="shared" ca="1" si="71"/>
        <v>#REF!</v>
      </c>
      <c r="BC174" s="139" t="e">
        <f t="shared" ca="1" si="71"/>
        <v>#REF!</v>
      </c>
      <c r="BD174" s="139" t="e">
        <f t="shared" ca="1" si="71"/>
        <v>#REF!</v>
      </c>
      <c r="BE174" s="139" t="e">
        <f t="shared" ca="1" si="71"/>
        <v>#REF!</v>
      </c>
      <c r="BF174" s="139" t="e">
        <f t="shared" ca="1" si="71"/>
        <v>#REF!</v>
      </c>
      <c r="BG174" s="139" t="e">
        <f t="shared" ca="1" si="71"/>
        <v>#REF!</v>
      </c>
      <c r="BH174" s="139" t="e">
        <f t="shared" ca="1" si="71"/>
        <v>#REF!</v>
      </c>
      <c r="BI174" s="139" t="e">
        <f t="shared" ca="1" si="71"/>
        <v>#REF!</v>
      </c>
      <c r="BJ174" s="139" t="e">
        <f t="shared" ca="1" si="71"/>
        <v>#REF!</v>
      </c>
      <c r="BK174" s="139" t="e">
        <f t="shared" ca="1" si="71"/>
        <v>#REF!</v>
      </c>
      <c r="BL174" s="139" t="e">
        <f t="shared" ca="1" si="71"/>
        <v>#REF!</v>
      </c>
      <c r="BM174" s="139" t="e">
        <f t="shared" ca="1" si="71"/>
        <v>#REF!</v>
      </c>
      <c r="BN174" s="139" t="e">
        <f t="shared" ca="1" si="71"/>
        <v>#REF!</v>
      </c>
      <c r="BO174" s="139" t="e">
        <f t="shared" ca="1" si="71"/>
        <v>#REF!</v>
      </c>
      <c r="BP174" s="139" t="e">
        <f t="shared" ca="1" si="71"/>
        <v>#REF!</v>
      </c>
      <c r="BQ174" s="139" t="e">
        <f t="shared" ca="1" si="71"/>
        <v>#REF!</v>
      </c>
      <c r="BR174" s="139" t="e">
        <f t="shared" ref="BR174:EC174" ca="1" si="72">$D$174-BR172</f>
        <v>#REF!</v>
      </c>
      <c r="BS174" s="139" t="e">
        <f t="shared" ca="1" si="72"/>
        <v>#REF!</v>
      </c>
      <c r="BT174" s="139" t="e">
        <f t="shared" ca="1" si="72"/>
        <v>#REF!</v>
      </c>
      <c r="BU174" s="139" t="e">
        <f t="shared" ca="1" si="72"/>
        <v>#REF!</v>
      </c>
      <c r="BV174" s="139" t="e">
        <f t="shared" ca="1" si="72"/>
        <v>#REF!</v>
      </c>
      <c r="BW174" s="139" t="e">
        <f t="shared" ca="1" si="72"/>
        <v>#REF!</v>
      </c>
      <c r="BX174" s="139" t="e">
        <f t="shared" ca="1" si="72"/>
        <v>#REF!</v>
      </c>
      <c r="BY174" s="139" t="e">
        <f t="shared" ca="1" si="72"/>
        <v>#REF!</v>
      </c>
      <c r="BZ174" s="139" t="e">
        <f t="shared" ca="1" si="72"/>
        <v>#REF!</v>
      </c>
      <c r="CA174" s="139" t="e">
        <f t="shared" ca="1" si="72"/>
        <v>#REF!</v>
      </c>
      <c r="CB174" s="139" t="e">
        <f t="shared" ca="1" si="72"/>
        <v>#REF!</v>
      </c>
      <c r="CC174" s="139" t="e">
        <f t="shared" ca="1" si="72"/>
        <v>#REF!</v>
      </c>
      <c r="CD174" s="139" t="e">
        <f t="shared" ca="1" si="72"/>
        <v>#REF!</v>
      </c>
      <c r="CE174" s="139" t="e">
        <f t="shared" ca="1" si="72"/>
        <v>#REF!</v>
      </c>
      <c r="CF174" s="139" t="e">
        <f t="shared" ca="1" si="72"/>
        <v>#REF!</v>
      </c>
      <c r="CG174" s="139" t="e">
        <f t="shared" ca="1" si="72"/>
        <v>#REF!</v>
      </c>
      <c r="CH174" s="139" t="e">
        <f t="shared" ca="1" si="72"/>
        <v>#REF!</v>
      </c>
      <c r="CI174" s="139" t="e">
        <f t="shared" ca="1" si="72"/>
        <v>#REF!</v>
      </c>
      <c r="CJ174" s="139" t="e">
        <f t="shared" ca="1" si="72"/>
        <v>#REF!</v>
      </c>
      <c r="CK174" s="139" t="e">
        <f t="shared" ca="1" si="72"/>
        <v>#REF!</v>
      </c>
      <c r="CL174" s="139" t="e">
        <f t="shared" ca="1" si="72"/>
        <v>#REF!</v>
      </c>
      <c r="CM174" s="139" t="e">
        <f t="shared" ca="1" si="72"/>
        <v>#REF!</v>
      </c>
      <c r="CN174" s="139">
        <f t="shared" si="72"/>
        <v>521240638.55830538</v>
      </c>
      <c r="CO174" s="139">
        <f t="shared" si="72"/>
        <v>521240638.55830538</v>
      </c>
      <c r="CP174" s="139">
        <f t="shared" si="72"/>
        <v>521240638.55830538</v>
      </c>
      <c r="CQ174" s="139">
        <f t="shared" si="72"/>
        <v>521240638.55830538</v>
      </c>
      <c r="CR174" s="139">
        <f t="shared" si="72"/>
        <v>521240638.55830538</v>
      </c>
      <c r="CS174" s="139">
        <f t="shared" si="72"/>
        <v>521240638.55830538</v>
      </c>
      <c r="CT174" s="139">
        <f t="shared" si="72"/>
        <v>521240638.55830538</v>
      </c>
      <c r="CU174" s="139">
        <f t="shared" si="72"/>
        <v>521240638.55830538</v>
      </c>
      <c r="CV174" s="139">
        <f t="shared" si="72"/>
        <v>521240638.55830538</v>
      </c>
      <c r="CW174" s="139">
        <f t="shared" si="72"/>
        <v>521240638.55830538</v>
      </c>
      <c r="CX174" s="139">
        <f t="shared" si="72"/>
        <v>521240638.55830538</v>
      </c>
      <c r="CY174" s="139">
        <f t="shared" si="72"/>
        <v>521240638.55830538</v>
      </c>
      <c r="CZ174" s="139">
        <f t="shared" si="72"/>
        <v>521240638.55830538</v>
      </c>
      <c r="DA174" s="139">
        <f t="shared" si="72"/>
        <v>521240638.55830538</v>
      </c>
      <c r="DB174" s="139">
        <f t="shared" si="72"/>
        <v>521240638.55830538</v>
      </c>
      <c r="DC174" s="139">
        <f t="shared" si="72"/>
        <v>521240638.55830538</v>
      </c>
      <c r="DD174" s="139">
        <f t="shared" si="72"/>
        <v>521240638.55830538</v>
      </c>
      <c r="DE174" s="139">
        <f t="shared" si="72"/>
        <v>521240638.55830538</v>
      </c>
      <c r="DF174" s="139">
        <f t="shared" si="72"/>
        <v>521240638.55830538</v>
      </c>
      <c r="DG174" s="139">
        <f t="shared" si="72"/>
        <v>521240638.55830538</v>
      </c>
      <c r="DH174" s="139">
        <f t="shared" si="72"/>
        <v>521240638.55830538</v>
      </c>
      <c r="DI174" s="139">
        <f t="shared" si="72"/>
        <v>521240638.55830538</v>
      </c>
      <c r="DJ174" s="139">
        <f t="shared" si="72"/>
        <v>521240638.55830538</v>
      </c>
      <c r="DK174" s="139">
        <f t="shared" si="72"/>
        <v>521240638.55830538</v>
      </c>
      <c r="DL174" s="139">
        <f t="shared" si="72"/>
        <v>521240638.55830538</v>
      </c>
      <c r="DM174" s="139">
        <f t="shared" si="72"/>
        <v>521240638.55830538</v>
      </c>
      <c r="DN174" s="139">
        <f t="shared" si="72"/>
        <v>521240638.55830538</v>
      </c>
      <c r="DO174" s="139">
        <f t="shared" si="72"/>
        <v>521240638.55830538</v>
      </c>
      <c r="DP174" s="139">
        <f t="shared" si="72"/>
        <v>521240638.55830538</v>
      </c>
      <c r="DQ174" s="139">
        <f t="shared" si="72"/>
        <v>521240638.55830538</v>
      </c>
      <c r="DR174" s="139">
        <f t="shared" si="72"/>
        <v>521240638.55830538</v>
      </c>
      <c r="DS174" s="139">
        <f t="shared" si="72"/>
        <v>521240638.55830538</v>
      </c>
      <c r="DT174" s="139">
        <f t="shared" si="72"/>
        <v>521240638.55830538</v>
      </c>
      <c r="DU174" s="139">
        <f t="shared" si="72"/>
        <v>521240638.55830538</v>
      </c>
      <c r="DV174" s="139">
        <f t="shared" si="72"/>
        <v>521240638.55830538</v>
      </c>
      <c r="DW174" s="139">
        <f t="shared" si="72"/>
        <v>521240638.55830538</v>
      </c>
      <c r="DX174" s="139">
        <f t="shared" si="72"/>
        <v>521240638.55830538</v>
      </c>
      <c r="DY174" s="139">
        <f t="shared" si="72"/>
        <v>521240638.55830538</v>
      </c>
      <c r="DZ174" s="139">
        <f t="shared" si="72"/>
        <v>521240638.55830538</v>
      </c>
      <c r="EA174" s="139">
        <f t="shared" si="72"/>
        <v>521240638.55830538</v>
      </c>
      <c r="EB174" s="139">
        <f t="shared" si="72"/>
        <v>521240638.55830538</v>
      </c>
      <c r="EC174" s="139">
        <f t="shared" si="72"/>
        <v>521240638.55830538</v>
      </c>
      <c r="ED174" s="139">
        <f t="shared" ref="ED174:EK174" si="73">$D$174-ED172</f>
        <v>521240638.55830538</v>
      </c>
      <c r="EE174" s="139">
        <f t="shared" si="73"/>
        <v>521240638.55830538</v>
      </c>
      <c r="EF174" s="139">
        <f t="shared" si="73"/>
        <v>521240638.55830538</v>
      </c>
      <c r="EG174" s="139">
        <f t="shared" si="73"/>
        <v>521240638.55830538</v>
      </c>
      <c r="EH174" s="139">
        <f t="shared" si="73"/>
        <v>521240638.55830538</v>
      </c>
      <c r="EI174" s="139">
        <f t="shared" si="73"/>
        <v>521240638.55830538</v>
      </c>
      <c r="EJ174" s="139">
        <f t="shared" si="73"/>
        <v>521240638.55830538</v>
      </c>
      <c r="EK174" s="139">
        <f t="shared" si="73"/>
        <v>521240638.55830538</v>
      </c>
    </row>
    <row r="175" spans="1:141">
      <c r="B175" s="125" t="s">
        <v>326</v>
      </c>
      <c r="C175" s="125"/>
      <c r="D175" s="125"/>
      <c r="E175" s="155">
        <f>IF(E$157='Capital Structure'!$L$7,(D172+E168+E169-E170-E171),0)</f>
        <v>0</v>
      </c>
      <c r="F175" s="155">
        <f>IF(F$157='Capital Structure'!$L$7,(E172+F168+F169-F170-F171),0)</f>
        <v>0</v>
      </c>
      <c r="G175" s="155">
        <f>IF(G$157='Capital Structure'!$L$7,(F172+G168+G169-G170-G171),0)</f>
        <v>0</v>
      </c>
      <c r="H175" s="155">
        <f>IF(H$157='Capital Structure'!$L$7,(G172+H168+H169-H170-H171),0)</f>
        <v>0</v>
      </c>
      <c r="I175" s="155">
        <f>IF(I$157='Capital Structure'!$L$7,(H172+I168+I169-I170-I171),0)</f>
        <v>0</v>
      </c>
      <c r="J175" s="155">
        <f>IF(J$157='Capital Structure'!$L$7,(I172+J168+J169-J170-J171),0)</f>
        <v>0</v>
      </c>
      <c r="K175" s="155">
        <f>IF(K$157='Capital Structure'!$L$7,(J172+K168+K169-K170-K171),0)</f>
        <v>0</v>
      </c>
      <c r="L175" s="155">
        <f>IF(L$157='Capital Structure'!$L$7,(K172+L168+L169-L170-L171),0)</f>
        <v>0</v>
      </c>
      <c r="M175" s="155">
        <f>IF(M$157='Capital Structure'!$L$7,(L172+M168+M169-M170-M171),0)</f>
        <v>0</v>
      </c>
      <c r="N175" s="155">
        <f>IF(N$157='Capital Structure'!$L$7,(M172+N168+N169-N170-N171),0)</f>
        <v>0</v>
      </c>
      <c r="O175" s="155">
        <f>IF(O$157='Capital Structure'!$L$7,(N172+O168+O169-O170-O171),0)</f>
        <v>0</v>
      </c>
      <c r="P175" s="155">
        <f>IF(P$157='Capital Structure'!$L$7,(O172+P168+P169-P170-P171),0)</f>
        <v>0</v>
      </c>
      <c r="Q175" s="155">
        <f>IF(Q$157='Capital Structure'!$L$7,(P172+Q168+Q169-Q170-Q171),0)</f>
        <v>0</v>
      </c>
      <c r="R175" s="155">
        <f>IF(R$157='Capital Structure'!$L$7,(Q172+R168+R169-R170-R171),0)</f>
        <v>0</v>
      </c>
      <c r="S175" s="155">
        <f>IF(S$157='Capital Structure'!$L$7,(R172+S168+S169-S170-S171),0)</f>
        <v>0</v>
      </c>
      <c r="T175" s="155">
        <f>IF(T$157='Capital Structure'!$L$7,(S172+T168+T169-T170-T171),0)</f>
        <v>0</v>
      </c>
      <c r="U175" s="155">
        <f>IF(U$157='Capital Structure'!$L$7,(T172+U168+U169-U170-U171),0)</f>
        <v>0</v>
      </c>
      <c r="V175" s="155">
        <f>IF(V$157='Capital Structure'!$L$7,(U172+V168+V169-V170-V171),0)</f>
        <v>0</v>
      </c>
      <c r="W175" s="155">
        <f>IF(W$157='Capital Structure'!$L$7,(V172+W168+W169-W170-W171),0)</f>
        <v>0</v>
      </c>
      <c r="X175" s="155">
        <f>IF(X$157='Capital Structure'!$L$7,(W172+X168+X169-X170-X171),0)</f>
        <v>0</v>
      </c>
      <c r="Y175" s="155">
        <f>IF(Y$157='Capital Structure'!$L$7,(X172+Y168+Y169-Y170-Y171),0)</f>
        <v>0</v>
      </c>
      <c r="Z175" s="155">
        <f>IF(Z$157='Capital Structure'!$L$7,(Y172+Z168+Z169-Z170-Z171),0)</f>
        <v>0</v>
      </c>
      <c r="AA175" s="155">
        <f>IF(AA$157='Capital Structure'!$L$7,(Z172+AA168+AA169-AA170-AA171),0)</f>
        <v>0</v>
      </c>
      <c r="AB175" s="155">
        <f>IF(AB$157='Capital Structure'!$L$7,(AA172+AB168+AB169-AB170-AB171),0)</f>
        <v>0</v>
      </c>
      <c r="AC175" s="155">
        <f>IF(AC$157='Capital Structure'!$L$7,(AB172+AC168+AC169-AC170-AC171),0)</f>
        <v>0</v>
      </c>
      <c r="AD175" s="155">
        <f>IF(AD$157='Capital Structure'!$L$7,(AC172+AD168+AD169-AD170-AD171),0)</f>
        <v>0</v>
      </c>
      <c r="AE175" s="155">
        <f>IF(AE$157='Capital Structure'!$L$7,(AD172+AE168+AE169-AE170-AE171),0)</f>
        <v>0</v>
      </c>
      <c r="AF175" s="155">
        <f>IF(AF$157='Capital Structure'!$L$7,(AE172+AF168+AF169-AF170-AF171),0)</f>
        <v>0</v>
      </c>
      <c r="AG175" s="155">
        <f>IF(AG$157='Capital Structure'!$L$7,(AF172+AG168+AG169-AG170-AG171),0)</f>
        <v>0</v>
      </c>
      <c r="AH175" s="155">
        <f>IF(AH$157='Capital Structure'!$L$7,(AG172+AH168+AH169-AH170-AH171),0)</f>
        <v>0</v>
      </c>
      <c r="AI175" s="155">
        <f>IF(AI$157='Capital Structure'!$L$7,(AH172+AI168+AI169-AI170-AI171),0)</f>
        <v>0</v>
      </c>
      <c r="AJ175" s="155">
        <f>IF(AJ$157='Capital Structure'!$L$7,(AI172+AJ168+AJ169-AJ170-AJ171),0)</f>
        <v>0</v>
      </c>
      <c r="AK175" s="155">
        <f>IF(AK$157='Capital Structure'!$L$7,(AJ172+AK168+AK169-AK170-AK171),0)</f>
        <v>0</v>
      </c>
      <c r="AL175" s="155">
        <f>IF(AL$157='Capital Structure'!$L$7,(AK172+AL168+AL169-AL170-AL171),0)</f>
        <v>0</v>
      </c>
      <c r="AM175" s="155">
        <f>IF(AM$157='Capital Structure'!$L$7,(AL172+AM168+AM169-AM170-AM171),0)</f>
        <v>0</v>
      </c>
      <c r="AN175" s="155">
        <f>IF(AN$157='Capital Structure'!$L$7,(AM172+AN168+AN169-AN170-AN171),0)</f>
        <v>0</v>
      </c>
      <c r="AO175" s="155">
        <f>IF(AO$157='Capital Structure'!$L$7,(AN172+AO168+AO169-AO170-AO171),0)</f>
        <v>0</v>
      </c>
      <c r="AP175" s="155">
        <f>IF(AP$157='Capital Structure'!$L$7,(AO172+AP168+AP169-AP170-AP171),0)</f>
        <v>0</v>
      </c>
      <c r="AQ175" s="155">
        <f>IF(AQ$157='Capital Structure'!$L$7,(AP172+AQ168+AQ169-AQ170-AQ171),0)</f>
        <v>0</v>
      </c>
      <c r="AR175" s="155">
        <f>IF(AR$157='Capital Structure'!$L$7,(AQ172+AR168+AR169-AR170-AR171),0)</f>
        <v>0</v>
      </c>
      <c r="AS175" s="155">
        <f>IF(AS$157='Capital Structure'!$L$7,(AR172+AS168+AS169-AS170-AS171),0)</f>
        <v>0</v>
      </c>
      <c r="AT175" s="155">
        <f>IF(AT$157='Capital Structure'!$L$7,(AS172+AT168+AT169-AT170-AT171),0)</f>
        <v>0</v>
      </c>
      <c r="AU175" s="155">
        <f>IF(AU$157='Capital Structure'!$L$7,(AT172+AU168+AU169-AU170-AU171),0)</f>
        <v>0</v>
      </c>
      <c r="AV175" s="155">
        <f>IF(AV$157='Capital Structure'!$L$7,(AU172+AV168+AV169-AV170-AV171),0)</f>
        <v>0</v>
      </c>
      <c r="AW175" s="155">
        <f>IF(AW$157='Capital Structure'!$L$7,(AV172+AW168+AW169-AW170-AW171),0)</f>
        <v>0</v>
      </c>
      <c r="AX175" s="155">
        <f>IF(AX$157='Capital Structure'!$L$7,(AW172+AX168+AX169-AX170-AX171),0)</f>
        <v>0</v>
      </c>
      <c r="AY175" s="155">
        <f>IF(AY$157='Capital Structure'!$L$7,(AX172+AY168+AY169-AY170-AY171),0)</f>
        <v>0</v>
      </c>
      <c r="AZ175" s="155">
        <f>IF(AZ$157='Capital Structure'!$L$7,(AY172+AZ168+AZ169-AZ170-AZ171),0)</f>
        <v>0</v>
      </c>
      <c r="BA175" s="155">
        <f>IF(BA$157='Capital Structure'!$L$7,(AZ172+BA168+BA169-BA170-BA171),0)</f>
        <v>0</v>
      </c>
      <c r="BB175" s="155">
        <f>IF(BB$157='Capital Structure'!$L$7,(BA172+BB168+BB169-BB170-BB171),0)</f>
        <v>0</v>
      </c>
      <c r="BC175" s="155">
        <f>IF(BC$157='Capital Structure'!$L$7,(BB172+BC168+BC169-BC170-BC171),0)</f>
        <v>0</v>
      </c>
      <c r="BD175" s="155">
        <f>IF(BD$157='Capital Structure'!$L$7,(BC172+BD168+BD169-BD170-BD171),0)</f>
        <v>0</v>
      </c>
      <c r="BE175" s="155">
        <f>IF(BE$157='Capital Structure'!$L$7,(BD172+BE168+BE169-BE170-BE171),0)</f>
        <v>0</v>
      </c>
      <c r="BF175" s="155">
        <f>IF(BF$157='Capital Structure'!$L$7,(BE172+BF168+BF169-BF170-BF171),0)</f>
        <v>0</v>
      </c>
      <c r="BG175" s="155">
        <f>IF(BG$157='Capital Structure'!$L$7,(BF172+BG168+BG169-BG170-BG171),0)</f>
        <v>0</v>
      </c>
      <c r="BH175" s="155">
        <f>IF(BH$157='Capital Structure'!$L$7,(BG172+BH168+BH169-BH170-BH171),0)</f>
        <v>0</v>
      </c>
      <c r="BI175" s="155">
        <f>IF(BI$157='Capital Structure'!$L$7,(BH172+BI168+BI169-BI170-BI171),0)</f>
        <v>0</v>
      </c>
      <c r="BJ175" s="155">
        <f>IF(BJ$157='Capital Structure'!$L$7,(BI172+BJ168+BJ169-BJ170-BJ171),0)</f>
        <v>0</v>
      </c>
      <c r="BK175" s="155">
        <f>IF(BK$157='Capital Structure'!$L$7,(BJ172+BK168+BK169-BK170-BK171),0)</f>
        <v>0</v>
      </c>
      <c r="BL175" s="155">
        <f>IF(BL$157='Capital Structure'!$L$7,(BK172+BL168+BL169-BL170-BL171),0)</f>
        <v>0</v>
      </c>
      <c r="BM175" s="155">
        <f>IF(BM$157='Capital Structure'!$L$7,(BL172+BM168+BM169-BM170-BM171),0)</f>
        <v>0</v>
      </c>
      <c r="BN175" s="155">
        <f>IF(BN$157='Capital Structure'!$L$7,(BM172+BN168+BN169-BN170-BN171),0)</f>
        <v>0</v>
      </c>
      <c r="BO175" s="155">
        <f>IF(BO$157='Capital Structure'!$L$7,(BN172+BO168+BO169-BO170-BO171),0)</f>
        <v>0</v>
      </c>
      <c r="BP175" s="155">
        <f>IF(BP$157='Capital Structure'!$L$7,(BO172+BP168+BP169-BP170-BP171),0)</f>
        <v>0</v>
      </c>
      <c r="BQ175" s="155">
        <f>IF(BQ$157='Capital Structure'!$L$7,(BP172+BQ168+BQ169-BQ170-BQ171),0)</f>
        <v>0</v>
      </c>
      <c r="BR175" s="155">
        <f>IF(BR$157='Capital Structure'!$L$7,(BQ172+BR168+BR169-BR170-BR171),0)</f>
        <v>0</v>
      </c>
      <c r="BS175" s="155">
        <f>IF(BS$157='Capital Structure'!$L$7,(BR172+BS168+BS169-BS170-BS171),0)</f>
        <v>0</v>
      </c>
      <c r="BT175" s="155">
        <f>IF(BT$157='Capital Structure'!$L$7,(BS172+BT168+BT169-BT170-BT171),0)</f>
        <v>0</v>
      </c>
      <c r="BU175" s="155">
        <f>IF(BU$157='Capital Structure'!$L$7,(BT172+BU168+BU169-BU170-BU171),0)</f>
        <v>0</v>
      </c>
      <c r="BV175" s="155">
        <f>IF(BV$157='Capital Structure'!$L$7,(BU172+BV168+BV169-BV170-BV171),0)</f>
        <v>0</v>
      </c>
      <c r="BW175" s="155">
        <f>IF(BW$157='Capital Structure'!$L$7,(BV172+BW168+BW169-BW170-BW171),0)</f>
        <v>0</v>
      </c>
      <c r="BX175" s="155">
        <f>IF(BX$157='Capital Structure'!$L$7,(BW172+BX168+BX169-BX170-BX171),0)</f>
        <v>0</v>
      </c>
      <c r="BY175" s="155">
        <f>IF(BY$157='Capital Structure'!$L$7,(BX172+BY168+BY169-BY170-BY171),0)</f>
        <v>0</v>
      </c>
      <c r="BZ175" s="155">
        <f>IF(BZ$157='Capital Structure'!$L$7,(BY172+BZ168+BZ169-BZ170-BZ171),0)</f>
        <v>0</v>
      </c>
      <c r="CA175" s="155">
        <f>IF(CA$157='Capital Structure'!$L$7,(BZ172+CA168+CA169-CA170-CA171),0)</f>
        <v>0</v>
      </c>
      <c r="CB175" s="155">
        <f>IF(CB$157='Capital Structure'!$L$7,(CA172+CB168+CB169-CB170-CB171),0)</f>
        <v>0</v>
      </c>
      <c r="CC175" s="155">
        <f>IF(CC$157='Capital Structure'!$L$7,(CB172+CC168+CC169-CC170-CC171),0)</f>
        <v>0</v>
      </c>
      <c r="CD175" s="155">
        <f>IF(CD$157='Capital Structure'!$L$7,(CC172+CD168+CD169-CD170-CD171),0)</f>
        <v>0</v>
      </c>
      <c r="CE175" s="155">
        <f>IF(CE$157='Capital Structure'!$L$7,(CD172+CE168+CE169-CE170-CE171),0)</f>
        <v>0</v>
      </c>
      <c r="CF175" s="155">
        <f>IF(CF$157='Capital Structure'!$L$7,(CE172+CF168+CF169-CF170-CF171),0)</f>
        <v>0</v>
      </c>
      <c r="CG175" s="155">
        <f>IF(CG$157='Capital Structure'!$L$7,(CF172+CG168+CG169-CG170-CG171),0)</f>
        <v>0</v>
      </c>
      <c r="CH175" s="155">
        <f>IF(CH$157='Capital Structure'!$L$7,(CG172+CH168+CH169-CH170-CH171),0)</f>
        <v>0</v>
      </c>
      <c r="CI175" s="155">
        <f>IF(CI$157='Capital Structure'!$L$7,(CH172+CI168+CI169-CI170-CI171),0)</f>
        <v>0</v>
      </c>
      <c r="CJ175" s="155">
        <f>IF(CJ$157='Capital Structure'!$L$7,(CI172+CJ168+CJ169-CJ170-CJ171),0)</f>
        <v>0</v>
      </c>
      <c r="CK175" s="155">
        <f>IF(CK$157='Capital Structure'!$L$7,(CJ172+CK168+CK169-CK170-CK171),0)</f>
        <v>0</v>
      </c>
      <c r="CL175" s="155">
        <f>IF(CL$157='Capital Structure'!$L$7,(CK172+CL168+CL169-CL170-CL171),0)</f>
        <v>0</v>
      </c>
      <c r="CM175" s="155" t="e">
        <f ca="1">IF(CM$157='Capital Structure'!$L$7,(CL172+CM168+CM169-CM170-CM171),0)</f>
        <v>#REF!</v>
      </c>
      <c r="CN175" s="155">
        <f>IF(CN$157='Capital Structure'!$L$7,(CM172+CN168+CN169-CN170-CN171),0)</f>
        <v>0</v>
      </c>
      <c r="CO175" s="155">
        <f>IF(CO$157='Capital Structure'!$L$7,(CN172+CO168+CO169-CO170-CO171),0)</f>
        <v>0</v>
      </c>
      <c r="CP175" s="155">
        <f>IF(CP$157='Capital Structure'!$L$7,(CO172+CP168+CP169-CP170-CP171),0)</f>
        <v>0</v>
      </c>
      <c r="CQ175" s="155">
        <f>IF(CQ$157='Capital Structure'!$L$7,(CP172+CQ168+CQ169-CQ170-CQ171),0)</f>
        <v>0</v>
      </c>
      <c r="CR175" s="155">
        <f>IF(CR$157='Capital Structure'!$L$7,(CQ172+CR168+CR169-CR170-CR171),0)</f>
        <v>0</v>
      </c>
      <c r="CS175" s="155">
        <f>IF(CS$157='Capital Structure'!$L$7,(CR172+CS168+CS169-CS170-CS171),0)</f>
        <v>0</v>
      </c>
      <c r="CT175" s="155">
        <f>IF(CT$157='Capital Structure'!$L$7,(CS172+CT168+CT169-CT170-CT171),0)</f>
        <v>0</v>
      </c>
      <c r="CU175" s="155">
        <f>IF(CU$157='Capital Structure'!$L$7,(CT172+CU168+CU169-CU170-CU171),0)</f>
        <v>0</v>
      </c>
      <c r="CV175" s="155">
        <f>IF(CV$157='Capital Structure'!$L$7,(CU172+CV168+CV169-CV170-CV171),0)</f>
        <v>0</v>
      </c>
      <c r="CW175" s="155">
        <f>IF(CW$157='Capital Structure'!$L$7,(CV172+CW168+CW169-CW170-CW171),0)</f>
        <v>0</v>
      </c>
      <c r="CX175" s="155">
        <f>IF(CX$157='Capital Structure'!$L$7,(CW172+CX168+CX169-CX170-CX171),0)</f>
        <v>0</v>
      </c>
      <c r="CY175" s="155">
        <f>IF(CY$157='Capital Structure'!$L$7,(CX172+CY168+CY169-CY170-CY171),0)</f>
        <v>0</v>
      </c>
      <c r="CZ175" s="155">
        <f>IF(CZ$157='Capital Structure'!$L$7,(CY172+CZ168+CZ169-CZ170-CZ171),0)</f>
        <v>0</v>
      </c>
      <c r="DA175" s="155">
        <f>IF(DA$157='Capital Structure'!$L$7,(CZ172+DA168+DA169-DA170-DA171),0)</f>
        <v>0</v>
      </c>
      <c r="DB175" s="155">
        <f>IF(DB$157='Capital Structure'!$L$7,(DA172+DB168+DB169-DB170-DB171),0)</f>
        <v>0</v>
      </c>
      <c r="DC175" s="155">
        <f>IF(DC$157='Capital Structure'!$L$7,(DB172+DC168+DC169-DC170-DC171),0)</f>
        <v>0</v>
      </c>
      <c r="DD175" s="155">
        <f>IF(DD$157='Capital Structure'!$L$7,(DC172+DD168+DD169-DD170-DD171),0)</f>
        <v>0</v>
      </c>
      <c r="DE175" s="155">
        <f>IF(DE$157='Capital Structure'!$L$7,(DD172+DE168+DE169-DE170-DE171),0)</f>
        <v>0</v>
      </c>
      <c r="DF175" s="155">
        <f>IF(DF$157='Capital Structure'!$L$7,(DE172+DF168+DF169-DF170-DF171),0)</f>
        <v>0</v>
      </c>
      <c r="DG175" s="155">
        <f>IF(DG$157='Capital Structure'!$L$7,(DF172+DG168+DG169-DG170-DG171),0)</f>
        <v>0</v>
      </c>
      <c r="DH175" s="155">
        <f>IF(DH$157='Capital Structure'!$L$7,(DG172+DH168+DH169-DH170-DH171),0)</f>
        <v>0</v>
      </c>
      <c r="DI175" s="155">
        <f>IF(DI$157='Capital Structure'!$L$7,(DH172+DI168+DI169-DI170-DI171),0)</f>
        <v>0</v>
      </c>
      <c r="DJ175" s="155">
        <f>IF(DJ$157='Capital Structure'!$L$7,(DI172+DJ168+DJ169-DJ170-DJ171),0)</f>
        <v>0</v>
      </c>
      <c r="DK175" s="155">
        <f>IF(DK$157='Capital Structure'!$L$7,(DJ172+DK168+DK169-DK170-DK171),0)</f>
        <v>0</v>
      </c>
      <c r="DL175" s="155">
        <f>IF(DL$157='Capital Structure'!$L$7,(DK172+DL168+DL169-DL170-DL171),0)</f>
        <v>0</v>
      </c>
      <c r="DM175" s="155">
        <f>IF(DM$157='Capital Structure'!$L$7,(DL172+DM168+DM169-DM170-DM171),0)</f>
        <v>0</v>
      </c>
      <c r="DN175" s="155">
        <f>IF(DN$157='Capital Structure'!$L$7,(DM172+DN168+DN169-DN170-DN171),0)</f>
        <v>0</v>
      </c>
      <c r="DO175" s="155">
        <f>IF(DO$157='Capital Structure'!$L$7,(DN172+DO168+DO169-DO170-DO171),0)</f>
        <v>0</v>
      </c>
      <c r="DP175" s="155">
        <f>IF(DP$157='Capital Structure'!$L$7,(DO172+DP168+DP169-DP170-DP171),0)</f>
        <v>0</v>
      </c>
      <c r="DQ175" s="155">
        <f>IF(DQ$157='Capital Structure'!$L$7,(DP172+DQ168+DQ169-DQ170-DQ171),0)</f>
        <v>0</v>
      </c>
      <c r="DR175" s="155">
        <f>IF(DR$157='Capital Structure'!$L$7,(DQ172+DR168+DR169-DR170-DR171),0)</f>
        <v>0</v>
      </c>
      <c r="DS175" s="155">
        <f>IF(DS$157='Capital Structure'!$L$7,(DR172+DS168+DS169-DS170-DS171),0)</f>
        <v>0</v>
      </c>
      <c r="DT175" s="155">
        <f>IF(DT$157='Capital Structure'!$L$7,(DS172+DT168+DT169-DT170-DT171),0)</f>
        <v>0</v>
      </c>
      <c r="DU175" s="155">
        <f>IF(DU$157='Capital Structure'!$L$7,(DT172+DU168+DU169-DU170-DU171),0)</f>
        <v>0</v>
      </c>
      <c r="DV175" s="155">
        <f>IF(DV$157='Capital Structure'!$L$7,(DU172+DV168+DV169-DV170-DV171),0)</f>
        <v>0</v>
      </c>
      <c r="DW175" s="155">
        <f>IF(DW$157='Capital Structure'!$L$7,(DV172+DW168+DW169-DW170-DW171),0)</f>
        <v>0</v>
      </c>
      <c r="DX175" s="155">
        <f>IF(DX$157='Capital Structure'!$L$7,(DW172+DX168+DX169-DX170-DX171),0)</f>
        <v>0</v>
      </c>
      <c r="DY175" s="155">
        <f>IF(DY$157='Capital Structure'!$L$7,(DX172+DY168+DY169-DY170-DY171),0)</f>
        <v>0</v>
      </c>
      <c r="DZ175" s="155">
        <f>IF(DZ$157='Capital Structure'!$L$7,(DY172+DZ168+DZ169-DZ170-DZ171),0)</f>
        <v>0</v>
      </c>
      <c r="EA175" s="155">
        <f>IF(EA$157='Capital Structure'!$L$7,(DZ172+EA168+EA169-EA170-EA171),0)</f>
        <v>0</v>
      </c>
      <c r="EB175" s="155">
        <f>IF(EB$157='Capital Structure'!$L$7,(EA172+EB168+EB169-EB170-EB171),0)</f>
        <v>0</v>
      </c>
      <c r="EC175" s="155">
        <f>IF(EC$157='Capital Structure'!$L$7,(EB172+EC168+EC169-EC170-EC171),0)</f>
        <v>0</v>
      </c>
      <c r="ED175" s="155">
        <f>IF(ED$157='Capital Structure'!$L$7,(EC172+ED168+ED169-ED170-ED171),0)</f>
        <v>0</v>
      </c>
      <c r="EE175" s="155">
        <f>IF(EE$157='Capital Structure'!$L$7,(ED172+EE168+EE169-EE170-EE171),0)</f>
        <v>0</v>
      </c>
      <c r="EF175" s="155">
        <f>IF(EF$157='Capital Structure'!$L$7,(EE172+EF168+EF169-EF170-EF171),0)</f>
        <v>0</v>
      </c>
      <c r="EG175" s="155">
        <f>IF(EG$157='Capital Structure'!$L$7,(EF172+EG168+EG169-EG170-EG171),0)</f>
        <v>0</v>
      </c>
      <c r="EH175" s="155">
        <f>IF(EH$157='Capital Structure'!$L$7,(EG172+EH168+EH169-EH170-EH171),0)</f>
        <v>0</v>
      </c>
      <c r="EI175" s="155">
        <f>IF(EI$157='Capital Structure'!$L$7,(EH172+EI168+EI169-EI170-EI171),0)</f>
        <v>0</v>
      </c>
      <c r="EJ175" s="155">
        <f>IF(EJ$157='Capital Structure'!$L$7,(EI172+EJ168+EJ169-EJ170-EJ171),0)</f>
        <v>0</v>
      </c>
      <c r="EK175" s="155">
        <f>IF(EK$157='Capital Structure'!$L$7,(EJ172+EK168+EK169-EK170-EK171),0)</f>
        <v>0</v>
      </c>
    </row>
    <row r="176" spans="1:141" s="126" customFormat="1">
      <c r="B176" s="126" t="s">
        <v>328</v>
      </c>
      <c r="E176" s="156">
        <f ca="1">E168-E170-E171-E175</f>
        <v>13614195.761248605</v>
      </c>
      <c r="F176" s="156">
        <f t="shared" ref="F176:BQ176" ca="1" si="74">F168-F170-F171-F175</f>
        <v>91800291.544994399</v>
      </c>
      <c r="G176" s="156">
        <f t="shared" ca="1" si="74"/>
        <v>39676227.689163879</v>
      </c>
      <c r="H176" s="156">
        <f t="shared" ca="1" si="74"/>
        <v>39637104.814163879</v>
      </c>
      <c r="I176" s="156">
        <f t="shared" ca="1" si="74"/>
        <v>37306781.426279388</v>
      </c>
      <c r="J176" s="156">
        <f t="shared" ca="1" si="74"/>
        <v>37306781.426279388</v>
      </c>
      <c r="K176" s="156">
        <f t="shared" ca="1" si="74"/>
        <v>31139779.328824848</v>
      </c>
      <c r="L176" s="156">
        <f t="shared" ca="1" si="74"/>
        <v>31139779.328824848</v>
      </c>
      <c r="M176" s="156">
        <f t="shared" ca="1" si="74"/>
        <v>12638773.036461208</v>
      </c>
      <c r="N176" s="156">
        <f t="shared" ca="1" si="74"/>
        <v>12638773.036461208</v>
      </c>
      <c r="O176" s="156">
        <f t="shared" ca="1" si="74"/>
        <v>12638773.036461208</v>
      </c>
      <c r="P176" s="156">
        <f t="shared" ca="1" si="74"/>
        <v>12638773.036461208</v>
      </c>
      <c r="Q176" s="156">
        <f t="shared" ca="1" si="74"/>
        <v>12638773.036461208</v>
      </c>
      <c r="R176" s="156">
        <f t="shared" ca="1" si="74"/>
        <v>12638773.036461208</v>
      </c>
      <c r="S176" s="156">
        <f t="shared" ca="1" si="74"/>
        <v>12638747.402878307</v>
      </c>
      <c r="T176" s="156">
        <f t="shared" ca="1" si="74"/>
        <v>9319533.2685204037</v>
      </c>
      <c r="U176" s="156">
        <f t="shared" ca="1" si="74"/>
        <v>6235964.382702224</v>
      </c>
      <c r="V176" s="156">
        <f t="shared" ca="1" si="74"/>
        <v>-5029641.2040500939</v>
      </c>
      <c r="W176" s="156">
        <f t="shared" ca="1" si="74"/>
        <v>-5030048.2265955657</v>
      </c>
      <c r="X176" s="156">
        <f t="shared" ca="1" si="74"/>
        <v>-109658821.99078974</v>
      </c>
      <c r="Y176" s="156">
        <f t="shared" ca="1" si="74"/>
        <v>-95032923.846620291</v>
      </c>
      <c r="Z176" s="156">
        <f t="shared" ca="1" si="74"/>
        <v>-136782885.84662029</v>
      </c>
      <c r="AA176" s="156">
        <f t="shared" ca="1" si="74"/>
        <v>-103818909.36852822</v>
      </c>
      <c r="AB176" s="156">
        <f t="shared" ca="1" si="74"/>
        <v>0</v>
      </c>
      <c r="AC176" s="156">
        <f t="shared" ca="1" si="74"/>
        <v>0</v>
      </c>
      <c r="AD176" s="156">
        <f t="shared" ca="1" si="74"/>
        <v>0</v>
      </c>
      <c r="AE176" s="156">
        <f t="shared" ca="1" si="74"/>
        <v>0</v>
      </c>
      <c r="AF176" s="156">
        <f t="shared" ca="1" si="74"/>
        <v>0</v>
      </c>
      <c r="AG176" s="156">
        <f t="shared" ca="1" si="74"/>
        <v>0</v>
      </c>
      <c r="AH176" s="156">
        <f t="shared" ca="1" si="74"/>
        <v>0</v>
      </c>
      <c r="AI176" s="156">
        <f t="shared" ca="1" si="74"/>
        <v>0</v>
      </c>
      <c r="AJ176" s="156">
        <f t="shared" ca="1" si="74"/>
        <v>0</v>
      </c>
      <c r="AK176" s="156">
        <f t="shared" ca="1" si="74"/>
        <v>0</v>
      </c>
      <c r="AL176" s="156">
        <f t="shared" ca="1" si="74"/>
        <v>0</v>
      </c>
      <c r="AM176" s="156">
        <f t="shared" ca="1" si="74"/>
        <v>0</v>
      </c>
      <c r="AN176" s="156">
        <f t="shared" ca="1" si="74"/>
        <v>0</v>
      </c>
      <c r="AO176" s="156">
        <f t="shared" ca="1" si="74"/>
        <v>0</v>
      </c>
      <c r="AP176" s="156">
        <f t="shared" ca="1" si="74"/>
        <v>0</v>
      </c>
      <c r="AQ176" s="156">
        <f t="shared" ca="1" si="74"/>
        <v>0</v>
      </c>
      <c r="AR176" s="156">
        <f t="shared" ca="1" si="74"/>
        <v>0</v>
      </c>
      <c r="AS176" s="156">
        <f t="shared" ca="1" si="74"/>
        <v>0</v>
      </c>
      <c r="AT176" s="156">
        <f t="shared" ca="1" si="74"/>
        <v>0</v>
      </c>
      <c r="AU176" s="156">
        <f t="shared" ca="1" si="74"/>
        <v>0</v>
      </c>
      <c r="AV176" s="156">
        <f t="shared" ca="1" si="74"/>
        <v>0</v>
      </c>
      <c r="AW176" s="156">
        <f t="shared" ca="1" si="74"/>
        <v>0</v>
      </c>
      <c r="AX176" s="156" t="e">
        <f t="shared" ca="1" si="74"/>
        <v>#REF!</v>
      </c>
      <c r="AY176" s="156" t="e">
        <f t="shared" ca="1" si="74"/>
        <v>#REF!</v>
      </c>
      <c r="AZ176" s="156" t="e">
        <f t="shared" ca="1" si="74"/>
        <v>#REF!</v>
      </c>
      <c r="BA176" s="156" t="e">
        <f t="shared" ca="1" si="74"/>
        <v>#REF!</v>
      </c>
      <c r="BB176" s="156" t="e">
        <f t="shared" ca="1" si="74"/>
        <v>#REF!</v>
      </c>
      <c r="BC176" s="156" t="e">
        <f t="shared" ca="1" si="74"/>
        <v>#REF!</v>
      </c>
      <c r="BD176" s="156" t="e">
        <f t="shared" ca="1" si="74"/>
        <v>#REF!</v>
      </c>
      <c r="BE176" s="156" t="e">
        <f t="shared" ca="1" si="74"/>
        <v>#REF!</v>
      </c>
      <c r="BF176" s="156" t="e">
        <f t="shared" ca="1" si="74"/>
        <v>#REF!</v>
      </c>
      <c r="BG176" s="156" t="e">
        <f t="shared" ca="1" si="74"/>
        <v>#REF!</v>
      </c>
      <c r="BH176" s="156" t="e">
        <f t="shared" ca="1" si="74"/>
        <v>#REF!</v>
      </c>
      <c r="BI176" s="156" t="e">
        <f t="shared" ca="1" si="74"/>
        <v>#REF!</v>
      </c>
      <c r="BJ176" s="156" t="e">
        <f t="shared" ca="1" si="74"/>
        <v>#REF!</v>
      </c>
      <c r="BK176" s="156" t="e">
        <f t="shared" ca="1" si="74"/>
        <v>#REF!</v>
      </c>
      <c r="BL176" s="156" t="e">
        <f t="shared" ca="1" si="74"/>
        <v>#REF!</v>
      </c>
      <c r="BM176" s="156" t="e">
        <f t="shared" ca="1" si="74"/>
        <v>#REF!</v>
      </c>
      <c r="BN176" s="156" t="e">
        <f t="shared" ca="1" si="74"/>
        <v>#REF!</v>
      </c>
      <c r="BO176" s="156" t="e">
        <f t="shared" ca="1" si="74"/>
        <v>#REF!</v>
      </c>
      <c r="BP176" s="156" t="e">
        <f t="shared" ca="1" si="74"/>
        <v>#REF!</v>
      </c>
      <c r="BQ176" s="156" t="e">
        <f t="shared" ca="1" si="74"/>
        <v>#REF!</v>
      </c>
      <c r="BR176" s="156" t="e">
        <f t="shared" ref="BR176:EC176" ca="1" si="75">BR168-BR170-BR171-BR175</f>
        <v>#REF!</v>
      </c>
      <c r="BS176" s="156" t="e">
        <f t="shared" ca="1" si="75"/>
        <v>#REF!</v>
      </c>
      <c r="BT176" s="156" t="e">
        <f t="shared" ca="1" si="75"/>
        <v>#REF!</v>
      </c>
      <c r="BU176" s="156" t="e">
        <f t="shared" ca="1" si="75"/>
        <v>#REF!</v>
      </c>
      <c r="BV176" s="156" t="e">
        <f t="shared" ca="1" si="75"/>
        <v>#REF!</v>
      </c>
      <c r="BW176" s="156" t="e">
        <f t="shared" ca="1" si="75"/>
        <v>#REF!</v>
      </c>
      <c r="BX176" s="156" t="e">
        <f t="shared" ca="1" si="75"/>
        <v>#REF!</v>
      </c>
      <c r="BY176" s="156" t="e">
        <f t="shared" ca="1" si="75"/>
        <v>#REF!</v>
      </c>
      <c r="BZ176" s="156" t="e">
        <f t="shared" ca="1" si="75"/>
        <v>#REF!</v>
      </c>
      <c r="CA176" s="156" t="e">
        <f t="shared" ca="1" si="75"/>
        <v>#REF!</v>
      </c>
      <c r="CB176" s="156" t="e">
        <f t="shared" ca="1" si="75"/>
        <v>#REF!</v>
      </c>
      <c r="CC176" s="156" t="e">
        <f t="shared" ca="1" si="75"/>
        <v>#REF!</v>
      </c>
      <c r="CD176" s="156" t="e">
        <f t="shared" ca="1" si="75"/>
        <v>#REF!</v>
      </c>
      <c r="CE176" s="156" t="e">
        <f t="shared" ca="1" si="75"/>
        <v>#REF!</v>
      </c>
      <c r="CF176" s="156" t="e">
        <f t="shared" ca="1" si="75"/>
        <v>#REF!</v>
      </c>
      <c r="CG176" s="156" t="e">
        <f t="shared" ca="1" si="75"/>
        <v>#REF!</v>
      </c>
      <c r="CH176" s="156" t="e">
        <f t="shared" ca="1" si="75"/>
        <v>#REF!</v>
      </c>
      <c r="CI176" s="156" t="e">
        <f t="shared" ca="1" si="75"/>
        <v>#REF!</v>
      </c>
      <c r="CJ176" s="156" t="e">
        <f t="shared" ca="1" si="75"/>
        <v>#REF!</v>
      </c>
      <c r="CK176" s="156" t="e">
        <f t="shared" ca="1" si="75"/>
        <v>#REF!</v>
      </c>
      <c r="CL176" s="156" t="e">
        <f t="shared" ca="1" si="75"/>
        <v>#REF!</v>
      </c>
      <c r="CM176" s="156" t="e">
        <f t="shared" ca="1" si="75"/>
        <v>#REF!</v>
      </c>
      <c r="CN176" s="156" t="e">
        <f t="shared" ca="1" si="75"/>
        <v>#REF!</v>
      </c>
      <c r="CO176" s="156">
        <f t="shared" si="75"/>
        <v>0</v>
      </c>
      <c r="CP176" s="156">
        <f t="shared" si="75"/>
        <v>0</v>
      </c>
      <c r="CQ176" s="156">
        <f t="shared" si="75"/>
        <v>0</v>
      </c>
      <c r="CR176" s="156">
        <f t="shared" si="75"/>
        <v>0</v>
      </c>
      <c r="CS176" s="156">
        <f t="shared" si="75"/>
        <v>0</v>
      </c>
      <c r="CT176" s="156">
        <f t="shared" si="75"/>
        <v>0</v>
      </c>
      <c r="CU176" s="156">
        <f t="shared" si="75"/>
        <v>0</v>
      </c>
      <c r="CV176" s="156">
        <f t="shared" si="75"/>
        <v>0</v>
      </c>
      <c r="CW176" s="156">
        <f t="shared" si="75"/>
        <v>0</v>
      </c>
      <c r="CX176" s="156">
        <f t="shared" si="75"/>
        <v>0</v>
      </c>
      <c r="CY176" s="156">
        <f t="shared" si="75"/>
        <v>0</v>
      </c>
      <c r="CZ176" s="156">
        <f t="shared" si="75"/>
        <v>0</v>
      </c>
      <c r="DA176" s="156">
        <f t="shared" si="75"/>
        <v>0</v>
      </c>
      <c r="DB176" s="156">
        <f t="shared" si="75"/>
        <v>0</v>
      </c>
      <c r="DC176" s="156">
        <f t="shared" si="75"/>
        <v>0</v>
      </c>
      <c r="DD176" s="156">
        <f t="shared" si="75"/>
        <v>0</v>
      </c>
      <c r="DE176" s="156">
        <f t="shared" si="75"/>
        <v>0</v>
      </c>
      <c r="DF176" s="156">
        <f t="shared" si="75"/>
        <v>0</v>
      </c>
      <c r="DG176" s="156">
        <f t="shared" si="75"/>
        <v>0</v>
      </c>
      <c r="DH176" s="156">
        <f t="shared" si="75"/>
        <v>0</v>
      </c>
      <c r="DI176" s="156">
        <f t="shared" si="75"/>
        <v>0</v>
      </c>
      <c r="DJ176" s="156">
        <f t="shared" si="75"/>
        <v>0</v>
      </c>
      <c r="DK176" s="156">
        <f t="shared" si="75"/>
        <v>0</v>
      </c>
      <c r="DL176" s="156">
        <f t="shared" si="75"/>
        <v>0</v>
      </c>
      <c r="DM176" s="156">
        <f t="shared" si="75"/>
        <v>0</v>
      </c>
      <c r="DN176" s="156">
        <f t="shared" si="75"/>
        <v>0</v>
      </c>
      <c r="DO176" s="156">
        <f t="shared" si="75"/>
        <v>0</v>
      </c>
      <c r="DP176" s="156">
        <f t="shared" si="75"/>
        <v>0</v>
      </c>
      <c r="DQ176" s="156">
        <f t="shared" si="75"/>
        <v>0</v>
      </c>
      <c r="DR176" s="156">
        <f t="shared" si="75"/>
        <v>0</v>
      </c>
      <c r="DS176" s="156">
        <f t="shared" si="75"/>
        <v>0</v>
      </c>
      <c r="DT176" s="156">
        <f t="shared" si="75"/>
        <v>0</v>
      </c>
      <c r="DU176" s="156">
        <f t="shared" si="75"/>
        <v>0</v>
      </c>
      <c r="DV176" s="156">
        <f t="shared" si="75"/>
        <v>0</v>
      </c>
      <c r="DW176" s="156">
        <f t="shared" si="75"/>
        <v>0</v>
      </c>
      <c r="DX176" s="156">
        <f t="shared" si="75"/>
        <v>0</v>
      </c>
      <c r="DY176" s="156">
        <f t="shared" si="75"/>
        <v>0</v>
      </c>
      <c r="DZ176" s="156">
        <f t="shared" si="75"/>
        <v>0</v>
      </c>
      <c r="EA176" s="156">
        <f t="shared" si="75"/>
        <v>0</v>
      </c>
      <c r="EB176" s="156">
        <f t="shared" si="75"/>
        <v>0</v>
      </c>
      <c r="EC176" s="156">
        <f t="shared" si="75"/>
        <v>0</v>
      </c>
      <c r="ED176" s="156">
        <f t="shared" ref="ED176:EK176" si="76">ED168-ED170-ED171-ED175</f>
        <v>0</v>
      </c>
      <c r="EE176" s="156">
        <f t="shared" si="76"/>
        <v>0</v>
      </c>
      <c r="EF176" s="156">
        <f t="shared" si="76"/>
        <v>0</v>
      </c>
      <c r="EG176" s="156">
        <f t="shared" si="76"/>
        <v>0</v>
      </c>
      <c r="EH176" s="156">
        <f t="shared" si="76"/>
        <v>0</v>
      </c>
      <c r="EI176" s="156">
        <f t="shared" si="76"/>
        <v>0</v>
      </c>
      <c r="EJ176" s="156">
        <f t="shared" si="76"/>
        <v>0</v>
      </c>
      <c r="EK176" s="156">
        <f t="shared" si="76"/>
        <v>0</v>
      </c>
    </row>
    <row r="177" spans="1:16384"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36"/>
      <c r="CY177" s="136"/>
      <c r="CZ177" s="136"/>
      <c r="DA177" s="136"/>
      <c r="DB177" s="136"/>
      <c r="DC177" s="136"/>
      <c r="DD177" s="136"/>
      <c r="DE177" s="136"/>
      <c r="DF177" s="136"/>
      <c r="DG177" s="136"/>
      <c r="DH177" s="136"/>
      <c r="DI177" s="136"/>
      <c r="DJ177" s="136"/>
      <c r="DK177" s="136"/>
      <c r="DL177" s="136"/>
      <c r="DM177" s="136"/>
      <c r="DN177" s="136"/>
      <c r="DO177" s="136"/>
      <c r="DP177" s="136"/>
      <c r="DQ177" s="136"/>
      <c r="DR177" s="136"/>
      <c r="DS177" s="136"/>
      <c r="DT177" s="136"/>
      <c r="DU177" s="136"/>
      <c r="DV177" s="136"/>
      <c r="DW177" s="136"/>
      <c r="DX177" s="136"/>
      <c r="DY177" s="136"/>
      <c r="DZ177" s="136"/>
      <c r="EA177" s="136"/>
      <c r="EB177" s="136"/>
      <c r="EC177" s="136"/>
      <c r="ED177" s="136"/>
      <c r="EE177" s="136"/>
      <c r="EF177" s="136"/>
      <c r="EG177" s="136"/>
      <c r="EH177" s="136"/>
      <c r="EI177" s="136"/>
      <c r="EJ177" s="136"/>
      <c r="EK177" s="136"/>
    </row>
    <row r="178" spans="1:16384">
      <c r="B178" s="125" t="s">
        <v>294</v>
      </c>
      <c r="E178" s="136">
        <f ca="1">IF(OR(E157&lt;'Capital Structure'!$K$7,E157&gt;'Capital Structure'!$L$7),0,IF(E160&lt;0,IF(D182&gt;0,MIN(ABS(E160)*'Capital Structure'!$M$13,D182),0),0))</f>
        <v>13614195.761248605</v>
      </c>
      <c r="F178" s="136">
        <f ca="1">IF(OR(F157&lt;'Capital Structure'!$K$7,F157&gt;'Capital Structure'!$L$7),0,IF(F160&lt;0,IF(E182&gt;0,MIN(ABS(F160)*'Capital Structure'!$M$13,E182),0),0))</f>
        <v>91800291.544994399</v>
      </c>
      <c r="G178" s="136">
        <f ca="1">IF(OR(G157&lt;'Capital Structure'!$K$7,G157&gt;'Capital Structure'!$L$7),0,IF(G160&lt;0,IF(F182&gt;0,MIN(ABS(G160)*'Capital Structure'!$M$13,F182),0),0))</f>
        <v>39676227.689163879</v>
      </c>
      <c r="H178" s="136">
        <f ca="1">IF(OR(H157&lt;'Capital Structure'!$K$7,H157&gt;'Capital Structure'!$L$7),0,IF(H160&lt;0,IF(G182&gt;0,MIN(ABS(H160)*'Capital Structure'!$M$13,G182),0),0))</f>
        <v>39637104.814163879</v>
      </c>
      <c r="I178" s="136">
        <f ca="1">IF(OR(I157&lt;'Capital Structure'!$K$7,I157&gt;'Capital Structure'!$L$7),0,IF(I160&lt;0,IF(H182&gt;0,MIN(ABS(I160)*'Capital Structure'!$M$13,H182),0),0))</f>
        <v>37306781.426279388</v>
      </c>
      <c r="J178" s="136">
        <f ca="1">IF(OR(J157&lt;'Capital Structure'!$K$7,J157&gt;'Capital Structure'!$L$7),0,IF(J160&lt;0,IF(I182&gt;0,MIN(ABS(J160)*'Capital Structure'!$M$13,I182),0),0))</f>
        <v>37306781.426279388</v>
      </c>
      <c r="K178" s="136">
        <f ca="1">IF(OR(K157&lt;'Capital Structure'!$K$7,K157&gt;'Capital Structure'!$L$7),0,IF(K160&lt;0,IF(J182&gt;0,MIN(ABS(K160)*'Capital Structure'!$M$13,J182),0),0))</f>
        <v>31139779.328824848</v>
      </c>
      <c r="L178" s="136">
        <f ca="1">IF(OR(L157&lt;'Capital Structure'!$K$7,L157&gt;'Capital Structure'!$L$7),0,IF(L160&lt;0,IF(K182&gt;0,MIN(ABS(L160)*'Capital Structure'!$M$13,K182),0),0))</f>
        <v>31139779.328824848</v>
      </c>
      <c r="M178" s="136">
        <f ca="1">IF(OR(M157&lt;'Capital Structure'!$K$7,M157&gt;'Capital Structure'!$L$7),0,IF(M160&lt;0,IF(L182&gt;0,MIN(ABS(M160)*'Capital Structure'!$M$13,L182),0),0))</f>
        <v>12638773.036461208</v>
      </c>
      <c r="N178" s="136">
        <f ca="1">IF(OR(N157&lt;'Capital Structure'!$K$7,N157&gt;'Capital Structure'!$L$7),0,IF(N160&lt;0,IF(M182&gt;0,MIN(ABS(N160)*'Capital Structure'!$M$13,M182),0),0))</f>
        <v>12638773.036461208</v>
      </c>
      <c r="O178" s="136">
        <f ca="1">IF(OR(O157&lt;'Capital Structure'!$K$7,O157&gt;'Capital Structure'!$L$7),0,IF(O160&lt;0,IF(N182&gt;0,MIN(ABS(O160)*'Capital Structure'!$M$13,N182),0),0))</f>
        <v>12638773.036461208</v>
      </c>
      <c r="P178" s="136">
        <f ca="1">IF(OR(P157&lt;'Capital Structure'!$K$7,P157&gt;'Capital Structure'!$L$7),0,IF(P160&lt;0,IF(O182&gt;0,MIN(ABS(P160)*'Capital Structure'!$M$13,O182),0),0))</f>
        <v>12638773.036461208</v>
      </c>
      <c r="Q178" s="136">
        <f ca="1">IF(OR(Q157&lt;'Capital Structure'!$K$7,Q157&gt;'Capital Structure'!$L$7),0,IF(Q160&lt;0,IF(P182&gt;0,MIN(ABS(Q160)*'Capital Structure'!$M$13,P182),0),0))</f>
        <v>12638773.036461208</v>
      </c>
      <c r="R178" s="136">
        <f ca="1">IF(OR(R157&lt;'Capital Structure'!$K$7,R157&gt;'Capital Structure'!$L$7),0,IF(R160&lt;0,IF(Q182&gt;0,MIN(ABS(R160)*'Capital Structure'!$M$13,Q182),0),0))</f>
        <v>12638773.036461208</v>
      </c>
      <c r="S178" s="136">
        <f ca="1">IF(OR(S157&lt;'Capital Structure'!$K$7,S157&gt;'Capital Structure'!$L$7),0,IF(S160&lt;0,IF(R182&gt;0,MIN(ABS(S160)*'Capital Structure'!$M$13,R182),0),0))</f>
        <v>12638747.402878307</v>
      </c>
      <c r="T178" s="136">
        <f ca="1">IF(OR(T157&lt;'Capital Structure'!$K$7,T157&gt;'Capital Structure'!$L$7),0,IF(T160&lt;0,IF(S182&gt;0,MIN(ABS(T160)*'Capital Structure'!$M$13,S182),0),0))</f>
        <v>9319533.2685204037</v>
      </c>
      <c r="U178" s="136">
        <f ca="1">IF(OR(U157&lt;'Capital Structure'!$K$7,U157&gt;'Capital Structure'!$L$7),0,IF(U160&lt;0,IF(T182&gt;0,MIN(ABS(U160)*'Capital Structure'!$M$13,T182),0),0))</f>
        <v>6235964.382702224</v>
      </c>
      <c r="V178" s="136">
        <f ca="1">IF(OR(V157&lt;'Capital Structure'!$K$7,V157&gt;'Capital Structure'!$L$7),0,IF(V160&lt;0,IF(U182&gt;0,MIN(ABS(V160)*'Capital Structure'!$M$13,U182),0),0))</f>
        <v>0</v>
      </c>
      <c r="W178" s="136">
        <f ca="1">IF(OR(W157&lt;'Capital Structure'!$K$7,W157&gt;'Capital Structure'!$L$7),0,IF(W160&lt;0,IF(V182&gt;0,MIN(ABS(W160)*'Capital Structure'!$M$13,V182),0),0))</f>
        <v>0</v>
      </c>
      <c r="X178" s="136">
        <f ca="1">IF(OR(X157&lt;'Capital Structure'!$K$7,X157&gt;'Capital Structure'!$L$7),0,IF(X160&lt;0,IF(W182&gt;0,MIN(ABS(X160)*'Capital Structure'!$M$13,W182),0),0))</f>
        <v>0</v>
      </c>
      <c r="Y178" s="136">
        <f ca="1">IF(OR(Y157&lt;'Capital Structure'!$K$7,Y157&gt;'Capital Structure'!$L$7),0,IF(Y160&lt;0,IF(X182&gt;0,MIN(ABS(Y160)*'Capital Structure'!$M$13,X182),0),0))</f>
        <v>0</v>
      </c>
      <c r="Z178" s="136">
        <f ca="1">IF(OR(Z157&lt;'Capital Structure'!$K$7,Z157&gt;'Capital Structure'!$L$7),0,IF(Z160&lt;0,IF(Y182&gt;0,MIN(ABS(Z160)*'Capital Structure'!$M$13,Y182),0),0))</f>
        <v>0</v>
      </c>
      <c r="AA178" s="136">
        <f ca="1">IF(OR(AA157&lt;'Capital Structure'!$K$7,AA157&gt;'Capital Structure'!$L$7),0,IF(AA160&lt;0,IF(Z182&gt;0,MIN(ABS(AA160)*'Capital Structure'!$M$13,Z182),0),0))</f>
        <v>0</v>
      </c>
      <c r="AB178" s="136">
        <f ca="1">IF(OR(AB157&lt;'Capital Structure'!$K$7,AB157&gt;'Capital Structure'!$L$7),0,IF(AB160&lt;0,IF(AA182&gt;0,MIN(ABS(AB160)*'Capital Structure'!$M$13,AA182),0),0))</f>
        <v>0</v>
      </c>
      <c r="AC178" s="136">
        <f ca="1">IF(OR(AC157&lt;'Capital Structure'!$K$7,AC157&gt;'Capital Structure'!$L$7),0,IF(AC160&lt;0,IF(AB182&gt;0,MIN(ABS(AC160)*'Capital Structure'!$M$13,AB182),0),0))</f>
        <v>0</v>
      </c>
      <c r="AD178" s="136">
        <f ca="1">IF(OR(AD157&lt;'Capital Structure'!$K$7,AD157&gt;'Capital Structure'!$L$7),0,IF(AD160&lt;0,IF(AC182&gt;0,MIN(ABS(AD160)*'Capital Structure'!$M$13,AC182),0),0))</f>
        <v>0</v>
      </c>
      <c r="AE178" s="136">
        <f ca="1">IF(OR(AE157&lt;'Capital Structure'!$K$7,AE157&gt;'Capital Structure'!$L$7),0,IF(AE160&lt;0,IF(AD182&gt;0,MIN(ABS(AE160)*'Capital Structure'!$M$13,AD182),0),0))</f>
        <v>0</v>
      </c>
      <c r="AF178" s="136">
        <f ca="1">IF(OR(AF157&lt;'Capital Structure'!$K$7,AF157&gt;'Capital Structure'!$L$7),0,IF(AF160&lt;0,IF(AE182&gt;0,MIN(ABS(AF160)*'Capital Structure'!$M$13,AE182),0),0))</f>
        <v>0</v>
      </c>
      <c r="AG178" s="136">
        <f ca="1">IF(OR(AG157&lt;'Capital Structure'!$K$7,AG157&gt;'Capital Structure'!$L$7),0,IF(AG160&lt;0,IF(AF182&gt;0,MIN(ABS(AG160)*'Capital Structure'!$M$13,AF182),0),0))</f>
        <v>0</v>
      </c>
      <c r="AH178" s="136">
        <f ca="1">IF(OR(AH157&lt;'Capital Structure'!$K$7,AH157&gt;'Capital Structure'!$L$7),0,IF(AH160&lt;0,IF(AG182&gt;0,MIN(ABS(AH160)*'Capital Structure'!$M$13,AG182),0),0))</f>
        <v>0</v>
      </c>
      <c r="AI178" s="136">
        <f ca="1">IF(OR(AI157&lt;'Capital Structure'!$K$7,AI157&gt;'Capital Structure'!$L$7),0,IF(AI160&lt;0,IF(AH182&gt;0,MIN(ABS(AI160)*'Capital Structure'!$M$13,AH182),0),0))</f>
        <v>0</v>
      </c>
      <c r="AJ178" s="136">
        <f ca="1">IF(OR(AJ157&lt;'Capital Structure'!$K$7,AJ157&gt;'Capital Structure'!$L$7),0,IF(AJ160&lt;0,IF(AI182&gt;0,MIN(ABS(AJ160)*'Capital Structure'!$M$13,AI182),0),0))</f>
        <v>0</v>
      </c>
      <c r="AK178" s="136">
        <f ca="1">IF(OR(AK157&lt;'Capital Structure'!$K$7,AK157&gt;'Capital Structure'!$L$7),0,IF(AK160&lt;0,IF(AJ182&gt;0,MIN(ABS(AK160)*'Capital Structure'!$M$13,AJ182),0),0))</f>
        <v>0</v>
      </c>
      <c r="AL178" s="136">
        <f ca="1">IF(OR(AL157&lt;'Capital Structure'!$K$7,AL157&gt;'Capital Structure'!$L$7),0,IF(AL160&lt;0,IF(AK182&gt;0,MIN(ABS(AL160)*'Capital Structure'!$M$13,AK182),0),0))</f>
        <v>0</v>
      </c>
      <c r="AM178" s="136">
        <f ca="1">IF(OR(AM157&lt;'Capital Structure'!$K$7,AM157&gt;'Capital Structure'!$L$7),0,IF(AM160&lt;0,IF(AL182&gt;0,MIN(ABS(AM160)*'Capital Structure'!$M$13,AL182),0),0))</f>
        <v>0</v>
      </c>
      <c r="AN178" s="136">
        <f ca="1">IF(OR(AN157&lt;'Capital Structure'!$K$7,AN157&gt;'Capital Structure'!$L$7),0,IF(AN160&lt;0,IF(AM182&gt;0,MIN(ABS(AN160)*'Capital Structure'!$M$13,AM182),0),0))</f>
        <v>0</v>
      </c>
      <c r="AO178" s="136">
        <f ca="1">IF(OR(AO157&lt;'Capital Structure'!$K$7,AO157&gt;'Capital Structure'!$L$7),0,IF(AO160&lt;0,IF(AN182&gt;0,MIN(ABS(AO160)*'Capital Structure'!$M$13,AN182),0),0))</f>
        <v>0</v>
      </c>
      <c r="AP178" s="136">
        <f ca="1">IF(OR(AP157&lt;'Capital Structure'!$K$7,AP157&gt;'Capital Structure'!$L$7),0,IF(AP160&lt;0,IF(AO182&gt;0,MIN(ABS(AP160)*'Capital Structure'!$M$13,AO182),0),0))</f>
        <v>0</v>
      </c>
      <c r="AQ178" s="136">
        <f ca="1">IF(OR(AQ157&lt;'Capital Structure'!$K$7,AQ157&gt;'Capital Structure'!$L$7),0,IF(AQ160&lt;0,IF(AP182&gt;0,MIN(ABS(AQ160)*'Capital Structure'!$M$13,AP182),0),0))</f>
        <v>0</v>
      </c>
      <c r="AR178" s="136">
        <f ca="1">IF(OR(AR157&lt;'Capital Structure'!$K$7,AR157&gt;'Capital Structure'!$L$7),0,IF(AR160&lt;0,IF(AQ182&gt;0,MIN(ABS(AR160)*'Capital Structure'!$M$13,AQ182),0),0))</f>
        <v>0</v>
      </c>
      <c r="AS178" s="136">
        <f ca="1">IF(OR(AS157&lt;'Capital Structure'!$K$7,AS157&gt;'Capital Structure'!$L$7),0,IF(AS160&lt;0,IF(AR182&gt;0,MIN(ABS(AS160)*'Capital Structure'!$M$13,AR182),0),0))</f>
        <v>0</v>
      </c>
      <c r="AT178" s="136">
        <f ca="1">IF(OR(AT157&lt;'Capital Structure'!$K$7,AT157&gt;'Capital Structure'!$L$7),0,IF(AT160&lt;0,IF(AS182&gt;0,MIN(ABS(AT160)*'Capital Structure'!$M$13,AS182),0),0))</f>
        <v>0</v>
      </c>
      <c r="AU178" s="136">
        <f ca="1">IF(OR(AU157&lt;'Capital Structure'!$K$7,AU157&gt;'Capital Structure'!$L$7),0,IF(AU160&lt;0,IF(AT182&gt;0,MIN(ABS(AU160)*'Capital Structure'!$M$13,AT182),0),0))</f>
        <v>0</v>
      </c>
      <c r="AV178" s="136">
        <f ca="1">IF(OR(AV157&lt;'Capital Structure'!$K$7,AV157&gt;'Capital Structure'!$L$7),0,IF(AV160&lt;0,IF(AU182&gt;0,MIN(ABS(AV160)*'Capital Structure'!$M$13,AU182),0),0))</f>
        <v>0</v>
      </c>
      <c r="AW178" s="136">
        <f ca="1">IF(OR(AW157&lt;'Capital Structure'!$K$7,AW157&gt;'Capital Structure'!$L$7),0,IF(AW160&lt;0,IF(AV182&gt;0,MIN(ABS(AW160)*'Capital Structure'!$M$13,AV182),0),0))</f>
        <v>0</v>
      </c>
      <c r="AX178" s="136" t="e">
        <f ca="1">IF(OR(AX157&lt;'Capital Structure'!$K$7,AX157&gt;'Capital Structure'!$L$7),0,IF(AX160&lt;0,IF(AW182&gt;0,MIN(ABS(AX160)*'Capital Structure'!$M$13,AW182),0),0))</f>
        <v>#REF!</v>
      </c>
      <c r="AY178" s="136" t="e">
        <f ca="1">IF(OR(AY157&lt;'Capital Structure'!$K$7,AY157&gt;'Capital Structure'!$L$7),0,IF(AY160&lt;0,IF(AX182&gt;0,MIN(ABS(AY160)*'Capital Structure'!$M$13,AX182),0),0))</f>
        <v>#REF!</v>
      </c>
      <c r="AZ178" s="136" t="e">
        <f ca="1">IF(OR(AZ157&lt;'Capital Structure'!$K$7,AZ157&gt;'Capital Structure'!$L$7),0,IF(AZ160&lt;0,IF(AY182&gt;0,MIN(ABS(AZ160)*'Capital Structure'!$M$13,AY182),0),0))</f>
        <v>#REF!</v>
      </c>
      <c r="BA178" s="136" t="e">
        <f ca="1">IF(OR(BA157&lt;'Capital Structure'!$K$7,BA157&gt;'Capital Structure'!$L$7),0,IF(BA160&lt;0,IF(AZ182&gt;0,MIN(ABS(BA160)*'Capital Structure'!$M$13,AZ182),0),0))</f>
        <v>#REF!</v>
      </c>
      <c r="BB178" s="136" t="e">
        <f ca="1">IF(OR(BB157&lt;'Capital Structure'!$K$7,BB157&gt;'Capital Structure'!$L$7),0,IF(BB160&lt;0,IF(BA182&gt;0,MIN(ABS(BB160)*'Capital Structure'!$M$13,BA182),0),0))</f>
        <v>#REF!</v>
      </c>
      <c r="BC178" s="136" t="e">
        <f ca="1">IF(OR(BC157&lt;'Capital Structure'!$K$7,BC157&gt;'Capital Structure'!$L$7),0,IF(BC160&lt;0,IF(BB182&gt;0,MIN(ABS(BC160)*'Capital Structure'!$M$13,BB182),0),0))</f>
        <v>#REF!</v>
      </c>
      <c r="BD178" s="136">
        <f ca="1">IF(OR(BD157&lt;'Capital Structure'!$K$7,BD157&gt;'Capital Structure'!$L$7),0,IF(BD160&lt;0,IF(BC182&gt;0,MIN(ABS(BD160)*'Capital Structure'!$M$13,BC182),0),0))</f>
        <v>0</v>
      </c>
      <c r="BE178" s="136">
        <f ca="1">IF(OR(BE157&lt;'Capital Structure'!$K$7,BE157&gt;'Capital Structure'!$L$7),0,IF(BE160&lt;0,IF(BD182&gt;0,MIN(ABS(BE160)*'Capital Structure'!$M$13,BD182),0),0))</f>
        <v>0</v>
      </c>
      <c r="BF178" s="136">
        <f ca="1">IF(OR(BF157&lt;'Capital Structure'!$K$7,BF157&gt;'Capital Structure'!$L$7),0,IF(BF160&lt;0,IF(BE182&gt;0,MIN(ABS(BF160)*'Capital Structure'!$M$13,BE182),0),0))</f>
        <v>0</v>
      </c>
      <c r="BG178" s="136" t="e">
        <f ca="1">IF(OR(BG157&lt;'Capital Structure'!$K$7,BG157&gt;'Capital Structure'!$L$7),0,IF(BG160&lt;0,IF(BF182&gt;0,MIN(ABS(BG160)*'Capital Structure'!$M$13,BF182),0),0))</f>
        <v>#REF!</v>
      </c>
      <c r="BH178" s="136">
        <f ca="1">IF(OR(BH157&lt;'Capital Structure'!$K$7,BH157&gt;'Capital Structure'!$L$7),0,IF(BH160&lt;0,IF(BG182&gt;0,MIN(ABS(BH160)*'Capital Structure'!$M$13,BG182),0),0))</f>
        <v>0</v>
      </c>
      <c r="BI178" s="136">
        <f ca="1">IF(OR(BI157&lt;'Capital Structure'!$K$7,BI157&gt;'Capital Structure'!$L$7),0,IF(BI160&lt;0,IF(BH182&gt;0,MIN(ABS(BI160)*'Capital Structure'!$M$13,BH182),0),0))</f>
        <v>0</v>
      </c>
      <c r="BJ178" s="136">
        <f ca="1">IF(OR(BJ157&lt;'Capital Structure'!$K$7,BJ157&gt;'Capital Structure'!$L$7),0,IF(BJ160&lt;0,IF(BI182&gt;0,MIN(ABS(BJ160)*'Capital Structure'!$M$13,BI182),0),0))</f>
        <v>0</v>
      </c>
      <c r="BK178" s="136">
        <f ca="1">IF(OR(BK157&lt;'Capital Structure'!$K$7,BK157&gt;'Capital Structure'!$L$7),0,IF(BK160&lt;0,IF(BJ182&gt;0,MIN(ABS(BK160)*'Capital Structure'!$M$13,BJ182),0),0))</f>
        <v>0</v>
      </c>
      <c r="BL178" s="136">
        <f ca="1">IF(OR(BL157&lt;'Capital Structure'!$K$7,BL157&gt;'Capital Structure'!$L$7),0,IF(BL160&lt;0,IF(BK182&gt;0,MIN(ABS(BL160)*'Capital Structure'!$M$13,BK182),0),0))</f>
        <v>0</v>
      </c>
      <c r="BM178" s="136">
        <f ca="1">IF(OR(BM157&lt;'Capital Structure'!$K$7,BM157&gt;'Capital Structure'!$L$7),0,IF(BM160&lt;0,IF(BL182&gt;0,MIN(ABS(BM160)*'Capital Structure'!$M$13,BL182),0),0))</f>
        <v>0</v>
      </c>
      <c r="BN178" s="136">
        <f ca="1">IF(OR(BN157&lt;'Capital Structure'!$K$7,BN157&gt;'Capital Structure'!$L$7),0,IF(BN160&lt;0,IF(BM182&gt;0,MIN(ABS(BN160)*'Capital Structure'!$M$13,BM182),0),0))</f>
        <v>0</v>
      </c>
      <c r="BO178" s="136">
        <f ca="1">IF(OR(BO157&lt;'Capital Structure'!$K$7,BO157&gt;'Capital Structure'!$L$7),0,IF(BO160&lt;0,IF(BN182&gt;0,MIN(ABS(BO160)*'Capital Structure'!$M$13,BN182),0),0))</f>
        <v>0</v>
      </c>
      <c r="BP178" s="136">
        <f ca="1">IF(OR(BP157&lt;'Capital Structure'!$K$7,BP157&gt;'Capital Structure'!$L$7),0,IF(BP160&lt;0,IF(BO182&gt;0,MIN(ABS(BP160)*'Capital Structure'!$M$13,BO182),0),0))</f>
        <v>0</v>
      </c>
      <c r="BQ178" s="136">
        <f ca="1">IF(OR(BQ157&lt;'Capital Structure'!$K$7,BQ157&gt;'Capital Structure'!$L$7),0,IF(BQ160&lt;0,IF(BP182&gt;0,MIN(ABS(BQ160)*'Capital Structure'!$M$13,BP182),0),0))</f>
        <v>0</v>
      </c>
      <c r="BR178" s="136">
        <f ca="1">IF(OR(BR157&lt;'Capital Structure'!$K$7,BR157&gt;'Capital Structure'!$L$7),0,IF(BR160&lt;0,IF(BQ182&gt;0,MIN(ABS(BR160)*'Capital Structure'!$M$13,BQ182),0),0))</f>
        <v>0</v>
      </c>
      <c r="BS178" s="136">
        <f ca="1">IF(OR(BS157&lt;'Capital Structure'!$K$7,BS157&gt;'Capital Structure'!$L$7),0,IF(BS160&lt;0,IF(BR182&gt;0,MIN(ABS(BS160)*'Capital Structure'!$M$13,BR182),0),0))</f>
        <v>0</v>
      </c>
      <c r="BT178" s="136">
        <f ca="1">IF(OR(BT157&lt;'Capital Structure'!$K$7,BT157&gt;'Capital Structure'!$L$7),0,IF(BT160&lt;0,IF(BS182&gt;0,MIN(ABS(BT160)*'Capital Structure'!$M$13,BS182),0),0))</f>
        <v>0</v>
      </c>
      <c r="BU178" s="136">
        <f ca="1">IF(OR(BU157&lt;'Capital Structure'!$K$7,BU157&gt;'Capital Structure'!$L$7),0,IF(BU160&lt;0,IF(BT182&gt;0,MIN(ABS(BU160)*'Capital Structure'!$M$13,BT182),0),0))</f>
        <v>0</v>
      </c>
      <c r="BV178" s="136">
        <f>IF(OR(BV157&lt;'Capital Structure'!$K$7,BV157&gt;'Capital Structure'!$L$7),0,IF(BV160&lt;0,IF(BU182&gt;0,MIN(ABS(BV160)*'Capital Structure'!$M$13,BU182),0),0))</f>
        <v>0</v>
      </c>
      <c r="BW178" s="136">
        <f>IF(OR(BW157&lt;'Capital Structure'!$K$7,BW157&gt;'Capital Structure'!$L$7),0,IF(BW160&lt;0,IF(BV182&gt;0,MIN(ABS(BW160)*'Capital Structure'!$M$13,BV182),0),0))</f>
        <v>0</v>
      </c>
      <c r="BX178" s="136">
        <f>IF(OR(BX157&lt;'Capital Structure'!$K$7,BX157&gt;'Capital Structure'!$L$7),0,IF(BX160&lt;0,IF(BW182&gt;0,MIN(ABS(BX160)*'Capital Structure'!$M$13,BW182),0),0))</f>
        <v>0</v>
      </c>
      <c r="BY178" s="136">
        <f>IF(OR(BY157&lt;'Capital Structure'!$K$7,BY157&gt;'Capital Structure'!$L$7),0,IF(BY160&lt;0,IF(BX182&gt;0,MIN(ABS(BY160)*'Capital Structure'!$M$13,BX182),0),0))</f>
        <v>0</v>
      </c>
      <c r="BZ178" s="136">
        <f>IF(OR(BZ157&lt;'Capital Structure'!$K$7,BZ157&gt;'Capital Structure'!$L$7),0,IF(BZ160&lt;0,IF(BY182&gt;0,MIN(ABS(BZ160)*'Capital Structure'!$M$13,BY182),0),0))</f>
        <v>0</v>
      </c>
      <c r="CA178" s="136">
        <f>IF(OR(CA157&lt;'Capital Structure'!$K$7,CA157&gt;'Capital Structure'!$L$7),0,IF(CA160&lt;0,IF(BZ182&gt;0,MIN(ABS(CA160)*'Capital Structure'!$M$13,BZ182),0),0))</f>
        <v>0</v>
      </c>
      <c r="CB178" s="136">
        <f>IF(OR(CB157&lt;'Capital Structure'!$K$7,CB157&gt;'Capital Structure'!$L$7),0,IF(CB160&lt;0,IF(CA182&gt;0,MIN(ABS(CB160)*'Capital Structure'!$M$13,CA182),0),0))</f>
        <v>0</v>
      </c>
      <c r="CC178" s="136">
        <f>IF(OR(CC157&lt;'Capital Structure'!$K$7,CC157&gt;'Capital Structure'!$L$7),0,IF(CC160&lt;0,IF(CB182&gt;0,MIN(ABS(CC160)*'Capital Structure'!$M$13,CB182),0),0))</f>
        <v>0</v>
      </c>
      <c r="CD178" s="136">
        <f>IF(OR(CD157&lt;'Capital Structure'!$K$7,CD157&gt;'Capital Structure'!$L$7),0,IF(CD160&lt;0,IF(CC182&gt;0,MIN(ABS(CD160)*'Capital Structure'!$M$13,CC182),0),0))</f>
        <v>0</v>
      </c>
      <c r="CE178" s="136">
        <f>IF(OR(CE157&lt;'Capital Structure'!$K$7,CE157&gt;'Capital Structure'!$L$7),0,IF(CE160&lt;0,IF(CD182&gt;0,MIN(ABS(CE160)*'Capital Structure'!$M$13,CD182),0),0))</f>
        <v>0</v>
      </c>
      <c r="CF178" s="136">
        <f>IF(OR(CF157&lt;'Capital Structure'!$K$7,CF157&gt;'Capital Structure'!$L$7),0,IF(CF160&lt;0,IF(CE182&gt;0,MIN(ABS(CF160)*'Capital Structure'!$M$13,CE182),0),0))</f>
        <v>0</v>
      </c>
      <c r="CG178" s="136">
        <f>IF(OR(CG157&lt;'Capital Structure'!$K$7,CG157&gt;'Capital Structure'!$L$7),0,IF(CG160&lt;0,IF(CF182&gt;0,MIN(ABS(CG160)*'Capital Structure'!$M$13,CF182),0),0))</f>
        <v>0</v>
      </c>
      <c r="CH178" s="136">
        <f>IF(OR(CH157&lt;'Capital Structure'!$K$7,CH157&gt;'Capital Structure'!$L$7),0,IF(CH160&lt;0,IF(CG182&gt;0,MIN(ABS(CH160)*'Capital Structure'!$M$13,CG182),0),0))</f>
        <v>0</v>
      </c>
      <c r="CI178" s="136">
        <f>IF(OR(CI157&lt;'Capital Structure'!$K$7,CI157&gt;'Capital Structure'!$L$7),0,IF(CI160&lt;0,IF(CH182&gt;0,MIN(ABS(CI160)*'Capital Structure'!$M$13,CH182),0),0))</f>
        <v>0</v>
      </c>
      <c r="CJ178" s="136">
        <f>IF(OR(CJ157&lt;'Capital Structure'!$K$7,CJ157&gt;'Capital Structure'!$L$7),0,IF(CJ160&lt;0,IF(CI182&gt;0,MIN(ABS(CJ160)*'Capital Structure'!$M$13,CI182),0),0))</f>
        <v>0</v>
      </c>
      <c r="CK178" s="136">
        <f>IF(OR(CK157&lt;'Capital Structure'!$K$7,CK157&gt;'Capital Structure'!$L$7),0,IF(CK160&lt;0,IF(CJ182&gt;0,MIN(ABS(CK160)*'Capital Structure'!$M$13,CJ182),0),0))</f>
        <v>0</v>
      </c>
      <c r="CL178" s="136">
        <f>IF(OR(CL157&lt;'Capital Structure'!$K$7,CL157&gt;'Capital Structure'!$L$7),0,IF(CL160&lt;0,IF(CK182&gt;0,MIN(ABS(CL160)*'Capital Structure'!$M$13,CK182),0),0))</f>
        <v>0</v>
      </c>
      <c r="CM178" s="136">
        <f>IF(OR(CM157&lt;'Capital Structure'!$K$7,CM157&gt;'Capital Structure'!$L$7),0,IF(CM160&lt;0,IF(CL182&gt;0,MIN(ABS(CM160)*'Capital Structure'!$M$13,CL182),0),0))</f>
        <v>0</v>
      </c>
      <c r="CN178" s="136">
        <f>IF(OR(CN157&lt;'Capital Structure'!$K$7,CN157&gt;'Capital Structure'!$L$7),0,IF(CN160&lt;0,IF(CM182&gt;0,MIN(ABS(CN160)*'Capital Structure'!$M$13,CM182),0),0))</f>
        <v>0</v>
      </c>
      <c r="CO178" s="136">
        <f>IF(OR(CO157&lt;'Capital Structure'!$K$7,CO157&gt;'Capital Structure'!$L$7),0,IF(CO160&lt;0,IF(CN182&gt;0,MIN(ABS(CO160)*'Capital Structure'!$M$13,CN182),0),0))</f>
        <v>0</v>
      </c>
      <c r="CP178" s="136">
        <f>IF(OR(CP157&lt;'Capital Structure'!$K$7,CP157&gt;'Capital Structure'!$L$7),0,IF(CP160&lt;0,IF(CO182&gt;0,MIN(ABS(CP160)*'Capital Structure'!$M$13,CO182),0),0))</f>
        <v>0</v>
      </c>
      <c r="CQ178" s="136">
        <f>IF(OR(CQ157&lt;'Capital Structure'!$K$7,CQ157&gt;'Capital Structure'!$L$7),0,IF(CQ160&lt;0,IF(CP182&gt;0,MIN(ABS(CQ160)*'Capital Structure'!$M$13,CP182),0),0))</f>
        <v>0</v>
      </c>
      <c r="CR178" s="136">
        <f>IF(OR(CR157&lt;'Capital Structure'!$K$7,CR157&gt;'Capital Structure'!$L$7),0,IF(CR160&lt;0,IF(CQ182&gt;0,MIN(ABS(CR160)*'Capital Structure'!$M$13,CQ182),0),0))</f>
        <v>0</v>
      </c>
      <c r="CS178" s="136">
        <f>IF(OR(CS157&lt;'Capital Structure'!$K$7,CS157&gt;'Capital Structure'!$L$7),0,IF(CS160&lt;0,IF(CR182&gt;0,MIN(ABS(CS160)*'Capital Structure'!$M$13,CR182),0),0))</f>
        <v>0</v>
      </c>
      <c r="CT178" s="136">
        <f>IF(OR(CT157&lt;'Capital Structure'!$K$7,CT157&gt;'Capital Structure'!$L$7),0,IF(CT160&lt;0,IF(CS182&gt;0,MIN(ABS(CT160)*'Capital Structure'!$M$13,CS182),0),0))</f>
        <v>0</v>
      </c>
      <c r="CU178" s="136">
        <f>IF(OR(CU157&lt;'Capital Structure'!$K$7,CU157&gt;'Capital Structure'!$L$7),0,IF(CU160&lt;0,IF(CT182&gt;0,MIN(ABS(CU160)*'Capital Structure'!$M$13,CT182),0),0))</f>
        <v>0</v>
      </c>
      <c r="CV178" s="136">
        <f>IF(OR(CV157&lt;'Capital Structure'!$K$7,CV157&gt;'Capital Structure'!$L$7),0,IF(CV160&lt;0,IF(CU182&gt;0,MIN(ABS(CV160)*'Capital Structure'!$M$13,CU182),0),0))</f>
        <v>0</v>
      </c>
      <c r="CW178" s="136">
        <f>IF(OR(CW157&lt;'Capital Structure'!$K$7,CW157&gt;'Capital Structure'!$L$7),0,IF(CW160&lt;0,IF(CV182&gt;0,MIN(ABS(CW160)*'Capital Structure'!$M$13,CV182),0),0))</f>
        <v>0</v>
      </c>
      <c r="CX178" s="136">
        <f>IF(OR(CX157&lt;'Capital Structure'!$K$7,CX157&gt;'Capital Structure'!$L$7),0,IF(CX160&lt;0,IF(CW182&gt;0,MIN(ABS(CX160)*'Capital Structure'!$M$13,CW182),0),0))</f>
        <v>0</v>
      </c>
      <c r="CY178" s="136">
        <f>IF(OR(CY157&lt;'Capital Structure'!$K$7,CY157&gt;'Capital Structure'!$L$7),0,IF(CY160&lt;0,IF(CX182&gt;0,MIN(ABS(CY160)*'Capital Structure'!$M$13,CX182),0),0))</f>
        <v>0</v>
      </c>
      <c r="CZ178" s="136">
        <f>IF(OR(CZ157&lt;'Capital Structure'!$K$7,CZ157&gt;'Capital Structure'!$L$7),0,IF(CZ160&lt;0,IF(CY182&gt;0,MIN(ABS(CZ160)*'Capital Structure'!$M$13,CY182),0),0))</f>
        <v>0</v>
      </c>
      <c r="DA178" s="136">
        <f>IF(OR(DA157&lt;'Capital Structure'!$K$7,DA157&gt;'Capital Structure'!$L$7),0,IF(DA160&lt;0,IF(CZ182&gt;0,MIN(ABS(DA160)*'Capital Structure'!$M$13,CZ182),0),0))</f>
        <v>0</v>
      </c>
      <c r="DB178" s="136">
        <f>IF(OR(DB157&lt;'Capital Structure'!$K$7,DB157&gt;'Capital Structure'!$L$7),0,IF(DB160&lt;0,IF(DA182&gt;0,MIN(ABS(DB160)*'Capital Structure'!$M$13,DA182),0),0))</f>
        <v>0</v>
      </c>
      <c r="DC178" s="136">
        <f>IF(OR(DC157&lt;'Capital Structure'!$K$7,DC157&gt;'Capital Structure'!$L$7),0,IF(DC160&lt;0,IF(DB182&gt;0,MIN(ABS(DC160)*'Capital Structure'!$M$13,DB182),0),0))</f>
        <v>0</v>
      </c>
      <c r="DD178" s="136">
        <f>IF(OR(DD157&lt;'Capital Structure'!$K$7,DD157&gt;'Capital Structure'!$L$7),0,IF(DD160&lt;0,IF(DC182&gt;0,MIN(ABS(DD160)*'Capital Structure'!$M$13,DC182),0),0))</f>
        <v>0</v>
      </c>
      <c r="DE178" s="136">
        <f>IF(OR(DE157&lt;'Capital Structure'!$K$7,DE157&gt;'Capital Structure'!$L$7),0,IF(DE160&lt;0,IF(DD182&gt;0,MIN(ABS(DE160)*'Capital Structure'!$M$13,DD182),0),0))</f>
        <v>0</v>
      </c>
      <c r="DF178" s="136">
        <f>IF(OR(DF157&lt;'Capital Structure'!$K$7,DF157&gt;'Capital Structure'!$L$7),0,IF(DF160&lt;0,IF(DE182&gt;0,MIN(ABS(DF160)*'Capital Structure'!$M$13,DE182),0),0))</f>
        <v>0</v>
      </c>
      <c r="DG178" s="136">
        <f>IF(OR(DG157&lt;'Capital Structure'!$K$7,DG157&gt;'Capital Structure'!$L$7),0,IF(DG160&lt;0,IF(DF182&gt;0,MIN(ABS(DG160)*'Capital Structure'!$M$13,DF182),0),0))</f>
        <v>0</v>
      </c>
      <c r="DH178" s="136">
        <f>IF(OR(DH157&lt;'Capital Structure'!$K$7,DH157&gt;'Capital Structure'!$L$7),0,IF(DH160&lt;0,IF(DG182&gt;0,MIN(ABS(DH160)*'Capital Structure'!$M$13,DG182),0),0))</f>
        <v>0</v>
      </c>
      <c r="DI178" s="136">
        <f>IF(OR(DI157&lt;'Capital Structure'!$K$7,DI157&gt;'Capital Structure'!$L$7),0,IF(DI160&lt;0,IF(DH182&gt;0,MIN(ABS(DI160)*'Capital Structure'!$M$13,DH182),0),0))</f>
        <v>0</v>
      </c>
      <c r="DJ178" s="136">
        <f>IF(OR(DJ157&lt;'Capital Structure'!$K$7,DJ157&gt;'Capital Structure'!$L$7),0,IF(DJ160&lt;0,IF(DI182&gt;0,MIN(ABS(DJ160)*'Capital Structure'!$M$13,DI182),0),0))</f>
        <v>0</v>
      </c>
      <c r="DK178" s="136">
        <f>IF(OR(DK157&lt;'Capital Structure'!$K$7,DK157&gt;'Capital Structure'!$L$7),0,IF(DK160&lt;0,IF(DJ182&gt;0,MIN(ABS(DK160)*'Capital Structure'!$M$13,DJ182),0),0))</f>
        <v>0</v>
      </c>
      <c r="DL178" s="136">
        <f>IF(OR(DL157&lt;'Capital Structure'!$K$7,DL157&gt;'Capital Structure'!$L$7),0,IF(DL160&lt;0,IF(DK182&gt;0,MIN(ABS(DL160)*'Capital Structure'!$M$13,DK182),0),0))</f>
        <v>0</v>
      </c>
      <c r="DM178" s="136">
        <f>IF(OR(DM157&lt;'Capital Structure'!$K$7,DM157&gt;'Capital Structure'!$L$7),0,IF(DM160&lt;0,IF(DL182&gt;0,MIN(ABS(DM160)*'Capital Structure'!$M$13,DL182),0),0))</f>
        <v>0</v>
      </c>
      <c r="DN178" s="136">
        <f>IF(OR(DN157&lt;'Capital Structure'!$K$7,DN157&gt;'Capital Structure'!$L$7),0,IF(DN160&lt;0,IF(DM182&gt;0,MIN(ABS(DN160)*'Capital Structure'!$M$13,DM182),0),0))</f>
        <v>0</v>
      </c>
      <c r="DO178" s="136">
        <f>IF(OR(DO157&lt;'Capital Structure'!$K$7,DO157&gt;'Capital Structure'!$L$7),0,IF(DO160&lt;0,IF(DN182&gt;0,MIN(ABS(DO160)*'Capital Structure'!$M$13,DN182),0),0))</f>
        <v>0</v>
      </c>
      <c r="DP178" s="136">
        <f>IF(OR(DP157&lt;'Capital Structure'!$K$7,DP157&gt;'Capital Structure'!$L$7),0,IF(DP160&lt;0,IF(DO182&gt;0,MIN(ABS(DP160)*'Capital Structure'!$M$13,DO182),0),0))</f>
        <v>0</v>
      </c>
      <c r="DQ178" s="136">
        <f>IF(OR(DQ157&lt;'Capital Structure'!$K$7,DQ157&gt;'Capital Structure'!$L$7),0,IF(DQ160&lt;0,IF(DP182&gt;0,MIN(ABS(DQ160)*'Capital Structure'!$M$13,DP182),0),0))</f>
        <v>0</v>
      </c>
      <c r="DR178" s="136">
        <f>IF(OR(DR157&lt;'Capital Structure'!$K$7,DR157&gt;'Capital Structure'!$L$7),0,IF(DR160&lt;0,IF(DQ182&gt;0,MIN(ABS(DR160)*'Capital Structure'!$M$13,DQ182),0),0))</f>
        <v>0</v>
      </c>
      <c r="DS178" s="136">
        <f>IF(OR(DS157&lt;'Capital Structure'!$K$7,DS157&gt;'Capital Structure'!$L$7),0,IF(DS160&lt;0,IF(DR182&gt;0,MIN(ABS(DS160)*'Capital Structure'!$M$13,DR182),0),0))</f>
        <v>0</v>
      </c>
      <c r="DT178" s="136">
        <f>IF(OR(DT157&lt;'Capital Structure'!$K$7,DT157&gt;'Capital Structure'!$L$7),0,IF(DT160&lt;0,IF(DS182&gt;0,MIN(ABS(DT160)*'Capital Structure'!$M$13,DS182),0),0))</f>
        <v>0</v>
      </c>
      <c r="DU178" s="136">
        <f>IF(OR(DU157&lt;'Capital Structure'!$K$7,DU157&gt;'Capital Structure'!$L$7),0,IF(DU160&lt;0,IF(DT182&gt;0,MIN(ABS(DU160)*'Capital Structure'!$M$13,DT182),0),0))</f>
        <v>0</v>
      </c>
      <c r="DV178" s="136">
        <f>IF(OR(DV157&lt;'Capital Structure'!$K$7,DV157&gt;'Capital Structure'!$L$7),0,IF(DV160&lt;0,IF(DU182&gt;0,MIN(ABS(DV160)*'Capital Structure'!$M$13,DU182),0),0))</f>
        <v>0</v>
      </c>
      <c r="DW178" s="136">
        <f>IF(OR(DW157&lt;'Capital Structure'!$K$7,DW157&gt;'Capital Structure'!$L$7),0,IF(DW160&lt;0,IF(DV182&gt;0,MIN(ABS(DW160)*'Capital Structure'!$M$13,DV182),0),0))</f>
        <v>0</v>
      </c>
      <c r="DX178" s="136">
        <f>IF(OR(DX157&lt;'Capital Structure'!$K$7,DX157&gt;'Capital Structure'!$L$7),0,IF(DX160&lt;0,IF(DW182&gt;0,MIN(ABS(DX160)*'Capital Structure'!$M$13,DW182),0),0))</f>
        <v>0</v>
      </c>
      <c r="DY178" s="136">
        <f>IF(OR(DY157&lt;'Capital Structure'!$K$7,DY157&gt;'Capital Structure'!$L$7),0,IF(DY160&lt;0,IF(DX182&gt;0,MIN(ABS(DY160)*'Capital Structure'!$M$13,DX182),0),0))</f>
        <v>0</v>
      </c>
      <c r="DZ178" s="136">
        <f>IF(OR(DZ157&lt;'Capital Structure'!$K$7,DZ157&gt;'Capital Structure'!$L$7),0,IF(DZ160&lt;0,IF(DY182&gt;0,MIN(ABS(DZ160)*'Capital Structure'!$M$13,DY182),0),0))</f>
        <v>0</v>
      </c>
      <c r="EA178" s="136">
        <f>IF(OR(EA157&lt;'Capital Structure'!$K$7,EA157&gt;'Capital Structure'!$L$7),0,IF(EA160&lt;0,IF(DZ182&gt;0,MIN(ABS(EA160)*'Capital Structure'!$M$13,DZ182),0),0))</f>
        <v>0</v>
      </c>
      <c r="EB178" s="136">
        <f>IF(OR(EB157&lt;'Capital Structure'!$K$7,EB157&gt;'Capital Structure'!$L$7),0,IF(EB160&lt;0,IF(EA182&gt;0,MIN(ABS(EB160)*'Capital Structure'!$M$13,EA182),0),0))</f>
        <v>0</v>
      </c>
      <c r="EC178" s="136">
        <f>IF(OR(EC157&lt;'Capital Structure'!$K$7,EC157&gt;'Capital Structure'!$L$7),0,IF(EC160&lt;0,IF(EB182&gt;0,MIN(ABS(EC160)*'Capital Structure'!$M$13,EB182),0),0))</f>
        <v>0</v>
      </c>
      <c r="ED178" s="136">
        <f>IF(OR(ED157&lt;'Capital Structure'!$K$7,ED157&gt;'Capital Structure'!$L$7),0,IF(ED160&lt;0,IF(EC182&gt;0,MIN(ABS(ED160)*'Capital Structure'!$M$13,EC182),0),0))</f>
        <v>0</v>
      </c>
      <c r="EE178" s="136">
        <f>IF(OR(EE157&lt;'Capital Structure'!$K$7,EE157&gt;'Capital Structure'!$L$7),0,IF(EE160&lt;0,IF(ED182&gt;0,MIN(ABS(EE160)*'Capital Structure'!$M$13,ED182),0),0))</f>
        <v>0</v>
      </c>
      <c r="EF178" s="136">
        <f>IF(OR(EF157&lt;'Capital Structure'!$K$7,EF157&gt;'Capital Structure'!$L$7),0,IF(EF160&lt;0,IF(EE182&gt;0,MIN(ABS(EF160)*'Capital Structure'!$M$13,EE182),0),0))</f>
        <v>0</v>
      </c>
      <c r="EG178" s="136">
        <f>IF(OR(EG157&lt;'Capital Structure'!$K$7,EG157&gt;'Capital Structure'!$L$7),0,IF(EG160&lt;0,IF(EF182&gt;0,MIN(ABS(EG160)*'Capital Structure'!$M$13,EF182),0),0))</f>
        <v>0</v>
      </c>
      <c r="EH178" s="136">
        <f>IF(OR(EH157&lt;'Capital Structure'!$K$7,EH157&gt;'Capital Structure'!$L$7),0,IF(EH160&lt;0,IF(EG182&gt;0,MIN(ABS(EH160)*'Capital Structure'!$M$13,EG182),0),0))</f>
        <v>0</v>
      </c>
      <c r="EI178" s="136">
        <f>IF(OR(EI157&lt;'Capital Structure'!$K$7,EI157&gt;'Capital Structure'!$L$7),0,IF(EI160&lt;0,IF(EH182&gt;0,MIN(ABS(EI160)*'Capital Structure'!$M$13,EH182),0),0))</f>
        <v>0</v>
      </c>
      <c r="EJ178" s="136">
        <f>IF(OR(EJ157&lt;'Capital Structure'!$K$7,EJ157&gt;'Capital Structure'!$L$7),0,IF(EJ160&lt;0,IF(EI182&gt;0,MIN(ABS(EJ160)*'Capital Structure'!$M$13,EI182),0),0))</f>
        <v>0</v>
      </c>
      <c r="EK178" s="136">
        <f>IF(OR(EK157&lt;'Capital Structure'!$K$7,EK157&gt;'Capital Structure'!$L$7),0,IF(EK160&lt;0,IF(EJ182&gt;0,MIN(ABS(EK160)*'Capital Structure'!$M$13,EJ182),0),0))</f>
        <v>0</v>
      </c>
    </row>
    <row r="179" spans="1:16384" s="126" customFormat="1">
      <c r="A179" s="126" t="s">
        <v>296</v>
      </c>
      <c r="B179" s="126" t="s">
        <v>368</v>
      </c>
      <c r="E179" s="153">
        <f ca="1">MAX((D181+E178)*'Capital Structure'!$M$15/12,0)</f>
        <v>56725.815671869197</v>
      </c>
      <c r="F179" s="153">
        <f ca="1">MAX((E181+F178)*'Capital Structure'!$M$15/12,0)</f>
        <v>439227.03044267924</v>
      </c>
      <c r="G179" s="153">
        <f ca="1">MAX((F181+G178)*'Capital Structure'!$M$15/12,0)</f>
        <v>604544.64581419528</v>
      </c>
      <c r="H179" s="153">
        <f ca="1">MAX((G181+H178)*'Capital Structure'!$M$15/12,0)</f>
        <v>769699.24920654471</v>
      </c>
      <c r="I179" s="153">
        <f ca="1">MAX((H181+I178)*'Capital Structure'!$M$15/12,0)</f>
        <v>925144.17181604228</v>
      </c>
      <c r="J179" s="153">
        <f ca="1">MAX((I181+J178)*'Capital Structure'!$M$15/12,0)</f>
        <v>1080589.0944255397</v>
      </c>
      <c r="K179" s="153">
        <f ca="1">MAX((J181+K178)*'Capital Structure'!$M$15/12,0)</f>
        <v>1210338.1749623101</v>
      </c>
      <c r="L179" s="153">
        <f ca="1">MAX((K181+L178)*'Capital Structure'!$M$15/12,0)</f>
        <v>1340087.2554990805</v>
      </c>
      <c r="M179" s="153">
        <f ca="1">MAX((L181+M178)*'Capital Structure'!$M$15/12,0)</f>
        <v>1392748.8098176687</v>
      </c>
      <c r="N179" s="153">
        <f ca="1">MAX((M181+N178)*'Capital Structure'!$M$15/12,0)</f>
        <v>1445410.3641362572</v>
      </c>
      <c r="O179" s="153">
        <f ca="1">MAX((N181+O178)*'Capital Structure'!$M$15/12,0)</f>
        <v>1498071.9184548457</v>
      </c>
      <c r="P179" s="153">
        <f ca="1">MAX((O181+P178)*'Capital Structure'!$M$15/12,0)</f>
        <v>1550733.4727734344</v>
      </c>
      <c r="Q179" s="153">
        <f ca="1">MAX((P181+Q178)*'Capital Structure'!$M$15/12,0)</f>
        <v>1603395.0270920228</v>
      </c>
      <c r="R179" s="153">
        <f ca="1">MAX((Q181+R178)*'Capital Structure'!$M$15/12,0)</f>
        <v>1656056.5814106113</v>
      </c>
      <c r="S179" s="153">
        <f ca="1">MAX((R181+S178)*'Capital Structure'!$M$15/12,0)</f>
        <v>1708718.0289226042</v>
      </c>
      <c r="T179" s="153">
        <f ca="1">MAX((S181+T178)*'Capital Structure'!$M$15/12,0)</f>
        <v>1747549.4175414394</v>
      </c>
      <c r="U179" s="153">
        <f ca="1">MAX((T181+U178)*'Capital Structure'!$M$15/12,0)</f>
        <v>1773532.6024693651</v>
      </c>
      <c r="V179" s="153">
        <f ca="1">MAX((U181+V178)*'Capital Structure'!$M$15/12,0)</f>
        <v>1773532.6024693651</v>
      </c>
      <c r="W179" s="153">
        <f ca="1">MAX((V181+W178)*'Capital Structure'!$M$15/12,0)</f>
        <v>1752575.7641191564</v>
      </c>
      <c r="X179" s="153">
        <f ca="1">MAX((W181+X178)*'Capital Structure'!$M$15/12,0)</f>
        <v>1731617.2298416747</v>
      </c>
      <c r="Y179" s="153">
        <f ca="1">MAX((X181+Y178)*'Capital Structure'!$M$15/12,0)</f>
        <v>1274705.4715467177</v>
      </c>
      <c r="Z179" s="153">
        <f ca="1">MAX((Y181+Z178)*'Capital Structure'!$M$15/12,0)</f>
        <v>878734.9555191329</v>
      </c>
      <c r="AA179" s="153">
        <f ca="1">MAX((Z181+AA178)*'Capital Structure'!$M$15/12,0)</f>
        <v>308806.26449154841</v>
      </c>
      <c r="AB179" s="153">
        <f ca="1">MAX((AA181+AB178)*'Capital Structure'!$M$15/12,0)</f>
        <v>0</v>
      </c>
      <c r="AC179" s="153">
        <f ca="1">MAX((AB181+AC178)*'Capital Structure'!$M$15/12,0)</f>
        <v>0</v>
      </c>
      <c r="AD179" s="153">
        <f ca="1">MAX((AC181+AD178)*'Capital Structure'!$M$15/12,0)</f>
        <v>0</v>
      </c>
      <c r="AE179" s="153">
        <f ca="1">MAX((AD181+AE178)*'Capital Structure'!$M$15/12,0)</f>
        <v>0</v>
      </c>
      <c r="AF179" s="153">
        <f ca="1">MAX((AE181+AF178)*'Capital Structure'!$M$15/12,0)</f>
        <v>0</v>
      </c>
      <c r="AG179" s="153">
        <f ca="1">MAX((AF181+AG178)*'Capital Structure'!$M$15/12,0)</f>
        <v>0</v>
      </c>
      <c r="AH179" s="153">
        <f ca="1">MAX((AG181+AH178)*'Capital Structure'!$M$15/12,0)</f>
        <v>0</v>
      </c>
      <c r="AI179" s="153">
        <f ca="1">MAX((AH181+AI178)*'Capital Structure'!$M$15/12,0)</f>
        <v>0</v>
      </c>
      <c r="AJ179" s="153">
        <f ca="1">MAX((AI181+AJ178)*'Capital Structure'!$M$15/12,0)</f>
        <v>0</v>
      </c>
      <c r="AK179" s="153">
        <f ca="1">MAX((AJ181+AK178)*'Capital Structure'!$M$15/12,0)</f>
        <v>0</v>
      </c>
      <c r="AL179" s="153">
        <f ca="1">MAX((AK181+AL178)*'Capital Structure'!$M$15/12,0)</f>
        <v>0</v>
      </c>
      <c r="AM179" s="153">
        <f ca="1">MAX((AL181+AM178)*'Capital Structure'!$M$15/12,0)</f>
        <v>0</v>
      </c>
      <c r="AN179" s="153">
        <f ca="1">MAX((AM181+AN178)*'Capital Structure'!$M$15/12,0)</f>
        <v>0</v>
      </c>
      <c r="AO179" s="153">
        <f ca="1">MAX((AN181+AO178)*'Capital Structure'!$M$15/12,0)</f>
        <v>0</v>
      </c>
      <c r="AP179" s="153">
        <f ca="1">MAX((AO181+AP178)*'Capital Structure'!$M$15/12,0)</f>
        <v>0</v>
      </c>
      <c r="AQ179" s="153">
        <f ca="1">MAX((AP181+AQ178)*'Capital Structure'!$M$15/12,0)</f>
        <v>0</v>
      </c>
      <c r="AR179" s="153">
        <f ca="1">MAX((AQ181+AR178)*'Capital Structure'!$M$15/12,0)</f>
        <v>0</v>
      </c>
      <c r="AS179" s="153">
        <f ca="1">MAX((AR181+AS178)*'Capital Structure'!$M$15/12,0)</f>
        <v>0</v>
      </c>
      <c r="AT179" s="153">
        <f ca="1">MAX((AS181+AT178)*'Capital Structure'!$M$15/12,0)</f>
        <v>0</v>
      </c>
      <c r="AU179" s="153">
        <f ca="1">MAX((AT181+AU178)*'Capital Structure'!$M$15/12,0)</f>
        <v>0</v>
      </c>
      <c r="AV179" s="153">
        <f ca="1">MAX((AU181+AV178)*'Capital Structure'!$M$15/12,0)</f>
        <v>0</v>
      </c>
      <c r="AW179" s="153">
        <f ca="1">MAX((AV181+AW178)*'Capital Structure'!$M$15/12,0)</f>
        <v>0</v>
      </c>
      <c r="AX179" s="153" t="e">
        <f ca="1">MAX((AW181+AX178)*'Capital Structure'!$M$15/12,0)</f>
        <v>#REF!</v>
      </c>
      <c r="AY179" s="153" t="e">
        <f ca="1">MAX((AX181+AY178)*'Capital Structure'!$M$15/12,0)</f>
        <v>#REF!</v>
      </c>
      <c r="AZ179" s="153" t="e">
        <f ca="1">MAX((AY181+AZ178)*'Capital Structure'!$M$15/12,0)</f>
        <v>#REF!</v>
      </c>
      <c r="BA179" s="153" t="e">
        <f ca="1">MAX((AZ181+BA178)*'Capital Structure'!$M$15/12,0)</f>
        <v>#REF!</v>
      </c>
      <c r="BB179" s="153" t="e">
        <f ca="1">MAX((BA181+BB178)*'Capital Structure'!$M$15/12,0)</f>
        <v>#REF!</v>
      </c>
      <c r="BC179" s="153" t="e">
        <f ca="1">MAX((BB181+BC178)*'Capital Structure'!$M$15/12,0)</f>
        <v>#REF!</v>
      </c>
      <c r="BD179" s="153" t="e">
        <f ca="1">MAX((BC181+BD178)*'Capital Structure'!$M$15/12,0)</f>
        <v>#REF!</v>
      </c>
      <c r="BE179" s="153" t="e">
        <f ca="1">MAX((BD181+BE178)*'Capital Structure'!$M$15/12,0)</f>
        <v>#REF!</v>
      </c>
      <c r="BF179" s="153" t="e">
        <f ca="1">MAX((BE181+BF178)*'Capital Structure'!$M$15/12,0)</f>
        <v>#REF!</v>
      </c>
      <c r="BG179" s="153" t="e">
        <f ca="1">MAX((BF181+BG178)*'Capital Structure'!$M$15/12,0)</f>
        <v>#REF!</v>
      </c>
      <c r="BH179" s="153" t="e">
        <f ca="1">MAX((BG181+BH178)*'Capital Structure'!$M$15/12,0)</f>
        <v>#REF!</v>
      </c>
      <c r="BI179" s="153" t="e">
        <f ca="1">MAX((BH181+BI178)*'Capital Structure'!$M$15/12,0)</f>
        <v>#REF!</v>
      </c>
      <c r="BJ179" s="153" t="e">
        <f ca="1">MAX((BI181+BJ178)*'Capital Structure'!$M$15/12,0)</f>
        <v>#REF!</v>
      </c>
      <c r="BK179" s="153" t="e">
        <f ca="1">MAX((BJ181+BK178)*'Capital Structure'!$M$15/12,0)</f>
        <v>#REF!</v>
      </c>
      <c r="BL179" s="153" t="e">
        <f ca="1">MAX((BK181+BL178)*'Capital Structure'!$M$15/12,0)</f>
        <v>#REF!</v>
      </c>
      <c r="BM179" s="153" t="e">
        <f ca="1">MAX((BL181+BM178)*'Capital Structure'!$M$15/12,0)</f>
        <v>#REF!</v>
      </c>
      <c r="BN179" s="153" t="e">
        <f ca="1">MAX((BM181+BN178)*'Capital Structure'!$M$15/12,0)</f>
        <v>#REF!</v>
      </c>
      <c r="BO179" s="153" t="e">
        <f ca="1">MAX((BN181+BO178)*'Capital Structure'!$M$15/12,0)</f>
        <v>#REF!</v>
      </c>
      <c r="BP179" s="153" t="e">
        <f ca="1">MAX((BO181+BP178)*'Capital Structure'!$M$15/12,0)</f>
        <v>#REF!</v>
      </c>
      <c r="BQ179" s="153" t="e">
        <f ca="1">MAX((BP181+BQ178)*'Capital Structure'!$M$15/12,0)</f>
        <v>#REF!</v>
      </c>
      <c r="BR179" s="153" t="e">
        <f ca="1">MAX((BQ181+BR178)*'Capital Structure'!$M$15/12,0)</f>
        <v>#REF!</v>
      </c>
      <c r="BS179" s="153" t="e">
        <f ca="1">MAX((BR181+BS178)*'Capital Structure'!$M$15/12,0)</f>
        <v>#REF!</v>
      </c>
      <c r="BT179" s="153" t="e">
        <f ca="1">MAX((BS181+BT178)*'Capital Structure'!$M$15/12,0)</f>
        <v>#REF!</v>
      </c>
      <c r="BU179" s="153" t="e">
        <f ca="1">MAX((BT181+BU178)*'Capital Structure'!$M$15/12,0)</f>
        <v>#REF!</v>
      </c>
      <c r="BV179" s="153" t="e">
        <f ca="1">MAX((BU181+BV178)*'Capital Structure'!$M$15/12,0)</f>
        <v>#REF!</v>
      </c>
      <c r="BW179" s="153" t="e">
        <f ca="1">MAX((BV181+BW178)*'Capital Structure'!$M$15/12,0)</f>
        <v>#REF!</v>
      </c>
      <c r="BX179" s="153" t="e">
        <f ca="1">MAX((BW181+BX178)*'Capital Structure'!$M$15/12,0)</f>
        <v>#REF!</v>
      </c>
      <c r="BY179" s="153" t="e">
        <f ca="1">MAX((BX181+BY178)*'Capital Structure'!$M$15/12,0)</f>
        <v>#REF!</v>
      </c>
      <c r="BZ179" s="153" t="e">
        <f ca="1">MAX((BY181+BZ178)*'Capital Structure'!$M$15/12,0)</f>
        <v>#REF!</v>
      </c>
      <c r="CA179" s="153" t="e">
        <f ca="1">MAX((BZ181+CA178)*'Capital Structure'!$M$15/12,0)</f>
        <v>#REF!</v>
      </c>
      <c r="CB179" s="153" t="e">
        <f ca="1">MAX((CA181+CB178)*'Capital Structure'!$M$15/12,0)</f>
        <v>#REF!</v>
      </c>
      <c r="CC179" s="153" t="e">
        <f ca="1">MAX((CB181+CC178)*'Capital Structure'!$M$15/12,0)</f>
        <v>#REF!</v>
      </c>
      <c r="CD179" s="153" t="e">
        <f ca="1">MAX((CC181+CD178)*'Capital Structure'!$M$15/12,0)</f>
        <v>#REF!</v>
      </c>
      <c r="CE179" s="153" t="e">
        <f ca="1">MAX((CD181+CE178)*'Capital Structure'!$M$15/12,0)</f>
        <v>#REF!</v>
      </c>
      <c r="CF179" s="153" t="e">
        <f ca="1">MAX((CE181+CF178)*'Capital Structure'!$M$15/12,0)</f>
        <v>#REF!</v>
      </c>
      <c r="CG179" s="153" t="e">
        <f ca="1">MAX((CF181+CG178)*'Capital Structure'!$M$15/12,0)</f>
        <v>#REF!</v>
      </c>
      <c r="CH179" s="153" t="e">
        <f ca="1">MAX((CG181+CH178)*'Capital Structure'!$M$15/12,0)</f>
        <v>#REF!</v>
      </c>
      <c r="CI179" s="153" t="e">
        <f ca="1">MAX((CH181+CI178)*'Capital Structure'!$M$15/12,0)</f>
        <v>#REF!</v>
      </c>
      <c r="CJ179" s="153" t="e">
        <f ca="1">MAX((CI181+CJ178)*'Capital Structure'!$M$15/12,0)</f>
        <v>#REF!</v>
      </c>
      <c r="CK179" s="153" t="e">
        <f ca="1">MAX((CJ181+CK178)*'Capital Structure'!$M$15/12,0)</f>
        <v>#REF!</v>
      </c>
      <c r="CL179" s="153" t="e">
        <f ca="1">MAX((CK181+CL178)*'Capital Structure'!$M$15/12,0)</f>
        <v>#REF!</v>
      </c>
      <c r="CM179" s="153" t="e">
        <f ca="1">MAX((CL181+CM178)*'Capital Structure'!$M$15/12,0)</f>
        <v>#REF!</v>
      </c>
      <c r="CN179" s="153" t="e">
        <f ca="1">MAX((CM181+CN178)*'Capital Structure'!$M$15/12,0)</f>
        <v>#REF!</v>
      </c>
      <c r="CO179" s="153" t="e">
        <f ca="1">MAX((CN181+CO178)*'Capital Structure'!$M$15/12,0)</f>
        <v>#REF!</v>
      </c>
      <c r="CP179" s="153" t="e">
        <f ca="1">MAX((CO181+CP178)*'Capital Structure'!$M$15/12,0)</f>
        <v>#REF!</v>
      </c>
      <c r="CQ179" s="153" t="e">
        <f ca="1">MAX((CP181+CQ178)*'Capital Structure'!$M$15/12,0)</f>
        <v>#REF!</v>
      </c>
      <c r="CR179" s="153" t="e">
        <f ca="1">MAX((CQ181+CR178)*'Capital Structure'!$M$15/12,0)</f>
        <v>#REF!</v>
      </c>
      <c r="CS179" s="153" t="e">
        <f ca="1">MAX((CR181+CS178)*'Capital Structure'!$M$15/12,0)</f>
        <v>#REF!</v>
      </c>
      <c r="CT179" s="153" t="e">
        <f ca="1">MAX((CS181+CT178)*'Capital Structure'!$M$15/12,0)</f>
        <v>#REF!</v>
      </c>
      <c r="CU179" s="153" t="e">
        <f ca="1">MAX((CT181+CU178)*'Capital Structure'!$M$15/12,0)</f>
        <v>#REF!</v>
      </c>
      <c r="CV179" s="153" t="e">
        <f ca="1">MAX((CU181+CV178)*'Capital Structure'!$M$15/12,0)</f>
        <v>#REF!</v>
      </c>
      <c r="CW179" s="153" t="e">
        <f ca="1">MAX((CV181+CW178)*'Capital Structure'!$M$15/12,0)</f>
        <v>#REF!</v>
      </c>
      <c r="CX179" s="153" t="e">
        <f ca="1">MAX((CW181+CX178)*'Capital Structure'!$M$15/12,0)</f>
        <v>#REF!</v>
      </c>
      <c r="CY179" s="153" t="e">
        <f ca="1">MAX((CX181+CY178)*'Capital Structure'!$M$15/12,0)</f>
        <v>#REF!</v>
      </c>
      <c r="CZ179" s="153" t="e">
        <f ca="1">MAX((CY181+CZ178)*'Capital Structure'!$M$15/12,0)</f>
        <v>#REF!</v>
      </c>
      <c r="DA179" s="153" t="e">
        <f ca="1">MAX((CZ181+DA178)*'Capital Structure'!$M$15/12,0)</f>
        <v>#REF!</v>
      </c>
      <c r="DB179" s="153" t="e">
        <f ca="1">MAX((DA181+DB178)*'Capital Structure'!$M$15/12,0)</f>
        <v>#REF!</v>
      </c>
      <c r="DC179" s="153" t="e">
        <f ca="1">MAX((DB181+DC178)*'Capital Structure'!$M$15/12,0)</f>
        <v>#REF!</v>
      </c>
      <c r="DD179" s="153" t="e">
        <f ca="1">MAX((DC181+DD178)*'Capital Structure'!$M$15/12,0)</f>
        <v>#REF!</v>
      </c>
      <c r="DE179" s="153" t="e">
        <f ca="1">MAX((DD181+DE178)*'Capital Structure'!$M$15/12,0)</f>
        <v>#REF!</v>
      </c>
      <c r="DF179" s="153" t="e">
        <f ca="1">MAX((DE181+DF178)*'Capital Structure'!$M$15/12,0)</f>
        <v>#REF!</v>
      </c>
      <c r="DG179" s="153" t="e">
        <f ca="1">MAX((DF181+DG178)*'Capital Structure'!$M$15/12,0)</f>
        <v>#REF!</v>
      </c>
      <c r="DH179" s="153" t="e">
        <f ca="1">MAX((DG181+DH178)*'Capital Structure'!$M$15/12,0)</f>
        <v>#REF!</v>
      </c>
      <c r="DI179" s="153" t="e">
        <f ca="1">MAX((DH181+DI178)*'Capital Structure'!$M$15/12,0)</f>
        <v>#REF!</v>
      </c>
      <c r="DJ179" s="153" t="e">
        <f ca="1">MAX((DI181+DJ178)*'Capital Structure'!$M$15/12,0)</f>
        <v>#REF!</v>
      </c>
      <c r="DK179" s="153" t="e">
        <f ca="1">MAX((DJ181+DK178)*'Capital Structure'!$M$15/12,0)</f>
        <v>#REF!</v>
      </c>
      <c r="DL179" s="153" t="e">
        <f ca="1">MAX((DK181+DL178)*'Capital Structure'!$M$15/12,0)</f>
        <v>#REF!</v>
      </c>
      <c r="DM179" s="153" t="e">
        <f ca="1">MAX((DL181+DM178)*'Capital Structure'!$M$15/12,0)</f>
        <v>#REF!</v>
      </c>
      <c r="DN179" s="153" t="e">
        <f ca="1">MAX((DM181+DN178)*'Capital Structure'!$M$15/12,0)</f>
        <v>#REF!</v>
      </c>
      <c r="DO179" s="153" t="e">
        <f ca="1">MAX((DN181+DO178)*'Capital Structure'!$M$15/12,0)</f>
        <v>#REF!</v>
      </c>
      <c r="DP179" s="153" t="e">
        <f ca="1">MAX((DO181+DP178)*'Capital Structure'!$M$15/12,0)</f>
        <v>#REF!</v>
      </c>
      <c r="DQ179" s="153" t="e">
        <f ca="1">MAX((DP181+DQ178)*'Capital Structure'!$M$15/12,0)</f>
        <v>#REF!</v>
      </c>
      <c r="DR179" s="153" t="e">
        <f ca="1">MAX((DQ181+DR178)*'Capital Structure'!$M$15/12,0)</f>
        <v>#REF!</v>
      </c>
      <c r="DS179" s="153" t="e">
        <f ca="1">MAX((DR181+DS178)*'Capital Structure'!$M$15/12,0)</f>
        <v>#REF!</v>
      </c>
      <c r="DT179" s="153" t="e">
        <f ca="1">MAX((DS181+DT178)*'Capital Structure'!$M$15/12,0)</f>
        <v>#REF!</v>
      </c>
      <c r="DU179" s="153" t="e">
        <f ca="1">MAX((DT181+DU178)*'Capital Structure'!$M$15/12,0)</f>
        <v>#REF!</v>
      </c>
      <c r="DV179" s="153" t="e">
        <f ca="1">MAX((DU181+DV178)*'Capital Structure'!$M$15/12,0)</f>
        <v>#REF!</v>
      </c>
      <c r="DW179" s="153" t="e">
        <f ca="1">MAX((DV181+DW178)*'Capital Structure'!$M$15/12,0)</f>
        <v>#REF!</v>
      </c>
      <c r="DX179" s="153" t="e">
        <f ca="1">MAX((DW181+DX178)*'Capital Structure'!$M$15/12,0)</f>
        <v>#REF!</v>
      </c>
      <c r="DY179" s="153" t="e">
        <f ca="1">MAX((DX181+DY178)*'Capital Structure'!$M$15/12,0)</f>
        <v>#REF!</v>
      </c>
      <c r="DZ179" s="153" t="e">
        <f ca="1">MAX((DY181+DZ178)*'Capital Structure'!$M$15/12,0)</f>
        <v>#REF!</v>
      </c>
      <c r="EA179" s="153" t="e">
        <f ca="1">MAX((DZ181+EA178)*'Capital Structure'!$M$15/12,0)</f>
        <v>#REF!</v>
      </c>
      <c r="EB179" s="153" t="e">
        <f ca="1">MAX((EA181+EB178)*'Capital Structure'!$M$15/12,0)</f>
        <v>#REF!</v>
      </c>
      <c r="EC179" s="153" t="e">
        <f ca="1">MAX((EB181+EC178)*'Capital Structure'!$M$15/12,0)</f>
        <v>#REF!</v>
      </c>
      <c r="ED179" s="153" t="e">
        <f ca="1">MAX((EC181+ED178)*'Capital Structure'!$M$15/12,0)</f>
        <v>#REF!</v>
      </c>
      <c r="EE179" s="153" t="e">
        <f ca="1">MAX((ED181+EE178)*'Capital Structure'!$M$15/12,0)</f>
        <v>#REF!</v>
      </c>
      <c r="EF179" s="153" t="e">
        <f ca="1">MAX((EE181+EF178)*'Capital Structure'!$M$15/12,0)</f>
        <v>#REF!</v>
      </c>
      <c r="EG179" s="153" t="e">
        <f ca="1">MAX((EF181+EG178)*'Capital Structure'!$M$15/12,0)</f>
        <v>#REF!</v>
      </c>
      <c r="EH179" s="153" t="e">
        <f ca="1">MAX((EG181+EH178)*'Capital Structure'!$M$15/12,0)</f>
        <v>#REF!</v>
      </c>
      <c r="EI179" s="153" t="e">
        <f ca="1">MAX((EH181+EI178)*'Capital Structure'!$M$15/12,0)</f>
        <v>#REF!</v>
      </c>
      <c r="EJ179" s="153" t="e">
        <f ca="1">MAX((EI181+EJ178)*'Capital Structure'!$M$15/12,0)</f>
        <v>#REF!</v>
      </c>
      <c r="EK179" s="153" t="e">
        <f ca="1">MAX((EJ181+EK178)*'Capital Structure'!$M$15/12,0)</f>
        <v>#REF!</v>
      </c>
    </row>
    <row r="180" spans="1:16384">
      <c r="B180" s="125" t="s">
        <v>352</v>
      </c>
      <c r="C180" s="125"/>
      <c r="D180" s="125"/>
      <c r="E180" s="136">
        <f t="shared" ref="E180:BP180" ca="1" si="77">IF((E160)&gt;0,MIN(E160,D181+E179),0)</f>
        <v>0</v>
      </c>
      <c r="F180" s="136">
        <f t="shared" ca="1" si="77"/>
        <v>0</v>
      </c>
      <c r="G180" s="136">
        <f t="shared" ca="1" si="77"/>
        <v>0</v>
      </c>
      <c r="H180" s="136">
        <f t="shared" ca="1" si="77"/>
        <v>0</v>
      </c>
      <c r="I180" s="136">
        <f t="shared" ca="1" si="77"/>
        <v>0</v>
      </c>
      <c r="J180" s="136">
        <f t="shared" ca="1" si="77"/>
        <v>0</v>
      </c>
      <c r="K180" s="136">
        <f t="shared" ca="1" si="77"/>
        <v>0</v>
      </c>
      <c r="L180" s="136">
        <f t="shared" ca="1" si="77"/>
        <v>0</v>
      </c>
      <c r="M180" s="136">
        <f t="shared" ca="1" si="77"/>
        <v>0</v>
      </c>
      <c r="N180" s="136">
        <f t="shared" ca="1" si="77"/>
        <v>0</v>
      </c>
      <c r="O180" s="136">
        <f t="shared" ca="1" si="77"/>
        <v>0</v>
      </c>
      <c r="P180" s="136">
        <f t="shared" ca="1" si="77"/>
        <v>0</v>
      </c>
      <c r="Q180" s="136">
        <f t="shared" ca="1" si="77"/>
        <v>0</v>
      </c>
      <c r="R180" s="136">
        <f t="shared" ca="1" si="77"/>
        <v>0</v>
      </c>
      <c r="S180" s="136">
        <f t="shared" ca="1" si="77"/>
        <v>0</v>
      </c>
      <c r="T180" s="136">
        <f t="shared" ca="1" si="77"/>
        <v>0</v>
      </c>
      <c r="U180" s="136">
        <f t="shared" ca="1" si="77"/>
        <v>0</v>
      </c>
      <c r="V180" s="136">
        <f t="shared" ca="1" si="77"/>
        <v>5029641.2040500939</v>
      </c>
      <c r="W180" s="136">
        <f t="shared" ca="1" si="77"/>
        <v>5030048.2265955657</v>
      </c>
      <c r="X180" s="136">
        <f t="shared" ca="1" si="77"/>
        <v>109658821.99078974</v>
      </c>
      <c r="Y180" s="136">
        <f t="shared" ca="1" si="77"/>
        <v>95032923.846620291</v>
      </c>
      <c r="Z180" s="136">
        <f t="shared" ca="1" si="77"/>
        <v>136782885.84662029</v>
      </c>
      <c r="AA180" s="136">
        <f t="shared" ca="1" si="77"/>
        <v>74422309.742463157</v>
      </c>
      <c r="AB180" s="136">
        <f t="shared" ca="1" si="77"/>
        <v>0</v>
      </c>
      <c r="AC180" s="136">
        <f t="shared" ca="1" si="77"/>
        <v>0</v>
      </c>
      <c r="AD180" s="136">
        <f t="shared" ca="1" si="77"/>
        <v>0</v>
      </c>
      <c r="AE180" s="136">
        <f t="shared" ca="1" si="77"/>
        <v>0</v>
      </c>
      <c r="AF180" s="136">
        <f t="shared" ca="1" si="77"/>
        <v>0</v>
      </c>
      <c r="AG180" s="136">
        <f t="shared" ca="1" si="77"/>
        <v>0</v>
      </c>
      <c r="AH180" s="136">
        <f t="shared" ca="1" si="77"/>
        <v>0</v>
      </c>
      <c r="AI180" s="136">
        <f t="shared" ca="1" si="77"/>
        <v>0</v>
      </c>
      <c r="AJ180" s="136">
        <f t="shared" ca="1" si="77"/>
        <v>0</v>
      </c>
      <c r="AK180" s="136">
        <f t="shared" ca="1" si="77"/>
        <v>0</v>
      </c>
      <c r="AL180" s="136">
        <f t="shared" ca="1" si="77"/>
        <v>0</v>
      </c>
      <c r="AM180" s="136">
        <f t="shared" ca="1" si="77"/>
        <v>0</v>
      </c>
      <c r="AN180" s="136">
        <f t="shared" ca="1" si="77"/>
        <v>0</v>
      </c>
      <c r="AO180" s="136">
        <f t="shared" ca="1" si="77"/>
        <v>0</v>
      </c>
      <c r="AP180" s="136">
        <f t="shared" ca="1" si="77"/>
        <v>0</v>
      </c>
      <c r="AQ180" s="136">
        <f t="shared" ca="1" si="77"/>
        <v>0</v>
      </c>
      <c r="AR180" s="136">
        <f t="shared" ca="1" si="77"/>
        <v>0</v>
      </c>
      <c r="AS180" s="136">
        <f t="shared" ca="1" si="77"/>
        <v>0</v>
      </c>
      <c r="AT180" s="136">
        <f t="shared" ca="1" si="77"/>
        <v>0</v>
      </c>
      <c r="AU180" s="136">
        <f t="shared" ca="1" si="77"/>
        <v>0</v>
      </c>
      <c r="AV180" s="136">
        <f t="shared" ca="1" si="77"/>
        <v>0</v>
      </c>
      <c r="AW180" s="136">
        <f t="shared" ca="1" si="77"/>
        <v>0</v>
      </c>
      <c r="AX180" s="136" t="e">
        <f t="shared" ca="1" si="77"/>
        <v>#REF!</v>
      </c>
      <c r="AY180" s="136">
        <f t="shared" ca="1" si="77"/>
        <v>0</v>
      </c>
      <c r="AZ180" s="136">
        <f t="shared" ca="1" si="77"/>
        <v>0</v>
      </c>
      <c r="BA180" s="136">
        <f t="shared" ca="1" si="77"/>
        <v>0</v>
      </c>
      <c r="BB180" s="136">
        <f t="shared" ca="1" si="77"/>
        <v>0</v>
      </c>
      <c r="BC180" s="136">
        <f t="shared" ca="1" si="77"/>
        <v>0</v>
      </c>
      <c r="BD180" s="136">
        <f t="shared" ca="1" si="77"/>
        <v>0</v>
      </c>
      <c r="BE180" s="136">
        <f t="shared" ca="1" si="77"/>
        <v>0</v>
      </c>
      <c r="BF180" s="136">
        <f t="shared" ca="1" si="77"/>
        <v>0</v>
      </c>
      <c r="BG180" s="136">
        <f t="shared" ca="1" si="77"/>
        <v>0</v>
      </c>
      <c r="BH180" s="136">
        <f t="shared" ca="1" si="77"/>
        <v>0</v>
      </c>
      <c r="BI180" s="136">
        <f t="shared" ca="1" si="77"/>
        <v>0</v>
      </c>
      <c r="BJ180" s="136">
        <f t="shared" ca="1" si="77"/>
        <v>0</v>
      </c>
      <c r="BK180" s="136">
        <f t="shared" ca="1" si="77"/>
        <v>0</v>
      </c>
      <c r="BL180" s="136">
        <f t="shared" ca="1" si="77"/>
        <v>0</v>
      </c>
      <c r="BM180" s="136">
        <f t="shared" ca="1" si="77"/>
        <v>0</v>
      </c>
      <c r="BN180" s="136">
        <f t="shared" ca="1" si="77"/>
        <v>0</v>
      </c>
      <c r="BO180" s="136">
        <f t="shared" ca="1" si="77"/>
        <v>0</v>
      </c>
      <c r="BP180" s="136">
        <f t="shared" ca="1" si="77"/>
        <v>0</v>
      </c>
      <c r="BQ180" s="136">
        <f t="shared" ref="BQ180:EB180" ca="1" si="78">IF((BQ160)&gt;0,MIN(BQ160,BP181+BQ179),0)</f>
        <v>0</v>
      </c>
      <c r="BR180" s="136">
        <f t="shared" ca="1" si="78"/>
        <v>0</v>
      </c>
      <c r="BS180" s="136">
        <f t="shared" ca="1" si="78"/>
        <v>0</v>
      </c>
      <c r="BT180" s="136">
        <f t="shared" ca="1" si="78"/>
        <v>0</v>
      </c>
      <c r="BU180" s="136">
        <f t="shared" ca="1" si="78"/>
        <v>0</v>
      </c>
      <c r="BV180" s="136">
        <f t="shared" si="78"/>
        <v>0</v>
      </c>
      <c r="BW180" s="136">
        <f t="shared" si="78"/>
        <v>0</v>
      </c>
      <c r="BX180" s="136">
        <f t="shared" si="78"/>
        <v>0</v>
      </c>
      <c r="BY180" s="136">
        <f t="shared" si="78"/>
        <v>0</v>
      </c>
      <c r="BZ180" s="136">
        <f t="shared" si="78"/>
        <v>0</v>
      </c>
      <c r="CA180" s="136">
        <f t="shared" si="78"/>
        <v>0</v>
      </c>
      <c r="CB180" s="136">
        <f t="shared" si="78"/>
        <v>0</v>
      </c>
      <c r="CC180" s="136">
        <f t="shared" si="78"/>
        <v>0</v>
      </c>
      <c r="CD180" s="136">
        <f t="shared" si="78"/>
        <v>0</v>
      </c>
      <c r="CE180" s="136">
        <f t="shared" si="78"/>
        <v>0</v>
      </c>
      <c r="CF180" s="136">
        <f t="shared" si="78"/>
        <v>0</v>
      </c>
      <c r="CG180" s="136">
        <f t="shared" si="78"/>
        <v>0</v>
      </c>
      <c r="CH180" s="136">
        <f t="shared" si="78"/>
        <v>0</v>
      </c>
      <c r="CI180" s="136">
        <f t="shared" si="78"/>
        <v>0</v>
      </c>
      <c r="CJ180" s="136">
        <f t="shared" si="78"/>
        <v>0</v>
      </c>
      <c r="CK180" s="136">
        <f t="shared" si="78"/>
        <v>0</v>
      </c>
      <c r="CL180" s="136">
        <f t="shared" si="78"/>
        <v>0</v>
      </c>
      <c r="CM180" s="136">
        <f t="shared" si="78"/>
        <v>0</v>
      </c>
      <c r="CN180" s="136">
        <f t="shared" si="78"/>
        <v>0</v>
      </c>
      <c r="CO180" s="136">
        <f t="shared" si="78"/>
        <v>0</v>
      </c>
      <c r="CP180" s="136">
        <f t="shared" si="78"/>
        <v>0</v>
      </c>
      <c r="CQ180" s="136">
        <f t="shared" si="78"/>
        <v>0</v>
      </c>
      <c r="CR180" s="136">
        <f t="shared" si="78"/>
        <v>0</v>
      </c>
      <c r="CS180" s="136">
        <f t="shared" si="78"/>
        <v>0</v>
      </c>
      <c r="CT180" s="136">
        <f t="shared" si="78"/>
        <v>0</v>
      </c>
      <c r="CU180" s="136">
        <f t="shared" si="78"/>
        <v>0</v>
      </c>
      <c r="CV180" s="136">
        <f t="shared" si="78"/>
        <v>0</v>
      </c>
      <c r="CW180" s="136">
        <f t="shared" si="78"/>
        <v>0</v>
      </c>
      <c r="CX180" s="136">
        <f t="shared" si="78"/>
        <v>0</v>
      </c>
      <c r="CY180" s="136">
        <f t="shared" si="78"/>
        <v>0</v>
      </c>
      <c r="CZ180" s="136">
        <f t="shared" si="78"/>
        <v>0</v>
      </c>
      <c r="DA180" s="136">
        <f t="shared" si="78"/>
        <v>0</v>
      </c>
      <c r="DB180" s="136">
        <f t="shared" si="78"/>
        <v>0</v>
      </c>
      <c r="DC180" s="136">
        <f t="shared" si="78"/>
        <v>0</v>
      </c>
      <c r="DD180" s="136">
        <f t="shared" si="78"/>
        <v>0</v>
      </c>
      <c r="DE180" s="136">
        <f t="shared" si="78"/>
        <v>0</v>
      </c>
      <c r="DF180" s="136">
        <f t="shared" si="78"/>
        <v>0</v>
      </c>
      <c r="DG180" s="136">
        <f t="shared" si="78"/>
        <v>0</v>
      </c>
      <c r="DH180" s="136">
        <f t="shared" si="78"/>
        <v>0</v>
      </c>
      <c r="DI180" s="136">
        <f t="shared" si="78"/>
        <v>0</v>
      </c>
      <c r="DJ180" s="136">
        <f t="shared" si="78"/>
        <v>0</v>
      </c>
      <c r="DK180" s="136">
        <f t="shared" si="78"/>
        <v>0</v>
      </c>
      <c r="DL180" s="136">
        <f t="shared" si="78"/>
        <v>0</v>
      </c>
      <c r="DM180" s="136">
        <f t="shared" si="78"/>
        <v>0</v>
      </c>
      <c r="DN180" s="136">
        <f t="shared" si="78"/>
        <v>0</v>
      </c>
      <c r="DO180" s="136">
        <f t="shared" si="78"/>
        <v>0</v>
      </c>
      <c r="DP180" s="136">
        <f t="shared" si="78"/>
        <v>0</v>
      </c>
      <c r="DQ180" s="136">
        <f t="shared" si="78"/>
        <v>0</v>
      </c>
      <c r="DR180" s="136">
        <f t="shared" si="78"/>
        <v>0</v>
      </c>
      <c r="DS180" s="136">
        <f t="shared" si="78"/>
        <v>0</v>
      </c>
      <c r="DT180" s="136">
        <f t="shared" si="78"/>
        <v>0</v>
      </c>
      <c r="DU180" s="136">
        <f t="shared" si="78"/>
        <v>0</v>
      </c>
      <c r="DV180" s="136">
        <f t="shared" si="78"/>
        <v>0</v>
      </c>
      <c r="DW180" s="136">
        <f t="shared" si="78"/>
        <v>0</v>
      </c>
      <c r="DX180" s="136">
        <f t="shared" si="78"/>
        <v>0</v>
      </c>
      <c r="DY180" s="136">
        <f t="shared" si="78"/>
        <v>0</v>
      </c>
      <c r="DZ180" s="136">
        <f t="shared" si="78"/>
        <v>0</v>
      </c>
      <c r="EA180" s="136">
        <f t="shared" si="78"/>
        <v>0</v>
      </c>
      <c r="EB180" s="136">
        <f t="shared" si="78"/>
        <v>0</v>
      </c>
      <c r="EC180" s="136">
        <f t="shared" ref="EC180:EK180" si="79">IF((EC160)&gt;0,MIN(EC160,EB181+EC179),0)</f>
        <v>0</v>
      </c>
      <c r="ED180" s="136">
        <f t="shared" si="79"/>
        <v>0</v>
      </c>
      <c r="EE180" s="136">
        <f t="shared" si="79"/>
        <v>0</v>
      </c>
      <c r="EF180" s="136">
        <f t="shared" si="79"/>
        <v>0</v>
      </c>
      <c r="EG180" s="136">
        <f t="shared" si="79"/>
        <v>0</v>
      </c>
      <c r="EH180" s="136">
        <f t="shared" si="79"/>
        <v>0</v>
      </c>
      <c r="EI180" s="136">
        <f t="shared" si="79"/>
        <v>0</v>
      </c>
      <c r="EJ180" s="136">
        <f t="shared" si="79"/>
        <v>0</v>
      </c>
      <c r="EK180" s="136">
        <f t="shared" si="79"/>
        <v>0</v>
      </c>
    </row>
    <row r="181" spans="1:16384">
      <c r="B181" s="154" t="s">
        <v>373</v>
      </c>
      <c r="C181" s="125"/>
      <c r="D181" s="125"/>
      <c r="E181" s="136">
        <f t="shared" ref="E181:BP181" ca="1" si="80">MAX(D181+E178-E180-E183,0)</f>
        <v>13614195.761248605</v>
      </c>
      <c r="F181" s="136">
        <f t="shared" ca="1" si="80"/>
        <v>105414487.306243</v>
      </c>
      <c r="G181" s="136">
        <f t="shared" ca="1" si="80"/>
        <v>145090714.99540687</v>
      </c>
      <c r="H181" s="136">
        <f t="shared" ca="1" si="80"/>
        <v>184727819.80957073</v>
      </c>
      <c r="I181" s="136">
        <f t="shared" ca="1" si="80"/>
        <v>222034601.23585013</v>
      </c>
      <c r="J181" s="136">
        <f t="shared" ca="1" si="80"/>
        <v>259341382.66212952</v>
      </c>
      <c r="K181" s="136">
        <f t="shared" ca="1" si="80"/>
        <v>290481161.9909544</v>
      </c>
      <c r="L181" s="136">
        <f t="shared" ca="1" si="80"/>
        <v>321620941.31977928</v>
      </c>
      <c r="M181" s="136">
        <f t="shared" ca="1" si="80"/>
        <v>334259714.35624051</v>
      </c>
      <c r="N181" s="136">
        <f t="shared" ca="1" si="80"/>
        <v>346898487.39270175</v>
      </c>
      <c r="O181" s="136">
        <f t="shared" ca="1" si="80"/>
        <v>359537260.42916298</v>
      </c>
      <c r="P181" s="136">
        <f t="shared" ca="1" si="80"/>
        <v>372176033.46562421</v>
      </c>
      <c r="Q181" s="136">
        <f t="shared" ca="1" si="80"/>
        <v>384814806.50208545</v>
      </c>
      <c r="R181" s="136">
        <f t="shared" ca="1" si="80"/>
        <v>397453579.53854668</v>
      </c>
      <c r="S181" s="136">
        <f t="shared" ca="1" si="80"/>
        <v>410092326.94142497</v>
      </c>
      <c r="T181" s="136">
        <f t="shared" ca="1" si="80"/>
        <v>419411860.20994538</v>
      </c>
      <c r="U181" s="136">
        <f t="shared" ca="1" si="80"/>
        <v>425647824.59264761</v>
      </c>
      <c r="V181" s="136">
        <f t="shared" ca="1" si="80"/>
        <v>420618183.38859749</v>
      </c>
      <c r="W181" s="136">
        <f t="shared" ca="1" si="80"/>
        <v>415588135.16200191</v>
      </c>
      <c r="X181" s="136">
        <f t="shared" ca="1" si="80"/>
        <v>305929313.1712122</v>
      </c>
      <c r="Y181" s="136">
        <f t="shared" ca="1" si="80"/>
        <v>210896389.3245919</v>
      </c>
      <c r="Z181" s="136">
        <f t="shared" ca="1" si="80"/>
        <v>74113503.477971613</v>
      </c>
      <c r="AA181" s="136">
        <f t="shared" ca="1" si="80"/>
        <v>0</v>
      </c>
      <c r="AB181" s="136">
        <f t="shared" ca="1" si="80"/>
        <v>0</v>
      </c>
      <c r="AC181" s="136">
        <f t="shared" ca="1" si="80"/>
        <v>0</v>
      </c>
      <c r="AD181" s="136">
        <f t="shared" ca="1" si="80"/>
        <v>0</v>
      </c>
      <c r="AE181" s="136">
        <f t="shared" ca="1" si="80"/>
        <v>0</v>
      </c>
      <c r="AF181" s="136">
        <f t="shared" ca="1" si="80"/>
        <v>0</v>
      </c>
      <c r="AG181" s="136">
        <f t="shared" ca="1" si="80"/>
        <v>0</v>
      </c>
      <c r="AH181" s="136">
        <f t="shared" ca="1" si="80"/>
        <v>0</v>
      </c>
      <c r="AI181" s="136">
        <f t="shared" ca="1" si="80"/>
        <v>0</v>
      </c>
      <c r="AJ181" s="136">
        <f t="shared" ca="1" si="80"/>
        <v>0</v>
      </c>
      <c r="AK181" s="136">
        <f t="shared" ca="1" si="80"/>
        <v>0</v>
      </c>
      <c r="AL181" s="136">
        <f t="shared" ca="1" si="80"/>
        <v>0</v>
      </c>
      <c r="AM181" s="136">
        <f t="shared" ca="1" si="80"/>
        <v>0</v>
      </c>
      <c r="AN181" s="136">
        <f t="shared" ca="1" si="80"/>
        <v>0</v>
      </c>
      <c r="AO181" s="136">
        <f t="shared" ca="1" si="80"/>
        <v>0</v>
      </c>
      <c r="AP181" s="136">
        <f t="shared" ca="1" si="80"/>
        <v>0</v>
      </c>
      <c r="AQ181" s="136">
        <f t="shared" ca="1" si="80"/>
        <v>0</v>
      </c>
      <c r="AR181" s="136">
        <f t="shared" ca="1" si="80"/>
        <v>0</v>
      </c>
      <c r="AS181" s="136">
        <f t="shared" ca="1" si="80"/>
        <v>0</v>
      </c>
      <c r="AT181" s="136">
        <f t="shared" ca="1" si="80"/>
        <v>0</v>
      </c>
      <c r="AU181" s="136">
        <f t="shared" ca="1" si="80"/>
        <v>0</v>
      </c>
      <c r="AV181" s="136">
        <f t="shared" ca="1" si="80"/>
        <v>0</v>
      </c>
      <c r="AW181" s="136">
        <f t="shared" ca="1" si="80"/>
        <v>0</v>
      </c>
      <c r="AX181" s="136" t="e">
        <f t="shared" ca="1" si="80"/>
        <v>#REF!</v>
      </c>
      <c r="AY181" s="136" t="e">
        <f t="shared" ca="1" si="80"/>
        <v>#REF!</v>
      </c>
      <c r="AZ181" s="136" t="e">
        <f t="shared" ca="1" si="80"/>
        <v>#REF!</v>
      </c>
      <c r="BA181" s="136" t="e">
        <f t="shared" ca="1" si="80"/>
        <v>#REF!</v>
      </c>
      <c r="BB181" s="136" t="e">
        <f t="shared" ca="1" si="80"/>
        <v>#REF!</v>
      </c>
      <c r="BC181" s="136" t="e">
        <f t="shared" ca="1" si="80"/>
        <v>#REF!</v>
      </c>
      <c r="BD181" s="136" t="e">
        <f t="shared" ca="1" si="80"/>
        <v>#REF!</v>
      </c>
      <c r="BE181" s="136" t="e">
        <f t="shared" ca="1" si="80"/>
        <v>#REF!</v>
      </c>
      <c r="BF181" s="136" t="e">
        <f t="shared" ca="1" si="80"/>
        <v>#REF!</v>
      </c>
      <c r="BG181" s="136" t="e">
        <f t="shared" ca="1" si="80"/>
        <v>#REF!</v>
      </c>
      <c r="BH181" s="136" t="e">
        <f t="shared" ca="1" si="80"/>
        <v>#REF!</v>
      </c>
      <c r="BI181" s="136" t="e">
        <f t="shared" ca="1" si="80"/>
        <v>#REF!</v>
      </c>
      <c r="BJ181" s="136" t="e">
        <f t="shared" ca="1" si="80"/>
        <v>#REF!</v>
      </c>
      <c r="BK181" s="136" t="e">
        <f t="shared" ca="1" si="80"/>
        <v>#REF!</v>
      </c>
      <c r="BL181" s="136" t="e">
        <f t="shared" ca="1" si="80"/>
        <v>#REF!</v>
      </c>
      <c r="BM181" s="136" t="e">
        <f t="shared" ca="1" si="80"/>
        <v>#REF!</v>
      </c>
      <c r="BN181" s="136" t="e">
        <f t="shared" ca="1" si="80"/>
        <v>#REF!</v>
      </c>
      <c r="BO181" s="136" t="e">
        <f t="shared" ca="1" si="80"/>
        <v>#REF!</v>
      </c>
      <c r="BP181" s="136" t="e">
        <f t="shared" ca="1" si="80"/>
        <v>#REF!</v>
      </c>
      <c r="BQ181" s="136" t="e">
        <f t="shared" ref="BQ181:EB181" ca="1" si="81">MAX(BP181+BQ178-BQ180-BQ183,0)</f>
        <v>#REF!</v>
      </c>
      <c r="BR181" s="136" t="e">
        <f t="shared" ca="1" si="81"/>
        <v>#REF!</v>
      </c>
      <c r="BS181" s="136" t="e">
        <f t="shared" ca="1" si="81"/>
        <v>#REF!</v>
      </c>
      <c r="BT181" s="136" t="e">
        <f t="shared" ca="1" si="81"/>
        <v>#REF!</v>
      </c>
      <c r="BU181" s="136" t="e">
        <f t="shared" ca="1" si="81"/>
        <v>#REF!</v>
      </c>
      <c r="BV181" s="136" t="e">
        <f t="shared" ca="1" si="81"/>
        <v>#REF!</v>
      </c>
      <c r="BW181" s="136" t="e">
        <f t="shared" ca="1" si="81"/>
        <v>#REF!</v>
      </c>
      <c r="BX181" s="136" t="e">
        <f t="shared" ca="1" si="81"/>
        <v>#REF!</v>
      </c>
      <c r="BY181" s="136" t="e">
        <f t="shared" ca="1" si="81"/>
        <v>#REF!</v>
      </c>
      <c r="BZ181" s="136" t="e">
        <f t="shared" ca="1" si="81"/>
        <v>#REF!</v>
      </c>
      <c r="CA181" s="136" t="e">
        <f t="shared" ca="1" si="81"/>
        <v>#REF!</v>
      </c>
      <c r="CB181" s="136" t="e">
        <f t="shared" ca="1" si="81"/>
        <v>#REF!</v>
      </c>
      <c r="CC181" s="136" t="e">
        <f t="shared" ca="1" si="81"/>
        <v>#REF!</v>
      </c>
      <c r="CD181" s="136" t="e">
        <f t="shared" ca="1" si="81"/>
        <v>#REF!</v>
      </c>
      <c r="CE181" s="136" t="e">
        <f t="shared" ca="1" si="81"/>
        <v>#REF!</v>
      </c>
      <c r="CF181" s="136" t="e">
        <f t="shared" ca="1" si="81"/>
        <v>#REF!</v>
      </c>
      <c r="CG181" s="136" t="e">
        <f t="shared" ca="1" si="81"/>
        <v>#REF!</v>
      </c>
      <c r="CH181" s="136" t="e">
        <f t="shared" ca="1" si="81"/>
        <v>#REF!</v>
      </c>
      <c r="CI181" s="136" t="e">
        <f t="shared" ca="1" si="81"/>
        <v>#REF!</v>
      </c>
      <c r="CJ181" s="136" t="e">
        <f t="shared" ca="1" si="81"/>
        <v>#REF!</v>
      </c>
      <c r="CK181" s="136" t="e">
        <f t="shared" ca="1" si="81"/>
        <v>#REF!</v>
      </c>
      <c r="CL181" s="136" t="e">
        <f t="shared" ca="1" si="81"/>
        <v>#REF!</v>
      </c>
      <c r="CM181" s="136" t="e">
        <f t="shared" ca="1" si="81"/>
        <v>#REF!</v>
      </c>
      <c r="CN181" s="136" t="e">
        <f t="shared" ca="1" si="81"/>
        <v>#REF!</v>
      </c>
      <c r="CO181" s="136" t="e">
        <f t="shared" ca="1" si="81"/>
        <v>#REF!</v>
      </c>
      <c r="CP181" s="136" t="e">
        <f t="shared" ca="1" si="81"/>
        <v>#REF!</v>
      </c>
      <c r="CQ181" s="136" t="e">
        <f t="shared" ca="1" si="81"/>
        <v>#REF!</v>
      </c>
      <c r="CR181" s="136" t="e">
        <f t="shared" ca="1" si="81"/>
        <v>#REF!</v>
      </c>
      <c r="CS181" s="136" t="e">
        <f t="shared" ca="1" si="81"/>
        <v>#REF!</v>
      </c>
      <c r="CT181" s="136" t="e">
        <f t="shared" ca="1" si="81"/>
        <v>#REF!</v>
      </c>
      <c r="CU181" s="136" t="e">
        <f t="shared" ca="1" si="81"/>
        <v>#REF!</v>
      </c>
      <c r="CV181" s="136" t="e">
        <f t="shared" ca="1" si="81"/>
        <v>#REF!</v>
      </c>
      <c r="CW181" s="136" t="e">
        <f t="shared" ca="1" si="81"/>
        <v>#REF!</v>
      </c>
      <c r="CX181" s="136" t="e">
        <f t="shared" ca="1" si="81"/>
        <v>#REF!</v>
      </c>
      <c r="CY181" s="136" t="e">
        <f t="shared" ca="1" si="81"/>
        <v>#REF!</v>
      </c>
      <c r="CZ181" s="136" t="e">
        <f t="shared" ca="1" si="81"/>
        <v>#REF!</v>
      </c>
      <c r="DA181" s="136" t="e">
        <f t="shared" ca="1" si="81"/>
        <v>#REF!</v>
      </c>
      <c r="DB181" s="136" t="e">
        <f t="shared" ca="1" si="81"/>
        <v>#REF!</v>
      </c>
      <c r="DC181" s="136" t="e">
        <f t="shared" ca="1" si="81"/>
        <v>#REF!</v>
      </c>
      <c r="DD181" s="136" t="e">
        <f t="shared" ca="1" si="81"/>
        <v>#REF!</v>
      </c>
      <c r="DE181" s="136" t="e">
        <f t="shared" ca="1" si="81"/>
        <v>#REF!</v>
      </c>
      <c r="DF181" s="136" t="e">
        <f t="shared" ca="1" si="81"/>
        <v>#REF!</v>
      </c>
      <c r="DG181" s="136" t="e">
        <f t="shared" ca="1" si="81"/>
        <v>#REF!</v>
      </c>
      <c r="DH181" s="136" t="e">
        <f t="shared" ca="1" si="81"/>
        <v>#REF!</v>
      </c>
      <c r="DI181" s="136" t="e">
        <f t="shared" ca="1" si="81"/>
        <v>#REF!</v>
      </c>
      <c r="DJ181" s="136" t="e">
        <f t="shared" ca="1" si="81"/>
        <v>#REF!</v>
      </c>
      <c r="DK181" s="136" t="e">
        <f t="shared" ca="1" si="81"/>
        <v>#REF!</v>
      </c>
      <c r="DL181" s="136" t="e">
        <f t="shared" ca="1" si="81"/>
        <v>#REF!</v>
      </c>
      <c r="DM181" s="136" t="e">
        <f t="shared" ca="1" si="81"/>
        <v>#REF!</v>
      </c>
      <c r="DN181" s="136" t="e">
        <f t="shared" ca="1" si="81"/>
        <v>#REF!</v>
      </c>
      <c r="DO181" s="136" t="e">
        <f t="shared" ca="1" si="81"/>
        <v>#REF!</v>
      </c>
      <c r="DP181" s="136" t="e">
        <f t="shared" ca="1" si="81"/>
        <v>#REF!</v>
      </c>
      <c r="DQ181" s="136" t="e">
        <f t="shared" ca="1" si="81"/>
        <v>#REF!</v>
      </c>
      <c r="DR181" s="136" t="e">
        <f t="shared" ca="1" si="81"/>
        <v>#REF!</v>
      </c>
      <c r="DS181" s="136" t="e">
        <f t="shared" ca="1" si="81"/>
        <v>#REF!</v>
      </c>
      <c r="DT181" s="136" t="e">
        <f t="shared" ca="1" si="81"/>
        <v>#REF!</v>
      </c>
      <c r="DU181" s="136" t="e">
        <f t="shared" ca="1" si="81"/>
        <v>#REF!</v>
      </c>
      <c r="DV181" s="136" t="e">
        <f t="shared" ca="1" si="81"/>
        <v>#REF!</v>
      </c>
      <c r="DW181" s="136" t="e">
        <f t="shared" ca="1" si="81"/>
        <v>#REF!</v>
      </c>
      <c r="DX181" s="136" t="e">
        <f t="shared" ca="1" si="81"/>
        <v>#REF!</v>
      </c>
      <c r="DY181" s="136" t="e">
        <f t="shared" ca="1" si="81"/>
        <v>#REF!</v>
      </c>
      <c r="DZ181" s="136" t="e">
        <f t="shared" ca="1" si="81"/>
        <v>#REF!</v>
      </c>
      <c r="EA181" s="136" t="e">
        <f t="shared" ca="1" si="81"/>
        <v>#REF!</v>
      </c>
      <c r="EB181" s="136" t="e">
        <f t="shared" ca="1" si="81"/>
        <v>#REF!</v>
      </c>
      <c r="EC181" s="136" t="e">
        <f t="shared" ref="EC181:EK181" ca="1" si="82">MAX(EB181+EC178-EC180-EC183,0)</f>
        <v>#REF!</v>
      </c>
      <c r="ED181" s="136" t="e">
        <f t="shared" ca="1" si="82"/>
        <v>#REF!</v>
      </c>
      <c r="EE181" s="136" t="e">
        <f t="shared" ca="1" si="82"/>
        <v>#REF!</v>
      </c>
      <c r="EF181" s="136" t="e">
        <f t="shared" ca="1" si="82"/>
        <v>#REF!</v>
      </c>
      <c r="EG181" s="136" t="e">
        <f t="shared" ca="1" si="82"/>
        <v>#REF!</v>
      </c>
      <c r="EH181" s="136" t="e">
        <f t="shared" ca="1" si="82"/>
        <v>#REF!</v>
      </c>
      <c r="EI181" s="136" t="e">
        <f t="shared" ca="1" si="82"/>
        <v>#REF!</v>
      </c>
      <c r="EJ181" s="136" t="e">
        <f t="shared" ca="1" si="82"/>
        <v>#REF!</v>
      </c>
      <c r="EK181" s="136" t="e">
        <f t="shared" ca="1" si="82"/>
        <v>#REF!</v>
      </c>
    </row>
    <row r="182" spans="1:16384">
      <c r="B182" s="125" t="s">
        <v>340</v>
      </c>
      <c r="C182" s="125"/>
      <c r="D182" s="127">
        <f>'Capital Structure'!M17</f>
        <v>521240638.55830538</v>
      </c>
      <c r="E182" s="136">
        <f ca="1">'Capital Structure'!$M$17-E181</f>
        <v>507626442.79705679</v>
      </c>
      <c r="F182" s="136">
        <f ca="1">'Capital Structure'!$M$17-F181</f>
        <v>415826151.25206238</v>
      </c>
      <c r="G182" s="136">
        <f ca="1">'Capital Structure'!$M$17-G181</f>
        <v>376149923.56289852</v>
      </c>
      <c r="H182" s="136">
        <f ca="1">'Capital Structure'!$M$17-H181</f>
        <v>336512818.74873465</v>
      </c>
      <c r="I182" s="136">
        <f ca="1">'Capital Structure'!$M$17-I181</f>
        <v>299206037.32245529</v>
      </c>
      <c r="J182" s="136">
        <f ca="1">'Capital Structure'!$M$17-J181</f>
        <v>261899255.89617586</v>
      </c>
      <c r="K182" s="136">
        <f ca="1">'Capital Structure'!$M$17-K181</f>
        <v>230759476.56735098</v>
      </c>
      <c r="L182" s="136">
        <f ca="1">'Capital Structure'!$M$17-L181</f>
        <v>199619697.23852611</v>
      </c>
      <c r="M182" s="136">
        <f ca="1">'Capital Structure'!$M$17-M181</f>
        <v>186980924.20206487</v>
      </c>
      <c r="N182" s="136">
        <f ca="1">'Capital Structure'!$M$17-N181</f>
        <v>174342151.16560364</v>
      </c>
      <c r="O182" s="136">
        <f ca="1">'Capital Structure'!$M$17-O181</f>
        <v>161703378.1291424</v>
      </c>
      <c r="P182" s="136">
        <f ca="1">'Capital Structure'!$M$17-P181</f>
        <v>149064605.09268117</v>
      </c>
      <c r="Q182" s="136">
        <f ca="1">'Capital Structure'!$M$17-Q181</f>
        <v>136425832.05621994</v>
      </c>
      <c r="R182" s="136">
        <f ca="1">'Capital Structure'!$M$17-R181</f>
        <v>123787059.0197587</v>
      </c>
      <c r="S182" s="136">
        <f ca="1">'Capital Structure'!$M$17-S181</f>
        <v>111148311.61688042</v>
      </c>
      <c r="T182" s="136">
        <f ca="1">'Capital Structure'!$M$17-T181</f>
        <v>101828778.34836</v>
      </c>
      <c r="U182" s="136">
        <f ca="1">'Capital Structure'!$M$17-U181</f>
        <v>95592813.965657771</v>
      </c>
      <c r="V182" s="136">
        <f ca="1">'Capital Structure'!$M$17-V181</f>
        <v>100622455.16970789</v>
      </c>
      <c r="W182" s="136">
        <f ca="1">'Capital Structure'!$M$17-W181</f>
        <v>105652503.39630347</v>
      </c>
      <c r="X182" s="136">
        <f ca="1">'Capital Structure'!$M$17-X181</f>
        <v>215311325.38709319</v>
      </c>
      <c r="Y182" s="136">
        <f ca="1">'Capital Structure'!$M$17-Y181</f>
        <v>310344249.23371351</v>
      </c>
      <c r="Z182" s="136">
        <f ca="1">'Capital Structure'!$M$17-Z181</f>
        <v>447127135.08033377</v>
      </c>
      <c r="AA182" s="136">
        <f ca="1">'Capital Structure'!$M$17-AA181</f>
        <v>521240638.55830538</v>
      </c>
      <c r="AB182" s="136">
        <f ca="1">'Capital Structure'!$M$17-AB181</f>
        <v>521240638.55830538</v>
      </c>
      <c r="AC182" s="136">
        <f ca="1">'Capital Structure'!$M$17-AC181</f>
        <v>521240638.55830538</v>
      </c>
      <c r="AD182" s="136">
        <f ca="1">'Capital Structure'!$M$17-AD181</f>
        <v>521240638.55830538</v>
      </c>
      <c r="AE182" s="136">
        <f ca="1">'Capital Structure'!$M$17-AE181</f>
        <v>521240638.55830538</v>
      </c>
      <c r="AF182" s="136">
        <f ca="1">'Capital Structure'!$M$17-AF181</f>
        <v>521240638.55830538</v>
      </c>
      <c r="AG182" s="136">
        <f ca="1">'Capital Structure'!$M$17-AG181</f>
        <v>521240638.55830538</v>
      </c>
      <c r="AH182" s="136">
        <f ca="1">'Capital Structure'!$M$17-AH181</f>
        <v>521240638.55830538</v>
      </c>
      <c r="AI182" s="136">
        <f ca="1">'Capital Structure'!$M$17-AI181</f>
        <v>521240638.55830538</v>
      </c>
      <c r="AJ182" s="136">
        <f ca="1">'Capital Structure'!$M$17-AJ181</f>
        <v>521240638.55830538</v>
      </c>
      <c r="AK182" s="136">
        <f ca="1">'Capital Structure'!$M$17-AK181</f>
        <v>521240638.55830538</v>
      </c>
      <c r="AL182" s="136">
        <f ca="1">'Capital Structure'!$M$17-AL181</f>
        <v>521240638.55830538</v>
      </c>
      <c r="AM182" s="136">
        <f ca="1">'Capital Structure'!$M$17-AM181</f>
        <v>521240638.55830538</v>
      </c>
      <c r="AN182" s="136">
        <f ca="1">'Capital Structure'!$M$17-AN181</f>
        <v>521240638.55830538</v>
      </c>
      <c r="AO182" s="136">
        <f ca="1">'Capital Structure'!$M$17-AO181</f>
        <v>521240638.55830538</v>
      </c>
      <c r="AP182" s="136">
        <f ca="1">'Capital Structure'!$M$17-AP181</f>
        <v>521240638.55830538</v>
      </c>
      <c r="AQ182" s="136">
        <f ca="1">'Capital Structure'!$M$17-AQ181</f>
        <v>521240638.55830538</v>
      </c>
      <c r="AR182" s="136">
        <f ca="1">'Capital Structure'!$M$17-AR181</f>
        <v>521240638.55830538</v>
      </c>
      <c r="AS182" s="136">
        <f ca="1">'Capital Structure'!$M$17-AS181</f>
        <v>521240638.55830538</v>
      </c>
      <c r="AT182" s="136">
        <f ca="1">'Capital Structure'!$M$17-AT181</f>
        <v>521240638.55830538</v>
      </c>
      <c r="AU182" s="136">
        <f ca="1">'Capital Structure'!$M$17-AU181</f>
        <v>521240638.55830538</v>
      </c>
      <c r="AV182" s="136">
        <f ca="1">'Capital Structure'!$M$17-AV181</f>
        <v>521240638.55830538</v>
      </c>
      <c r="AW182" s="136">
        <f ca="1">'Capital Structure'!$M$17-AW181</f>
        <v>521240638.55830538</v>
      </c>
      <c r="AX182" s="136" t="e">
        <f ca="1">'Capital Structure'!$M$17-AX181</f>
        <v>#REF!</v>
      </c>
      <c r="AY182" s="136" t="e">
        <f ca="1">'Capital Structure'!$M$17-AY181</f>
        <v>#REF!</v>
      </c>
      <c r="AZ182" s="136" t="e">
        <f ca="1">'Capital Structure'!$M$17-AZ181</f>
        <v>#REF!</v>
      </c>
      <c r="BA182" s="136" t="e">
        <f ca="1">'Capital Structure'!$M$17-BA181</f>
        <v>#REF!</v>
      </c>
      <c r="BB182" s="136" t="e">
        <f ca="1">'Capital Structure'!$M$17-BB181</f>
        <v>#REF!</v>
      </c>
      <c r="BC182" s="136" t="e">
        <f ca="1">'Capital Structure'!$M$17-BC181</f>
        <v>#REF!</v>
      </c>
      <c r="BD182" s="136" t="e">
        <f ca="1">'Capital Structure'!$M$17-BD181</f>
        <v>#REF!</v>
      </c>
      <c r="BE182" s="136" t="e">
        <f ca="1">'Capital Structure'!$M$17-BE181</f>
        <v>#REF!</v>
      </c>
      <c r="BF182" s="136" t="e">
        <f ca="1">'Capital Structure'!$M$17-BF181</f>
        <v>#REF!</v>
      </c>
      <c r="BG182" s="136" t="e">
        <f ca="1">'Capital Structure'!$M$17-BG181</f>
        <v>#REF!</v>
      </c>
      <c r="BH182" s="136" t="e">
        <f ca="1">'Capital Structure'!$M$17-BH181</f>
        <v>#REF!</v>
      </c>
      <c r="BI182" s="136" t="e">
        <f ca="1">'Capital Structure'!$M$17-BI181</f>
        <v>#REF!</v>
      </c>
      <c r="BJ182" s="136" t="e">
        <f ca="1">'Capital Structure'!$M$17-BJ181</f>
        <v>#REF!</v>
      </c>
      <c r="BK182" s="136" t="e">
        <f ca="1">'Capital Structure'!$M$17-BK181</f>
        <v>#REF!</v>
      </c>
      <c r="BL182" s="136" t="e">
        <f ca="1">'Capital Structure'!$M$17-BL181</f>
        <v>#REF!</v>
      </c>
      <c r="BM182" s="136" t="e">
        <f ca="1">'Capital Structure'!$M$17-BM181</f>
        <v>#REF!</v>
      </c>
      <c r="BN182" s="136" t="e">
        <f ca="1">'Capital Structure'!$M$17-BN181</f>
        <v>#REF!</v>
      </c>
      <c r="BO182" s="136" t="e">
        <f ca="1">'Capital Structure'!$M$17-BO181</f>
        <v>#REF!</v>
      </c>
      <c r="BP182" s="136" t="e">
        <f ca="1">'Capital Structure'!$M$17-BP181</f>
        <v>#REF!</v>
      </c>
      <c r="BQ182" s="136" t="e">
        <f ca="1">'Capital Structure'!$M$17-BQ181</f>
        <v>#REF!</v>
      </c>
      <c r="BR182" s="136" t="e">
        <f ca="1">'Capital Structure'!$M$17-BR181</f>
        <v>#REF!</v>
      </c>
      <c r="BS182" s="136" t="e">
        <f ca="1">'Capital Structure'!$M$17-BS181</f>
        <v>#REF!</v>
      </c>
      <c r="BT182" s="136" t="e">
        <f ca="1">'Capital Structure'!$M$17-BT181</f>
        <v>#REF!</v>
      </c>
      <c r="BU182" s="136" t="e">
        <f ca="1">'Capital Structure'!$M$17-BU181</f>
        <v>#REF!</v>
      </c>
      <c r="BV182" s="136" t="e">
        <f ca="1">'Capital Structure'!$M$17-BV181</f>
        <v>#REF!</v>
      </c>
      <c r="BW182" s="136" t="e">
        <f ca="1">'Capital Structure'!$M$17-BW181</f>
        <v>#REF!</v>
      </c>
      <c r="BX182" s="136" t="e">
        <f ca="1">'Capital Structure'!$M$17-BX181</f>
        <v>#REF!</v>
      </c>
      <c r="BY182" s="136" t="e">
        <f ca="1">'Capital Structure'!$M$17-BY181</f>
        <v>#REF!</v>
      </c>
      <c r="BZ182" s="136" t="e">
        <f ca="1">'Capital Structure'!$M$17-BZ181</f>
        <v>#REF!</v>
      </c>
      <c r="CA182" s="136" t="e">
        <f ca="1">'Capital Structure'!$M$17-CA181</f>
        <v>#REF!</v>
      </c>
      <c r="CB182" s="136" t="e">
        <f ca="1">'Capital Structure'!$M$17-CB181</f>
        <v>#REF!</v>
      </c>
      <c r="CC182" s="136" t="e">
        <f ca="1">'Capital Structure'!$M$17-CC181</f>
        <v>#REF!</v>
      </c>
      <c r="CD182" s="136" t="e">
        <f ca="1">'Capital Structure'!$M$17-CD181</f>
        <v>#REF!</v>
      </c>
      <c r="CE182" s="136" t="e">
        <f ca="1">'Capital Structure'!$M$17-CE181</f>
        <v>#REF!</v>
      </c>
      <c r="CF182" s="136" t="e">
        <f ca="1">'Capital Structure'!$M$17-CF181</f>
        <v>#REF!</v>
      </c>
      <c r="CG182" s="136" t="e">
        <f ca="1">'Capital Structure'!$M$17-CG181</f>
        <v>#REF!</v>
      </c>
      <c r="CH182" s="136" t="e">
        <f ca="1">'Capital Structure'!$M$17-CH181</f>
        <v>#REF!</v>
      </c>
      <c r="CI182" s="136" t="e">
        <f ca="1">'Capital Structure'!$M$17-CI181</f>
        <v>#REF!</v>
      </c>
      <c r="CJ182" s="136" t="e">
        <f ca="1">'Capital Structure'!$M$17-CJ181</f>
        <v>#REF!</v>
      </c>
      <c r="CK182" s="136" t="e">
        <f ca="1">'Capital Structure'!$M$17-CK181</f>
        <v>#REF!</v>
      </c>
      <c r="CL182" s="136" t="e">
        <f ca="1">'Capital Structure'!$M$17-CL181</f>
        <v>#REF!</v>
      </c>
      <c r="CM182" s="136" t="e">
        <f ca="1">'Capital Structure'!$M$17-CM181</f>
        <v>#REF!</v>
      </c>
      <c r="CN182" s="136" t="e">
        <f ca="1">'Capital Structure'!$M$17-CN181</f>
        <v>#REF!</v>
      </c>
      <c r="CO182" s="136" t="e">
        <f ca="1">'Capital Structure'!$M$17-CO181</f>
        <v>#REF!</v>
      </c>
      <c r="CP182" s="136" t="e">
        <f ca="1">'Capital Structure'!$M$17-CP181</f>
        <v>#REF!</v>
      </c>
      <c r="CQ182" s="136" t="e">
        <f ca="1">'Capital Structure'!$M$17-CQ181</f>
        <v>#REF!</v>
      </c>
      <c r="CR182" s="136" t="e">
        <f ca="1">'Capital Structure'!$M$17-CR181</f>
        <v>#REF!</v>
      </c>
      <c r="CS182" s="136" t="e">
        <f ca="1">'Capital Structure'!$M$17-CS181</f>
        <v>#REF!</v>
      </c>
      <c r="CT182" s="136" t="e">
        <f ca="1">'Capital Structure'!$M$17-CT181</f>
        <v>#REF!</v>
      </c>
      <c r="CU182" s="136" t="e">
        <f ca="1">'Capital Structure'!$M$17-CU181</f>
        <v>#REF!</v>
      </c>
      <c r="CV182" s="136" t="e">
        <f ca="1">'Capital Structure'!$M$17-CV181</f>
        <v>#REF!</v>
      </c>
      <c r="CW182" s="136" t="e">
        <f ca="1">'Capital Structure'!$M$17-CW181</f>
        <v>#REF!</v>
      </c>
      <c r="CX182" s="136" t="e">
        <f ca="1">'Capital Structure'!$M$17-CX181</f>
        <v>#REF!</v>
      </c>
      <c r="CY182" s="136" t="e">
        <f ca="1">'Capital Structure'!$M$17-CY181</f>
        <v>#REF!</v>
      </c>
      <c r="CZ182" s="136" t="e">
        <f ca="1">'Capital Structure'!$M$17-CZ181</f>
        <v>#REF!</v>
      </c>
      <c r="DA182" s="136" t="e">
        <f ca="1">'Capital Structure'!$M$17-DA181</f>
        <v>#REF!</v>
      </c>
      <c r="DB182" s="136" t="e">
        <f ca="1">'Capital Structure'!$M$17-DB181</f>
        <v>#REF!</v>
      </c>
      <c r="DC182" s="136" t="e">
        <f ca="1">'Capital Structure'!$M$17-DC181</f>
        <v>#REF!</v>
      </c>
      <c r="DD182" s="136" t="e">
        <f ca="1">'Capital Structure'!$M$17-DD181</f>
        <v>#REF!</v>
      </c>
      <c r="DE182" s="136" t="e">
        <f ca="1">'Capital Structure'!$M$17-DE181</f>
        <v>#REF!</v>
      </c>
      <c r="DF182" s="136" t="e">
        <f ca="1">'Capital Structure'!$M$17-DF181</f>
        <v>#REF!</v>
      </c>
      <c r="DG182" s="136" t="e">
        <f ca="1">'Capital Structure'!$M$17-DG181</f>
        <v>#REF!</v>
      </c>
      <c r="DH182" s="136" t="e">
        <f ca="1">'Capital Structure'!$M$17-DH181</f>
        <v>#REF!</v>
      </c>
      <c r="DI182" s="136" t="e">
        <f ca="1">'Capital Structure'!$M$17-DI181</f>
        <v>#REF!</v>
      </c>
      <c r="DJ182" s="136" t="e">
        <f ca="1">'Capital Structure'!$M$17-DJ181</f>
        <v>#REF!</v>
      </c>
      <c r="DK182" s="136" t="e">
        <f ca="1">'Capital Structure'!$M$17-DK181</f>
        <v>#REF!</v>
      </c>
      <c r="DL182" s="136" t="e">
        <f ca="1">'Capital Structure'!$M$17-DL181</f>
        <v>#REF!</v>
      </c>
      <c r="DM182" s="136" t="e">
        <f ca="1">'Capital Structure'!$M$17-DM181</f>
        <v>#REF!</v>
      </c>
      <c r="DN182" s="136" t="e">
        <f ca="1">'Capital Structure'!$M$17-DN181</f>
        <v>#REF!</v>
      </c>
      <c r="DO182" s="136" t="e">
        <f ca="1">'Capital Structure'!$M$17-DO181</f>
        <v>#REF!</v>
      </c>
      <c r="DP182" s="136" t="e">
        <f ca="1">'Capital Structure'!$M$17-DP181</f>
        <v>#REF!</v>
      </c>
      <c r="DQ182" s="136" t="e">
        <f ca="1">'Capital Structure'!$M$17-DQ181</f>
        <v>#REF!</v>
      </c>
      <c r="DR182" s="136" t="e">
        <f ca="1">'Capital Structure'!$M$17-DR181</f>
        <v>#REF!</v>
      </c>
      <c r="DS182" s="136" t="e">
        <f ca="1">'Capital Structure'!$M$17-DS181</f>
        <v>#REF!</v>
      </c>
      <c r="DT182" s="136" t="e">
        <f ca="1">'Capital Structure'!$M$17-DT181</f>
        <v>#REF!</v>
      </c>
      <c r="DU182" s="136" t="e">
        <f ca="1">'Capital Structure'!$M$17-DU181</f>
        <v>#REF!</v>
      </c>
      <c r="DV182" s="136" t="e">
        <f ca="1">'Capital Structure'!$M$17-DV181</f>
        <v>#REF!</v>
      </c>
      <c r="DW182" s="136" t="e">
        <f ca="1">'Capital Structure'!$M$17-DW181</f>
        <v>#REF!</v>
      </c>
      <c r="DX182" s="136" t="e">
        <f ca="1">'Capital Structure'!$M$17-DX181</f>
        <v>#REF!</v>
      </c>
      <c r="DY182" s="136" t="e">
        <f ca="1">'Capital Structure'!$M$17-DY181</f>
        <v>#REF!</v>
      </c>
      <c r="DZ182" s="136" t="e">
        <f ca="1">'Capital Structure'!$M$17-DZ181</f>
        <v>#REF!</v>
      </c>
      <c r="EA182" s="136" t="e">
        <f ca="1">'Capital Structure'!$M$17-EA181</f>
        <v>#REF!</v>
      </c>
      <c r="EB182" s="136" t="e">
        <f ca="1">'Capital Structure'!$M$17-EB181</f>
        <v>#REF!</v>
      </c>
      <c r="EC182" s="136" t="e">
        <f ca="1">'Capital Structure'!$M$17-EC181</f>
        <v>#REF!</v>
      </c>
      <c r="ED182" s="136" t="e">
        <f ca="1">'Capital Structure'!$M$17-ED181</f>
        <v>#REF!</v>
      </c>
      <c r="EE182" s="136" t="e">
        <f ca="1">'Capital Structure'!$M$17-EE181</f>
        <v>#REF!</v>
      </c>
      <c r="EF182" s="136" t="e">
        <f ca="1">'Capital Structure'!$M$17-EF181</f>
        <v>#REF!</v>
      </c>
      <c r="EG182" s="136" t="e">
        <f ca="1">'Capital Structure'!$M$17-EG181</f>
        <v>#REF!</v>
      </c>
      <c r="EH182" s="136" t="e">
        <f ca="1">'Capital Structure'!$M$17-EH181</f>
        <v>#REF!</v>
      </c>
      <c r="EI182" s="136" t="e">
        <f ca="1">'Capital Structure'!$M$17-EI181</f>
        <v>#REF!</v>
      </c>
      <c r="EJ182" s="136" t="e">
        <f ca="1">'Capital Structure'!$M$17-EJ181</f>
        <v>#REF!</v>
      </c>
      <c r="EK182" s="136" t="e">
        <f ca="1">'Capital Structure'!$M$17-EK181</f>
        <v>#REF!</v>
      </c>
    </row>
    <row r="183" spans="1:16384">
      <c r="B183" s="125" t="s">
        <v>326</v>
      </c>
      <c r="C183" s="125"/>
      <c r="D183" s="125"/>
      <c r="E183" s="136">
        <f>IF(E157='Capital Structure'!$L$7,(D181+E178+E179-E180),0)</f>
        <v>0</v>
      </c>
      <c r="F183" s="136">
        <f>IF(F157='Capital Structure'!$L$7,(E181+F178+F179-F180),0)</f>
        <v>0</v>
      </c>
      <c r="G183" s="136">
        <f>IF(G157='Capital Structure'!$L$7,(F181+G178+G179-G180),0)</f>
        <v>0</v>
      </c>
      <c r="H183" s="136">
        <f>IF(H157='Capital Structure'!$L$7,(G181+H178+H179-H180),0)</f>
        <v>0</v>
      </c>
      <c r="I183" s="136">
        <f>IF(I157='Capital Structure'!$L$7,(H181+I178+I179-I180),0)</f>
        <v>0</v>
      </c>
      <c r="J183" s="136">
        <f>IF(J157='Capital Structure'!$L$7,(I181+J178+J179-J180),0)</f>
        <v>0</v>
      </c>
      <c r="K183" s="136">
        <f>IF(K157='Capital Structure'!$L$7,(J181+K178+K179-K180),0)</f>
        <v>0</v>
      </c>
      <c r="L183" s="136">
        <f>IF(L157='Capital Structure'!$L$7,(K181+L178+L179-L180),0)</f>
        <v>0</v>
      </c>
      <c r="M183" s="136">
        <f>IF(M157='Capital Structure'!$L$7,(L181+M178+M179-M180),0)</f>
        <v>0</v>
      </c>
      <c r="N183" s="136">
        <f>IF(N157='Capital Structure'!$L$7,(M181+N178+N179-N180),0)</f>
        <v>0</v>
      </c>
      <c r="O183" s="136">
        <f>IF(O157='Capital Structure'!$L$7,(N181+O178+O179-O180),0)</f>
        <v>0</v>
      </c>
      <c r="P183" s="136">
        <f>IF(P157='Capital Structure'!$L$7,(O181+P178+P179-P180),0)</f>
        <v>0</v>
      </c>
      <c r="Q183" s="136">
        <f>IF(Q157='Capital Structure'!$L$7,(P181+Q178+Q179-Q180),0)</f>
        <v>0</v>
      </c>
      <c r="R183" s="136">
        <f>IF(R157='Capital Structure'!$L$7,(Q181+R178+R179-R180),0)</f>
        <v>0</v>
      </c>
      <c r="S183" s="136">
        <f>IF(S157='Capital Structure'!$L$7,(R181+S178+S179-S180),0)</f>
        <v>0</v>
      </c>
      <c r="T183" s="136">
        <f>IF(T157='Capital Structure'!$L$7,(S181+T178+T179-T180),0)</f>
        <v>0</v>
      </c>
      <c r="U183" s="136">
        <f>IF(U157='Capital Structure'!$L$7,(T181+U178+U179-U180),0)</f>
        <v>0</v>
      </c>
      <c r="V183" s="136">
        <f>IF(V157='Capital Structure'!$L$7,(U181+V178+V179-V180),0)</f>
        <v>0</v>
      </c>
      <c r="W183" s="136">
        <f>IF(W157='Capital Structure'!$L$7,(V181+W178+W179-W180),0)</f>
        <v>0</v>
      </c>
      <c r="X183" s="136">
        <f>IF(X157='Capital Structure'!$L$7,(W181+X178+X179-X180),0)</f>
        <v>0</v>
      </c>
      <c r="Y183" s="136">
        <f>IF(Y157='Capital Structure'!$L$7,(X181+Y178+Y179-Y180),0)</f>
        <v>0</v>
      </c>
      <c r="Z183" s="136">
        <f>IF(Z157='Capital Structure'!$L$7,(Y181+Z178+Z179-Z180),0)</f>
        <v>0</v>
      </c>
      <c r="AA183" s="136">
        <f>IF(AA157='Capital Structure'!$L$7,(Z181+AA178+AA179-AA180),0)</f>
        <v>0</v>
      </c>
      <c r="AB183" s="136">
        <f>IF(AB157='Capital Structure'!$L$7,(AA181+AB178+AB179-AB180),0)</f>
        <v>0</v>
      </c>
      <c r="AC183" s="136">
        <f>IF(AC157='Capital Structure'!$L$7,(AB181+AC178+AC179-AC180),0)</f>
        <v>0</v>
      </c>
      <c r="AD183" s="136">
        <f>IF(AD157='Capital Structure'!$L$7,(AC181+AD178+AD179-AD180),0)</f>
        <v>0</v>
      </c>
      <c r="AE183" s="136">
        <f>IF(AE157='Capital Structure'!$L$7,(AD181+AE178+AE179-AE180),0)</f>
        <v>0</v>
      </c>
      <c r="AF183" s="136">
        <f>IF(AF157='Capital Structure'!$L$7,(AE181+AF178+AF179-AF180),0)</f>
        <v>0</v>
      </c>
      <c r="AG183" s="136">
        <f>IF(AG157='Capital Structure'!$L$7,(AF181+AG178+AG179-AG180),0)</f>
        <v>0</v>
      </c>
      <c r="AH183" s="136">
        <f>IF(AH157='Capital Structure'!$L$7,(AG181+AH178+AH179-AH180),0)</f>
        <v>0</v>
      </c>
      <c r="AI183" s="136">
        <f>IF(AI157='Capital Structure'!$L$7,(AH181+AI178+AI179-AI180),0)</f>
        <v>0</v>
      </c>
      <c r="AJ183" s="136">
        <f>IF(AJ157='Capital Structure'!$L$7,(AI181+AJ178+AJ179-AJ180),0)</f>
        <v>0</v>
      </c>
      <c r="AK183" s="136">
        <f>IF(AK157='Capital Structure'!$L$7,(AJ181+AK178+AK179-AK180),0)</f>
        <v>0</v>
      </c>
      <c r="AL183" s="136">
        <f>IF(AL157='Capital Structure'!$L$7,(AK181+AL178+AL179-AL180),0)</f>
        <v>0</v>
      </c>
      <c r="AM183" s="136">
        <f>IF(AM157='Capital Structure'!$L$7,(AL181+AM178+AM179-AM180),0)</f>
        <v>0</v>
      </c>
      <c r="AN183" s="136">
        <f>IF(AN157='Capital Structure'!$L$7,(AM181+AN178+AN179-AN180),0)</f>
        <v>0</v>
      </c>
      <c r="AO183" s="136">
        <f>IF(AO157='Capital Structure'!$L$7,(AN181+AO178+AO179-AO180),0)</f>
        <v>0</v>
      </c>
      <c r="AP183" s="136">
        <f>IF(AP157='Capital Structure'!$L$7,(AO181+AP178+AP179-AP180),0)</f>
        <v>0</v>
      </c>
      <c r="AQ183" s="136">
        <f>IF(AQ157='Capital Structure'!$L$7,(AP181+AQ178+AQ179-AQ180),0)</f>
        <v>0</v>
      </c>
      <c r="AR183" s="136">
        <f>IF(AR157='Capital Structure'!$L$7,(AQ181+AR178+AR179-AR180),0)</f>
        <v>0</v>
      </c>
      <c r="AS183" s="136">
        <f>IF(AS157='Capital Structure'!$L$7,(AR181+AS178+AS179-AS180),0)</f>
        <v>0</v>
      </c>
      <c r="AT183" s="136">
        <f>IF(AT157='Capital Structure'!$L$7,(AS181+AT178+AT179-AT180),0)</f>
        <v>0</v>
      </c>
      <c r="AU183" s="136">
        <f>IF(AU157='Capital Structure'!$L$7,(AT181+AU178+AU179-AU180),0)</f>
        <v>0</v>
      </c>
      <c r="AV183" s="136">
        <f>IF(AV157='Capital Structure'!$L$7,(AU181+AV178+AV179-AV180),0)</f>
        <v>0</v>
      </c>
      <c r="AW183" s="136">
        <f>IF(AW157='Capital Structure'!$L$7,(AV181+AW178+AW179-AW180),0)</f>
        <v>0</v>
      </c>
      <c r="AX183" s="136">
        <f>IF(AX157='Capital Structure'!$L$7,(AW181+AX178+AX179-AX180),0)</f>
        <v>0</v>
      </c>
      <c r="AY183" s="136">
        <f>IF(AY157='Capital Structure'!$L$7,(AX181+AY178+AY179-AY180),0)</f>
        <v>0</v>
      </c>
      <c r="AZ183" s="136">
        <f>IF(AZ157='Capital Structure'!$L$7,(AY181+AZ178+AZ179-AZ180),0)</f>
        <v>0</v>
      </c>
      <c r="BA183" s="136">
        <f>IF(BA157='Capital Structure'!$L$7,(AZ181+BA178+BA179-BA180),0)</f>
        <v>0</v>
      </c>
      <c r="BB183" s="136">
        <f>IF(BB157='Capital Structure'!$L$7,(BA181+BB178+BB179-BB180),0)</f>
        <v>0</v>
      </c>
      <c r="BC183" s="136">
        <f>IF(BC157='Capital Structure'!$L$7,(BB181+BC178+BC179-BC180),0)</f>
        <v>0</v>
      </c>
      <c r="BD183" s="136">
        <f>IF(BD157='Capital Structure'!$L$7,(BC181+BD178+BD179-BD180),0)</f>
        <v>0</v>
      </c>
      <c r="BE183" s="136">
        <f>IF(BE157='Capital Structure'!$L$7,(BD181+BE178+BE179-BE180),0)</f>
        <v>0</v>
      </c>
      <c r="BF183" s="136">
        <f>IF(BF157='Capital Structure'!$L$7,(BE181+BF178+BF179-BF180),0)</f>
        <v>0</v>
      </c>
      <c r="BG183" s="136">
        <f>IF(BG157='Capital Structure'!$L$7,(BF181+BG178+BG179-BG180),0)</f>
        <v>0</v>
      </c>
      <c r="BH183" s="136">
        <f>IF(BH157='Capital Structure'!$L$7,(BG181+BH178+BH179-BH180),0)</f>
        <v>0</v>
      </c>
      <c r="BI183" s="136">
        <f>IF(BI157='Capital Structure'!$L$7,(BH181+BI178+BI179-BI180),0)</f>
        <v>0</v>
      </c>
      <c r="BJ183" s="136">
        <f>IF(BJ157='Capital Structure'!$L$7,(BI181+BJ178+BJ179-BJ180),0)</f>
        <v>0</v>
      </c>
      <c r="BK183" s="136">
        <f>IF(BK157='Capital Structure'!$L$7,(BJ181+BK178+BK179-BK180),0)</f>
        <v>0</v>
      </c>
      <c r="BL183" s="136">
        <f>IF(BL157='Capital Structure'!$L$7,(BK181+BL178+BL179-BL180),0)</f>
        <v>0</v>
      </c>
      <c r="BM183" s="136">
        <f>IF(BM157='Capital Structure'!$L$7,(BL181+BM178+BM179-BM180),0)</f>
        <v>0</v>
      </c>
      <c r="BN183" s="136">
        <f>IF(BN157='Capital Structure'!$L$7,(BM181+BN178+BN179-BN180),0)</f>
        <v>0</v>
      </c>
      <c r="BO183" s="136">
        <f>IF(BO157='Capital Structure'!$L$7,(BN181+BO178+BO179-BO180),0)</f>
        <v>0</v>
      </c>
      <c r="BP183" s="136">
        <f>IF(BP157='Capital Structure'!$L$7,(BO181+BP178+BP179-BP180),0)</f>
        <v>0</v>
      </c>
      <c r="BQ183" s="136">
        <f>IF(BQ157='Capital Structure'!$L$7,(BP181+BQ178+BQ179-BQ180),0)</f>
        <v>0</v>
      </c>
      <c r="BR183" s="136">
        <f>IF(BR157='Capital Structure'!$L$7,(BQ181+BR178+BR179-BR180),0)</f>
        <v>0</v>
      </c>
      <c r="BS183" s="136">
        <f>IF(BS157='Capital Structure'!$L$7,(BR181+BS178+BS179-BS180),0)</f>
        <v>0</v>
      </c>
      <c r="BT183" s="136">
        <f>IF(BT157='Capital Structure'!$L$7,(BS181+BT178+BT179-BT180),0)</f>
        <v>0</v>
      </c>
      <c r="BU183" s="136">
        <f>IF(BU157='Capital Structure'!$L$7,(BT181+BU178+BU179-BU180),0)</f>
        <v>0</v>
      </c>
      <c r="BV183" s="136">
        <f>IF(BV157='Capital Structure'!$L$7,(BU181+BV178+BV179-BV180),0)</f>
        <v>0</v>
      </c>
      <c r="BW183" s="136">
        <f>IF(BW157='Capital Structure'!$L$7,(BV181+BW178+BW179-BW180),0)</f>
        <v>0</v>
      </c>
      <c r="BX183" s="136">
        <f>IF(BX157='Capital Structure'!$L$7,(BW181+BX178+BX179-BX180),0)</f>
        <v>0</v>
      </c>
      <c r="BY183" s="136">
        <f>IF(BY157='Capital Structure'!$L$7,(BX181+BY178+BY179-BY180),0)</f>
        <v>0</v>
      </c>
      <c r="BZ183" s="136">
        <f>IF(BZ157='Capital Structure'!$L$7,(BY181+BZ178+BZ179-BZ180),0)</f>
        <v>0</v>
      </c>
      <c r="CA183" s="136">
        <f>IF(CA157='Capital Structure'!$L$7,(BZ181+CA178+CA179-CA180),0)</f>
        <v>0</v>
      </c>
      <c r="CB183" s="136">
        <f>IF(CB157='Capital Structure'!$L$7,(CA181+CB178+CB179-CB180),0)</f>
        <v>0</v>
      </c>
      <c r="CC183" s="136">
        <f>IF(CC157='Capital Structure'!$L$7,(CB181+CC178+CC179-CC180),0)</f>
        <v>0</v>
      </c>
      <c r="CD183" s="136">
        <f>IF(CD157='Capital Structure'!$L$7,(CC181+CD178+CD179-CD180),0)</f>
        <v>0</v>
      </c>
      <c r="CE183" s="136">
        <f>IF(CE157='Capital Structure'!$L$7,(CD181+CE178+CE179-CE180),0)</f>
        <v>0</v>
      </c>
      <c r="CF183" s="136">
        <f>IF(CF157='Capital Structure'!$L$7,(CE181+CF178+CF179-CF180),0)</f>
        <v>0</v>
      </c>
      <c r="CG183" s="136">
        <f>IF(CG157='Capital Structure'!$L$7,(CF181+CG178+CG179-CG180),0)</f>
        <v>0</v>
      </c>
      <c r="CH183" s="136">
        <f>IF(CH157='Capital Structure'!$L$7,(CG181+CH178+CH179-CH180),0)</f>
        <v>0</v>
      </c>
      <c r="CI183" s="136">
        <f>IF(CI157='Capital Structure'!$L$7,(CH181+CI178+CI179-CI180),0)</f>
        <v>0</v>
      </c>
      <c r="CJ183" s="136">
        <f>IF(CJ157='Capital Structure'!$L$7,(CI181+CJ178+CJ179-CJ180),0)</f>
        <v>0</v>
      </c>
      <c r="CK183" s="136">
        <f>IF(CK157='Capital Structure'!$L$7,(CJ181+CK178+CK179-CK180),0)</f>
        <v>0</v>
      </c>
      <c r="CL183" s="136">
        <f>IF(CL157='Capital Structure'!$L$7,(CK181+CL178+CL179-CL180),0)</f>
        <v>0</v>
      </c>
      <c r="CM183" s="136" t="e">
        <f ca="1">IF(CM157='Capital Structure'!$L$7,(CL181+CM178+CM179-CM180),0)</f>
        <v>#REF!</v>
      </c>
      <c r="CN183" s="136">
        <f>IF(CN157='Capital Structure'!$L$7,(CM181+CN178+CN179-CN180),0)</f>
        <v>0</v>
      </c>
      <c r="CO183" s="136">
        <f>IF(CO157='Capital Structure'!$L$7,(CN181+CO178+CO179-CO180),0)</f>
        <v>0</v>
      </c>
      <c r="CP183" s="136">
        <f>IF(CP157='Capital Structure'!$L$7,(CO181+CP178+CP179-CP180),0)</f>
        <v>0</v>
      </c>
      <c r="CQ183" s="136">
        <f>IF(CQ157='Capital Structure'!$L$7,(CP181+CQ178+CQ179-CQ180),0)</f>
        <v>0</v>
      </c>
      <c r="CR183" s="136">
        <f>IF(CR157='Capital Structure'!$L$7,(CQ181+CR178+CR179-CR180),0)</f>
        <v>0</v>
      </c>
      <c r="CS183" s="136">
        <f>IF(CS157='Capital Structure'!$L$7,(CR181+CS178+CS179-CS180),0)</f>
        <v>0</v>
      </c>
      <c r="CT183" s="136">
        <f>IF(CT157='Capital Structure'!$L$7,(CS181+CT178+CT179-CT180),0)</f>
        <v>0</v>
      </c>
      <c r="CU183" s="136">
        <f>IF(CU157='Capital Structure'!$L$7,(CT181+CU178+CU179-CU180),0)</f>
        <v>0</v>
      </c>
      <c r="CV183" s="136">
        <f>IF(CV157='Capital Structure'!$L$7,(CU181+CV178+CV179-CV180),0)</f>
        <v>0</v>
      </c>
      <c r="CW183" s="136">
        <f>IF(CW157='Capital Structure'!$L$7,(CV181+CW178+CW179-CW180),0)</f>
        <v>0</v>
      </c>
      <c r="CX183" s="136">
        <f>IF(CX157='Capital Structure'!$L$7,(CW181+CX178+CX179-CX180),0)</f>
        <v>0</v>
      </c>
      <c r="CY183" s="136">
        <f>IF(CY157='Capital Structure'!$L$7,(CX181+CY178+CY179-CY180),0)</f>
        <v>0</v>
      </c>
      <c r="CZ183" s="136">
        <f>IF(CZ157='Capital Structure'!$L$7,(CY181+CZ178+CZ179-CZ180),0)</f>
        <v>0</v>
      </c>
      <c r="DA183" s="136">
        <f>IF(DA157='Capital Structure'!$L$7,(CZ181+DA178+DA179-DA180),0)</f>
        <v>0</v>
      </c>
      <c r="DB183" s="136">
        <f>IF(DB157='Capital Structure'!$L$7,(DA181+DB178+DB179-DB180),0)</f>
        <v>0</v>
      </c>
      <c r="DC183" s="136">
        <f>IF(DC157='Capital Structure'!$L$7,(DB181+DC178+DC179-DC180),0)</f>
        <v>0</v>
      </c>
      <c r="DD183" s="136">
        <f>IF(DD157='Capital Structure'!$L$7,(DC181+DD178+DD179-DD180),0)</f>
        <v>0</v>
      </c>
      <c r="DE183" s="136">
        <f>IF(DE157='Capital Structure'!$L$7,(DD181+DE178+DE179-DE180),0)</f>
        <v>0</v>
      </c>
      <c r="DF183" s="136">
        <f>IF(DF157='Capital Structure'!$L$7,(DE181+DF178+DF179-DF180),0)</f>
        <v>0</v>
      </c>
      <c r="DG183" s="136">
        <f>IF(DG157='Capital Structure'!$L$7,(DF181+DG178+DG179-DG180),0)</f>
        <v>0</v>
      </c>
      <c r="DH183" s="136">
        <f>IF(DH157='Capital Structure'!$L$7,(DG181+DH178+DH179-DH180),0)</f>
        <v>0</v>
      </c>
      <c r="DI183" s="136">
        <f>IF(DI157='Capital Structure'!$L$7,(DH181+DI178+DI179-DI180),0)</f>
        <v>0</v>
      </c>
      <c r="DJ183" s="136">
        <f>IF(DJ157='Capital Structure'!$L$7,(DI181+DJ178+DJ179-DJ180),0)</f>
        <v>0</v>
      </c>
      <c r="DK183" s="136">
        <f>IF(DK157='Capital Structure'!$L$7,(DJ181+DK178+DK179-DK180),0)</f>
        <v>0</v>
      </c>
      <c r="DL183" s="136">
        <f>IF(DL157='Capital Structure'!$L$7,(DK181+DL178+DL179-DL180),0)</f>
        <v>0</v>
      </c>
      <c r="DM183" s="136">
        <f>IF(DM157='Capital Structure'!$L$7,(DL181+DM178+DM179-DM180),0)</f>
        <v>0</v>
      </c>
      <c r="DN183" s="136">
        <f>IF(DN157='Capital Structure'!$L$7,(DM181+DN178+DN179-DN180),0)</f>
        <v>0</v>
      </c>
      <c r="DO183" s="136">
        <f>IF(DO157='Capital Structure'!$L$7,(DN181+DO178+DO179-DO180),0)</f>
        <v>0</v>
      </c>
      <c r="DP183" s="136">
        <f>IF(DP157='Capital Structure'!$L$7,(DO181+DP178+DP179-DP180),0)</f>
        <v>0</v>
      </c>
      <c r="DQ183" s="136">
        <f>IF(DQ157='Capital Structure'!$L$7,(DP181+DQ178+DQ179-DQ180),0)</f>
        <v>0</v>
      </c>
      <c r="DR183" s="136">
        <f>IF(DR157='Capital Structure'!$L$7,(DQ181+DR178+DR179-DR180),0)</f>
        <v>0</v>
      </c>
      <c r="DS183" s="136">
        <f>IF(DS157='Capital Structure'!$L$7,(DR181+DS178+DS179-DS180),0)</f>
        <v>0</v>
      </c>
      <c r="DT183" s="136">
        <f>IF(DT157='Capital Structure'!$L$7,(DS181+DT178+DT179-DT180),0)</f>
        <v>0</v>
      </c>
      <c r="DU183" s="136">
        <f>IF(DU157='Capital Structure'!$L$7,(DT181+DU178+DU179-DU180),0)</f>
        <v>0</v>
      </c>
      <c r="DV183" s="136">
        <f>IF(DV157='Capital Structure'!$L$7,(DU181+DV178+DV179-DV180),0)</f>
        <v>0</v>
      </c>
      <c r="DW183" s="136">
        <f>IF(DW157='Capital Structure'!$L$7,(DV181+DW178+DW179-DW180),0)</f>
        <v>0</v>
      </c>
      <c r="DX183" s="136">
        <f>IF(DX157='Capital Structure'!$L$7,(DW181+DX178+DX179-DX180),0)</f>
        <v>0</v>
      </c>
      <c r="DY183" s="136">
        <f>IF(DY157='Capital Structure'!$L$7,(DX181+DY178+DY179-DY180),0)</f>
        <v>0</v>
      </c>
      <c r="DZ183" s="136">
        <f>IF(DZ157='Capital Structure'!$L$7,(DY181+DZ178+DZ179-DZ180),0)</f>
        <v>0</v>
      </c>
      <c r="EA183" s="136">
        <f>IF(EA157='Capital Structure'!$L$7,(DZ181+EA178+EA179-EA180),0)</f>
        <v>0</v>
      </c>
      <c r="EB183" s="136">
        <f>IF(EB157='Capital Structure'!$L$7,(EA181+EB178+EB179-EB180),0)</f>
        <v>0</v>
      </c>
      <c r="EC183" s="136">
        <f>IF(EC157='Capital Structure'!$L$7,(EB181+EC178+EC179-EC180),0)</f>
        <v>0</v>
      </c>
      <c r="ED183" s="136">
        <f>IF(ED157='Capital Structure'!$L$7,(EC181+ED178+ED179-ED180),0)</f>
        <v>0</v>
      </c>
      <c r="EE183" s="136">
        <f>IF(EE157='Capital Structure'!$L$7,(ED181+EE178+EE179-EE180),0)</f>
        <v>0</v>
      </c>
      <c r="EF183" s="136">
        <f>IF(EF157='Capital Structure'!$L$7,(EE181+EF178+EF179-EF180),0)</f>
        <v>0</v>
      </c>
      <c r="EG183" s="136">
        <f>IF(EG157='Capital Structure'!$L$7,(EF181+EG178+EG179-EG180),0)</f>
        <v>0</v>
      </c>
      <c r="EH183" s="136">
        <f>IF(EH157='Capital Structure'!$L$7,(EG181+EH178+EH179-EH180),0)</f>
        <v>0</v>
      </c>
      <c r="EI183" s="136">
        <f>IF(EI157='Capital Structure'!$L$7,(EH181+EI178+EI179-EI180),0)</f>
        <v>0</v>
      </c>
      <c r="EJ183" s="136">
        <f>IF(EJ157='Capital Structure'!$L$7,(EI181+EJ178+EJ179-EJ180),0)</f>
        <v>0</v>
      </c>
      <c r="EK183" s="136">
        <f>IF(EK157='Capital Structure'!$L$7,(EJ181+EK178+EK179-EK180),0)</f>
        <v>0</v>
      </c>
    </row>
    <row r="184" spans="1:16384" s="126" customFormat="1">
      <c r="B184" s="126" t="s">
        <v>328</v>
      </c>
      <c r="E184" s="128">
        <f t="shared" ref="E184:BP184" ca="1" si="83">E178+E179-E180-E183</f>
        <v>13670921.576920474</v>
      </c>
      <c r="F184" s="128">
        <f t="shared" ca="1" si="83"/>
        <v>92239518.575437084</v>
      </c>
      <c r="G184" s="128">
        <f t="shared" ca="1" si="83"/>
        <v>40280772.334978074</v>
      </c>
      <c r="H184" s="128">
        <f t="shared" ca="1" si="83"/>
        <v>40406804.063370422</v>
      </c>
      <c r="I184" s="128">
        <f t="shared" ca="1" si="83"/>
        <v>38231925.598095432</v>
      </c>
      <c r="J184" s="128">
        <f t="shared" ca="1" si="83"/>
        <v>38387370.520704925</v>
      </c>
      <c r="K184" s="128">
        <f t="shared" ca="1" si="83"/>
        <v>32350117.50378716</v>
      </c>
      <c r="L184" s="128">
        <f t="shared" ca="1" si="83"/>
        <v>32479866.584323928</v>
      </c>
      <c r="M184" s="128">
        <f t="shared" ca="1" si="83"/>
        <v>14031521.846278876</v>
      </c>
      <c r="N184" s="128">
        <f t="shared" ca="1" si="83"/>
        <v>14084183.400597464</v>
      </c>
      <c r="O184" s="128">
        <f t="shared" ca="1" si="83"/>
        <v>14136844.954916054</v>
      </c>
      <c r="P184" s="128">
        <f t="shared" ca="1" si="83"/>
        <v>14189506.509234643</v>
      </c>
      <c r="Q184" s="128">
        <f t="shared" ca="1" si="83"/>
        <v>14242168.063553231</v>
      </c>
      <c r="R184" s="128">
        <f t="shared" ca="1" si="83"/>
        <v>14294829.617871819</v>
      </c>
      <c r="S184" s="128">
        <f t="shared" ca="1" si="83"/>
        <v>14347465.431800911</v>
      </c>
      <c r="T184" s="128">
        <f t="shared" ca="1" si="83"/>
        <v>11067082.686061842</v>
      </c>
      <c r="U184" s="128">
        <f t="shared" ca="1" si="83"/>
        <v>8009496.9851715891</v>
      </c>
      <c r="V184" s="128">
        <f t="shared" ca="1" si="83"/>
        <v>-3256108.6015807288</v>
      </c>
      <c r="W184" s="128">
        <f t="shared" ca="1" si="83"/>
        <v>-3277472.462476409</v>
      </c>
      <c r="X184" s="128">
        <f t="shared" ca="1" si="83"/>
        <v>-107927204.76094806</v>
      </c>
      <c r="Y184" s="128">
        <f t="shared" ca="1" si="83"/>
        <v>-93758218.375073567</v>
      </c>
      <c r="Z184" s="128">
        <f t="shared" ca="1" si="83"/>
        <v>-135904150.89110115</v>
      </c>
      <c r="AA184" s="128">
        <f t="shared" ca="1" si="83"/>
        <v>-74113503.477971613</v>
      </c>
      <c r="AB184" s="128">
        <f t="shared" ca="1" si="83"/>
        <v>0</v>
      </c>
      <c r="AC184" s="128">
        <f t="shared" ca="1" si="83"/>
        <v>0</v>
      </c>
      <c r="AD184" s="128">
        <f t="shared" ca="1" si="83"/>
        <v>0</v>
      </c>
      <c r="AE184" s="128">
        <f t="shared" ca="1" si="83"/>
        <v>0</v>
      </c>
      <c r="AF184" s="128">
        <f t="shared" ca="1" si="83"/>
        <v>0</v>
      </c>
      <c r="AG184" s="128">
        <f t="shared" ca="1" si="83"/>
        <v>0</v>
      </c>
      <c r="AH184" s="128">
        <f t="shared" ca="1" si="83"/>
        <v>0</v>
      </c>
      <c r="AI184" s="128">
        <f t="shared" ca="1" si="83"/>
        <v>0</v>
      </c>
      <c r="AJ184" s="128">
        <f t="shared" ca="1" si="83"/>
        <v>0</v>
      </c>
      <c r="AK184" s="128">
        <f t="shared" ca="1" si="83"/>
        <v>0</v>
      </c>
      <c r="AL184" s="128">
        <f t="shared" ca="1" si="83"/>
        <v>0</v>
      </c>
      <c r="AM184" s="128">
        <f t="shared" ca="1" si="83"/>
        <v>0</v>
      </c>
      <c r="AN184" s="128">
        <f t="shared" ca="1" si="83"/>
        <v>0</v>
      </c>
      <c r="AO184" s="128">
        <f t="shared" ca="1" si="83"/>
        <v>0</v>
      </c>
      <c r="AP184" s="128">
        <f t="shared" ca="1" si="83"/>
        <v>0</v>
      </c>
      <c r="AQ184" s="128">
        <f t="shared" ca="1" si="83"/>
        <v>0</v>
      </c>
      <c r="AR184" s="128">
        <f t="shared" ca="1" si="83"/>
        <v>0</v>
      </c>
      <c r="AS184" s="128">
        <f t="shared" ca="1" si="83"/>
        <v>0</v>
      </c>
      <c r="AT184" s="128">
        <f t="shared" ca="1" si="83"/>
        <v>0</v>
      </c>
      <c r="AU184" s="128">
        <f t="shared" ca="1" si="83"/>
        <v>0</v>
      </c>
      <c r="AV184" s="128">
        <f t="shared" ca="1" si="83"/>
        <v>0</v>
      </c>
      <c r="AW184" s="128">
        <f t="shared" ca="1" si="83"/>
        <v>0</v>
      </c>
      <c r="AX184" s="128" t="e">
        <f t="shared" ca="1" si="83"/>
        <v>#REF!</v>
      </c>
      <c r="AY184" s="128" t="e">
        <f t="shared" ca="1" si="83"/>
        <v>#REF!</v>
      </c>
      <c r="AZ184" s="128" t="e">
        <f t="shared" ca="1" si="83"/>
        <v>#REF!</v>
      </c>
      <c r="BA184" s="128" t="e">
        <f t="shared" ca="1" si="83"/>
        <v>#REF!</v>
      </c>
      <c r="BB184" s="128" t="e">
        <f t="shared" ca="1" si="83"/>
        <v>#REF!</v>
      </c>
      <c r="BC184" s="128" t="e">
        <f t="shared" ca="1" si="83"/>
        <v>#REF!</v>
      </c>
      <c r="BD184" s="128" t="e">
        <f t="shared" ca="1" si="83"/>
        <v>#REF!</v>
      </c>
      <c r="BE184" s="128" t="e">
        <f t="shared" ca="1" si="83"/>
        <v>#REF!</v>
      </c>
      <c r="BF184" s="128" t="e">
        <f t="shared" ca="1" si="83"/>
        <v>#REF!</v>
      </c>
      <c r="BG184" s="128" t="e">
        <f t="shared" ca="1" si="83"/>
        <v>#REF!</v>
      </c>
      <c r="BH184" s="128" t="e">
        <f t="shared" ca="1" si="83"/>
        <v>#REF!</v>
      </c>
      <c r="BI184" s="128" t="e">
        <f t="shared" ca="1" si="83"/>
        <v>#REF!</v>
      </c>
      <c r="BJ184" s="128" t="e">
        <f t="shared" ca="1" si="83"/>
        <v>#REF!</v>
      </c>
      <c r="BK184" s="128" t="e">
        <f t="shared" ca="1" si="83"/>
        <v>#REF!</v>
      </c>
      <c r="BL184" s="128" t="e">
        <f t="shared" ca="1" si="83"/>
        <v>#REF!</v>
      </c>
      <c r="BM184" s="128" t="e">
        <f t="shared" ca="1" si="83"/>
        <v>#REF!</v>
      </c>
      <c r="BN184" s="128" t="e">
        <f t="shared" ca="1" si="83"/>
        <v>#REF!</v>
      </c>
      <c r="BO184" s="128" t="e">
        <f t="shared" ca="1" si="83"/>
        <v>#REF!</v>
      </c>
      <c r="BP184" s="128" t="e">
        <f t="shared" ca="1" si="83"/>
        <v>#REF!</v>
      </c>
      <c r="BQ184" s="128" t="e">
        <f t="shared" ref="BQ184:EB184" ca="1" si="84">BQ178+BQ179-BQ180-BQ183</f>
        <v>#REF!</v>
      </c>
      <c r="BR184" s="128" t="e">
        <f t="shared" ca="1" si="84"/>
        <v>#REF!</v>
      </c>
      <c r="BS184" s="128" t="e">
        <f t="shared" ca="1" si="84"/>
        <v>#REF!</v>
      </c>
      <c r="BT184" s="128" t="e">
        <f t="shared" ca="1" si="84"/>
        <v>#REF!</v>
      </c>
      <c r="BU184" s="128" t="e">
        <f t="shared" ca="1" si="84"/>
        <v>#REF!</v>
      </c>
      <c r="BV184" s="128" t="e">
        <f t="shared" ca="1" si="84"/>
        <v>#REF!</v>
      </c>
      <c r="BW184" s="128" t="e">
        <f t="shared" ca="1" si="84"/>
        <v>#REF!</v>
      </c>
      <c r="BX184" s="128" t="e">
        <f t="shared" ca="1" si="84"/>
        <v>#REF!</v>
      </c>
      <c r="BY184" s="128" t="e">
        <f t="shared" ca="1" si="84"/>
        <v>#REF!</v>
      </c>
      <c r="BZ184" s="128" t="e">
        <f t="shared" ca="1" si="84"/>
        <v>#REF!</v>
      </c>
      <c r="CA184" s="128" t="e">
        <f t="shared" ca="1" si="84"/>
        <v>#REF!</v>
      </c>
      <c r="CB184" s="128" t="e">
        <f t="shared" ca="1" si="84"/>
        <v>#REF!</v>
      </c>
      <c r="CC184" s="128" t="e">
        <f t="shared" ca="1" si="84"/>
        <v>#REF!</v>
      </c>
      <c r="CD184" s="128" t="e">
        <f t="shared" ca="1" si="84"/>
        <v>#REF!</v>
      </c>
      <c r="CE184" s="128" t="e">
        <f t="shared" ca="1" si="84"/>
        <v>#REF!</v>
      </c>
      <c r="CF184" s="128" t="e">
        <f t="shared" ca="1" si="84"/>
        <v>#REF!</v>
      </c>
      <c r="CG184" s="128" t="e">
        <f t="shared" ca="1" si="84"/>
        <v>#REF!</v>
      </c>
      <c r="CH184" s="128" t="e">
        <f t="shared" ca="1" si="84"/>
        <v>#REF!</v>
      </c>
      <c r="CI184" s="128" t="e">
        <f t="shared" ca="1" si="84"/>
        <v>#REF!</v>
      </c>
      <c r="CJ184" s="128" t="e">
        <f t="shared" ca="1" si="84"/>
        <v>#REF!</v>
      </c>
      <c r="CK184" s="128" t="e">
        <f t="shared" ca="1" si="84"/>
        <v>#REF!</v>
      </c>
      <c r="CL184" s="128" t="e">
        <f t="shared" ca="1" si="84"/>
        <v>#REF!</v>
      </c>
      <c r="CM184" s="128" t="e">
        <f t="shared" ca="1" si="84"/>
        <v>#REF!</v>
      </c>
      <c r="CN184" s="128" t="e">
        <f t="shared" ca="1" si="84"/>
        <v>#REF!</v>
      </c>
      <c r="CO184" s="128" t="e">
        <f t="shared" ca="1" si="84"/>
        <v>#REF!</v>
      </c>
      <c r="CP184" s="128" t="e">
        <f t="shared" ca="1" si="84"/>
        <v>#REF!</v>
      </c>
      <c r="CQ184" s="128" t="e">
        <f t="shared" ca="1" si="84"/>
        <v>#REF!</v>
      </c>
      <c r="CR184" s="128" t="e">
        <f t="shared" ca="1" si="84"/>
        <v>#REF!</v>
      </c>
      <c r="CS184" s="128" t="e">
        <f t="shared" ca="1" si="84"/>
        <v>#REF!</v>
      </c>
      <c r="CT184" s="128" t="e">
        <f t="shared" ca="1" si="84"/>
        <v>#REF!</v>
      </c>
      <c r="CU184" s="128" t="e">
        <f t="shared" ca="1" si="84"/>
        <v>#REF!</v>
      </c>
      <c r="CV184" s="128" t="e">
        <f t="shared" ca="1" si="84"/>
        <v>#REF!</v>
      </c>
      <c r="CW184" s="128" t="e">
        <f t="shared" ca="1" si="84"/>
        <v>#REF!</v>
      </c>
      <c r="CX184" s="128" t="e">
        <f t="shared" ca="1" si="84"/>
        <v>#REF!</v>
      </c>
      <c r="CY184" s="128" t="e">
        <f t="shared" ca="1" si="84"/>
        <v>#REF!</v>
      </c>
      <c r="CZ184" s="128" t="e">
        <f t="shared" ca="1" si="84"/>
        <v>#REF!</v>
      </c>
      <c r="DA184" s="128" t="e">
        <f t="shared" ca="1" si="84"/>
        <v>#REF!</v>
      </c>
      <c r="DB184" s="128" t="e">
        <f t="shared" ca="1" si="84"/>
        <v>#REF!</v>
      </c>
      <c r="DC184" s="128" t="e">
        <f t="shared" ca="1" si="84"/>
        <v>#REF!</v>
      </c>
      <c r="DD184" s="128" t="e">
        <f t="shared" ca="1" si="84"/>
        <v>#REF!</v>
      </c>
      <c r="DE184" s="128" t="e">
        <f t="shared" ca="1" si="84"/>
        <v>#REF!</v>
      </c>
      <c r="DF184" s="128" t="e">
        <f t="shared" ca="1" si="84"/>
        <v>#REF!</v>
      </c>
      <c r="DG184" s="128" t="e">
        <f t="shared" ca="1" si="84"/>
        <v>#REF!</v>
      </c>
      <c r="DH184" s="128" t="e">
        <f t="shared" ca="1" si="84"/>
        <v>#REF!</v>
      </c>
      <c r="DI184" s="128" t="e">
        <f t="shared" ca="1" si="84"/>
        <v>#REF!</v>
      </c>
      <c r="DJ184" s="128" t="e">
        <f t="shared" ca="1" si="84"/>
        <v>#REF!</v>
      </c>
      <c r="DK184" s="128" t="e">
        <f t="shared" ca="1" si="84"/>
        <v>#REF!</v>
      </c>
      <c r="DL184" s="128" t="e">
        <f t="shared" ca="1" si="84"/>
        <v>#REF!</v>
      </c>
      <c r="DM184" s="128" t="e">
        <f t="shared" ca="1" si="84"/>
        <v>#REF!</v>
      </c>
      <c r="DN184" s="128" t="e">
        <f t="shared" ca="1" si="84"/>
        <v>#REF!</v>
      </c>
      <c r="DO184" s="128" t="e">
        <f t="shared" ca="1" si="84"/>
        <v>#REF!</v>
      </c>
      <c r="DP184" s="128" t="e">
        <f t="shared" ca="1" si="84"/>
        <v>#REF!</v>
      </c>
      <c r="DQ184" s="128" t="e">
        <f t="shared" ca="1" si="84"/>
        <v>#REF!</v>
      </c>
      <c r="DR184" s="128" t="e">
        <f t="shared" ca="1" si="84"/>
        <v>#REF!</v>
      </c>
      <c r="DS184" s="128" t="e">
        <f t="shared" ca="1" si="84"/>
        <v>#REF!</v>
      </c>
      <c r="DT184" s="128" t="e">
        <f t="shared" ca="1" si="84"/>
        <v>#REF!</v>
      </c>
      <c r="DU184" s="128" t="e">
        <f t="shared" ca="1" si="84"/>
        <v>#REF!</v>
      </c>
      <c r="DV184" s="128" t="e">
        <f t="shared" ca="1" si="84"/>
        <v>#REF!</v>
      </c>
      <c r="DW184" s="128" t="e">
        <f t="shared" ca="1" si="84"/>
        <v>#REF!</v>
      </c>
      <c r="DX184" s="128" t="e">
        <f t="shared" ca="1" si="84"/>
        <v>#REF!</v>
      </c>
      <c r="DY184" s="128" t="e">
        <f t="shared" ca="1" si="84"/>
        <v>#REF!</v>
      </c>
      <c r="DZ184" s="128" t="e">
        <f t="shared" ca="1" si="84"/>
        <v>#REF!</v>
      </c>
      <c r="EA184" s="128" t="e">
        <f t="shared" ca="1" si="84"/>
        <v>#REF!</v>
      </c>
      <c r="EB184" s="128" t="e">
        <f t="shared" ca="1" si="84"/>
        <v>#REF!</v>
      </c>
      <c r="EC184" s="128" t="e">
        <f t="shared" ref="EC184:EK184" ca="1" si="85">EC178+EC179-EC180-EC183</f>
        <v>#REF!</v>
      </c>
      <c r="ED184" s="128" t="e">
        <f t="shared" ca="1" si="85"/>
        <v>#REF!</v>
      </c>
      <c r="EE184" s="128" t="e">
        <f t="shared" ca="1" si="85"/>
        <v>#REF!</v>
      </c>
      <c r="EF184" s="128" t="e">
        <f t="shared" ca="1" si="85"/>
        <v>#REF!</v>
      </c>
      <c r="EG184" s="128" t="e">
        <f t="shared" ca="1" si="85"/>
        <v>#REF!</v>
      </c>
      <c r="EH184" s="128" t="e">
        <f t="shared" ca="1" si="85"/>
        <v>#REF!</v>
      </c>
      <c r="EI184" s="128" t="e">
        <f t="shared" ca="1" si="85"/>
        <v>#REF!</v>
      </c>
      <c r="EJ184" s="128" t="e">
        <f t="shared" ca="1" si="85"/>
        <v>#REF!</v>
      </c>
      <c r="EK184" s="128" t="e">
        <f t="shared" ca="1" si="85"/>
        <v>#REF!</v>
      </c>
    </row>
    <row r="185" spans="1:16384"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</row>
    <row r="186" spans="1:16384">
      <c r="B186" s="140" t="s">
        <v>334</v>
      </c>
      <c r="E186" s="155">
        <f ca="1">IF('Capital Structure'!$M$18='Capital Structure'!$O$11,E169,E179)</f>
        <v>56725.815671869197</v>
      </c>
      <c r="F186" s="155">
        <f ca="1">IF('Capital Structure'!$M$18='Capital Structure'!$O$11,F169,F179)</f>
        <v>439463.38800797868</v>
      </c>
      <c r="G186" s="155">
        <f ca="1">IF('Capital Structure'!$M$18='Capital Structure'!$O$11,G169,G179)</f>
        <v>606612.10082952806</v>
      </c>
      <c r="H186" s="155">
        <f ca="1">IF('Capital Structure'!$M$18='Capital Structure'!$O$11,H169,H179)</f>
        <v>774294.25464200042</v>
      </c>
      <c r="I186" s="155">
        <f ca="1">IF('Capital Structure'!$M$18='Capital Structure'!$O$11,I169,I179)</f>
        <v>932965.40331250627</v>
      </c>
      <c r="J186" s="155">
        <f ca="1">IF('Capital Structure'!$M$18='Capital Structure'!$O$11,J169,J179)</f>
        <v>1092297.6817691394</v>
      </c>
      <c r="K186" s="155">
        <f ca="1">IF('Capital Structure'!$M$18='Capital Structure'!$O$11,K169,K179)</f>
        <v>1226598.0026466146</v>
      </c>
      <c r="L186" s="155">
        <f ca="1">IF('Capital Structure'!$M$18='Capital Structure'!$O$11,L169,L179)</f>
        <v>1361457.9081944122</v>
      </c>
      <c r="M186" s="155">
        <f ca="1">IF('Capital Structure'!$M$18='Capital Structure'!$O$11,M169,M179)</f>
        <v>1419792.2037971439</v>
      </c>
      <c r="N186" s="155">
        <f ca="1">IF('Capital Structure'!$M$18='Capital Structure'!$O$11,N169,N179)</f>
        <v>1478369.5589648874</v>
      </c>
      <c r="O186" s="155">
        <f ca="1">IF('Capital Structure'!$M$18='Capital Structure'!$O$11,O169,O179)</f>
        <v>1537190.9864458295</v>
      </c>
      <c r="P186" s="155">
        <f ca="1">IF('Capital Structure'!$M$18='Capital Structure'!$O$11,P169,P179)</f>
        <v>1596257.5032079422</v>
      </c>
      <c r="Q186" s="155">
        <f ca="1">IF('Capital Structure'!$M$18='Capital Structure'!$O$11,Q169,Q179)</f>
        <v>1655570.130456564</v>
      </c>
      <c r="R186" s="155">
        <f ca="1">IF('Capital Structure'!$M$18='Capital Structure'!$O$11,R169,R179)</f>
        <v>1715129.8936520547</v>
      </c>
      <c r="S186" s="155">
        <f ca="1">IF('Capital Structure'!$M$18='Capital Structure'!$O$11,S169,S179)</f>
        <v>1774937.7157209311</v>
      </c>
      <c r="T186" s="155">
        <f ca="1">IF('Capital Structure'!$M$18='Capital Structure'!$O$11,T169,T179)</f>
        <v>1821164.6781552702</v>
      </c>
      <c r="U186" s="155">
        <f ca="1">IF('Capital Structure'!$M$18='Capital Structure'!$O$11,U169,U179)</f>
        <v>1854736.0492421761</v>
      </c>
      <c r="V186" s="155">
        <f ca="1">IF('Capital Structure'!$M$18='Capital Structure'!$O$11,V169,V179)</f>
        <v>1862464.1161140187</v>
      </c>
      <c r="W186" s="155">
        <f ca="1">IF('Capital Structure'!$M$18='Capital Structure'!$O$11,W169,W179)</f>
        <v>1849267.544914285</v>
      </c>
      <c r="X186" s="155">
        <f ca="1">IF('Capital Structure'!$M$18='Capital Structure'!$O$11,X169,X179)</f>
        <v>1836014.2920739464</v>
      </c>
      <c r="Y186" s="155">
        <f ca="1">IF('Capital Structure'!$M$18='Capital Structure'!$O$11,Y169,Y179)</f>
        <v>1386752.5933292971</v>
      </c>
      <c r="Z186" s="155">
        <f ca="1">IF('Capital Structure'!$M$18='Capital Structure'!$O$11,Z169,Z179)</f>
        <v>996560.21310725145</v>
      </c>
      <c r="AA186" s="155">
        <f ca="1">IF('Capital Structure'!$M$18='Capital Structure'!$O$11,AA169,AA179)</f>
        <v>430783.85630094697</v>
      </c>
      <c r="AB186" s="155">
        <f ca="1">IF('Capital Structure'!$M$18='Capital Structure'!$O$11,AB169,AB179)</f>
        <v>0</v>
      </c>
      <c r="AC186" s="155">
        <f ca="1">IF('Capital Structure'!$M$18='Capital Structure'!$O$11,AC169,AC179)</f>
        <v>0</v>
      </c>
      <c r="AD186" s="155">
        <f ca="1">IF('Capital Structure'!$M$18='Capital Structure'!$O$11,AD169,AD179)</f>
        <v>0</v>
      </c>
      <c r="AE186" s="155">
        <f ca="1">IF('Capital Structure'!$M$18='Capital Structure'!$O$11,AE169,AE179)</f>
        <v>0</v>
      </c>
      <c r="AF186" s="155">
        <f ca="1">IF('Capital Structure'!$M$18='Capital Structure'!$O$11,AF169,AF179)</f>
        <v>0</v>
      </c>
      <c r="AG186" s="155">
        <f ca="1">IF('Capital Structure'!$M$18='Capital Structure'!$O$11,AG169,AG179)</f>
        <v>0</v>
      </c>
      <c r="AH186" s="155">
        <f ca="1">IF('Capital Structure'!$M$18='Capital Structure'!$O$11,AH169,AH179)</f>
        <v>0</v>
      </c>
      <c r="AI186" s="155">
        <f ca="1">IF('Capital Structure'!$M$18='Capital Structure'!$O$11,AI169,AI179)</f>
        <v>0</v>
      </c>
      <c r="AJ186" s="155">
        <f ca="1">IF('Capital Structure'!$M$18='Capital Structure'!$O$11,AJ169,AJ179)</f>
        <v>0</v>
      </c>
      <c r="AK186" s="155">
        <f ca="1">IF('Capital Structure'!$M$18='Capital Structure'!$O$11,AK169,AK179)</f>
        <v>0</v>
      </c>
      <c r="AL186" s="155">
        <f ca="1">IF('Capital Structure'!$M$18='Capital Structure'!$O$11,AL169,AL179)</f>
        <v>0</v>
      </c>
      <c r="AM186" s="155">
        <f ca="1">IF('Capital Structure'!$M$18='Capital Structure'!$O$11,AM169,AM179)</f>
        <v>0</v>
      </c>
      <c r="AN186" s="155">
        <f ca="1">IF('Capital Structure'!$M$18='Capital Structure'!$O$11,AN169,AN179)</f>
        <v>0</v>
      </c>
      <c r="AO186" s="155">
        <f ca="1">IF('Capital Structure'!$M$18='Capital Structure'!$O$11,AO169,AO179)</f>
        <v>0</v>
      </c>
      <c r="AP186" s="155">
        <f ca="1">IF('Capital Structure'!$M$18='Capital Structure'!$O$11,AP169,AP179)</f>
        <v>0</v>
      </c>
      <c r="AQ186" s="155">
        <f ca="1">IF('Capital Structure'!$M$18='Capital Structure'!$O$11,AQ169,AQ179)</f>
        <v>0</v>
      </c>
      <c r="AR186" s="155">
        <f ca="1">IF('Capital Structure'!$M$18='Capital Structure'!$O$11,AR169,AR179)</f>
        <v>0</v>
      </c>
      <c r="AS186" s="155">
        <f ca="1">IF('Capital Structure'!$M$18='Capital Structure'!$O$11,AS169,AS179)</f>
        <v>0</v>
      </c>
      <c r="AT186" s="155">
        <f ca="1">IF('Capital Structure'!$M$18='Capital Structure'!$O$11,AT169,AT179)</f>
        <v>0</v>
      </c>
      <c r="AU186" s="155">
        <f ca="1">IF('Capital Structure'!$M$18='Capital Structure'!$O$11,AU169,AU179)</f>
        <v>0</v>
      </c>
      <c r="AV186" s="155">
        <f ca="1">IF('Capital Structure'!$M$18='Capital Structure'!$O$11,AV169,AV179)</f>
        <v>0</v>
      </c>
      <c r="AW186" s="155">
        <f ca="1">IF('Capital Structure'!$M$18='Capital Structure'!$O$11,AW169,AW179)</f>
        <v>0</v>
      </c>
      <c r="AX186" s="155" t="e">
        <f ca="1">IF('Capital Structure'!$M$18='Capital Structure'!$O$11,AX169,AX179)</f>
        <v>#REF!</v>
      </c>
      <c r="AY186" s="155" t="e">
        <f ca="1">IF('Capital Structure'!$M$18='Capital Structure'!$O$11,AY169,AY179)</f>
        <v>#REF!</v>
      </c>
      <c r="AZ186" s="155" t="e">
        <f ca="1">IF('Capital Structure'!$M$18='Capital Structure'!$O$11,AZ169,AZ179)</f>
        <v>#REF!</v>
      </c>
      <c r="BA186" s="155" t="e">
        <f ca="1">IF('Capital Structure'!$M$18='Capital Structure'!$O$11,BA169,BA179)</f>
        <v>#REF!</v>
      </c>
      <c r="BB186" s="155" t="e">
        <f ca="1">IF('Capital Structure'!$M$18='Capital Structure'!$O$11,BB169,BB179)</f>
        <v>#REF!</v>
      </c>
      <c r="BC186" s="155" t="e">
        <f ca="1">IF('Capital Structure'!$M$18='Capital Structure'!$O$11,BC169,BC179)</f>
        <v>#REF!</v>
      </c>
      <c r="BD186" s="155" t="e">
        <f ca="1">IF('Capital Structure'!$M$18='Capital Structure'!$O$11,BD169,BD179)</f>
        <v>#REF!</v>
      </c>
      <c r="BE186" s="155" t="e">
        <f ca="1">IF('Capital Structure'!$M$18='Capital Structure'!$O$11,BE169,BE179)</f>
        <v>#REF!</v>
      </c>
      <c r="BF186" s="155" t="e">
        <f ca="1">IF('Capital Structure'!$M$18='Capital Structure'!$O$11,BF169,BF179)</f>
        <v>#REF!</v>
      </c>
      <c r="BG186" s="155" t="e">
        <f ca="1">IF('Capital Structure'!$M$18='Capital Structure'!$O$11,BG169,BG179)</f>
        <v>#REF!</v>
      </c>
      <c r="BH186" s="155" t="e">
        <f ca="1">IF('Capital Structure'!$M$18='Capital Structure'!$O$11,BH169,BH179)</f>
        <v>#REF!</v>
      </c>
      <c r="BI186" s="155" t="e">
        <f ca="1">IF('Capital Structure'!$M$18='Capital Structure'!$O$11,BI169,BI179)</f>
        <v>#REF!</v>
      </c>
      <c r="BJ186" s="155" t="e">
        <f ca="1">IF('Capital Structure'!$M$18='Capital Structure'!$O$11,BJ169,BJ179)</f>
        <v>#REF!</v>
      </c>
      <c r="BK186" s="155" t="e">
        <f ca="1">IF('Capital Structure'!$M$18='Capital Structure'!$O$11,BK169,BK179)</f>
        <v>#REF!</v>
      </c>
      <c r="BL186" s="155" t="e">
        <f ca="1">IF('Capital Structure'!$M$18='Capital Structure'!$O$11,BL169,BL179)</f>
        <v>#REF!</v>
      </c>
      <c r="BM186" s="155" t="e">
        <f ca="1">IF('Capital Structure'!$M$18='Capital Structure'!$O$11,BM169,BM179)</f>
        <v>#REF!</v>
      </c>
      <c r="BN186" s="155" t="e">
        <f ca="1">IF('Capital Structure'!$M$18='Capital Structure'!$O$11,BN169,BN179)</f>
        <v>#REF!</v>
      </c>
      <c r="BO186" s="155" t="e">
        <f ca="1">IF('Capital Structure'!$M$18='Capital Structure'!$O$11,BO169,BO179)</f>
        <v>#REF!</v>
      </c>
      <c r="BP186" s="155" t="e">
        <f ca="1">IF('Capital Structure'!$M$18='Capital Structure'!$O$11,BP169,BP179)</f>
        <v>#REF!</v>
      </c>
      <c r="BQ186" s="155" t="e">
        <f ca="1">IF('Capital Structure'!$M$18='Capital Structure'!$O$11,BQ169,BQ179)</f>
        <v>#REF!</v>
      </c>
      <c r="BR186" s="155" t="e">
        <f ca="1">IF('Capital Structure'!$M$18='Capital Structure'!$O$11,BR169,BR179)</f>
        <v>#REF!</v>
      </c>
      <c r="BS186" s="155" t="e">
        <f ca="1">IF('Capital Structure'!$M$18='Capital Structure'!$O$11,BS169,BS179)</f>
        <v>#REF!</v>
      </c>
      <c r="BT186" s="155" t="e">
        <f ca="1">IF('Capital Structure'!$M$18='Capital Structure'!$O$11,BT169,BT179)</f>
        <v>#REF!</v>
      </c>
      <c r="BU186" s="155" t="e">
        <f ca="1">IF('Capital Structure'!$M$18='Capital Structure'!$O$11,BU169,BU179)</f>
        <v>#REF!</v>
      </c>
      <c r="BV186" s="155" t="e">
        <f ca="1">IF('Capital Structure'!$M$18='Capital Structure'!$O$11,BV169,BV179)</f>
        <v>#REF!</v>
      </c>
      <c r="BW186" s="155" t="e">
        <f ca="1">IF('Capital Structure'!$M$18='Capital Structure'!$O$11,BW169,BW179)</f>
        <v>#REF!</v>
      </c>
      <c r="BX186" s="155" t="e">
        <f ca="1">IF('Capital Structure'!$M$18='Capital Structure'!$O$11,BX169,BX179)</f>
        <v>#REF!</v>
      </c>
      <c r="BY186" s="155" t="e">
        <f ca="1">IF('Capital Structure'!$M$18='Capital Structure'!$O$11,BY169,BY179)</f>
        <v>#REF!</v>
      </c>
      <c r="BZ186" s="155" t="e">
        <f ca="1">IF('Capital Structure'!$M$18='Capital Structure'!$O$11,BZ169,BZ179)</f>
        <v>#REF!</v>
      </c>
      <c r="CA186" s="155" t="e">
        <f ca="1">IF('Capital Structure'!$M$18='Capital Structure'!$O$11,CA169,CA179)</f>
        <v>#REF!</v>
      </c>
      <c r="CB186" s="155" t="e">
        <f ca="1">IF('Capital Structure'!$M$18='Capital Structure'!$O$11,CB169,CB179)</f>
        <v>#REF!</v>
      </c>
      <c r="CC186" s="155" t="e">
        <f ca="1">IF('Capital Structure'!$M$18='Capital Structure'!$O$11,CC169,CC179)</f>
        <v>#REF!</v>
      </c>
      <c r="CD186" s="155" t="e">
        <f ca="1">IF('Capital Structure'!$M$18='Capital Structure'!$O$11,CD169,CD179)</f>
        <v>#REF!</v>
      </c>
      <c r="CE186" s="155" t="e">
        <f ca="1">IF('Capital Structure'!$M$18='Capital Structure'!$O$11,CE169,CE179)</f>
        <v>#REF!</v>
      </c>
      <c r="CF186" s="155" t="e">
        <f ca="1">IF('Capital Structure'!$M$18='Capital Structure'!$O$11,CF169,CF179)</f>
        <v>#REF!</v>
      </c>
      <c r="CG186" s="155" t="e">
        <f ca="1">IF('Capital Structure'!$M$18='Capital Structure'!$O$11,CG169,CG179)</f>
        <v>#REF!</v>
      </c>
      <c r="CH186" s="155" t="e">
        <f ca="1">IF('Capital Structure'!$M$18='Capital Structure'!$O$11,CH169,CH179)</f>
        <v>#REF!</v>
      </c>
      <c r="CI186" s="155" t="e">
        <f ca="1">IF('Capital Structure'!$M$18='Capital Structure'!$O$11,CI169,CI179)</f>
        <v>#REF!</v>
      </c>
      <c r="CJ186" s="155" t="e">
        <f ca="1">IF('Capital Structure'!$M$18='Capital Structure'!$O$11,CJ169,CJ179)</f>
        <v>#REF!</v>
      </c>
      <c r="CK186" s="155" t="e">
        <f ca="1">IF('Capital Structure'!$M$18='Capital Structure'!$O$11,CK169,CK179)</f>
        <v>#REF!</v>
      </c>
      <c r="CL186" s="155" t="e">
        <f ca="1">IF('Capital Structure'!$M$18='Capital Structure'!$O$11,CL169,CL179)</f>
        <v>#REF!</v>
      </c>
      <c r="CM186" s="155" t="e">
        <f ca="1">IF('Capital Structure'!$M$18='Capital Structure'!$O$11,CM169,CM179)</f>
        <v>#REF!</v>
      </c>
      <c r="CN186" s="155">
        <f>IF('Capital Structure'!$M$18='Capital Structure'!$O$11,CN169,CN179)</f>
        <v>0</v>
      </c>
      <c r="CO186" s="155">
        <f>IF('Capital Structure'!$M$18='Capital Structure'!$O$11,CO169,CO179)</f>
        <v>0</v>
      </c>
      <c r="CP186" s="155">
        <f>IF('Capital Structure'!$M$18='Capital Structure'!$O$11,CP169,CP179)</f>
        <v>0</v>
      </c>
      <c r="CQ186" s="155">
        <f>IF('Capital Structure'!$M$18='Capital Structure'!$O$11,CQ169,CQ179)</f>
        <v>0</v>
      </c>
      <c r="CR186" s="155">
        <f>IF('Capital Structure'!$M$18='Capital Structure'!$O$11,CR169,CR179)</f>
        <v>0</v>
      </c>
      <c r="CS186" s="155">
        <f>IF('Capital Structure'!$M$18='Capital Structure'!$O$11,CS169,CS179)</f>
        <v>0</v>
      </c>
      <c r="CT186" s="155">
        <f>IF('Capital Structure'!$M$18='Capital Structure'!$O$11,CT169,CT179)</f>
        <v>0</v>
      </c>
      <c r="CU186" s="155">
        <f>IF('Capital Structure'!$M$18='Capital Structure'!$O$11,CU169,CU179)</f>
        <v>0</v>
      </c>
      <c r="CV186" s="155">
        <f>IF('Capital Structure'!$M$18='Capital Structure'!$O$11,CV169,CV179)</f>
        <v>0</v>
      </c>
      <c r="CW186" s="155">
        <f>IF('Capital Structure'!$M$18='Capital Structure'!$O$11,CW169,CW179)</f>
        <v>0</v>
      </c>
      <c r="CX186" s="155">
        <f>IF('Capital Structure'!$M$18='Capital Structure'!$O$11,CX169,CX179)</f>
        <v>0</v>
      </c>
      <c r="CY186" s="155">
        <f>IF('Capital Structure'!$M$18='Capital Structure'!$O$11,CY169,CY179)</f>
        <v>0</v>
      </c>
      <c r="CZ186" s="155">
        <f>IF('Capital Structure'!$M$18='Capital Structure'!$O$11,CZ169,CZ179)</f>
        <v>0</v>
      </c>
      <c r="DA186" s="155">
        <f>IF('Capital Structure'!$M$18='Capital Structure'!$O$11,DA169,DA179)</f>
        <v>0</v>
      </c>
      <c r="DB186" s="155">
        <f>IF('Capital Structure'!$M$18='Capital Structure'!$O$11,DB169,DB179)</f>
        <v>0</v>
      </c>
      <c r="DC186" s="155">
        <f>IF('Capital Structure'!$M$18='Capital Structure'!$O$11,DC169,DC179)</f>
        <v>0</v>
      </c>
      <c r="DD186" s="155">
        <f>IF('Capital Structure'!$M$18='Capital Structure'!$O$11,DD169,DD179)</f>
        <v>0</v>
      </c>
      <c r="DE186" s="155">
        <f>IF('Capital Structure'!$M$18='Capital Structure'!$O$11,DE169,DE179)</f>
        <v>0</v>
      </c>
      <c r="DF186" s="155">
        <f>IF('Capital Structure'!$M$18='Capital Structure'!$O$11,DF169,DF179)</f>
        <v>0</v>
      </c>
      <c r="DG186" s="155">
        <f>IF('Capital Structure'!$M$18='Capital Structure'!$O$11,DG169,DG179)</f>
        <v>0</v>
      </c>
      <c r="DH186" s="155">
        <f>IF('Capital Structure'!$M$18='Capital Structure'!$O$11,DH169,DH179)</f>
        <v>0</v>
      </c>
      <c r="DI186" s="155">
        <f>IF('Capital Structure'!$M$18='Capital Structure'!$O$11,DI169,DI179)</f>
        <v>0</v>
      </c>
      <c r="DJ186" s="155">
        <f>IF('Capital Structure'!$M$18='Capital Structure'!$O$11,DJ169,DJ179)</f>
        <v>0</v>
      </c>
      <c r="DK186" s="155">
        <f>IF('Capital Structure'!$M$18='Capital Structure'!$O$11,DK169,DK179)</f>
        <v>0</v>
      </c>
      <c r="DL186" s="155">
        <f>IF('Capital Structure'!$M$18='Capital Structure'!$O$11,DL169,DL179)</f>
        <v>0</v>
      </c>
      <c r="DM186" s="155">
        <f>IF('Capital Structure'!$M$18='Capital Structure'!$O$11,DM169,DM179)</f>
        <v>0</v>
      </c>
      <c r="DN186" s="155">
        <f>IF('Capital Structure'!$M$18='Capital Structure'!$O$11,DN169,DN179)</f>
        <v>0</v>
      </c>
      <c r="DO186" s="155">
        <f>IF('Capital Structure'!$M$18='Capital Structure'!$O$11,DO169,DO179)</f>
        <v>0</v>
      </c>
      <c r="DP186" s="155">
        <f>IF('Capital Structure'!$M$18='Capital Structure'!$O$11,DP169,DP179)</f>
        <v>0</v>
      </c>
      <c r="DQ186" s="155">
        <f>IF('Capital Structure'!$M$18='Capital Structure'!$O$11,DQ169,DQ179)</f>
        <v>0</v>
      </c>
      <c r="DR186" s="155">
        <f>IF('Capital Structure'!$M$18='Capital Structure'!$O$11,DR169,DR179)</f>
        <v>0</v>
      </c>
      <c r="DS186" s="155">
        <f>IF('Capital Structure'!$M$18='Capital Structure'!$O$11,DS169,DS179)</f>
        <v>0</v>
      </c>
      <c r="DT186" s="155">
        <f>IF('Capital Structure'!$M$18='Capital Structure'!$O$11,DT169,DT179)</f>
        <v>0</v>
      </c>
      <c r="DU186" s="155">
        <f>IF('Capital Structure'!$M$18='Capital Structure'!$O$11,DU169,DU179)</f>
        <v>0</v>
      </c>
      <c r="DV186" s="155">
        <f>IF('Capital Structure'!$M$18='Capital Structure'!$O$11,DV169,DV179)</f>
        <v>0</v>
      </c>
      <c r="DW186" s="155">
        <f>IF('Capital Structure'!$M$18='Capital Structure'!$O$11,DW169,DW179)</f>
        <v>0</v>
      </c>
      <c r="DX186" s="155">
        <f>IF('Capital Structure'!$M$18='Capital Structure'!$O$11,DX169,DX179)</f>
        <v>0</v>
      </c>
      <c r="DY186" s="155">
        <f>IF('Capital Structure'!$M$18='Capital Structure'!$O$11,DY169,DY179)</f>
        <v>0</v>
      </c>
      <c r="DZ186" s="155">
        <f>IF('Capital Structure'!$M$18='Capital Structure'!$O$11,DZ169,DZ179)</f>
        <v>0</v>
      </c>
      <c r="EA186" s="155">
        <f>IF('Capital Structure'!$M$18='Capital Structure'!$O$11,EA169,EA179)</f>
        <v>0</v>
      </c>
      <c r="EB186" s="155">
        <f>IF('Capital Structure'!$M$18='Capital Structure'!$O$11,EB169,EB179)</f>
        <v>0</v>
      </c>
      <c r="EC186" s="155">
        <f>IF('Capital Structure'!$M$18='Capital Structure'!$O$11,EC169,EC179)</f>
        <v>0</v>
      </c>
      <c r="ED186" s="155">
        <f>IF('Capital Structure'!$M$18='Capital Structure'!$O$11,ED169,ED179)</f>
        <v>0</v>
      </c>
      <c r="EE186" s="155">
        <f>IF('Capital Structure'!$M$18='Capital Structure'!$O$11,EE169,EE179)</f>
        <v>0</v>
      </c>
      <c r="EF186" s="155">
        <f>IF('Capital Structure'!$M$18='Capital Structure'!$O$11,EF169,EF179)</f>
        <v>0</v>
      </c>
      <c r="EG186" s="155">
        <f>IF('Capital Structure'!$M$18='Capital Structure'!$O$11,EG169,EG179)</f>
        <v>0</v>
      </c>
      <c r="EH186" s="155">
        <f>IF('Capital Structure'!$M$18='Capital Structure'!$O$11,EH169,EH179)</f>
        <v>0</v>
      </c>
      <c r="EI186" s="155">
        <f>IF('Capital Structure'!$M$18='Capital Structure'!$O$11,EI169,EI179)</f>
        <v>0</v>
      </c>
      <c r="EJ186" s="155">
        <f>IF('Capital Structure'!$M$18='Capital Structure'!$O$11,EJ169,EJ179)</f>
        <v>0</v>
      </c>
      <c r="EK186" s="155">
        <f>IF('Capital Structure'!$M$18='Capital Structure'!$O$11,EK169,EK179)</f>
        <v>0</v>
      </c>
    </row>
    <row r="187" spans="1:16384"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</row>
    <row r="188" spans="1:16384">
      <c r="B188" s="106" t="s">
        <v>383</v>
      </c>
      <c r="E188" s="109">
        <f ca="1">IF('Capital Structure'!$M$18='Capital Structure'!$E$17,E168,E178)</f>
        <v>13614195.761248605</v>
      </c>
      <c r="F188" s="109">
        <f ca="1">IF('Capital Structure'!$M$18='Capital Structure'!$E$17,F168,F178)</f>
        <v>91800291.544994399</v>
      </c>
      <c r="G188" s="109">
        <f ca="1">IF('Capital Structure'!$M$18='Capital Structure'!$E$17,G168,G178)</f>
        <v>39676227.689163879</v>
      </c>
      <c r="H188" s="109">
        <f ca="1">IF('Capital Structure'!$M$18='Capital Structure'!$E$17,H168,H178)</f>
        <v>39637104.814163879</v>
      </c>
      <c r="I188" s="109">
        <f ca="1">IF('Capital Structure'!$M$18='Capital Structure'!$E$17,I168,I178)</f>
        <v>37306781.426279388</v>
      </c>
      <c r="J188" s="109">
        <f ca="1">IF('Capital Structure'!$M$18='Capital Structure'!$E$17,J168,J178)</f>
        <v>37306781.426279388</v>
      </c>
      <c r="K188" s="109">
        <f ca="1">IF('Capital Structure'!$M$18='Capital Structure'!$E$17,K168,K178)</f>
        <v>31139779.328824848</v>
      </c>
      <c r="L188" s="109">
        <f ca="1">IF('Capital Structure'!$M$18='Capital Structure'!$E$17,L168,L178)</f>
        <v>31139779.328824848</v>
      </c>
      <c r="M188" s="109">
        <f ca="1">IF('Capital Structure'!$M$18='Capital Structure'!$E$17,M168,M178)</f>
        <v>12638773.036461208</v>
      </c>
      <c r="N188" s="109">
        <f ca="1">IF('Capital Structure'!$M$18='Capital Structure'!$E$17,N168,N178)</f>
        <v>12638773.036461208</v>
      </c>
      <c r="O188" s="109">
        <f ca="1">IF('Capital Structure'!$M$18='Capital Structure'!$E$17,O168,O178)</f>
        <v>12638773.036461208</v>
      </c>
      <c r="P188" s="109">
        <f ca="1">IF('Capital Structure'!$M$18='Capital Structure'!$E$17,P168,P178)</f>
        <v>12638773.036461208</v>
      </c>
      <c r="Q188" s="109">
        <f ca="1">IF('Capital Structure'!$M$18='Capital Structure'!$E$17,Q168,Q178)</f>
        <v>12638773.036461208</v>
      </c>
      <c r="R188" s="109">
        <f ca="1">IF('Capital Structure'!$M$18='Capital Structure'!$E$17,R168,R178)</f>
        <v>12638773.036461208</v>
      </c>
      <c r="S188" s="109">
        <f ca="1">IF('Capital Structure'!$M$18='Capital Structure'!$E$17,S168,S178)</f>
        <v>12638747.402878307</v>
      </c>
      <c r="T188" s="109">
        <f ca="1">IF('Capital Structure'!$M$18='Capital Structure'!$E$17,T168,T178)</f>
        <v>9319533.2685204037</v>
      </c>
      <c r="U188" s="109">
        <f ca="1">IF('Capital Structure'!$M$18='Capital Structure'!$E$17,U168,U178)</f>
        <v>6235964.382702224</v>
      </c>
      <c r="V188" s="109">
        <f ca="1">IF('Capital Structure'!$M$18='Capital Structure'!$E$17,V168,V178)</f>
        <v>0</v>
      </c>
      <c r="W188" s="109">
        <f ca="1">IF('Capital Structure'!$M$18='Capital Structure'!$E$17,W168,W178)</f>
        <v>0</v>
      </c>
      <c r="X188" s="109">
        <f ca="1">IF('Capital Structure'!$M$18='Capital Structure'!$E$17,X168,X178)</f>
        <v>0</v>
      </c>
      <c r="Y188" s="109">
        <f ca="1">IF('Capital Structure'!$M$18='Capital Structure'!$E$17,Y168,Y178)</f>
        <v>0</v>
      </c>
      <c r="Z188" s="109">
        <f ca="1">IF('Capital Structure'!$M$18='Capital Structure'!$E$17,Z168,Z178)</f>
        <v>0</v>
      </c>
      <c r="AA188" s="109">
        <f ca="1">IF('Capital Structure'!$M$18='Capital Structure'!$E$17,AA168,AA178)</f>
        <v>0</v>
      </c>
      <c r="AB188" s="109">
        <f ca="1">IF('Capital Structure'!$M$18='Capital Structure'!$E$17,AB168,AB178)</f>
        <v>0</v>
      </c>
      <c r="AC188" s="109">
        <f ca="1">IF('Capital Structure'!$M$18='Capital Structure'!$E$17,AC168,AC178)</f>
        <v>0</v>
      </c>
      <c r="AD188" s="109">
        <f ca="1">IF('Capital Structure'!$M$18='Capital Structure'!$E$17,AD168,AD178)</f>
        <v>0</v>
      </c>
      <c r="AE188" s="109">
        <f ca="1">IF('Capital Structure'!$M$18='Capital Structure'!$E$17,AE168,AE178)</f>
        <v>0</v>
      </c>
      <c r="AF188" s="109">
        <f ca="1">IF('Capital Structure'!$M$18='Capital Structure'!$E$17,AF168,AF178)</f>
        <v>0</v>
      </c>
      <c r="AG188" s="109">
        <f ca="1">IF('Capital Structure'!$M$18='Capital Structure'!$E$17,AG168,AG178)</f>
        <v>0</v>
      </c>
      <c r="AH188" s="109">
        <f ca="1">IF('Capital Structure'!$M$18='Capital Structure'!$E$17,AH168,AH178)</f>
        <v>0</v>
      </c>
      <c r="AI188" s="109">
        <f ca="1">IF('Capital Structure'!$M$18='Capital Structure'!$E$17,AI168,AI178)</f>
        <v>0</v>
      </c>
      <c r="AJ188" s="109">
        <f ca="1">IF('Capital Structure'!$M$18='Capital Structure'!$E$17,AJ168,AJ178)</f>
        <v>0</v>
      </c>
      <c r="AK188" s="109">
        <f ca="1">IF('Capital Structure'!$M$18='Capital Structure'!$E$17,AK168,AK178)</f>
        <v>0</v>
      </c>
      <c r="AL188" s="109">
        <f ca="1">IF('Capital Structure'!$M$18='Capital Structure'!$E$17,AL168,AL178)</f>
        <v>0</v>
      </c>
      <c r="AM188" s="109">
        <f ca="1">IF('Capital Structure'!$M$18='Capital Structure'!$E$17,AM168,AM178)</f>
        <v>0</v>
      </c>
      <c r="AN188" s="109">
        <f ca="1">IF('Capital Structure'!$M$18='Capital Structure'!$E$17,AN168,AN178)</f>
        <v>0</v>
      </c>
      <c r="AO188" s="109">
        <f ca="1">IF('Capital Structure'!$M$18='Capital Structure'!$E$17,AO168,AO178)</f>
        <v>0</v>
      </c>
      <c r="AP188" s="109">
        <f ca="1">IF('Capital Structure'!$M$18='Capital Structure'!$E$17,AP168,AP178)</f>
        <v>0</v>
      </c>
      <c r="AQ188" s="109">
        <f ca="1">IF('Capital Structure'!$M$18='Capital Structure'!$E$17,AQ168,AQ178)</f>
        <v>0</v>
      </c>
      <c r="AR188" s="109">
        <f ca="1">IF('Capital Structure'!$M$18='Capital Structure'!$E$17,AR168,AR178)</f>
        <v>0</v>
      </c>
      <c r="AS188" s="109">
        <f ca="1">IF('Capital Structure'!$M$18='Capital Structure'!$E$17,AS168,AS178)</f>
        <v>0</v>
      </c>
      <c r="AT188" s="109">
        <f ca="1">IF('Capital Structure'!$M$18='Capital Structure'!$E$17,AT168,AT178)</f>
        <v>0</v>
      </c>
      <c r="AU188" s="109">
        <f ca="1">IF('Capital Structure'!$M$18='Capital Structure'!$E$17,AU168,AU178)</f>
        <v>0</v>
      </c>
      <c r="AV188" s="109">
        <f ca="1">IF('Capital Structure'!$M$18='Capital Structure'!$E$17,AV168,AV178)</f>
        <v>0</v>
      </c>
      <c r="AW188" s="109">
        <f ca="1">IF('Capital Structure'!$M$18='Capital Structure'!$E$17,AW168,AW178)</f>
        <v>0</v>
      </c>
      <c r="AX188" s="109" t="e">
        <f ca="1">IF('Capital Structure'!$M$18='Capital Structure'!$E$17,AX168,AX178)</f>
        <v>#REF!</v>
      </c>
      <c r="AY188" s="109" t="e">
        <f ca="1">IF('Capital Structure'!$M$18='Capital Structure'!$E$17,AY168,AY178)</f>
        <v>#REF!</v>
      </c>
      <c r="AZ188" s="109" t="e">
        <f ca="1">IF('Capital Structure'!$M$18='Capital Structure'!$E$17,AZ168,AZ178)</f>
        <v>#REF!</v>
      </c>
      <c r="BA188" s="109" t="e">
        <f ca="1">IF('Capital Structure'!$M$18='Capital Structure'!$E$17,BA168,BA178)</f>
        <v>#REF!</v>
      </c>
      <c r="BB188" s="109" t="e">
        <f ca="1">IF('Capital Structure'!$M$18='Capital Structure'!$E$17,BB168,BB178)</f>
        <v>#REF!</v>
      </c>
      <c r="BC188" s="109" t="e">
        <f ca="1">IF('Capital Structure'!$M$18='Capital Structure'!$E$17,BC168,BC178)</f>
        <v>#REF!</v>
      </c>
      <c r="BD188" s="109">
        <f ca="1">IF('Capital Structure'!$M$18='Capital Structure'!$E$17,BD168,BD178)</f>
        <v>0</v>
      </c>
      <c r="BE188" s="109">
        <f ca="1">IF('Capital Structure'!$M$18='Capital Structure'!$E$17,BE168,BE178)</f>
        <v>0</v>
      </c>
      <c r="BF188" s="109">
        <f ca="1">IF('Capital Structure'!$M$18='Capital Structure'!$E$17,BF168,BF178)</f>
        <v>0</v>
      </c>
      <c r="BG188" s="109" t="e">
        <f ca="1">IF('Capital Structure'!$M$18='Capital Structure'!$E$17,BG168,BG178)</f>
        <v>#REF!</v>
      </c>
      <c r="BH188" s="109">
        <f ca="1">IF('Capital Structure'!$M$18='Capital Structure'!$E$17,BH168,BH178)</f>
        <v>0</v>
      </c>
      <c r="BI188" s="109">
        <f ca="1">IF('Capital Structure'!$M$18='Capital Structure'!$E$17,BI168,BI178)</f>
        <v>0</v>
      </c>
      <c r="BJ188" s="109">
        <f ca="1">IF('Capital Structure'!$M$18='Capital Structure'!$E$17,BJ168,BJ178)</f>
        <v>0</v>
      </c>
      <c r="BK188" s="109">
        <f ca="1">IF('Capital Structure'!$M$18='Capital Structure'!$E$17,BK168,BK178)</f>
        <v>0</v>
      </c>
      <c r="BL188" s="109">
        <f ca="1">IF('Capital Structure'!$M$18='Capital Structure'!$E$17,BL168,BL178)</f>
        <v>0</v>
      </c>
      <c r="BM188" s="109">
        <f ca="1">IF('Capital Structure'!$M$18='Capital Structure'!$E$17,BM168,BM178)</f>
        <v>0</v>
      </c>
      <c r="BN188" s="109">
        <f ca="1">IF('Capital Structure'!$M$18='Capital Structure'!$E$17,BN168,BN178)</f>
        <v>0</v>
      </c>
      <c r="BO188" s="109">
        <f ca="1">IF('Capital Structure'!$M$18='Capital Structure'!$E$17,BO168,BO178)</f>
        <v>0</v>
      </c>
      <c r="BP188" s="109">
        <f ca="1">IF('Capital Structure'!$M$18='Capital Structure'!$E$17,BP168,BP178)</f>
        <v>0</v>
      </c>
      <c r="BQ188" s="109">
        <f ca="1">IF('Capital Structure'!$M$18='Capital Structure'!$E$17,BQ168,BQ178)</f>
        <v>0</v>
      </c>
      <c r="BR188" s="109">
        <f ca="1">IF('Capital Structure'!$M$18='Capital Structure'!$E$17,BR168,BR178)</f>
        <v>0</v>
      </c>
      <c r="BS188" s="109">
        <f ca="1">IF('Capital Structure'!$M$18='Capital Structure'!$E$17,BS168,BS178)</f>
        <v>0</v>
      </c>
      <c r="BT188" s="109">
        <f ca="1">IF('Capital Structure'!$M$18='Capital Structure'!$E$17,BT168,BT178)</f>
        <v>0</v>
      </c>
      <c r="BU188" s="109">
        <f ca="1">IF('Capital Structure'!$M$18='Capital Structure'!$E$17,BU168,BU178)</f>
        <v>0</v>
      </c>
      <c r="BV188" s="109">
        <f>IF('Capital Structure'!$M$18='Capital Structure'!$E$17,BV168,BV178)</f>
        <v>0</v>
      </c>
      <c r="BW188" s="109">
        <f>IF('Capital Structure'!$M$18='Capital Structure'!$E$17,BW168,BW178)</f>
        <v>0</v>
      </c>
      <c r="BX188" s="109">
        <f>IF('Capital Structure'!$M$18='Capital Structure'!$E$17,BX168,BX178)</f>
        <v>0</v>
      </c>
      <c r="BY188" s="109">
        <f>IF('Capital Structure'!$M$18='Capital Structure'!$E$17,BY168,BY178)</f>
        <v>0</v>
      </c>
      <c r="BZ188" s="109">
        <f>IF('Capital Structure'!$M$18='Capital Structure'!$E$17,BZ168,BZ178)</f>
        <v>0</v>
      </c>
      <c r="CA188" s="109">
        <f>IF('Capital Structure'!$M$18='Capital Structure'!$E$17,CA168,CA178)</f>
        <v>0</v>
      </c>
      <c r="CB188" s="109">
        <f>IF('Capital Structure'!$M$18='Capital Structure'!$E$17,CB168,CB178)</f>
        <v>0</v>
      </c>
      <c r="CC188" s="109">
        <f>IF('Capital Structure'!$M$18='Capital Structure'!$E$17,CC168,CC178)</f>
        <v>0</v>
      </c>
      <c r="CD188" s="109">
        <f>IF('Capital Structure'!$M$18='Capital Structure'!$E$17,CD168,CD178)</f>
        <v>0</v>
      </c>
      <c r="CE188" s="109">
        <f>IF('Capital Structure'!$M$18='Capital Structure'!$E$17,CE168,CE178)</f>
        <v>0</v>
      </c>
      <c r="CF188" s="109">
        <f>IF('Capital Structure'!$M$18='Capital Structure'!$E$17,CF168,CF178)</f>
        <v>0</v>
      </c>
      <c r="CG188" s="109">
        <f>IF('Capital Structure'!$M$18='Capital Structure'!$E$17,CG168,CG178)</f>
        <v>0</v>
      </c>
      <c r="CH188" s="109">
        <f>IF('Capital Structure'!$M$18='Capital Structure'!$E$17,CH168,CH178)</f>
        <v>0</v>
      </c>
      <c r="CI188" s="109">
        <f>IF('Capital Structure'!$M$18='Capital Structure'!$E$17,CI168,CI178)</f>
        <v>0</v>
      </c>
      <c r="CJ188" s="109">
        <f>IF('Capital Structure'!$M$18='Capital Structure'!$E$17,CJ168,CJ178)</f>
        <v>0</v>
      </c>
      <c r="CK188" s="109">
        <f>IF('Capital Structure'!$M$18='Capital Structure'!$E$17,CK168,CK178)</f>
        <v>0</v>
      </c>
      <c r="CL188" s="109">
        <f>IF('Capital Structure'!$M$18='Capital Structure'!$E$17,CL168,CL178)</f>
        <v>0</v>
      </c>
      <c r="CM188" s="109">
        <f>IF('Capital Structure'!$M$18='Capital Structure'!$E$17,CM168,CM178)</f>
        <v>0</v>
      </c>
      <c r="CN188" s="109">
        <f>IF('Capital Structure'!$M$18='Capital Structure'!$E$17,CN168,CN178)</f>
        <v>0</v>
      </c>
      <c r="CO188" s="109">
        <f>IF('Capital Structure'!$M$18='Capital Structure'!$E$17,CO168,CO178)</f>
        <v>0</v>
      </c>
      <c r="CP188" s="109">
        <f>IF('Capital Structure'!$M$18='Capital Structure'!$E$17,CP168,CP178)</f>
        <v>0</v>
      </c>
      <c r="CQ188" s="109">
        <f>IF('Capital Structure'!$M$18='Capital Structure'!$E$17,CQ168,CQ178)</f>
        <v>0</v>
      </c>
      <c r="CR188" s="109">
        <f>IF('Capital Structure'!$M$18='Capital Structure'!$E$17,CR168,CR178)</f>
        <v>0</v>
      </c>
      <c r="CS188" s="109">
        <f>IF('Capital Structure'!$M$18='Capital Structure'!$E$17,CS168,CS178)</f>
        <v>0</v>
      </c>
      <c r="CT188" s="109">
        <f>IF('Capital Structure'!$M$18='Capital Structure'!$E$17,CT168,CT178)</f>
        <v>0</v>
      </c>
      <c r="CU188" s="109">
        <f>IF('Capital Structure'!$M$18='Capital Structure'!$E$17,CU168,CU178)</f>
        <v>0</v>
      </c>
      <c r="CV188" s="109">
        <f>IF('Capital Structure'!$M$18='Capital Structure'!$E$17,CV168,CV178)</f>
        <v>0</v>
      </c>
      <c r="CW188" s="109">
        <f>IF('Capital Structure'!$M$18='Capital Structure'!$E$17,CW168,CW178)</f>
        <v>0</v>
      </c>
      <c r="CX188" s="109">
        <f>IF('Capital Structure'!$M$18='Capital Structure'!$E$17,CX168,CX178)</f>
        <v>0</v>
      </c>
      <c r="CY188" s="109">
        <f>IF('Capital Structure'!$M$18='Capital Structure'!$E$17,CY168,CY178)</f>
        <v>0</v>
      </c>
      <c r="CZ188" s="109">
        <f>IF('Capital Structure'!$M$18='Capital Structure'!$E$17,CZ168,CZ178)</f>
        <v>0</v>
      </c>
      <c r="DA188" s="109">
        <f>IF('Capital Structure'!$M$18='Capital Structure'!$E$17,DA168,DA178)</f>
        <v>0</v>
      </c>
      <c r="DB188" s="109">
        <f>IF('Capital Structure'!$M$18='Capital Structure'!$E$17,DB168,DB178)</f>
        <v>0</v>
      </c>
      <c r="DC188" s="109">
        <f>IF('Capital Structure'!$M$18='Capital Structure'!$E$17,DC168,DC178)</f>
        <v>0</v>
      </c>
      <c r="DD188" s="109">
        <f>IF('Capital Structure'!$M$18='Capital Structure'!$E$17,DD168,DD178)</f>
        <v>0</v>
      </c>
      <c r="DE188" s="109">
        <f>IF('Capital Structure'!$M$18='Capital Structure'!$E$17,DE168,DE178)</f>
        <v>0</v>
      </c>
      <c r="DF188" s="109">
        <f>IF('Capital Structure'!$M$18='Capital Structure'!$E$17,DF168,DF178)</f>
        <v>0</v>
      </c>
      <c r="DG188" s="109">
        <f>IF('Capital Structure'!$M$18='Capital Structure'!$E$17,DG168,DG178)</f>
        <v>0</v>
      </c>
      <c r="DH188" s="109">
        <f>IF('Capital Structure'!$M$18='Capital Structure'!$E$17,DH168,DH178)</f>
        <v>0</v>
      </c>
      <c r="DI188" s="109">
        <f>IF('Capital Structure'!$M$18='Capital Structure'!$E$17,DI168,DI178)</f>
        <v>0</v>
      </c>
      <c r="DJ188" s="109">
        <f>IF('Capital Structure'!$M$18='Capital Structure'!$E$17,DJ168,DJ178)</f>
        <v>0</v>
      </c>
      <c r="DK188" s="109">
        <f>IF('Capital Structure'!$M$18='Capital Structure'!$E$17,DK168,DK178)</f>
        <v>0</v>
      </c>
      <c r="DL188" s="109">
        <f>IF('Capital Structure'!$M$18='Capital Structure'!$E$17,DL168,DL178)</f>
        <v>0</v>
      </c>
      <c r="DM188" s="109">
        <f>IF('Capital Structure'!$M$18='Capital Structure'!$E$17,DM168,DM178)</f>
        <v>0</v>
      </c>
      <c r="DN188" s="109">
        <f>IF('Capital Structure'!$M$18='Capital Structure'!$E$17,DN168,DN178)</f>
        <v>0</v>
      </c>
      <c r="DO188" s="109">
        <f>IF('Capital Structure'!$M$18='Capital Structure'!$E$17,DO168,DO178)</f>
        <v>0</v>
      </c>
      <c r="DP188" s="109">
        <f>IF('Capital Structure'!$M$18='Capital Structure'!$E$17,DP168,DP178)</f>
        <v>0</v>
      </c>
      <c r="DQ188" s="109">
        <f>IF('Capital Structure'!$M$18='Capital Structure'!$E$17,DQ168,DQ178)</f>
        <v>0</v>
      </c>
      <c r="DR188" s="109">
        <f>IF('Capital Structure'!$M$18='Capital Structure'!$E$17,DR168,DR178)</f>
        <v>0</v>
      </c>
      <c r="DS188" s="109">
        <f>IF('Capital Structure'!$M$18='Capital Structure'!$E$17,DS168,DS178)</f>
        <v>0</v>
      </c>
      <c r="DT188" s="109">
        <f>IF('Capital Structure'!$M$18='Capital Structure'!$E$17,DT168,DT178)</f>
        <v>0</v>
      </c>
      <c r="DU188" s="109">
        <f>IF('Capital Structure'!$M$18='Capital Structure'!$E$17,DU168,DU178)</f>
        <v>0</v>
      </c>
      <c r="DV188" s="109">
        <f>IF('Capital Structure'!$M$18='Capital Structure'!$E$17,DV168,DV178)</f>
        <v>0</v>
      </c>
      <c r="DW188" s="109">
        <f>IF('Capital Structure'!$M$18='Capital Structure'!$E$17,DW168,DW178)</f>
        <v>0</v>
      </c>
      <c r="DX188" s="109">
        <f>IF('Capital Structure'!$M$18='Capital Structure'!$E$17,DX168,DX178)</f>
        <v>0</v>
      </c>
      <c r="DY188" s="109">
        <f>IF('Capital Structure'!$M$18='Capital Structure'!$E$17,DY168,DY178)</f>
        <v>0</v>
      </c>
      <c r="DZ188" s="109">
        <f>IF('Capital Structure'!$M$18='Capital Structure'!$E$17,DZ168,DZ178)</f>
        <v>0</v>
      </c>
      <c r="EA188" s="109">
        <f>IF('Capital Structure'!$M$18='Capital Structure'!$E$17,EA168,EA178)</f>
        <v>0</v>
      </c>
      <c r="EB188" s="109">
        <f>IF('Capital Structure'!$M$18='Capital Structure'!$E$17,EB168,EB178)</f>
        <v>0</v>
      </c>
      <c r="EC188" s="109">
        <f>IF('Capital Structure'!$M$18='Capital Structure'!$E$17,EC168,EC178)</f>
        <v>0</v>
      </c>
      <c r="ED188" s="109">
        <f>IF('Capital Structure'!$M$18='Capital Structure'!$E$17,ED168,ED178)</f>
        <v>0</v>
      </c>
      <c r="EE188" s="109">
        <f>IF('Capital Structure'!$M$18='Capital Structure'!$E$17,EE168,EE178)</f>
        <v>0</v>
      </c>
      <c r="EF188" s="109">
        <f>IF('Capital Structure'!$M$18='Capital Structure'!$E$17,EF168,EF178)</f>
        <v>0</v>
      </c>
      <c r="EG188" s="109">
        <f>IF('Capital Structure'!$M$18='Capital Structure'!$E$17,EG168,EG178)</f>
        <v>0</v>
      </c>
      <c r="EH188" s="109">
        <f>IF('Capital Structure'!$M$18='Capital Structure'!$E$17,EH168,EH178)</f>
        <v>0</v>
      </c>
      <c r="EI188" s="109">
        <f>IF('Capital Structure'!$M$18='Capital Structure'!$E$17,EI168,EI178)</f>
        <v>0</v>
      </c>
      <c r="EJ188" s="109">
        <f>IF('Capital Structure'!$M$18='Capital Structure'!$E$17,EJ168,EJ178)</f>
        <v>0</v>
      </c>
      <c r="EK188" s="109">
        <f>IF('Capital Structure'!$M$18='Capital Structure'!$E$17,EK168,EK178)</f>
        <v>0</v>
      </c>
    </row>
    <row r="189" spans="1:16384">
      <c r="B189" s="106" t="s">
        <v>384</v>
      </c>
      <c r="E189" s="109">
        <f ca="1">IF('Capital Structure'!$M$18='Capital Structure'!$E$17,E171,E179)</f>
        <v>0</v>
      </c>
      <c r="F189" s="109">
        <f ca="1">IF('Capital Structure'!$M$18='Capital Structure'!$E$17,F171,F179)</f>
        <v>0</v>
      </c>
      <c r="G189" s="109">
        <f ca="1">IF('Capital Structure'!$M$18='Capital Structure'!$E$17,G171,G179)</f>
        <v>0</v>
      </c>
      <c r="H189" s="109">
        <f ca="1">IF('Capital Structure'!$M$18='Capital Structure'!$E$17,H171,H179)</f>
        <v>0</v>
      </c>
      <c r="I189" s="109">
        <f ca="1">IF('Capital Structure'!$M$18='Capital Structure'!$E$17,I171,I179)</f>
        <v>0</v>
      </c>
      <c r="J189" s="109">
        <f ca="1">IF('Capital Structure'!$M$18='Capital Structure'!$E$17,J171,J179)</f>
        <v>0</v>
      </c>
      <c r="K189" s="109">
        <f ca="1">IF('Capital Structure'!$M$18='Capital Structure'!$E$17,K171,K179)</f>
        <v>0</v>
      </c>
      <c r="L189" s="109">
        <f ca="1">IF('Capital Structure'!$M$18='Capital Structure'!$E$17,L171,L179)</f>
        <v>0</v>
      </c>
      <c r="M189" s="109">
        <f ca="1">IF('Capital Structure'!$M$18='Capital Structure'!$E$17,M171,M179)</f>
        <v>0</v>
      </c>
      <c r="N189" s="109">
        <f ca="1">IF('Capital Structure'!$M$18='Capital Structure'!$E$17,N171,N179)</f>
        <v>0</v>
      </c>
      <c r="O189" s="109">
        <f ca="1">IF('Capital Structure'!$M$18='Capital Structure'!$E$17,O171,O179)</f>
        <v>0</v>
      </c>
      <c r="P189" s="109">
        <f ca="1">IF('Capital Structure'!$M$18='Capital Structure'!$E$17,P171,P179)</f>
        <v>0</v>
      </c>
      <c r="Q189" s="109">
        <f ca="1">IF('Capital Structure'!$M$18='Capital Structure'!$E$17,Q171,Q179)</f>
        <v>0</v>
      </c>
      <c r="R189" s="109">
        <f ca="1">IF('Capital Structure'!$M$18='Capital Structure'!$E$17,R171,R179)</f>
        <v>0</v>
      </c>
      <c r="S189" s="109">
        <f ca="1">IF('Capital Structure'!$M$18='Capital Structure'!$E$17,S171,S179)</f>
        <v>0</v>
      </c>
      <c r="T189" s="109">
        <f ca="1">IF('Capital Structure'!$M$18='Capital Structure'!$E$17,T171,T179)</f>
        <v>0</v>
      </c>
      <c r="U189" s="109">
        <f ca="1">IF('Capital Structure'!$M$18='Capital Structure'!$E$17,U171,U179)</f>
        <v>0</v>
      </c>
      <c r="V189" s="109">
        <f ca="1">IF('Capital Structure'!$M$18='Capital Structure'!$E$17,V171,V179)</f>
        <v>0</v>
      </c>
      <c r="W189" s="109">
        <f ca="1">IF('Capital Structure'!$M$18='Capital Structure'!$E$17,W171,W179)</f>
        <v>0</v>
      </c>
      <c r="X189" s="109">
        <f ca="1">IF('Capital Structure'!$M$18='Capital Structure'!$E$17,X171,X179)</f>
        <v>0</v>
      </c>
      <c r="Y189" s="109">
        <f ca="1">IF('Capital Structure'!$M$18='Capital Structure'!$E$17,Y171,Y179)</f>
        <v>0</v>
      </c>
      <c r="Z189" s="109">
        <f ca="1">IF('Capital Structure'!$M$18='Capital Structure'!$E$17,Z171,Z179)</f>
        <v>0</v>
      </c>
      <c r="AA189" s="109">
        <f ca="1">IF('Capital Structure'!$M$18='Capital Structure'!$E$17,AA171,AA179)</f>
        <v>29705405.890556596</v>
      </c>
      <c r="AB189" s="109">
        <f ca="1">IF('Capital Structure'!$M$18='Capital Structure'!$E$17,AB171,AB179)</f>
        <v>0</v>
      </c>
      <c r="AC189" s="109">
        <f ca="1">IF('Capital Structure'!$M$18='Capital Structure'!$E$17,AC171,AC179)</f>
        <v>0</v>
      </c>
      <c r="AD189" s="109">
        <f ca="1">IF('Capital Structure'!$M$18='Capital Structure'!$E$17,AD171,AD179)</f>
        <v>0</v>
      </c>
      <c r="AE189" s="109">
        <f ca="1">IF('Capital Structure'!$M$18='Capital Structure'!$E$17,AE171,AE179)</f>
        <v>0</v>
      </c>
      <c r="AF189" s="109">
        <f ca="1">IF('Capital Structure'!$M$18='Capital Structure'!$E$17,AF171,AF179)</f>
        <v>0</v>
      </c>
      <c r="AG189" s="109">
        <f ca="1">IF('Capital Structure'!$M$18='Capital Structure'!$E$17,AG171,AG179)</f>
        <v>0</v>
      </c>
      <c r="AH189" s="109">
        <f ca="1">IF('Capital Structure'!$M$18='Capital Structure'!$E$17,AH171,AH179)</f>
        <v>0</v>
      </c>
      <c r="AI189" s="109">
        <f ca="1">IF('Capital Structure'!$M$18='Capital Structure'!$E$17,AI171,AI179)</f>
        <v>0</v>
      </c>
      <c r="AJ189" s="109">
        <f ca="1">IF('Capital Structure'!$M$18='Capital Structure'!$E$17,AJ171,AJ179)</f>
        <v>0</v>
      </c>
      <c r="AK189" s="109">
        <f ca="1">IF('Capital Structure'!$M$18='Capital Structure'!$E$17,AK171,AK179)</f>
        <v>0</v>
      </c>
      <c r="AL189" s="109">
        <f ca="1">IF('Capital Structure'!$M$18='Capital Structure'!$E$17,AL171,AL179)</f>
        <v>0</v>
      </c>
      <c r="AM189" s="109">
        <f ca="1">IF('Capital Structure'!$M$18='Capital Structure'!$E$17,AM171,AM179)</f>
        <v>0</v>
      </c>
      <c r="AN189" s="109">
        <f ca="1">IF('Capital Structure'!$M$18='Capital Structure'!$E$17,AN171,AN179)</f>
        <v>0</v>
      </c>
      <c r="AO189" s="109">
        <f ca="1">IF('Capital Structure'!$M$18='Capital Structure'!$E$17,AO171,AO179)</f>
        <v>0</v>
      </c>
      <c r="AP189" s="109">
        <f ca="1">IF('Capital Structure'!$M$18='Capital Structure'!$E$17,AP171,AP179)</f>
        <v>0</v>
      </c>
      <c r="AQ189" s="109">
        <f ca="1">IF('Capital Structure'!$M$18='Capital Structure'!$E$17,AQ171,AQ179)</f>
        <v>0</v>
      </c>
      <c r="AR189" s="109">
        <f ca="1">IF('Capital Structure'!$M$18='Capital Structure'!$E$17,AR171,AR179)</f>
        <v>0</v>
      </c>
      <c r="AS189" s="109">
        <f ca="1">IF('Capital Structure'!$M$18='Capital Structure'!$E$17,AS171,AS179)</f>
        <v>0</v>
      </c>
      <c r="AT189" s="109">
        <f ca="1">IF('Capital Structure'!$M$18='Capital Structure'!$E$17,AT171,AT179)</f>
        <v>0</v>
      </c>
      <c r="AU189" s="109">
        <f ca="1">IF('Capital Structure'!$M$18='Capital Structure'!$E$17,AU171,AU179)</f>
        <v>0</v>
      </c>
      <c r="AV189" s="109">
        <f ca="1">IF('Capital Structure'!$M$18='Capital Structure'!$E$17,AV171,AV179)</f>
        <v>0</v>
      </c>
      <c r="AW189" s="109">
        <f ca="1">IF('Capital Structure'!$M$18='Capital Structure'!$E$17,AW171,AW179)</f>
        <v>0</v>
      </c>
      <c r="AX189" s="109" t="e">
        <f ca="1">IF('Capital Structure'!$M$18='Capital Structure'!$E$17,AX171,AX179)</f>
        <v>#REF!</v>
      </c>
      <c r="AY189" s="109" t="e">
        <f ca="1">IF('Capital Structure'!$M$18='Capital Structure'!$E$17,AY171,AY179)</f>
        <v>#REF!</v>
      </c>
      <c r="AZ189" s="109" t="e">
        <f ca="1">IF('Capital Structure'!$M$18='Capital Structure'!$E$17,AZ171,AZ179)</f>
        <v>#REF!</v>
      </c>
      <c r="BA189" s="109" t="e">
        <f ca="1">IF('Capital Structure'!$M$18='Capital Structure'!$E$17,BA171,BA179)</f>
        <v>#REF!</v>
      </c>
      <c r="BB189" s="109" t="e">
        <f ca="1">IF('Capital Structure'!$M$18='Capital Structure'!$E$17,BB171,BB179)</f>
        <v>#REF!</v>
      </c>
      <c r="BC189" s="109" t="e">
        <f ca="1">IF('Capital Structure'!$M$18='Capital Structure'!$E$17,BC171,BC179)</f>
        <v>#REF!</v>
      </c>
      <c r="BD189" s="109" t="e">
        <f ca="1">IF('Capital Structure'!$M$18='Capital Structure'!$E$17,BD171,BD179)</f>
        <v>#REF!</v>
      </c>
      <c r="BE189" s="109" t="e">
        <f ca="1">IF('Capital Structure'!$M$18='Capital Structure'!$E$17,BE171,BE179)</f>
        <v>#REF!</v>
      </c>
      <c r="BF189" s="109" t="e">
        <f ca="1">IF('Capital Structure'!$M$18='Capital Structure'!$E$17,BF171,BF179)</f>
        <v>#REF!</v>
      </c>
      <c r="BG189" s="109" t="e">
        <f ca="1">IF('Capital Structure'!$M$18='Capital Structure'!$E$17,BG171,BG179)</f>
        <v>#REF!</v>
      </c>
      <c r="BH189" s="109" t="e">
        <f ca="1">IF('Capital Structure'!$M$18='Capital Structure'!$E$17,BH171,BH179)</f>
        <v>#REF!</v>
      </c>
      <c r="BI189" s="109" t="e">
        <f ca="1">IF('Capital Structure'!$M$18='Capital Structure'!$E$17,BI171,BI179)</f>
        <v>#REF!</v>
      </c>
      <c r="BJ189" s="109" t="e">
        <f ca="1">IF('Capital Structure'!$M$18='Capital Structure'!$E$17,BJ171,BJ179)</f>
        <v>#REF!</v>
      </c>
      <c r="BK189" s="109" t="e">
        <f ca="1">IF('Capital Structure'!$M$18='Capital Structure'!$E$17,BK171,BK179)</f>
        <v>#REF!</v>
      </c>
      <c r="BL189" s="109" t="e">
        <f ca="1">IF('Capital Structure'!$M$18='Capital Structure'!$E$17,BL171,BL179)</f>
        <v>#REF!</v>
      </c>
      <c r="BM189" s="109" t="e">
        <f ca="1">IF('Capital Structure'!$M$18='Capital Structure'!$E$17,BM171,BM179)</f>
        <v>#REF!</v>
      </c>
      <c r="BN189" s="109" t="e">
        <f ca="1">IF('Capital Structure'!$M$18='Capital Structure'!$E$17,BN171,BN179)</f>
        <v>#REF!</v>
      </c>
      <c r="BO189" s="109" t="e">
        <f ca="1">IF('Capital Structure'!$M$18='Capital Structure'!$E$17,BO171,BO179)</f>
        <v>#REF!</v>
      </c>
      <c r="BP189" s="109" t="e">
        <f ca="1">IF('Capital Structure'!$M$18='Capital Structure'!$E$17,BP171,BP179)</f>
        <v>#REF!</v>
      </c>
      <c r="BQ189" s="109" t="e">
        <f ca="1">IF('Capital Structure'!$M$18='Capital Structure'!$E$17,BQ171,BQ179)</f>
        <v>#REF!</v>
      </c>
      <c r="BR189" s="109" t="e">
        <f ca="1">IF('Capital Structure'!$M$18='Capital Structure'!$E$17,BR171,BR179)</f>
        <v>#REF!</v>
      </c>
      <c r="BS189" s="109" t="e">
        <f ca="1">IF('Capital Structure'!$M$18='Capital Structure'!$E$17,BS171,BS179)</f>
        <v>#REF!</v>
      </c>
      <c r="BT189" s="109" t="e">
        <f ca="1">IF('Capital Structure'!$M$18='Capital Structure'!$E$17,BT171,BT179)</f>
        <v>#REF!</v>
      </c>
      <c r="BU189" s="109" t="e">
        <f ca="1">IF('Capital Structure'!$M$18='Capital Structure'!$E$17,BU171,BU179)</f>
        <v>#REF!</v>
      </c>
      <c r="BV189" s="109" t="e">
        <f ca="1">IF('Capital Structure'!$M$18='Capital Structure'!$E$17,BV171,BV179)</f>
        <v>#REF!</v>
      </c>
      <c r="BW189" s="109" t="e">
        <f ca="1">IF('Capital Structure'!$M$18='Capital Structure'!$E$17,BW171,BW179)</f>
        <v>#REF!</v>
      </c>
      <c r="BX189" s="109" t="e">
        <f ca="1">IF('Capital Structure'!$M$18='Capital Structure'!$E$17,BX171,BX179)</f>
        <v>#REF!</v>
      </c>
      <c r="BY189" s="109" t="e">
        <f ca="1">IF('Capital Structure'!$M$18='Capital Structure'!$E$17,BY171,BY179)</f>
        <v>#REF!</v>
      </c>
      <c r="BZ189" s="109" t="e">
        <f ca="1">IF('Capital Structure'!$M$18='Capital Structure'!$E$17,BZ171,BZ179)</f>
        <v>#REF!</v>
      </c>
      <c r="CA189" s="109" t="e">
        <f ca="1">IF('Capital Structure'!$M$18='Capital Structure'!$E$17,CA171,CA179)</f>
        <v>#REF!</v>
      </c>
      <c r="CB189" s="109" t="e">
        <f ca="1">IF('Capital Structure'!$M$18='Capital Structure'!$E$17,CB171,CB179)</f>
        <v>#REF!</v>
      </c>
      <c r="CC189" s="109" t="e">
        <f ca="1">IF('Capital Structure'!$M$18='Capital Structure'!$E$17,CC171,CC179)</f>
        <v>#REF!</v>
      </c>
      <c r="CD189" s="109" t="e">
        <f ca="1">IF('Capital Structure'!$M$18='Capital Structure'!$E$17,CD171,CD179)</f>
        <v>#REF!</v>
      </c>
      <c r="CE189" s="109" t="e">
        <f ca="1">IF('Capital Structure'!$M$18='Capital Structure'!$E$17,CE171,CE179)</f>
        <v>#REF!</v>
      </c>
      <c r="CF189" s="109" t="e">
        <f ca="1">IF('Capital Structure'!$M$18='Capital Structure'!$E$17,CF171,CF179)</f>
        <v>#REF!</v>
      </c>
      <c r="CG189" s="109" t="e">
        <f ca="1">IF('Capital Structure'!$M$18='Capital Structure'!$E$17,CG171,CG179)</f>
        <v>#REF!</v>
      </c>
      <c r="CH189" s="109" t="e">
        <f ca="1">IF('Capital Structure'!$M$18='Capital Structure'!$E$17,CH171,CH179)</f>
        <v>#REF!</v>
      </c>
      <c r="CI189" s="109" t="e">
        <f ca="1">IF('Capital Structure'!$M$18='Capital Structure'!$E$17,CI171,CI179)</f>
        <v>#REF!</v>
      </c>
      <c r="CJ189" s="109" t="e">
        <f ca="1">IF('Capital Structure'!$M$18='Capital Structure'!$E$17,CJ171,CJ179)</f>
        <v>#REF!</v>
      </c>
      <c r="CK189" s="109" t="e">
        <f ca="1">IF('Capital Structure'!$M$18='Capital Structure'!$E$17,CK171,CK179)</f>
        <v>#REF!</v>
      </c>
      <c r="CL189" s="109" t="e">
        <f ca="1">IF('Capital Structure'!$M$18='Capital Structure'!$E$17,CL171,CL179)</f>
        <v>#REF!</v>
      </c>
      <c r="CM189" s="109" t="e">
        <f ca="1">IF('Capital Structure'!$M$18='Capital Structure'!$E$17,CM171,CM179)</f>
        <v>#REF!</v>
      </c>
      <c r="CN189" s="109" t="e">
        <f ca="1">IF('Capital Structure'!$M$18='Capital Structure'!$E$17,CN171,CN179)</f>
        <v>#REF!</v>
      </c>
      <c r="CO189" s="109">
        <f>IF('Capital Structure'!$M$18='Capital Structure'!$E$17,CO171,CO179)</f>
        <v>0</v>
      </c>
      <c r="CP189" s="109">
        <f>IF('Capital Structure'!$M$18='Capital Structure'!$E$17,CP171,CP179)</f>
        <v>0</v>
      </c>
      <c r="CQ189" s="109">
        <f>IF('Capital Structure'!$M$18='Capital Structure'!$E$17,CQ171,CQ179)</f>
        <v>0</v>
      </c>
      <c r="CR189" s="109">
        <f>IF('Capital Structure'!$M$18='Capital Structure'!$E$17,CR171,CR179)</f>
        <v>0</v>
      </c>
      <c r="CS189" s="109">
        <f>IF('Capital Structure'!$M$18='Capital Structure'!$E$17,CS171,CS179)</f>
        <v>0</v>
      </c>
      <c r="CT189" s="109">
        <f>IF('Capital Structure'!$M$18='Capital Structure'!$E$17,CT171,CT179)</f>
        <v>0</v>
      </c>
      <c r="CU189" s="109">
        <f>IF('Capital Structure'!$M$18='Capital Structure'!$E$17,CU171,CU179)</f>
        <v>0</v>
      </c>
      <c r="CV189" s="109">
        <f>IF('Capital Structure'!$M$18='Capital Structure'!$E$17,CV171,CV179)</f>
        <v>0</v>
      </c>
      <c r="CW189" s="109">
        <f>IF('Capital Structure'!$M$18='Capital Structure'!$E$17,CW171,CW179)</f>
        <v>0</v>
      </c>
      <c r="CX189" s="109">
        <f>IF('Capital Structure'!$M$18='Capital Structure'!$E$17,CX171,CX179)</f>
        <v>0</v>
      </c>
      <c r="CY189" s="109">
        <f>IF('Capital Structure'!$M$18='Capital Structure'!$E$17,CY171,CY179)</f>
        <v>0</v>
      </c>
      <c r="CZ189" s="109">
        <f>IF('Capital Structure'!$M$18='Capital Structure'!$E$17,CZ171,CZ179)</f>
        <v>0</v>
      </c>
      <c r="DA189" s="109">
        <f>IF('Capital Structure'!$M$18='Capital Structure'!$E$17,DA171,DA179)</f>
        <v>0</v>
      </c>
      <c r="DB189" s="109">
        <f>IF('Capital Structure'!$M$18='Capital Structure'!$E$17,DB171,DB179)</f>
        <v>0</v>
      </c>
      <c r="DC189" s="109">
        <f>IF('Capital Structure'!$M$18='Capital Structure'!$E$17,DC171,DC179)</f>
        <v>0</v>
      </c>
      <c r="DD189" s="109">
        <f>IF('Capital Structure'!$M$18='Capital Structure'!$E$17,DD171,DD179)</f>
        <v>0</v>
      </c>
      <c r="DE189" s="109">
        <f>IF('Capital Structure'!$M$18='Capital Structure'!$E$17,DE171,DE179)</f>
        <v>0</v>
      </c>
      <c r="DF189" s="109">
        <f>IF('Capital Structure'!$M$18='Capital Structure'!$E$17,DF171,DF179)</f>
        <v>0</v>
      </c>
      <c r="DG189" s="109">
        <f>IF('Capital Structure'!$M$18='Capital Structure'!$E$17,DG171,DG179)</f>
        <v>0</v>
      </c>
      <c r="DH189" s="109">
        <f>IF('Capital Structure'!$M$18='Capital Structure'!$E$17,DH171,DH179)</f>
        <v>0</v>
      </c>
      <c r="DI189" s="109">
        <f>IF('Capital Structure'!$M$18='Capital Structure'!$E$17,DI171,DI179)</f>
        <v>0</v>
      </c>
      <c r="DJ189" s="109">
        <f>IF('Capital Structure'!$M$18='Capital Structure'!$E$17,DJ171,DJ179)</f>
        <v>0</v>
      </c>
      <c r="DK189" s="109">
        <f>IF('Capital Structure'!$M$18='Capital Structure'!$E$17,DK171,DK179)</f>
        <v>0</v>
      </c>
      <c r="DL189" s="109">
        <f>IF('Capital Structure'!$M$18='Capital Structure'!$E$17,DL171,DL179)</f>
        <v>0</v>
      </c>
      <c r="DM189" s="109">
        <f>IF('Capital Structure'!$M$18='Capital Structure'!$E$17,DM171,DM179)</f>
        <v>0</v>
      </c>
      <c r="DN189" s="109">
        <f>IF('Capital Structure'!$M$18='Capital Structure'!$E$17,DN171,DN179)</f>
        <v>0</v>
      </c>
      <c r="DO189" s="109">
        <f>IF('Capital Structure'!$M$18='Capital Structure'!$E$17,DO171,DO179)</f>
        <v>0</v>
      </c>
      <c r="DP189" s="109">
        <f>IF('Capital Structure'!$M$18='Capital Structure'!$E$17,DP171,DP179)</f>
        <v>0</v>
      </c>
      <c r="DQ189" s="109">
        <f>IF('Capital Structure'!$M$18='Capital Structure'!$E$17,DQ171,DQ179)</f>
        <v>0</v>
      </c>
      <c r="DR189" s="109">
        <f>IF('Capital Structure'!$M$18='Capital Structure'!$E$17,DR171,DR179)</f>
        <v>0</v>
      </c>
      <c r="DS189" s="109">
        <f>IF('Capital Structure'!$M$18='Capital Structure'!$E$17,DS171,DS179)</f>
        <v>0</v>
      </c>
      <c r="DT189" s="109">
        <f>IF('Capital Structure'!$M$18='Capital Structure'!$E$17,DT171,DT179)</f>
        <v>0</v>
      </c>
      <c r="DU189" s="109">
        <f>IF('Capital Structure'!$M$18='Capital Structure'!$E$17,DU171,DU179)</f>
        <v>0</v>
      </c>
      <c r="DV189" s="109">
        <f>IF('Capital Structure'!$M$18='Capital Structure'!$E$17,DV171,DV179)</f>
        <v>0</v>
      </c>
      <c r="DW189" s="109">
        <f>IF('Capital Structure'!$M$18='Capital Structure'!$E$17,DW171,DW179)</f>
        <v>0</v>
      </c>
      <c r="DX189" s="109">
        <f>IF('Capital Structure'!$M$18='Capital Structure'!$E$17,DX171,DX179)</f>
        <v>0</v>
      </c>
      <c r="DY189" s="109">
        <f>IF('Capital Structure'!$M$18='Capital Structure'!$E$17,DY171,DY179)</f>
        <v>0</v>
      </c>
      <c r="DZ189" s="109">
        <f>IF('Capital Structure'!$M$18='Capital Structure'!$E$17,DZ171,DZ179)</f>
        <v>0</v>
      </c>
      <c r="EA189" s="109">
        <f>IF('Capital Structure'!$M$18='Capital Structure'!$E$17,EA171,EA179)</f>
        <v>0</v>
      </c>
      <c r="EB189" s="109">
        <f>IF('Capital Structure'!$M$18='Capital Structure'!$E$17,EB171,EB179)</f>
        <v>0</v>
      </c>
      <c r="EC189" s="109">
        <f>IF('Capital Structure'!$M$18='Capital Structure'!$E$17,EC171,EC179)</f>
        <v>0</v>
      </c>
      <c r="ED189" s="109">
        <f>IF('Capital Structure'!$M$18='Capital Structure'!$E$17,ED171,ED179)</f>
        <v>0</v>
      </c>
      <c r="EE189" s="109">
        <f>IF('Capital Structure'!$M$18='Capital Structure'!$E$17,EE171,EE179)</f>
        <v>0</v>
      </c>
      <c r="EF189" s="109">
        <f>IF('Capital Structure'!$M$18='Capital Structure'!$E$17,EF171,EF179)</f>
        <v>0</v>
      </c>
      <c r="EG189" s="109">
        <f>IF('Capital Structure'!$M$18='Capital Structure'!$E$17,EG171,EG179)</f>
        <v>0</v>
      </c>
      <c r="EH189" s="109">
        <f>IF('Capital Structure'!$M$18='Capital Structure'!$E$17,EH171,EH179)</f>
        <v>0</v>
      </c>
      <c r="EI189" s="109">
        <f>IF('Capital Structure'!$M$18='Capital Structure'!$E$17,EI171,EI179)</f>
        <v>0</v>
      </c>
      <c r="EJ189" s="109">
        <f>IF('Capital Structure'!$M$18='Capital Structure'!$E$17,EJ171,EJ179)</f>
        <v>0</v>
      </c>
      <c r="EK189" s="109">
        <f>IF('Capital Structure'!$M$18='Capital Structure'!$E$17,EK171,EK179)</f>
        <v>0</v>
      </c>
    </row>
    <row r="190" spans="1:16384">
      <c r="B190" s="106" t="s">
        <v>327</v>
      </c>
      <c r="E190" s="109">
        <f ca="1">IF('Capital Structure'!$M$18='Capital Structure'!$E$17,E175+E170,E183)</f>
        <v>0</v>
      </c>
      <c r="F190" s="109">
        <f ca="1">IF('Capital Structure'!$M$18='Capital Structure'!$E$17,F175+F170,F183)</f>
        <v>0</v>
      </c>
      <c r="G190" s="109">
        <f ca="1">IF('Capital Structure'!$M$18='Capital Structure'!$E$17,G175+G170,G183)</f>
        <v>0</v>
      </c>
      <c r="H190" s="109">
        <f ca="1">IF('Capital Structure'!$M$18='Capital Structure'!$E$17,H175+H170,H183)</f>
        <v>0</v>
      </c>
      <c r="I190" s="109">
        <f ca="1">IF('Capital Structure'!$M$18='Capital Structure'!$E$17,I175+I170,I183)</f>
        <v>0</v>
      </c>
      <c r="J190" s="109">
        <f ca="1">IF('Capital Structure'!$M$18='Capital Structure'!$E$17,J175+J170,J183)</f>
        <v>0</v>
      </c>
      <c r="K190" s="109">
        <f ca="1">IF('Capital Structure'!$M$18='Capital Structure'!$E$17,K175+K170,K183)</f>
        <v>0</v>
      </c>
      <c r="L190" s="109">
        <f ca="1">IF('Capital Structure'!$M$18='Capital Structure'!$E$17,L175+L170,L183)</f>
        <v>0</v>
      </c>
      <c r="M190" s="109">
        <f ca="1">IF('Capital Structure'!$M$18='Capital Structure'!$E$17,M175+M170,M183)</f>
        <v>0</v>
      </c>
      <c r="N190" s="109">
        <f ca="1">IF('Capital Structure'!$M$18='Capital Structure'!$E$17,N175+N170,N183)</f>
        <v>0</v>
      </c>
      <c r="O190" s="109">
        <f ca="1">IF('Capital Structure'!$M$18='Capital Structure'!$E$17,O175+O170,O183)</f>
        <v>0</v>
      </c>
      <c r="P190" s="109">
        <f ca="1">IF('Capital Structure'!$M$18='Capital Structure'!$E$17,P175+P170,P183)</f>
        <v>0</v>
      </c>
      <c r="Q190" s="109">
        <f ca="1">IF('Capital Structure'!$M$18='Capital Structure'!$E$17,Q175+Q170,Q183)</f>
        <v>0</v>
      </c>
      <c r="R190" s="109">
        <f ca="1">IF('Capital Structure'!$M$18='Capital Structure'!$E$17,R175+R170,R183)</f>
        <v>0</v>
      </c>
      <c r="S190" s="109">
        <f ca="1">IF('Capital Structure'!$M$18='Capital Structure'!$E$17,S175+S170,S183)</f>
        <v>0</v>
      </c>
      <c r="T190" s="109">
        <f ca="1">IF('Capital Structure'!$M$18='Capital Structure'!$E$17,T175+T170,T183)</f>
        <v>0</v>
      </c>
      <c r="U190" s="109">
        <f ca="1">IF('Capital Structure'!$M$18='Capital Structure'!$E$17,U175+U170,U183)</f>
        <v>0</v>
      </c>
      <c r="V190" s="109">
        <f ca="1">IF('Capital Structure'!$M$18='Capital Structure'!$E$17,V175+V170,V183)</f>
        <v>5029641.2040500939</v>
      </c>
      <c r="W190" s="109">
        <f ca="1">IF('Capital Structure'!$M$18='Capital Structure'!$E$17,W175+W170,W183)</f>
        <v>5030048.2265955657</v>
      </c>
      <c r="X190" s="109">
        <f ca="1">IF('Capital Structure'!$M$18='Capital Structure'!$E$17,X175+X170,X183)</f>
        <v>109658821.99078974</v>
      </c>
      <c r="Y190" s="109">
        <f ca="1">IF('Capital Structure'!$M$18='Capital Structure'!$E$17,Y175+Y170,Y183)</f>
        <v>95032923.846620291</v>
      </c>
      <c r="Z190" s="109">
        <f ca="1">IF('Capital Structure'!$M$18='Capital Structure'!$E$17,Z175+Z170,Z183)</f>
        <v>136782885.84662029</v>
      </c>
      <c r="AA190" s="109">
        <f ca="1">IF('Capital Structure'!$M$18='Capital Structure'!$E$17,AA175+AA170,AA183)</f>
        <v>74113503.477971613</v>
      </c>
      <c r="AB190" s="109">
        <f ca="1">IF('Capital Structure'!$M$18='Capital Structure'!$E$17,AB175+AB170,AB183)</f>
        <v>0</v>
      </c>
      <c r="AC190" s="109">
        <f ca="1">IF('Capital Structure'!$M$18='Capital Structure'!$E$17,AC175+AC170,AC183)</f>
        <v>0</v>
      </c>
      <c r="AD190" s="109">
        <f ca="1">IF('Capital Structure'!$M$18='Capital Structure'!$E$17,AD175+AD170,AD183)</f>
        <v>0</v>
      </c>
      <c r="AE190" s="109">
        <f ca="1">IF('Capital Structure'!$M$18='Capital Structure'!$E$17,AE175+AE170,AE183)</f>
        <v>0</v>
      </c>
      <c r="AF190" s="109">
        <f ca="1">IF('Capital Structure'!$M$18='Capital Structure'!$E$17,AF175+AF170,AF183)</f>
        <v>0</v>
      </c>
      <c r="AG190" s="109">
        <f ca="1">IF('Capital Structure'!$M$18='Capital Structure'!$E$17,AG175+AG170,AG183)</f>
        <v>0</v>
      </c>
      <c r="AH190" s="109">
        <f ca="1">IF('Capital Structure'!$M$18='Capital Structure'!$E$17,AH175+AH170,AH183)</f>
        <v>0</v>
      </c>
      <c r="AI190" s="109">
        <f ca="1">IF('Capital Structure'!$M$18='Capital Structure'!$E$17,AI175+AI170,AI183)</f>
        <v>0</v>
      </c>
      <c r="AJ190" s="109">
        <f ca="1">IF('Capital Structure'!$M$18='Capital Structure'!$E$17,AJ175+AJ170,AJ183)</f>
        <v>0</v>
      </c>
      <c r="AK190" s="109">
        <f ca="1">IF('Capital Structure'!$M$18='Capital Structure'!$E$17,AK175+AK170,AK183)</f>
        <v>0</v>
      </c>
      <c r="AL190" s="109">
        <f ca="1">IF('Capital Structure'!$M$18='Capital Structure'!$E$17,AL175+AL170,AL183)</f>
        <v>0</v>
      </c>
      <c r="AM190" s="109">
        <f ca="1">IF('Capital Structure'!$M$18='Capital Structure'!$E$17,AM175+AM170,AM183)</f>
        <v>0</v>
      </c>
      <c r="AN190" s="109">
        <f ca="1">IF('Capital Structure'!$M$18='Capital Structure'!$E$17,AN175+AN170,AN183)</f>
        <v>0</v>
      </c>
      <c r="AO190" s="109">
        <f ca="1">IF('Capital Structure'!$M$18='Capital Structure'!$E$17,AO175+AO170,AO183)</f>
        <v>0</v>
      </c>
      <c r="AP190" s="109">
        <f ca="1">IF('Capital Structure'!$M$18='Capital Structure'!$E$17,AP175+AP170,AP183)</f>
        <v>0</v>
      </c>
      <c r="AQ190" s="109">
        <f ca="1">IF('Capital Structure'!$M$18='Capital Structure'!$E$17,AQ175+AQ170,AQ183)</f>
        <v>0</v>
      </c>
      <c r="AR190" s="109">
        <f ca="1">IF('Capital Structure'!$M$18='Capital Structure'!$E$17,AR175+AR170,AR183)</f>
        <v>0</v>
      </c>
      <c r="AS190" s="109">
        <f ca="1">IF('Capital Structure'!$M$18='Capital Structure'!$E$17,AS175+AS170,AS183)</f>
        <v>0</v>
      </c>
      <c r="AT190" s="109">
        <f ca="1">IF('Capital Structure'!$M$18='Capital Structure'!$E$17,AT175+AT170,AT183)</f>
        <v>0</v>
      </c>
      <c r="AU190" s="109">
        <f ca="1">IF('Capital Structure'!$M$18='Capital Structure'!$E$17,AU175+AU170,AU183)</f>
        <v>0</v>
      </c>
      <c r="AV190" s="109">
        <f ca="1">IF('Capital Structure'!$M$18='Capital Structure'!$E$17,AV175+AV170,AV183)</f>
        <v>0</v>
      </c>
      <c r="AW190" s="109">
        <f ca="1">IF('Capital Structure'!$M$18='Capital Structure'!$E$17,AW175+AW170,AW183)</f>
        <v>0</v>
      </c>
      <c r="AX190" s="109" t="e">
        <f ca="1">IF('Capital Structure'!$M$18='Capital Structure'!$E$17,AX175+AX170,AX183)</f>
        <v>#REF!</v>
      </c>
      <c r="AY190" s="109">
        <f ca="1">IF('Capital Structure'!$M$18='Capital Structure'!$E$17,AY175+AY170,AY183)</f>
        <v>0</v>
      </c>
      <c r="AZ190" s="109">
        <f ca="1">IF('Capital Structure'!$M$18='Capital Structure'!$E$17,AZ175+AZ170,AZ183)</f>
        <v>0</v>
      </c>
      <c r="BA190" s="109">
        <f ca="1">IF('Capital Structure'!$M$18='Capital Structure'!$E$17,BA175+BA170,BA183)</f>
        <v>0</v>
      </c>
      <c r="BB190" s="109">
        <f ca="1">IF('Capital Structure'!$M$18='Capital Structure'!$E$17,BB175+BB170,BB183)</f>
        <v>0</v>
      </c>
      <c r="BC190" s="109">
        <f ca="1">IF('Capital Structure'!$M$18='Capital Structure'!$E$17,BC175+BC170,BC183)</f>
        <v>0</v>
      </c>
      <c r="BD190" s="109">
        <f ca="1">IF('Capital Structure'!$M$18='Capital Structure'!$E$17,BD175+BD170,BD183)</f>
        <v>0</v>
      </c>
      <c r="BE190" s="109">
        <f ca="1">IF('Capital Structure'!$M$18='Capital Structure'!$E$17,BE175+BE170,BE183)</f>
        <v>0</v>
      </c>
      <c r="BF190" s="109">
        <f ca="1">IF('Capital Structure'!$M$18='Capital Structure'!$E$17,BF175+BF170,BF183)</f>
        <v>0</v>
      </c>
      <c r="BG190" s="109">
        <f ca="1">IF('Capital Structure'!$M$18='Capital Structure'!$E$17,BG175+BG170,BG183)</f>
        <v>0</v>
      </c>
      <c r="BH190" s="109">
        <f ca="1">IF('Capital Structure'!$M$18='Capital Structure'!$E$17,BH175+BH170,BH183)</f>
        <v>0</v>
      </c>
      <c r="BI190" s="109">
        <f ca="1">IF('Capital Structure'!$M$18='Capital Structure'!$E$17,BI175+BI170,BI183)</f>
        <v>0</v>
      </c>
      <c r="BJ190" s="109">
        <f ca="1">IF('Capital Structure'!$M$18='Capital Structure'!$E$17,BJ175+BJ170,BJ183)</f>
        <v>0</v>
      </c>
      <c r="BK190" s="109">
        <f ca="1">IF('Capital Structure'!$M$18='Capital Structure'!$E$17,BK175+BK170,BK183)</f>
        <v>0</v>
      </c>
      <c r="BL190" s="109">
        <f ca="1">IF('Capital Structure'!$M$18='Capital Structure'!$E$17,BL175+BL170,BL183)</f>
        <v>0</v>
      </c>
      <c r="BM190" s="109">
        <f ca="1">IF('Capital Structure'!$M$18='Capital Structure'!$E$17,BM175+BM170,BM183)</f>
        <v>0</v>
      </c>
      <c r="BN190" s="109">
        <f ca="1">IF('Capital Structure'!$M$18='Capital Structure'!$E$17,BN175+BN170,BN183)</f>
        <v>0</v>
      </c>
      <c r="BO190" s="109">
        <f ca="1">IF('Capital Structure'!$M$18='Capital Structure'!$E$17,BO175+BO170,BO183)</f>
        <v>0</v>
      </c>
      <c r="BP190" s="109">
        <f ca="1">IF('Capital Structure'!$M$18='Capital Structure'!$E$17,BP175+BP170,BP183)</f>
        <v>0</v>
      </c>
      <c r="BQ190" s="109">
        <f ca="1">IF('Capital Structure'!$M$18='Capital Structure'!$E$17,BQ175+BQ170,BQ183)</f>
        <v>0</v>
      </c>
      <c r="BR190" s="109">
        <f ca="1">IF('Capital Structure'!$M$18='Capital Structure'!$E$17,BR175+BR170,BR183)</f>
        <v>0</v>
      </c>
      <c r="BS190" s="109">
        <f ca="1">IF('Capital Structure'!$M$18='Capital Structure'!$E$17,BS175+BS170,BS183)</f>
        <v>0</v>
      </c>
      <c r="BT190" s="109">
        <f ca="1">IF('Capital Structure'!$M$18='Capital Structure'!$E$17,BT175+BT170,BT183)</f>
        <v>0</v>
      </c>
      <c r="BU190" s="109">
        <f ca="1">IF('Capital Structure'!$M$18='Capital Structure'!$E$17,BU175+BU170,BU183)</f>
        <v>0</v>
      </c>
      <c r="BV190" s="109">
        <f>IF('Capital Structure'!$M$18='Capital Structure'!$E$17,BV175+BV170,BV183)</f>
        <v>0</v>
      </c>
      <c r="BW190" s="109">
        <f>IF('Capital Structure'!$M$18='Capital Structure'!$E$17,BW175+BW170,BW183)</f>
        <v>0</v>
      </c>
      <c r="BX190" s="109">
        <f>IF('Capital Structure'!$M$18='Capital Structure'!$E$17,BX175+BX170,BX183)</f>
        <v>0</v>
      </c>
      <c r="BY190" s="109">
        <f>IF('Capital Structure'!$M$18='Capital Structure'!$E$17,BY175+BY170,BY183)</f>
        <v>0</v>
      </c>
      <c r="BZ190" s="109">
        <f>IF('Capital Structure'!$M$18='Capital Structure'!$E$17,BZ175+BZ170,BZ183)</f>
        <v>0</v>
      </c>
      <c r="CA190" s="109">
        <f>IF('Capital Structure'!$M$18='Capital Structure'!$E$17,CA175+CA170,CA183)</f>
        <v>0</v>
      </c>
      <c r="CB190" s="109">
        <f>IF('Capital Structure'!$M$18='Capital Structure'!$E$17,CB175+CB170,CB183)</f>
        <v>0</v>
      </c>
      <c r="CC190" s="109">
        <f>IF('Capital Structure'!$M$18='Capital Structure'!$E$17,CC175+CC170,CC183)</f>
        <v>0</v>
      </c>
      <c r="CD190" s="109">
        <f>IF('Capital Structure'!$M$18='Capital Structure'!$E$17,CD175+CD170,CD183)</f>
        <v>0</v>
      </c>
      <c r="CE190" s="109">
        <f>IF('Capital Structure'!$M$18='Capital Structure'!$E$17,CE175+CE170,CE183)</f>
        <v>0</v>
      </c>
      <c r="CF190" s="109">
        <f>IF('Capital Structure'!$M$18='Capital Structure'!$E$17,CF175+CF170,CF183)</f>
        <v>0</v>
      </c>
      <c r="CG190" s="109">
        <f>IF('Capital Structure'!$M$18='Capital Structure'!$E$17,CG175+CG170,CG183)</f>
        <v>0</v>
      </c>
      <c r="CH190" s="109">
        <f>IF('Capital Structure'!$M$18='Capital Structure'!$E$17,CH175+CH170,CH183)</f>
        <v>0</v>
      </c>
      <c r="CI190" s="109">
        <f>IF('Capital Structure'!$M$18='Capital Structure'!$E$17,CI175+CI170,CI183)</f>
        <v>0</v>
      </c>
      <c r="CJ190" s="109">
        <f>IF('Capital Structure'!$M$18='Capital Structure'!$E$17,CJ175+CJ170,CJ183)</f>
        <v>0</v>
      </c>
      <c r="CK190" s="109">
        <f>IF('Capital Structure'!$M$18='Capital Structure'!$E$17,CK175+CK170,CK183)</f>
        <v>0</v>
      </c>
      <c r="CL190" s="109">
        <f>IF('Capital Structure'!$M$18='Capital Structure'!$E$17,CL175+CL170,CL183)</f>
        <v>0</v>
      </c>
      <c r="CM190" s="109" t="e">
        <f ca="1">IF('Capital Structure'!$M$18='Capital Structure'!$E$17,CM175+CM170,CM183)</f>
        <v>#REF!</v>
      </c>
      <c r="CN190" s="109">
        <f>IF('Capital Structure'!$M$18='Capital Structure'!$E$17,CN175+CN170,CN183)</f>
        <v>0</v>
      </c>
      <c r="CO190" s="109">
        <f>IF('Capital Structure'!$M$18='Capital Structure'!$E$17,CO175+CO170,CO183)</f>
        <v>0</v>
      </c>
      <c r="CP190" s="109">
        <f>IF('Capital Structure'!$M$18='Capital Structure'!$E$17,CP175+CP170,CP183)</f>
        <v>0</v>
      </c>
      <c r="CQ190" s="109">
        <f>IF('Capital Structure'!$M$18='Capital Structure'!$E$17,CQ175+CQ170,CQ183)</f>
        <v>0</v>
      </c>
      <c r="CR190" s="109">
        <f>IF('Capital Structure'!$M$18='Capital Structure'!$E$17,CR175+CR170,CR183)</f>
        <v>0</v>
      </c>
      <c r="CS190" s="109">
        <f>IF('Capital Structure'!$M$18='Capital Structure'!$E$17,CS175+CS170,CS183)</f>
        <v>0</v>
      </c>
      <c r="CT190" s="109">
        <f>IF('Capital Structure'!$M$18='Capital Structure'!$E$17,CT175+CT170,CT183)</f>
        <v>0</v>
      </c>
      <c r="CU190" s="109">
        <f>IF('Capital Structure'!$M$18='Capital Structure'!$E$17,CU175+CU170,CU183)</f>
        <v>0</v>
      </c>
      <c r="CV190" s="109">
        <f>IF('Capital Structure'!$M$18='Capital Structure'!$E$17,CV175+CV170,CV183)</f>
        <v>0</v>
      </c>
      <c r="CW190" s="109">
        <f>IF('Capital Structure'!$M$18='Capital Structure'!$E$17,CW175+CW170,CW183)</f>
        <v>0</v>
      </c>
      <c r="CX190" s="109">
        <f>IF('Capital Structure'!$M$18='Capital Structure'!$E$17,CX175+CX170,CX183)</f>
        <v>0</v>
      </c>
      <c r="CY190" s="109">
        <f>IF('Capital Structure'!$M$18='Capital Structure'!$E$17,CY175+CY170,CY183)</f>
        <v>0</v>
      </c>
      <c r="CZ190" s="109">
        <f>IF('Capital Structure'!$M$18='Capital Structure'!$E$17,CZ175+CZ170,CZ183)</f>
        <v>0</v>
      </c>
      <c r="DA190" s="109">
        <f>IF('Capital Structure'!$M$18='Capital Structure'!$E$17,DA175+DA170,DA183)</f>
        <v>0</v>
      </c>
      <c r="DB190" s="109">
        <f>IF('Capital Structure'!$M$18='Capital Structure'!$E$17,DB175+DB170,DB183)</f>
        <v>0</v>
      </c>
      <c r="DC190" s="109">
        <f>IF('Capital Structure'!$M$18='Capital Structure'!$E$17,DC175+DC170,DC183)</f>
        <v>0</v>
      </c>
      <c r="DD190" s="109">
        <f>IF('Capital Structure'!$M$18='Capital Structure'!$E$17,DD175+DD170,DD183)</f>
        <v>0</v>
      </c>
      <c r="DE190" s="109">
        <f>IF('Capital Structure'!$M$18='Capital Structure'!$E$17,DE175+DE170,DE183)</f>
        <v>0</v>
      </c>
      <c r="DF190" s="109">
        <f>IF('Capital Structure'!$M$18='Capital Structure'!$E$17,DF175+DF170,DF183)</f>
        <v>0</v>
      </c>
      <c r="DG190" s="109">
        <f>IF('Capital Structure'!$M$18='Capital Structure'!$E$17,DG175+DG170,DG183)</f>
        <v>0</v>
      </c>
      <c r="DH190" s="109">
        <f>IF('Capital Structure'!$M$18='Capital Structure'!$E$17,DH175+DH170,DH183)</f>
        <v>0</v>
      </c>
      <c r="DI190" s="109">
        <f>IF('Capital Structure'!$M$18='Capital Structure'!$E$17,DI175+DI170,DI183)</f>
        <v>0</v>
      </c>
      <c r="DJ190" s="109">
        <f>IF('Capital Structure'!$M$18='Capital Structure'!$E$17,DJ175+DJ170,DJ183)</f>
        <v>0</v>
      </c>
      <c r="DK190" s="109">
        <f>IF('Capital Structure'!$M$18='Capital Structure'!$E$17,DK175+DK170,DK183)</f>
        <v>0</v>
      </c>
      <c r="DL190" s="109">
        <f>IF('Capital Structure'!$M$18='Capital Structure'!$E$17,DL175+DL170,DL183)</f>
        <v>0</v>
      </c>
      <c r="DM190" s="109">
        <f>IF('Capital Structure'!$M$18='Capital Structure'!$E$17,DM175+DM170,DM183)</f>
        <v>0</v>
      </c>
      <c r="DN190" s="109">
        <f>IF('Capital Structure'!$M$18='Capital Structure'!$E$17,DN175+DN170,DN183)</f>
        <v>0</v>
      </c>
      <c r="DO190" s="109">
        <f>IF('Capital Structure'!$M$18='Capital Structure'!$E$17,DO175+DO170,DO183)</f>
        <v>0</v>
      </c>
      <c r="DP190" s="109">
        <f>IF('Capital Structure'!$M$18='Capital Structure'!$E$17,DP175+DP170,DP183)</f>
        <v>0</v>
      </c>
      <c r="DQ190" s="109">
        <f>IF('Capital Structure'!$M$18='Capital Structure'!$E$17,DQ175+DQ170,DQ183)</f>
        <v>0</v>
      </c>
      <c r="DR190" s="109">
        <f>IF('Capital Structure'!$M$18='Capital Structure'!$E$17,DR175+DR170,DR183)</f>
        <v>0</v>
      </c>
      <c r="DS190" s="109">
        <f>IF('Capital Structure'!$M$18='Capital Structure'!$E$17,DS175+DS170,DS183)</f>
        <v>0</v>
      </c>
      <c r="DT190" s="109">
        <f>IF('Capital Structure'!$M$18='Capital Structure'!$E$17,DT175+DT170,DT183)</f>
        <v>0</v>
      </c>
      <c r="DU190" s="109">
        <f>IF('Capital Structure'!$M$18='Capital Structure'!$E$17,DU175+DU170,DU183)</f>
        <v>0</v>
      </c>
      <c r="DV190" s="109">
        <f>IF('Capital Structure'!$M$18='Capital Structure'!$E$17,DV175+DV170,DV183)</f>
        <v>0</v>
      </c>
      <c r="DW190" s="109">
        <f>IF('Capital Structure'!$M$18='Capital Structure'!$E$17,DW175+DW170,DW183)</f>
        <v>0</v>
      </c>
      <c r="DX190" s="109">
        <f>IF('Capital Structure'!$M$18='Capital Structure'!$E$17,DX175+DX170,DX183)</f>
        <v>0</v>
      </c>
      <c r="DY190" s="109">
        <f>IF('Capital Structure'!$M$18='Capital Structure'!$E$17,DY175+DY170,DY183)</f>
        <v>0</v>
      </c>
      <c r="DZ190" s="109">
        <f>IF('Capital Structure'!$M$18='Capital Structure'!$E$17,DZ175+DZ170,DZ183)</f>
        <v>0</v>
      </c>
      <c r="EA190" s="109">
        <f>IF('Capital Structure'!$M$18='Capital Structure'!$E$17,EA175+EA170,EA183)</f>
        <v>0</v>
      </c>
      <c r="EB190" s="109">
        <f>IF('Capital Structure'!$M$18='Capital Structure'!$E$17,EB175+EB170,EB183)</f>
        <v>0</v>
      </c>
      <c r="EC190" s="109">
        <f>IF('Capital Structure'!$M$18='Capital Structure'!$E$17,EC175+EC170,EC183)</f>
        <v>0</v>
      </c>
      <c r="ED190" s="109">
        <f>IF('Capital Structure'!$M$18='Capital Structure'!$E$17,ED175+ED170,ED183)</f>
        <v>0</v>
      </c>
      <c r="EE190" s="109">
        <f>IF('Capital Structure'!$M$18='Capital Structure'!$E$17,EE175+EE170,EE183)</f>
        <v>0</v>
      </c>
      <c r="EF190" s="109">
        <f>IF('Capital Structure'!$M$18='Capital Structure'!$E$17,EF175+EF170,EF183)</f>
        <v>0</v>
      </c>
      <c r="EG190" s="109">
        <f>IF('Capital Structure'!$M$18='Capital Structure'!$E$17,EG175+EG170,EG183)</f>
        <v>0</v>
      </c>
      <c r="EH190" s="109">
        <f>IF('Capital Structure'!$M$18='Capital Structure'!$E$17,EH175+EH170,EH183)</f>
        <v>0</v>
      </c>
      <c r="EI190" s="109">
        <f>IF('Capital Structure'!$M$18='Capital Structure'!$E$17,EI175+EI170,EI183)</f>
        <v>0</v>
      </c>
      <c r="EJ190" s="109">
        <f>IF('Capital Structure'!$M$18='Capital Structure'!$E$17,EJ175+EJ170,EJ183)</f>
        <v>0</v>
      </c>
      <c r="EK190" s="109">
        <f>IF('Capital Structure'!$M$18='Capital Structure'!$E$17,EK175+EK170,EK183)</f>
        <v>0</v>
      </c>
    </row>
    <row r="191" spans="1:16384">
      <c r="B191" s="106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</row>
    <row r="192" spans="1:16384">
      <c r="A192" s="148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06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>
      <c r="A194" s="148"/>
      <c r="B194" s="141"/>
      <c r="C194" s="148"/>
      <c r="D194" s="148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8"/>
      <c r="GN194" s="148"/>
      <c r="GO194" s="148"/>
      <c r="GP194" s="148"/>
      <c r="GQ194" s="148"/>
      <c r="GR194" s="148"/>
      <c r="GS194" s="148"/>
      <c r="GT194" s="148"/>
      <c r="GU194" s="148"/>
      <c r="GV194" s="148"/>
      <c r="GW194" s="148"/>
      <c r="GX194" s="148"/>
      <c r="GY194" s="148"/>
      <c r="GZ194" s="148"/>
      <c r="HA194" s="148"/>
      <c r="HB194" s="148"/>
      <c r="HC194" s="148"/>
      <c r="HD194" s="148"/>
      <c r="HE194" s="148"/>
      <c r="HF194" s="148"/>
      <c r="HG194" s="148"/>
      <c r="HH194" s="148"/>
      <c r="HI194" s="148"/>
      <c r="HJ194" s="148"/>
      <c r="HK194" s="148"/>
      <c r="HL194" s="148"/>
      <c r="HM194" s="148"/>
      <c r="HN194" s="148"/>
      <c r="HO194" s="148"/>
      <c r="HP194" s="148"/>
      <c r="HQ194" s="148"/>
      <c r="HR194" s="148"/>
      <c r="HS194" s="148"/>
      <c r="HT194" s="148"/>
      <c r="HU194" s="148"/>
      <c r="HV194" s="148"/>
      <c r="HW194" s="148"/>
      <c r="HX194" s="148"/>
      <c r="HY194" s="148"/>
      <c r="HZ194" s="148"/>
      <c r="IA194" s="148"/>
      <c r="IB194" s="148"/>
      <c r="IC194" s="148"/>
      <c r="ID194" s="148"/>
      <c r="IE194" s="148"/>
      <c r="IF194" s="148"/>
      <c r="IG194" s="148"/>
      <c r="IH194" s="148"/>
      <c r="II194" s="148"/>
      <c r="IJ194" s="148"/>
      <c r="IK194" s="148"/>
      <c r="IL194" s="148"/>
      <c r="IM194" s="148"/>
      <c r="IN194" s="148"/>
      <c r="IO194" s="148"/>
      <c r="IP194" s="148"/>
      <c r="IQ194" s="148"/>
      <c r="IR194" s="148"/>
      <c r="IS194" s="148"/>
      <c r="IT194" s="148"/>
      <c r="IU194" s="148"/>
      <c r="IV194" s="148"/>
      <c r="IW194" s="148"/>
      <c r="IX194" s="148"/>
      <c r="IY194" s="148"/>
      <c r="IZ194" s="148"/>
      <c r="JA194" s="148"/>
      <c r="JB194" s="148"/>
      <c r="JC194" s="148"/>
      <c r="JD194" s="148"/>
      <c r="JE194" s="148"/>
      <c r="JF194" s="148"/>
      <c r="JG194" s="148"/>
      <c r="JH194" s="148"/>
      <c r="JI194" s="148"/>
      <c r="JJ194" s="148"/>
      <c r="JK194" s="148"/>
      <c r="JL194" s="148"/>
      <c r="JM194" s="148"/>
      <c r="JN194" s="148"/>
      <c r="JO194" s="148"/>
      <c r="JP194" s="148"/>
      <c r="JQ194" s="148"/>
      <c r="JR194" s="148"/>
      <c r="JS194" s="148"/>
      <c r="JT194" s="148"/>
      <c r="JU194" s="148"/>
      <c r="JV194" s="148"/>
      <c r="JW194" s="148"/>
      <c r="JX194" s="148"/>
      <c r="JY194" s="148"/>
      <c r="JZ194" s="148"/>
      <c r="KA194" s="148"/>
      <c r="KB194" s="148"/>
      <c r="KC194" s="148"/>
      <c r="KD194" s="148"/>
      <c r="KE194" s="148"/>
      <c r="KF194" s="148"/>
      <c r="KG194" s="148"/>
      <c r="KH194" s="148"/>
      <c r="KI194" s="148"/>
      <c r="KJ194" s="148"/>
      <c r="KK194" s="148"/>
      <c r="KL194" s="148"/>
      <c r="KM194" s="148"/>
      <c r="KN194" s="148"/>
      <c r="KO194" s="148"/>
      <c r="KP194" s="148"/>
      <c r="KQ194" s="148"/>
      <c r="KR194" s="148"/>
      <c r="KS194" s="148"/>
      <c r="KT194" s="148"/>
      <c r="KU194" s="148"/>
      <c r="KV194" s="148"/>
      <c r="KW194" s="148"/>
      <c r="KX194" s="148"/>
      <c r="KY194" s="148"/>
      <c r="KZ194" s="148"/>
      <c r="LA194" s="148"/>
      <c r="LB194" s="148"/>
      <c r="LC194" s="148"/>
      <c r="LD194" s="148"/>
      <c r="LE194" s="148"/>
      <c r="LF194" s="148"/>
      <c r="LG194" s="148"/>
      <c r="LH194" s="148"/>
      <c r="LI194" s="148"/>
      <c r="LJ194" s="148"/>
      <c r="LK194" s="148"/>
      <c r="LL194" s="148"/>
      <c r="LM194" s="148"/>
      <c r="LN194" s="148"/>
      <c r="LO194" s="148"/>
      <c r="LP194" s="148"/>
      <c r="LQ194" s="148"/>
      <c r="LR194" s="148"/>
      <c r="LS194" s="148"/>
      <c r="LT194" s="148"/>
      <c r="LU194" s="148"/>
      <c r="LV194" s="148"/>
      <c r="LW194" s="148"/>
      <c r="LX194" s="148"/>
      <c r="LY194" s="148"/>
      <c r="LZ194" s="148"/>
      <c r="MA194" s="148"/>
      <c r="MB194" s="148"/>
      <c r="MC194" s="148"/>
      <c r="MD194" s="148"/>
      <c r="ME194" s="148"/>
      <c r="MF194" s="148"/>
      <c r="MG194" s="148"/>
      <c r="MH194" s="148"/>
      <c r="MI194" s="148"/>
      <c r="MJ194" s="148"/>
      <c r="MK194" s="148"/>
      <c r="ML194" s="148"/>
      <c r="MM194" s="148"/>
      <c r="MN194" s="148"/>
      <c r="MO194" s="148"/>
      <c r="MP194" s="148"/>
      <c r="MQ194" s="148"/>
      <c r="MR194" s="148"/>
      <c r="MS194" s="148"/>
      <c r="MT194" s="148"/>
      <c r="MU194" s="148"/>
      <c r="MV194" s="148"/>
      <c r="MW194" s="148"/>
      <c r="MX194" s="148"/>
      <c r="MY194" s="148"/>
      <c r="MZ194" s="148"/>
      <c r="NA194" s="148"/>
      <c r="NB194" s="148"/>
      <c r="NC194" s="148"/>
      <c r="ND194" s="148"/>
      <c r="NE194" s="148"/>
      <c r="NF194" s="148"/>
      <c r="NG194" s="148"/>
      <c r="NH194" s="148"/>
      <c r="NI194" s="148"/>
      <c r="NJ194" s="148"/>
      <c r="NK194" s="148"/>
      <c r="NL194" s="148"/>
      <c r="NM194" s="148"/>
      <c r="NN194" s="148"/>
      <c r="NO194" s="148"/>
      <c r="NP194" s="148"/>
      <c r="NQ194" s="148"/>
      <c r="NR194" s="148"/>
      <c r="NS194" s="148"/>
      <c r="NT194" s="148"/>
      <c r="NU194" s="148"/>
      <c r="NV194" s="148"/>
      <c r="NW194" s="148"/>
      <c r="NX194" s="148"/>
      <c r="NY194" s="148"/>
      <c r="NZ194" s="148"/>
      <c r="OA194" s="148"/>
      <c r="OB194" s="148"/>
      <c r="OC194" s="148"/>
      <c r="OD194" s="148"/>
      <c r="OE194" s="148"/>
      <c r="OF194" s="148"/>
      <c r="OG194" s="148"/>
      <c r="OH194" s="148"/>
      <c r="OI194" s="148"/>
      <c r="OJ194" s="148"/>
      <c r="OK194" s="148"/>
      <c r="OL194" s="148"/>
      <c r="OM194" s="148"/>
      <c r="ON194" s="148"/>
      <c r="OO194" s="148"/>
      <c r="OP194" s="148"/>
      <c r="OQ194" s="148"/>
      <c r="OR194" s="148"/>
      <c r="OS194" s="148"/>
      <c r="OT194" s="148"/>
      <c r="OU194" s="148"/>
      <c r="OV194" s="148"/>
      <c r="OW194" s="148"/>
      <c r="OX194" s="148"/>
      <c r="OY194" s="148"/>
      <c r="OZ194" s="148"/>
      <c r="PA194" s="148"/>
      <c r="PB194" s="148"/>
      <c r="PC194" s="148"/>
      <c r="PD194" s="148"/>
      <c r="PE194" s="148"/>
      <c r="PF194" s="148"/>
      <c r="PG194" s="148"/>
      <c r="PH194" s="148"/>
      <c r="PI194" s="148"/>
      <c r="PJ194" s="148"/>
      <c r="PK194" s="148"/>
      <c r="PL194" s="148"/>
      <c r="PM194" s="148"/>
      <c r="PN194" s="148"/>
      <c r="PO194" s="148"/>
      <c r="PP194" s="148"/>
      <c r="PQ194" s="148"/>
      <c r="PR194" s="148"/>
      <c r="PS194" s="148"/>
      <c r="PT194" s="148"/>
      <c r="PU194" s="148"/>
      <c r="PV194" s="148"/>
      <c r="PW194" s="148"/>
      <c r="PX194" s="148"/>
      <c r="PY194" s="148"/>
      <c r="PZ194" s="148"/>
      <c r="QA194" s="148"/>
      <c r="QB194" s="148"/>
      <c r="QC194" s="148"/>
      <c r="QD194" s="148"/>
      <c r="QE194" s="148"/>
      <c r="QF194" s="148"/>
      <c r="QG194" s="148"/>
      <c r="QH194" s="148"/>
      <c r="QI194" s="148"/>
      <c r="QJ194" s="148"/>
      <c r="QK194" s="148"/>
      <c r="QL194" s="148"/>
      <c r="QM194" s="148"/>
      <c r="QN194" s="148"/>
      <c r="QO194" s="148"/>
      <c r="QP194" s="148"/>
      <c r="QQ194" s="148"/>
      <c r="QR194" s="148"/>
      <c r="QS194" s="148"/>
      <c r="QT194" s="148"/>
      <c r="QU194" s="148"/>
      <c r="QV194" s="148"/>
      <c r="QW194" s="148"/>
      <c r="QX194" s="148"/>
      <c r="QY194" s="148"/>
      <c r="QZ194" s="148"/>
      <c r="RA194" s="148"/>
      <c r="RB194" s="148"/>
      <c r="RC194" s="148"/>
      <c r="RD194" s="148"/>
      <c r="RE194" s="148"/>
      <c r="RF194" s="148"/>
      <c r="RG194" s="148"/>
      <c r="RH194" s="148"/>
      <c r="RI194" s="148"/>
      <c r="RJ194" s="148"/>
      <c r="RK194" s="148"/>
      <c r="RL194" s="148"/>
      <c r="RM194" s="148"/>
      <c r="RN194" s="148"/>
      <c r="RO194" s="148"/>
      <c r="RP194" s="148"/>
      <c r="RQ194" s="148"/>
      <c r="RR194" s="148"/>
      <c r="RS194" s="148"/>
      <c r="RT194" s="148"/>
      <c r="RU194" s="148"/>
      <c r="RV194" s="148"/>
      <c r="RW194" s="148"/>
      <c r="RX194" s="148"/>
      <c r="RY194" s="148"/>
      <c r="RZ194" s="148"/>
      <c r="SA194" s="148"/>
      <c r="SB194" s="148"/>
      <c r="SC194" s="148"/>
      <c r="SD194" s="148"/>
      <c r="SE194" s="148"/>
      <c r="SF194" s="148"/>
      <c r="SG194" s="148"/>
      <c r="SH194" s="148"/>
      <c r="SI194" s="148"/>
      <c r="SJ194" s="148"/>
      <c r="SK194" s="148"/>
      <c r="SL194" s="148"/>
      <c r="SM194" s="148"/>
      <c r="SN194" s="148"/>
      <c r="SO194" s="148"/>
      <c r="SP194" s="148"/>
      <c r="SQ194" s="148"/>
      <c r="SR194" s="148"/>
      <c r="SS194" s="148"/>
      <c r="ST194" s="148"/>
      <c r="SU194" s="148"/>
      <c r="SV194" s="148"/>
      <c r="SW194" s="148"/>
      <c r="SX194" s="148"/>
      <c r="SY194" s="148"/>
      <c r="SZ194" s="148"/>
      <c r="TA194" s="148"/>
      <c r="TB194" s="148"/>
      <c r="TC194" s="148"/>
      <c r="TD194" s="148"/>
      <c r="TE194" s="148"/>
      <c r="TF194" s="148"/>
      <c r="TG194" s="148"/>
      <c r="TH194" s="148"/>
      <c r="TI194" s="148"/>
      <c r="TJ194" s="148"/>
      <c r="TK194" s="148"/>
      <c r="TL194" s="148"/>
      <c r="TM194" s="148"/>
      <c r="TN194" s="148"/>
      <c r="TO194" s="148"/>
      <c r="TP194" s="148"/>
      <c r="TQ194" s="148"/>
      <c r="TR194" s="148"/>
      <c r="TS194" s="148"/>
      <c r="TT194" s="148"/>
      <c r="TU194" s="148"/>
      <c r="TV194" s="148"/>
      <c r="TW194" s="148"/>
      <c r="TX194" s="148"/>
      <c r="TY194" s="148"/>
      <c r="TZ194" s="148"/>
      <c r="UA194" s="148"/>
      <c r="UB194" s="148"/>
      <c r="UC194" s="148"/>
      <c r="UD194" s="148"/>
      <c r="UE194" s="148"/>
      <c r="UF194" s="148"/>
      <c r="UG194" s="148"/>
      <c r="UH194" s="148"/>
      <c r="UI194" s="148"/>
      <c r="UJ194" s="148"/>
      <c r="UK194" s="148"/>
      <c r="UL194" s="148"/>
      <c r="UM194" s="148"/>
      <c r="UN194" s="148"/>
      <c r="UO194" s="148"/>
      <c r="UP194" s="148"/>
      <c r="UQ194" s="148"/>
      <c r="UR194" s="148"/>
      <c r="US194" s="148"/>
      <c r="UT194" s="148"/>
      <c r="UU194" s="148"/>
      <c r="UV194" s="148"/>
      <c r="UW194" s="148"/>
      <c r="UX194" s="148"/>
      <c r="UY194" s="148"/>
      <c r="UZ194" s="148"/>
      <c r="VA194" s="148"/>
      <c r="VB194" s="148"/>
      <c r="VC194" s="148"/>
      <c r="VD194" s="148"/>
      <c r="VE194" s="148"/>
      <c r="VF194" s="148"/>
      <c r="VG194" s="148"/>
      <c r="VH194" s="148"/>
      <c r="VI194" s="148"/>
      <c r="VJ194" s="148"/>
      <c r="VK194" s="148"/>
      <c r="VL194" s="148"/>
      <c r="VM194" s="148"/>
      <c r="VN194" s="148"/>
      <c r="VO194" s="148"/>
      <c r="VP194" s="148"/>
      <c r="VQ194" s="148"/>
      <c r="VR194" s="148"/>
      <c r="VS194" s="148"/>
      <c r="VT194" s="148"/>
      <c r="VU194" s="148"/>
      <c r="VV194" s="148"/>
      <c r="VW194" s="148"/>
      <c r="VX194" s="148"/>
      <c r="VY194" s="148"/>
      <c r="VZ194" s="148"/>
      <c r="WA194" s="148"/>
      <c r="WB194" s="148"/>
      <c r="WC194" s="148"/>
      <c r="WD194" s="148"/>
      <c r="WE194" s="148"/>
      <c r="WF194" s="148"/>
      <c r="WG194" s="148"/>
      <c r="WH194" s="148"/>
      <c r="WI194" s="148"/>
      <c r="WJ194" s="148"/>
      <c r="WK194" s="148"/>
      <c r="WL194" s="148"/>
      <c r="WM194" s="148"/>
      <c r="WN194" s="148"/>
      <c r="WO194" s="148"/>
      <c r="WP194" s="148"/>
      <c r="WQ194" s="148"/>
      <c r="WR194" s="148"/>
      <c r="WS194" s="148"/>
      <c r="WT194" s="148"/>
      <c r="WU194" s="148"/>
      <c r="WV194" s="148"/>
      <c r="WW194" s="148"/>
      <c r="WX194" s="148"/>
      <c r="WY194" s="148"/>
      <c r="WZ194" s="148"/>
      <c r="XA194" s="148"/>
      <c r="XB194" s="148"/>
      <c r="XC194" s="148"/>
      <c r="XD194" s="148"/>
      <c r="XE194" s="148"/>
      <c r="XF194" s="148"/>
      <c r="XG194" s="148"/>
      <c r="XH194" s="148"/>
      <c r="XI194" s="148"/>
      <c r="XJ194" s="148"/>
      <c r="XK194" s="148"/>
      <c r="XL194" s="148"/>
      <c r="XM194" s="148"/>
      <c r="XN194" s="148"/>
      <c r="XO194" s="148"/>
      <c r="XP194" s="148"/>
      <c r="XQ194" s="148"/>
      <c r="XR194" s="148"/>
      <c r="XS194" s="148"/>
      <c r="XT194" s="148"/>
      <c r="XU194" s="148"/>
      <c r="XV194" s="148"/>
      <c r="XW194" s="148"/>
      <c r="XX194" s="148"/>
      <c r="XY194" s="148"/>
      <c r="XZ194" s="148"/>
      <c r="YA194" s="148"/>
      <c r="YB194" s="148"/>
      <c r="YC194" s="148"/>
      <c r="YD194" s="148"/>
      <c r="YE194" s="148"/>
      <c r="YF194" s="148"/>
      <c r="YG194" s="148"/>
      <c r="YH194" s="148"/>
      <c r="YI194" s="148"/>
      <c r="YJ194" s="148"/>
      <c r="YK194" s="148"/>
      <c r="YL194" s="148"/>
      <c r="YM194" s="148"/>
      <c r="YN194" s="148"/>
      <c r="YO194" s="148"/>
      <c r="YP194" s="148"/>
      <c r="YQ194" s="148"/>
      <c r="YR194" s="148"/>
      <c r="YS194" s="148"/>
      <c r="YT194" s="148"/>
      <c r="YU194" s="148"/>
      <c r="YV194" s="148"/>
      <c r="YW194" s="148"/>
      <c r="YX194" s="148"/>
      <c r="YY194" s="148"/>
      <c r="YZ194" s="148"/>
      <c r="ZA194" s="148"/>
      <c r="ZB194" s="148"/>
      <c r="ZC194" s="148"/>
      <c r="ZD194" s="148"/>
      <c r="ZE194" s="148"/>
      <c r="ZF194" s="148"/>
      <c r="ZG194" s="148"/>
      <c r="ZH194" s="148"/>
      <c r="ZI194" s="148"/>
      <c r="ZJ194" s="148"/>
      <c r="ZK194" s="148"/>
      <c r="ZL194" s="148"/>
      <c r="ZM194" s="148"/>
      <c r="ZN194" s="148"/>
      <c r="ZO194" s="148"/>
      <c r="ZP194" s="148"/>
      <c r="ZQ194" s="148"/>
      <c r="ZR194" s="148"/>
      <c r="ZS194" s="148"/>
      <c r="ZT194" s="148"/>
      <c r="ZU194" s="148"/>
      <c r="ZV194" s="148"/>
      <c r="ZW194" s="148"/>
      <c r="ZX194" s="148"/>
      <c r="ZY194" s="148"/>
      <c r="ZZ194" s="148"/>
      <c r="AAA194" s="148"/>
      <c r="AAB194" s="148"/>
      <c r="AAC194" s="148"/>
      <c r="AAD194" s="148"/>
      <c r="AAE194" s="148"/>
      <c r="AAF194" s="148"/>
      <c r="AAG194" s="148"/>
      <c r="AAH194" s="148"/>
      <c r="AAI194" s="148"/>
      <c r="AAJ194" s="148"/>
      <c r="AAK194" s="148"/>
      <c r="AAL194" s="148"/>
      <c r="AAM194" s="148"/>
      <c r="AAN194" s="148"/>
      <c r="AAO194" s="148"/>
      <c r="AAP194" s="148"/>
      <c r="AAQ194" s="148"/>
      <c r="AAR194" s="148"/>
      <c r="AAS194" s="148"/>
      <c r="AAT194" s="148"/>
      <c r="AAU194" s="148"/>
      <c r="AAV194" s="148"/>
      <c r="AAW194" s="148"/>
      <c r="AAX194" s="148"/>
      <c r="AAY194" s="148"/>
      <c r="AAZ194" s="148"/>
      <c r="ABA194" s="148"/>
      <c r="ABB194" s="148"/>
      <c r="ABC194" s="148"/>
      <c r="ABD194" s="148"/>
      <c r="ABE194" s="148"/>
      <c r="ABF194" s="148"/>
      <c r="ABG194" s="148"/>
      <c r="ABH194" s="148"/>
      <c r="ABI194" s="148"/>
      <c r="ABJ194" s="148"/>
      <c r="ABK194" s="148"/>
      <c r="ABL194" s="148"/>
      <c r="ABM194" s="148"/>
      <c r="ABN194" s="148"/>
      <c r="ABO194" s="148"/>
      <c r="ABP194" s="148"/>
      <c r="ABQ194" s="148"/>
      <c r="ABR194" s="148"/>
      <c r="ABS194" s="148"/>
      <c r="ABT194" s="148"/>
      <c r="ABU194" s="148"/>
      <c r="ABV194" s="148"/>
      <c r="ABW194" s="148"/>
      <c r="ABX194" s="148"/>
      <c r="ABY194" s="148"/>
      <c r="ABZ194" s="148"/>
      <c r="ACA194" s="148"/>
      <c r="ACB194" s="148"/>
      <c r="ACC194" s="148"/>
      <c r="ACD194" s="148"/>
      <c r="ACE194" s="148"/>
      <c r="ACF194" s="148"/>
      <c r="ACG194" s="148"/>
      <c r="ACH194" s="148"/>
      <c r="ACI194" s="148"/>
      <c r="ACJ194" s="148"/>
      <c r="ACK194" s="148"/>
      <c r="ACL194" s="148"/>
      <c r="ACM194" s="148"/>
      <c r="ACN194" s="148"/>
      <c r="ACO194" s="148"/>
      <c r="ACP194" s="148"/>
      <c r="ACQ194" s="148"/>
      <c r="ACR194" s="148"/>
      <c r="ACS194" s="148"/>
      <c r="ACT194" s="148"/>
      <c r="ACU194" s="148"/>
      <c r="ACV194" s="148"/>
      <c r="ACW194" s="148"/>
      <c r="ACX194" s="148"/>
      <c r="ACY194" s="148"/>
      <c r="ACZ194" s="148"/>
      <c r="ADA194" s="148"/>
      <c r="ADB194" s="148"/>
      <c r="ADC194" s="148"/>
      <c r="ADD194" s="148"/>
      <c r="ADE194" s="148"/>
      <c r="ADF194" s="148"/>
      <c r="ADG194" s="148"/>
      <c r="ADH194" s="148"/>
      <c r="ADI194" s="148"/>
      <c r="ADJ194" s="148"/>
      <c r="ADK194" s="148"/>
      <c r="ADL194" s="148"/>
      <c r="ADM194" s="148"/>
      <c r="ADN194" s="148"/>
      <c r="ADO194" s="148"/>
      <c r="ADP194" s="148"/>
      <c r="ADQ194" s="148"/>
      <c r="ADR194" s="148"/>
      <c r="ADS194" s="148"/>
      <c r="ADT194" s="148"/>
      <c r="ADU194" s="148"/>
      <c r="ADV194" s="148"/>
      <c r="ADW194" s="148"/>
      <c r="ADX194" s="148"/>
      <c r="ADY194" s="148"/>
      <c r="ADZ194" s="148"/>
      <c r="AEA194" s="148"/>
      <c r="AEB194" s="148"/>
      <c r="AEC194" s="148"/>
      <c r="AED194" s="148"/>
      <c r="AEE194" s="148"/>
      <c r="AEF194" s="148"/>
      <c r="AEG194" s="148"/>
      <c r="AEH194" s="148"/>
      <c r="AEI194" s="148"/>
      <c r="AEJ194" s="148"/>
      <c r="AEK194" s="148"/>
      <c r="AEL194" s="148"/>
      <c r="AEM194" s="148"/>
      <c r="AEN194" s="148"/>
      <c r="AEO194" s="148"/>
      <c r="AEP194" s="148"/>
      <c r="AEQ194" s="148"/>
      <c r="AER194" s="148"/>
      <c r="AES194" s="148"/>
      <c r="AET194" s="148"/>
      <c r="AEU194" s="148"/>
      <c r="AEV194" s="148"/>
      <c r="AEW194" s="148"/>
      <c r="AEX194" s="148"/>
      <c r="AEY194" s="148"/>
      <c r="AEZ194" s="148"/>
      <c r="AFA194" s="148"/>
      <c r="AFB194" s="148"/>
      <c r="AFC194" s="148"/>
      <c r="AFD194" s="148"/>
      <c r="AFE194" s="148"/>
      <c r="AFF194" s="148"/>
      <c r="AFG194" s="148"/>
      <c r="AFH194" s="148"/>
      <c r="AFI194" s="148"/>
      <c r="AFJ194" s="148"/>
      <c r="AFK194" s="148"/>
      <c r="AFL194" s="148"/>
      <c r="AFM194" s="148"/>
      <c r="AFN194" s="148"/>
      <c r="AFO194" s="148"/>
      <c r="AFP194" s="148"/>
      <c r="AFQ194" s="148"/>
      <c r="AFR194" s="148"/>
      <c r="AFS194" s="148"/>
      <c r="AFT194" s="148"/>
      <c r="AFU194" s="148"/>
      <c r="AFV194" s="148"/>
      <c r="AFW194" s="148"/>
      <c r="AFX194" s="148"/>
      <c r="AFY194" s="148"/>
      <c r="AFZ194" s="148"/>
      <c r="AGA194" s="148"/>
      <c r="AGB194" s="148"/>
      <c r="AGC194" s="148"/>
      <c r="AGD194" s="148"/>
      <c r="AGE194" s="148"/>
      <c r="AGF194" s="148"/>
      <c r="AGG194" s="148"/>
      <c r="AGH194" s="148"/>
      <c r="AGI194" s="148"/>
      <c r="AGJ194" s="148"/>
      <c r="AGK194" s="148"/>
      <c r="AGL194" s="148"/>
      <c r="AGM194" s="148"/>
      <c r="AGN194" s="148"/>
      <c r="AGO194" s="148"/>
      <c r="AGP194" s="148"/>
      <c r="AGQ194" s="148"/>
      <c r="AGR194" s="148"/>
      <c r="AGS194" s="148"/>
      <c r="AGT194" s="148"/>
      <c r="AGU194" s="148"/>
      <c r="AGV194" s="148"/>
      <c r="AGW194" s="148"/>
      <c r="AGX194" s="148"/>
      <c r="AGY194" s="148"/>
      <c r="AGZ194" s="148"/>
      <c r="AHA194" s="148"/>
      <c r="AHB194" s="148"/>
      <c r="AHC194" s="148"/>
      <c r="AHD194" s="148"/>
      <c r="AHE194" s="148"/>
      <c r="AHF194" s="148"/>
      <c r="AHG194" s="148"/>
      <c r="AHH194" s="148"/>
      <c r="AHI194" s="148"/>
      <c r="AHJ194" s="148"/>
      <c r="AHK194" s="148"/>
      <c r="AHL194" s="148"/>
      <c r="AHM194" s="148"/>
      <c r="AHN194" s="148"/>
      <c r="AHO194" s="148"/>
      <c r="AHP194" s="148"/>
      <c r="AHQ194" s="148"/>
      <c r="AHR194" s="148"/>
      <c r="AHS194" s="148"/>
      <c r="AHT194" s="148"/>
      <c r="AHU194" s="148"/>
      <c r="AHV194" s="148"/>
      <c r="AHW194" s="148"/>
      <c r="AHX194" s="148"/>
      <c r="AHY194" s="148"/>
      <c r="AHZ194" s="148"/>
      <c r="AIA194" s="148"/>
      <c r="AIB194" s="148"/>
      <c r="AIC194" s="148"/>
      <c r="AID194" s="148"/>
      <c r="AIE194" s="148"/>
      <c r="AIF194" s="148"/>
      <c r="AIG194" s="148"/>
      <c r="AIH194" s="148"/>
      <c r="AII194" s="148"/>
      <c r="AIJ194" s="148"/>
      <c r="AIK194" s="148"/>
      <c r="AIL194" s="148"/>
      <c r="AIM194" s="148"/>
      <c r="AIN194" s="148"/>
      <c r="AIO194" s="148"/>
      <c r="AIP194" s="148"/>
      <c r="AIQ194" s="148"/>
      <c r="AIR194" s="148"/>
      <c r="AIS194" s="148"/>
      <c r="AIT194" s="148"/>
      <c r="AIU194" s="148"/>
      <c r="AIV194" s="148"/>
      <c r="AIW194" s="148"/>
      <c r="AIX194" s="148"/>
      <c r="AIY194" s="148"/>
      <c r="AIZ194" s="148"/>
      <c r="AJA194" s="148"/>
      <c r="AJB194" s="148"/>
      <c r="AJC194" s="148"/>
      <c r="AJD194" s="148"/>
      <c r="AJE194" s="148"/>
      <c r="AJF194" s="148"/>
      <c r="AJG194" s="148"/>
      <c r="AJH194" s="148"/>
      <c r="AJI194" s="148"/>
      <c r="AJJ194" s="148"/>
      <c r="AJK194" s="148"/>
      <c r="AJL194" s="148"/>
      <c r="AJM194" s="148"/>
      <c r="AJN194" s="148"/>
      <c r="AJO194" s="148"/>
      <c r="AJP194" s="148"/>
      <c r="AJQ194" s="148"/>
      <c r="AJR194" s="148"/>
      <c r="AJS194" s="148"/>
      <c r="AJT194" s="148"/>
      <c r="AJU194" s="148"/>
      <c r="AJV194" s="148"/>
      <c r="AJW194" s="148"/>
      <c r="AJX194" s="148"/>
      <c r="AJY194" s="148"/>
      <c r="AJZ194" s="148"/>
      <c r="AKA194" s="148"/>
      <c r="AKB194" s="148"/>
      <c r="AKC194" s="148"/>
      <c r="AKD194" s="148"/>
      <c r="AKE194" s="148"/>
      <c r="AKF194" s="148"/>
      <c r="AKG194" s="148"/>
      <c r="AKH194" s="148"/>
      <c r="AKI194" s="148"/>
      <c r="AKJ194" s="148"/>
      <c r="AKK194" s="148"/>
      <c r="AKL194" s="148"/>
      <c r="AKM194" s="148"/>
      <c r="AKN194" s="148"/>
      <c r="AKO194" s="148"/>
      <c r="AKP194" s="148"/>
      <c r="AKQ194" s="148"/>
      <c r="AKR194" s="148"/>
      <c r="AKS194" s="148"/>
      <c r="AKT194" s="148"/>
      <c r="AKU194" s="148"/>
      <c r="AKV194" s="148"/>
      <c r="AKW194" s="148"/>
      <c r="AKX194" s="148"/>
      <c r="AKY194" s="148"/>
      <c r="AKZ194" s="148"/>
      <c r="ALA194" s="148"/>
      <c r="ALB194" s="148"/>
      <c r="ALC194" s="148"/>
      <c r="ALD194" s="148"/>
      <c r="ALE194" s="148"/>
      <c r="ALF194" s="148"/>
      <c r="ALG194" s="148"/>
      <c r="ALH194" s="148"/>
      <c r="ALI194" s="148"/>
      <c r="ALJ194" s="148"/>
      <c r="ALK194" s="148"/>
      <c r="ALL194" s="148"/>
      <c r="ALM194" s="148"/>
      <c r="ALN194" s="148"/>
      <c r="ALO194" s="148"/>
      <c r="ALP194" s="148"/>
      <c r="ALQ194" s="148"/>
      <c r="ALR194" s="148"/>
      <c r="ALS194" s="148"/>
      <c r="ALT194" s="148"/>
      <c r="ALU194" s="148"/>
      <c r="ALV194" s="148"/>
      <c r="ALW194" s="148"/>
      <c r="ALX194" s="148"/>
      <c r="ALY194" s="148"/>
      <c r="ALZ194" s="148"/>
      <c r="AMA194" s="148"/>
      <c r="AMB194" s="148"/>
      <c r="AMC194" s="148"/>
      <c r="AMD194" s="148"/>
      <c r="AME194" s="148"/>
      <c r="AMF194" s="148"/>
      <c r="AMG194" s="148"/>
      <c r="AMH194" s="148"/>
      <c r="AMI194" s="148"/>
      <c r="AMJ194" s="148"/>
      <c r="AMK194" s="148"/>
      <c r="AML194" s="148"/>
      <c r="AMM194" s="148"/>
      <c r="AMN194" s="148"/>
      <c r="AMO194" s="148"/>
      <c r="AMP194" s="148"/>
      <c r="AMQ194" s="148"/>
      <c r="AMR194" s="148"/>
      <c r="AMS194" s="148"/>
      <c r="AMT194" s="148"/>
      <c r="AMU194" s="148"/>
      <c r="AMV194" s="148"/>
      <c r="AMW194" s="148"/>
      <c r="AMX194" s="148"/>
      <c r="AMY194" s="148"/>
      <c r="AMZ194" s="148"/>
      <c r="ANA194" s="148"/>
      <c r="ANB194" s="148"/>
      <c r="ANC194" s="148"/>
      <c r="AND194" s="148"/>
      <c r="ANE194" s="148"/>
      <c r="ANF194" s="148"/>
      <c r="ANG194" s="148"/>
      <c r="ANH194" s="148"/>
      <c r="ANI194" s="148"/>
      <c r="ANJ194" s="148"/>
      <c r="ANK194" s="148"/>
      <c r="ANL194" s="148"/>
      <c r="ANM194" s="148"/>
      <c r="ANN194" s="148"/>
      <c r="ANO194" s="148"/>
      <c r="ANP194" s="148"/>
      <c r="ANQ194" s="148"/>
      <c r="ANR194" s="148"/>
      <c r="ANS194" s="148"/>
      <c r="ANT194" s="148"/>
      <c r="ANU194" s="148"/>
      <c r="ANV194" s="148"/>
      <c r="ANW194" s="148"/>
      <c r="ANX194" s="148"/>
      <c r="ANY194" s="148"/>
      <c r="ANZ194" s="148"/>
      <c r="AOA194" s="148"/>
      <c r="AOB194" s="148"/>
      <c r="AOC194" s="148"/>
      <c r="AOD194" s="148"/>
      <c r="AOE194" s="148"/>
      <c r="AOF194" s="148"/>
      <c r="AOG194" s="148"/>
      <c r="AOH194" s="148"/>
      <c r="AOI194" s="148"/>
      <c r="AOJ194" s="148"/>
      <c r="AOK194" s="148"/>
      <c r="AOL194" s="148"/>
      <c r="AOM194" s="148"/>
      <c r="AON194" s="148"/>
      <c r="AOO194" s="148"/>
      <c r="AOP194" s="148"/>
      <c r="AOQ194" s="148"/>
      <c r="AOR194" s="148"/>
      <c r="AOS194" s="148"/>
      <c r="AOT194" s="148"/>
      <c r="AOU194" s="148"/>
      <c r="AOV194" s="148"/>
      <c r="AOW194" s="148"/>
      <c r="AOX194" s="148"/>
      <c r="AOY194" s="148"/>
      <c r="AOZ194" s="148"/>
      <c r="APA194" s="148"/>
      <c r="APB194" s="148"/>
      <c r="APC194" s="148"/>
      <c r="APD194" s="148"/>
      <c r="APE194" s="148"/>
      <c r="APF194" s="148"/>
      <c r="APG194" s="148"/>
      <c r="APH194" s="148"/>
      <c r="API194" s="148"/>
      <c r="APJ194" s="148"/>
      <c r="APK194" s="148"/>
      <c r="APL194" s="148"/>
      <c r="APM194" s="148"/>
      <c r="APN194" s="148"/>
      <c r="APO194" s="148"/>
      <c r="APP194" s="148"/>
      <c r="APQ194" s="148"/>
      <c r="APR194" s="148"/>
      <c r="APS194" s="148"/>
      <c r="APT194" s="148"/>
      <c r="APU194" s="148"/>
      <c r="APV194" s="148"/>
      <c r="APW194" s="148"/>
      <c r="APX194" s="148"/>
      <c r="APY194" s="148"/>
      <c r="APZ194" s="148"/>
      <c r="AQA194" s="148"/>
      <c r="AQB194" s="148"/>
      <c r="AQC194" s="148"/>
      <c r="AQD194" s="148"/>
      <c r="AQE194" s="148"/>
      <c r="AQF194" s="148"/>
      <c r="AQG194" s="148"/>
      <c r="AQH194" s="148"/>
      <c r="AQI194" s="148"/>
      <c r="AQJ194" s="148"/>
      <c r="AQK194" s="148"/>
      <c r="AQL194" s="148"/>
      <c r="AQM194" s="148"/>
      <c r="AQN194" s="148"/>
      <c r="AQO194" s="148"/>
      <c r="AQP194" s="148"/>
      <c r="AQQ194" s="148"/>
      <c r="AQR194" s="148"/>
      <c r="AQS194" s="148"/>
      <c r="AQT194" s="148"/>
      <c r="AQU194" s="148"/>
      <c r="AQV194" s="148"/>
      <c r="AQW194" s="148"/>
      <c r="AQX194" s="148"/>
      <c r="AQY194" s="148"/>
      <c r="AQZ194" s="148"/>
      <c r="ARA194" s="148"/>
      <c r="ARB194" s="148"/>
      <c r="ARC194" s="148"/>
      <c r="ARD194" s="148"/>
      <c r="ARE194" s="148"/>
      <c r="ARF194" s="148"/>
      <c r="ARG194" s="148"/>
      <c r="ARH194" s="148"/>
      <c r="ARI194" s="148"/>
      <c r="ARJ194" s="148"/>
      <c r="ARK194" s="148"/>
      <c r="ARL194" s="148"/>
      <c r="ARM194" s="148"/>
      <c r="ARN194" s="148"/>
      <c r="ARO194" s="148"/>
      <c r="ARP194" s="148"/>
      <c r="ARQ194" s="148"/>
      <c r="ARR194" s="148"/>
      <c r="ARS194" s="148"/>
      <c r="ART194" s="148"/>
      <c r="ARU194" s="148"/>
      <c r="ARV194" s="148"/>
      <c r="ARW194" s="148"/>
      <c r="ARX194" s="148"/>
      <c r="ARY194" s="148"/>
      <c r="ARZ194" s="148"/>
      <c r="ASA194" s="148"/>
      <c r="ASB194" s="148"/>
      <c r="ASC194" s="148"/>
      <c r="ASD194" s="148"/>
      <c r="ASE194" s="148"/>
      <c r="ASF194" s="148"/>
      <c r="ASG194" s="148"/>
      <c r="ASH194" s="148"/>
      <c r="ASI194" s="148"/>
      <c r="ASJ194" s="148"/>
      <c r="ASK194" s="148"/>
      <c r="ASL194" s="148"/>
      <c r="ASM194" s="148"/>
      <c r="ASN194" s="148"/>
      <c r="ASO194" s="148"/>
      <c r="ASP194" s="148"/>
      <c r="ASQ194" s="148"/>
      <c r="ASR194" s="148"/>
      <c r="ASS194" s="148"/>
      <c r="AST194" s="148"/>
      <c r="ASU194" s="148"/>
      <c r="ASV194" s="148"/>
      <c r="ASW194" s="148"/>
      <c r="ASX194" s="148"/>
      <c r="ASY194" s="148"/>
      <c r="ASZ194" s="148"/>
      <c r="ATA194" s="148"/>
      <c r="ATB194" s="148"/>
      <c r="ATC194" s="148"/>
      <c r="ATD194" s="148"/>
      <c r="ATE194" s="148"/>
      <c r="ATF194" s="148"/>
      <c r="ATG194" s="148"/>
      <c r="ATH194" s="148"/>
      <c r="ATI194" s="148"/>
      <c r="ATJ194" s="148"/>
      <c r="ATK194" s="148"/>
      <c r="ATL194" s="148"/>
      <c r="ATM194" s="148"/>
      <c r="ATN194" s="148"/>
      <c r="ATO194" s="148"/>
      <c r="ATP194" s="148"/>
      <c r="ATQ194" s="148"/>
      <c r="ATR194" s="148"/>
      <c r="ATS194" s="148"/>
      <c r="ATT194" s="148"/>
      <c r="ATU194" s="148"/>
      <c r="ATV194" s="148"/>
      <c r="ATW194" s="148"/>
      <c r="ATX194" s="148"/>
      <c r="ATY194" s="148"/>
      <c r="ATZ194" s="148"/>
      <c r="AUA194" s="148"/>
      <c r="AUB194" s="148"/>
      <c r="AUC194" s="148"/>
      <c r="AUD194" s="148"/>
      <c r="AUE194" s="148"/>
      <c r="AUF194" s="148"/>
      <c r="AUG194" s="148"/>
      <c r="AUH194" s="148"/>
      <c r="AUI194" s="148"/>
      <c r="AUJ194" s="148"/>
      <c r="AUK194" s="148"/>
      <c r="AUL194" s="148"/>
      <c r="AUM194" s="148"/>
      <c r="AUN194" s="148"/>
      <c r="AUO194" s="148"/>
      <c r="AUP194" s="148"/>
      <c r="AUQ194" s="148"/>
      <c r="AUR194" s="148"/>
      <c r="AUS194" s="148"/>
      <c r="AUT194" s="148"/>
      <c r="AUU194" s="148"/>
      <c r="AUV194" s="148"/>
      <c r="AUW194" s="148"/>
      <c r="AUX194" s="148"/>
      <c r="AUY194" s="148"/>
      <c r="AUZ194" s="148"/>
      <c r="AVA194" s="148"/>
      <c r="AVB194" s="148"/>
      <c r="AVC194" s="148"/>
      <c r="AVD194" s="148"/>
      <c r="AVE194" s="148"/>
      <c r="AVF194" s="148"/>
      <c r="AVG194" s="148"/>
      <c r="AVH194" s="148"/>
      <c r="AVI194" s="148"/>
      <c r="AVJ194" s="148"/>
      <c r="AVK194" s="148"/>
      <c r="AVL194" s="148"/>
      <c r="AVM194" s="148"/>
      <c r="AVN194" s="148"/>
      <c r="AVO194" s="148"/>
      <c r="AVP194" s="148"/>
      <c r="AVQ194" s="148"/>
      <c r="AVR194" s="148"/>
      <c r="AVS194" s="148"/>
      <c r="AVT194" s="148"/>
      <c r="AVU194" s="148"/>
      <c r="AVV194" s="148"/>
      <c r="AVW194" s="148"/>
      <c r="AVX194" s="148"/>
      <c r="AVY194" s="148"/>
      <c r="AVZ194" s="148"/>
      <c r="AWA194" s="148"/>
      <c r="AWB194" s="148"/>
      <c r="AWC194" s="148"/>
      <c r="AWD194" s="148"/>
      <c r="AWE194" s="148"/>
      <c r="AWF194" s="148"/>
      <c r="AWG194" s="148"/>
      <c r="AWH194" s="148"/>
      <c r="AWI194" s="148"/>
      <c r="AWJ194" s="148"/>
      <c r="AWK194" s="148"/>
      <c r="AWL194" s="148"/>
      <c r="AWM194" s="148"/>
      <c r="AWN194" s="148"/>
      <c r="AWO194" s="148"/>
      <c r="AWP194" s="148"/>
      <c r="AWQ194" s="148"/>
      <c r="AWR194" s="148"/>
      <c r="AWS194" s="148"/>
      <c r="AWT194" s="148"/>
      <c r="AWU194" s="148"/>
      <c r="AWV194" s="148"/>
      <c r="AWW194" s="148"/>
      <c r="AWX194" s="148"/>
      <c r="AWY194" s="148"/>
      <c r="AWZ194" s="148"/>
      <c r="AXA194" s="148"/>
      <c r="AXB194" s="148"/>
      <c r="AXC194" s="148"/>
      <c r="AXD194" s="148"/>
      <c r="AXE194" s="148"/>
      <c r="AXF194" s="148"/>
      <c r="AXG194" s="148"/>
      <c r="AXH194" s="148"/>
      <c r="AXI194" s="148"/>
      <c r="AXJ194" s="148"/>
      <c r="AXK194" s="148"/>
      <c r="AXL194" s="148"/>
      <c r="AXM194" s="148"/>
      <c r="AXN194" s="148"/>
      <c r="AXO194" s="148"/>
      <c r="AXP194" s="148"/>
      <c r="AXQ194" s="148"/>
      <c r="AXR194" s="148"/>
      <c r="AXS194" s="148"/>
      <c r="AXT194" s="148"/>
      <c r="AXU194" s="148"/>
      <c r="AXV194" s="148"/>
      <c r="AXW194" s="148"/>
      <c r="AXX194" s="148"/>
      <c r="AXY194" s="148"/>
      <c r="AXZ194" s="148"/>
      <c r="AYA194" s="148"/>
      <c r="AYB194" s="148"/>
      <c r="AYC194" s="148"/>
      <c r="AYD194" s="148"/>
      <c r="AYE194" s="148"/>
      <c r="AYF194" s="148"/>
      <c r="AYG194" s="148"/>
      <c r="AYH194" s="148"/>
      <c r="AYI194" s="148"/>
      <c r="AYJ194" s="148"/>
      <c r="AYK194" s="148"/>
      <c r="AYL194" s="148"/>
      <c r="AYM194" s="148"/>
      <c r="AYN194" s="148"/>
      <c r="AYO194" s="148"/>
      <c r="AYP194" s="148"/>
      <c r="AYQ194" s="148"/>
      <c r="AYR194" s="148"/>
      <c r="AYS194" s="148"/>
      <c r="AYT194" s="148"/>
      <c r="AYU194" s="148"/>
      <c r="AYV194" s="148"/>
      <c r="AYW194" s="148"/>
      <c r="AYX194" s="148"/>
      <c r="AYY194" s="148"/>
      <c r="AYZ194" s="148"/>
      <c r="AZA194" s="148"/>
      <c r="AZB194" s="148"/>
      <c r="AZC194" s="148"/>
      <c r="AZD194" s="148"/>
      <c r="AZE194" s="148"/>
      <c r="AZF194" s="148"/>
      <c r="AZG194" s="148"/>
      <c r="AZH194" s="148"/>
      <c r="AZI194" s="148"/>
      <c r="AZJ194" s="148"/>
      <c r="AZK194" s="148"/>
      <c r="AZL194" s="148"/>
      <c r="AZM194" s="148"/>
      <c r="AZN194" s="148"/>
      <c r="AZO194" s="148"/>
      <c r="AZP194" s="148"/>
      <c r="AZQ194" s="148"/>
      <c r="AZR194" s="148"/>
      <c r="AZS194" s="148"/>
      <c r="AZT194" s="148"/>
      <c r="AZU194" s="148"/>
      <c r="AZV194" s="148"/>
      <c r="AZW194" s="148"/>
      <c r="AZX194" s="148"/>
      <c r="AZY194" s="148"/>
      <c r="AZZ194" s="148"/>
      <c r="BAA194" s="148"/>
      <c r="BAB194" s="148"/>
      <c r="BAC194" s="148"/>
      <c r="BAD194" s="148"/>
      <c r="BAE194" s="148"/>
      <c r="BAF194" s="148"/>
      <c r="BAG194" s="148"/>
      <c r="BAH194" s="148"/>
      <c r="BAI194" s="148"/>
      <c r="BAJ194" s="148"/>
      <c r="BAK194" s="148"/>
      <c r="BAL194" s="148"/>
      <c r="BAM194" s="148"/>
      <c r="BAN194" s="148"/>
      <c r="BAO194" s="148"/>
      <c r="BAP194" s="148"/>
      <c r="BAQ194" s="148"/>
      <c r="BAR194" s="148"/>
      <c r="BAS194" s="148"/>
      <c r="BAT194" s="148"/>
      <c r="BAU194" s="148"/>
      <c r="BAV194" s="148"/>
      <c r="BAW194" s="148"/>
      <c r="BAX194" s="148"/>
      <c r="BAY194" s="148"/>
      <c r="BAZ194" s="148"/>
      <c r="BBA194" s="148"/>
      <c r="BBB194" s="148"/>
      <c r="BBC194" s="148"/>
      <c r="BBD194" s="148"/>
      <c r="BBE194" s="148"/>
      <c r="BBF194" s="148"/>
      <c r="BBG194" s="148"/>
      <c r="BBH194" s="148"/>
      <c r="BBI194" s="148"/>
      <c r="BBJ194" s="148"/>
      <c r="BBK194" s="148"/>
      <c r="BBL194" s="148"/>
      <c r="BBM194" s="148"/>
      <c r="BBN194" s="148"/>
      <c r="BBO194" s="148"/>
      <c r="BBP194" s="148"/>
      <c r="BBQ194" s="148"/>
      <c r="BBR194" s="148"/>
      <c r="BBS194" s="148"/>
      <c r="BBT194" s="148"/>
      <c r="BBU194" s="148"/>
      <c r="BBV194" s="148"/>
      <c r="BBW194" s="148"/>
      <c r="BBX194" s="148"/>
      <c r="BBY194" s="148"/>
      <c r="BBZ194" s="148"/>
      <c r="BCA194" s="148"/>
      <c r="BCB194" s="148"/>
      <c r="BCC194" s="148"/>
      <c r="BCD194" s="148"/>
      <c r="BCE194" s="148"/>
      <c r="BCF194" s="148"/>
      <c r="BCG194" s="148"/>
      <c r="BCH194" s="148"/>
      <c r="BCI194" s="148"/>
      <c r="BCJ194" s="148"/>
      <c r="BCK194" s="148"/>
      <c r="BCL194" s="148"/>
      <c r="BCM194" s="148"/>
      <c r="BCN194" s="148"/>
      <c r="BCO194" s="148"/>
      <c r="BCP194" s="148"/>
      <c r="BCQ194" s="148"/>
      <c r="BCR194" s="148"/>
      <c r="BCS194" s="148"/>
      <c r="BCT194" s="148"/>
      <c r="BCU194" s="148"/>
      <c r="BCV194" s="148"/>
      <c r="BCW194" s="148"/>
      <c r="BCX194" s="148"/>
      <c r="BCY194" s="148"/>
      <c r="BCZ194" s="148"/>
      <c r="BDA194" s="148"/>
      <c r="BDB194" s="148"/>
      <c r="BDC194" s="148"/>
      <c r="BDD194" s="148"/>
      <c r="BDE194" s="148"/>
      <c r="BDF194" s="148"/>
      <c r="BDG194" s="148"/>
      <c r="BDH194" s="148"/>
      <c r="BDI194" s="148"/>
      <c r="BDJ194" s="148"/>
      <c r="BDK194" s="148"/>
      <c r="BDL194" s="148"/>
      <c r="BDM194" s="148"/>
      <c r="BDN194" s="148"/>
      <c r="BDO194" s="148"/>
      <c r="BDP194" s="148"/>
      <c r="BDQ194" s="148"/>
      <c r="BDR194" s="148"/>
      <c r="BDS194" s="148"/>
      <c r="BDT194" s="148"/>
      <c r="BDU194" s="148"/>
      <c r="BDV194" s="148"/>
      <c r="BDW194" s="148"/>
      <c r="BDX194" s="148"/>
      <c r="BDY194" s="148"/>
      <c r="BDZ194" s="148"/>
      <c r="BEA194" s="148"/>
      <c r="BEB194" s="148"/>
      <c r="BEC194" s="148"/>
      <c r="BED194" s="148"/>
      <c r="BEE194" s="148"/>
      <c r="BEF194" s="148"/>
      <c r="BEG194" s="148"/>
      <c r="BEH194" s="148"/>
      <c r="BEI194" s="148"/>
      <c r="BEJ194" s="148"/>
      <c r="BEK194" s="148"/>
      <c r="BEL194" s="148"/>
      <c r="BEM194" s="148"/>
      <c r="BEN194" s="148"/>
      <c r="BEO194" s="148"/>
      <c r="BEP194" s="148"/>
      <c r="BEQ194" s="148"/>
      <c r="BER194" s="148"/>
      <c r="BES194" s="148"/>
      <c r="BET194" s="148"/>
      <c r="BEU194" s="148"/>
      <c r="BEV194" s="148"/>
      <c r="BEW194" s="148"/>
      <c r="BEX194" s="148"/>
      <c r="BEY194" s="148"/>
      <c r="BEZ194" s="148"/>
      <c r="BFA194" s="148"/>
      <c r="BFB194" s="148"/>
      <c r="BFC194" s="148"/>
      <c r="BFD194" s="148"/>
      <c r="BFE194" s="148"/>
      <c r="BFF194" s="148"/>
      <c r="BFG194" s="148"/>
      <c r="BFH194" s="148"/>
      <c r="BFI194" s="148"/>
      <c r="BFJ194" s="148"/>
      <c r="BFK194" s="148"/>
      <c r="BFL194" s="148"/>
      <c r="BFM194" s="148"/>
      <c r="BFN194" s="148"/>
      <c r="BFO194" s="148"/>
      <c r="BFP194" s="148"/>
      <c r="BFQ194" s="148"/>
      <c r="BFR194" s="148"/>
      <c r="BFS194" s="148"/>
      <c r="BFT194" s="148"/>
      <c r="BFU194" s="148"/>
      <c r="BFV194" s="148"/>
      <c r="BFW194" s="148"/>
      <c r="BFX194" s="148"/>
      <c r="BFY194" s="148"/>
      <c r="BFZ194" s="148"/>
      <c r="BGA194" s="148"/>
      <c r="BGB194" s="148"/>
      <c r="BGC194" s="148"/>
      <c r="BGD194" s="148"/>
      <c r="BGE194" s="148"/>
      <c r="BGF194" s="148"/>
      <c r="BGG194" s="148"/>
      <c r="BGH194" s="148"/>
      <c r="BGI194" s="148"/>
      <c r="BGJ194" s="148"/>
      <c r="BGK194" s="148"/>
      <c r="BGL194" s="148"/>
      <c r="BGM194" s="148"/>
      <c r="BGN194" s="148"/>
      <c r="BGO194" s="148"/>
      <c r="BGP194" s="148"/>
      <c r="BGQ194" s="148"/>
      <c r="BGR194" s="148"/>
      <c r="BGS194" s="148"/>
      <c r="BGT194" s="148"/>
      <c r="BGU194" s="148"/>
      <c r="BGV194" s="148"/>
      <c r="BGW194" s="148"/>
      <c r="BGX194" s="148"/>
      <c r="BGY194" s="148"/>
      <c r="BGZ194" s="148"/>
      <c r="BHA194" s="148"/>
      <c r="BHB194" s="148"/>
      <c r="BHC194" s="148"/>
      <c r="BHD194" s="148"/>
      <c r="BHE194" s="148"/>
      <c r="BHF194" s="148"/>
      <c r="BHG194" s="148"/>
      <c r="BHH194" s="148"/>
      <c r="BHI194" s="148"/>
      <c r="BHJ194" s="148"/>
      <c r="BHK194" s="148"/>
      <c r="BHL194" s="148"/>
      <c r="BHM194" s="148"/>
      <c r="BHN194" s="148"/>
      <c r="BHO194" s="148"/>
      <c r="BHP194" s="148"/>
      <c r="BHQ194" s="148"/>
      <c r="BHR194" s="148"/>
      <c r="BHS194" s="148"/>
      <c r="BHT194" s="148"/>
      <c r="BHU194" s="148"/>
      <c r="BHV194" s="148"/>
      <c r="BHW194" s="148"/>
      <c r="BHX194" s="148"/>
      <c r="BHY194" s="148"/>
      <c r="BHZ194" s="148"/>
      <c r="BIA194" s="148"/>
      <c r="BIB194" s="148"/>
      <c r="BIC194" s="148"/>
      <c r="BID194" s="148"/>
      <c r="BIE194" s="148"/>
      <c r="BIF194" s="148"/>
      <c r="BIG194" s="148"/>
      <c r="BIH194" s="148"/>
      <c r="BII194" s="148"/>
      <c r="BIJ194" s="148"/>
      <c r="BIK194" s="148"/>
      <c r="BIL194" s="148"/>
      <c r="BIM194" s="148"/>
      <c r="BIN194" s="148"/>
      <c r="BIO194" s="148"/>
      <c r="BIP194" s="148"/>
      <c r="BIQ194" s="148"/>
      <c r="BIR194" s="148"/>
      <c r="BIS194" s="148"/>
      <c r="BIT194" s="148"/>
      <c r="BIU194" s="148"/>
      <c r="BIV194" s="148"/>
      <c r="BIW194" s="148"/>
      <c r="BIX194" s="148"/>
      <c r="BIY194" s="148"/>
      <c r="BIZ194" s="148"/>
      <c r="BJA194" s="148"/>
      <c r="BJB194" s="148"/>
      <c r="BJC194" s="148"/>
      <c r="BJD194" s="148"/>
      <c r="BJE194" s="148"/>
      <c r="BJF194" s="148"/>
      <c r="BJG194" s="148"/>
      <c r="BJH194" s="148"/>
      <c r="BJI194" s="148"/>
      <c r="BJJ194" s="148"/>
      <c r="BJK194" s="148"/>
      <c r="BJL194" s="148"/>
      <c r="BJM194" s="148"/>
      <c r="BJN194" s="148"/>
      <c r="BJO194" s="148"/>
      <c r="BJP194" s="148"/>
      <c r="BJQ194" s="148"/>
      <c r="BJR194" s="148"/>
      <c r="BJS194" s="148"/>
      <c r="BJT194" s="148"/>
      <c r="BJU194" s="148"/>
      <c r="BJV194" s="148"/>
      <c r="BJW194" s="148"/>
      <c r="BJX194" s="148"/>
      <c r="BJY194" s="148"/>
      <c r="BJZ194" s="148"/>
      <c r="BKA194" s="148"/>
      <c r="BKB194" s="148"/>
      <c r="BKC194" s="148"/>
      <c r="BKD194" s="148"/>
      <c r="BKE194" s="148"/>
      <c r="BKF194" s="148"/>
      <c r="BKG194" s="148"/>
      <c r="BKH194" s="148"/>
      <c r="BKI194" s="148"/>
      <c r="BKJ194" s="148"/>
      <c r="BKK194" s="148"/>
      <c r="BKL194" s="148"/>
      <c r="BKM194" s="148"/>
      <c r="BKN194" s="148"/>
      <c r="BKO194" s="148"/>
      <c r="BKP194" s="148"/>
      <c r="BKQ194" s="148"/>
      <c r="BKR194" s="148"/>
      <c r="BKS194" s="148"/>
      <c r="BKT194" s="148"/>
      <c r="BKU194" s="148"/>
      <c r="BKV194" s="148"/>
      <c r="BKW194" s="148"/>
      <c r="BKX194" s="148"/>
      <c r="BKY194" s="148"/>
      <c r="BKZ194" s="148"/>
      <c r="BLA194" s="148"/>
      <c r="BLB194" s="148"/>
      <c r="BLC194" s="148"/>
      <c r="BLD194" s="148"/>
      <c r="BLE194" s="148"/>
      <c r="BLF194" s="148"/>
      <c r="BLG194" s="148"/>
      <c r="BLH194" s="148"/>
      <c r="BLI194" s="148"/>
      <c r="BLJ194" s="148"/>
      <c r="BLK194" s="148"/>
      <c r="BLL194" s="148"/>
      <c r="BLM194" s="148"/>
      <c r="BLN194" s="148"/>
      <c r="BLO194" s="148"/>
      <c r="BLP194" s="148"/>
      <c r="BLQ194" s="148"/>
      <c r="BLR194" s="148"/>
      <c r="BLS194" s="148"/>
      <c r="BLT194" s="148"/>
      <c r="BLU194" s="148"/>
      <c r="BLV194" s="148"/>
      <c r="BLW194" s="148"/>
      <c r="BLX194" s="148"/>
      <c r="BLY194" s="148"/>
      <c r="BLZ194" s="148"/>
      <c r="BMA194" s="148"/>
      <c r="BMB194" s="148"/>
      <c r="BMC194" s="148"/>
      <c r="BMD194" s="148"/>
      <c r="BME194" s="148"/>
      <c r="BMF194" s="148"/>
      <c r="BMG194" s="148"/>
      <c r="BMH194" s="148"/>
      <c r="BMI194" s="148"/>
      <c r="BMJ194" s="148"/>
      <c r="BMK194" s="148"/>
      <c r="BML194" s="148"/>
      <c r="BMM194" s="148"/>
      <c r="BMN194" s="148"/>
      <c r="BMO194" s="148"/>
      <c r="BMP194" s="148"/>
      <c r="BMQ194" s="148"/>
      <c r="BMR194" s="148"/>
      <c r="BMS194" s="148"/>
      <c r="BMT194" s="148"/>
      <c r="BMU194" s="148"/>
      <c r="BMV194" s="148"/>
      <c r="BMW194" s="148"/>
      <c r="BMX194" s="148"/>
      <c r="BMY194" s="148"/>
      <c r="BMZ194" s="148"/>
      <c r="BNA194" s="148"/>
      <c r="BNB194" s="148"/>
      <c r="BNC194" s="148"/>
      <c r="BND194" s="148"/>
      <c r="BNE194" s="148"/>
      <c r="BNF194" s="148"/>
      <c r="BNG194" s="148"/>
      <c r="BNH194" s="148"/>
      <c r="BNI194" s="148"/>
      <c r="BNJ194" s="148"/>
      <c r="BNK194" s="148"/>
      <c r="BNL194" s="148"/>
      <c r="BNM194" s="148"/>
      <c r="BNN194" s="148"/>
      <c r="BNO194" s="148"/>
      <c r="BNP194" s="148"/>
      <c r="BNQ194" s="148"/>
      <c r="BNR194" s="148"/>
      <c r="BNS194" s="148"/>
      <c r="BNT194" s="148"/>
      <c r="BNU194" s="148"/>
      <c r="BNV194" s="148"/>
      <c r="BNW194" s="148"/>
      <c r="BNX194" s="148"/>
      <c r="BNY194" s="148"/>
      <c r="BNZ194" s="148"/>
      <c r="BOA194" s="148"/>
      <c r="BOB194" s="148"/>
      <c r="BOC194" s="148"/>
      <c r="BOD194" s="148"/>
      <c r="BOE194" s="148"/>
      <c r="BOF194" s="148"/>
      <c r="BOG194" s="148"/>
      <c r="BOH194" s="148"/>
      <c r="BOI194" s="148"/>
      <c r="BOJ194" s="148"/>
      <c r="BOK194" s="148"/>
      <c r="BOL194" s="148"/>
      <c r="BOM194" s="148"/>
      <c r="BON194" s="148"/>
      <c r="BOO194" s="148"/>
      <c r="BOP194" s="148"/>
      <c r="BOQ194" s="148"/>
      <c r="BOR194" s="148"/>
      <c r="BOS194" s="148"/>
      <c r="BOT194" s="148"/>
      <c r="BOU194" s="148"/>
      <c r="BOV194" s="148"/>
      <c r="BOW194" s="148"/>
      <c r="BOX194" s="148"/>
      <c r="BOY194" s="148"/>
      <c r="BOZ194" s="148"/>
      <c r="BPA194" s="148"/>
      <c r="BPB194" s="148"/>
      <c r="BPC194" s="148"/>
      <c r="BPD194" s="148"/>
      <c r="BPE194" s="148"/>
      <c r="BPF194" s="148"/>
      <c r="BPG194" s="148"/>
      <c r="BPH194" s="148"/>
      <c r="BPI194" s="148"/>
      <c r="BPJ194" s="148"/>
      <c r="BPK194" s="148"/>
      <c r="BPL194" s="148"/>
      <c r="BPM194" s="148"/>
      <c r="BPN194" s="148"/>
      <c r="BPO194" s="148"/>
      <c r="BPP194" s="148"/>
      <c r="BPQ194" s="148"/>
      <c r="BPR194" s="148"/>
      <c r="BPS194" s="148"/>
      <c r="BPT194" s="148"/>
      <c r="BPU194" s="148"/>
      <c r="BPV194" s="148"/>
      <c r="BPW194" s="148"/>
      <c r="BPX194" s="148"/>
      <c r="BPY194" s="148"/>
      <c r="BPZ194" s="148"/>
      <c r="BQA194" s="148"/>
      <c r="BQB194" s="148"/>
      <c r="BQC194" s="148"/>
      <c r="BQD194" s="148"/>
      <c r="BQE194" s="148"/>
      <c r="BQF194" s="148"/>
      <c r="BQG194" s="148"/>
      <c r="BQH194" s="148"/>
      <c r="BQI194" s="148"/>
      <c r="BQJ194" s="148"/>
      <c r="BQK194" s="148"/>
      <c r="BQL194" s="148"/>
      <c r="BQM194" s="148"/>
      <c r="BQN194" s="148"/>
      <c r="BQO194" s="148"/>
      <c r="BQP194" s="148"/>
      <c r="BQQ194" s="148"/>
      <c r="BQR194" s="148"/>
      <c r="BQS194" s="148"/>
      <c r="BQT194" s="148"/>
      <c r="BQU194" s="148"/>
      <c r="BQV194" s="148"/>
      <c r="BQW194" s="148"/>
      <c r="BQX194" s="148"/>
      <c r="BQY194" s="148"/>
      <c r="BQZ194" s="148"/>
      <c r="BRA194" s="148"/>
      <c r="BRB194" s="148"/>
      <c r="BRC194" s="148"/>
      <c r="BRD194" s="148"/>
      <c r="BRE194" s="148"/>
      <c r="BRF194" s="148"/>
      <c r="BRG194" s="148"/>
      <c r="BRH194" s="148"/>
      <c r="BRI194" s="148"/>
      <c r="BRJ194" s="148"/>
      <c r="BRK194" s="148"/>
      <c r="BRL194" s="148"/>
      <c r="BRM194" s="148"/>
      <c r="BRN194" s="148"/>
      <c r="BRO194" s="148"/>
      <c r="BRP194" s="148"/>
      <c r="BRQ194" s="148"/>
      <c r="BRR194" s="148"/>
      <c r="BRS194" s="148"/>
      <c r="BRT194" s="148"/>
      <c r="BRU194" s="148"/>
      <c r="BRV194" s="148"/>
      <c r="BRW194" s="148"/>
      <c r="BRX194" s="148"/>
      <c r="BRY194" s="148"/>
      <c r="BRZ194" s="148"/>
      <c r="BSA194" s="148"/>
      <c r="BSB194" s="148"/>
      <c r="BSC194" s="148"/>
      <c r="BSD194" s="148"/>
      <c r="BSE194" s="148"/>
      <c r="BSF194" s="148"/>
      <c r="BSG194" s="148"/>
      <c r="BSH194" s="148"/>
      <c r="BSI194" s="148"/>
      <c r="BSJ194" s="148"/>
      <c r="BSK194" s="148"/>
      <c r="BSL194" s="148"/>
      <c r="BSM194" s="148"/>
      <c r="BSN194" s="148"/>
      <c r="BSO194" s="148"/>
      <c r="BSP194" s="148"/>
      <c r="BSQ194" s="148"/>
      <c r="BSR194" s="148"/>
      <c r="BSS194" s="148"/>
      <c r="BST194" s="148"/>
      <c r="BSU194" s="148"/>
      <c r="BSV194" s="148"/>
      <c r="BSW194" s="148"/>
      <c r="BSX194" s="148"/>
      <c r="BSY194" s="148"/>
      <c r="BSZ194" s="148"/>
      <c r="BTA194" s="148"/>
      <c r="BTB194" s="148"/>
      <c r="BTC194" s="148"/>
      <c r="BTD194" s="148"/>
      <c r="BTE194" s="148"/>
      <c r="BTF194" s="148"/>
      <c r="BTG194" s="148"/>
      <c r="BTH194" s="148"/>
      <c r="BTI194" s="148"/>
      <c r="BTJ194" s="148"/>
      <c r="BTK194" s="148"/>
      <c r="BTL194" s="148"/>
      <c r="BTM194" s="148"/>
      <c r="BTN194" s="148"/>
      <c r="BTO194" s="148"/>
      <c r="BTP194" s="148"/>
      <c r="BTQ194" s="148"/>
      <c r="BTR194" s="148"/>
      <c r="BTS194" s="148"/>
      <c r="BTT194" s="148"/>
      <c r="BTU194" s="148"/>
      <c r="BTV194" s="148"/>
      <c r="BTW194" s="148"/>
      <c r="BTX194" s="148"/>
      <c r="BTY194" s="148"/>
      <c r="BTZ194" s="148"/>
      <c r="BUA194" s="148"/>
      <c r="BUB194" s="148"/>
      <c r="BUC194" s="148"/>
      <c r="BUD194" s="148"/>
      <c r="BUE194" s="148"/>
      <c r="BUF194" s="148"/>
      <c r="BUG194" s="148"/>
      <c r="BUH194" s="148"/>
      <c r="BUI194" s="148"/>
      <c r="BUJ194" s="148"/>
      <c r="BUK194" s="148"/>
      <c r="BUL194" s="148"/>
      <c r="BUM194" s="148"/>
      <c r="BUN194" s="148"/>
      <c r="BUO194" s="148"/>
      <c r="BUP194" s="148"/>
      <c r="BUQ194" s="148"/>
      <c r="BUR194" s="148"/>
      <c r="BUS194" s="148"/>
      <c r="BUT194" s="148"/>
      <c r="BUU194" s="148"/>
      <c r="BUV194" s="148"/>
      <c r="BUW194" s="148"/>
      <c r="BUX194" s="148"/>
      <c r="BUY194" s="148"/>
      <c r="BUZ194" s="148"/>
      <c r="BVA194" s="148"/>
      <c r="BVB194" s="148"/>
      <c r="BVC194" s="148"/>
      <c r="BVD194" s="148"/>
      <c r="BVE194" s="148"/>
      <c r="BVF194" s="148"/>
      <c r="BVG194" s="148"/>
      <c r="BVH194" s="148"/>
      <c r="BVI194" s="148"/>
      <c r="BVJ194" s="148"/>
      <c r="BVK194" s="148"/>
      <c r="BVL194" s="148"/>
      <c r="BVM194" s="148"/>
      <c r="BVN194" s="148"/>
      <c r="BVO194" s="148"/>
      <c r="BVP194" s="148"/>
      <c r="BVQ194" s="148"/>
      <c r="BVR194" s="148"/>
      <c r="BVS194" s="148"/>
      <c r="BVT194" s="148"/>
      <c r="BVU194" s="148"/>
      <c r="BVV194" s="148"/>
      <c r="BVW194" s="148"/>
      <c r="BVX194" s="148"/>
      <c r="BVY194" s="148"/>
      <c r="BVZ194" s="148"/>
      <c r="BWA194" s="148"/>
      <c r="BWB194" s="148"/>
      <c r="BWC194" s="148"/>
      <c r="BWD194" s="148"/>
      <c r="BWE194" s="148"/>
      <c r="BWF194" s="148"/>
      <c r="BWG194" s="148"/>
      <c r="BWH194" s="148"/>
      <c r="BWI194" s="148"/>
      <c r="BWJ194" s="148"/>
      <c r="BWK194" s="148"/>
      <c r="BWL194" s="148"/>
      <c r="BWM194" s="148"/>
      <c r="BWN194" s="148"/>
      <c r="BWO194" s="148"/>
      <c r="BWP194" s="148"/>
      <c r="BWQ194" s="148"/>
      <c r="BWR194" s="148"/>
      <c r="BWS194" s="148"/>
      <c r="BWT194" s="148"/>
      <c r="BWU194" s="148"/>
      <c r="BWV194" s="148"/>
      <c r="BWW194" s="148"/>
      <c r="BWX194" s="148"/>
      <c r="BWY194" s="148"/>
      <c r="BWZ194" s="148"/>
      <c r="BXA194" s="148"/>
      <c r="BXB194" s="148"/>
      <c r="BXC194" s="148"/>
      <c r="BXD194" s="148"/>
      <c r="BXE194" s="148"/>
      <c r="BXF194" s="148"/>
      <c r="BXG194" s="148"/>
      <c r="BXH194" s="148"/>
      <c r="BXI194" s="148"/>
      <c r="BXJ194" s="148"/>
      <c r="BXK194" s="148"/>
      <c r="BXL194" s="148"/>
      <c r="BXM194" s="148"/>
      <c r="BXN194" s="148"/>
      <c r="BXO194" s="148"/>
      <c r="BXP194" s="148"/>
      <c r="BXQ194" s="148"/>
      <c r="BXR194" s="148"/>
      <c r="BXS194" s="148"/>
      <c r="BXT194" s="148"/>
      <c r="BXU194" s="148"/>
      <c r="BXV194" s="148"/>
      <c r="BXW194" s="148"/>
      <c r="BXX194" s="148"/>
      <c r="BXY194" s="148"/>
      <c r="BXZ194" s="148"/>
      <c r="BYA194" s="148"/>
      <c r="BYB194" s="148"/>
      <c r="BYC194" s="148"/>
      <c r="BYD194" s="148"/>
      <c r="BYE194" s="148"/>
      <c r="BYF194" s="148"/>
      <c r="BYG194" s="148"/>
      <c r="BYH194" s="148"/>
      <c r="BYI194" s="148"/>
      <c r="BYJ194" s="148"/>
      <c r="BYK194" s="148"/>
      <c r="BYL194" s="148"/>
      <c r="BYM194" s="148"/>
      <c r="BYN194" s="148"/>
      <c r="BYO194" s="148"/>
      <c r="BYP194" s="148"/>
      <c r="BYQ194" s="148"/>
      <c r="BYR194" s="148"/>
      <c r="BYS194" s="148"/>
      <c r="BYT194" s="148"/>
      <c r="BYU194" s="148"/>
      <c r="BYV194" s="148"/>
      <c r="BYW194" s="148"/>
      <c r="BYX194" s="148"/>
      <c r="BYY194" s="148"/>
      <c r="BYZ194" s="148"/>
      <c r="BZA194" s="148"/>
      <c r="BZB194" s="148"/>
      <c r="BZC194" s="148"/>
      <c r="BZD194" s="148"/>
      <c r="BZE194" s="148"/>
      <c r="BZF194" s="148"/>
      <c r="BZG194" s="148"/>
      <c r="BZH194" s="148"/>
      <c r="BZI194" s="148"/>
      <c r="BZJ194" s="148"/>
      <c r="BZK194" s="148"/>
      <c r="BZL194" s="148"/>
      <c r="BZM194" s="148"/>
      <c r="BZN194" s="148"/>
      <c r="BZO194" s="148"/>
      <c r="BZP194" s="148"/>
      <c r="BZQ194" s="148"/>
      <c r="BZR194" s="148"/>
      <c r="BZS194" s="148"/>
      <c r="BZT194" s="148"/>
      <c r="BZU194" s="148"/>
      <c r="BZV194" s="148"/>
      <c r="BZW194" s="148"/>
      <c r="BZX194" s="148"/>
      <c r="BZY194" s="148"/>
      <c r="BZZ194" s="148"/>
      <c r="CAA194" s="148"/>
      <c r="CAB194" s="148"/>
      <c r="CAC194" s="148"/>
      <c r="CAD194" s="148"/>
      <c r="CAE194" s="148"/>
      <c r="CAF194" s="148"/>
      <c r="CAG194" s="148"/>
      <c r="CAH194" s="148"/>
      <c r="CAI194" s="148"/>
      <c r="CAJ194" s="148"/>
      <c r="CAK194" s="148"/>
      <c r="CAL194" s="148"/>
      <c r="CAM194" s="148"/>
      <c r="CAN194" s="148"/>
      <c r="CAO194" s="148"/>
      <c r="CAP194" s="148"/>
      <c r="CAQ194" s="148"/>
      <c r="CAR194" s="148"/>
      <c r="CAS194" s="148"/>
      <c r="CAT194" s="148"/>
      <c r="CAU194" s="148"/>
      <c r="CAV194" s="148"/>
      <c r="CAW194" s="148"/>
      <c r="CAX194" s="148"/>
      <c r="CAY194" s="148"/>
      <c r="CAZ194" s="148"/>
      <c r="CBA194" s="148"/>
      <c r="CBB194" s="148"/>
      <c r="CBC194" s="148"/>
      <c r="CBD194" s="148"/>
      <c r="CBE194" s="148"/>
      <c r="CBF194" s="148"/>
      <c r="CBG194" s="148"/>
      <c r="CBH194" s="148"/>
      <c r="CBI194" s="148"/>
      <c r="CBJ194" s="148"/>
      <c r="CBK194" s="148"/>
      <c r="CBL194" s="148"/>
      <c r="CBM194" s="148"/>
      <c r="CBN194" s="148"/>
      <c r="CBO194" s="148"/>
      <c r="CBP194" s="148"/>
      <c r="CBQ194" s="148"/>
      <c r="CBR194" s="148"/>
      <c r="CBS194" s="148"/>
      <c r="CBT194" s="148"/>
      <c r="CBU194" s="148"/>
      <c r="CBV194" s="148"/>
      <c r="CBW194" s="148"/>
      <c r="CBX194" s="148"/>
      <c r="CBY194" s="148"/>
      <c r="CBZ194" s="148"/>
      <c r="CCA194" s="148"/>
      <c r="CCB194" s="148"/>
      <c r="CCC194" s="148"/>
      <c r="CCD194" s="148"/>
      <c r="CCE194" s="148"/>
      <c r="CCF194" s="148"/>
      <c r="CCG194" s="148"/>
      <c r="CCH194" s="148"/>
      <c r="CCI194" s="148"/>
      <c r="CCJ194" s="148"/>
      <c r="CCK194" s="148"/>
      <c r="CCL194" s="148"/>
      <c r="CCM194" s="148"/>
      <c r="CCN194" s="148"/>
      <c r="CCO194" s="148"/>
      <c r="CCP194" s="148"/>
      <c r="CCQ194" s="148"/>
      <c r="CCR194" s="148"/>
      <c r="CCS194" s="148"/>
      <c r="CCT194" s="148"/>
      <c r="CCU194" s="148"/>
      <c r="CCV194" s="148"/>
      <c r="CCW194" s="148"/>
      <c r="CCX194" s="148"/>
      <c r="CCY194" s="148"/>
      <c r="CCZ194" s="148"/>
      <c r="CDA194" s="148"/>
      <c r="CDB194" s="148"/>
      <c r="CDC194" s="148"/>
      <c r="CDD194" s="148"/>
      <c r="CDE194" s="148"/>
      <c r="CDF194" s="148"/>
      <c r="CDG194" s="148"/>
      <c r="CDH194" s="148"/>
      <c r="CDI194" s="148"/>
      <c r="CDJ194" s="148"/>
      <c r="CDK194" s="148"/>
      <c r="CDL194" s="148"/>
      <c r="CDM194" s="148"/>
      <c r="CDN194" s="148"/>
      <c r="CDO194" s="148"/>
      <c r="CDP194" s="148"/>
      <c r="CDQ194" s="148"/>
      <c r="CDR194" s="148"/>
      <c r="CDS194" s="148"/>
      <c r="CDT194" s="148"/>
      <c r="CDU194" s="148"/>
      <c r="CDV194" s="148"/>
      <c r="CDW194" s="148"/>
      <c r="CDX194" s="148"/>
      <c r="CDY194" s="148"/>
      <c r="CDZ194" s="148"/>
      <c r="CEA194" s="148"/>
      <c r="CEB194" s="148"/>
      <c r="CEC194" s="148"/>
      <c r="CED194" s="148"/>
      <c r="CEE194" s="148"/>
      <c r="CEF194" s="148"/>
      <c r="CEG194" s="148"/>
      <c r="CEH194" s="148"/>
      <c r="CEI194" s="148"/>
      <c r="CEJ194" s="148"/>
      <c r="CEK194" s="148"/>
      <c r="CEL194" s="148"/>
      <c r="CEM194" s="148"/>
      <c r="CEN194" s="148"/>
      <c r="CEO194" s="148"/>
      <c r="CEP194" s="148"/>
      <c r="CEQ194" s="148"/>
      <c r="CER194" s="148"/>
      <c r="CES194" s="148"/>
      <c r="CET194" s="148"/>
      <c r="CEU194" s="148"/>
      <c r="CEV194" s="148"/>
      <c r="CEW194" s="148"/>
      <c r="CEX194" s="148"/>
      <c r="CEY194" s="148"/>
      <c r="CEZ194" s="148"/>
      <c r="CFA194" s="148"/>
      <c r="CFB194" s="148"/>
      <c r="CFC194" s="148"/>
      <c r="CFD194" s="148"/>
      <c r="CFE194" s="148"/>
      <c r="CFF194" s="148"/>
      <c r="CFG194" s="148"/>
      <c r="CFH194" s="148"/>
      <c r="CFI194" s="148"/>
      <c r="CFJ194" s="148"/>
      <c r="CFK194" s="148"/>
      <c r="CFL194" s="148"/>
      <c r="CFM194" s="148"/>
      <c r="CFN194" s="148"/>
      <c r="CFO194" s="148"/>
      <c r="CFP194" s="148"/>
      <c r="CFQ194" s="148"/>
      <c r="CFR194" s="148"/>
      <c r="CFS194" s="148"/>
      <c r="CFT194" s="148"/>
      <c r="CFU194" s="148"/>
      <c r="CFV194" s="148"/>
      <c r="CFW194" s="148"/>
      <c r="CFX194" s="148"/>
      <c r="CFY194" s="148"/>
      <c r="CFZ194" s="148"/>
      <c r="CGA194" s="148"/>
      <c r="CGB194" s="148"/>
      <c r="CGC194" s="148"/>
      <c r="CGD194" s="148"/>
      <c r="CGE194" s="148"/>
      <c r="CGF194" s="148"/>
      <c r="CGG194" s="148"/>
      <c r="CGH194" s="148"/>
      <c r="CGI194" s="148"/>
      <c r="CGJ194" s="148"/>
      <c r="CGK194" s="148"/>
      <c r="CGL194" s="148"/>
      <c r="CGM194" s="148"/>
      <c r="CGN194" s="148"/>
      <c r="CGO194" s="148"/>
      <c r="CGP194" s="148"/>
      <c r="CGQ194" s="148"/>
      <c r="CGR194" s="148"/>
      <c r="CGS194" s="148"/>
      <c r="CGT194" s="148"/>
      <c r="CGU194" s="148"/>
      <c r="CGV194" s="148"/>
      <c r="CGW194" s="148"/>
      <c r="CGX194" s="148"/>
      <c r="CGY194" s="148"/>
      <c r="CGZ194" s="148"/>
      <c r="CHA194" s="148"/>
      <c r="CHB194" s="148"/>
      <c r="CHC194" s="148"/>
      <c r="CHD194" s="148"/>
      <c r="CHE194" s="148"/>
      <c r="CHF194" s="148"/>
      <c r="CHG194" s="148"/>
      <c r="CHH194" s="148"/>
      <c r="CHI194" s="148"/>
      <c r="CHJ194" s="148"/>
      <c r="CHK194" s="148"/>
      <c r="CHL194" s="148"/>
      <c r="CHM194" s="148"/>
      <c r="CHN194" s="148"/>
      <c r="CHO194" s="148"/>
      <c r="CHP194" s="148"/>
      <c r="CHQ194" s="148"/>
      <c r="CHR194" s="148"/>
      <c r="CHS194" s="148"/>
      <c r="CHT194" s="148"/>
      <c r="CHU194" s="148"/>
      <c r="CHV194" s="148"/>
      <c r="CHW194" s="148"/>
      <c r="CHX194" s="148"/>
      <c r="CHY194" s="148"/>
      <c r="CHZ194" s="148"/>
      <c r="CIA194" s="148"/>
      <c r="CIB194" s="148"/>
      <c r="CIC194" s="148"/>
      <c r="CID194" s="148"/>
      <c r="CIE194" s="148"/>
      <c r="CIF194" s="148"/>
      <c r="CIG194" s="148"/>
      <c r="CIH194" s="148"/>
      <c r="CII194" s="148"/>
      <c r="CIJ194" s="148"/>
      <c r="CIK194" s="148"/>
      <c r="CIL194" s="148"/>
      <c r="CIM194" s="148"/>
      <c r="CIN194" s="148"/>
      <c r="CIO194" s="148"/>
      <c r="CIP194" s="148"/>
      <c r="CIQ194" s="148"/>
      <c r="CIR194" s="148"/>
      <c r="CIS194" s="148"/>
      <c r="CIT194" s="148"/>
      <c r="CIU194" s="148"/>
      <c r="CIV194" s="148"/>
      <c r="CIW194" s="148"/>
      <c r="CIX194" s="148"/>
      <c r="CIY194" s="148"/>
      <c r="CIZ194" s="148"/>
      <c r="CJA194" s="148"/>
      <c r="CJB194" s="148"/>
      <c r="CJC194" s="148"/>
      <c r="CJD194" s="148"/>
      <c r="CJE194" s="148"/>
      <c r="CJF194" s="148"/>
      <c r="CJG194" s="148"/>
      <c r="CJH194" s="148"/>
      <c r="CJI194" s="148"/>
      <c r="CJJ194" s="148"/>
      <c r="CJK194" s="148"/>
      <c r="CJL194" s="148"/>
      <c r="CJM194" s="148"/>
      <c r="CJN194" s="148"/>
      <c r="CJO194" s="148"/>
      <c r="CJP194" s="148"/>
      <c r="CJQ194" s="148"/>
      <c r="CJR194" s="148"/>
      <c r="CJS194" s="148"/>
      <c r="CJT194" s="148"/>
      <c r="CJU194" s="148"/>
      <c r="CJV194" s="148"/>
      <c r="CJW194" s="148"/>
      <c r="CJX194" s="148"/>
      <c r="CJY194" s="148"/>
      <c r="CJZ194" s="148"/>
      <c r="CKA194" s="148"/>
      <c r="CKB194" s="148"/>
      <c r="CKC194" s="148"/>
      <c r="CKD194" s="148"/>
      <c r="CKE194" s="148"/>
      <c r="CKF194" s="148"/>
      <c r="CKG194" s="148"/>
      <c r="CKH194" s="148"/>
      <c r="CKI194" s="148"/>
      <c r="CKJ194" s="148"/>
      <c r="CKK194" s="148"/>
      <c r="CKL194" s="148"/>
      <c r="CKM194" s="148"/>
      <c r="CKN194" s="148"/>
      <c r="CKO194" s="148"/>
      <c r="CKP194" s="148"/>
      <c r="CKQ194" s="148"/>
      <c r="CKR194" s="148"/>
      <c r="CKS194" s="148"/>
      <c r="CKT194" s="148"/>
      <c r="CKU194" s="148"/>
      <c r="CKV194" s="148"/>
      <c r="CKW194" s="148"/>
      <c r="CKX194" s="148"/>
      <c r="CKY194" s="148"/>
      <c r="CKZ194" s="148"/>
      <c r="CLA194" s="148"/>
      <c r="CLB194" s="148"/>
      <c r="CLC194" s="148"/>
      <c r="CLD194" s="148"/>
      <c r="CLE194" s="148"/>
      <c r="CLF194" s="148"/>
      <c r="CLG194" s="148"/>
      <c r="CLH194" s="148"/>
      <c r="CLI194" s="148"/>
      <c r="CLJ194" s="148"/>
      <c r="CLK194" s="148"/>
      <c r="CLL194" s="148"/>
      <c r="CLM194" s="148"/>
      <c r="CLN194" s="148"/>
      <c r="CLO194" s="148"/>
      <c r="CLP194" s="148"/>
      <c r="CLQ194" s="148"/>
      <c r="CLR194" s="148"/>
      <c r="CLS194" s="148"/>
      <c r="CLT194" s="148"/>
      <c r="CLU194" s="148"/>
      <c r="CLV194" s="148"/>
      <c r="CLW194" s="148"/>
      <c r="CLX194" s="148"/>
      <c r="CLY194" s="148"/>
      <c r="CLZ194" s="148"/>
      <c r="CMA194" s="148"/>
      <c r="CMB194" s="148"/>
      <c r="CMC194" s="148"/>
      <c r="CMD194" s="148"/>
      <c r="CME194" s="148"/>
      <c r="CMF194" s="148"/>
      <c r="CMG194" s="148"/>
      <c r="CMH194" s="148"/>
      <c r="CMI194" s="148"/>
      <c r="CMJ194" s="148"/>
      <c r="CMK194" s="148"/>
      <c r="CML194" s="148"/>
      <c r="CMM194" s="148"/>
      <c r="CMN194" s="148"/>
      <c r="CMO194" s="148"/>
      <c r="CMP194" s="148"/>
      <c r="CMQ194" s="148"/>
      <c r="CMR194" s="148"/>
      <c r="CMS194" s="148"/>
      <c r="CMT194" s="148"/>
      <c r="CMU194" s="148"/>
      <c r="CMV194" s="148"/>
      <c r="CMW194" s="148"/>
      <c r="CMX194" s="148"/>
      <c r="CMY194" s="148"/>
      <c r="CMZ194" s="148"/>
      <c r="CNA194" s="148"/>
      <c r="CNB194" s="148"/>
      <c r="CNC194" s="148"/>
      <c r="CND194" s="148"/>
      <c r="CNE194" s="148"/>
      <c r="CNF194" s="148"/>
      <c r="CNG194" s="148"/>
      <c r="CNH194" s="148"/>
      <c r="CNI194" s="148"/>
      <c r="CNJ194" s="148"/>
      <c r="CNK194" s="148"/>
      <c r="CNL194" s="148"/>
      <c r="CNM194" s="148"/>
      <c r="CNN194" s="148"/>
      <c r="CNO194" s="148"/>
      <c r="CNP194" s="148"/>
      <c r="CNQ194" s="148"/>
      <c r="CNR194" s="148"/>
      <c r="CNS194" s="148"/>
      <c r="CNT194" s="148"/>
      <c r="CNU194" s="148"/>
      <c r="CNV194" s="148"/>
      <c r="CNW194" s="148"/>
      <c r="CNX194" s="148"/>
      <c r="CNY194" s="148"/>
      <c r="CNZ194" s="148"/>
      <c r="COA194" s="148"/>
      <c r="COB194" s="148"/>
      <c r="COC194" s="148"/>
      <c r="COD194" s="148"/>
      <c r="COE194" s="148"/>
      <c r="COF194" s="148"/>
      <c r="COG194" s="148"/>
      <c r="COH194" s="148"/>
      <c r="COI194" s="148"/>
      <c r="COJ194" s="148"/>
      <c r="COK194" s="148"/>
      <c r="COL194" s="148"/>
      <c r="COM194" s="148"/>
      <c r="CON194" s="148"/>
      <c r="COO194" s="148"/>
      <c r="COP194" s="148"/>
      <c r="COQ194" s="148"/>
      <c r="COR194" s="148"/>
      <c r="COS194" s="148"/>
      <c r="COT194" s="148"/>
      <c r="COU194" s="148"/>
      <c r="COV194" s="148"/>
      <c r="COW194" s="148"/>
      <c r="COX194" s="148"/>
      <c r="COY194" s="148"/>
      <c r="COZ194" s="148"/>
      <c r="CPA194" s="148"/>
      <c r="CPB194" s="148"/>
      <c r="CPC194" s="148"/>
      <c r="CPD194" s="148"/>
      <c r="CPE194" s="148"/>
      <c r="CPF194" s="148"/>
      <c r="CPG194" s="148"/>
      <c r="CPH194" s="148"/>
      <c r="CPI194" s="148"/>
      <c r="CPJ194" s="148"/>
      <c r="CPK194" s="148"/>
      <c r="CPL194" s="148"/>
      <c r="CPM194" s="148"/>
      <c r="CPN194" s="148"/>
      <c r="CPO194" s="148"/>
      <c r="CPP194" s="148"/>
      <c r="CPQ194" s="148"/>
      <c r="CPR194" s="148"/>
      <c r="CPS194" s="148"/>
      <c r="CPT194" s="148"/>
      <c r="CPU194" s="148"/>
      <c r="CPV194" s="148"/>
      <c r="CPW194" s="148"/>
      <c r="CPX194" s="148"/>
      <c r="CPY194" s="148"/>
      <c r="CPZ194" s="148"/>
      <c r="CQA194" s="148"/>
      <c r="CQB194" s="148"/>
      <c r="CQC194" s="148"/>
      <c r="CQD194" s="148"/>
      <c r="CQE194" s="148"/>
      <c r="CQF194" s="148"/>
      <c r="CQG194" s="148"/>
      <c r="CQH194" s="148"/>
      <c r="CQI194" s="148"/>
      <c r="CQJ194" s="148"/>
      <c r="CQK194" s="148"/>
      <c r="CQL194" s="148"/>
      <c r="CQM194" s="148"/>
      <c r="CQN194" s="148"/>
      <c r="CQO194" s="148"/>
      <c r="CQP194" s="148"/>
      <c r="CQQ194" s="148"/>
      <c r="CQR194" s="148"/>
      <c r="CQS194" s="148"/>
      <c r="CQT194" s="148"/>
      <c r="CQU194" s="148"/>
      <c r="CQV194" s="148"/>
      <c r="CQW194" s="148"/>
      <c r="CQX194" s="148"/>
      <c r="CQY194" s="148"/>
      <c r="CQZ194" s="148"/>
      <c r="CRA194" s="148"/>
      <c r="CRB194" s="148"/>
      <c r="CRC194" s="148"/>
      <c r="CRD194" s="148"/>
      <c r="CRE194" s="148"/>
      <c r="CRF194" s="148"/>
      <c r="CRG194" s="148"/>
      <c r="CRH194" s="148"/>
      <c r="CRI194" s="148"/>
      <c r="CRJ194" s="148"/>
      <c r="CRK194" s="148"/>
      <c r="CRL194" s="148"/>
      <c r="CRM194" s="148"/>
      <c r="CRN194" s="148"/>
      <c r="CRO194" s="148"/>
      <c r="CRP194" s="148"/>
      <c r="CRQ194" s="148"/>
      <c r="CRR194" s="148"/>
      <c r="CRS194" s="148"/>
      <c r="CRT194" s="148"/>
      <c r="CRU194" s="148"/>
      <c r="CRV194" s="148"/>
      <c r="CRW194" s="148"/>
      <c r="CRX194" s="148"/>
      <c r="CRY194" s="148"/>
      <c r="CRZ194" s="148"/>
      <c r="CSA194" s="148"/>
      <c r="CSB194" s="148"/>
      <c r="CSC194" s="148"/>
      <c r="CSD194" s="148"/>
      <c r="CSE194" s="148"/>
      <c r="CSF194" s="148"/>
      <c r="CSG194" s="148"/>
      <c r="CSH194" s="148"/>
      <c r="CSI194" s="148"/>
      <c r="CSJ194" s="148"/>
      <c r="CSK194" s="148"/>
      <c r="CSL194" s="148"/>
      <c r="CSM194" s="148"/>
      <c r="CSN194" s="148"/>
      <c r="CSO194" s="148"/>
      <c r="CSP194" s="148"/>
      <c r="CSQ194" s="148"/>
      <c r="CSR194" s="148"/>
      <c r="CSS194" s="148"/>
      <c r="CST194" s="148"/>
      <c r="CSU194" s="148"/>
      <c r="CSV194" s="148"/>
      <c r="CSW194" s="148"/>
      <c r="CSX194" s="148"/>
      <c r="CSY194" s="148"/>
      <c r="CSZ194" s="148"/>
      <c r="CTA194" s="148"/>
      <c r="CTB194" s="148"/>
      <c r="CTC194" s="148"/>
      <c r="CTD194" s="148"/>
      <c r="CTE194" s="148"/>
      <c r="CTF194" s="148"/>
      <c r="CTG194" s="148"/>
      <c r="CTH194" s="148"/>
      <c r="CTI194" s="148"/>
      <c r="CTJ194" s="148"/>
      <c r="CTK194" s="148"/>
      <c r="CTL194" s="148"/>
      <c r="CTM194" s="148"/>
      <c r="CTN194" s="148"/>
      <c r="CTO194" s="148"/>
      <c r="CTP194" s="148"/>
      <c r="CTQ194" s="148"/>
      <c r="CTR194" s="148"/>
      <c r="CTS194" s="148"/>
      <c r="CTT194" s="148"/>
      <c r="CTU194" s="148"/>
      <c r="CTV194" s="148"/>
      <c r="CTW194" s="148"/>
      <c r="CTX194" s="148"/>
      <c r="CTY194" s="148"/>
      <c r="CTZ194" s="148"/>
      <c r="CUA194" s="148"/>
      <c r="CUB194" s="148"/>
      <c r="CUC194" s="148"/>
      <c r="CUD194" s="148"/>
      <c r="CUE194" s="148"/>
      <c r="CUF194" s="148"/>
      <c r="CUG194" s="148"/>
      <c r="CUH194" s="148"/>
      <c r="CUI194" s="148"/>
      <c r="CUJ194" s="148"/>
      <c r="CUK194" s="148"/>
      <c r="CUL194" s="148"/>
      <c r="CUM194" s="148"/>
      <c r="CUN194" s="148"/>
      <c r="CUO194" s="148"/>
      <c r="CUP194" s="148"/>
      <c r="CUQ194" s="148"/>
      <c r="CUR194" s="148"/>
      <c r="CUS194" s="148"/>
      <c r="CUT194" s="148"/>
      <c r="CUU194" s="148"/>
      <c r="CUV194" s="148"/>
      <c r="CUW194" s="148"/>
      <c r="CUX194" s="148"/>
      <c r="CUY194" s="148"/>
      <c r="CUZ194" s="148"/>
      <c r="CVA194" s="148"/>
      <c r="CVB194" s="148"/>
      <c r="CVC194" s="148"/>
      <c r="CVD194" s="148"/>
      <c r="CVE194" s="148"/>
      <c r="CVF194" s="148"/>
      <c r="CVG194" s="148"/>
      <c r="CVH194" s="148"/>
      <c r="CVI194" s="148"/>
      <c r="CVJ194" s="148"/>
      <c r="CVK194" s="148"/>
      <c r="CVL194" s="148"/>
      <c r="CVM194" s="148"/>
      <c r="CVN194" s="148"/>
      <c r="CVO194" s="148"/>
      <c r="CVP194" s="148"/>
      <c r="CVQ194" s="148"/>
      <c r="CVR194" s="148"/>
      <c r="CVS194" s="148"/>
      <c r="CVT194" s="148"/>
      <c r="CVU194" s="148"/>
      <c r="CVV194" s="148"/>
      <c r="CVW194" s="148"/>
      <c r="CVX194" s="148"/>
      <c r="CVY194" s="148"/>
      <c r="CVZ194" s="148"/>
      <c r="CWA194" s="148"/>
      <c r="CWB194" s="148"/>
      <c r="CWC194" s="148"/>
      <c r="CWD194" s="148"/>
      <c r="CWE194" s="148"/>
      <c r="CWF194" s="148"/>
      <c r="CWG194" s="148"/>
      <c r="CWH194" s="148"/>
      <c r="CWI194" s="148"/>
      <c r="CWJ194" s="148"/>
      <c r="CWK194" s="148"/>
      <c r="CWL194" s="148"/>
      <c r="CWM194" s="148"/>
      <c r="CWN194" s="148"/>
      <c r="CWO194" s="148"/>
      <c r="CWP194" s="148"/>
      <c r="CWQ194" s="148"/>
      <c r="CWR194" s="148"/>
      <c r="CWS194" s="148"/>
      <c r="CWT194" s="148"/>
      <c r="CWU194" s="148"/>
      <c r="CWV194" s="148"/>
      <c r="CWW194" s="148"/>
      <c r="CWX194" s="148"/>
      <c r="CWY194" s="148"/>
      <c r="CWZ194" s="148"/>
      <c r="CXA194" s="148"/>
      <c r="CXB194" s="148"/>
      <c r="CXC194" s="148"/>
      <c r="CXD194" s="148"/>
      <c r="CXE194" s="148"/>
      <c r="CXF194" s="148"/>
      <c r="CXG194" s="148"/>
      <c r="CXH194" s="148"/>
      <c r="CXI194" s="148"/>
      <c r="CXJ194" s="148"/>
      <c r="CXK194" s="148"/>
      <c r="CXL194" s="148"/>
      <c r="CXM194" s="148"/>
      <c r="CXN194" s="148"/>
      <c r="CXO194" s="148"/>
      <c r="CXP194" s="148"/>
      <c r="CXQ194" s="148"/>
      <c r="CXR194" s="148"/>
      <c r="CXS194" s="148"/>
      <c r="CXT194" s="148"/>
      <c r="CXU194" s="148"/>
      <c r="CXV194" s="148"/>
      <c r="CXW194" s="148"/>
      <c r="CXX194" s="148"/>
      <c r="CXY194" s="148"/>
      <c r="CXZ194" s="148"/>
      <c r="CYA194" s="148"/>
      <c r="CYB194" s="148"/>
      <c r="CYC194" s="148"/>
      <c r="CYD194" s="148"/>
      <c r="CYE194" s="148"/>
      <c r="CYF194" s="148"/>
      <c r="CYG194" s="148"/>
      <c r="CYH194" s="148"/>
      <c r="CYI194" s="148"/>
      <c r="CYJ194" s="148"/>
      <c r="CYK194" s="148"/>
      <c r="CYL194" s="148"/>
      <c r="CYM194" s="148"/>
      <c r="CYN194" s="148"/>
      <c r="CYO194" s="148"/>
      <c r="CYP194" s="148"/>
      <c r="CYQ194" s="148"/>
      <c r="CYR194" s="148"/>
      <c r="CYS194" s="148"/>
      <c r="CYT194" s="148"/>
      <c r="CYU194" s="148"/>
      <c r="CYV194" s="148"/>
      <c r="CYW194" s="148"/>
      <c r="CYX194" s="148"/>
      <c r="CYY194" s="148"/>
      <c r="CYZ194" s="148"/>
      <c r="CZA194" s="148"/>
      <c r="CZB194" s="148"/>
      <c r="CZC194" s="148"/>
      <c r="CZD194" s="148"/>
      <c r="CZE194" s="148"/>
      <c r="CZF194" s="148"/>
      <c r="CZG194" s="148"/>
      <c r="CZH194" s="148"/>
      <c r="CZI194" s="148"/>
      <c r="CZJ194" s="148"/>
      <c r="CZK194" s="148"/>
      <c r="CZL194" s="148"/>
      <c r="CZM194" s="148"/>
      <c r="CZN194" s="148"/>
      <c r="CZO194" s="148"/>
      <c r="CZP194" s="148"/>
      <c r="CZQ194" s="148"/>
      <c r="CZR194" s="148"/>
      <c r="CZS194" s="148"/>
      <c r="CZT194" s="148"/>
      <c r="CZU194" s="148"/>
      <c r="CZV194" s="148"/>
      <c r="CZW194" s="148"/>
      <c r="CZX194" s="148"/>
      <c r="CZY194" s="148"/>
      <c r="CZZ194" s="148"/>
      <c r="DAA194" s="148"/>
      <c r="DAB194" s="148"/>
      <c r="DAC194" s="148"/>
      <c r="DAD194" s="148"/>
      <c r="DAE194" s="148"/>
      <c r="DAF194" s="148"/>
      <c r="DAG194" s="148"/>
      <c r="DAH194" s="148"/>
      <c r="DAI194" s="148"/>
      <c r="DAJ194" s="148"/>
      <c r="DAK194" s="148"/>
      <c r="DAL194" s="148"/>
      <c r="DAM194" s="148"/>
      <c r="DAN194" s="148"/>
      <c r="DAO194" s="148"/>
      <c r="DAP194" s="148"/>
      <c r="DAQ194" s="148"/>
      <c r="DAR194" s="148"/>
      <c r="DAS194" s="148"/>
      <c r="DAT194" s="148"/>
      <c r="DAU194" s="148"/>
      <c r="DAV194" s="148"/>
      <c r="DAW194" s="148"/>
      <c r="DAX194" s="148"/>
      <c r="DAY194" s="148"/>
      <c r="DAZ194" s="148"/>
      <c r="DBA194" s="148"/>
      <c r="DBB194" s="148"/>
      <c r="DBC194" s="148"/>
      <c r="DBD194" s="148"/>
      <c r="DBE194" s="148"/>
      <c r="DBF194" s="148"/>
      <c r="DBG194" s="148"/>
      <c r="DBH194" s="148"/>
      <c r="DBI194" s="148"/>
      <c r="DBJ194" s="148"/>
      <c r="DBK194" s="148"/>
      <c r="DBL194" s="148"/>
      <c r="DBM194" s="148"/>
      <c r="DBN194" s="148"/>
      <c r="DBO194" s="148"/>
      <c r="DBP194" s="148"/>
      <c r="DBQ194" s="148"/>
      <c r="DBR194" s="148"/>
      <c r="DBS194" s="148"/>
      <c r="DBT194" s="148"/>
      <c r="DBU194" s="148"/>
      <c r="DBV194" s="148"/>
      <c r="DBW194" s="148"/>
      <c r="DBX194" s="148"/>
      <c r="DBY194" s="148"/>
      <c r="DBZ194" s="148"/>
      <c r="DCA194" s="148"/>
      <c r="DCB194" s="148"/>
      <c r="DCC194" s="148"/>
      <c r="DCD194" s="148"/>
      <c r="DCE194" s="148"/>
      <c r="DCF194" s="148"/>
      <c r="DCG194" s="148"/>
      <c r="DCH194" s="148"/>
      <c r="DCI194" s="148"/>
      <c r="DCJ194" s="148"/>
      <c r="DCK194" s="148"/>
      <c r="DCL194" s="148"/>
      <c r="DCM194" s="148"/>
      <c r="DCN194" s="148"/>
      <c r="DCO194" s="148"/>
      <c r="DCP194" s="148"/>
      <c r="DCQ194" s="148"/>
      <c r="DCR194" s="148"/>
      <c r="DCS194" s="148"/>
      <c r="DCT194" s="148"/>
      <c r="DCU194" s="148"/>
      <c r="DCV194" s="148"/>
      <c r="DCW194" s="148"/>
      <c r="DCX194" s="148"/>
      <c r="DCY194" s="148"/>
      <c r="DCZ194" s="148"/>
      <c r="DDA194" s="148"/>
      <c r="DDB194" s="148"/>
      <c r="DDC194" s="148"/>
      <c r="DDD194" s="148"/>
      <c r="DDE194" s="148"/>
      <c r="DDF194" s="148"/>
      <c r="DDG194" s="148"/>
      <c r="DDH194" s="148"/>
      <c r="DDI194" s="148"/>
      <c r="DDJ194" s="148"/>
      <c r="DDK194" s="148"/>
      <c r="DDL194" s="148"/>
      <c r="DDM194" s="148"/>
      <c r="DDN194" s="148"/>
      <c r="DDO194" s="148"/>
      <c r="DDP194" s="148"/>
      <c r="DDQ194" s="148"/>
      <c r="DDR194" s="148"/>
      <c r="DDS194" s="148"/>
      <c r="DDT194" s="148"/>
      <c r="DDU194" s="148"/>
      <c r="DDV194" s="148"/>
      <c r="DDW194" s="148"/>
      <c r="DDX194" s="148"/>
      <c r="DDY194" s="148"/>
      <c r="DDZ194" s="148"/>
      <c r="DEA194" s="148"/>
      <c r="DEB194" s="148"/>
      <c r="DEC194" s="148"/>
      <c r="DED194" s="148"/>
      <c r="DEE194" s="148"/>
      <c r="DEF194" s="148"/>
      <c r="DEG194" s="148"/>
      <c r="DEH194" s="148"/>
      <c r="DEI194" s="148"/>
      <c r="DEJ194" s="148"/>
      <c r="DEK194" s="148"/>
      <c r="DEL194" s="148"/>
      <c r="DEM194" s="148"/>
      <c r="DEN194" s="148"/>
      <c r="DEO194" s="148"/>
      <c r="DEP194" s="148"/>
      <c r="DEQ194" s="148"/>
      <c r="DER194" s="148"/>
      <c r="DES194" s="148"/>
      <c r="DET194" s="148"/>
      <c r="DEU194" s="148"/>
      <c r="DEV194" s="148"/>
      <c r="DEW194" s="148"/>
      <c r="DEX194" s="148"/>
      <c r="DEY194" s="148"/>
      <c r="DEZ194" s="148"/>
      <c r="DFA194" s="148"/>
      <c r="DFB194" s="148"/>
      <c r="DFC194" s="148"/>
      <c r="DFD194" s="148"/>
      <c r="DFE194" s="148"/>
      <c r="DFF194" s="148"/>
      <c r="DFG194" s="148"/>
      <c r="DFH194" s="148"/>
      <c r="DFI194" s="148"/>
      <c r="DFJ194" s="148"/>
      <c r="DFK194" s="148"/>
      <c r="DFL194" s="148"/>
      <c r="DFM194" s="148"/>
      <c r="DFN194" s="148"/>
      <c r="DFO194" s="148"/>
      <c r="DFP194" s="148"/>
      <c r="DFQ194" s="148"/>
      <c r="DFR194" s="148"/>
      <c r="DFS194" s="148"/>
      <c r="DFT194" s="148"/>
      <c r="DFU194" s="148"/>
      <c r="DFV194" s="148"/>
      <c r="DFW194" s="148"/>
      <c r="DFX194" s="148"/>
      <c r="DFY194" s="148"/>
      <c r="DFZ194" s="148"/>
      <c r="DGA194" s="148"/>
      <c r="DGB194" s="148"/>
      <c r="DGC194" s="148"/>
      <c r="DGD194" s="148"/>
      <c r="DGE194" s="148"/>
      <c r="DGF194" s="148"/>
      <c r="DGG194" s="148"/>
      <c r="DGH194" s="148"/>
      <c r="DGI194" s="148"/>
      <c r="DGJ194" s="148"/>
      <c r="DGK194" s="148"/>
      <c r="DGL194" s="148"/>
      <c r="DGM194" s="148"/>
      <c r="DGN194" s="148"/>
      <c r="DGO194" s="148"/>
      <c r="DGP194" s="148"/>
      <c r="DGQ194" s="148"/>
      <c r="DGR194" s="148"/>
      <c r="DGS194" s="148"/>
      <c r="DGT194" s="148"/>
      <c r="DGU194" s="148"/>
      <c r="DGV194" s="148"/>
      <c r="DGW194" s="148"/>
      <c r="DGX194" s="148"/>
      <c r="DGY194" s="148"/>
      <c r="DGZ194" s="148"/>
      <c r="DHA194" s="148"/>
      <c r="DHB194" s="148"/>
      <c r="DHC194" s="148"/>
      <c r="DHD194" s="148"/>
      <c r="DHE194" s="148"/>
      <c r="DHF194" s="148"/>
      <c r="DHG194" s="148"/>
      <c r="DHH194" s="148"/>
      <c r="DHI194" s="148"/>
      <c r="DHJ194" s="148"/>
      <c r="DHK194" s="148"/>
      <c r="DHL194" s="148"/>
      <c r="DHM194" s="148"/>
      <c r="DHN194" s="148"/>
      <c r="DHO194" s="148"/>
      <c r="DHP194" s="148"/>
      <c r="DHQ194" s="148"/>
      <c r="DHR194" s="148"/>
      <c r="DHS194" s="148"/>
      <c r="DHT194" s="148"/>
      <c r="DHU194" s="148"/>
      <c r="DHV194" s="148"/>
      <c r="DHW194" s="148"/>
      <c r="DHX194" s="148"/>
      <c r="DHY194" s="148"/>
      <c r="DHZ194" s="148"/>
      <c r="DIA194" s="148"/>
      <c r="DIB194" s="148"/>
      <c r="DIC194" s="148"/>
      <c r="DID194" s="148"/>
      <c r="DIE194" s="148"/>
      <c r="DIF194" s="148"/>
      <c r="DIG194" s="148"/>
      <c r="DIH194" s="148"/>
      <c r="DII194" s="148"/>
      <c r="DIJ194" s="148"/>
      <c r="DIK194" s="148"/>
      <c r="DIL194" s="148"/>
      <c r="DIM194" s="148"/>
      <c r="DIN194" s="148"/>
      <c r="DIO194" s="148"/>
      <c r="DIP194" s="148"/>
      <c r="DIQ194" s="148"/>
      <c r="DIR194" s="148"/>
      <c r="DIS194" s="148"/>
      <c r="DIT194" s="148"/>
      <c r="DIU194" s="148"/>
      <c r="DIV194" s="148"/>
      <c r="DIW194" s="148"/>
      <c r="DIX194" s="148"/>
      <c r="DIY194" s="148"/>
      <c r="DIZ194" s="148"/>
      <c r="DJA194" s="148"/>
      <c r="DJB194" s="148"/>
      <c r="DJC194" s="148"/>
      <c r="DJD194" s="148"/>
      <c r="DJE194" s="148"/>
      <c r="DJF194" s="148"/>
      <c r="DJG194" s="148"/>
      <c r="DJH194" s="148"/>
      <c r="DJI194" s="148"/>
      <c r="DJJ194" s="148"/>
      <c r="DJK194" s="148"/>
      <c r="DJL194" s="148"/>
      <c r="DJM194" s="148"/>
      <c r="DJN194" s="148"/>
      <c r="DJO194" s="148"/>
      <c r="DJP194" s="148"/>
      <c r="DJQ194" s="148"/>
      <c r="DJR194" s="148"/>
      <c r="DJS194" s="148"/>
      <c r="DJT194" s="148"/>
      <c r="DJU194" s="148"/>
      <c r="DJV194" s="148"/>
      <c r="DJW194" s="148"/>
      <c r="DJX194" s="148"/>
      <c r="DJY194" s="148"/>
      <c r="DJZ194" s="148"/>
      <c r="DKA194" s="148"/>
      <c r="DKB194" s="148"/>
      <c r="DKC194" s="148"/>
      <c r="DKD194" s="148"/>
      <c r="DKE194" s="148"/>
      <c r="DKF194" s="148"/>
      <c r="DKG194" s="148"/>
      <c r="DKH194" s="148"/>
      <c r="DKI194" s="148"/>
      <c r="DKJ194" s="148"/>
      <c r="DKK194" s="148"/>
      <c r="DKL194" s="148"/>
      <c r="DKM194" s="148"/>
      <c r="DKN194" s="148"/>
      <c r="DKO194" s="148"/>
      <c r="DKP194" s="148"/>
      <c r="DKQ194" s="148"/>
      <c r="DKR194" s="148"/>
      <c r="DKS194" s="148"/>
      <c r="DKT194" s="148"/>
      <c r="DKU194" s="148"/>
      <c r="DKV194" s="148"/>
      <c r="DKW194" s="148"/>
      <c r="DKX194" s="148"/>
      <c r="DKY194" s="148"/>
      <c r="DKZ194" s="148"/>
      <c r="DLA194" s="148"/>
      <c r="DLB194" s="148"/>
      <c r="DLC194" s="148"/>
      <c r="DLD194" s="148"/>
      <c r="DLE194" s="148"/>
      <c r="DLF194" s="148"/>
      <c r="DLG194" s="148"/>
      <c r="DLH194" s="148"/>
      <c r="DLI194" s="148"/>
      <c r="DLJ194" s="148"/>
      <c r="DLK194" s="148"/>
      <c r="DLL194" s="148"/>
      <c r="DLM194" s="148"/>
      <c r="DLN194" s="148"/>
      <c r="DLO194" s="148"/>
      <c r="DLP194" s="148"/>
      <c r="DLQ194" s="148"/>
      <c r="DLR194" s="148"/>
      <c r="DLS194" s="148"/>
      <c r="DLT194" s="148"/>
      <c r="DLU194" s="148"/>
      <c r="DLV194" s="148"/>
      <c r="DLW194" s="148"/>
      <c r="DLX194" s="148"/>
      <c r="DLY194" s="148"/>
      <c r="DLZ194" s="148"/>
      <c r="DMA194" s="148"/>
      <c r="DMB194" s="148"/>
      <c r="DMC194" s="148"/>
      <c r="DMD194" s="148"/>
      <c r="DME194" s="148"/>
      <c r="DMF194" s="148"/>
      <c r="DMG194" s="148"/>
      <c r="DMH194" s="148"/>
      <c r="DMI194" s="148"/>
      <c r="DMJ194" s="148"/>
      <c r="DMK194" s="148"/>
      <c r="DML194" s="148"/>
      <c r="DMM194" s="148"/>
      <c r="DMN194" s="148"/>
      <c r="DMO194" s="148"/>
      <c r="DMP194" s="148"/>
      <c r="DMQ194" s="148"/>
      <c r="DMR194" s="148"/>
      <c r="DMS194" s="148"/>
      <c r="DMT194" s="148"/>
      <c r="DMU194" s="148"/>
      <c r="DMV194" s="148"/>
      <c r="DMW194" s="148"/>
      <c r="DMX194" s="148"/>
      <c r="DMY194" s="148"/>
      <c r="DMZ194" s="148"/>
      <c r="DNA194" s="148"/>
      <c r="DNB194" s="148"/>
      <c r="DNC194" s="148"/>
      <c r="DND194" s="148"/>
      <c r="DNE194" s="148"/>
      <c r="DNF194" s="148"/>
      <c r="DNG194" s="148"/>
      <c r="DNH194" s="148"/>
      <c r="DNI194" s="148"/>
      <c r="DNJ194" s="148"/>
      <c r="DNK194" s="148"/>
      <c r="DNL194" s="148"/>
      <c r="DNM194" s="148"/>
      <c r="DNN194" s="148"/>
      <c r="DNO194" s="148"/>
      <c r="DNP194" s="148"/>
      <c r="DNQ194" s="148"/>
      <c r="DNR194" s="148"/>
      <c r="DNS194" s="148"/>
      <c r="DNT194" s="148"/>
      <c r="DNU194" s="148"/>
      <c r="DNV194" s="148"/>
      <c r="DNW194" s="148"/>
      <c r="DNX194" s="148"/>
      <c r="DNY194" s="148"/>
      <c r="DNZ194" s="148"/>
      <c r="DOA194" s="148"/>
      <c r="DOB194" s="148"/>
      <c r="DOC194" s="148"/>
      <c r="DOD194" s="148"/>
      <c r="DOE194" s="148"/>
      <c r="DOF194" s="148"/>
      <c r="DOG194" s="148"/>
      <c r="DOH194" s="148"/>
      <c r="DOI194" s="148"/>
      <c r="DOJ194" s="148"/>
      <c r="DOK194" s="148"/>
      <c r="DOL194" s="148"/>
      <c r="DOM194" s="148"/>
      <c r="DON194" s="148"/>
      <c r="DOO194" s="148"/>
      <c r="DOP194" s="148"/>
      <c r="DOQ194" s="148"/>
      <c r="DOR194" s="148"/>
      <c r="DOS194" s="148"/>
      <c r="DOT194" s="148"/>
      <c r="DOU194" s="148"/>
      <c r="DOV194" s="148"/>
      <c r="DOW194" s="148"/>
      <c r="DOX194" s="148"/>
      <c r="DOY194" s="148"/>
      <c r="DOZ194" s="148"/>
      <c r="DPA194" s="148"/>
      <c r="DPB194" s="148"/>
      <c r="DPC194" s="148"/>
      <c r="DPD194" s="148"/>
      <c r="DPE194" s="148"/>
      <c r="DPF194" s="148"/>
      <c r="DPG194" s="148"/>
      <c r="DPH194" s="148"/>
      <c r="DPI194" s="148"/>
      <c r="DPJ194" s="148"/>
      <c r="DPK194" s="148"/>
      <c r="DPL194" s="148"/>
      <c r="DPM194" s="148"/>
      <c r="DPN194" s="148"/>
      <c r="DPO194" s="148"/>
      <c r="DPP194" s="148"/>
      <c r="DPQ194" s="148"/>
      <c r="DPR194" s="148"/>
      <c r="DPS194" s="148"/>
      <c r="DPT194" s="148"/>
      <c r="DPU194" s="148"/>
      <c r="DPV194" s="148"/>
      <c r="DPW194" s="148"/>
      <c r="DPX194" s="148"/>
      <c r="DPY194" s="148"/>
      <c r="DPZ194" s="148"/>
      <c r="DQA194" s="148"/>
      <c r="DQB194" s="148"/>
      <c r="DQC194" s="148"/>
      <c r="DQD194" s="148"/>
      <c r="DQE194" s="148"/>
      <c r="DQF194" s="148"/>
      <c r="DQG194" s="148"/>
      <c r="DQH194" s="148"/>
      <c r="DQI194" s="148"/>
      <c r="DQJ194" s="148"/>
      <c r="DQK194" s="148"/>
      <c r="DQL194" s="148"/>
      <c r="DQM194" s="148"/>
      <c r="DQN194" s="148"/>
      <c r="DQO194" s="148"/>
      <c r="DQP194" s="148"/>
      <c r="DQQ194" s="148"/>
      <c r="DQR194" s="148"/>
      <c r="DQS194" s="148"/>
      <c r="DQT194" s="148"/>
      <c r="DQU194" s="148"/>
      <c r="DQV194" s="148"/>
      <c r="DQW194" s="148"/>
      <c r="DQX194" s="148"/>
      <c r="DQY194" s="148"/>
      <c r="DQZ194" s="148"/>
      <c r="DRA194" s="148"/>
      <c r="DRB194" s="148"/>
      <c r="DRC194" s="148"/>
      <c r="DRD194" s="148"/>
      <c r="DRE194" s="148"/>
      <c r="DRF194" s="148"/>
      <c r="DRG194" s="148"/>
      <c r="DRH194" s="148"/>
      <c r="DRI194" s="148"/>
      <c r="DRJ194" s="148"/>
      <c r="DRK194" s="148"/>
      <c r="DRL194" s="148"/>
      <c r="DRM194" s="148"/>
      <c r="DRN194" s="148"/>
      <c r="DRO194" s="148"/>
      <c r="DRP194" s="148"/>
      <c r="DRQ194" s="148"/>
      <c r="DRR194" s="148"/>
      <c r="DRS194" s="148"/>
      <c r="DRT194" s="148"/>
      <c r="DRU194" s="148"/>
      <c r="DRV194" s="148"/>
      <c r="DRW194" s="148"/>
      <c r="DRX194" s="148"/>
      <c r="DRY194" s="148"/>
      <c r="DRZ194" s="148"/>
      <c r="DSA194" s="148"/>
      <c r="DSB194" s="148"/>
      <c r="DSC194" s="148"/>
      <c r="DSD194" s="148"/>
      <c r="DSE194" s="148"/>
      <c r="DSF194" s="148"/>
      <c r="DSG194" s="148"/>
      <c r="DSH194" s="148"/>
      <c r="DSI194" s="148"/>
      <c r="DSJ194" s="148"/>
      <c r="DSK194" s="148"/>
      <c r="DSL194" s="148"/>
      <c r="DSM194" s="148"/>
      <c r="DSN194" s="148"/>
      <c r="DSO194" s="148"/>
      <c r="DSP194" s="148"/>
      <c r="DSQ194" s="148"/>
      <c r="DSR194" s="148"/>
      <c r="DSS194" s="148"/>
      <c r="DST194" s="148"/>
      <c r="DSU194" s="148"/>
      <c r="DSV194" s="148"/>
      <c r="DSW194" s="148"/>
      <c r="DSX194" s="148"/>
      <c r="DSY194" s="148"/>
      <c r="DSZ194" s="148"/>
      <c r="DTA194" s="148"/>
      <c r="DTB194" s="148"/>
      <c r="DTC194" s="148"/>
      <c r="DTD194" s="148"/>
      <c r="DTE194" s="148"/>
      <c r="DTF194" s="148"/>
      <c r="DTG194" s="148"/>
      <c r="DTH194" s="148"/>
      <c r="DTI194" s="148"/>
      <c r="DTJ194" s="148"/>
      <c r="DTK194" s="148"/>
      <c r="DTL194" s="148"/>
      <c r="DTM194" s="148"/>
      <c r="DTN194" s="148"/>
      <c r="DTO194" s="148"/>
      <c r="DTP194" s="148"/>
      <c r="DTQ194" s="148"/>
      <c r="DTR194" s="148"/>
      <c r="DTS194" s="148"/>
      <c r="DTT194" s="148"/>
      <c r="DTU194" s="148"/>
      <c r="DTV194" s="148"/>
      <c r="DTW194" s="148"/>
      <c r="DTX194" s="148"/>
      <c r="DTY194" s="148"/>
      <c r="DTZ194" s="148"/>
      <c r="DUA194" s="148"/>
      <c r="DUB194" s="148"/>
      <c r="DUC194" s="148"/>
      <c r="DUD194" s="148"/>
      <c r="DUE194" s="148"/>
      <c r="DUF194" s="148"/>
      <c r="DUG194" s="148"/>
      <c r="DUH194" s="148"/>
      <c r="DUI194" s="148"/>
      <c r="DUJ194" s="148"/>
      <c r="DUK194" s="148"/>
      <c r="DUL194" s="148"/>
      <c r="DUM194" s="148"/>
      <c r="DUN194" s="148"/>
      <c r="DUO194" s="148"/>
      <c r="DUP194" s="148"/>
      <c r="DUQ194" s="148"/>
      <c r="DUR194" s="148"/>
      <c r="DUS194" s="148"/>
      <c r="DUT194" s="148"/>
      <c r="DUU194" s="148"/>
      <c r="DUV194" s="148"/>
      <c r="DUW194" s="148"/>
      <c r="DUX194" s="148"/>
      <c r="DUY194" s="148"/>
      <c r="DUZ194" s="148"/>
      <c r="DVA194" s="148"/>
      <c r="DVB194" s="148"/>
      <c r="DVC194" s="148"/>
      <c r="DVD194" s="148"/>
      <c r="DVE194" s="148"/>
      <c r="DVF194" s="148"/>
      <c r="DVG194" s="148"/>
      <c r="DVH194" s="148"/>
      <c r="DVI194" s="148"/>
      <c r="DVJ194" s="148"/>
      <c r="DVK194" s="148"/>
      <c r="DVL194" s="148"/>
      <c r="DVM194" s="148"/>
      <c r="DVN194" s="148"/>
      <c r="DVO194" s="148"/>
      <c r="DVP194" s="148"/>
      <c r="DVQ194" s="148"/>
      <c r="DVR194" s="148"/>
      <c r="DVS194" s="148"/>
      <c r="DVT194" s="148"/>
      <c r="DVU194" s="148"/>
      <c r="DVV194" s="148"/>
      <c r="DVW194" s="148"/>
      <c r="DVX194" s="148"/>
      <c r="DVY194" s="148"/>
      <c r="DVZ194" s="148"/>
      <c r="DWA194" s="148"/>
      <c r="DWB194" s="148"/>
      <c r="DWC194" s="148"/>
      <c r="DWD194" s="148"/>
      <c r="DWE194" s="148"/>
      <c r="DWF194" s="148"/>
      <c r="DWG194" s="148"/>
      <c r="DWH194" s="148"/>
      <c r="DWI194" s="148"/>
      <c r="DWJ194" s="148"/>
      <c r="DWK194" s="148"/>
      <c r="DWL194" s="148"/>
      <c r="DWM194" s="148"/>
      <c r="DWN194" s="148"/>
      <c r="DWO194" s="148"/>
      <c r="DWP194" s="148"/>
      <c r="DWQ194" s="148"/>
      <c r="DWR194" s="148"/>
      <c r="DWS194" s="148"/>
      <c r="DWT194" s="148"/>
      <c r="DWU194" s="148"/>
      <c r="DWV194" s="148"/>
      <c r="DWW194" s="148"/>
      <c r="DWX194" s="148"/>
      <c r="DWY194" s="148"/>
      <c r="DWZ194" s="148"/>
      <c r="DXA194" s="148"/>
      <c r="DXB194" s="148"/>
      <c r="DXC194" s="148"/>
      <c r="DXD194" s="148"/>
      <c r="DXE194" s="148"/>
      <c r="DXF194" s="148"/>
      <c r="DXG194" s="148"/>
      <c r="DXH194" s="148"/>
      <c r="DXI194" s="148"/>
      <c r="DXJ194" s="148"/>
      <c r="DXK194" s="148"/>
      <c r="DXL194" s="148"/>
      <c r="DXM194" s="148"/>
      <c r="DXN194" s="148"/>
      <c r="DXO194" s="148"/>
      <c r="DXP194" s="148"/>
      <c r="DXQ194" s="148"/>
      <c r="DXR194" s="148"/>
      <c r="DXS194" s="148"/>
      <c r="DXT194" s="148"/>
      <c r="DXU194" s="148"/>
      <c r="DXV194" s="148"/>
      <c r="DXW194" s="148"/>
      <c r="DXX194" s="148"/>
      <c r="DXY194" s="148"/>
      <c r="DXZ194" s="148"/>
      <c r="DYA194" s="148"/>
      <c r="DYB194" s="148"/>
      <c r="DYC194" s="148"/>
      <c r="DYD194" s="148"/>
      <c r="DYE194" s="148"/>
      <c r="DYF194" s="148"/>
      <c r="DYG194" s="148"/>
      <c r="DYH194" s="148"/>
      <c r="DYI194" s="148"/>
      <c r="DYJ194" s="148"/>
      <c r="DYK194" s="148"/>
      <c r="DYL194" s="148"/>
      <c r="DYM194" s="148"/>
      <c r="DYN194" s="148"/>
      <c r="DYO194" s="148"/>
      <c r="DYP194" s="148"/>
      <c r="DYQ194" s="148"/>
      <c r="DYR194" s="148"/>
      <c r="DYS194" s="148"/>
      <c r="DYT194" s="148"/>
      <c r="DYU194" s="148"/>
      <c r="DYV194" s="148"/>
      <c r="DYW194" s="148"/>
      <c r="DYX194" s="148"/>
      <c r="DYY194" s="148"/>
      <c r="DYZ194" s="148"/>
      <c r="DZA194" s="148"/>
      <c r="DZB194" s="148"/>
      <c r="DZC194" s="148"/>
      <c r="DZD194" s="148"/>
      <c r="DZE194" s="148"/>
      <c r="DZF194" s="148"/>
      <c r="DZG194" s="148"/>
      <c r="DZH194" s="148"/>
      <c r="DZI194" s="148"/>
      <c r="DZJ194" s="148"/>
      <c r="DZK194" s="148"/>
      <c r="DZL194" s="148"/>
      <c r="DZM194" s="148"/>
      <c r="DZN194" s="148"/>
      <c r="DZO194" s="148"/>
      <c r="DZP194" s="148"/>
      <c r="DZQ194" s="148"/>
      <c r="DZR194" s="148"/>
      <c r="DZS194" s="148"/>
      <c r="DZT194" s="148"/>
      <c r="DZU194" s="148"/>
      <c r="DZV194" s="148"/>
      <c r="DZW194" s="148"/>
      <c r="DZX194" s="148"/>
      <c r="DZY194" s="148"/>
      <c r="DZZ194" s="148"/>
      <c r="EAA194" s="148"/>
      <c r="EAB194" s="148"/>
      <c r="EAC194" s="148"/>
      <c r="EAD194" s="148"/>
      <c r="EAE194" s="148"/>
      <c r="EAF194" s="148"/>
      <c r="EAG194" s="148"/>
      <c r="EAH194" s="148"/>
      <c r="EAI194" s="148"/>
      <c r="EAJ194" s="148"/>
      <c r="EAK194" s="148"/>
      <c r="EAL194" s="148"/>
      <c r="EAM194" s="148"/>
      <c r="EAN194" s="148"/>
      <c r="EAO194" s="148"/>
      <c r="EAP194" s="148"/>
      <c r="EAQ194" s="148"/>
      <c r="EAR194" s="148"/>
      <c r="EAS194" s="148"/>
      <c r="EAT194" s="148"/>
      <c r="EAU194" s="148"/>
      <c r="EAV194" s="148"/>
      <c r="EAW194" s="148"/>
      <c r="EAX194" s="148"/>
      <c r="EAY194" s="148"/>
      <c r="EAZ194" s="148"/>
      <c r="EBA194" s="148"/>
      <c r="EBB194" s="148"/>
      <c r="EBC194" s="148"/>
      <c r="EBD194" s="148"/>
      <c r="EBE194" s="148"/>
      <c r="EBF194" s="148"/>
      <c r="EBG194" s="148"/>
      <c r="EBH194" s="148"/>
      <c r="EBI194" s="148"/>
      <c r="EBJ194" s="148"/>
      <c r="EBK194" s="148"/>
      <c r="EBL194" s="148"/>
      <c r="EBM194" s="148"/>
      <c r="EBN194" s="148"/>
      <c r="EBO194" s="148"/>
      <c r="EBP194" s="148"/>
      <c r="EBQ194" s="148"/>
      <c r="EBR194" s="148"/>
      <c r="EBS194" s="148"/>
      <c r="EBT194" s="148"/>
      <c r="EBU194" s="148"/>
      <c r="EBV194" s="148"/>
      <c r="EBW194" s="148"/>
      <c r="EBX194" s="148"/>
      <c r="EBY194" s="148"/>
      <c r="EBZ194" s="148"/>
      <c r="ECA194" s="148"/>
      <c r="ECB194" s="148"/>
      <c r="ECC194" s="148"/>
      <c r="ECD194" s="148"/>
      <c r="ECE194" s="148"/>
      <c r="ECF194" s="148"/>
      <c r="ECG194" s="148"/>
      <c r="ECH194" s="148"/>
      <c r="ECI194" s="148"/>
      <c r="ECJ194" s="148"/>
      <c r="ECK194" s="148"/>
      <c r="ECL194" s="148"/>
      <c r="ECM194" s="148"/>
      <c r="ECN194" s="148"/>
      <c r="ECO194" s="148"/>
      <c r="ECP194" s="148"/>
      <c r="ECQ194" s="148"/>
      <c r="ECR194" s="148"/>
      <c r="ECS194" s="148"/>
      <c r="ECT194" s="148"/>
      <c r="ECU194" s="148"/>
      <c r="ECV194" s="148"/>
      <c r="ECW194" s="148"/>
      <c r="ECX194" s="148"/>
      <c r="ECY194" s="148"/>
      <c r="ECZ194" s="148"/>
      <c r="EDA194" s="148"/>
      <c r="EDB194" s="148"/>
      <c r="EDC194" s="148"/>
      <c r="EDD194" s="148"/>
      <c r="EDE194" s="148"/>
      <c r="EDF194" s="148"/>
      <c r="EDG194" s="148"/>
      <c r="EDH194" s="148"/>
      <c r="EDI194" s="148"/>
      <c r="EDJ194" s="148"/>
      <c r="EDK194" s="148"/>
      <c r="EDL194" s="148"/>
      <c r="EDM194" s="148"/>
      <c r="EDN194" s="148"/>
      <c r="EDO194" s="148"/>
      <c r="EDP194" s="148"/>
      <c r="EDQ194" s="148"/>
      <c r="EDR194" s="148"/>
      <c r="EDS194" s="148"/>
      <c r="EDT194" s="148"/>
      <c r="EDU194" s="148"/>
      <c r="EDV194" s="148"/>
      <c r="EDW194" s="148"/>
      <c r="EDX194" s="148"/>
      <c r="EDY194" s="148"/>
      <c r="EDZ194" s="148"/>
      <c r="EEA194" s="148"/>
      <c r="EEB194" s="148"/>
      <c r="EEC194" s="148"/>
      <c r="EED194" s="148"/>
      <c r="EEE194" s="148"/>
      <c r="EEF194" s="148"/>
      <c r="EEG194" s="148"/>
      <c r="EEH194" s="148"/>
      <c r="EEI194" s="148"/>
      <c r="EEJ194" s="148"/>
      <c r="EEK194" s="148"/>
      <c r="EEL194" s="148"/>
      <c r="EEM194" s="148"/>
      <c r="EEN194" s="148"/>
      <c r="EEO194" s="148"/>
      <c r="EEP194" s="148"/>
      <c r="EEQ194" s="148"/>
      <c r="EER194" s="148"/>
      <c r="EES194" s="148"/>
      <c r="EET194" s="148"/>
      <c r="EEU194" s="148"/>
      <c r="EEV194" s="148"/>
      <c r="EEW194" s="148"/>
      <c r="EEX194" s="148"/>
      <c r="EEY194" s="148"/>
      <c r="EEZ194" s="148"/>
      <c r="EFA194" s="148"/>
      <c r="EFB194" s="148"/>
      <c r="EFC194" s="148"/>
      <c r="EFD194" s="148"/>
      <c r="EFE194" s="148"/>
      <c r="EFF194" s="148"/>
      <c r="EFG194" s="148"/>
      <c r="EFH194" s="148"/>
      <c r="EFI194" s="148"/>
      <c r="EFJ194" s="148"/>
      <c r="EFK194" s="148"/>
      <c r="EFL194" s="148"/>
      <c r="EFM194" s="148"/>
      <c r="EFN194" s="148"/>
      <c r="EFO194" s="148"/>
      <c r="EFP194" s="148"/>
      <c r="EFQ194" s="148"/>
      <c r="EFR194" s="148"/>
      <c r="EFS194" s="148"/>
      <c r="EFT194" s="148"/>
      <c r="EFU194" s="148"/>
      <c r="EFV194" s="148"/>
      <c r="EFW194" s="148"/>
      <c r="EFX194" s="148"/>
      <c r="EFY194" s="148"/>
      <c r="EFZ194" s="148"/>
      <c r="EGA194" s="148"/>
      <c r="EGB194" s="148"/>
      <c r="EGC194" s="148"/>
      <c r="EGD194" s="148"/>
      <c r="EGE194" s="148"/>
      <c r="EGF194" s="148"/>
      <c r="EGG194" s="148"/>
      <c r="EGH194" s="148"/>
      <c r="EGI194" s="148"/>
      <c r="EGJ194" s="148"/>
      <c r="EGK194" s="148"/>
      <c r="EGL194" s="148"/>
      <c r="EGM194" s="148"/>
      <c r="EGN194" s="148"/>
      <c r="EGO194" s="148"/>
      <c r="EGP194" s="148"/>
      <c r="EGQ194" s="148"/>
      <c r="EGR194" s="148"/>
      <c r="EGS194" s="148"/>
      <c r="EGT194" s="148"/>
      <c r="EGU194" s="148"/>
      <c r="EGV194" s="148"/>
      <c r="EGW194" s="148"/>
      <c r="EGX194" s="148"/>
      <c r="EGY194" s="148"/>
      <c r="EGZ194" s="148"/>
      <c r="EHA194" s="148"/>
      <c r="EHB194" s="148"/>
      <c r="EHC194" s="148"/>
      <c r="EHD194" s="148"/>
      <c r="EHE194" s="148"/>
      <c r="EHF194" s="148"/>
      <c r="EHG194" s="148"/>
      <c r="EHH194" s="148"/>
      <c r="EHI194" s="148"/>
      <c r="EHJ194" s="148"/>
      <c r="EHK194" s="148"/>
      <c r="EHL194" s="148"/>
      <c r="EHM194" s="148"/>
      <c r="EHN194" s="148"/>
      <c r="EHO194" s="148"/>
      <c r="EHP194" s="148"/>
      <c r="EHQ194" s="148"/>
      <c r="EHR194" s="148"/>
      <c r="EHS194" s="148"/>
      <c r="EHT194" s="148"/>
      <c r="EHU194" s="148"/>
      <c r="EHV194" s="148"/>
      <c r="EHW194" s="148"/>
      <c r="EHX194" s="148"/>
      <c r="EHY194" s="148"/>
      <c r="EHZ194" s="148"/>
      <c r="EIA194" s="148"/>
      <c r="EIB194" s="148"/>
      <c r="EIC194" s="148"/>
      <c r="EID194" s="148"/>
      <c r="EIE194" s="148"/>
      <c r="EIF194" s="148"/>
      <c r="EIG194" s="148"/>
      <c r="EIH194" s="148"/>
      <c r="EII194" s="148"/>
      <c r="EIJ194" s="148"/>
      <c r="EIK194" s="148"/>
      <c r="EIL194" s="148"/>
      <c r="EIM194" s="148"/>
      <c r="EIN194" s="148"/>
      <c r="EIO194" s="148"/>
      <c r="EIP194" s="148"/>
      <c r="EIQ194" s="148"/>
      <c r="EIR194" s="148"/>
      <c r="EIS194" s="148"/>
      <c r="EIT194" s="148"/>
      <c r="EIU194" s="148"/>
      <c r="EIV194" s="148"/>
      <c r="EIW194" s="148"/>
      <c r="EIX194" s="148"/>
      <c r="EIY194" s="148"/>
      <c r="EIZ194" s="148"/>
      <c r="EJA194" s="148"/>
      <c r="EJB194" s="148"/>
      <c r="EJC194" s="148"/>
      <c r="EJD194" s="148"/>
      <c r="EJE194" s="148"/>
      <c r="EJF194" s="148"/>
      <c r="EJG194" s="148"/>
      <c r="EJH194" s="148"/>
      <c r="EJI194" s="148"/>
      <c r="EJJ194" s="148"/>
      <c r="EJK194" s="148"/>
      <c r="EJL194" s="148"/>
      <c r="EJM194" s="148"/>
      <c r="EJN194" s="148"/>
      <c r="EJO194" s="148"/>
      <c r="EJP194" s="148"/>
      <c r="EJQ194" s="148"/>
      <c r="EJR194" s="148"/>
      <c r="EJS194" s="148"/>
      <c r="EJT194" s="148"/>
      <c r="EJU194" s="148"/>
      <c r="EJV194" s="148"/>
      <c r="EJW194" s="148"/>
      <c r="EJX194" s="148"/>
      <c r="EJY194" s="148"/>
      <c r="EJZ194" s="148"/>
      <c r="EKA194" s="148"/>
      <c r="EKB194" s="148"/>
      <c r="EKC194" s="148"/>
      <c r="EKD194" s="148"/>
      <c r="EKE194" s="148"/>
      <c r="EKF194" s="148"/>
      <c r="EKG194" s="148"/>
      <c r="EKH194" s="148"/>
      <c r="EKI194" s="148"/>
      <c r="EKJ194" s="148"/>
      <c r="EKK194" s="148"/>
      <c r="EKL194" s="148"/>
      <c r="EKM194" s="148"/>
      <c r="EKN194" s="148"/>
      <c r="EKO194" s="148"/>
      <c r="EKP194" s="148"/>
      <c r="EKQ194" s="148"/>
      <c r="EKR194" s="148"/>
      <c r="EKS194" s="148"/>
      <c r="EKT194" s="148"/>
      <c r="EKU194" s="148"/>
      <c r="EKV194" s="148"/>
      <c r="EKW194" s="148"/>
      <c r="EKX194" s="148"/>
      <c r="EKY194" s="148"/>
      <c r="EKZ194" s="148"/>
      <c r="ELA194" s="148"/>
      <c r="ELB194" s="148"/>
      <c r="ELC194" s="148"/>
      <c r="ELD194" s="148"/>
      <c r="ELE194" s="148"/>
      <c r="ELF194" s="148"/>
      <c r="ELG194" s="148"/>
      <c r="ELH194" s="148"/>
      <c r="ELI194" s="148"/>
      <c r="ELJ194" s="148"/>
      <c r="ELK194" s="148"/>
      <c r="ELL194" s="148"/>
      <c r="ELM194" s="148"/>
      <c r="ELN194" s="148"/>
      <c r="ELO194" s="148"/>
      <c r="ELP194" s="148"/>
      <c r="ELQ194" s="148"/>
      <c r="ELR194" s="148"/>
      <c r="ELS194" s="148"/>
      <c r="ELT194" s="148"/>
      <c r="ELU194" s="148"/>
      <c r="ELV194" s="148"/>
      <c r="ELW194" s="148"/>
      <c r="ELX194" s="148"/>
      <c r="ELY194" s="148"/>
      <c r="ELZ194" s="148"/>
      <c r="EMA194" s="148"/>
      <c r="EMB194" s="148"/>
      <c r="EMC194" s="148"/>
      <c r="EMD194" s="148"/>
      <c r="EME194" s="148"/>
      <c r="EMF194" s="148"/>
      <c r="EMG194" s="148"/>
      <c r="EMH194" s="148"/>
      <c r="EMI194" s="148"/>
      <c r="EMJ194" s="148"/>
      <c r="EMK194" s="148"/>
      <c r="EML194" s="148"/>
      <c r="EMM194" s="148"/>
      <c r="EMN194" s="148"/>
      <c r="EMO194" s="148"/>
      <c r="EMP194" s="148"/>
      <c r="EMQ194" s="148"/>
      <c r="EMR194" s="148"/>
      <c r="EMS194" s="148"/>
      <c r="EMT194" s="148"/>
      <c r="EMU194" s="148"/>
      <c r="EMV194" s="148"/>
      <c r="EMW194" s="148"/>
      <c r="EMX194" s="148"/>
      <c r="EMY194" s="148"/>
      <c r="EMZ194" s="148"/>
      <c r="ENA194" s="148"/>
      <c r="ENB194" s="148"/>
      <c r="ENC194" s="148"/>
      <c r="END194" s="148"/>
      <c r="ENE194" s="148"/>
      <c r="ENF194" s="148"/>
      <c r="ENG194" s="148"/>
      <c r="ENH194" s="148"/>
      <c r="ENI194" s="148"/>
      <c r="ENJ194" s="148"/>
      <c r="ENK194" s="148"/>
      <c r="ENL194" s="148"/>
      <c r="ENM194" s="148"/>
      <c r="ENN194" s="148"/>
      <c r="ENO194" s="148"/>
      <c r="ENP194" s="148"/>
      <c r="ENQ194" s="148"/>
      <c r="ENR194" s="148"/>
      <c r="ENS194" s="148"/>
      <c r="ENT194" s="148"/>
      <c r="ENU194" s="148"/>
      <c r="ENV194" s="148"/>
      <c r="ENW194" s="148"/>
      <c r="ENX194" s="148"/>
      <c r="ENY194" s="148"/>
      <c r="ENZ194" s="148"/>
      <c r="EOA194" s="148"/>
      <c r="EOB194" s="148"/>
      <c r="EOC194" s="148"/>
      <c r="EOD194" s="148"/>
      <c r="EOE194" s="148"/>
      <c r="EOF194" s="148"/>
      <c r="EOG194" s="148"/>
      <c r="EOH194" s="148"/>
      <c r="EOI194" s="148"/>
      <c r="EOJ194" s="148"/>
      <c r="EOK194" s="148"/>
      <c r="EOL194" s="148"/>
      <c r="EOM194" s="148"/>
      <c r="EON194" s="148"/>
      <c r="EOO194" s="148"/>
      <c r="EOP194" s="148"/>
      <c r="EOQ194" s="148"/>
      <c r="EOR194" s="148"/>
      <c r="EOS194" s="148"/>
      <c r="EOT194" s="148"/>
      <c r="EOU194" s="148"/>
      <c r="EOV194" s="148"/>
      <c r="EOW194" s="148"/>
      <c r="EOX194" s="148"/>
      <c r="EOY194" s="148"/>
      <c r="EOZ194" s="148"/>
      <c r="EPA194" s="148"/>
      <c r="EPB194" s="148"/>
      <c r="EPC194" s="148"/>
      <c r="EPD194" s="148"/>
      <c r="EPE194" s="148"/>
      <c r="EPF194" s="148"/>
      <c r="EPG194" s="148"/>
      <c r="EPH194" s="148"/>
      <c r="EPI194" s="148"/>
      <c r="EPJ194" s="148"/>
      <c r="EPK194" s="148"/>
      <c r="EPL194" s="148"/>
      <c r="EPM194" s="148"/>
      <c r="EPN194" s="148"/>
      <c r="EPO194" s="148"/>
      <c r="EPP194" s="148"/>
      <c r="EPQ194" s="148"/>
      <c r="EPR194" s="148"/>
      <c r="EPS194" s="148"/>
      <c r="EPT194" s="148"/>
      <c r="EPU194" s="148"/>
      <c r="EPV194" s="148"/>
      <c r="EPW194" s="148"/>
      <c r="EPX194" s="148"/>
      <c r="EPY194" s="148"/>
      <c r="EPZ194" s="148"/>
      <c r="EQA194" s="148"/>
      <c r="EQB194" s="148"/>
      <c r="EQC194" s="148"/>
      <c r="EQD194" s="148"/>
      <c r="EQE194" s="148"/>
      <c r="EQF194" s="148"/>
      <c r="EQG194" s="148"/>
      <c r="EQH194" s="148"/>
      <c r="EQI194" s="148"/>
      <c r="EQJ194" s="148"/>
      <c r="EQK194" s="148"/>
      <c r="EQL194" s="148"/>
      <c r="EQM194" s="148"/>
      <c r="EQN194" s="148"/>
      <c r="EQO194" s="148"/>
      <c r="EQP194" s="148"/>
      <c r="EQQ194" s="148"/>
      <c r="EQR194" s="148"/>
      <c r="EQS194" s="148"/>
      <c r="EQT194" s="148"/>
      <c r="EQU194" s="148"/>
      <c r="EQV194" s="148"/>
      <c r="EQW194" s="148"/>
      <c r="EQX194" s="148"/>
      <c r="EQY194" s="148"/>
      <c r="EQZ194" s="148"/>
      <c r="ERA194" s="148"/>
      <c r="ERB194" s="148"/>
      <c r="ERC194" s="148"/>
      <c r="ERD194" s="148"/>
      <c r="ERE194" s="148"/>
      <c r="ERF194" s="148"/>
      <c r="ERG194" s="148"/>
      <c r="ERH194" s="148"/>
      <c r="ERI194" s="148"/>
      <c r="ERJ194" s="148"/>
      <c r="ERK194" s="148"/>
      <c r="ERL194" s="148"/>
      <c r="ERM194" s="148"/>
      <c r="ERN194" s="148"/>
      <c r="ERO194" s="148"/>
      <c r="ERP194" s="148"/>
      <c r="ERQ194" s="148"/>
      <c r="ERR194" s="148"/>
      <c r="ERS194" s="148"/>
      <c r="ERT194" s="148"/>
      <c r="ERU194" s="148"/>
      <c r="ERV194" s="148"/>
      <c r="ERW194" s="148"/>
      <c r="ERX194" s="148"/>
      <c r="ERY194" s="148"/>
      <c r="ERZ194" s="148"/>
      <c r="ESA194" s="148"/>
      <c r="ESB194" s="148"/>
      <c r="ESC194" s="148"/>
      <c r="ESD194" s="148"/>
      <c r="ESE194" s="148"/>
      <c r="ESF194" s="148"/>
      <c r="ESG194" s="148"/>
      <c r="ESH194" s="148"/>
      <c r="ESI194" s="148"/>
      <c r="ESJ194" s="148"/>
      <c r="ESK194" s="148"/>
      <c r="ESL194" s="148"/>
      <c r="ESM194" s="148"/>
      <c r="ESN194" s="148"/>
      <c r="ESO194" s="148"/>
      <c r="ESP194" s="148"/>
      <c r="ESQ194" s="148"/>
      <c r="ESR194" s="148"/>
      <c r="ESS194" s="148"/>
      <c r="EST194" s="148"/>
      <c r="ESU194" s="148"/>
      <c r="ESV194" s="148"/>
      <c r="ESW194" s="148"/>
      <c r="ESX194" s="148"/>
      <c r="ESY194" s="148"/>
      <c r="ESZ194" s="148"/>
      <c r="ETA194" s="148"/>
      <c r="ETB194" s="148"/>
      <c r="ETC194" s="148"/>
      <c r="ETD194" s="148"/>
      <c r="ETE194" s="148"/>
      <c r="ETF194" s="148"/>
      <c r="ETG194" s="148"/>
      <c r="ETH194" s="148"/>
      <c r="ETI194" s="148"/>
      <c r="ETJ194" s="148"/>
      <c r="ETK194" s="148"/>
      <c r="ETL194" s="148"/>
      <c r="ETM194" s="148"/>
      <c r="ETN194" s="148"/>
      <c r="ETO194" s="148"/>
      <c r="ETP194" s="148"/>
      <c r="ETQ194" s="148"/>
      <c r="ETR194" s="148"/>
      <c r="ETS194" s="148"/>
      <c r="ETT194" s="148"/>
      <c r="ETU194" s="148"/>
      <c r="ETV194" s="148"/>
      <c r="ETW194" s="148"/>
      <c r="ETX194" s="148"/>
      <c r="ETY194" s="148"/>
      <c r="ETZ194" s="148"/>
      <c r="EUA194" s="148"/>
      <c r="EUB194" s="148"/>
      <c r="EUC194" s="148"/>
      <c r="EUD194" s="148"/>
      <c r="EUE194" s="148"/>
      <c r="EUF194" s="148"/>
      <c r="EUG194" s="148"/>
      <c r="EUH194" s="148"/>
      <c r="EUI194" s="148"/>
      <c r="EUJ194" s="148"/>
      <c r="EUK194" s="148"/>
      <c r="EUL194" s="148"/>
      <c r="EUM194" s="148"/>
      <c r="EUN194" s="148"/>
      <c r="EUO194" s="148"/>
      <c r="EUP194" s="148"/>
      <c r="EUQ194" s="148"/>
      <c r="EUR194" s="148"/>
      <c r="EUS194" s="148"/>
      <c r="EUT194" s="148"/>
      <c r="EUU194" s="148"/>
      <c r="EUV194" s="148"/>
      <c r="EUW194" s="148"/>
      <c r="EUX194" s="148"/>
      <c r="EUY194" s="148"/>
      <c r="EUZ194" s="148"/>
      <c r="EVA194" s="148"/>
      <c r="EVB194" s="148"/>
      <c r="EVC194" s="148"/>
      <c r="EVD194" s="148"/>
      <c r="EVE194" s="148"/>
      <c r="EVF194" s="148"/>
      <c r="EVG194" s="148"/>
      <c r="EVH194" s="148"/>
      <c r="EVI194" s="148"/>
      <c r="EVJ194" s="148"/>
      <c r="EVK194" s="148"/>
      <c r="EVL194" s="148"/>
      <c r="EVM194" s="148"/>
      <c r="EVN194" s="148"/>
      <c r="EVO194" s="148"/>
      <c r="EVP194" s="148"/>
      <c r="EVQ194" s="148"/>
      <c r="EVR194" s="148"/>
      <c r="EVS194" s="148"/>
      <c r="EVT194" s="148"/>
      <c r="EVU194" s="148"/>
      <c r="EVV194" s="148"/>
      <c r="EVW194" s="148"/>
      <c r="EVX194" s="148"/>
      <c r="EVY194" s="148"/>
      <c r="EVZ194" s="148"/>
      <c r="EWA194" s="148"/>
      <c r="EWB194" s="148"/>
      <c r="EWC194" s="148"/>
      <c r="EWD194" s="148"/>
      <c r="EWE194" s="148"/>
      <c r="EWF194" s="148"/>
      <c r="EWG194" s="148"/>
      <c r="EWH194" s="148"/>
      <c r="EWI194" s="148"/>
      <c r="EWJ194" s="148"/>
      <c r="EWK194" s="148"/>
      <c r="EWL194" s="148"/>
      <c r="EWM194" s="148"/>
      <c r="EWN194" s="148"/>
      <c r="EWO194" s="148"/>
      <c r="EWP194" s="148"/>
      <c r="EWQ194" s="148"/>
      <c r="EWR194" s="148"/>
      <c r="EWS194" s="148"/>
      <c r="EWT194" s="148"/>
      <c r="EWU194" s="148"/>
      <c r="EWV194" s="148"/>
      <c r="EWW194" s="148"/>
      <c r="EWX194" s="148"/>
      <c r="EWY194" s="148"/>
      <c r="EWZ194" s="148"/>
      <c r="EXA194" s="148"/>
      <c r="EXB194" s="148"/>
      <c r="EXC194" s="148"/>
      <c r="EXD194" s="148"/>
      <c r="EXE194" s="148"/>
      <c r="EXF194" s="148"/>
      <c r="EXG194" s="148"/>
      <c r="EXH194" s="148"/>
      <c r="EXI194" s="148"/>
      <c r="EXJ194" s="148"/>
      <c r="EXK194" s="148"/>
      <c r="EXL194" s="148"/>
      <c r="EXM194" s="148"/>
      <c r="EXN194" s="148"/>
      <c r="EXO194" s="148"/>
      <c r="EXP194" s="148"/>
      <c r="EXQ194" s="148"/>
      <c r="EXR194" s="148"/>
      <c r="EXS194" s="148"/>
      <c r="EXT194" s="148"/>
      <c r="EXU194" s="148"/>
      <c r="EXV194" s="148"/>
      <c r="EXW194" s="148"/>
      <c r="EXX194" s="148"/>
      <c r="EXY194" s="148"/>
      <c r="EXZ194" s="148"/>
      <c r="EYA194" s="148"/>
      <c r="EYB194" s="148"/>
      <c r="EYC194" s="148"/>
      <c r="EYD194" s="148"/>
      <c r="EYE194" s="148"/>
      <c r="EYF194" s="148"/>
      <c r="EYG194" s="148"/>
      <c r="EYH194" s="148"/>
      <c r="EYI194" s="148"/>
      <c r="EYJ194" s="148"/>
      <c r="EYK194" s="148"/>
      <c r="EYL194" s="148"/>
      <c r="EYM194" s="148"/>
      <c r="EYN194" s="148"/>
      <c r="EYO194" s="148"/>
      <c r="EYP194" s="148"/>
      <c r="EYQ194" s="148"/>
      <c r="EYR194" s="148"/>
      <c r="EYS194" s="148"/>
      <c r="EYT194" s="148"/>
      <c r="EYU194" s="148"/>
      <c r="EYV194" s="148"/>
      <c r="EYW194" s="148"/>
      <c r="EYX194" s="148"/>
      <c r="EYY194" s="148"/>
      <c r="EYZ194" s="148"/>
      <c r="EZA194" s="148"/>
      <c r="EZB194" s="148"/>
      <c r="EZC194" s="148"/>
      <c r="EZD194" s="148"/>
      <c r="EZE194" s="148"/>
      <c r="EZF194" s="148"/>
      <c r="EZG194" s="148"/>
      <c r="EZH194" s="148"/>
      <c r="EZI194" s="148"/>
      <c r="EZJ194" s="148"/>
      <c r="EZK194" s="148"/>
      <c r="EZL194" s="148"/>
      <c r="EZM194" s="148"/>
      <c r="EZN194" s="148"/>
      <c r="EZO194" s="148"/>
      <c r="EZP194" s="148"/>
      <c r="EZQ194" s="148"/>
      <c r="EZR194" s="148"/>
      <c r="EZS194" s="148"/>
      <c r="EZT194" s="148"/>
      <c r="EZU194" s="148"/>
      <c r="EZV194" s="148"/>
      <c r="EZW194" s="148"/>
      <c r="EZX194" s="148"/>
      <c r="EZY194" s="148"/>
      <c r="EZZ194" s="148"/>
      <c r="FAA194" s="148"/>
      <c r="FAB194" s="148"/>
      <c r="FAC194" s="148"/>
      <c r="FAD194" s="148"/>
      <c r="FAE194" s="148"/>
      <c r="FAF194" s="148"/>
      <c r="FAG194" s="148"/>
      <c r="FAH194" s="148"/>
      <c r="FAI194" s="148"/>
      <c r="FAJ194" s="148"/>
      <c r="FAK194" s="148"/>
      <c r="FAL194" s="148"/>
      <c r="FAM194" s="148"/>
      <c r="FAN194" s="148"/>
      <c r="FAO194" s="148"/>
      <c r="FAP194" s="148"/>
      <c r="FAQ194" s="148"/>
      <c r="FAR194" s="148"/>
      <c r="FAS194" s="148"/>
      <c r="FAT194" s="148"/>
      <c r="FAU194" s="148"/>
      <c r="FAV194" s="148"/>
      <c r="FAW194" s="148"/>
      <c r="FAX194" s="148"/>
      <c r="FAY194" s="148"/>
      <c r="FAZ194" s="148"/>
      <c r="FBA194" s="148"/>
      <c r="FBB194" s="148"/>
      <c r="FBC194" s="148"/>
      <c r="FBD194" s="148"/>
      <c r="FBE194" s="148"/>
      <c r="FBF194" s="148"/>
      <c r="FBG194" s="148"/>
      <c r="FBH194" s="148"/>
      <c r="FBI194" s="148"/>
      <c r="FBJ194" s="148"/>
      <c r="FBK194" s="148"/>
      <c r="FBL194" s="148"/>
      <c r="FBM194" s="148"/>
      <c r="FBN194" s="148"/>
      <c r="FBO194" s="148"/>
      <c r="FBP194" s="148"/>
      <c r="FBQ194" s="148"/>
      <c r="FBR194" s="148"/>
      <c r="FBS194" s="148"/>
      <c r="FBT194" s="148"/>
      <c r="FBU194" s="148"/>
      <c r="FBV194" s="148"/>
      <c r="FBW194" s="148"/>
      <c r="FBX194" s="148"/>
      <c r="FBY194" s="148"/>
      <c r="FBZ194" s="148"/>
      <c r="FCA194" s="148"/>
      <c r="FCB194" s="148"/>
      <c r="FCC194" s="148"/>
      <c r="FCD194" s="148"/>
      <c r="FCE194" s="148"/>
      <c r="FCF194" s="148"/>
      <c r="FCG194" s="148"/>
      <c r="FCH194" s="148"/>
      <c r="FCI194" s="148"/>
      <c r="FCJ194" s="148"/>
      <c r="FCK194" s="148"/>
      <c r="FCL194" s="148"/>
      <c r="FCM194" s="148"/>
      <c r="FCN194" s="148"/>
      <c r="FCO194" s="148"/>
      <c r="FCP194" s="148"/>
      <c r="FCQ194" s="148"/>
      <c r="FCR194" s="148"/>
      <c r="FCS194" s="148"/>
      <c r="FCT194" s="148"/>
      <c r="FCU194" s="148"/>
      <c r="FCV194" s="148"/>
      <c r="FCW194" s="148"/>
      <c r="FCX194" s="148"/>
      <c r="FCY194" s="148"/>
      <c r="FCZ194" s="148"/>
      <c r="FDA194" s="148"/>
      <c r="FDB194" s="148"/>
      <c r="FDC194" s="148"/>
      <c r="FDD194" s="148"/>
      <c r="FDE194" s="148"/>
      <c r="FDF194" s="148"/>
      <c r="FDG194" s="148"/>
      <c r="FDH194" s="148"/>
      <c r="FDI194" s="148"/>
      <c r="FDJ194" s="148"/>
      <c r="FDK194" s="148"/>
      <c r="FDL194" s="148"/>
      <c r="FDM194" s="148"/>
      <c r="FDN194" s="148"/>
      <c r="FDO194" s="148"/>
      <c r="FDP194" s="148"/>
      <c r="FDQ194" s="148"/>
      <c r="FDR194" s="148"/>
      <c r="FDS194" s="148"/>
      <c r="FDT194" s="148"/>
      <c r="FDU194" s="148"/>
      <c r="FDV194" s="148"/>
      <c r="FDW194" s="148"/>
      <c r="FDX194" s="148"/>
      <c r="FDY194" s="148"/>
      <c r="FDZ194" s="148"/>
      <c r="FEA194" s="148"/>
      <c r="FEB194" s="148"/>
      <c r="FEC194" s="148"/>
      <c r="FED194" s="148"/>
      <c r="FEE194" s="148"/>
      <c r="FEF194" s="148"/>
      <c r="FEG194" s="148"/>
      <c r="FEH194" s="148"/>
      <c r="FEI194" s="148"/>
      <c r="FEJ194" s="148"/>
      <c r="FEK194" s="148"/>
      <c r="FEL194" s="148"/>
      <c r="FEM194" s="148"/>
      <c r="FEN194" s="148"/>
      <c r="FEO194" s="148"/>
      <c r="FEP194" s="148"/>
      <c r="FEQ194" s="148"/>
      <c r="FER194" s="148"/>
      <c r="FES194" s="148"/>
      <c r="FET194" s="148"/>
      <c r="FEU194" s="148"/>
      <c r="FEV194" s="148"/>
      <c r="FEW194" s="148"/>
      <c r="FEX194" s="148"/>
      <c r="FEY194" s="148"/>
      <c r="FEZ194" s="148"/>
      <c r="FFA194" s="148"/>
      <c r="FFB194" s="148"/>
      <c r="FFC194" s="148"/>
      <c r="FFD194" s="148"/>
      <c r="FFE194" s="148"/>
      <c r="FFF194" s="148"/>
      <c r="FFG194" s="148"/>
      <c r="FFH194" s="148"/>
      <c r="FFI194" s="148"/>
      <c r="FFJ194" s="148"/>
      <c r="FFK194" s="148"/>
      <c r="FFL194" s="148"/>
      <c r="FFM194" s="148"/>
      <c r="FFN194" s="148"/>
      <c r="FFO194" s="148"/>
      <c r="FFP194" s="148"/>
      <c r="FFQ194" s="148"/>
      <c r="FFR194" s="148"/>
      <c r="FFS194" s="148"/>
      <c r="FFT194" s="148"/>
      <c r="FFU194" s="148"/>
      <c r="FFV194" s="148"/>
      <c r="FFW194" s="148"/>
      <c r="FFX194" s="148"/>
      <c r="FFY194" s="148"/>
      <c r="FFZ194" s="148"/>
      <c r="FGA194" s="148"/>
      <c r="FGB194" s="148"/>
      <c r="FGC194" s="148"/>
      <c r="FGD194" s="148"/>
      <c r="FGE194" s="148"/>
      <c r="FGF194" s="148"/>
      <c r="FGG194" s="148"/>
      <c r="FGH194" s="148"/>
      <c r="FGI194" s="148"/>
      <c r="FGJ194" s="148"/>
      <c r="FGK194" s="148"/>
      <c r="FGL194" s="148"/>
      <c r="FGM194" s="148"/>
      <c r="FGN194" s="148"/>
      <c r="FGO194" s="148"/>
      <c r="FGP194" s="148"/>
      <c r="FGQ194" s="148"/>
      <c r="FGR194" s="148"/>
      <c r="FGS194" s="148"/>
      <c r="FGT194" s="148"/>
      <c r="FGU194" s="148"/>
      <c r="FGV194" s="148"/>
      <c r="FGW194" s="148"/>
      <c r="FGX194" s="148"/>
      <c r="FGY194" s="148"/>
      <c r="FGZ194" s="148"/>
      <c r="FHA194" s="148"/>
      <c r="FHB194" s="148"/>
      <c r="FHC194" s="148"/>
      <c r="FHD194" s="148"/>
      <c r="FHE194" s="148"/>
      <c r="FHF194" s="148"/>
      <c r="FHG194" s="148"/>
      <c r="FHH194" s="148"/>
      <c r="FHI194" s="148"/>
      <c r="FHJ194" s="148"/>
      <c r="FHK194" s="148"/>
      <c r="FHL194" s="148"/>
      <c r="FHM194" s="148"/>
      <c r="FHN194" s="148"/>
      <c r="FHO194" s="148"/>
      <c r="FHP194" s="148"/>
      <c r="FHQ194" s="148"/>
      <c r="FHR194" s="148"/>
      <c r="FHS194" s="148"/>
      <c r="FHT194" s="148"/>
      <c r="FHU194" s="148"/>
      <c r="FHV194" s="148"/>
      <c r="FHW194" s="148"/>
      <c r="FHX194" s="148"/>
      <c r="FHY194" s="148"/>
      <c r="FHZ194" s="148"/>
      <c r="FIA194" s="148"/>
      <c r="FIB194" s="148"/>
      <c r="FIC194" s="148"/>
      <c r="FID194" s="148"/>
      <c r="FIE194" s="148"/>
      <c r="FIF194" s="148"/>
      <c r="FIG194" s="148"/>
      <c r="FIH194" s="148"/>
      <c r="FII194" s="148"/>
      <c r="FIJ194" s="148"/>
      <c r="FIK194" s="148"/>
      <c r="FIL194" s="148"/>
      <c r="FIM194" s="148"/>
      <c r="FIN194" s="148"/>
      <c r="FIO194" s="148"/>
      <c r="FIP194" s="148"/>
      <c r="FIQ194" s="148"/>
      <c r="FIR194" s="148"/>
      <c r="FIS194" s="148"/>
      <c r="FIT194" s="148"/>
      <c r="FIU194" s="148"/>
      <c r="FIV194" s="148"/>
      <c r="FIW194" s="148"/>
      <c r="FIX194" s="148"/>
      <c r="FIY194" s="148"/>
      <c r="FIZ194" s="148"/>
      <c r="FJA194" s="148"/>
      <c r="FJB194" s="148"/>
      <c r="FJC194" s="148"/>
      <c r="FJD194" s="148"/>
      <c r="FJE194" s="148"/>
      <c r="FJF194" s="148"/>
      <c r="FJG194" s="148"/>
      <c r="FJH194" s="148"/>
      <c r="FJI194" s="148"/>
      <c r="FJJ194" s="148"/>
      <c r="FJK194" s="148"/>
      <c r="FJL194" s="148"/>
      <c r="FJM194" s="148"/>
      <c r="FJN194" s="148"/>
      <c r="FJO194" s="148"/>
      <c r="FJP194" s="148"/>
      <c r="FJQ194" s="148"/>
      <c r="FJR194" s="148"/>
      <c r="FJS194" s="148"/>
      <c r="FJT194" s="148"/>
      <c r="FJU194" s="148"/>
      <c r="FJV194" s="148"/>
      <c r="FJW194" s="148"/>
      <c r="FJX194" s="148"/>
      <c r="FJY194" s="148"/>
      <c r="FJZ194" s="148"/>
      <c r="FKA194" s="148"/>
      <c r="FKB194" s="148"/>
      <c r="FKC194" s="148"/>
      <c r="FKD194" s="148"/>
      <c r="FKE194" s="148"/>
      <c r="FKF194" s="148"/>
      <c r="FKG194" s="148"/>
      <c r="FKH194" s="148"/>
      <c r="FKI194" s="148"/>
      <c r="FKJ194" s="148"/>
      <c r="FKK194" s="148"/>
      <c r="FKL194" s="148"/>
      <c r="FKM194" s="148"/>
      <c r="FKN194" s="148"/>
      <c r="FKO194" s="148"/>
      <c r="FKP194" s="148"/>
      <c r="FKQ194" s="148"/>
      <c r="FKR194" s="148"/>
      <c r="FKS194" s="148"/>
      <c r="FKT194" s="148"/>
      <c r="FKU194" s="148"/>
      <c r="FKV194" s="148"/>
      <c r="FKW194" s="148"/>
      <c r="FKX194" s="148"/>
      <c r="FKY194" s="148"/>
      <c r="FKZ194" s="148"/>
      <c r="FLA194" s="148"/>
      <c r="FLB194" s="148"/>
      <c r="FLC194" s="148"/>
      <c r="FLD194" s="148"/>
      <c r="FLE194" s="148"/>
      <c r="FLF194" s="148"/>
      <c r="FLG194" s="148"/>
      <c r="FLH194" s="148"/>
      <c r="FLI194" s="148"/>
      <c r="FLJ194" s="148"/>
      <c r="FLK194" s="148"/>
      <c r="FLL194" s="148"/>
      <c r="FLM194" s="148"/>
      <c r="FLN194" s="148"/>
      <c r="FLO194" s="148"/>
      <c r="FLP194" s="148"/>
      <c r="FLQ194" s="148"/>
      <c r="FLR194" s="148"/>
      <c r="FLS194" s="148"/>
      <c r="FLT194" s="148"/>
      <c r="FLU194" s="148"/>
      <c r="FLV194" s="148"/>
      <c r="FLW194" s="148"/>
      <c r="FLX194" s="148"/>
      <c r="FLY194" s="148"/>
      <c r="FLZ194" s="148"/>
      <c r="FMA194" s="148"/>
      <c r="FMB194" s="148"/>
      <c r="FMC194" s="148"/>
      <c r="FMD194" s="148"/>
      <c r="FME194" s="148"/>
      <c r="FMF194" s="148"/>
      <c r="FMG194" s="148"/>
      <c r="FMH194" s="148"/>
      <c r="FMI194" s="148"/>
      <c r="FMJ194" s="148"/>
      <c r="FMK194" s="148"/>
      <c r="FML194" s="148"/>
      <c r="FMM194" s="148"/>
      <c r="FMN194" s="148"/>
      <c r="FMO194" s="148"/>
      <c r="FMP194" s="148"/>
      <c r="FMQ194" s="148"/>
      <c r="FMR194" s="148"/>
      <c r="FMS194" s="148"/>
      <c r="FMT194" s="148"/>
      <c r="FMU194" s="148"/>
      <c r="FMV194" s="148"/>
      <c r="FMW194" s="148"/>
      <c r="FMX194" s="148"/>
      <c r="FMY194" s="148"/>
      <c r="FMZ194" s="148"/>
      <c r="FNA194" s="148"/>
      <c r="FNB194" s="148"/>
      <c r="FNC194" s="148"/>
      <c r="FND194" s="148"/>
      <c r="FNE194" s="148"/>
      <c r="FNF194" s="148"/>
      <c r="FNG194" s="148"/>
      <c r="FNH194" s="148"/>
      <c r="FNI194" s="148"/>
      <c r="FNJ194" s="148"/>
      <c r="FNK194" s="148"/>
      <c r="FNL194" s="148"/>
      <c r="FNM194" s="148"/>
      <c r="FNN194" s="148"/>
      <c r="FNO194" s="148"/>
      <c r="FNP194" s="148"/>
      <c r="FNQ194" s="148"/>
      <c r="FNR194" s="148"/>
      <c r="FNS194" s="148"/>
      <c r="FNT194" s="148"/>
      <c r="FNU194" s="148"/>
      <c r="FNV194" s="148"/>
      <c r="FNW194" s="148"/>
      <c r="FNX194" s="148"/>
      <c r="FNY194" s="148"/>
      <c r="FNZ194" s="148"/>
      <c r="FOA194" s="148"/>
      <c r="FOB194" s="148"/>
      <c r="FOC194" s="148"/>
      <c r="FOD194" s="148"/>
      <c r="FOE194" s="148"/>
      <c r="FOF194" s="148"/>
      <c r="FOG194" s="148"/>
      <c r="FOH194" s="148"/>
      <c r="FOI194" s="148"/>
      <c r="FOJ194" s="148"/>
      <c r="FOK194" s="148"/>
      <c r="FOL194" s="148"/>
      <c r="FOM194" s="148"/>
      <c r="FON194" s="148"/>
      <c r="FOO194" s="148"/>
      <c r="FOP194" s="148"/>
      <c r="FOQ194" s="148"/>
      <c r="FOR194" s="148"/>
      <c r="FOS194" s="148"/>
      <c r="FOT194" s="148"/>
      <c r="FOU194" s="148"/>
      <c r="FOV194" s="148"/>
      <c r="FOW194" s="148"/>
      <c r="FOX194" s="148"/>
      <c r="FOY194" s="148"/>
      <c r="FOZ194" s="148"/>
      <c r="FPA194" s="148"/>
      <c r="FPB194" s="148"/>
      <c r="FPC194" s="148"/>
      <c r="FPD194" s="148"/>
      <c r="FPE194" s="148"/>
      <c r="FPF194" s="148"/>
      <c r="FPG194" s="148"/>
      <c r="FPH194" s="148"/>
      <c r="FPI194" s="148"/>
      <c r="FPJ194" s="148"/>
      <c r="FPK194" s="148"/>
      <c r="FPL194" s="148"/>
      <c r="FPM194" s="148"/>
      <c r="FPN194" s="148"/>
      <c r="FPO194" s="148"/>
      <c r="FPP194" s="148"/>
      <c r="FPQ194" s="148"/>
      <c r="FPR194" s="148"/>
      <c r="FPS194" s="148"/>
      <c r="FPT194" s="148"/>
      <c r="FPU194" s="148"/>
      <c r="FPV194" s="148"/>
      <c r="FPW194" s="148"/>
      <c r="FPX194" s="148"/>
      <c r="FPY194" s="148"/>
      <c r="FPZ194" s="148"/>
      <c r="FQA194" s="148"/>
      <c r="FQB194" s="148"/>
      <c r="FQC194" s="148"/>
      <c r="FQD194" s="148"/>
      <c r="FQE194" s="148"/>
      <c r="FQF194" s="148"/>
      <c r="FQG194" s="148"/>
      <c r="FQH194" s="148"/>
      <c r="FQI194" s="148"/>
      <c r="FQJ194" s="148"/>
      <c r="FQK194" s="148"/>
      <c r="FQL194" s="148"/>
      <c r="FQM194" s="148"/>
      <c r="FQN194" s="148"/>
      <c r="FQO194" s="148"/>
      <c r="FQP194" s="148"/>
      <c r="FQQ194" s="148"/>
      <c r="FQR194" s="148"/>
      <c r="FQS194" s="148"/>
      <c r="FQT194" s="148"/>
      <c r="FQU194" s="148"/>
      <c r="FQV194" s="148"/>
      <c r="FQW194" s="148"/>
      <c r="FQX194" s="148"/>
      <c r="FQY194" s="148"/>
      <c r="FQZ194" s="148"/>
      <c r="FRA194" s="148"/>
      <c r="FRB194" s="148"/>
      <c r="FRC194" s="148"/>
      <c r="FRD194" s="148"/>
      <c r="FRE194" s="148"/>
      <c r="FRF194" s="148"/>
      <c r="FRG194" s="148"/>
      <c r="FRH194" s="148"/>
      <c r="FRI194" s="148"/>
      <c r="FRJ194" s="148"/>
      <c r="FRK194" s="148"/>
      <c r="FRL194" s="148"/>
      <c r="FRM194" s="148"/>
      <c r="FRN194" s="148"/>
      <c r="FRO194" s="148"/>
      <c r="FRP194" s="148"/>
      <c r="FRQ194" s="148"/>
      <c r="FRR194" s="148"/>
      <c r="FRS194" s="148"/>
      <c r="FRT194" s="148"/>
      <c r="FRU194" s="148"/>
      <c r="FRV194" s="148"/>
      <c r="FRW194" s="148"/>
      <c r="FRX194" s="148"/>
      <c r="FRY194" s="148"/>
      <c r="FRZ194" s="148"/>
      <c r="FSA194" s="148"/>
      <c r="FSB194" s="148"/>
      <c r="FSC194" s="148"/>
      <c r="FSD194" s="148"/>
      <c r="FSE194" s="148"/>
      <c r="FSF194" s="148"/>
      <c r="FSG194" s="148"/>
      <c r="FSH194" s="148"/>
      <c r="FSI194" s="148"/>
      <c r="FSJ194" s="148"/>
      <c r="FSK194" s="148"/>
      <c r="FSL194" s="148"/>
      <c r="FSM194" s="148"/>
      <c r="FSN194" s="148"/>
      <c r="FSO194" s="148"/>
      <c r="FSP194" s="148"/>
      <c r="FSQ194" s="148"/>
      <c r="FSR194" s="148"/>
      <c r="FSS194" s="148"/>
      <c r="FST194" s="148"/>
      <c r="FSU194" s="148"/>
      <c r="FSV194" s="148"/>
      <c r="FSW194" s="148"/>
      <c r="FSX194" s="148"/>
      <c r="FSY194" s="148"/>
      <c r="FSZ194" s="148"/>
      <c r="FTA194" s="148"/>
      <c r="FTB194" s="148"/>
      <c r="FTC194" s="148"/>
      <c r="FTD194" s="148"/>
      <c r="FTE194" s="148"/>
      <c r="FTF194" s="148"/>
      <c r="FTG194" s="148"/>
      <c r="FTH194" s="148"/>
      <c r="FTI194" s="148"/>
      <c r="FTJ194" s="148"/>
      <c r="FTK194" s="148"/>
      <c r="FTL194" s="148"/>
      <c r="FTM194" s="148"/>
      <c r="FTN194" s="148"/>
      <c r="FTO194" s="148"/>
      <c r="FTP194" s="148"/>
      <c r="FTQ194" s="148"/>
      <c r="FTR194" s="148"/>
      <c r="FTS194" s="148"/>
      <c r="FTT194" s="148"/>
      <c r="FTU194" s="148"/>
      <c r="FTV194" s="148"/>
      <c r="FTW194" s="148"/>
      <c r="FTX194" s="148"/>
      <c r="FTY194" s="148"/>
      <c r="FTZ194" s="148"/>
      <c r="FUA194" s="148"/>
      <c r="FUB194" s="148"/>
      <c r="FUC194" s="148"/>
      <c r="FUD194" s="148"/>
      <c r="FUE194" s="148"/>
      <c r="FUF194" s="148"/>
      <c r="FUG194" s="148"/>
      <c r="FUH194" s="148"/>
      <c r="FUI194" s="148"/>
      <c r="FUJ194" s="148"/>
      <c r="FUK194" s="148"/>
      <c r="FUL194" s="148"/>
      <c r="FUM194" s="148"/>
      <c r="FUN194" s="148"/>
      <c r="FUO194" s="148"/>
      <c r="FUP194" s="148"/>
      <c r="FUQ194" s="148"/>
      <c r="FUR194" s="148"/>
      <c r="FUS194" s="148"/>
      <c r="FUT194" s="148"/>
      <c r="FUU194" s="148"/>
      <c r="FUV194" s="148"/>
      <c r="FUW194" s="148"/>
      <c r="FUX194" s="148"/>
      <c r="FUY194" s="148"/>
      <c r="FUZ194" s="148"/>
      <c r="FVA194" s="148"/>
      <c r="FVB194" s="148"/>
      <c r="FVC194" s="148"/>
      <c r="FVD194" s="148"/>
      <c r="FVE194" s="148"/>
      <c r="FVF194" s="148"/>
      <c r="FVG194" s="148"/>
      <c r="FVH194" s="148"/>
      <c r="FVI194" s="148"/>
      <c r="FVJ194" s="148"/>
      <c r="FVK194" s="148"/>
      <c r="FVL194" s="148"/>
      <c r="FVM194" s="148"/>
      <c r="FVN194" s="148"/>
      <c r="FVO194" s="148"/>
      <c r="FVP194" s="148"/>
      <c r="FVQ194" s="148"/>
      <c r="FVR194" s="148"/>
      <c r="FVS194" s="148"/>
      <c r="FVT194" s="148"/>
      <c r="FVU194" s="148"/>
      <c r="FVV194" s="148"/>
      <c r="FVW194" s="148"/>
      <c r="FVX194" s="148"/>
      <c r="FVY194" s="148"/>
      <c r="FVZ194" s="148"/>
      <c r="FWA194" s="148"/>
      <c r="FWB194" s="148"/>
      <c r="FWC194" s="148"/>
      <c r="FWD194" s="148"/>
      <c r="FWE194" s="148"/>
      <c r="FWF194" s="148"/>
      <c r="FWG194" s="148"/>
      <c r="FWH194" s="148"/>
      <c r="FWI194" s="148"/>
      <c r="FWJ194" s="148"/>
      <c r="FWK194" s="148"/>
      <c r="FWL194" s="148"/>
      <c r="FWM194" s="148"/>
      <c r="FWN194" s="148"/>
      <c r="FWO194" s="148"/>
      <c r="FWP194" s="148"/>
      <c r="FWQ194" s="148"/>
      <c r="FWR194" s="148"/>
      <c r="FWS194" s="148"/>
      <c r="FWT194" s="148"/>
      <c r="FWU194" s="148"/>
      <c r="FWV194" s="148"/>
      <c r="FWW194" s="148"/>
      <c r="FWX194" s="148"/>
      <c r="FWY194" s="148"/>
      <c r="FWZ194" s="148"/>
      <c r="FXA194" s="148"/>
      <c r="FXB194" s="148"/>
      <c r="FXC194" s="148"/>
      <c r="FXD194" s="148"/>
      <c r="FXE194" s="148"/>
      <c r="FXF194" s="148"/>
      <c r="FXG194" s="148"/>
      <c r="FXH194" s="148"/>
      <c r="FXI194" s="148"/>
      <c r="FXJ194" s="148"/>
      <c r="FXK194" s="148"/>
      <c r="FXL194" s="148"/>
      <c r="FXM194" s="148"/>
      <c r="FXN194" s="148"/>
      <c r="FXO194" s="148"/>
      <c r="FXP194" s="148"/>
      <c r="FXQ194" s="148"/>
      <c r="FXR194" s="148"/>
      <c r="FXS194" s="148"/>
      <c r="FXT194" s="148"/>
      <c r="FXU194" s="148"/>
      <c r="FXV194" s="148"/>
      <c r="FXW194" s="148"/>
      <c r="FXX194" s="148"/>
      <c r="FXY194" s="148"/>
      <c r="FXZ194" s="148"/>
      <c r="FYA194" s="148"/>
      <c r="FYB194" s="148"/>
      <c r="FYC194" s="148"/>
      <c r="FYD194" s="148"/>
      <c r="FYE194" s="148"/>
      <c r="FYF194" s="148"/>
      <c r="FYG194" s="148"/>
      <c r="FYH194" s="148"/>
      <c r="FYI194" s="148"/>
      <c r="FYJ194" s="148"/>
      <c r="FYK194" s="148"/>
      <c r="FYL194" s="148"/>
      <c r="FYM194" s="148"/>
      <c r="FYN194" s="148"/>
      <c r="FYO194" s="148"/>
      <c r="FYP194" s="148"/>
      <c r="FYQ194" s="148"/>
      <c r="FYR194" s="148"/>
      <c r="FYS194" s="148"/>
      <c r="FYT194" s="148"/>
      <c r="FYU194" s="148"/>
      <c r="FYV194" s="148"/>
      <c r="FYW194" s="148"/>
      <c r="FYX194" s="148"/>
      <c r="FYY194" s="148"/>
      <c r="FYZ194" s="148"/>
      <c r="FZA194" s="148"/>
      <c r="FZB194" s="148"/>
      <c r="FZC194" s="148"/>
      <c r="FZD194" s="148"/>
      <c r="FZE194" s="148"/>
      <c r="FZF194" s="148"/>
      <c r="FZG194" s="148"/>
      <c r="FZH194" s="148"/>
      <c r="FZI194" s="148"/>
      <c r="FZJ194" s="148"/>
      <c r="FZK194" s="148"/>
      <c r="FZL194" s="148"/>
      <c r="FZM194" s="148"/>
      <c r="FZN194" s="148"/>
      <c r="FZO194" s="148"/>
      <c r="FZP194" s="148"/>
      <c r="FZQ194" s="148"/>
      <c r="FZR194" s="148"/>
      <c r="FZS194" s="148"/>
      <c r="FZT194" s="148"/>
      <c r="FZU194" s="148"/>
      <c r="FZV194" s="148"/>
      <c r="FZW194" s="148"/>
      <c r="FZX194" s="148"/>
      <c r="FZY194" s="148"/>
      <c r="FZZ194" s="148"/>
      <c r="GAA194" s="148"/>
      <c r="GAB194" s="148"/>
      <c r="GAC194" s="148"/>
      <c r="GAD194" s="148"/>
      <c r="GAE194" s="148"/>
      <c r="GAF194" s="148"/>
      <c r="GAG194" s="148"/>
      <c r="GAH194" s="148"/>
      <c r="GAI194" s="148"/>
      <c r="GAJ194" s="148"/>
      <c r="GAK194" s="148"/>
      <c r="GAL194" s="148"/>
      <c r="GAM194" s="148"/>
      <c r="GAN194" s="148"/>
      <c r="GAO194" s="148"/>
      <c r="GAP194" s="148"/>
      <c r="GAQ194" s="148"/>
      <c r="GAR194" s="148"/>
      <c r="GAS194" s="148"/>
      <c r="GAT194" s="148"/>
      <c r="GAU194" s="148"/>
      <c r="GAV194" s="148"/>
      <c r="GAW194" s="148"/>
      <c r="GAX194" s="148"/>
      <c r="GAY194" s="148"/>
      <c r="GAZ194" s="148"/>
      <c r="GBA194" s="148"/>
      <c r="GBB194" s="148"/>
      <c r="GBC194" s="148"/>
      <c r="GBD194" s="148"/>
      <c r="GBE194" s="148"/>
      <c r="GBF194" s="148"/>
      <c r="GBG194" s="148"/>
      <c r="GBH194" s="148"/>
      <c r="GBI194" s="148"/>
      <c r="GBJ194" s="148"/>
      <c r="GBK194" s="148"/>
      <c r="GBL194" s="148"/>
      <c r="GBM194" s="148"/>
      <c r="GBN194" s="148"/>
      <c r="GBO194" s="148"/>
      <c r="GBP194" s="148"/>
      <c r="GBQ194" s="148"/>
      <c r="GBR194" s="148"/>
      <c r="GBS194" s="148"/>
      <c r="GBT194" s="148"/>
      <c r="GBU194" s="148"/>
      <c r="GBV194" s="148"/>
      <c r="GBW194" s="148"/>
      <c r="GBX194" s="148"/>
      <c r="GBY194" s="148"/>
      <c r="GBZ194" s="148"/>
      <c r="GCA194" s="148"/>
      <c r="GCB194" s="148"/>
      <c r="GCC194" s="148"/>
      <c r="GCD194" s="148"/>
      <c r="GCE194" s="148"/>
      <c r="GCF194" s="148"/>
      <c r="GCG194" s="148"/>
      <c r="GCH194" s="148"/>
      <c r="GCI194" s="148"/>
      <c r="GCJ194" s="148"/>
      <c r="GCK194" s="148"/>
      <c r="GCL194" s="148"/>
      <c r="GCM194" s="148"/>
      <c r="GCN194" s="148"/>
      <c r="GCO194" s="148"/>
      <c r="GCP194" s="148"/>
      <c r="GCQ194" s="148"/>
      <c r="GCR194" s="148"/>
      <c r="GCS194" s="148"/>
      <c r="GCT194" s="148"/>
      <c r="GCU194" s="148"/>
      <c r="GCV194" s="148"/>
      <c r="GCW194" s="148"/>
      <c r="GCX194" s="148"/>
      <c r="GCY194" s="148"/>
      <c r="GCZ194" s="148"/>
      <c r="GDA194" s="148"/>
      <c r="GDB194" s="148"/>
      <c r="GDC194" s="148"/>
      <c r="GDD194" s="148"/>
      <c r="GDE194" s="148"/>
      <c r="GDF194" s="148"/>
      <c r="GDG194" s="148"/>
      <c r="GDH194" s="148"/>
      <c r="GDI194" s="148"/>
      <c r="GDJ194" s="148"/>
      <c r="GDK194" s="148"/>
      <c r="GDL194" s="148"/>
      <c r="GDM194" s="148"/>
      <c r="GDN194" s="148"/>
      <c r="GDO194" s="148"/>
      <c r="GDP194" s="148"/>
      <c r="GDQ194" s="148"/>
      <c r="GDR194" s="148"/>
      <c r="GDS194" s="148"/>
      <c r="GDT194" s="148"/>
      <c r="GDU194" s="148"/>
      <c r="GDV194" s="148"/>
      <c r="GDW194" s="148"/>
      <c r="GDX194" s="148"/>
      <c r="GDY194" s="148"/>
      <c r="GDZ194" s="148"/>
      <c r="GEA194" s="148"/>
      <c r="GEB194" s="148"/>
      <c r="GEC194" s="148"/>
      <c r="GED194" s="148"/>
      <c r="GEE194" s="148"/>
      <c r="GEF194" s="148"/>
      <c r="GEG194" s="148"/>
      <c r="GEH194" s="148"/>
      <c r="GEI194" s="148"/>
      <c r="GEJ194" s="148"/>
      <c r="GEK194" s="148"/>
      <c r="GEL194" s="148"/>
      <c r="GEM194" s="148"/>
      <c r="GEN194" s="148"/>
      <c r="GEO194" s="148"/>
      <c r="GEP194" s="148"/>
      <c r="GEQ194" s="148"/>
      <c r="GER194" s="148"/>
      <c r="GES194" s="148"/>
      <c r="GET194" s="148"/>
      <c r="GEU194" s="148"/>
      <c r="GEV194" s="148"/>
      <c r="GEW194" s="148"/>
      <c r="GEX194" s="148"/>
      <c r="GEY194" s="148"/>
      <c r="GEZ194" s="148"/>
      <c r="GFA194" s="148"/>
      <c r="GFB194" s="148"/>
      <c r="GFC194" s="148"/>
      <c r="GFD194" s="148"/>
      <c r="GFE194" s="148"/>
      <c r="GFF194" s="148"/>
      <c r="GFG194" s="148"/>
      <c r="GFH194" s="148"/>
      <c r="GFI194" s="148"/>
      <c r="GFJ194" s="148"/>
      <c r="GFK194" s="148"/>
      <c r="GFL194" s="148"/>
      <c r="GFM194" s="148"/>
      <c r="GFN194" s="148"/>
      <c r="GFO194" s="148"/>
      <c r="GFP194" s="148"/>
      <c r="GFQ194" s="148"/>
      <c r="GFR194" s="148"/>
      <c r="GFS194" s="148"/>
      <c r="GFT194" s="148"/>
      <c r="GFU194" s="148"/>
      <c r="GFV194" s="148"/>
      <c r="GFW194" s="148"/>
      <c r="GFX194" s="148"/>
      <c r="GFY194" s="148"/>
      <c r="GFZ194" s="148"/>
      <c r="GGA194" s="148"/>
      <c r="GGB194" s="148"/>
      <c r="GGC194" s="148"/>
      <c r="GGD194" s="148"/>
      <c r="GGE194" s="148"/>
      <c r="GGF194" s="148"/>
      <c r="GGG194" s="148"/>
      <c r="GGH194" s="148"/>
      <c r="GGI194" s="148"/>
      <c r="GGJ194" s="148"/>
      <c r="GGK194" s="148"/>
      <c r="GGL194" s="148"/>
      <c r="GGM194" s="148"/>
      <c r="GGN194" s="148"/>
      <c r="GGO194" s="148"/>
      <c r="GGP194" s="148"/>
      <c r="GGQ194" s="148"/>
      <c r="GGR194" s="148"/>
      <c r="GGS194" s="148"/>
      <c r="GGT194" s="148"/>
      <c r="GGU194" s="148"/>
      <c r="GGV194" s="148"/>
      <c r="GGW194" s="148"/>
      <c r="GGX194" s="148"/>
      <c r="GGY194" s="148"/>
      <c r="GGZ194" s="148"/>
      <c r="GHA194" s="148"/>
      <c r="GHB194" s="148"/>
      <c r="GHC194" s="148"/>
      <c r="GHD194" s="148"/>
      <c r="GHE194" s="148"/>
      <c r="GHF194" s="148"/>
      <c r="GHG194" s="148"/>
      <c r="GHH194" s="148"/>
      <c r="GHI194" s="148"/>
      <c r="GHJ194" s="148"/>
      <c r="GHK194" s="148"/>
      <c r="GHL194" s="148"/>
      <c r="GHM194" s="148"/>
      <c r="GHN194" s="148"/>
      <c r="GHO194" s="148"/>
      <c r="GHP194" s="148"/>
      <c r="GHQ194" s="148"/>
      <c r="GHR194" s="148"/>
      <c r="GHS194" s="148"/>
      <c r="GHT194" s="148"/>
      <c r="GHU194" s="148"/>
      <c r="GHV194" s="148"/>
      <c r="GHW194" s="148"/>
      <c r="GHX194" s="148"/>
      <c r="GHY194" s="148"/>
      <c r="GHZ194" s="148"/>
      <c r="GIA194" s="148"/>
      <c r="GIB194" s="148"/>
      <c r="GIC194" s="148"/>
      <c r="GID194" s="148"/>
      <c r="GIE194" s="148"/>
      <c r="GIF194" s="148"/>
      <c r="GIG194" s="148"/>
      <c r="GIH194" s="148"/>
      <c r="GII194" s="148"/>
      <c r="GIJ194" s="148"/>
      <c r="GIK194" s="148"/>
      <c r="GIL194" s="148"/>
      <c r="GIM194" s="148"/>
      <c r="GIN194" s="148"/>
      <c r="GIO194" s="148"/>
      <c r="GIP194" s="148"/>
      <c r="GIQ194" s="148"/>
      <c r="GIR194" s="148"/>
      <c r="GIS194" s="148"/>
      <c r="GIT194" s="148"/>
      <c r="GIU194" s="148"/>
      <c r="GIV194" s="148"/>
      <c r="GIW194" s="148"/>
      <c r="GIX194" s="148"/>
      <c r="GIY194" s="148"/>
      <c r="GIZ194" s="148"/>
      <c r="GJA194" s="148"/>
      <c r="GJB194" s="148"/>
      <c r="GJC194" s="148"/>
      <c r="GJD194" s="148"/>
      <c r="GJE194" s="148"/>
      <c r="GJF194" s="148"/>
      <c r="GJG194" s="148"/>
      <c r="GJH194" s="148"/>
      <c r="GJI194" s="148"/>
      <c r="GJJ194" s="148"/>
      <c r="GJK194" s="148"/>
      <c r="GJL194" s="148"/>
      <c r="GJM194" s="148"/>
      <c r="GJN194" s="148"/>
      <c r="GJO194" s="148"/>
      <c r="GJP194" s="148"/>
      <c r="GJQ194" s="148"/>
      <c r="GJR194" s="148"/>
      <c r="GJS194" s="148"/>
      <c r="GJT194" s="148"/>
      <c r="GJU194" s="148"/>
      <c r="GJV194" s="148"/>
      <c r="GJW194" s="148"/>
      <c r="GJX194" s="148"/>
      <c r="GJY194" s="148"/>
      <c r="GJZ194" s="148"/>
      <c r="GKA194" s="148"/>
      <c r="GKB194" s="148"/>
      <c r="GKC194" s="148"/>
      <c r="GKD194" s="148"/>
      <c r="GKE194" s="148"/>
      <c r="GKF194" s="148"/>
      <c r="GKG194" s="148"/>
      <c r="GKH194" s="148"/>
      <c r="GKI194" s="148"/>
      <c r="GKJ194" s="148"/>
      <c r="GKK194" s="148"/>
      <c r="GKL194" s="148"/>
      <c r="GKM194" s="148"/>
      <c r="GKN194" s="148"/>
      <c r="GKO194" s="148"/>
      <c r="GKP194" s="148"/>
      <c r="GKQ194" s="148"/>
      <c r="GKR194" s="148"/>
      <c r="GKS194" s="148"/>
      <c r="GKT194" s="148"/>
      <c r="GKU194" s="148"/>
      <c r="GKV194" s="148"/>
      <c r="GKW194" s="148"/>
      <c r="GKX194" s="148"/>
      <c r="GKY194" s="148"/>
      <c r="GKZ194" s="148"/>
      <c r="GLA194" s="148"/>
      <c r="GLB194" s="148"/>
      <c r="GLC194" s="148"/>
      <c r="GLD194" s="148"/>
      <c r="GLE194" s="148"/>
      <c r="GLF194" s="148"/>
      <c r="GLG194" s="148"/>
      <c r="GLH194" s="148"/>
      <c r="GLI194" s="148"/>
      <c r="GLJ194" s="148"/>
      <c r="GLK194" s="148"/>
      <c r="GLL194" s="148"/>
      <c r="GLM194" s="148"/>
      <c r="GLN194" s="148"/>
      <c r="GLO194" s="148"/>
      <c r="GLP194" s="148"/>
      <c r="GLQ194" s="148"/>
      <c r="GLR194" s="148"/>
      <c r="GLS194" s="148"/>
      <c r="GLT194" s="148"/>
      <c r="GLU194" s="148"/>
      <c r="GLV194" s="148"/>
      <c r="GLW194" s="148"/>
      <c r="GLX194" s="148"/>
      <c r="GLY194" s="148"/>
      <c r="GLZ194" s="148"/>
      <c r="GMA194" s="148"/>
      <c r="GMB194" s="148"/>
      <c r="GMC194" s="148"/>
      <c r="GMD194" s="148"/>
      <c r="GME194" s="148"/>
      <c r="GMF194" s="148"/>
      <c r="GMG194" s="148"/>
      <c r="GMH194" s="148"/>
      <c r="GMI194" s="148"/>
      <c r="GMJ194" s="148"/>
      <c r="GMK194" s="148"/>
      <c r="GML194" s="148"/>
      <c r="GMM194" s="148"/>
      <c r="GMN194" s="148"/>
      <c r="GMO194" s="148"/>
      <c r="GMP194" s="148"/>
      <c r="GMQ194" s="148"/>
      <c r="GMR194" s="148"/>
      <c r="GMS194" s="148"/>
      <c r="GMT194" s="148"/>
      <c r="GMU194" s="148"/>
      <c r="GMV194" s="148"/>
      <c r="GMW194" s="148"/>
      <c r="GMX194" s="148"/>
      <c r="GMY194" s="148"/>
      <c r="GMZ194" s="148"/>
      <c r="GNA194" s="148"/>
      <c r="GNB194" s="148"/>
      <c r="GNC194" s="148"/>
      <c r="GND194" s="148"/>
      <c r="GNE194" s="148"/>
      <c r="GNF194" s="148"/>
      <c r="GNG194" s="148"/>
      <c r="GNH194" s="148"/>
      <c r="GNI194" s="148"/>
      <c r="GNJ194" s="148"/>
      <c r="GNK194" s="148"/>
      <c r="GNL194" s="148"/>
      <c r="GNM194" s="148"/>
      <c r="GNN194" s="148"/>
      <c r="GNO194" s="148"/>
      <c r="GNP194" s="148"/>
      <c r="GNQ194" s="148"/>
      <c r="GNR194" s="148"/>
      <c r="GNS194" s="148"/>
      <c r="GNT194" s="148"/>
      <c r="GNU194" s="148"/>
      <c r="GNV194" s="148"/>
      <c r="GNW194" s="148"/>
      <c r="GNX194" s="148"/>
      <c r="GNY194" s="148"/>
      <c r="GNZ194" s="148"/>
      <c r="GOA194" s="148"/>
      <c r="GOB194" s="148"/>
      <c r="GOC194" s="148"/>
      <c r="GOD194" s="148"/>
      <c r="GOE194" s="148"/>
      <c r="GOF194" s="148"/>
      <c r="GOG194" s="148"/>
      <c r="GOH194" s="148"/>
      <c r="GOI194" s="148"/>
      <c r="GOJ194" s="148"/>
      <c r="GOK194" s="148"/>
      <c r="GOL194" s="148"/>
      <c r="GOM194" s="148"/>
      <c r="GON194" s="148"/>
      <c r="GOO194" s="148"/>
      <c r="GOP194" s="148"/>
      <c r="GOQ194" s="148"/>
      <c r="GOR194" s="148"/>
      <c r="GOS194" s="148"/>
      <c r="GOT194" s="148"/>
      <c r="GOU194" s="148"/>
      <c r="GOV194" s="148"/>
      <c r="GOW194" s="148"/>
      <c r="GOX194" s="148"/>
      <c r="GOY194" s="148"/>
      <c r="GOZ194" s="148"/>
      <c r="GPA194" s="148"/>
      <c r="GPB194" s="148"/>
      <c r="GPC194" s="148"/>
      <c r="GPD194" s="148"/>
      <c r="GPE194" s="148"/>
      <c r="GPF194" s="148"/>
      <c r="GPG194" s="148"/>
      <c r="GPH194" s="148"/>
      <c r="GPI194" s="148"/>
      <c r="GPJ194" s="148"/>
      <c r="GPK194" s="148"/>
      <c r="GPL194" s="148"/>
      <c r="GPM194" s="148"/>
      <c r="GPN194" s="148"/>
      <c r="GPO194" s="148"/>
      <c r="GPP194" s="148"/>
      <c r="GPQ194" s="148"/>
      <c r="GPR194" s="148"/>
      <c r="GPS194" s="148"/>
      <c r="GPT194" s="148"/>
      <c r="GPU194" s="148"/>
      <c r="GPV194" s="148"/>
      <c r="GPW194" s="148"/>
      <c r="GPX194" s="148"/>
      <c r="GPY194" s="148"/>
      <c r="GPZ194" s="148"/>
      <c r="GQA194" s="148"/>
      <c r="GQB194" s="148"/>
      <c r="GQC194" s="148"/>
      <c r="GQD194" s="148"/>
      <c r="GQE194" s="148"/>
      <c r="GQF194" s="148"/>
      <c r="GQG194" s="148"/>
      <c r="GQH194" s="148"/>
      <c r="GQI194" s="148"/>
      <c r="GQJ194" s="148"/>
      <c r="GQK194" s="148"/>
      <c r="GQL194" s="148"/>
      <c r="GQM194" s="148"/>
      <c r="GQN194" s="148"/>
      <c r="GQO194" s="148"/>
      <c r="GQP194" s="148"/>
      <c r="GQQ194" s="148"/>
      <c r="GQR194" s="148"/>
      <c r="GQS194" s="148"/>
      <c r="GQT194" s="148"/>
      <c r="GQU194" s="148"/>
      <c r="GQV194" s="148"/>
      <c r="GQW194" s="148"/>
      <c r="GQX194" s="148"/>
      <c r="GQY194" s="148"/>
      <c r="GQZ194" s="148"/>
      <c r="GRA194" s="148"/>
      <c r="GRB194" s="148"/>
      <c r="GRC194" s="148"/>
      <c r="GRD194" s="148"/>
      <c r="GRE194" s="148"/>
      <c r="GRF194" s="148"/>
      <c r="GRG194" s="148"/>
      <c r="GRH194" s="148"/>
      <c r="GRI194" s="148"/>
      <c r="GRJ194" s="148"/>
      <c r="GRK194" s="148"/>
      <c r="GRL194" s="148"/>
      <c r="GRM194" s="148"/>
      <c r="GRN194" s="148"/>
      <c r="GRO194" s="148"/>
      <c r="GRP194" s="148"/>
      <c r="GRQ194" s="148"/>
      <c r="GRR194" s="148"/>
      <c r="GRS194" s="148"/>
      <c r="GRT194" s="148"/>
      <c r="GRU194" s="148"/>
      <c r="GRV194" s="148"/>
      <c r="GRW194" s="148"/>
      <c r="GRX194" s="148"/>
      <c r="GRY194" s="148"/>
      <c r="GRZ194" s="148"/>
      <c r="GSA194" s="148"/>
      <c r="GSB194" s="148"/>
      <c r="GSC194" s="148"/>
      <c r="GSD194" s="148"/>
      <c r="GSE194" s="148"/>
      <c r="GSF194" s="148"/>
      <c r="GSG194" s="148"/>
      <c r="GSH194" s="148"/>
      <c r="GSI194" s="148"/>
      <c r="GSJ194" s="148"/>
      <c r="GSK194" s="148"/>
      <c r="GSL194" s="148"/>
      <c r="GSM194" s="148"/>
      <c r="GSN194" s="148"/>
      <c r="GSO194" s="148"/>
      <c r="GSP194" s="148"/>
      <c r="GSQ194" s="148"/>
      <c r="GSR194" s="148"/>
      <c r="GSS194" s="148"/>
      <c r="GST194" s="148"/>
      <c r="GSU194" s="148"/>
      <c r="GSV194" s="148"/>
      <c r="GSW194" s="148"/>
      <c r="GSX194" s="148"/>
      <c r="GSY194" s="148"/>
      <c r="GSZ194" s="148"/>
      <c r="GTA194" s="148"/>
      <c r="GTB194" s="148"/>
      <c r="GTC194" s="148"/>
      <c r="GTD194" s="148"/>
      <c r="GTE194" s="148"/>
      <c r="GTF194" s="148"/>
      <c r="GTG194" s="148"/>
      <c r="GTH194" s="148"/>
      <c r="GTI194" s="148"/>
      <c r="GTJ194" s="148"/>
      <c r="GTK194" s="148"/>
      <c r="GTL194" s="148"/>
      <c r="GTM194" s="148"/>
      <c r="GTN194" s="148"/>
      <c r="GTO194" s="148"/>
      <c r="GTP194" s="148"/>
      <c r="GTQ194" s="148"/>
      <c r="GTR194" s="148"/>
      <c r="GTS194" s="148"/>
      <c r="GTT194" s="148"/>
      <c r="GTU194" s="148"/>
      <c r="GTV194" s="148"/>
      <c r="GTW194" s="148"/>
      <c r="GTX194" s="148"/>
      <c r="GTY194" s="148"/>
      <c r="GTZ194" s="148"/>
      <c r="GUA194" s="148"/>
      <c r="GUB194" s="148"/>
      <c r="GUC194" s="148"/>
      <c r="GUD194" s="148"/>
      <c r="GUE194" s="148"/>
      <c r="GUF194" s="148"/>
      <c r="GUG194" s="148"/>
      <c r="GUH194" s="148"/>
      <c r="GUI194" s="148"/>
      <c r="GUJ194" s="148"/>
      <c r="GUK194" s="148"/>
      <c r="GUL194" s="148"/>
      <c r="GUM194" s="148"/>
      <c r="GUN194" s="148"/>
      <c r="GUO194" s="148"/>
      <c r="GUP194" s="148"/>
      <c r="GUQ194" s="148"/>
      <c r="GUR194" s="148"/>
      <c r="GUS194" s="148"/>
      <c r="GUT194" s="148"/>
      <c r="GUU194" s="148"/>
      <c r="GUV194" s="148"/>
      <c r="GUW194" s="148"/>
      <c r="GUX194" s="148"/>
      <c r="GUY194" s="148"/>
      <c r="GUZ194" s="148"/>
      <c r="GVA194" s="148"/>
      <c r="GVB194" s="148"/>
      <c r="GVC194" s="148"/>
      <c r="GVD194" s="148"/>
      <c r="GVE194" s="148"/>
      <c r="GVF194" s="148"/>
      <c r="GVG194" s="148"/>
      <c r="GVH194" s="148"/>
      <c r="GVI194" s="148"/>
      <c r="GVJ194" s="148"/>
      <c r="GVK194" s="148"/>
      <c r="GVL194" s="148"/>
      <c r="GVM194" s="148"/>
      <c r="GVN194" s="148"/>
      <c r="GVO194" s="148"/>
      <c r="GVP194" s="148"/>
      <c r="GVQ194" s="148"/>
      <c r="GVR194" s="148"/>
      <c r="GVS194" s="148"/>
      <c r="GVT194" s="148"/>
      <c r="GVU194" s="148"/>
      <c r="GVV194" s="148"/>
      <c r="GVW194" s="148"/>
      <c r="GVX194" s="148"/>
      <c r="GVY194" s="148"/>
      <c r="GVZ194" s="148"/>
      <c r="GWA194" s="148"/>
      <c r="GWB194" s="148"/>
      <c r="GWC194" s="148"/>
      <c r="GWD194" s="148"/>
      <c r="GWE194" s="148"/>
      <c r="GWF194" s="148"/>
      <c r="GWG194" s="148"/>
      <c r="GWH194" s="148"/>
      <c r="GWI194" s="148"/>
      <c r="GWJ194" s="148"/>
      <c r="GWK194" s="148"/>
      <c r="GWL194" s="148"/>
      <c r="GWM194" s="148"/>
      <c r="GWN194" s="148"/>
      <c r="GWO194" s="148"/>
      <c r="GWP194" s="148"/>
      <c r="GWQ194" s="148"/>
      <c r="GWR194" s="148"/>
      <c r="GWS194" s="148"/>
      <c r="GWT194" s="148"/>
      <c r="GWU194" s="148"/>
      <c r="GWV194" s="148"/>
      <c r="GWW194" s="148"/>
      <c r="GWX194" s="148"/>
      <c r="GWY194" s="148"/>
      <c r="GWZ194" s="148"/>
      <c r="GXA194" s="148"/>
      <c r="GXB194" s="148"/>
      <c r="GXC194" s="148"/>
      <c r="GXD194" s="148"/>
      <c r="GXE194" s="148"/>
      <c r="GXF194" s="148"/>
      <c r="GXG194" s="148"/>
      <c r="GXH194" s="148"/>
      <c r="GXI194" s="148"/>
      <c r="GXJ194" s="148"/>
      <c r="GXK194" s="148"/>
      <c r="GXL194" s="148"/>
      <c r="GXM194" s="148"/>
      <c r="GXN194" s="148"/>
      <c r="GXO194" s="148"/>
      <c r="GXP194" s="148"/>
      <c r="GXQ194" s="148"/>
      <c r="GXR194" s="148"/>
      <c r="GXS194" s="148"/>
      <c r="GXT194" s="148"/>
      <c r="GXU194" s="148"/>
      <c r="GXV194" s="148"/>
      <c r="GXW194" s="148"/>
      <c r="GXX194" s="148"/>
      <c r="GXY194" s="148"/>
      <c r="GXZ194" s="148"/>
      <c r="GYA194" s="148"/>
      <c r="GYB194" s="148"/>
      <c r="GYC194" s="148"/>
      <c r="GYD194" s="148"/>
      <c r="GYE194" s="148"/>
      <c r="GYF194" s="148"/>
      <c r="GYG194" s="148"/>
      <c r="GYH194" s="148"/>
      <c r="GYI194" s="148"/>
      <c r="GYJ194" s="148"/>
      <c r="GYK194" s="148"/>
      <c r="GYL194" s="148"/>
      <c r="GYM194" s="148"/>
      <c r="GYN194" s="148"/>
      <c r="GYO194" s="148"/>
      <c r="GYP194" s="148"/>
      <c r="GYQ194" s="148"/>
      <c r="GYR194" s="148"/>
      <c r="GYS194" s="148"/>
      <c r="GYT194" s="148"/>
      <c r="GYU194" s="148"/>
      <c r="GYV194" s="148"/>
      <c r="GYW194" s="148"/>
      <c r="GYX194" s="148"/>
      <c r="GYY194" s="148"/>
      <c r="GYZ194" s="148"/>
      <c r="GZA194" s="148"/>
      <c r="GZB194" s="148"/>
      <c r="GZC194" s="148"/>
      <c r="GZD194" s="148"/>
      <c r="GZE194" s="148"/>
      <c r="GZF194" s="148"/>
      <c r="GZG194" s="148"/>
      <c r="GZH194" s="148"/>
      <c r="GZI194" s="148"/>
      <c r="GZJ194" s="148"/>
      <c r="GZK194" s="148"/>
      <c r="GZL194" s="148"/>
      <c r="GZM194" s="148"/>
      <c r="GZN194" s="148"/>
      <c r="GZO194" s="148"/>
      <c r="GZP194" s="148"/>
      <c r="GZQ194" s="148"/>
      <c r="GZR194" s="148"/>
      <c r="GZS194" s="148"/>
      <c r="GZT194" s="148"/>
      <c r="GZU194" s="148"/>
      <c r="GZV194" s="148"/>
      <c r="GZW194" s="148"/>
      <c r="GZX194" s="148"/>
      <c r="GZY194" s="148"/>
      <c r="GZZ194" s="148"/>
      <c r="HAA194" s="148"/>
      <c r="HAB194" s="148"/>
      <c r="HAC194" s="148"/>
      <c r="HAD194" s="148"/>
      <c r="HAE194" s="148"/>
      <c r="HAF194" s="148"/>
      <c r="HAG194" s="148"/>
      <c r="HAH194" s="148"/>
      <c r="HAI194" s="148"/>
      <c r="HAJ194" s="148"/>
      <c r="HAK194" s="148"/>
      <c r="HAL194" s="148"/>
      <c r="HAM194" s="148"/>
      <c r="HAN194" s="148"/>
      <c r="HAO194" s="148"/>
      <c r="HAP194" s="148"/>
      <c r="HAQ194" s="148"/>
      <c r="HAR194" s="148"/>
      <c r="HAS194" s="148"/>
      <c r="HAT194" s="148"/>
      <c r="HAU194" s="148"/>
      <c r="HAV194" s="148"/>
      <c r="HAW194" s="148"/>
      <c r="HAX194" s="148"/>
      <c r="HAY194" s="148"/>
      <c r="HAZ194" s="148"/>
      <c r="HBA194" s="148"/>
      <c r="HBB194" s="148"/>
      <c r="HBC194" s="148"/>
      <c r="HBD194" s="148"/>
      <c r="HBE194" s="148"/>
      <c r="HBF194" s="148"/>
      <c r="HBG194" s="148"/>
      <c r="HBH194" s="148"/>
      <c r="HBI194" s="148"/>
      <c r="HBJ194" s="148"/>
      <c r="HBK194" s="148"/>
      <c r="HBL194" s="148"/>
      <c r="HBM194" s="148"/>
      <c r="HBN194" s="148"/>
      <c r="HBO194" s="148"/>
      <c r="HBP194" s="148"/>
      <c r="HBQ194" s="148"/>
      <c r="HBR194" s="148"/>
      <c r="HBS194" s="148"/>
      <c r="HBT194" s="148"/>
      <c r="HBU194" s="148"/>
      <c r="HBV194" s="148"/>
      <c r="HBW194" s="148"/>
      <c r="HBX194" s="148"/>
      <c r="HBY194" s="148"/>
      <c r="HBZ194" s="148"/>
      <c r="HCA194" s="148"/>
      <c r="HCB194" s="148"/>
      <c r="HCC194" s="148"/>
      <c r="HCD194" s="148"/>
      <c r="HCE194" s="148"/>
      <c r="HCF194" s="148"/>
      <c r="HCG194" s="148"/>
      <c r="HCH194" s="148"/>
      <c r="HCI194" s="148"/>
      <c r="HCJ194" s="148"/>
      <c r="HCK194" s="148"/>
      <c r="HCL194" s="148"/>
      <c r="HCM194" s="148"/>
      <c r="HCN194" s="148"/>
      <c r="HCO194" s="148"/>
      <c r="HCP194" s="148"/>
      <c r="HCQ194" s="148"/>
      <c r="HCR194" s="148"/>
      <c r="HCS194" s="148"/>
      <c r="HCT194" s="148"/>
      <c r="HCU194" s="148"/>
      <c r="HCV194" s="148"/>
      <c r="HCW194" s="148"/>
      <c r="HCX194" s="148"/>
      <c r="HCY194" s="148"/>
      <c r="HCZ194" s="148"/>
      <c r="HDA194" s="148"/>
      <c r="HDB194" s="148"/>
      <c r="HDC194" s="148"/>
      <c r="HDD194" s="148"/>
      <c r="HDE194" s="148"/>
      <c r="HDF194" s="148"/>
      <c r="HDG194" s="148"/>
      <c r="HDH194" s="148"/>
      <c r="HDI194" s="148"/>
      <c r="HDJ194" s="148"/>
      <c r="HDK194" s="148"/>
      <c r="HDL194" s="148"/>
      <c r="HDM194" s="148"/>
      <c r="HDN194" s="148"/>
      <c r="HDO194" s="148"/>
      <c r="HDP194" s="148"/>
      <c r="HDQ194" s="148"/>
      <c r="HDR194" s="148"/>
      <c r="HDS194" s="148"/>
      <c r="HDT194" s="148"/>
      <c r="HDU194" s="148"/>
      <c r="HDV194" s="148"/>
      <c r="HDW194" s="148"/>
      <c r="HDX194" s="148"/>
      <c r="HDY194" s="148"/>
      <c r="HDZ194" s="148"/>
      <c r="HEA194" s="148"/>
      <c r="HEB194" s="148"/>
      <c r="HEC194" s="148"/>
      <c r="HED194" s="148"/>
      <c r="HEE194" s="148"/>
      <c r="HEF194" s="148"/>
      <c r="HEG194" s="148"/>
      <c r="HEH194" s="148"/>
      <c r="HEI194" s="148"/>
      <c r="HEJ194" s="148"/>
      <c r="HEK194" s="148"/>
      <c r="HEL194" s="148"/>
      <c r="HEM194" s="148"/>
      <c r="HEN194" s="148"/>
      <c r="HEO194" s="148"/>
      <c r="HEP194" s="148"/>
      <c r="HEQ194" s="148"/>
      <c r="HER194" s="148"/>
      <c r="HES194" s="148"/>
      <c r="HET194" s="148"/>
      <c r="HEU194" s="148"/>
      <c r="HEV194" s="148"/>
      <c r="HEW194" s="148"/>
      <c r="HEX194" s="148"/>
      <c r="HEY194" s="148"/>
      <c r="HEZ194" s="148"/>
      <c r="HFA194" s="148"/>
      <c r="HFB194" s="148"/>
      <c r="HFC194" s="148"/>
      <c r="HFD194" s="148"/>
      <c r="HFE194" s="148"/>
      <c r="HFF194" s="148"/>
      <c r="HFG194" s="148"/>
      <c r="HFH194" s="148"/>
      <c r="HFI194" s="148"/>
      <c r="HFJ194" s="148"/>
      <c r="HFK194" s="148"/>
      <c r="HFL194" s="148"/>
      <c r="HFM194" s="148"/>
      <c r="HFN194" s="148"/>
      <c r="HFO194" s="148"/>
      <c r="HFP194" s="148"/>
      <c r="HFQ194" s="148"/>
      <c r="HFR194" s="148"/>
      <c r="HFS194" s="148"/>
      <c r="HFT194" s="148"/>
      <c r="HFU194" s="148"/>
      <c r="HFV194" s="148"/>
      <c r="HFW194" s="148"/>
      <c r="HFX194" s="148"/>
      <c r="HFY194" s="148"/>
      <c r="HFZ194" s="148"/>
      <c r="HGA194" s="148"/>
      <c r="HGB194" s="148"/>
      <c r="HGC194" s="148"/>
      <c r="HGD194" s="148"/>
      <c r="HGE194" s="148"/>
      <c r="HGF194" s="148"/>
      <c r="HGG194" s="148"/>
      <c r="HGH194" s="148"/>
      <c r="HGI194" s="148"/>
      <c r="HGJ194" s="148"/>
      <c r="HGK194" s="148"/>
      <c r="HGL194" s="148"/>
      <c r="HGM194" s="148"/>
      <c r="HGN194" s="148"/>
      <c r="HGO194" s="148"/>
      <c r="HGP194" s="148"/>
      <c r="HGQ194" s="148"/>
      <c r="HGR194" s="148"/>
      <c r="HGS194" s="148"/>
      <c r="HGT194" s="148"/>
      <c r="HGU194" s="148"/>
      <c r="HGV194" s="148"/>
      <c r="HGW194" s="148"/>
      <c r="HGX194" s="148"/>
      <c r="HGY194" s="148"/>
      <c r="HGZ194" s="148"/>
      <c r="HHA194" s="148"/>
      <c r="HHB194" s="148"/>
      <c r="HHC194" s="148"/>
      <c r="HHD194" s="148"/>
      <c r="HHE194" s="148"/>
      <c r="HHF194" s="148"/>
      <c r="HHG194" s="148"/>
      <c r="HHH194" s="148"/>
      <c r="HHI194" s="148"/>
      <c r="HHJ194" s="148"/>
      <c r="HHK194" s="148"/>
      <c r="HHL194" s="148"/>
      <c r="HHM194" s="148"/>
      <c r="HHN194" s="148"/>
      <c r="HHO194" s="148"/>
      <c r="HHP194" s="148"/>
      <c r="HHQ194" s="148"/>
      <c r="HHR194" s="148"/>
      <c r="HHS194" s="148"/>
      <c r="HHT194" s="148"/>
      <c r="HHU194" s="148"/>
      <c r="HHV194" s="148"/>
      <c r="HHW194" s="148"/>
      <c r="HHX194" s="148"/>
      <c r="HHY194" s="148"/>
      <c r="HHZ194" s="148"/>
      <c r="HIA194" s="148"/>
      <c r="HIB194" s="148"/>
      <c r="HIC194" s="148"/>
      <c r="HID194" s="148"/>
      <c r="HIE194" s="148"/>
      <c r="HIF194" s="148"/>
      <c r="HIG194" s="148"/>
      <c r="HIH194" s="148"/>
      <c r="HII194" s="148"/>
      <c r="HIJ194" s="148"/>
      <c r="HIK194" s="148"/>
      <c r="HIL194" s="148"/>
      <c r="HIM194" s="148"/>
      <c r="HIN194" s="148"/>
      <c r="HIO194" s="148"/>
      <c r="HIP194" s="148"/>
      <c r="HIQ194" s="148"/>
      <c r="HIR194" s="148"/>
      <c r="HIS194" s="148"/>
      <c r="HIT194" s="148"/>
      <c r="HIU194" s="148"/>
      <c r="HIV194" s="148"/>
      <c r="HIW194" s="148"/>
      <c r="HIX194" s="148"/>
      <c r="HIY194" s="148"/>
      <c r="HIZ194" s="148"/>
      <c r="HJA194" s="148"/>
      <c r="HJB194" s="148"/>
      <c r="HJC194" s="148"/>
      <c r="HJD194" s="148"/>
      <c r="HJE194" s="148"/>
      <c r="HJF194" s="148"/>
      <c r="HJG194" s="148"/>
      <c r="HJH194" s="148"/>
      <c r="HJI194" s="148"/>
      <c r="HJJ194" s="148"/>
      <c r="HJK194" s="148"/>
      <c r="HJL194" s="148"/>
      <c r="HJM194" s="148"/>
      <c r="HJN194" s="148"/>
      <c r="HJO194" s="148"/>
      <c r="HJP194" s="148"/>
      <c r="HJQ194" s="148"/>
      <c r="HJR194" s="148"/>
      <c r="HJS194" s="148"/>
      <c r="HJT194" s="148"/>
      <c r="HJU194" s="148"/>
      <c r="HJV194" s="148"/>
      <c r="HJW194" s="148"/>
      <c r="HJX194" s="148"/>
      <c r="HJY194" s="148"/>
      <c r="HJZ194" s="148"/>
      <c r="HKA194" s="148"/>
      <c r="HKB194" s="148"/>
      <c r="HKC194" s="148"/>
      <c r="HKD194" s="148"/>
      <c r="HKE194" s="148"/>
      <c r="HKF194" s="148"/>
      <c r="HKG194" s="148"/>
      <c r="HKH194" s="148"/>
      <c r="HKI194" s="148"/>
      <c r="HKJ194" s="148"/>
      <c r="HKK194" s="148"/>
      <c r="HKL194" s="148"/>
      <c r="HKM194" s="148"/>
      <c r="HKN194" s="148"/>
      <c r="HKO194" s="148"/>
      <c r="HKP194" s="148"/>
      <c r="HKQ194" s="148"/>
      <c r="HKR194" s="148"/>
      <c r="HKS194" s="148"/>
      <c r="HKT194" s="148"/>
      <c r="HKU194" s="148"/>
      <c r="HKV194" s="148"/>
      <c r="HKW194" s="148"/>
      <c r="HKX194" s="148"/>
      <c r="HKY194" s="148"/>
      <c r="HKZ194" s="148"/>
      <c r="HLA194" s="148"/>
      <c r="HLB194" s="148"/>
      <c r="HLC194" s="148"/>
      <c r="HLD194" s="148"/>
      <c r="HLE194" s="148"/>
      <c r="HLF194" s="148"/>
      <c r="HLG194" s="148"/>
      <c r="HLH194" s="148"/>
      <c r="HLI194" s="148"/>
      <c r="HLJ194" s="148"/>
      <c r="HLK194" s="148"/>
      <c r="HLL194" s="148"/>
      <c r="HLM194" s="148"/>
      <c r="HLN194" s="148"/>
      <c r="HLO194" s="148"/>
      <c r="HLP194" s="148"/>
      <c r="HLQ194" s="148"/>
      <c r="HLR194" s="148"/>
      <c r="HLS194" s="148"/>
      <c r="HLT194" s="148"/>
      <c r="HLU194" s="148"/>
      <c r="HLV194" s="148"/>
      <c r="HLW194" s="148"/>
      <c r="HLX194" s="148"/>
      <c r="HLY194" s="148"/>
      <c r="HLZ194" s="148"/>
      <c r="HMA194" s="148"/>
      <c r="HMB194" s="148"/>
      <c r="HMC194" s="148"/>
      <c r="HMD194" s="148"/>
      <c r="HME194" s="148"/>
      <c r="HMF194" s="148"/>
      <c r="HMG194" s="148"/>
      <c r="HMH194" s="148"/>
      <c r="HMI194" s="148"/>
      <c r="HMJ194" s="148"/>
      <c r="HMK194" s="148"/>
      <c r="HML194" s="148"/>
      <c r="HMM194" s="148"/>
      <c r="HMN194" s="148"/>
      <c r="HMO194" s="148"/>
      <c r="HMP194" s="148"/>
      <c r="HMQ194" s="148"/>
      <c r="HMR194" s="148"/>
      <c r="HMS194" s="148"/>
      <c r="HMT194" s="148"/>
      <c r="HMU194" s="148"/>
      <c r="HMV194" s="148"/>
      <c r="HMW194" s="148"/>
      <c r="HMX194" s="148"/>
      <c r="HMY194" s="148"/>
      <c r="HMZ194" s="148"/>
      <c r="HNA194" s="148"/>
      <c r="HNB194" s="148"/>
      <c r="HNC194" s="148"/>
      <c r="HND194" s="148"/>
      <c r="HNE194" s="148"/>
      <c r="HNF194" s="148"/>
      <c r="HNG194" s="148"/>
      <c r="HNH194" s="148"/>
      <c r="HNI194" s="148"/>
      <c r="HNJ194" s="148"/>
      <c r="HNK194" s="148"/>
      <c r="HNL194" s="148"/>
      <c r="HNM194" s="148"/>
      <c r="HNN194" s="148"/>
      <c r="HNO194" s="148"/>
      <c r="HNP194" s="148"/>
      <c r="HNQ194" s="148"/>
      <c r="HNR194" s="148"/>
      <c r="HNS194" s="148"/>
      <c r="HNT194" s="148"/>
      <c r="HNU194" s="148"/>
      <c r="HNV194" s="148"/>
      <c r="HNW194" s="148"/>
      <c r="HNX194" s="148"/>
      <c r="HNY194" s="148"/>
      <c r="HNZ194" s="148"/>
      <c r="HOA194" s="148"/>
      <c r="HOB194" s="148"/>
      <c r="HOC194" s="148"/>
      <c r="HOD194" s="148"/>
      <c r="HOE194" s="148"/>
      <c r="HOF194" s="148"/>
      <c r="HOG194" s="148"/>
      <c r="HOH194" s="148"/>
      <c r="HOI194" s="148"/>
      <c r="HOJ194" s="148"/>
      <c r="HOK194" s="148"/>
      <c r="HOL194" s="148"/>
      <c r="HOM194" s="148"/>
      <c r="HON194" s="148"/>
      <c r="HOO194" s="148"/>
      <c r="HOP194" s="148"/>
      <c r="HOQ194" s="148"/>
      <c r="HOR194" s="148"/>
      <c r="HOS194" s="148"/>
      <c r="HOT194" s="148"/>
      <c r="HOU194" s="148"/>
      <c r="HOV194" s="148"/>
      <c r="HOW194" s="148"/>
      <c r="HOX194" s="148"/>
      <c r="HOY194" s="148"/>
      <c r="HOZ194" s="148"/>
      <c r="HPA194" s="148"/>
      <c r="HPB194" s="148"/>
      <c r="HPC194" s="148"/>
      <c r="HPD194" s="148"/>
      <c r="HPE194" s="148"/>
      <c r="HPF194" s="148"/>
      <c r="HPG194" s="148"/>
      <c r="HPH194" s="148"/>
      <c r="HPI194" s="148"/>
      <c r="HPJ194" s="148"/>
      <c r="HPK194" s="148"/>
      <c r="HPL194" s="148"/>
      <c r="HPM194" s="148"/>
      <c r="HPN194" s="148"/>
      <c r="HPO194" s="148"/>
      <c r="HPP194" s="148"/>
      <c r="HPQ194" s="148"/>
      <c r="HPR194" s="148"/>
      <c r="HPS194" s="148"/>
      <c r="HPT194" s="148"/>
      <c r="HPU194" s="148"/>
      <c r="HPV194" s="148"/>
      <c r="HPW194" s="148"/>
      <c r="HPX194" s="148"/>
      <c r="HPY194" s="148"/>
      <c r="HPZ194" s="148"/>
      <c r="HQA194" s="148"/>
      <c r="HQB194" s="148"/>
      <c r="HQC194" s="148"/>
      <c r="HQD194" s="148"/>
      <c r="HQE194" s="148"/>
      <c r="HQF194" s="148"/>
      <c r="HQG194" s="148"/>
      <c r="HQH194" s="148"/>
      <c r="HQI194" s="148"/>
      <c r="HQJ194" s="148"/>
      <c r="HQK194" s="148"/>
      <c r="HQL194" s="148"/>
      <c r="HQM194" s="148"/>
      <c r="HQN194" s="148"/>
      <c r="HQO194" s="148"/>
      <c r="HQP194" s="148"/>
      <c r="HQQ194" s="148"/>
      <c r="HQR194" s="148"/>
      <c r="HQS194" s="148"/>
      <c r="HQT194" s="148"/>
      <c r="HQU194" s="148"/>
      <c r="HQV194" s="148"/>
      <c r="HQW194" s="148"/>
      <c r="HQX194" s="148"/>
      <c r="HQY194" s="148"/>
      <c r="HQZ194" s="148"/>
      <c r="HRA194" s="148"/>
      <c r="HRB194" s="148"/>
      <c r="HRC194" s="148"/>
      <c r="HRD194" s="148"/>
      <c r="HRE194" s="148"/>
      <c r="HRF194" s="148"/>
      <c r="HRG194" s="148"/>
      <c r="HRH194" s="148"/>
      <c r="HRI194" s="148"/>
      <c r="HRJ194" s="148"/>
      <c r="HRK194" s="148"/>
      <c r="HRL194" s="148"/>
      <c r="HRM194" s="148"/>
      <c r="HRN194" s="148"/>
      <c r="HRO194" s="148"/>
      <c r="HRP194" s="148"/>
      <c r="HRQ194" s="148"/>
      <c r="HRR194" s="148"/>
      <c r="HRS194" s="148"/>
      <c r="HRT194" s="148"/>
      <c r="HRU194" s="148"/>
      <c r="HRV194" s="148"/>
      <c r="HRW194" s="148"/>
      <c r="HRX194" s="148"/>
      <c r="HRY194" s="148"/>
      <c r="HRZ194" s="148"/>
      <c r="HSA194" s="148"/>
      <c r="HSB194" s="148"/>
      <c r="HSC194" s="148"/>
      <c r="HSD194" s="148"/>
      <c r="HSE194" s="148"/>
      <c r="HSF194" s="148"/>
      <c r="HSG194" s="148"/>
      <c r="HSH194" s="148"/>
      <c r="HSI194" s="148"/>
      <c r="HSJ194" s="148"/>
      <c r="HSK194" s="148"/>
      <c r="HSL194" s="148"/>
      <c r="HSM194" s="148"/>
      <c r="HSN194" s="148"/>
      <c r="HSO194" s="148"/>
      <c r="HSP194" s="148"/>
      <c r="HSQ194" s="148"/>
      <c r="HSR194" s="148"/>
      <c r="HSS194" s="148"/>
      <c r="HST194" s="148"/>
      <c r="HSU194" s="148"/>
      <c r="HSV194" s="148"/>
      <c r="HSW194" s="148"/>
      <c r="HSX194" s="148"/>
      <c r="HSY194" s="148"/>
      <c r="HSZ194" s="148"/>
      <c r="HTA194" s="148"/>
      <c r="HTB194" s="148"/>
      <c r="HTC194" s="148"/>
      <c r="HTD194" s="148"/>
      <c r="HTE194" s="148"/>
      <c r="HTF194" s="148"/>
      <c r="HTG194" s="148"/>
      <c r="HTH194" s="148"/>
      <c r="HTI194" s="148"/>
      <c r="HTJ194" s="148"/>
      <c r="HTK194" s="148"/>
      <c r="HTL194" s="148"/>
      <c r="HTM194" s="148"/>
      <c r="HTN194" s="148"/>
      <c r="HTO194" s="148"/>
      <c r="HTP194" s="148"/>
      <c r="HTQ194" s="148"/>
      <c r="HTR194" s="148"/>
      <c r="HTS194" s="148"/>
      <c r="HTT194" s="148"/>
      <c r="HTU194" s="148"/>
      <c r="HTV194" s="148"/>
      <c r="HTW194" s="148"/>
      <c r="HTX194" s="148"/>
      <c r="HTY194" s="148"/>
      <c r="HTZ194" s="148"/>
      <c r="HUA194" s="148"/>
      <c r="HUB194" s="148"/>
      <c r="HUC194" s="148"/>
      <c r="HUD194" s="148"/>
      <c r="HUE194" s="148"/>
      <c r="HUF194" s="148"/>
      <c r="HUG194" s="148"/>
      <c r="HUH194" s="148"/>
      <c r="HUI194" s="148"/>
      <c r="HUJ194" s="148"/>
      <c r="HUK194" s="148"/>
      <c r="HUL194" s="148"/>
      <c r="HUM194" s="148"/>
      <c r="HUN194" s="148"/>
      <c r="HUO194" s="148"/>
      <c r="HUP194" s="148"/>
      <c r="HUQ194" s="148"/>
      <c r="HUR194" s="148"/>
      <c r="HUS194" s="148"/>
      <c r="HUT194" s="148"/>
      <c r="HUU194" s="148"/>
      <c r="HUV194" s="148"/>
      <c r="HUW194" s="148"/>
      <c r="HUX194" s="148"/>
      <c r="HUY194" s="148"/>
      <c r="HUZ194" s="148"/>
      <c r="HVA194" s="148"/>
      <c r="HVB194" s="148"/>
      <c r="HVC194" s="148"/>
      <c r="HVD194" s="148"/>
      <c r="HVE194" s="148"/>
      <c r="HVF194" s="148"/>
      <c r="HVG194" s="148"/>
      <c r="HVH194" s="148"/>
      <c r="HVI194" s="148"/>
      <c r="HVJ194" s="148"/>
      <c r="HVK194" s="148"/>
      <c r="HVL194" s="148"/>
      <c r="HVM194" s="148"/>
      <c r="HVN194" s="148"/>
      <c r="HVO194" s="148"/>
      <c r="HVP194" s="148"/>
      <c r="HVQ194" s="148"/>
      <c r="HVR194" s="148"/>
      <c r="HVS194" s="148"/>
      <c r="HVT194" s="148"/>
      <c r="HVU194" s="148"/>
      <c r="HVV194" s="148"/>
      <c r="HVW194" s="148"/>
      <c r="HVX194" s="148"/>
      <c r="HVY194" s="148"/>
      <c r="HVZ194" s="148"/>
      <c r="HWA194" s="148"/>
      <c r="HWB194" s="148"/>
      <c r="HWC194" s="148"/>
      <c r="HWD194" s="148"/>
      <c r="HWE194" s="148"/>
      <c r="HWF194" s="148"/>
      <c r="HWG194" s="148"/>
      <c r="HWH194" s="148"/>
      <c r="HWI194" s="148"/>
      <c r="HWJ194" s="148"/>
      <c r="HWK194" s="148"/>
      <c r="HWL194" s="148"/>
      <c r="HWM194" s="148"/>
      <c r="HWN194" s="148"/>
      <c r="HWO194" s="148"/>
      <c r="HWP194" s="148"/>
      <c r="HWQ194" s="148"/>
      <c r="HWR194" s="148"/>
      <c r="HWS194" s="148"/>
      <c r="HWT194" s="148"/>
      <c r="HWU194" s="148"/>
      <c r="HWV194" s="148"/>
      <c r="HWW194" s="148"/>
      <c r="HWX194" s="148"/>
      <c r="HWY194" s="148"/>
      <c r="HWZ194" s="148"/>
      <c r="HXA194" s="148"/>
      <c r="HXB194" s="148"/>
      <c r="HXC194" s="148"/>
      <c r="HXD194" s="148"/>
      <c r="HXE194" s="148"/>
      <c r="HXF194" s="148"/>
      <c r="HXG194" s="148"/>
      <c r="HXH194" s="148"/>
      <c r="HXI194" s="148"/>
      <c r="HXJ194" s="148"/>
      <c r="HXK194" s="148"/>
      <c r="HXL194" s="148"/>
      <c r="HXM194" s="148"/>
      <c r="HXN194" s="148"/>
      <c r="HXO194" s="148"/>
      <c r="HXP194" s="148"/>
      <c r="HXQ194" s="148"/>
      <c r="HXR194" s="148"/>
      <c r="HXS194" s="148"/>
      <c r="HXT194" s="148"/>
      <c r="HXU194" s="148"/>
      <c r="HXV194" s="148"/>
      <c r="HXW194" s="148"/>
      <c r="HXX194" s="148"/>
      <c r="HXY194" s="148"/>
      <c r="HXZ194" s="148"/>
      <c r="HYA194" s="148"/>
      <c r="HYB194" s="148"/>
      <c r="HYC194" s="148"/>
      <c r="HYD194" s="148"/>
      <c r="HYE194" s="148"/>
      <c r="HYF194" s="148"/>
      <c r="HYG194" s="148"/>
      <c r="HYH194" s="148"/>
      <c r="HYI194" s="148"/>
      <c r="HYJ194" s="148"/>
      <c r="HYK194" s="148"/>
      <c r="HYL194" s="148"/>
      <c r="HYM194" s="148"/>
      <c r="HYN194" s="148"/>
      <c r="HYO194" s="148"/>
      <c r="HYP194" s="148"/>
      <c r="HYQ194" s="148"/>
      <c r="HYR194" s="148"/>
      <c r="HYS194" s="148"/>
      <c r="HYT194" s="148"/>
      <c r="HYU194" s="148"/>
      <c r="HYV194" s="148"/>
      <c r="HYW194" s="148"/>
      <c r="HYX194" s="148"/>
      <c r="HYY194" s="148"/>
      <c r="HYZ194" s="148"/>
      <c r="HZA194" s="148"/>
      <c r="HZB194" s="148"/>
      <c r="HZC194" s="148"/>
      <c r="HZD194" s="148"/>
      <c r="HZE194" s="148"/>
      <c r="HZF194" s="148"/>
      <c r="HZG194" s="148"/>
      <c r="HZH194" s="148"/>
      <c r="HZI194" s="148"/>
      <c r="HZJ194" s="148"/>
      <c r="HZK194" s="148"/>
      <c r="HZL194" s="148"/>
      <c r="HZM194" s="148"/>
      <c r="HZN194" s="148"/>
      <c r="HZO194" s="148"/>
      <c r="HZP194" s="148"/>
      <c r="HZQ194" s="148"/>
      <c r="HZR194" s="148"/>
      <c r="HZS194" s="148"/>
      <c r="HZT194" s="148"/>
      <c r="HZU194" s="148"/>
      <c r="HZV194" s="148"/>
      <c r="HZW194" s="148"/>
      <c r="HZX194" s="148"/>
      <c r="HZY194" s="148"/>
      <c r="HZZ194" s="148"/>
      <c r="IAA194" s="148"/>
      <c r="IAB194" s="148"/>
      <c r="IAC194" s="148"/>
      <c r="IAD194" s="148"/>
      <c r="IAE194" s="148"/>
      <c r="IAF194" s="148"/>
      <c r="IAG194" s="148"/>
      <c r="IAH194" s="148"/>
      <c r="IAI194" s="148"/>
      <c r="IAJ194" s="148"/>
      <c r="IAK194" s="148"/>
      <c r="IAL194" s="148"/>
      <c r="IAM194" s="148"/>
      <c r="IAN194" s="148"/>
      <c r="IAO194" s="148"/>
      <c r="IAP194" s="148"/>
      <c r="IAQ194" s="148"/>
      <c r="IAR194" s="148"/>
      <c r="IAS194" s="148"/>
      <c r="IAT194" s="148"/>
      <c r="IAU194" s="148"/>
      <c r="IAV194" s="148"/>
      <c r="IAW194" s="148"/>
      <c r="IAX194" s="148"/>
      <c r="IAY194" s="148"/>
      <c r="IAZ194" s="148"/>
      <c r="IBA194" s="148"/>
      <c r="IBB194" s="148"/>
      <c r="IBC194" s="148"/>
      <c r="IBD194" s="148"/>
      <c r="IBE194" s="148"/>
      <c r="IBF194" s="148"/>
      <c r="IBG194" s="148"/>
      <c r="IBH194" s="148"/>
      <c r="IBI194" s="148"/>
      <c r="IBJ194" s="148"/>
      <c r="IBK194" s="148"/>
      <c r="IBL194" s="148"/>
      <c r="IBM194" s="148"/>
      <c r="IBN194" s="148"/>
      <c r="IBO194" s="148"/>
      <c r="IBP194" s="148"/>
      <c r="IBQ194" s="148"/>
      <c r="IBR194" s="148"/>
      <c r="IBS194" s="148"/>
      <c r="IBT194" s="148"/>
      <c r="IBU194" s="148"/>
      <c r="IBV194" s="148"/>
      <c r="IBW194" s="148"/>
      <c r="IBX194" s="148"/>
      <c r="IBY194" s="148"/>
      <c r="IBZ194" s="148"/>
      <c r="ICA194" s="148"/>
      <c r="ICB194" s="148"/>
      <c r="ICC194" s="148"/>
      <c r="ICD194" s="148"/>
      <c r="ICE194" s="148"/>
      <c r="ICF194" s="148"/>
      <c r="ICG194" s="148"/>
      <c r="ICH194" s="148"/>
      <c r="ICI194" s="148"/>
      <c r="ICJ194" s="148"/>
      <c r="ICK194" s="148"/>
      <c r="ICL194" s="148"/>
      <c r="ICM194" s="148"/>
      <c r="ICN194" s="148"/>
      <c r="ICO194" s="148"/>
      <c r="ICP194" s="148"/>
      <c r="ICQ194" s="148"/>
      <c r="ICR194" s="148"/>
      <c r="ICS194" s="148"/>
      <c r="ICT194" s="148"/>
      <c r="ICU194" s="148"/>
      <c r="ICV194" s="148"/>
      <c r="ICW194" s="148"/>
      <c r="ICX194" s="148"/>
      <c r="ICY194" s="148"/>
      <c r="ICZ194" s="148"/>
      <c r="IDA194" s="148"/>
      <c r="IDB194" s="148"/>
      <c r="IDC194" s="148"/>
      <c r="IDD194" s="148"/>
      <c r="IDE194" s="148"/>
      <c r="IDF194" s="148"/>
      <c r="IDG194" s="148"/>
      <c r="IDH194" s="148"/>
      <c r="IDI194" s="148"/>
      <c r="IDJ194" s="148"/>
      <c r="IDK194" s="148"/>
      <c r="IDL194" s="148"/>
      <c r="IDM194" s="148"/>
      <c r="IDN194" s="148"/>
      <c r="IDO194" s="148"/>
      <c r="IDP194" s="148"/>
      <c r="IDQ194" s="148"/>
      <c r="IDR194" s="148"/>
      <c r="IDS194" s="148"/>
      <c r="IDT194" s="148"/>
      <c r="IDU194" s="148"/>
      <c r="IDV194" s="148"/>
      <c r="IDW194" s="148"/>
      <c r="IDX194" s="148"/>
      <c r="IDY194" s="148"/>
      <c r="IDZ194" s="148"/>
      <c r="IEA194" s="148"/>
      <c r="IEB194" s="148"/>
      <c r="IEC194" s="148"/>
      <c r="IED194" s="148"/>
      <c r="IEE194" s="148"/>
      <c r="IEF194" s="148"/>
      <c r="IEG194" s="148"/>
      <c r="IEH194" s="148"/>
      <c r="IEI194" s="148"/>
      <c r="IEJ194" s="148"/>
      <c r="IEK194" s="148"/>
      <c r="IEL194" s="148"/>
      <c r="IEM194" s="148"/>
      <c r="IEN194" s="148"/>
      <c r="IEO194" s="148"/>
      <c r="IEP194" s="148"/>
      <c r="IEQ194" s="148"/>
      <c r="IER194" s="148"/>
      <c r="IES194" s="148"/>
      <c r="IET194" s="148"/>
      <c r="IEU194" s="148"/>
      <c r="IEV194" s="148"/>
      <c r="IEW194" s="148"/>
      <c r="IEX194" s="148"/>
      <c r="IEY194" s="148"/>
      <c r="IEZ194" s="148"/>
      <c r="IFA194" s="148"/>
      <c r="IFB194" s="148"/>
      <c r="IFC194" s="148"/>
      <c r="IFD194" s="148"/>
      <c r="IFE194" s="148"/>
      <c r="IFF194" s="148"/>
      <c r="IFG194" s="148"/>
      <c r="IFH194" s="148"/>
      <c r="IFI194" s="148"/>
      <c r="IFJ194" s="148"/>
      <c r="IFK194" s="148"/>
      <c r="IFL194" s="148"/>
      <c r="IFM194" s="148"/>
      <c r="IFN194" s="148"/>
      <c r="IFO194" s="148"/>
      <c r="IFP194" s="148"/>
      <c r="IFQ194" s="148"/>
      <c r="IFR194" s="148"/>
      <c r="IFS194" s="148"/>
      <c r="IFT194" s="148"/>
      <c r="IFU194" s="148"/>
      <c r="IFV194" s="148"/>
      <c r="IFW194" s="148"/>
      <c r="IFX194" s="148"/>
      <c r="IFY194" s="148"/>
      <c r="IFZ194" s="148"/>
      <c r="IGA194" s="148"/>
      <c r="IGB194" s="148"/>
      <c r="IGC194" s="148"/>
      <c r="IGD194" s="148"/>
      <c r="IGE194" s="148"/>
      <c r="IGF194" s="148"/>
      <c r="IGG194" s="148"/>
      <c r="IGH194" s="148"/>
      <c r="IGI194" s="148"/>
      <c r="IGJ194" s="148"/>
      <c r="IGK194" s="148"/>
      <c r="IGL194" s="148"/>
      <c r="IGM194" s="148"/>
      <c r="IGN194" s="148"/>
      <c r="IGO194" s="148"/>
      <c r="IGP194" s="148"/>
      <c r="IGQ194" s="148"/>
      <c r="IGR194" s="148"/>
      <c r="IGS194" s="148"/>
      <c r="IGT194" s="148"/>
      <c r="IGU194" s="148"/>
      <c r="IGV194" s="148"/>
      <c r="IGW194" s="148"/>
      <c r="IGX194" s="148"/>
      <c r="IGY194" s="148"/>
      <c r="IGZ194" s="148"/>
      <c r="IHA194" s="148"/>
      <c r="IHB194" s="148"/>
      <c r="IHC194" s="148"/>
      <c r="IHD194" s="148"/>
      <c r="IHE194" s="148"/>
      <c r="IHF194" s="148"/>
      <c r="IHG194" s="148"/>
      <c r="IHH194" s="148"/>
      <c r="IHI194" s="148"/>
      <c r="IHJ194" s="148"/>
      <c r="IHK194" s="148"/>
      <c r="IHL194" s="148"/>
      <c r="IHM194" s="148"/>
      <c r="IHN194" s="148"/>
      <c r="IHO194" s="148"/>
      <c r="IHP194" s="148"/>
      <c r="IHQ194" s="148"/>
      <c r="IHR194" s="148"/>
      <c r="IHS194" s="148"/>
      <c r="IHT194" s="148"/>
      <c r="IHU194" s="148"/>
      <c r="IHV194" s="148"/>
      <c r="IHW194" s="148"/>
      <c r="IHX194" s="148"/>
      <c r="IHY194" s="148"/>
      <c r="IHZ194" s="148"/>
      <c r="IIA194" s="148"/>
      <c r="IIB194" s="148"/>
      <c r="IIC194" s="148"/>
      <c r="IID194" s="148"/>
      <c r="IIE194" s="148"/>
      <c r="IIF194" s="148"/>
      <c r="IIG194" s="148"/>
      <c r="IIH194" s="148"/>
      <c r="III194" s="148"/>
      <c r="IIJ194" s="148"/>
      <c r="IIK194" s="148"/>
      <c r="IIL194" s="148"/>
      <c r="IIM194" s="148"/>
      <c r="IIN194" s="148"/>
      <c r="IIO194" s="148"/>
      <c r="IIP194" s="148"/>
      <c r="IIQ194" s="148"/>
      <c r="IIR194" s="148"/>
      <c r="IIS194" s="148"/>
      <c r="IIT194" s="148"/>
      <c r="IIU194" s="148"/>
      <c r="IIV194" s="148"/>
      <c r="IIW194" s="148"/>
      <c r="IIX194" s="148"/>
      <c r="IIY194" s="148"/>
      <c r="IIZ194" s="148"/>
      <c r="IJA194" s="148"/>
      <c r="IJB194" s="148"/>
      <c r="IJC194" s="148"/>
      <c r="IJD194" s="148"/>
      <c r="IJE194" s="148"/>
      <c r="IJF194" s="148"/>
      <c r="IJG194" s="148"/>
      <c r="IJH194" s="148"/>
      <c r="IJI194" s="148"/>
      <c r="IJJ194" s="148"/>
      <c r="IJK194" s="148"/>
      <c r="IJL194" s="148"/>
      <c r="IJM194" s="148"/>
      <c r="IJN194" s="148"/>
      <c r="IJO194" s="148"/>
      <c r="IJP194" s="148"/>
      <c r="IJQ194" s="148"/>
      <c r="IJR194" s="148"/>
      <c r="IJS194" s="148"/>
      <c r="IJT194" s="148"/>
      <c r="IJU194" s="148"/>
      <c r="IJV194" s="148"/>
      <c r="IJW194" s="148"/>
      <c r="IJX194" s="148"/>
      <c r="IJY194" s="148"/>
      <c r="IJZ194" s="148"/>
      <c r="IKA194" s="148"/>
      <c r="IKB194" s="148"/>
      <c r="IKC194" s="148"/>
      <c r="IKD194" s="148"/>
      <c r="IKE194" s="148"/>
      <c r="IKF194" s="148"/>
      <c r="IKG194" s="148"/>
      <c r="IKH194" s="148"/>
      <c r="IKI194" s="148"/>
      <c r="IKJ194" s="148"/>
      <c r="IKK194" s="148"/>
      <c r="IKL194" s="148"/>
      <c r="IKM194" s="148"/>
      <c r="IKN194" s="148"/>
      <c r="IKO194" s="148"/>
      <c r="IKP194" s="148"/>
      <c r="IKQ194" s="148"/>
      <c r="IKR194" s="148"/>
      <c r="IKS194" s="148"/>
      <c r="IKT194" s="148"/>
      <c r="IKU194" s="148"/>
      <c r="IKV194" s="148"/>
      <c r="IKW194" s="148"/>
      <c r="IKX194" s="148"/>
      <c r="IKY194" s="148"/>
      <c r="IKZ194" s="148"/>
      <c r="ILA194" s="148"/>
      <c r="ILB194" s="148"/>
      <c r="ILC194" s="148"/>
      <c r="ILD194" s="148"/>
      <c r="ILE194" s="148"/>
      <c r="ILF194" s="148"/>
      <c r="ILG194" s="148"/>
      <c r="ILH194" s="148"/>
      <c r="ILI194" s="148"/>
      <c r="ILJ194" s="148"/>
      <c r="ILK194" s="148"/>
      <c r="ILL194" s="148"/>
      <c r="ILM194" s="148"/>
      <c r="ILN194" s="148"/>
      <c r="ILO194" s="148"/>
      <c r="ILP194" s="148"/>
      <c r="ILQ194" s="148"/>
      <c r="ILR194" s="148"/>
      <c r="ILS194" s="148"/>
      <c r="ILT194" s="148"/>
      <c r="ILU194" s="148"/>
      <c r="ILV194" s="148"/>
      <c r="ILW194" s="148"/>
      <c r="ILX194" s="148"/>
      <c r="ILY194" s="148"/>
      <c r="ILZ194" s="148"/>
      <c r="IMA194" s="148"/>
      <c r="IMB194" s="148"/>
      <c r="IMC194" s="148"/>
      <c r="IMD194" s="148"/>
      <c r="IME194" s="148"/>
      <c r="IMF194" s="148"/>
      <c r="IMG194" s="148"/>
      <c r="IMH194" s="148"/>
      <c r="IMI194" s="148"/>
      <c r="IMJ194" s="148"/>
      <c r="IMK194" s="148"/>
      <c r="IML194" s="148"/>
      <c r="IMM194" s="148"/>
      <c r="IMN194" s="148"/>
      <c r="IMO194" s="148"/>
      <c r="IMP194" s="148"/>
      <c r="IMQ194" s="148"/>
      <c r="IMR194" s="148"/>
      <c r="IMS194" s="148"/>
      <c r="IMT194" s="148"/>
      <c r="IMU194" s="148"/>
      <c r="IMV194" s="148"/>
      <c r="IMW194" s="148"/>
      <c r="IMX194" s="148"/>
      <c r="IMY194" s="148"/>
      <c r="IMZ194" s="148"/>
      <c r="INA194" s="148"/>
      <c r="INB194" s="148"/>
      <c r="INC194" s="148"/>
      <c r="IND194" s="148"/>
      <c r="INE194" s="148"/>
      <c r="INF194" s="148"/>
      <c r="ING194" s="148"/>
      <c r="INH194" s="148"/>
      <c r="INI194" s="148"/>
      <c r="INJ194" s="148"/>
      <c r="INK194" s="148"/>
      <c r="INL194" s="148"/>
      <c r="INM194" s="148"/>
      <c r="INN194" s="148"/>
      <c r="INO194" s="148"/>
      <c r="INP194" s="148"/>
      <c r="INQ194" s="148"/>
      <c r="INR194" s="148"/>
      <c r="INS194" s="148"/>
      <c r="INT194" s="148"/>
      <c r="INU194" s="148"/>
      <c r="INV194" s="148"/>
      <c r="INW194" s="148"/>
      <c r="INX194" s="148"/>
      <c r="INY194" s="148"/>
      <c r="INZ194" s="148"/>
      <c r="IOA194" s="148"/>
      <c r="IOB194" s="148"/>
      <c r="IOC194" s="148"/>
      <c r="IOD194" s="148"/>
      <c r="IOE194" s="148"/>
      <c r="IOF194" s="148"/>
      <c r="IOG194" s="148"/>
      <c r="IOH194" s="148"/>
      <c r="IOI194" s="148"/>
      <c r="IOJ194" s="148"/>
      <c r="IOK194" s="148"/>
      <c r="IOL194" s="148"/>
      <c r="IOM194" s="148"/>
      <c r="ION194" s="148"/>
      <c r="IOO194" s="148"/>
      <c r="IOP194" s="148"/>
      <c r="IOQ194" s="148"/>
      <c r="IOR194" s="148"/>
      <c r="IOS194" s="148"/>
      <c r="IOT194" s="148"/>
      <c r="IOU194" s="148"/>
      <c r="IOV194" s="148"/>
      <c r="IOW194" s="148"/>
      <c r="IOX194" s="148"/>
      <c r="IOY194" s="148"/>
      <c r="IOZ194" s="148"/>
      <c r="IPA194" s="148"/>
      <c r="IPB194" s="148"/>
      <c r="IPC194" s="148"/>
      <c r="IPD194" s="148"/>
      <c r="IPE194" s="148"/>
      <c r="IPF194" s="148"/>
      <c r="IPG194" s="148"/>
      <c r="IPH194" s="148"/>
      <c r="IPI194" s="148"/>
      <c r="IPJ194" s="148"/>
      <c r="IPK194" s="148"/>
      <c r="IPL194" s="148"/>
      <c r="IPM194" s="148"/>
      <c r="IPN194" s="148"/>
      <c r="IPO194" s="148"/>
      <c r="IPP194" s="148"/>
      <c r="IPQ194" s="148"/>
      <c r="IPR194" s="148"/>
      <c r="IPS194" s="148"/>
      <c r="IPT194" s="148"/>
      <c r="IPU194" s="148"/>
      <c r="IPV194" s="148"/>
      <c r="IPW194" s="148"/>
      <c r="IPX194" s="148"/>
      <c r="IPY194" s="148"/>
      <c r="IPZ194" s="148"/>
      <c r="IQA194" s="148"/>
      <c r="IQB194" s="148"/>
      <c r="IQC194" s="148"/>
      <c r="IQD194" s="148"/>
      <c r="IQE194" s="148"/>
      <c r="IQF194" s="148"/>
      <c r="IQG194" s="148"/>
      <c r="IQH194" s="148"/>
      <c r="IQI194" s="148"/>
      <c r="IQJ194" s="148"/>
      <c r="IQK194" s="148"/>
      <c r="IQL194" s="148"/>
      <c r="IQM194" s="148"/>
      <c r="IQN194" s="148"/>
      <c r="IQO194" s="148"/>
      <c r="IQP194" s="148"/>
      <c r="IQQ194" s="148"/>
      <c r="IQR194" s="148"/>
      <c r="IQS194" s="148"/>
      <c r="IQT194" s="148"/>
      <c r="IQU194" s="148"/>
      <c r="IQV194" s="148"/>
      <c r="IQW194" s="148"/>
      <c r="IQX194" s="148"/>
      <c r="IQY194" s="148"/>
      <c r="IQZ194" s="148"/>
      <c r="IRA194" s="148"/>
      <c r="IRB194" s="148"/>
      <c r="IRC194" s="148"/>
      <c r="IRD194" s="148"/>
      <c r="IRE194" s="148"/>
      <c r="IRF194" s="148"/>
      <c r="IRG194" s="148"/>
      <c r="IRH194" s="148"/>
      <c r="IRI194" s="148"/>
      <c r="IRJ194" s="148"/>
      <c r="IRK194" s="148"/>
      <c r="IRL194" s="148"/>
      <c r="IRM194" s="148"/>
      <c r="IRN194" s="148"/>
      <c r="IRO194" s="148"/>
      <c r="IRP194" s="148"/>
      <c r="IRQ194" s="148"/>
      <c r="IRR194" s="148"/>
      <c r="IRS194" s="148"/>
      <c r="IRT194" s="148"/>
      <c r="IRU194" s="148"/>
      <c r="IRV194" s="148"/>
      <c r="IRW194" s="148"/>
      <c r="IRX194" s="148"/>
      <c r="IRY194" s="148"/>
      <c r="IRZ194" s="148"/>
      <c r="ISA194" s="148"/>
      <c r="ISB194" s="148"/>
      <c r="ISC194" s="148"/>
      <c r="ISD194" s="148"/>
      <c r="ISE194" s="148"/>
      <c r="ISF194" s="148"/>
      <c r="ISG194" s="148"/>
      <c r="ISH194" s="148"/>
      <c r="ISI194" s="148"/>
      <c r="ISJ194" s="148"/>
      <c r="ISK194" s="148"/>
      <c r="ISL194" s="148"/>
      <c r="ISM194" s="148"/>
      <c r="ISN194" s="148"/>
      <c r="ISO194" s="148"/>
      <c r="ISP194" s="148"/>
      <c r="ISQ194" s="148"/>
      <c r="ISR194" s="148"/>
      <c r="ISS194" s="148"/>
      <c r="IST194" s="148"/>
      <c r="ISU194" s="148"/>
      <c r="ISV194" s="148"/>
      <c r="ISW194" s="148"/>
      <c r="ISX194" s="148"/>
      <c r="ISY194" s="148"/>
      <c r="ISZ194" s="148"/>
      <c r="ITA194" s="148"/>
      <c r="ITB194" s="148"/>
      <c r="ITC194" s="148"/>
      <c r="ITD194" s="148"/>
      <c r="ITE194" s="148"/>
      <c r="ITF194" s="148"/>
      <c r="ITG194" s="148"/>
      <c r="ITH194" s="148"/>
      <c r="ITI194" s="148"/>
      <c r="ITJ194" s="148"/>
      <c r="ITK194" s="148"/>
      <c r="ITL194" s="148"/>
      <c r="ITM194" s="148"/>
      <c r="ITN194" s="148"/>
      <c r="ITO194" s="148"/>
      <c r="ITP194" s="148"/>
      <c r="ITQ194" s="148"/>
      <c r="ITR194" s="148"/>
      <c r="ITS194" s="148"/>
      <c r="ITT194" s="148"/>
      <c r="ITU194" s="148"/>
      <c r="ITV194" s="148"/>
      <c r="ITW194" s="148"/>
      <c r="ITX194" s="148"/>
      <c r="ITY194" s="148"/>
      <c r="ITZ194" s="148"/>
      <c r="IUA194" s="148"/>
      <c r="IUB194" s="148"/>
      <c r="IUC194" s="148"/>
      <c r="IUD194" s="148"/>
      <c r="IUE194" s="148"/>
      <c r="IUF194" s="148"/>
      <c r="IUG194" s="148"/>
      <c r="IUH194" s="148"/>
      <c r="IUI194" s="148"/>
      <c r="IUJ194" s="148"/>
      <c r="IUK194" s="148"/>
      <c r="IUL194" s="148"/>
      <c r="IUM194" s="148"/>
      <c r="IUN194" s="148"/>
      <c r="IUO194" s="148"/>
      <c r="IUP194" s="148"/>
      <c r="IUQ194" s="148"/>
      <c r="IUR194" s="148"/>
      <c r="IUS194" s="148"/>
      <c r="IUT194" s="148"/>
      <c r="IUU194" s="148"/>
      <c r="IUV194" s="148"/>
      <c r="IUW194" s="148"/>
      <c r="IUX194" s="148"/>
      <c r="IUY194" s="148"/>
      <c r="IUZ194" s="148"/>
      <c r="IVA194" s="148"/>
      <c r="IVB194" s="148"/>
      <c r="IVC194" s="148"/>
      <c r="IVD194" s="148"/>
      <c r="IVE194" s="148"/>
      <c r="IVF194" s="148"/>
      <c r="IVG194" s="148"/>
      <c r="IVH194" s="148"/>
      <c r="IVI194" s="148"/>
      <c r="IVJ194" s="148"/>
      <c r="IVK194" s="148"/>
      <c r="IVL194" s="148"/>
      <c r="IVM194" s="148"/>
      <c r="IVN194" s="148"/>
      <c r="IVO194" s="148"/>
      <c r="IVP194" s="148"/>
      <c r="IVQ194" s="148"/>
      <c r="IVR194" s="148"/>
      <c r="IVS194" s="148"/>
      <c r="IVT194" s="148"/>
      <c r="IVU194" s="148"/>
      <c r="IVV194" s="148"/>
      <c r="IVW194" s="148"/>
      <c r="IVX194" s="148"/>
      <c r="IVY194" s="148"/>
      <c r="IVZ194" s="148"/>
      <c r="IWA194" s="148"/>
      <c r="IWB194" s="148"/>
      <c r="IWC194" s="148"/>
      <c r="IWD194" s="148"/>
      <c r="IWE194" s="148"/>
      <c r="IWF194" s="148"/>
      <c r="IWG194" s="148"/>
      <c r="IWH194" s="148"/>
      <c r="IWI194" s="148"/>
      <c r="IWJ194" s="148"/>
      <c r="IWK194" s="148"/>
      <c r="IWL194" s="148"/>
      <c r="IWM194" s="148"/>
      <c r="IWN194" s="148"/>
      <c r="IWO194" s="148"/>
      <c r="IWP194" s="148"/>
      <c r="IWQ194" s="148"/>
      <c r="IWR194" s="148"/>
      <c r="IWS194" s="148"/>
      <c r="IWT194" s="148"/>
      <c r="IWU194" s="148"/>
      <c r="IWV194" s="148"/>
      <c r="IWW194" s="148"/>
      <c r="IWX194" s="148"/>
      <c r="IWY194" s="148"/>
      <c r="IWZ194" s="148"/>
      <c r="IXA194" s="148"/>
      <c r="IXB194" s="148"/>
      <c r="IXC194" s="148"/>
      <c r="IXD194" s="148"/>
      <c r="IXE194" s="148"/>
      <c r="IXF194" s="148"/>
      <c r="IXG194" s="148"/>
      <c r="IXH194" s="148"/>
      <c r="IXI194" s="148"/>
      <c r="IXJ194" s="148"/>
      <c r="IXK194" s="148"/>
      <c r="IXL194" s="148"/>
      <c r="IXM194" s="148"/>
      <c r="IXN194" s="148"/>
      <c r="IXO194" s="148"/>
      <c r="IXP194" s="148"/>
      <c r="IXQ194" s="148"/>
      <c r="IXR194" s="148"/>
      <c r="IXS194" s="148"/>
      <c r="IXT194" s="148"/>
      <c r="IXU194" s="148"/>
      <c r="IXV194" s="148"/>
      <c r="IXW194" s="148"/>
      <c r="IXX194" s="148"/>
      <c r="IXY194" s="148"/>
      <c r="IXZ194" s="148"/>
      <c r="IYA194" s="148"/>
      <c r="IYB194" s="148"/>
      <c r="IYC194" s="148"/>
      <c r="IYD194" s="148"/>
      <c r="IYE194" s="148"/>
      <c r="IYF194" s="148"/>
      <c r="IYG194" s="148"/>
      <c r="IYH194" s="148"/>
      <c r="IYI194" s="148"/>
      <c r="IYJ194" s="148"/>
      <c r="IYK194" s="148"/>
      <c r="IYL194" s="148"/>
      <c r="IYM194" s="148"/>
      <c r="IYN194" s="148"/>
      <c r="IYO194" s="148"/>
      <c r="IYP194" s="148"/>
      <c r="IYQ194" s="148"/>
      <c r="IYR194" s="148"/>
      <c r="IYS194" s="148"/>
      <c r="IYT194" s="148"/>
      <c r="IYU194" s="148"/>
      <c r="IYV194" s="148"/>
      <c r="IYW194" s="148"/>
      <c r="IYX194" s="148"/>
      <c r="IYY194" s="148"/>
      <c r="IYZ194" s="148"/>
      <c r="IZA194" s="148"/>
      <c r="IZB194" s="148"/>
      <c r="IZC194" s="148"/>
      <c r="IZD194" s="148"/>
      <c r="IZE194" s="148"/>
      <c r="IZF194" s="148"/>
      <c r="IZG194" s="148"/>
      <c r="IZH194" s="148"/>
      <c r="IZI194" s="148"/>
      <c r="IZJ194" s="148"/>
      <c r="IZK194" s="148"/>
      <c r="IZL194" s="148"/>
      <c r="IZM194" s="148"/>
      <c r="IZN194" s="148"/>
      <c r="IZO194" s="148"/>
      <c r="IZP194" s="148"/>
      <c r="IZQ194" s="148"/>
      <c r="IZR194" s="148"/>
      <c r="IZS194" s="148"/>
      <c r="IZT194" s="148"/>
      <c r="IZU194" s="148"/>
      <c r="IZV194" s="148"/>
      <c r="IZW194" s="148"/>
      <c r="IZX194" s="148"/>
      <c r="IZY194" s="148"/>
      <c r="IZZ194" s="148"/>
      <c r="JAA194" s="148"/>
      <c r="JAB194" s="148"/>
      <c r="JAC194" s="148"/>
      <c r="JAD194" s="148"/>
      <c r="JAE194" s="148"/>
      <c r="JAF194" s="148"/>
      <c r="JAG194" s="148"/>
      <c r="JAH194" s="148"/>
      <c r="JAI194" s="148"/>
      <c r="JAJ194" s="148"/>
      <c r="JAK194" s="148"/>
      <c r="JAL194" s="148"/>
      <c r="JAM194" s="148"/>
      <c r="JAN194" s="148"/>
      <c r="JAO194" s="148"/>
      <c r="JAP194" s="148"/>
      <c r="JAQ194" s="148"/>
      <c r="JAR194" s="148"/>
      <c r="JAS194" s="148"/>
      <c r="JAT194" s="148"/>
      <c r="JAU194" s="148"/>
      <c r="JAV194" s="148"/>
      <c r="JAW194" s="148"/>
      <c r="JAX194" s="148"/>
      <c r="JAY194" s="148"/>
      <c r="JAZ194" s="148"/>
      <c r="JBA194" s="148"/>
      <c r="JBB194" s="148"/>
      <c r="JBC194" s="148"/>
      <c r="JBD194" s="148"/>
      <c r="JBE194" s="148"/>
      <c r="JBF194" s="148"/>
      <c r="JBG194" s="148"/>
      <c r="JBH194" s="148"/>
      <c r="JBI194" s="148"/>
      <c r="JBJ194" s="148"/>
      <c r="JBK194" s="148"/>
      <c r="JBL194" s="148"/>
      <c r="JBM194" s="148"/>
      <c r="JBN194" s="148"/>
      <c r="JBO194" s="148"/>
      <c r="JBP194" s="148"/>
      <c r="JBQ194" s="148"/>
      <c r="JBR194" s="148"/>
      <c r="JBS194" s="148"/>
      <c r="JBT194" s="148"/>
      <c r="JBU194" s="148"/>
      <c r="JBV194" s="148"/>
      <c r="JBW194" s="148"/>
      <c r="JBX194" s="148"/>
      <c r="JBY194" s="148"/>
      <c r="JBZ194" s="148"/>
      <c r="JCA194" s="148"/>
      <c r="JCB194" s="148"/>
      <c r="JCC194" s="148"/>
      <c r="JCD194" s="148"/>
      <c r="JCE194" s="148"/>
      <c r="JCF194" s="148"/>
      <c r="JCG194" s="148"/>
      <c r="JCH194" s="148"/>
      <c r="JCI194" s="148"/>
      <c r="JCJ194" s="148"/>
      <c r="JCK194" s="148"/>
      <c r="JCL194" s="148"/>
      <c r="JCM194" s="148"/>
      <c r="JCN194" s="148"/>
      <c r="JCO194" s="148"/>
      <c r="JCP194" s="148"/>
      <c r="JCQ194" s="148"/>
      <c r="JCR194" s="148"/>
      <c r="JCS194" s="148"/>
      <c r="JCT194" s="148"/>
      <c r="JCU194" s="148"/>
      <c r="JCV194" s="148"/>
      <c r="JCW194" s="148"/>
      <c r="JCX194" s="148"/>
      <c r="JCY194" s="148"/>
      <c r="JCZ194" s="148"/>
      <c r="JDA194" s="148"/>
      <c r="JDB194" s="148"/>
      <c r="JDC194" s="148"/>
      <c r="JDD194" s="148"/>
      <c r="JDE194" s="148"/>
      <c r="JDF194" s="148"/>
      <c r="JDG194" s="148"/>
      <c r="JDH194" s="148"/>
      <c r="JDI194" s="148"/>
      <c r="JDJ194" s="148"/>
      <c r="JDK194" s="148"/>
      <c r="JDL194" s="148"/>
      <c r="JDM194" s="148"/>
      <c r="JDN194" s="148"/>
      <c r="JDO194" s="148"/>
      <c r="JDP194" s="148"/>
      <c r="JDQ194" s="148"/>
      <c r="JDR194" s="148"/>
      <c r="JDS194" s="148"/>
      <c r="JDT194" s="148"/>
      <c r="JDU194" s="148"/>
      <c r="JDV194" s="148"/>
      <c r="JDW194" s="148"/>
      <c r="JDX194" s="148"/>
      <c r="JDY194" s="148"/>
      <c r="JDZ194" s="148"/>
      <c r="JEA194" s="148"/>
      <c r="JEB194" s="148"/>
      <c r="JEC194" s="148"/>
      <c r="JED194" s="148"/>
      <c r="JEE194" s="148"/>
      <c r="JEF194" s="148"/>
      <c r="JEG194" s="148"/>
      <c r="JEH194" s="148"/>
      <c r="JEI194" s="148"/>
      <c r="JEJ194" s="148"/>
      <c r="JEK194" s="148"/>
      <c r="JEL194" s="148"/>
      <c r="JEM194" s="148"/>
      <c r="JEN194" s="148"/>
      <c r="JEO194" s="148"/>
      <c r="JEP194" s="148"/>
      <c r="JEQ194" s="148"/>
      <c r="JER194" s="148"/>
      <c r="JES194" s="148"/>
      <c r="JET194" s="148"/>
      <c r="JEU194" s="148"/>
      <c r="JEV194" s="148"/>
      <c r="JEW194" s="148"/>
      <c r="JEX194" s="148"/>
      <c r="JEY194" s="148"/>
      <c r="JEZ194" s="148"/>
      <c r="JFA194" s="148"/>
      <c r="JFB194" s="148"/>
      <c r="JFC194" s="148"/>
      <c r="JFD194" s="148"/>
      <c r="JFE194" s="148"/>
      <c r="JFF194" s="148"/>
      <c r="JFG194" s="148"/>
      <c r="JFH194" s="148"/>
      <c r="JFI194" s="148"/>
      <c r="JFJ194" s="148"/>
      <c r="JFK194" s="148"/>
      <c r="JFL194" s="148"/>
      <c r="JFM194" s="148"/>
      <c r="JFN194" s="148"/>
      <c r="JFO194" s="148"/>
      <c r="JFP194" s="148"/>
      <c r="JFQ194" s="148"/>
      <c r="JFR194" s="148"/>
      <c r="JFS194" s="148"/>
      <c r="JFT194" s="148"/>
      <c r="JFU194" s="148"/>
      <c r="JFV194" s="148"/>
      <c r="JFW194" s="148"/>
      <c r="JFX194" s="148"/>
      <c r="JFY194" s="148"/>
      <c r="JFZ194" s="148"/>
      <c r="JGA194" s="148"/>
      <c r="JGB194" s="148"/>
      <c r="JGC194" s="148"/>
      <c r="JGD194" s="148"/>
      <c r="JGE194" s="148"/>
      <c r="JGF194" s="148"/>
      <c r="JGG194" s="148"/>
      <c r="JGH194" s="148"/>
      <c r="JGI194" s="148"/>
      <c r="JGJ194" s="148"/>
      <c r="JGK194" s="148"/>
      <c r="JGL194" s="148"/>
      <c r="JGM194" s="148"/>
      <c r="JGN194" s="148"/>
      <c r="JGO194" s="148"/>
      <c r="JGP194" s="148"/>
      <c r="JGQ194" s="148"/>
      <c r="JGR194" s="148"/>
      <c r="JGS194" s="148"/>
      <c r="JGT194" s="148"/>
      <c r="JGU194" s="148"/>
      <c r="JGV194" s="148"/>
      <c r="JGW194" s="148"/>
      <c r="JGX194" s="148"/>
      <c r="JGY194" s="148"/>
      <c r="JGZ194" s="148"/>
      <c r="JHA194" s="148"/>
      <c r="JHB194" s="148"/>
      <c r="JHC194" s="148"/>
      <c r="JHD194" s="148"/>
      <c r="JHE194" s="148"/>
      <c r="JHF194" s="148"/>
      <c r="JHG194" s="148"/>
      <c r="JHH194" s="148"/>
      <c r="JHI194" s="148"/>
      <c r="JHJ194" s="148"/>
      <c r="JHK194" s="148"/>
      <c r="JHL194" s="148"/>
      <c r="JHM194" s="148"/>
      <c r="JHN194" s="148"/>
      <c r="JHO194" s="148"/>
      <c r="JHP194" s="148"/>
      <c r="JHQ194" s="148"/>
      <c r="JHR194" s="148"/>
      <c r="JHS194" s="148"/>
      <c r="JHT194" s="148"/>
      <c r="JHU194" s="148"/>
      <c r="JHV194" s="148"/>
      <c r="JHW194" s="148"/>
      <c r="JHX194" s="148"/>
      <c r="JHY194" s="148"/>
      <c r="JHZ194" s="148"/>
      <c r="JIA194" s="148"/>
      <c r="JIB194" s="148"/>
      <c r="JIC194" s="148"/>
      <c r="JID194" s="148"/>
      <c r="JIE194" s="148"/>
      <c r="JIF194" s="148"/>
      <c r="JIG194" s="148"/>
      <c r="JIH194" s="148"/>
      <c r="JII194" s="148"/>
      <c r="JIJ194" s="148"/>
      <c r="JIK194" s="148"/>
      <c r="JIL194" s="148"/>
      <c r="JIM194" s="148"/>
      <c r="JIN194" s="148"/>
      <c r="JIO194" s="148"/>
      <c r="JIP194" s="148"/>
      <c r="JIQ194" s="148"/>
      <c r="JIR194" s="148"/>
      <c r="JIS194" s="148"/>
      <c r="JIT194" s="148"/>
      <c r="JIU194" s="148"/>
      <c r="JIV194" s="148"/>
      <c r="JIW194" s="148"/>
      <c r="JIX194" s="148"/>
      <c r="JIY194" s="148"/>
      <c r="JIZ194" s="148"/>
      <c r="JJA194" s="148"/>
      <c r="JJB194" s="148"/>
      <c r="JJC194" s="148"/>
      <c r="JJD194" s="148"/>
      <c r="JJE194" s="148"/>
      <c r="JJF194" s="148"/>
      <c r="JJG194" s="148"/>
      <c r="JJH194" s="148"/>
      <c r="JJI194" s="148"/>
      <c r="JJJ194" s="148"/>
      <c r="JJK194" s="148"/>
      <c r="JJL194" s="148"/>
      <c r="JJM194" s="148"/>
      <c r="JJN194" s="148"/>
      <c r="JJO194" s="148"/>
      <c r="JJP194" s="148"/>
      <c r="JJQ194" s="148"/>
      <c r="JJR194" s="148"/>
      <c r="JJS194" s="148"/>
      <c r="JJT194" s="148"/>
      <c r="JJU194" s="148"/>
      <c r="JJV194" s="148"/>
      <c r="JJW194" s="148"/>
      <c r="JJX194" s="148"/>
      <c r="JJY194" s="148"/>
      <c r="JJZ194" s="148"/>
      <c r="JKA194" s="148"/>
      <c r="JKB194" s="148"/>
      <c r="JKC194" s="148"/>
      <c r="JKD194" s="148"/>
      <c r="JKE194" s="148"/>
      <c r="JKF194" s="148"/>
      <c r="JKG194" s="148"/>
      <c r="JKH194" s="148"/>
      <c r="JKI194" s="148"/>
      <c r="JKJ194" s="148"/>
      <c r="JKK194" s="148"/>
      <c r="JKL194" s="148"/>
      <c r="JKM194" s="148"/>
      <c r="JKN194" s="148"/>
      <c r="JKO194" s="148"/>
      <c r="JKP194" s="148"/>
      <c r="JKQ194" s="148"/>
      <c r="JKR194" s="148"/>
      <c r="JKS194" s="148"/>
      <c r="JKT194" s="148"/>
      <c r="JKU194" s="148"/>
      <c r="JKV194" s="148"/>
      <c r="JKW194" s="148"/>
      <c r="JKX194" s="148"/>
      <c r="JKY194" s="148"/>
      <c r="JKZ194" s="148"/>
      <c r="JLA194" s="148"/>
      <c r="JLB194" s="148"/>
      <c r="JLC194" s="148"/>
      <c r="JLD194" s="148"/>
      <c r="JLE194" s="148"/>
      <c r="JLF194" s="148"/>
      <c r="JLG194" s="148"/>
      <c r="JLH194" s="148"/>
      <c r="JLI194" s="148"/>
      <c r="JLJ194" s="148"/>
      <c r="JLK194" s="148"/>
      <c r="JLL194" s="148"/>
      <c r="JLM194" s="148"/>
      <c r="JLN194" s="148"/>
      <c r="JLO194" s="148"/>
      <c r="JLP194" s="148"/>
      <c r="JLQ194" s="148"/>
      <c r="JLR194" s="148"/>
      <c r="JLS194" s="148"/>
      <c r="JLT194" s="148"/>
      <c r="JLU194" s="148"/>
      <c r="JLV194" s="148"/>
      <c r="JLW194" s="148"/>
      <c r="JLX194" s="148"/>
      <c r="JLY194" s="148"/>
      <c r="JLZ194" s="148"/>
      <c r="JMA194" s="148"/>
      <c r="JMB194" s="148"/>
      <c r="JMC194" s="148"/>
      <c r="JMD194" s="148"/>
      <c r="JME194" s="148"/>
      <c r="JMF194" s="148"/>
      <c r="JMG194" s="148"/>
      <c r="JMH194" s="148"/>
      <c r="JMI194" s="148"/>
      <c r="JMJ194" s="148"/>
      <c r="JMK194" s="148"/>
      <c r="JML194" s="148"/>
      <c r="JMM194" s="148"/>
      <c r="JMN194" s="148"/>
      <c r="JMO194" s="148"/>
      <c r="JMP194" s="148"/>
      <c r="JMQ194" s="148"/>
      <c r="JMR194" s="148"/>
      <c r="JMS194" s="148"/>
      <c r="JMT194" s="148"/>
      <c r="JMU194" s="148"/>
      <c r="JMV194" s="148"/>
      <c r="JMW194" s="148"/>
      <c r="JMX194" s="148"/>
      <c r="JMY194" s="148"/>
      <c r="JMZ194" s="148"/>
      <c r="JNA194" s="148"/>
      <c r="JNB194" s="148"/>
      <c r="JNC194" s="148"/>
      <c r="JND194" s="148"/>
      <c r="JNE194" s="148"/>
      <c r="JNF194" s="148"/>
      <c r="JNG194" s="148"/>
      <c r="JNH194" s="148"/>
      <c r="JNI194" s="148"/>
      <c r="JNJ194" s="148"/>
      <c r="JNK194" s="148"/>
      <c r="JNL194" s="148"/>
      <c r="JNM194" s="148"/>
      <c r="JNN194" s="148"/>
      <c r="JNO194" s="148"/>
      <c r="JNP194" s="148"/>
      <c r="JNQ194" s="148"/>
      <c r="JNR194" s="148"/>
      <c r="JNS194" s="148"/>
      <c r="JNT194" s="148"/>
      <c r="JNU194" s="148"/>
      <c r="JNV194" s="148"/>
      <c r="JNW194" s="148"/>
      <c r="JNX194" s="148"/>
      <c r="JNY194" s="148"/>
      <c r="JNZ194" s="148"/>
      <c r="JOA194" s="148"/>
      <c r="JOB194" s="148"/>
      <c r="JOC194" s="148"/>
      <c r="JOD194" s="148"/>
      <c r="JOE194" s="148"/>
      <c r="JOF194" s="148"/>
      <c r="JOG194" s="148"/>
      <c r="JOH194" s="148"/>
      <c r="JOI194" s="148"/>
      <c r="JOJ194" s="148"/>
      <c r="JOK194" s="148"/>
      <c r="JOL194" s="148"/>
      <c r="JOM194" s="148"/>
      <c r="JON194" s="148"/>
      <c r="JOO194" s="148"/>
      <c r="JOP194" s="148"/>
      <c r="JOQ194" s="148"/>
      <c r="JOR194" s="148"/>
      <c r="JOS194" s="148"/>
      <c r="JOT194" s="148"/>
      <c r="JOU194" s="148"/>
      <c r="JOV194" s="148"/>
      <c r="JOW194" s="148"/>
      <c r="JOX194" s="148"/>
      <c r="JOY194" s="148"/>
      <c r="JOZ194" s="148"/>
      <c r="JPA194" s="148"/>
      <c r="JPB194" s="148"/>
      <c r="JPC194" s="148"/>
      <c r="JPD194" s="148"/>
      <c r="JPE194" s="148"/>
      <c r="JPF194" s="148"/>
      <c r="JPG194" s="148"/>
      <c r="JPH194" s="148"/>
      <c r="JPI194" s="148"/>
      <c r="JPJ194" s="148"/>
      <c r="JPK194" s="148"/>
      <c r="JPL194" s="148"/>
      <c r="JPM194" s="148"/>
      <c r="JPN194" s="148"/>
      <c r="JPO194" s="148"/>
      <c r="JPP194" s="148"/>
      <c r="JPQ194" s="148"/>
      <c r="JPR194" s="148"/>
      <c r="JPS194" s="148"/>
      <c r="JPT194" s="148"/>
      <c r="JPU194" s="148"/>
      <c r="JPV194" s="148"/>
      <c r="JPW194" s="148"/>
      <c r="JPX194" s="148"/>
      <c r="JPY194" s="148"/>
      <c r="JPZ194" s="148"/>
      <c r="JQA194" s="148"/>
      <c r="JQB194" s="148"/>
      <c r="JQC194" s="148"/>
      <c r="JQD194" s="148"/>
      <c r="JQE194" s="148"/>
      <c r="JQF194" s="148"/>
      <c r="JQG194" s="148"/>
      <c r="JQH194" s="148"/>
      <c r="JQI194" s="148"/>
      <c r="JQJ194" s="148"/>
      <c r="JQK194" s="148"/>
      <c r="JQL194" s="148"/>
      <c r="JQM194" s="148"/>
      <c r="JQN194" s="148"/>
      <c r="JQO194" s="148"/>
      <c r="JQP194" s="148"/>
      <c r="JQQ194" s="148"/>
      <c r="JQR194" s="148"/>
      <c r="JQS194" s="148"/>
      <c r="JQT194" s="148"/>
      <c r="JQU194" s="148"/>
      <c r="JQV194" s="148"/>
      <c r="JQW194" s="148"/>
      <c r="JQX194" s="148"/>
      <c r="JQY194" s="148"/>
      <c r="JQZ194" s="148"/>
      <c r="JRA194" s="148"/>
      <c r="JRB194" s="148"/>
      <c r="JRC194" s="148"/>
      <c r="JRD194" s="148"/>
      <c r="JRE194" s="148"/>
      <c r="JRF194" s="148"/>
      <c r="JRG194" s="148"/>
      <c r="JRH194" s="148"/>
      <c r="JRI194" s="148"/>
      <c r="JRJ194" s="148"/>
      <c r="JRK194" s="148"/>
      <c r="JRL194" s="148"/>
      <c r="JRM194" s="148"/>
      <c r="JRN194" s="148"/>
      <c r="JRO194" s="148"/>
      <c r="JRP194" s="148"/>
      <c r="JRQ194" s="148"/>
      <c r="JRR194" s="148"/>
      <c r="JRS194" s="148"/>
      <c r="JRT194" s="148"/>
      <c r="JRU194" s="148"/>
      <c r="JRV194" s="148"/>
      <c r="JRW194" s="148"/>
      <c r="JRX194" s="148"/>
      <c r="JRY194" s="148"/>
      <c r="JRZ194" s="148"/>
      <c r="JSA194" s="148"/>
      <c r="JSB194" s="148"/>
      <c r="JSC194" s="148"/>
      <c r="JSD194" s="148"/>
      <c r="JSE194" s="148"/>
      <c r="JSF194" s="148"/>
      <c r="JSG194" s="148"/>
      <c r="JSH194" s="148"/>
      <c r="JSI194" s="148"/>
      <c r="JSJ194" s="148"/>
      <c r="JSK194" s="148"/>
      <c r="JSL194" s="148"/>
      <c r="JSM194" s="148"/>
      <c r="JSN194" s="148"/>
      <c r="JSO194" s="148"/>
      <c r="JSP194" s="148"/>
      <c r="JSQ194" s="148"/>
      <c r="JSR194" s="148"/>
      <c r="JSS194" s="148"/>
      <c r="JST194" s="148"/>
      <c r="JSU194" s="148"/>
      <c r="JSV194" s="148"/>
      <c r="JSW194" s="148"/>
      <c r="JSX194" s="148"/>
      <c r="JSY194" s="148"/>
      <c r="JSZ194" s="148"/>
      <c r="JTA194" s="148"/>
      <c r="JTB194" s="148"/>
      <c r="JTC194" s="148"/>
      <c r="JTD194" s="148"/>
      <c r="JTE194" s="148"/>
      <c r="JTF194" s="148"/>
      <c r="JTG194" s="148"/>
      <c r="JTH194" s="148"/>
      <c r="JTI194" s="148"/>
      <c r="JTJ194" s="148"/>
      <c r="JTK194" s="148"/>
      <c r="JTL194" s="148"/>
      <c r="JTM194" s="148"/>
      <c r="JTN194" s="148"/>
      <c r="JTO194" s="148"/>
      <c r="JTP194" s="148"/>
      <c r="JTQ194" s="148"/>
      <c r="JTR194" s="148"/>
      <c r="JTS194" s="148"/>
      <c r="JTT194" s="148"/>
      <c r="JTU194" s="148"/>
      <c r="JTV194" s="148"/>
      <c r="JTW194" s="148"/>
      <c r="JTX194" s="148"/>
      <c r="JTY194" s="148"/>
      <c r="JTZ194" s="148"/>
      <c r="JUA194" s="148"/>
      <c r="JUB194" s="148"/>
      <c r="JUC194" s="148"/>
      <c r="JUD194" s="148"/>
      <c r="JUE194" s="148"/>
      <c r="JUF194" s="148"/>
      <c r="JUG194" s="148"/>
      <c r="JUH194" s="148"/>
      <c r="JUI194" s="148"/>
      <c r="JUJ194" s="148"/>
      <c r="JUK194" s="148"/>
      <c r="JUL194" s="148"/>
      <c r="JUM194" s="148"/>
      <c r="JUN194" s="148"/>
      <c r="JUO194" s="148"/>
      <c r="JUP194" s="148"/>
      <c r="JUQ194" s="148"/>
      <c r="JUR194" s="148"/>
      <c r="JUS194" s="148"/>
      <c r="JUT194" s="148"/>
      <c r="JUU194" s="148"/>
      <c r="JUV194" s="148"/>
      <c r="JUW194" s="148"/>
      <c r="JUX194" s="148"/>
      <c r="JUY194" s="148"/>
      <c r="JUZ194" s="148"/>
      <c r="JVA194" s="148"/>
      <c r="JVB194" s="148"/>
      <c r="JVC194" s="148"/>
      <c r="JVD194" s="148"/>
      <c r="JVE194" s="148"/>
      <c r="JVF194" s="148"/>
      <c r="JVG194" s="148"/>
      <c r="JVH194" s="148"/>
      <c r="JVI194" s="148"/>
      <c r="JVJ194" s="148"/>
      <c r="JVK194" s="148"/>
      <c r="JVL194" s="148"/>
      <c r="JVM194" s="148"/>
      <c r="JVN194" s="148"/>
      <c r="JVO194" s="148"/>
      <c r="JVP194" s="148"/>
      <c r="JVQ194" s="148"/>
      <c r="JVR194" s="148"/>
      <c r="JVS194" s="148"/>
      <c r="JVT194" s="148"/>
      <c r="JVU194" s="148"/>
      <c r="JVV194" s="148"/>
      <c r="JVW194" s="148"/>
      <c r="JVX194" s="148"/>
      <c r="JVY194" s="148"/>
      <c r="JVZ194" s="148"/>
      <c r="JWA194" s="148"/>
      <c r="JWB194" s="148"/>
      <c r="JWC194" s="148"/>
      <c r="JWD194" s="148"/>
      <c r="JWE194" s="148"/>
      <c r="JWF194" s="148"/>
      <c r="JWG194" s="148"/>
      <c r="JWH194" s="148"/>
      <c r="JWI194" s="148"/>
      <c r="JWJ194" s="148"/>
      <c r="JWK194" s="148"/>
      <c r="JWL194" s="148"/>
      <c r="JWM194" s="148"/>
      <c r="JWN194" s="148"/>
      <c r="JWO194" s="148"/>
      <c r="JWP194" s="148"/>
      <c r="JWQ194" s="148"/>
      <c r="JWR194" s="148"/>
      <c r="JWS194" s="148"/>
      <c r="JWT194" s="148"/>
      <c r="JWU194" s="148"/>
      <c r="JWV194" s="148"/>
      <c r="JWW194" s="148"/>
      <c r="JWX194" s="148"/>
      <c r="JWY194" s="148"/>
      <c r="JWZ194" s="148"/>
      <c r="JXA194" s="148"/>
      <c r="JXB194" s="148"/>
      <c r="JXC194" s="148"/>
      <c r="JXD194" s="148"/>
      <c r="JXE194" s="148"/>
      <c r="JXF194" s="148"/>
      <c r="JXG194" s="148"/>
      <c r="JXH194" s="148"/>
      <c r="JXI194" s="148"/>
      <c r="JXJ194" s="148"/>
      <c r="JXK194" s="148"/>
      <c r="JXL194" s="148"/>
      <c r="JXM194" s="148"/>
      <c r="JXN194" s="148"/>
      <c r="JXO194" s="148"/>
      <c r="JXP194" s="148"/>
      <c r="JXQ194" s="148"/>
      <c r="JXR194" s="148"/>
      <c r="JXS194" s="148"/>
      <c r="JXT194" s="148"/>
      <c r="JXU194" s="148"/>
      <c r="JXV194" s="148"/>
      <c r="JXW194" s="148"/>
      <c r="JXX194" s="148"/>
      <c r="JXY194" s="148"/>
      <c r="JXZ194" s="148"/>
      <c r="JYA194" s="148"/>
      <c r="JYB194" s="148"/>
      <c r="JYC194" s="148"/>
      <c r="JYD194" s="148"/>
      <c r="JYE194" s="148"/>
      <c r="JYF194" s="148"/>
      <c r="JYG194" s="148"/>
      <c r="JYH194" s="148"/>
      <c r="JYI194" s="148"/>
      <c r="JYJ194" s="148"/>
      <c r="JYK194" s="148"/>
      <c r="JYL194" s="148"/>
      <c r="JYM194" s="148"/>
      <c r="JYN194" s="148"/>
      <c r="JYO194" s="148"/>
      <c r="JYP194" s="148"/>
      <c r="JYQ194" s="148"/>
      <c r="JYR194" s="148"/>
      <c r="JYS194" s="148"/>
      <c r="JYT194" s="148"/>
      <c r="JYU194" s="148"/>
      <c r="JYV194" s="148"/>
      <c r="JYW194" s="148"/>
      <c r="JYX194" s="148"/>
      <c r="JYY194" s="148"/>
      <c r="JYZ194" s="148"/>
      <c r="JZA194" s="148"/>
      <c r="JZB194" s="148"/>
      <c r="JZC194" s="148"/>
      <c r="JZD194" s="148"/>
      <c r="JZE194" s="148"/>
      <c r="JZF194" s="148"/>
      <c r="JZG194" s="148"/>
      <c r="JZH194" s="148"/>
      <c r="JZI194" s="148"/>
      <c r="JZJ194" s="148"/>
      <c r="JZK194" s="148"/>
      <c r="JZL194" s="148"/>
      <c r="JZM194" s="148"/>
      <c r="JZN194" s="148"/>
      <c r="JZO194" s="148"/>
      <c r="JZP194" s="148"/>
      <c r="JZQ194" s="148"/>
      <c r="JZR194" s="148"/>
      <c r="JZS194" s="148"/>
      <c r="JZT194" s="148"/>
      <c r="JZU194" s="148"/>
      <c r="JZV194" s="148"/>
      <c r="JZW194" s="148"/>
      <c r="JZX194" s="148"/>
      <c r="JZY194" s="148"/>
      <c r="JZZ194" s="148"/>
      <c r="KAA194" s="148"/>
      <c r="KAB194" s="148"/>
      <c r="KAC194" s="148"/>
      <c r="KAD194" s="148"/>
      <c r="KAE194" s="148"/>
      <c r="KAF194" s="148"/>
      <c r="KAG194" s="148"/>
      <c r="KAH194" s="148"/>
      <c r="KAI194" s="148"/>
      <c r="KAJ194" s="148"/>
      <c r="KAK194" s="148"/>
      <c r="KAL194" s="148"/>
      <c r="KAM194" s="148"/>
      <c r="KAN194" s="148"/>
      <c r="KAO194" s="148"/>
      <c r="KAP194" s="148"/>
      <c r="KAQ194" s="148"/>
      <c r="KAR194" s="148"/>
      <c r="KAS194" s="148"/>
      <c r="KAT194" s="148"/>
      <c r="KAU194" s="148"/>
      <c r="KAV194" s="148"/>
      <c r="KAW194" s="148"/>
      <c r="KAX194" s="148"/>
      <c r="KAY194" s="148"/>
      <c r="KAZ194" s="148"/>
      <c r="KBA194" s="148"/>
      <c r="KBB194" s="148"/>
      <c r="KBC194" s="148"/>
      <c r="KBD194" s="148"/>
      <c r="KBE194" s="148"/>
      <c r="KBF194" s="148"/>
      <c r="KBG194" s="148"/>
      <c r="KBH194" s="148"/>
      <c r="KBI194" s="148"/>
      <c r="KBJ194" s="148"/>
      <c r="KBK194" s="148"/>
      <c r="KBL194" s="148"/>
      <c r="KBM194" s="148"/>
      <c r="KBN194" s="148"/>
      <c r="KBO194" s="148"/>
      <c r="KBP194" s="148"/>
      <c r="KBQ194" s="148"/>
      <c r="KBR194" s="148"/>
      <c r="KBS194" s="148"/>
      <c r="KBT194" s="148"/>
      <c r="KBU194" s="148"/>
      <c r="KBV194" s="148"/>
      <c r="KBW194" s="148"/>
      <c r="KBX194" s="148"/>
      <c r="KBY194" s="148"/>
      <c r="KBZ194" s="148"/>
      <c r="KCA194" s="148"/>
      <c r="KCB194" s="148"/>
      <c r="KCC194" s="148"/>
      <c r="KCD194" s="148"/>
      <c r="KCE194" s="148"/>
      <c r="KCF194" s="148"/>
      <c r="KCG194" s="148"/>
      <c r="KCH194" s="148"/>
      <c r="KCI194" s="148"/>
      <c r="KCJ194" s="148"/>
      <c r="KCK194" s="148"/>
      <c r="KCL194" s="148"/>
      <c r="KCM194" s="148"/>
      <c r="KCN194" s="148"/>
      <c r="KCO194" s="148"/>
      <c r="KCP194" s="148"/>
      <c r="KCQ194" s="148"/>
      <c r="KCR194" s="148"/>
      <c r="KCS194" s="148"/>
      <c r="KCT194" s="148"/>
      <c r="KCU194" s="148"/>
      <c r="KCV194" s="148"/>
      <c r="KCW194" s="148"/>
      <c r="KCX194" s="148"/>
      <c r="KCY194" s="148"/>
      <c r="KCZ194" s="148"/>
      <c r="KDA194" s="148"/>
      <c r="KDB194" s="148"/>
      <c r="KDC194" s="148"/>
      <c r="KDD194" s="148"/>
      <c r="KDE194" s="148"/>
      <c r="KDF194" s="148"/>
      <c r="KDG194" s="148"/>
      <c r="KDH194" s="148"/>
      <c r="KDI194" s="148"/>
      <c r="KDJ194" s="148"/>
      <c r="KDK194" s="148"/>
      <c r="KDL194" s="148"/>
      <c r="KDM194" s="148"/>
      <c r="KDN194" s="148"/>
      <c r="KDO194" s="148"/>
      <c r="KDP194" s="148"/>
      <c r="KDQ194" s="148"/>
      <c r="KDR194" s="148"/>
      <c r="KDS194" s="148"/>
      <c r="KDT194" s="148"/>
      <c r="KDU194" s="148"/>
      <c r="KDV194" s="148"/>
      <c r="KDW194" s="148"/>
      <c r="KDX194" s="148"/>
      <c r="KDY194" s="148"/>
      <c r="KDZ194" s="148"/>
      <c r="KEA194" s="148"/>
      <c r="KEB194" s="148"/>
      <c r="KEC194" s="148"/>
      <c r="KED194" s="148"/>
      <c r="KEE194" s="148"/>
      <c r="KEF194" s="148"/>
      <c r="KEG194" s="148"/>
      <c r="KEH194" s="148"/>
      <c r="KEI194" s="148"/>
      <c r="KEJ194" s="148"/>
      <c r="KEK194" s="148"/>
      <c r="KEL194" s="148"/>
      <c r="KEM194" s="148"/>
      <c r="KEN194" s="148"/>
      <c r="KEO194" s="148"/>
      <c r="KEP194" s="148"/>
      <c r="KEQ194" s="148"/>
      <c r="KER194" s="148"/>
      <c r="KES194" s="148"/>
      <c r="KET194" s="148"/>
      <c r="KEU194" s="148"/>
      <c r="KEV194" s="148"/>
      <c r="KEW194" s="148"/>
      <c r="KEX194" s="148"/>
      <c r="KEY194" s="148"/>
      <c r="KEZ194" s="148"/>
      <c r="KFA194" s="148"/>
      <c r="KFB194" s="148"/>
      <c r="KFC194" s="148"/>
      <c r="KFD194" s="148"/>
      <c r="KFE194" s="148"/>
      <c r="KFF194" s="148"/>
      <c r="KFG194" s="148"/>
      <c r="KFH194" s="148"/>
      <c r="KFI194" s="148"/>
      <c r="KFJ194" s="148"/>
      <c r="KFK194" s="148"/>
      <c r="KFL194" s="148"/>
      <c r="KFM194" s="148"/>
      <c r="KFN194" s="148"/>
      <c r="KFO194" s="148"/>
      <c r="KFP194" s="148"/>
      <c r="KFQ194" s="148"/>
      <c r="KFR194" s="148"/>
      <c r="KFS194" s="148"/>
      <c r="KFT194" s="148"/>
      <c r="KFU194" s="148"/>
      <c r="KFV194" s="148"/>
      <c r="KFW194" s="148"/>
      <c r="KFX194" s="148"/>
      <c r="KFY194" s="148"/>
      <c r="KFZ194" s="148"/>
      <c r="KGA194" s="148"/>
      <c r="KGB194" s="148"/>
      <c r="KGC194" s="148"/>
      <c r="KGD194" s="148"/>
      <c r="KGE194" s="148"/>
      <c r="KGF194" s="148"/>
      <c r="KGG194" s="148"/>
      <c r="KGH194" s="148"/>
      <c r="KGI194" s="148"/>
      <c r="KGJ194" s="148"/>
      <c r="KGK194" s="148"/>
      <c r="KGL194" s="148"/>
      <c r="KGM194" s="148"/>
      <c r="KGN194" s="148"/>
      <c r="KGO194" s="148"/>
      <c r="KGP194" s="148"/>
      <c r="KGQ194" s="148"/>
      <c r="KGR194" s="148"/>
      <c r="KGS194" s="148"/>
      <c r="KGT194" s="148"/>
      <c r="KGU194" s="148"/>
      <c r="KGV194" s="148"/>
      <c r="KGW194" s="148"/>
      <c r="KGX194" s="148"/>
      <c r="KGY194" s="148"/>
      <c r="KGZ194" s="148"/>
      <c r="KHA194" s="148"/>
      <c r="KHB194" s="148"/>
      <c r="KHC194" s="148"/>
      <c r="KHD194" s="148"/>
      <c r="KHE194" s="148"/>
      <c r="KHF194" s="148"/>
      <c r="KHG194" s="148"/>
      <c r="KHH194" s="148"/>
      <c r="KHI194" s="148"/>
      <c r="KHJ194" s="148"/>
      <c r="KHK194" s="148"/>
      <c r="KHL194" s="148"/>
      <c r="KHM194" s="148"/>
      <c r="KHN194" s="148"/>
      <c r="KHO194" s="148"/>
      <c r="KHP194" s="148"/>
      <c r="KHQ194" s="148"/>
      <c r="KHR194" s="148"/>
      <c r="KHS194" s="148"/>
      <c r="KHT194" s="148"/>
      <c r="KHU194" s="148"/>
      <c r="KHV194" s="148"/>
      <c r="KHW194" s="148"/>
      <c r="KHX194" s="148"/>
      <c r="KHY194" s="148"/>
      <c r="KHZ194" s="148"/>
      <c r="KIA194" s="148"/>
      <c r="KIB194" s="148"/>
      <c r="KIC194" s="148"/>
      <c r="KID194" s="148"/>
      <c r="KIE194" s="148"/>
      <c r="KIF194" s="148"/>
      <c r="KIG194" s="148"/>
      <c r="KIH194" s="148"/>
      <c r="KII194" s="148"/>
      <c r="KIJ194" s="148"/>
      <c r="KIK194" s="148"/>
      <c r="KIL194" s="148"/>
      <c r="KIM194" s="148"/>
      <c r="KIN194" s="148"/>
      <c r="KIO194" s="148"/>
      <c r="KIP194" s="148"/>
      <c r="KIQ194" s="148"/>
      <c r="KIR194" s="148"/>
      <c r="KIS194" s="148"/>
      <c r="KIT194" s="148"/>
      <c r="KIU194" s="148"/>
      <c r="KIV194" s="148"/>
      <c r="KIW194" s="148"/>
      <c r="KIX194" s="148"/>
      <c r="KIY194" s="148"/>
      <c r="KIZ194" s="148"/>
      <c r="KJA194" s="148"/>
      <c r="KJB194" s="148"/>
      <c r="KJC194" s="148"/>
      <c r="KJD194" s="148"/>
      <c r="KJE194" s="148"/>
      <c r="KJF194" s="148"/>
      <c r="KJG194" s="148"/>
      <c r="KJH194" s="148"/>
      <c r="KJI194" s="148"/>
      <c r="KJJ194" s="148"/>
      <c r="KJK194" s="148"/>
      <c r="KJL194" s="148"/>
      <c r="KJM194" s="148"/>
      <c r="KJN194" s="148"/>
      <c r="KJO194" s="148"/>
      <c r="KJP194" s="148"/>
      <c r="KJQ194" s="148"/>
      <c r="KJR194" s="148"/>
      <c r="KJS194" s="148"/>
      <c r="KJT194" s="148"/>
      <c r="KJU194" s="148"/>
      <c r="KJV194" s="148"/>
      <c r="KJW194" s="148"/>
      <c r="KJX194" s="148"/>
      <c r="KJY194" s="148"/>
      <c r="KJZ194" s="148"/>
      <c r="KKA194" s="148"/>
      <c r="KKB194" s="148"/>
      <c r="KKC194" s="148"/>
      <c r="KKD194" s="148"/>
      <c r="KKE194" s="148"/>
      <c r="KKF194" s="148"/>
      <c r="KKG194" s="148"/>
      <c r="KKH194" s="148"/>
      <c r="KKI194" s="148"/>
      <c r="KKJ194" s="148"/>
      <c r="KKK194" s="148"/>
      <c r="KKL194" s="148"/>
      <c r="KKM194" s="148"/>
      <c r="KKN194" s="148"/>
      <c r="KKO194" s="148"/>
      <c r="KKP194" s="148"/>
      <c r="KKQ194" s="148"/>
      <c r="KKR194" s="148"/>
      <c r="KKS194" s="148"/>
      <c r="KKT194" s="148"/>
      <c r="KKU194" s="148"/>
      <c r="KKV194" s="148"/>
      <c r="KKW194" s="148"/>
      <c r="KKX194" s="148"/>
      <c r="KKY194" s="148"/>
      <c r="KKZ194" s="148"/>
      <c r="KLA194" s="148"/>
      <c r="KLB194" s="148"/>
      <c r="KLC194" s="148"/>
      <c r="KLD194" s="148"/>
      <c r="KLE194" s="148"/>
      <c r="KLF194" s="148"/>
      <c r="KLG194" s="148"/>
      <c r="KLH194" s="148"/>
      <c r="KLI194" s="148"/>
      <c r="KLJ194" s="148"/>
      <c r="KLK194" s="148"/>
      <c r="KLL194" s="148"/>
      <c r="KLM194" s="148"/>
      <c r="KLN194" s="148"/>
      <c r="KLO194" s="148"/>
      <c r="KLP194" s="148"/>
      <c r="KLQ194" s="148"/>
      <c r="KLR194" s="148"/>
      <c r="KLS194" s="148"/>
      <c r="KLT194" s="148"/>
      <c r="KLU194" s="148"/>
      <c r="KLV194" s="148"/>
      <c r="KLW194" s="148"/>
      <c r="KLX194" s="148"/>
      <c r="KLY194" s="148"/>
      <c r="KLZ194" s="148"/>
      <c r="KMA194" s="148"/>
      <c r="KMB194" s="148"/>
      <c r="KMC194" s="148"/>
      <c r="KMD194" s="148"/>
      <c r="KME194" s="148"/>
      <c r="KMF194" s="148"/>
      <c r="KMG194" s="148"/>
      <c r="KMH194" s="148"/>
      <c r="KMI194" s="148"/>
      <c r="KMJ194" s="148"/>
      <c r="KMK194" s="148"/>
      <c r="KML194" s="148"/>
      <c r="KMM194" s="148"/>
      <c r="KMN194" s="148"/>
      <c r="KMO194" s="148"/>
      <c r="KMP194" s="148"/>
      <c r="KMQ194" s="148"/>
      <c r="KMR194" s="148"/>
      <c r="KMS194" s="148"/>
      <c r="KMT194" s="148"/>
      <c r="KMU194" s="148"/>
      <c r="KMV194" s="148"/>
      <c r="KMW194" s="148"/>
      <c r="KMX194" s="148"/>
      <c r="KMY194" s="148"/>
      <c r="KMZ194" s="148"/>
      <c r="KNA194" s="148"/>
      <c r="KNB194" s="148"/>
      <c r="KNC194" s="148"/>
      <c r="KND194" s="148"/>
      <c r="KNE194" s="148"/>
      <c r="KNF194" s="148"/>
      <c r="KNG194" s="148"/>
      <c r="KNH194" s="148"/>
      <c r="KNI194" s="148"/>
      <c r="KNJ194" s="148"/>
      <c r="KNK194" s="148"/>
      <c r="KNL194" s="148"/>
      <c r="KNM194" s="148"/>
      <c r="KNN194" s="148"/>
      <c r="KNO194" s="148"/>
      <c r="KNP194" s="148"/>
      <c r="KNQ194" s="148"/>
      <c r="KNR194" s="148"/>
      <c r="KNS194" s="148"/>
      <c r="KNT194" s="148"/>
      <c r="KNU194" s="148"/>
      <c r="KNV194" s="148"/>
      <c r="KNW194" s="148"/>
      <c r="KNX194" s="148"/>
      <c r="KNY194" s="148"/>
      <c r="KNZ194" s="148"/>
      <c r="KOA194" s="148"/>
      <c r="KOB194" s="148"/>
      <c r="KOC194" s="148"/>
      <c r="KOD194" s="148"/>
      <c r="KOE194" s="148"/>
      <c r="KOF194" s="148"/>
      <c r="KOG194" s="148"/>
      <c r="KOH194" s="148"/>
      <c r="KOI194" s="148"/>
      <c r="KOJ194" s="148"/>
      <c r="KOK194" s="148"/>
      <c r="KOL194" s="148"/>
      <c r="KOM194" s="148"/>
      <c r="KON194" s="148"/>
      <c r="KOO194" s="148"/>
      <c r="KOP194" s="148"/>
      <c r="KOQ194" s="148"/>
      <c r="KOR194" s="148"/>
      <c r="KOS194" s="148"/>
      <c r="KOT194" s="148"/>
      <c r="KOU194" s="148"/>
      <c r="KOV194" s="148"/>
      <c r="KOW194" s="148"/>
      <c r="KOX194" s="148"/>
      <c r="KOY194" s="148"/>
      <c r="KOZ194" s="148"/>
      <c r="KPA194" s="148"/>
      <c r="KPB194" s="148"/>
      <c r="KPC194" s="148"/>
      <c r="KPD194" s="148"/>
      <c r="KPE194" s="148"/>
      <c r="KPF194" s="148"/>
      <c r="KPG194" s="148"/>
      <c r="KPH194" s="148"/>
      <c r="KPI194" s="148"/>
      <c r="KPJ194" s="148"/>
      <c r="KPK194" s="148"/>
      <c r="KPL194" s="148"/>
      <c r="KPM194" s="148"/>
      <c r="KPN194" s="148"/>
      <c r="KPO194" s="148"/>
      <c r="KPP194" s="148"/>
      <c r="KPQ194" s="148"/>
      <c r="KPR194" s="148"/>
      <c r="KPS194" s="148"/>
      <c r="KPT194" s="148"/>
      <c r="KPU194" s="148"/>
      <c r="KPV194" s="148"/>
      <c r="KPW194" s="148"/>
      <c r="KPX194" s="148"/>
      <c r="KPY194" s="148"/>
      <c r="KPZ194" s="148"/>
      <c r="KQA194" s="148"/>
      <c r="KQB194" s="148"/>
      <c r="KQC194" s="148"/>
      <c r="KQD194" s="148"/>
      <c r="KQE194" s="148"/>
      <c r="KQF194" s="148"/>
      <c r="KQG194" s="148"/>
      <c r="KQH194" s="148"/>
      <c r="KQI194" s="148"/>
      <c r="KQJ194" s="148"/>
      <c r="KQK194" s="148"/>
      <c r="KQL194" s="148"/>
      <c r="KQM194" s="148"/>
      <c r="KQN194" s="148"/>
      <c r="KQO194" s="148"/>
      <c r="KQP194" s="148"/>
      <c r="KQQ194" s="148"/>
      <c r="KQR194" s="148"/>
      <c r="KQS194" s="148"/>
      <c r="KQT194" s="148"/>
      <c r="KQU194" s="148"/>
      <c r="KQV194" s="148"/>
      <c r="KQW194" s="148"/>
      <c r="KQX194" s="148"/>
      <c r="KQY194" s="148"/>
      <c r="KQZ194" s="148"/>
      <c r="KRA194" s="148"/>
      <c r="KRB194" s="148"/>
      <c r="KRC194" s="148"/>
      <c r="KRD194" s="148"/>
      <c r="KRE194" s="148"/>
      <c r="KRF194" s="148"/>
      <c r="KRG194" s="148"/>
      <c r="KRH194" s="148"/>
      <c r="KRI194" s="148"/>
      <c r="KRJ194" s="148"/>
      <c r="KRK194" s="148"/>
      <c r="KRL194" s="148"/>
      <c r="KRM194" s="148"/>
      <c r="KRN194" s="148"/>
      <c r="KRO194" s="148"/>
      <c r="KRP194" s="148"/>
      <c r="KRQ194" s="148"/>
      <c r="KRR194" s="148"/>
      <c r="KRS194" s="148"/>
      <c r="KRT194" s="148"/>
      <c r="KRU194" s="148"/>
      <c r="KRV194" s="148"/>
      <c r="KRW194" s="148"/>
      <c r="KRX194" s="148"/>
      <c r="KRY194" s="148"/>
      <c r="KRZ194" s="148"/>
      <c r="KSA194" s="148"/>
      <c r="KSB194" s="148"/>
      <c r="KSC194" s="148"/>
      <c r="KSD194" s="148"/>
      <c r="KSE194" s="148"/>
      <c r="KSF194" s="148"/>
      <c r="KSG194" s="148"/>
      <c r="KSH194" s="148"/>
      <c r="KSI194" s="148"/>
      <c r="KSJ194" s="148"/>
      <c r="KSK194" s="148"/>
      <c r="KSL194" s="148"/>
      <c r="KSM194" s="148"/>
      <c r="KSN194" s="148"/>
      <c r="KSO194" s="148"/>
      <c r="KSP194" s="148"/>
      <c r="KSQ194" s="148"/>
      <c r="KSR194" s="148"/>
      <c r="KSS194" s="148"/>
      <c r="KST194" s="148"/>
      <c r="KSU194" s="148"/>
      <c r="KSV194" s="148"/>
      <c r="KSW194" s="148"/>
      <c r="KSX194" s="148"/>
      <c r="KSY194" s="148"/>
      <c r="KSZ194" s="148"/>
      <c r="KTA194" s="148"/>
      <c r="KTB194" s="148"/>
      <c r="KTC194" s="148"/>
      <c r="KTD194" s="148"/>
      <c r="KTE194" s="148"/>
      <c r="KTF194" s="148"/>
      <c r="KTG194" s="148"/>
      <c r="KTH194" s="148"/>
      <c r="KTI194" s="148"/>
      <c r="KTJ194" s="148"/>
      <c r="KTK194" s="148"/>
      <c r="KTL194" s="148"/>
      <c r="KTM194" s="148"/>
      <c r="KTN194" s="148"/>
      <c r="KTO194" s="148"/>
      <c r="KTP194" s="148"/>
      <c r="KTQ194" s="148"/>
      <c r="KTR194" s="148"/>
      <c r="KTS194" s="148"/>
      <c r="KTT194" s="148"/>
      <c r="KTU194" s="148"/>
      <c r="KTV194" s="148"/>
      <c r="KTW194" s="148"/>
      <c r="KTX194" s="148"/>
      <c r="KTY194" s="148"/>
      <c r="KTZ194" s="148"/>
      <c r="KUA194" s="148"/>
      <c r="KUB194" s="148"/>
      <c r="KUC194" s="148"/>
      <c r="KUD194" s="148"/>
      <c r="KUE194" s="148"/>
      <c r="KUF194" s="148"/>
      <c r="KUG194" s="148"/>
      <c r="KUH194" s="148"/>
      <c r="KUI194" s="148"/>
      <c r="KUJ194" s="148"/>
      <c r="KUK194" s="148"/>
      <c r="KUL194" s="148"/>
      <c r="KUM194" s="148"/>
      <c r="KUN194" s="148"/>
      <c r="KUO194" s="148"/>
      <c r="KUP194" s="148"/>
      <c r="KUQ194" s="148"/>
      <c r="KUR194" s="148"/>
      <c r="KUS194" s="148"/>
      <c r="KUT194" s="148"/>
      <c r="KUU194" s="148"/>
      <c r="KUV194" s="148"/>
      <c r="KUW194" s="148"/>
      <c r="KUX194" s="148"/>
      <c r="KUY194" s="148"/>
      <c r="KUZ194" s="148"/>
      <c r="KVA194" s="148"/>
      <c r="KVB194" s="148"/>
      <c r="KVC194" s="148"/>
      <c r="KVD194" s="148"/>
      <c r="KVE194" s="148"/>
      <c r="KVF194" s="148"/>
      <c r="KVG194" s="148"/>
      <c r="KVH194" s="148"/>
      <c r="KVI194" s="148"/>
      <c r="KVJ194" s="148"/>
      <c r="KVK194" s="148"/>
      <c r="KVL194" s="148"/>
      <c r="KVM194" s="148"/>
      <c r="KVN194" s="148"/>
      <c r="KVO194" s="148"/>
      <c r="KVP194" s="148"/>
      <c r="KVQ194" s="148"/>
      <c r="KVR194" s="148"/>
      <c r="KVS194" s="148"/>
      <c r="KVT194" s="148"/>
      <c r="KVU194" s="148"/>
      <c r="KVV194" s="148"/>
      <c r="KVW194" s="148"/>
      <c r="KVX194" s="148"/>
      <c r="KVY194" s="148"/>
      <c r="KVZ194" s="148"/>
      <c r="KWA194" s="148"/>
      <c r="KWB194" s="148"/>
      <c r="KWC194" s="148"/>
      <c r="KWD194" s="148"/>
      <c r="KWE194" s="148"/>
      <c r="KWF194" s="148"/>
      <c r="KWG194" s="148"/>
      <c r="KWH194" s="148"/>
      <c r="KWI194" s="148"/>
      <c r="KWJ194" s="148"/>
      <c r="KWK194" s="148"/>
      <c r="KWL194" s="148"/>
      <c r="KWM194" s="148"/>
      <c r="KWN194" s="148"/>
      <c r="KWO194" s="148"/>
      <c r="KWP194" s="148"/>
      <c r="KWQ194" s="148"/>
      <c r="KWR194" s="148"/>
      <c r="KWS194" s="148"/>
      <c r="KWT194" s="148"/>
      <c r="KWU194" s="148"/>
      <c r="KWV194" s="148"/>
      <c r="KWW194" s="148"/>
      <c r="KWX194" s="148"/>
      <c r="KWY194" s="148"/>
      <c r="KWZ194" s="148"/>
      <c r="KXA194" s="148"/>
      <c r="KXB194" s="148"/>
      <c r="KXC194" s="148"/>
      <c r="KXD194" s="148"/>
      <c r="KXE194" s="148"/>
      <c r="KXF194" s="148"/>
      <c r="KXG194" s="148"/>
      <c r="KXH194" s="148"/>
      <c r="KXI194" s="148"/>
      <c r="KXJ194" s="148"/>
      <c r="KXK194" s="148"/>
      <c r="KXL194" s="148"/>
      <c r="KXM194" s="148"/>
      <c r="KXN194" s="148"/>
      <c r="KXO194" s="148"/>
      <c r="KXP194" s="148"/>
      <c r="KXQ194" s="148"/>
      <c r="KXR194" s="148"/>
      <c r="KXS194" s="148"/>
      <c r="KXT194" s="148"/>
      <c r="KXU194" s="148"/>
      <c r="KXV194" s="148"/>
      <c r="KXW194" s="148"/>
      <c r="KXX194" s="148"/>
      <c r="KXY194" s="148"/>
      <c r="KXZ194" s="148"/>
      <c r="KYA194" s="148"/>
      <c r="KYB194" s="148"/>
      <c r="KYC194" s="148"/>
      <c r="KYD194" s="148"/>
      <c r="KYE194" s="148"/>
      <c r="KYF194" s="148"/>
      <c r="KYG194" s="148"/>
      <c r="KYH194" s="148"/>
      <c r="KYI194" s="148"/>
      <c r="KYJ194" s="148"/>
      <c r="KYK194" s="148"/>
      <c r="KYL194" s="148"/>
      <c r="KYM194" s="148"/>
      <c r="KYN194" s="148"/>
      <c r="KYO194" s="148"/>
      <c r="KYP194" s="148"/>
      <c r="KYQ194" s="148"/>
      <c r="KYR194" s="148"/>
      <c r="KYS194" s="148"/>
      <c r="KYT194" s="148"/>
      <c r="KYU194" s="148"/>
      <c r="KYV194" s="148"/>
      <c r="KYW194" s="148"/>
      <c r="KYX194" s="148"/>
      <c r="KYY194" s="148"/>
      <c r="KYZ194" s="148"/>
      <c r="KZA194" s="148"/>
      <c r="KZB194" s="148"/>
      <c r="KZC194" s="148"/>
      <c r="KZD194" s="148"/>
      <c r="KZE194" s="148"/>
      <c r="KZF194" s="148"/>
      <c r="KZG194" s="148"/>
      <c r="KZH194" s="148"/>
      <c r="KZI194" s="148"/>
      <c r="KZJ194" s="148"/>
      <c r="KZK194" s="148"/>
      <c r="KZL194" s="148"/>
      <c r="KZM194" s="148"/>
      <c r="KZN194" s="148"/>
      <c r="KZO194" s="148"/>
      <c r="KZP194" s="148"/>
      <c r="KZQ194" s="148"/>
      <c r="KZR194" s="148"/>
      <c r="KZS194" s="148"/>
      <c r="KZT194" s="148"/>
      <c r="KZU194" s="148"/>
      <c r="KZV194" s="148"/>
      <c r="KZW194" s="148"/>
      <c r="KZX194" s="148"/>
      <c r="KZY194" s="148"/>
      <c r="KZZ194" s="148"/>
      <c r="LAA194" s="148"/>
      <c r="LAB194" s="148"/>
      <c r="LAC194" s="148"/>
      <c r="LAD194" s="148"/>
      <c r="LAE194" s="148"/>
      <c r="LAF194" s="148"/>
      <c r="LAG194" s="148"/>
      <c r="LAH194" s="148"/>
      <c r="LAI194" s="148"/>
      <c r="LAJ194" s="148"/>
      <c r="LAK194" s="148"/>
      <c r="LAL194" s="148"/>
      <c r="LAM194" s="148"/>
      <c r="LAN194" s="148"/>
      <c r="LAO194" s="148"/>
      <c r="LAP194" s="148"/>
      <c r="LAQ194" s="148"/>
      <c r="LAR194" s="148"/>
      <c r="LAS194" s="148"/>
      <c r="LAT194" s="148"/>
      <c r="LAU194" s="148"/>
      <c r="LAV194" s="148"/>
      <c r="LAW194" s="148"/>
      <c r="LAX194" s="148"/>
      <c r="LAY194" s="148"/>
      <c r="LAZ194" s="148"/>
      <c r="LBA194" s="148"/>
      <c r="LBB194" s="148"/>
      <c r="LBC194" s="148"/>
      <c r="LBD194" s="148"/>
      <c r="LBE194" s="148"/>
      <c r="LBF194" s="148"/>
      <c r="LBG194" s="148"/>
      <c r="LBH194" s="148"/>
      <c r="LBI194" s="148"/>
      <c r="LBJ194" s="148"/>
      <c r="LBK194" s="148"/>
      <c r="LBL194" s="148"/>
      <c r="LBM194" s="148"/>
      <c r="LBN194" s="148"/>
      <c r="LBO194" s="148"/>
      <c r="LBP194" s="148"/>
      <c r="LBQ194" s="148"/>
      <c r="LBR194" s="148"/>
      <c r="LBS194" s="148"/>
      <c r="LBT194" s="148"/>
      <c r="LBU194" s="148"/>
      <c r="LBV194" s="148"/>
      <c r="LBW194" s="148"/>
      <c r="LBX194" s="148"/>
      <c r="LBY194" s="148"/>
      <c r="LBZ194" s="148"/>
      <c r="LCA194" s="148"/>
      <c r="LCB194" s="148"/>
      <c r="LCC194" s="148"/>
      <c r="LCD194" s="148"/>
      <c r="LCE194" s="148"/>
      <c r="LCF194" s="148"/>
      <c r="LCG194" s="148"/>
      <c r="LCH194" s="148"/>
      <c r="LCI194" s="148"/>
      <c r="LCJ194" s="148"/>
      <c r="LCK194" s="148"/>
      <c r="LCL194" s="148"/>
      <c r="LCM194" s="148"/>
      <c r="LCN194" s="148"/>
      <c r="LCO194" s="148"/>
      <c r="LCP194" s="148"/>
      <c r="LCQ194" s="148"/>
      <c r="LCR194" s="148"/>
      <c r="LCS194" s="148"/>
      <c r="LCT194" s="148"/>
      <c r="LCU194" s="148"/>
      <c r="LCV194" s="148"/>
      <c r="LCW194" s="148"/>
      <c r="LCX194" s="148"/>
      <c r="LCY194" s="148"/>
      <c r="LCZ194" s="148"/>
      <c r="LDA194" s="148"/>
      <c r="LDB194" s="148"/>
      <c r="LDC194" s="148"/>
      <c r="LDD194" s="148"/>
      <c r="LDE194" s="148"/>
      <c r="LDF194" s="148"/>
      <c r="LDG194" s="148"/>
      <c r="LDH194" s="148"/>
      <c r="LDI194" s="148"/>
      <c r="LDJ194" s="148"/>
      <c r="LDK194" s="148"/>
      <c r="LDL194" s="148"/>
      <c r="LDM194" s="148"/>
      <c r="LDN194" s="148"/>
      <c r="LDO194" s="148"/>
      <c r="LDP194" s="148"/>
      <c r="LDQ194" s="148"/>
      <c r="LDR194" s="148"/>
      <c r="LDS194" s="148"/>
      <c r="LDT194" s="148"/>
      <c r="LDU194" s="148"/>
      <c r="LDV194" s="148"/>
      <c r="LDW194" s="148"/>
      <c r="LDX194" s="148"/>
      <c r="LDY194" s="148"/>
      <c r="LDZ194" s="148"/>
      <c r="LEA194" s="148"/>
      <c r="LEB194" s="148"/>
      <c r="LEC194" s="148"/>
      <c r="LED194" s="148"/>
      <c r="LEE194" s="148"/>
      <c r="LEF194" s="148"/>
      <c r="LEG194" s="148"/>
      <c r="LEH194" s="148"/>
      <c r="LEI194" s="148"/>
      <c r="LEJ194" s="148"/>
      <c r="LEK194" s="148"/>
      <c r="LEL194" s="148"/>
      <c r="LEM194" s="148"/>
      <c r="LEN194" s="148"/>
      <c r="LEO194" s="148"/>
      <c r="LEP194" s="148"/>
      <c r="LEQ194" s="148"/>
      <c r="LER194" s="148"/>
      <c r="LES194" s="148"/>
      <c r="LET194" s="148"/>
      <c r="LEU194" s="148"/>
      <c r="LEV194" s="148"/>
      <c r="LEW194" s="148"/>
      <c r="LEX194" s="148"/>
      <c r="LEY194" s="148"/>
      <c r="LEZ194" s="148"/>
      <c r="LFA194" s="148"/>
      <c r="LFB194" s="148"/>
      <c r="LFC194" s="148"/>
      <c r="LFD194" s="148"/>
      <c r="LFE194" s="148"/>
      <c r="LFF194" s="148"/>
      <c r="LFG194" s="148"/>
      <c r="LFH194" s="148"/>
      <c r="LFI194" s="148"/>
      <c r="LFJ194" s="148"/>
      <c r="LFK194" s="148"/>
      <c r="LFL194" s="148"/>
      <c r="LFM194" s="148"/>
      <c r="LFN194" s="148"/>
      <c r="LFO194" s="148"/>
      <c r="LFP194" s="148"/>
      <c r="LFQ194" s="148"/>
      <c r="LFR194" s="148"/>
      <c r="LFS194" s="148"/>
      <c r="LFT194" s="148"/>
      <c r="LFU194" s="148"/>
      <c r="LFV194" s="148"/>
      <c r="LFW194" s="148"/>
      <c r="LFX194" s="148"/>
      <c r="LFY194" s="148"/>
      <c r="LFZ194" s="148"/>
      <c r="LGA194" s="148"/>
      <c r="LGB194" s="148"/>
      <c r="LGC194" s="148"/>
      <c r="LGD194" s="148"/>
      <c r="LGE194" s="148"/>
      <c r="LGF194" s="148"/>
      <c r="LGG194" s="148"/>
      <c r="LGH194" s="148"/>
      <c r="LGI194" s="148"/>
      <c r="LGJ194" s="148"/>
      <c r="LGK194" s="148"/>
      <c r="LGL194" s="148"/>
      <c r="LGM194" s="148"/>
      <c r="LGN194" s="148"/>
      <c r="LGO194" s="148"/>
      <c r="LGP194" s="148"/>
      <c r="LGQ194" s="148"/>
      <c r="LGR194" s="148"/>
      <c r="LGS194" s="148"/>
      <c r="LGT194" s="148"/>
      <c r="LGU194" s="148"/>
      <c r="LGV194" s="148"/>
      <c r="LGW194" s="148"/>
      <c r="LGX194" s="148"/>
      <c r="LGY194" s="148"/>
      <c r="LGZ194" s="148"/>
      <c r="LHA194" s="148"/>
      <c r="LHB194" s="148"/>
      <c r="LHC194" s="148"/>
      <c r="LHD194" s="148"/>
      <c r="LHE194" s="148"/>
      <c r="LHF194" s="148"/>
      <c r="LHG194" s="148"/>
      <c r="LHH194" s="148"/>
      <c r="LHI194" s="148"/>
      <c r="LHJ194" s="148"/>
      <c r="LHK194" s="148"/>
      <c r="LHL194" s="148"/>
      <c r="LHM194" s="148"/>
      <c r="LHN194" s="148"/>
      <c r="LHO194" s="148"/>
      <c r="LHP194" s="148"/>
      <c r="LHQ194" s="148"/>
      <c r="LHR194" s="148"/>
      <c r="LHS194" s="148"/>
      <c r="LHT194" s="148"/>
      <c r="LHU194" s="148"/>
      <c r="LHV194" s="148"/>
      <c r="LHW194" s="148"/>
      <c r="LHX194" s="148"/>
      <c r="LHY194" s="148"/>
      <c r="LHZ194" s="148"/>
      <c r="LIA194" s="148"/>
      <c r="LIB194" s="148"/>
      <c r="LIC194" s="148"/>
      <c r="LID194" s="148"/>
      <c r="LIE194" s="148"/>
      <c r="LIF194" s="148"/>
      <c r="LIG194" s="148"/>
      <c r="LIH194" s="148"/>
      <c r="LII194" s="148"/>
      <c r="LIJ194" s="148"/>
      <c r="LIK194" s="148"/>
      <c r="LIL194" s="148"/>
      <c r="LIM194" s="148"/>
      <c r="LIN194" s="148"/>
      <c r="LIO194" s="148"/>
      <c r="LIP194" s="148"/>
      <c r="LIQ194" s="148"/>
      <c r="LIR194" s="148"/>
      <c r="LIS194" s="148"/>
      <c r="LIT194" s="148"/>
      <c r="LIU194" s="148"/>
      <c r="LIV194" s="148"/>
      <c r="LIW194" s="148"/>
      <c r="LIX194" s="148"/>
      <c r="LIY194" s="148"/>
      <c r="LIZ194" s="148"/>
      <c r="LJA194" s="148"/>
      <c r="LJB194" s="148"/>
      <c r="LJC194" s="148"/>
      <c r="LJD194" s="148"/>
      <c r="LJE194" s="148"/>
      <c r="LJF194" s="148"/>
      <c r="LJG194" s="148"/>
      <c r="LJH194" s="148"/>
      <c r="LJI194" s="148"/>
      <c r="LJJ194" s="148"/>
      <c r="LJK194" s="148"/>
      <c r="LJL194" s="148"/>
      <c r="LJM194" s="148"/>
      <c r="LJN194" s="148"/>
      <c r="LJO194" s="148"/>
      <c r="LJP194" s="148"/>
      <c r="LJQ194" s="148"/>
      <c r="LJR194" s="148"/>
      <c r="LJS194" s="148"/>
      <c r="LJT194" s="148"/>
      <c r="LJU194" s="148"/>
      <c r="LJV194" s="148"/>
      <c r="LJW194" s="148"/>
      <c r="LJX194" s="148"/>
      <c r="LJY194" s="148"/>
      <c r="LJZ194" s="148"/>
      <c r="LKA194" s="148"/>
      <c r="LKB194" s="148"/>
      <c r="LKC194" s="148"/>
      <c r="LKD194" s="148"/>
      <c r="LKE194" s="148"/>
      <c r="LKF194" s="148"/>
      <c r="LKG194" s="148"/>
      <c r="LKH194" s="148"/>
      <c r="LKI194" s="148"/>
      <c r="LKJ194" s="148"/>
      <c r="LKK194" s="148"/>
      <c r="LKL194" s="148"/>
      <c r="LKM194" s="148"/>
      <c r="LKN194" s="148"/>
      <c r="LKO194" s="148"/>
      <c r="LKP194" s="148"/>
      <c r="LKQ194" s="148"/>
      <c r="LKR194" s="148"/>
      <c r="LKS194" s="148"/>
      <c r="LKT194" s="148"/>
      <c r="LKU194" s="148"/>
      <c r="LKV194" s="148"/>
      <c r="LKW194" s="148"/>
      <c r="LKX194" s="148"/>
      <c r="LKY194" s="148"/>
      <c r="LKZ194" s="148"/>
      <c r="LLA194" s="148"/>
      <c r="LLB194" s="148"/>
      <c r="LLC194" s="148"/>
      <c r="LLD194" s="148"/>
      <c r="LLE194" s="148"/>
      <c r="LLF194" s="148"/>
      <c r="LLG194" s="148"/>
      <c r="LLH194" s="148"/>
      <c r="LLI194" s="148"/>
      <c r="LLJ194" s="148"/>
      <c r="LLK194" s="148"/>
      <c r="LLL194" s="148"/>
      <c r="LLM194" s="148"/>
      <c r="LLN194" s="148"/>
      <c r="LLO194" s="148"/>
      <c r="LLP194" s="148"/>
      <c r="LLQ194" s="148"/>
      <c r="LLR194" s="148"/>
      <c r="LLS194" s="148"/>
      <c r="LLT194" s="148"/>
      <c r="LLU194" s="148"/>
      <c r="LLV194" s="148"/>
      <c r="LLW194" s="148"/>
      <c r="LLX194" s="148"/>
      <c r="LLY194" s="148"/>
      <c r="LLZ194" s="148"/>
      <c r="LMA194" s="148"/>
      <c r="LMB194" s="148"/>
      <c r="LMC194" s="148"/>
      <c r="LMD194" s="148"/>
      <c r="LME194" s="148"/>
      <c r="LMF194" s="148"/>
      <c r="LMG194" s="148"/>
      <c r="LMH194" s="148"/>
      <c r="LMI194" s="148"/>
      <c r="LMJ194" s="148"/>
      <c r="LMK194" s="148"/>
      <c r="LML194" s="148"/>
      <c r="LMM194" s="148"/>
      <c r="LMN194" s="148"/>
      <c r="LMO194" s="148"/>
      <c r="LMP194" s="148"/>
      <c r="LMQ194" s="148"/>
      <c r="LMR194" s="148"/>
      <c r="LMS194" s="148"/>
      <c r="LMT194" s="148"/>
      <c r="LMU194" s="148"/>
      <c r="LMV194" s="148"/>
      <c r="LMW194" s="148"/>
      <c r="LMX194" s="148"/>
      <c r="LMY194" s="148"/>
      <c r="LMZ194" s="148"/>
      <c r="LNA194" s="148"/>
      <c r="LNB194" s="148"/>
      <c r="LNC194" s="148"/>
      <c r="LND194" s="148"/>
      <c r="LNE194" s="148"/>
      <c r="LNF194" s="148"/>
      <c r="LNG194" s="148"/>
      <c r="LNH194" s="148"/>
      <c r="LNI194" s="148"/>
      <c r="LNJ194" s="148"/>
      <c r="LNK194" s="148"/>
      <c r="LNL194" s="148"/>
      <c r="LNM194" s="148"/>
      <c r="LNN194" s="148"/>
      <c r="LNO194" s="148"/>
      <c r="LNP194" s="148"/>
      <c r="LNQ194" s="148"/>
      <c r="LNR194" s="148"/>
      <c r="LNS194" s="148"/>
      <c r="LNT194" s="148"/>
      <c r="LNU194" s="148"/>
      <c r="LNV194" s="148"/>
      <c r="LNW194" s="148"/>
      <c r="LNX194" s="148"/>
      <c r="LNY194" s="148"/>
      <c r="LNZ194" s="148"/>
      <c r="LOA194" s="148"/>
      <c r="LOB194" s="148"/>
      <c r="LOC194" s="148"/>
      <c r="LOD194" s="148"/>
      <c r="LOE194" s="148"/>
      <c r="LOF194" s="148"/>
      <c r="LOG194" s="148"/>
      <c r="LOH194" s="148"/>
      <c r="LOI194" s="148"/>
      <c r="LOJ194" s="148"/>
      <c r="LOK194" s="148"/>
      <c r="LOL194" s="148"/>
      <c r="LOM194" s="148"/>
      <c r="LON194" s="148"/>
      <c r="LOO194" s="148"/>
      <c r="LOP194" s="148"/>
      <c r="LOQ194" s="148"/>
      <c r="LOR194" s="148"/>
      <c r="LOS194" s="148"/>
      <c r="LOT194" s="148"/>
      <c r="LOU194" s="148"/>
      <c r="LOV194" s="148"/>
      <c r="LOW194" s="148"/>
      <c r="LOX194" s="148"/>
      <c r="LOY194" s="148"/>
      <c r="LOZ194" s="148"/>
      <c r="LPA194" s="148"/>
      <c r="LPB194" s="148"/>
      <c r="LPC194" s="148"/>
      <c r="LPD194" s="148"/>
      <c r="LPE194" s="148"/>
      <c r="LPF194" s="148"/>
      <c r="LPG194" s="148"/>
      <c r="LPH194" s="148"/>
      <c r="LPI194" s="148"/>
      <c r="LPJ194" s="148"/>
      <c r="LPK194" s="148"/>
      <c r="LPL194" s="148"/>
      <c r="LPM194" s="148"/>
      <c r="LPN194" s="148"/>
      <c r="LPO194" s="148"/>
      <c r="LPP194" s="148"/>
      <c r="LPQ194" s="148"/>
      <c r="LPR194" s="148"/>
      <c r="LPS194" s="148"/>
      <c r="LPT194" s="148"/>
      <c r="LPU194" s="148"/>
      <c r="LPV194" s="148"/>
      <c r="LPW194" s="148"/>
      <c r="LPX194" s="148"/>
      <c r="LPY194" s="148"/>
      <c r="LPZ194" s="148"/>
      <c r="LQA194" s="148"/>
      <c r="LQB194" s="148"/>
      <c r="LQC194" s="148"/>
      <c r="LQD194" s="148"/>
      <c r="LQE194" s="148"/>
      <c r="LQF194" s="148"/>
      <c r="LQG194" s="148"/>
      <c r="LQH194" s="148"/>
      <c r="LQI194" s="148"/>
      <c r="LQJ194" s="148"/>
      <c r="LQK194" s="148"/>
      <c r="LQL194" s="148"/>
      <c r="LQM194" s="148"/>
      <c r="LQN194" s="148"/>
      <c r="LQO194" s="148"/>
      <c r="LQP194" s="148"/>
      <c r="LQQ194" s="148"/>
      <c r="LQR194" s="148"/>
      <c r="LQS194" s="148"/>
      <c r="LQT194" s="148"/>
      <c r="LQU194" s="148"/>
      <c r="LQV194" s="148"/>
      <c r="LQW194" s="148"/>
      <c r="LQX194" s="148"/>
      <c r="LQY194" s="148"/>
      <c r="LQZ194" s="148"/>
      <c r="LRA194" s="148"/>
      <c r="LRB194" s="148"/>
      <c r="LRC194" s="148"/>
      <c r="LRD194" s="148"/>
      <c r="LRE194" s="148"/>
      <c r="LRF194" s="148"/>
      <c r="LRG194" s="148"/>
      <c r="LRH194" s="148"/>
      <c r="LRI194" s="148"/>
      <c r="LRJ194" s="148"/>
      <c r="LRK194" s="148"/>
      <c r="LRL194" s="148"/>
      <c r="LRM194" s="148"/>
      <c r="LRN194" s="148"/>
      <c r="LRO194" s="148"/>
      <c r="LRP194" s="148"/>
      <c r="LRQ194" s="148"/>
      <c r="LRR194" s="148"/>
      <c r="LRS194" s="148"/>
      <c r="LRT194" s="148"/>
      <c r="LRU194" s="148"/>
      <c r="LRV194" s="148"/>
      <c r="LRW194" s="148"/>
      <c r="LRX194" s="148"/>
      <c r="LRY194" s="148"/>
      <c r="LRZ194" s="148"/>
      <c r="LSA194" s="148"/>
      <c r="LSB194" s="148"/>
      <c r="LSC194" s="148"/>
      <c r="LSD194" s="148"/>
      <c r="LSE194" s="148"/>
      <c r="LSF194" s="148"/>
      <c r="LSG194" s="148"/>
      <c r="LSH194" s="148"/>
      <c r="LSI194" s="148"/>
      <c r="LSJ194" s="148"/>
      <c r="LSK194" s="148"/>
      <c r="LSL194" s="148"/>
      <c r="LSM194" s="148"/>
      <c r="LSN194" s="148"/>
      <c r="LSO194" s="148"/>
      <c r="LSP194" s="148"/>
      <c r="LSQ194" s="148"/>
      <c r="LSR194" s="148"/>
      <c r="LSS194" s="148"/>
      <c r="LST194" s="148"/>
      <c r="LSU194" s="148"/>
      <c r="LSV194" s="148"/>
      <c r="LSW194" s="148"/>
      <c r="LSX194" s="148"/>
      <c r="LSY194" s="148"/>
      <c r="LSZ194" s="148"/>
      <c r="LTA194" s="148"/>
      <c r="LTB194" s="148"/>
      <c r="LTC194" s="148"/>
      <c r="LTD194" s="148"/>
      <c r="LTE194" s="148"/>
      <c r="LTF194" s="148"/>
      <c r="LTG194" s="148"/>
      <c r="LTH194" s="148"/>
      <c r="LTI194" s="148"/>
      <c r="LTJ194" s="148"/>
      <c r="LTK194" s="148"/>
      <c r="LTL194" s="148"/>
      <c r="LTM194" s="148"/>
      <c r="LTN194" s="148"/>
      <c r="LTO194" s="148"/>
      <c r="LTP194" s="148"/>
      <c r="LTQ194" s="148"/>
      <c r="LTR194" s="148"/>
      <c r="LTS194" s="148"/>
      <c r="LTT194" s="148"/>
      <c r="LTU194" s="148"/>
      <c r="LTV194" s="148"/>
      <c r="LTW194" s="148"/>
      <c r="LTX194" s="148"/>
      <c r="LTY194" s="148"/>
      <c r="LTZ194" s="148"/>
      <c r="LUA194" s="148"/>
      <c r="LUB194" s="148"/>
      <c r="LUC194" s="148"/>
      <c r="LUD194" s="148"/>
      <c r="LUE194" s="148"/>
      <c r="LUF194" s="148"/>
      <c r="LUG194" s="148"/>
      <c r="LUH194" s="148"/>
      <c r="LUI194" s="148"/>
      <c r="LUJ194" s="148"/>
      <c r="LUK194" s="148"/>
      <c r="LUL194" s="148"/>
      <c r="LUM194" s="148"/>
      <c r="LUN194" s="148"/>
      <c r="LUO194" s="148"/>
      <c r="LUP194" s="148"/>
      <c r="LUQ194" s="148"/>
      <c r="LUR194" s="148"/>
      <c r="LUS194" s="148"/>
      <c r="LUT194" s="148"/>
      <c r="LUU194" s="148"/>
      <c r="LUV194" s="148"/>
      <c r="LUW194" s="148"/>
      <c r="LUX194" s="148"/>
      <c r="LUY194" s="148"/>
      <c r="LUZ194" s="148"/>
      <c r="LVA194" s="148"/>
      <c r="LVB194" s="148"/>
      <c r="LVC194" s="148"/>
      <c r="LVD194" s="148"/>
      <c r="LVE194" s="148"/>
      <c r="LVF194" s="148"/>
      <c r="LVG194" s="148"/>
      <c r="LVH194" s="148"/>
      <c r="LVI194" s="148"/>
      <c r="LVJ194" s="148"/>
      <c r="LVK194" s="148"/>
      <c r="LVL194" s="148"/>
      <c r="LVM194" s="148"/>
      <c r="LVN194" s="148"/>
      <c r="LVO194" s="148"/>
      <c r="LVP194" s="148"/>
      <c r="LVQ194" s="148"/>
      <c r="LVR194" s="148"/>
      <c r="LVS194" s="148"/>
      <c r="LVT194" s="148"/>
      <c r="LVU194" s="148"/>
      <c r="LVV194" s="148"/>
      <c r="LVW194" s="148"/>
      <c r="LVX194" s="148"/>
      <c r="LVY194" s="148"/>
      <c r="LVZ194" s="148"/>
      <c r="LWA194" s="148"/>
      <c r="LWB194" s="148"/>
      <c r="LWC194" s="148"/>
      <c r="LWD194" s="148"/>
      <c r="LWE194" s="148"/>
      <c r="LWF194" s="148"/>
      <c r="LWG194" s="148"/>
      <c r="LWH194" s="148"/>
      <c r="LWI194" s="148"/>
      <c r="LWJ194" s="148"/>
      <c r="LWK194" s="148"/>
      <c r="LWL194" s="148"/>
      <c r="LWM194" s="148"/>
      <c r="LWN194" s="148"/>
      <c r="LWO194" s="148"/>
      <c r="LWP194" s="148"/>
      <c r="LWQ194" s="148"/>
      <c r="LWR194" s="148"/>
      <c r="LWS194" s="148"/>
      <c r="LWT194" s="148"/>
      <c r="LWU194" s="148"/>
      <c r="LWV194" s="148"/>
      <c r="LWW194" s="148"/>
      <c r="LWX194" s="148"/>
      <c r="LWY194" s="148"/>
      <c r="LWZ194" s="148"/>
      <c r="LXA194" s="148"/>
      <c r="LXB194" s="148"/>
      <c r="LXC194" s="148"/>
      <c r="LXD194" s="148"/>
      <c r="LXE194" s="148"/>
      <c r="LXF194" s="148"/>
      <c r="LXG194" s="148"/>
      <c r="LXH194" s="148"/>
      <c r="LXI194" s="148"/>
      <c r="LXJ194" s="148"/>
      <c r="LXK194" s="148"/>
      <c r="LXL194" s="148"/>
      <c r="LXM194" s="148"/>
      <c r="LXN194" s="148"/>
      <c r="LXO194" s="148"/>
      <c r="LXP194" s="148"/>
      <c r="LXQ194" s="148"/>
      <c r="LXR194" s="148"/>
      <c r="LXS194" s="148"/>
      <c r="LXT194" s="148"/>
      <c r="LXU194" s="148"/>
      <c r="LXV194" s="148"/>
      <c r="LXW194" s="148"/>
      <c r="LXX194" s="148"/>
      <c r="LXY194" s="148"/>
      <c r="LXZ194" s="148"/>
      <c r="LYA194" s="148"/>
      <c r="LYB194" s="148"/>
      <c r="LYC194" s="148"/>
      <c r="LYD194" s="148"/>
      <c r="LYE194" s="148"/>
      <c r="LYF194" s="148"/>
      <c r="LYG194" s="148"/>
      <c r="LYH194" s="148"/>
      <c r="LYI194" s="148"/>
      <c r="LYJ194" s="148"/>
      <c r="LYK194" s="148"/>
      <c r="LYL194" s="148"/>
      <c r="LYM194" s="148"/>
      <c r="LYN194" s="148"/>
      <c r="LYO194" s="148"/>
      <c r="LYP194" s="148"/>
      <c r="LYQ194" s="148"/>
      <c r="LYR194" s="148"/>
      <c r="LYS194" s="148"/>
      <c r="LYT194" s="148"/>
      <c r="LYU194" s="148"/>
      <c r="LYV194" s="148"/>
      <c r="LYW194" s="148"/>
      <c r="LYX194" s="148"/>
      <c r="LYY194" s="148"/>
      <c r="LYZ194" s="148"/>
      <c r="LZA194" s="148"/>
      <c r="LZB194" s="148"/>
      <c r="LZC194" s="148"/>
      <c r="LZD194" s="148"/>
      <c r="LZE194" s="148"/>
      <c r="LZF194" s="148"/>
      <c r="LZG194" s="148"/>
      <c r="LZH194" s="148"/>
      <c r="LZI194" s="148"/>
      <c r="LZJ194" s="148"/>
      <c r="LZK194" s="148"/>
      <c r="LZL194" s="148"/>
      <c r="LZM194" s="148"/>
      <c r="LZN194" s="148"/>
      <c r="LZO194" s="148"/>
      <c r="LZP194" s="148"/>
      <c r="LZQ194" s="148"/>
      <c r="LZR194" s="148"/>
      <c r="LZS194" s="148"/>
      <c r="LZT194" s="148"/>
      <c r="LZU194" s="148"/>
      <c r="LZV194" s="148"/>
      <c r="LZW194" s="148"/>
      <c r="LZX194" s="148"/>
      <c r="LZY194" s="148"/>
      <c r="LZZ194" s="148"/>
      <c r="MAA194" s="148"/>
      <c r="MAB194" s="148"/>
      <c r="MAC194" s="148"/>
      <c r="MAD194" s="148"/>
      <c r="MAE194" s="148"/>
      <c r="MAF194" s="148"/>
      <c r="MAG194" s="148"/>
      <c r="MAH194" s="148"/>
      <c r="MAI194" s="148"/>
      <c r="MAJ194" s="148"/>
      <c r="MAK194" s="148"/>
      <c r="MAL194" s="148"/>
      <c r="MAM194" s="148"/>
      <c r="MAN194" s="148"/>
      <c r="MAO194" s="148"/>
      <c r="MAP194" s="148"/>
      <c r="MAQ194" s="148"/>
      <c r="MAR194" s="148"/>
      <c r="MAS194" s="148"/>
      <c r="MAT194" s="148"/>
      <c r="MAU194" s="148"/>
      <c r="MAV194" s="148"/>
      <c r="MAW194" s="148"/>
      <c r="MAX194" s="148"/>
      <c r="MAY194" s="148"/>
      <c r="MAZ194" s="148"/>
      <c r="MBA194" s="148"/>
      <c r="MBB194" s="148"/>
      <c r="MBC194" s="148"/>
      <c r="MBD194" s="148"/>
      <c r="MBE194" s="148"/>
      <c r="MBF194" s="148"/>
      <c r="MBG194" s="148"/>
      <c r="MBH194" s="148"/>
      <c r="MBI194" s="148"/>
      <c r="MBJ194" s="148"/>
      <c r="MBK194" s="148"/>
      <c r="MBL194" s="148"/>
      <c r="MBM194" s="148"/>
      <c r="MBN194" s="148"/>
      <c r="MBO194" s="148"/>
      <c r="MBP194" s="148"/>
      <c r="MBQ194" s="148"/>
      <c r="MBR194" s="148"/>
      <c r="MBS194" s="148"/>
      <c r="MBT194" s="148"/>
      <c r="MBU194" s="148"/>
      <c r="MBV194" s="148"/>
      <c r="MBW194" s="148"/>
      <c r="MBX194" s="148"/>
      <c r="MBY194" s="148"/>
      <c r="MBZ194" s="148"/>
      <c r="MCA194" s="148"/>
      <c r="MCB194" s="148"/>
      <c r="MCC194" s="148"/>
      <c r="MCD194" s="148"/>
      <c r="MCE194" s="148"/>
      <c r="MCF194" s="148"/>
      <c r="MCG194" s="148"/>
      <c r="MCH194" s="148"/>
      <c r="MCI194" s="148"/>
      <c r="MCJ194" s="148"/>
      <c r="MCK194" s="148"/>
      <c r="MCL194" s="148"/>
      <c r="MCM194" s="148"/>
      <c r="MCN194" s="148"/>
      <c r="MCO194" s="148"/>
      <c r="MCP194" s="148"/>
      <c r="MCQ194" s="148"/>
      <c r="MCR194" s="148"/>
      <c r="MCS194" s="148"/>
      <c r="MCT194" s="148"/>
      <c r="MCU194" s="148"/>
      <c r="MCV194" s="148"/>
      <c r="MCW194" s="148"/>
      <c r="MCX194" s="148"/>
      <c r="MCY194" s="148"/>
      <c r="MCZ194" s="148"/>
      <c r="MDA194" s="148"/>
      <c r="MDB194" s="148"/>
      <c r="MDC194" s="148"/>
      <c r="MDD194" s="148"/>
      <c r="MDE194" s="148"/>
      <c r="MDF194" s="148"/>
      <c r="MDG194" s="148"/>
      <c r="MDH194" s="148"/>
      <c r="MDI194" s="148"/>
      <c r="MDJ194" s="148"/>
      <c r="MDK194" s="148"/>
      <c r="MDL194" s="148"/>
      <c r="MDM194" s="148"/>
      <c r="MDN194" s="148"/>
      <c r="MDO194" s="148"/>
      <c r="MDP194" s="148"/>
      <c r="MDQ194" s="148"/>
      <c r="MDR194" s="148"/>
      <c r="MDS194" s="148"/>
      <c r="MDT194" s="148"/>
      <c r="MDU194" s="148"/>
      <c r="MDV194" s="148"/>
      <c r="MDW194" s="148"/>
      <c r="MDX194" s="148"/>
      <c r="MDY194" s="148"/>
      <c r="MDZ194" s="148"/>
      <c r="MEA194" s="148"/>
      <c r="MEB194" s="148"/>
      <c r="MEC194" s="148"/>
      <c r="MED194" s="148"/>
      <c r="MEE194" s="148"/>
      <c r="MEF194" s="148"/>
      <c r="MEG194" s="148"/>
      <c r="MEH194" s="148"/>
      <c r="MEI194" s="148"/>
      <c r="MEJ194" s="148"/>
      <c r="MEK194" s="148"/>
      <c r="MEL194" s="148"/>
      <c r="MEM194" s="148"/>
      <c r="MEN194" s="148"/>
      <c r="MEO194" s="148"/>
      <c r="MEP194" s="148"/>
      <c r="MEQ194" s="148"/>
      <c r="MER194" s="148"/>
      <c r="MES194" s="148"/>
      <c r="MET194" s="148"/>
      <c r="MEU194" s="148"/>
      <c r="MEV194" s="148"/>
      <c r="MEW194" s="148"/>
      <c r="MEX194" s="148"/>
      <c r="MEY194" s="148"/>
      <c r="MEZ194" s="148"/>
      <c r="MFA194" s="148"/>
      <c r="MFB194" s="148"/>
      <c r="MFC194" s="148"/>
      <c r="MFD194" s="148"/>
      <c r="MFE194" s="148"/>
      <c r="MFF194" s="148"/>
      <c r="MFG194" s="148"/>
      <c r="MFH194" s="148"/>
      <c r="MFI194" s="148"/>
      <c r="MFJ194" s="148"/>
      <c r="MFK194" s="148"/>
      <c r="MFL194" s="148"/>
      <c r="MFM194" s="148"/>
      <c r="MFN194" s="148"/>
      <c r="MFO194" s="148"/>
      <c r="MFP194" s="148"/>
      <c r="MFQ194" s="148"/>
      <c r="MFR194" s="148"/>
      <c r="MFS194" s="148"/>
      <c r="MFT194" s="148"/>
      <c r="MFU194" s="148"/>
      <c r="MFV194" s="148"/>
      <c r="MFW194" s="148"/>
      <c r="MFX194" s="148"/>
      <c r="MFY194" s="148"/>
      <c r="MFZ194" s="148"/>
      <c r="MGA194" s="148"/>
      <c r="MGB194" s="148"/>
      <c r="MGC194" s="148"/>
      <c r="MGD194" s="148"/>
      <c r="MGE194" s="148"/>
      <c r="MGF194" s="148"/>
      <c r="MGG194" s="148"/>
      <c r="MGH194" s="148"/>
      <c r="MGI194" s="148"/>
      <c r="MGJ194" s="148"/>
      <c r="MGK194" s="148"/>
      <c r="MGL194" s="148"/>
      <c r="MGM194" s="148"/>
      <c r="MGN194" s="148"/>
      <c r="MGO194" s="148"/>
      <c r="MGP194" s="148"/>
      <c r="MGQ194" s="148"/>
      <c r="MGR194" s="148"/>
      <c r="MGS194" s="148"/>
      <c r="MGT194" s="148"/>
      <c r="MGU194" s="148"/>
      <c r="MGV194" s="148"/>
      <c r="MGW194" s="148"/>
      <c r="MGX194" s="148"/>
      <c r="MGY194" s="148"/>
      <c r="MGZ194" s="148"/>
      <c r="MHA194" s="148"/>
      <c r="MHB194" s="148"/>
      <c r="MHC194" s="148"/>
      <c r="MHD194" s="148"/>
      <c r="MHE194" s="148"/>
      <c r="MHF194" s="148"/>
      <c r="MHG194" s="148"/>
      <c r="MHH194" s="148"/>
      <c r="MHI194" s="148"/>
      <c r="MHJ194" s="148"/>
      <c r="MHK194" s="148"/>
      <c r="MHL194" s="148"/>
      <c r="MHM194" s="148"/>
      <c r="MHN194" s="148"/>
      <c r="MHO194" s="148"/>
      <c r="MHP194" s="148"/>
      <c r="MHQ194" s="148"/>
      <c r="MHR194" s="148"/>
      <c r="MHS194" s="148"/>
      <c r="MHT194" s="148"/>
      <c r="MHU194" s="148"/>
      <c r="MHV194" s="148"/>
      <c r="MHW194" s="148"/>
      <c r="MHX194" s="148"/>
      <c r="MHY194" s="148"/>
      <c r="MHZ194" s="148"/>
      <c r="MIA194" s="148"/>
      <c r="MIB194" s="148"/>
      <c r="MIC194" s="148"/>
      <c r="MID194" s="148"/>
      <c r="MIE194" s="148"/>
      <c r="MIF194" s="148"/>
      <c r="MIG194" s="148"/>
      <c r="MIH194" s="148"/>
      <c r="MII194" s="148"/>
      <c r="MIJ194" s="148"/>
      <c r="MIK194" s="148"/>
      <c r="MIL194" s="148"/>
      <c r="MIM194" s="148"/>
      <c r="MIN194" s="148"/>
      <c r="MIO194" s="148"/>
      <c r="MIP194" s="148"/>
      <c r="MIQ194" s="148"/>
      <c r="MIR194" s="148"/>
      <c r="MIS194" s="148"/>
      <c r="MIT194" s="148"/>
      <c r="MIU194" s="148"/>
      <c r="MIV194" s="148"/>
      <c r="MIW194" s="148"/>
      <c r="MIX194" s="148"/>
      <c r="MIY194" s="148"/>
      <c r="MIZ194" s="148"/>
      <c r="MJA194" s="148"/>
      <c r="MJB194" s="148"/>
      <c r="MJC194" s="148"/>
      <c r="MJD194" s="148"/>
      <c r="MJE194" s="148"/>
      <c r="MJF194" s="148"/>
      <c r="MJG194" s="148"/>
      <c r="MJH194" s="148"/>
      <c r="MJI194" s="148"/>
      <c r="MJJ194" s="148"/>
      <c r="MJK194" s="148"/>
      <c r="MJL194" s="148"/>
      <c r="MJM194" s="148"/>
      <c r="MJN194" s="148"/>
      <c r="MJO194" s="148"/>
      <c r="MJP194" s="148"/>
      <c r="MJQ194" s="148"/>
      <c r="MJR194" s="148"/>
      <c r="MJS194" s="148"/>
      <c r="MJT194" s="148"/>
      <c r="MJU194" s="148"/>
      <c r="MJV194" s="148"/>
      <c r="MJW194" s="148"/>
      <c r="MJX194" s="148"/>
      <c r="MJY194" s="148"/>
      <c r="MJZ194" s="148"/>
      <c r="MKA194" s="148"/>
      <c r="MKB194" s="148"/>
      <c r="MKC194" s="148"/>
      <c r="MKD194" s="148"/>
      <c r="MKE194" s="148"/>
      <c r="MKF194" s="148"/>
      <c r="MKG194" s="148"/>
      <c r="MKH194" s="148"/>
      <c r="MKI194" s="148"/>
      <c r="MKJ194" s="148"/>
      <c r="MKK194" s="148"/>
      <c r="MKL194" s="148"/>
      <c r="MKM194" s="148"/>
      <c r="MKN194" s="148"/>
      <c r="MKO194" s="148"/>
      <c r="MKP194" s="148"/>
      <c r="MKQ194" s="148"/>
      <c r="MKR194" s="148"/>
      <c r="MKS194" s="148"/>
      <c r="MKT194" s="148"/>
      <c r="MKU194" s="148"/>
      <c r="MKV194" s="148"/>
      <c r="MKW194" s="148"/>
      <c r="MKX194" s="148"/>
      <c r="MKY194" s="148"/>
      <c r="MKZ194" s="148"/>
      <c r="MLA194" s="148"/>
      <c r="MLB194" s="148"/>
      <c r="MLC194" s="148"/>
      <c r="MLD194" s="148"/>
      <c r="MLE194" s="148"/>
      <c r="MLF194" s="148"/>
      <c r="MLG194" s="148"/>
      <c r="MLH194" s="148"/>
      <c r="MLI194" s="148"/>
      <c r="MLJ194" s="148"/>
      <c r="MLK194" s="148"/>
      <c r="MLL194" s="148"/>
      <c r="MLM194" s="148"/>
      <c r="MLN194" s="148"/>
      <c r="MLO194" s="148"/>
      <c r="MLP194" s="148"/>
      <c r="MLQ194" s="148"/>
      <c r="MLR194" s="148"/>
      <c r="MLS194" s="148"/>
      <c r="MLT194" s="148"/>
      <c r="MLU194" s="148"/>
      <c r="MLV194" s="148"/>
      <c r="MLW194" s="148"/>
      <c r="MLX194" s="148"/>
      <c r="MLY194" s="148"/>
      <c r="MLZ194" s="148"/>
      <c r="MMA194" s="148"/>
      <c r="MMB194" s="148"/>
      <c r="MMC194" s="148"/>
      <c r="MMD194" s="148"/>
      <c r="MME194" s="148"/>
      <c r="MMF194" s="148"/>
      <c r="MMG194" s="148"/>
      <c r="MMH194" s="148"/>
      <c r="MMI194" s="148"/>
      <c r="MMJ194" s="148"/>
      <c r="MMK194" s="148"/>
      <c r="MML194" s="148"/>
      <c r="MMM194" s="148"/>
      <c r="MMN194" s="148"/>
      <c r="MMO194" s="148"/>
      <c r="MMP194" s="148"/>
      <c r="MMQ194" s="148"/>
      <c r="MMR194" s="148"/>
      <c r="MMS194" s="148"/>
      <c r="MMT194" s="148"/>
      <c r="MMU194" s="148"/>
      <c r="MMV194" s="148"/>
      <c r="MMW194" s="148"/>
      <c r="MMX194" s="148"/>
      <c r="MMY194" s="148"/>
      <c r="MMZ194" s="148"/>
      <c r="MNA194" s="148"/>
      <c r="MNB194" s="148"/>
      <c r="MNC194" s="148"/>
      <c r="MND194" s="148"/>
      <c r="MNE194" s="148"/>
      <c r="MNF194" s="148"/>
      <c r="MNG194" s="148"/>
      <c r="MNH194" s="148"/>
      <c r="MNI194" s="148"/>
      <c r="MNJ194" s="148"/>
      <c r="MNK194" s="148"/>
      <c r="MNL194" s="148"/>
      <c r="MNM194" s="148"/>
      <c r="MNN194" s="148"/>
      <c r="MNO194" s="148"/>
      <c r="MNP194" s="148"/>
      <c r="MNQ194" s="148"/>
      <c r="MNR194" s="148"/>
      <c r="MNS194" s="148"/>
      <c r="MNT194" s="148"/>
      <c r="MNU194" s="148"/>
      <c r="MNV194" s="148"/>
      <c r="MNW194" s="148"/>
      <c r="MNX194" s="148"/>
      <c r="MNY194" s="148"/>
      <c r="MNZ194" s="148"/>
      <c r="MOA194" s="148"/>
      <c r="MOB194" s="148"/>
      <c r="MOC194" s="148"/>
      <c r="MOD194" s="148"/>
      <c r="MOE194" s="148"/>
      <c r="MOF194" s="148"/>
      <c r="MOG194" s="148"/>
      <c r="MOH194" s="148"/>
      <c r="MOI194" s="148"/>
      <c r="MOJ194" s="148"/>
      <c r="MOK194" s="148"/>
      <c r="MOL194" s="148"/>
      <c r="MOM194" s="148"/>
      <c r="MON194" s="148"/>
      <c r="MOO194" s="148"/>
      <c r="MOP194" s="148"/>
      <c r="MOQ194" s="148"/>
      <c r="MOR194" s="148"/>
      <c r="MOS194" s="148"/>
      <c r="MOT194" s="148"/>
      <c r="MOU194" s="148"/>
      <c r="MOV194" s="148"/>
      <c r="MOW194" s="148"/>
      <c r="MOX194" s="148"/>
      <c r="MOY194" s="148"/>
      <c r="MOZ194" s="148"/>
      <c r="MPA194" s="148"/>
      <c r="MPB194" s="148"/>
      <c r="MPC194" s="148"/>
      <c r="MPD194" s="148"/>
      <c r="MPE194" s="148"/>
      <c r="MPF194" s="148"/>
      <c r="MPG194" s="148"/>
      <c r="MPH194" s="148"/>
      <c r="MPI194" s="148"/>
      <c r="MPJ194" s="148"/>
      <c r="MPK194" s="148"/>
      <c r="MPL194" s="148"/>
      <c r="MPM194" s="148"/>
      <c r="MPN194" s="148"/>
      <c r="MPO194" s="148"/>
      <c r="MPP194" s="148"/>
      <c r="MPQ194" s="148"/>
      <c r="MPR194" s="148"/>
      <c r="MPS194" s="148"/>
      <c r="MPT194" s="148"/>
      <c r="MPU194" s="148"/>
      <c r="MPV194" s="148"/>
      <c r="MPW194" s="148"/>
      <c r="MPX194" s="148"/>
      <c r="MPY194" s="148"/>
      <c r="MPZ194" s="148"/>
      <c r="MQA194" s="148"/>
      <c r="MQB194" s="148"/>
      <c r="MQC194" s="148"/>
      <c r="MQD194" s="148"/>
      <c r="MQE194" s="148"/>
      <c r="MQF194" s="148"/>
      <c r="MQG194" s="148"/>
      <c r="MQH194" s="148"/>
      <c r="MQI194" s="148"/>
      <c r="MQJ194" s="148"/>
      <c r="MQK194" s="148"/>
      <c r="MQL194" s="148"/>
      <c r="MQM194" s="148"/>
      <c r="MQN194" s="148"/>
      <c r="MQO194" s="148"/>
      <c r="MQP194" s="148"/>
      <c r="MQQ194" s="148"/>
      <c r="MQR194" s="148"/>
      <c r="MQS194" s="148"/>
      <c r="MQT194" s="148"/>
      <c r="MQU194" s="148"/>
      <c r="MQV194" s="148"/>
      <c r="MQW194" s="148"/>
      <c r="MQX194" s="148"/>
      <c r="MQY194" s="148"/>
      <c r="MQZ194" s="148"/>
      <c r="MRA194" s="148"/>
      <c r="MRB194" s="148"/>
      <c r="MRC194" s="148"/>
      <c r="MRD194" s="148"/>
      <c r="MRE194" s="148"/>
      <c r="MRF194" s="148"/>
      <c r="MRG194" s="148"/>
      <c r="MRH194" s="148"/>
      <c r="MRI194" s="148"/>
      <c r="MRJ194" s="148"/>
      <c r="MRK194" s="148"/>
      <c r="MRL194" s="148"/>
      <c r="MRM194" s="148"/>
      <c r="MRN194" s="148"/>
      <c r="MRO194" s="148"/>
      <c r="MRP194" s="148"/>
      <c r="MRQ194" s="148"/>
      <c r="MRR194" s="148"/>
      <c r="MRS194" s="148"/>
      <c r="MRT194" s="148"/>
      <c r="MRU194" s="148"/>
      <c r="MRV194" s="148"/>
      <c r="MRW194" s="148"/>
      <c r="MRX194" s="148"/>
      <c r="MRY194" s="148"/>
      <c r="MRZ194" s="148"/>
      <c r="MSA194" s="148"/>
      <c r="MSB194" s="148"/>
      <c r="MSC194" s="148"/>
      <c r="MSD194" s="148"/>
      <c r="MSE194" s="148"/>
      <c r="MSF194" s="148"/>
      <c r="MSG194" s="148"/>
      <c r="MSH194" s="148"/>
      <c r="MSI194" s="148"/>
      <c r="MSJ194" s="148"/>
      <c r="MSK194" s="148"/>
      <c r="MSL194" s="148"/>
      <c r="MSM194" s="148"/>
      <c r="MSN194" s="148"/>
      <c r="MSO194" s="148"/>
      <c r="MSP194" s="148"/>
      <c r="MSQ194" s="148"/>
      <c r="MSR194" s="148"/>
      <c r="MSS194" s="148"/>
      <c r="MST194" s="148"/>
      <c r="MSU194" s="148"/>
      <c r="MSV194" s="148"/>
      <c r="MSW194" s="148"/>
      <c r="MSX194" s="148"/>
      <c r="MSY194" s="148"/>
      <c r="MSZ194" s="148"/>
      <c r="MTA194" s="148"/>
      <c r="MTB194" s="148"/>
      <c r="MTC194" s="148"/>
      <c r="MTD194" s="148"/>
      <c r="MTE194" s="148"/>
      <c r="MTF194" s="148"/>
      <c r="MTG194" s="148"/>
      <c r="MTH194" s="148"/>
      <c r="MTI194" s="148"/>
      <c r="MTJ194" s="148"/>
      <c r="MTK194" s="148"/>
      <c r="MTL194" s="148"/>
      <c r="MTM194" s="148"/>
      <c r="MTN194" s="148"/>
      <c r="MTO194" s="148"/>
      <c r="MTP194" s="148"/>
      <c r="MTQ194" s="148"/>
      <c r="MTR194" s="148"/>
      <c r="MTS194" s="148"/>
      <c r="MTT194" s="148"/>
      <c r="MTU194" s="148"/>
      <c r="MTV194" s="148"/>
      <c r="MTW194" s="148"/>
      <c r="MTX194" s="148"/>
      <c r="MTY194" s="148"/>
      <c r="MTZ194" s="148"/>
      <c r="MUA194" s="148"/>
      <c r="MUB194" s="148"/>
      <c r="MUC194" s="148"/>
      <c r="MUD194" s="148"/>
      <c r="MUE194" s="148"/>
      <c r="MUF194" s="148"/>
      <c r="MUG194" s="148"/>
      <c r="MUH194" s="148"/>
      <c r="MUI194" s="148"/>
      <c r="MUJ194" s="148"/>
      <c r="MUK194" s="148"/>
      <c r="MUL194" s="148"/>
      <c r="MUM194" s="148"/>
      <c r="MUN194" s="148"/>
      <c r="MUO194" s="148"/>
      <c r="MUP194" s="148"/>
      <c r="MUQ194" s="148"/>
      <c r="MUR194" s="148"/>
      <c r="MUS194" s="148"/>
      <c r="MUT194" s="148"/>
      <c r="MUU194" s="148"/>
      <c r="MUV194" s="148"/>
      <c r="MUW194" s="148"/>
      <c r="MUX194" s="148"/>
      <c r="MUY194" s="148"/>
      <c r="MUZ194" s="148"/>
      <c r="MVA194" s="148"/>
      <c r="MVB194" s="148"/>
      <c r="MVC194" s="148"/>
      <c r="MVD194" s="148"/>
      <c r="MVE194" s="148"/>
      <c r="MVF194" s="148"/>
      <c r="MVG194" s="148"/>
      <c r="MVH194" s="148"/>
      <c r="MVI194" s="148"/>
      <c r="MVJ194" s="148"/>
      <c r="MVK194" s="148"/>
      <c r="MVL194" s="148"/>
      <c r="MVM194" s="148"/>
      <c r="MVN194" s="148"/>
      <c r="MVO194" s="148"/>
      <c r="MVP194" s="148"/>
      <c r="MVQ194" s="148"/>
      <c r="MVR194" s="148"/>
      <c r="MVS194" s="148"/>
      <c r="MVT194" s="148"/>
      <c r="MVU194" s="148"/>
      <c r="MVV194" s="148"/>
      <c r="MVW194" s="148"/>
      <c r="MVX194" s="148"/>
      <c r="MVY194" s="148"/>
      <c r="MVZ194" s="148"/>
      <c r="MWA194" s="148"/>
      <c r="MWB194" s="148"/>
      <c r="MWC194" s="148"/>
      <c r="MWD194" s="148"/>
      <c r="MWE194" s="148"/>
      <c r="MWF194" s="148"/>
      <c r="MWG194" s="148"/>
      <c r="MWH194" s="148"/>
      <c r="MWI194" s="148"/>
      <c r="MWJ194" s="148"/>
      <c r="MWK194" s="148"/>
      <c r="MWL194" s="148"/>
      <c r="MWM194" s="148"/>
      <c r="MWN194" s="148"/>
      <c r="MWO194" s="148"/>
      <c r="MWP194" s="148"/>
      <c r="MWQ194" s="148"/>
      <c r="MWR194" s="148"/>
      <c r="MWS194" s="148"/>
      <c r="MWT194" s="148"/>
      <c r="MWU194" s="148"/>
      <c r="MWV194" s="148"/>
      <c r="MWW194" s="148"/>
      <c r="MWX194" s="148"/>
      <c r="MWY194" s="148"/>
      <c r="MWZ194" s="148"/>
      <c r="MXA194" s="148"/>
      <c r="MXB194" s="148"/>
      <c r="MXC194" s="148"/>
      <c r="MXD194" s="148"/>
      <c r="MXE194" s="148"/>
      <c r="MXF194" s="148"/>
      <c r="MXG194" s="148"/>
      <c r="MXH194" s="148"/>
      <c r="MXI194" s="148"/>
      <c r="MXJ194" s="148"/>
      <c r="MXK194" s="148"/>
      <c r="MXL194" s="148"/>
      <c r="MXM194" s="148"/>
      <c r="MXN194" s="148"/>
      <c r="MXO194" s="148"/>
      <c r="MXP194" s="148"/>
      <c r="MXQ194" s="148"/>
      <c r="MXR194" s="148"/>
      <c r="MXS194" s="148"/>
      <c r="MXT194" s="148"/>
      <c r="MXU194" s="148"/>
      <c r="MXV194" s="148"/>
      <c r="MXW194" s="148"/>
      <c r="MXX194" s="148"/>
      <c r="MXY194" s="148"/>
      <c r="MXZ194" s="148"/>
      <c r="MYA194" s="148"/>
      <c r="MYB194" s="148"/>
      <c r="MYC194" s="148"/>
      <c r="MYD194" s="148"/>
      <c r="MYE194" s="148"/>
      <c r="MYF194" s="148"/>
      <c r="MYG194" s="148"/>
      <c r="MYH194" s="148"/>
      <c r="MYI194" s="148"/>
      <c r="MYJ194" s="148"/>
      <c r="MYK194" s="148"/>
      <c r="MYL194" s="148"/>
      <c r="MYM194" s="148"/>
      <c r="MYN194" s="148"/>
      <c r="MYO194" s="148"/>
      <c r="MYP194" s="148"/>
      <c r="MYQ194" s="148"/>
      <c r="MYR194" s="148"/>
      <c r="MYS194" s="148"/>
      <c r="MYT194" s="148"/>
      <c r="MYU194" s="148"/>
      <c r="MYV194" s="148"/>
      <c r="MYW194" s="148"/>
      <c r="MYX194" s="148"/>
      <c r="MYY194" s="148"/>
      <c r="MYZ194" s="148"/>
      <c r="MZA194" s="148"/>
      <c r="MZB194" s="148"/>
      <c r="MZC194" s="148"/>
      <c r="MZD194" s="148"/>
      <c r="MZE194" s="148"/>
      <c r="MZF194" s="148"/>
      <c r="MZG194" s="148"/>
      <c r="MZH194" s="148"/>
      <c r="MZI194" s="148"/>
      <c r="MZJ194" s="148"/>
      <c r="MZK194" s="148"/>
      <c r="MZL194" s="148"/>
      <c r="MZM194" s="148"/>
      <c r="MZN194" s="148"/>
      <c r="MZO194" s="148"/>
      <c r="MZP194" s="148"/>
      <c r="MZQ194" s="148"/>
      <c r="MZR194" s="148"/>
      <c r="MZS194" s="148"/>
      <c r="MZT194" s="148"/>
      <c r="MZU194" s="148"/>
      <c r="MZV194" s="148"/>
      <c r="MZW194" s="148"/>
      <c r="MZX194" s="148"/>
      <c r="MZY194" s="148"/>
      <c r="MZZ194" s="148"/>
      <c r="NAA194" s="148"/>
      <c r="NAB194" s="148"/>
      <c r="NAC194" s="148"/>
      <c r="NAD194" s="148"/>
      <c r="NAE194" s="148"/>
      <c r="NAF194" s="148"/>
      <c r="NAG194" s="148"/>
      <c r="NAH194" s="148"/>
      <c r="NAI194" s="148"/>
      <c r="NAJ194" s="148"/>
      <c r="NAK194" s="148"/>
      <c r="NAL194" s="148"/>
      <c r="NAM194" s="148"/>
      <c r="NAN194" s="148"/>
      <c r="NAO194" s="148"/>
      <c r="NAP194" s="148"/>
      <c r="NAQ194" s="148"/>
      <c r="NAR194" s="148"/>
      <c r="NAS194" s="148"/>
      <c r="NAT194" s="148"/>
      <c r="NAU194" s="148"/>
      <c r="NAV194" s="148"/>
      <c r="NAW194" s="148"/>
      <c r="NAX194" s="148"/>
      <c r="NAY194" s="148"/>
      <c r="NAZ194" s="148"/>
      <c r="NBA194" s="148"/>
      <c r="NBB194" s="148"/>
      <c r="NBC194" s="148"/>
      <c r="NBD194" s="148"/>
      <c r="NBE194" s="148"/>
      <c r="NBF194" s="148"/>
      <c r="NBG194" s="148"/>
      <c r="NBH194" s="148"/>
      <c r="NBI194" s="148"/>
      <c r="NBJ194" s="148"/>
      <c r="NBK194" s="148"/>
      <c r="NBL194" s="148"/>
      <c r="NBM194" s="148"/>
      <c r="NBN194" s="148"/>
      <c r="NBO194" s="148"/>
      <c r="NBP194" s="148"/>
      <c r="NBQ194" s="148"/>
      <c r="NBR194" s="148"/>
      <c r="NBS194" s="148"/>
      <c r="NBT194" s="148"/>
      <c r="NBU194" s="148"/>
      <c r="NBV194" s="148"/>
      <c r="NBW194" s="148"/>
      <c r="NBX194" s="148"/>
      <c r="NBY194" s="148"/>
      <c r="NBZ194" s="148"/>
      <c r="NCA194" s="148"/>
      <c r="NCB194" s="148"/>
      <c r="NCC194" s="148"/>
      <c r="NCD194" s="148"/>
      <c r="NCE194" s="148"/>
      <c r="NCF194" s="148"/>
      <c r="NCG194" s="148"/>
      <c r="NCH194" s="148"/>
      <c r="NCI194" s="148"/>
      <c r="NCJ194" s="148"/>
      <c r="NCK194" s="148"/>
      <c r="NCL194" s="148"/>
      <c r="NCM194" s="148"/>
      <c r="NCN194" s="148"/>
      <c r="NCO194" s="148"/>
      <c r="NCP194" s="148"/>
      <c r="NCQ194" s="148"/>
      <c r="NCR194" s="148"/>
      <c r="NCS194" s="148"/>
      <c r="NCT194" s="148"/>
      <c r="NCU194" s="148"/>
      <c r="NCV194" s="148"/>
      <c r="NCW194" s="148"/>
      <c r="NCX194" s="148"/>
      <c r="NCY194" s="148"/>
      <c r="NCZ194" s="148"/>
      <c r="NDA194" s="148"/>
      <c r="NDB194" s="148"/>
      <c r="NDC194" s="148"/>
      <c r="NDD194" s="148"/>
      <c r="NDE194" s="148"/>
      <c r="NDF194" s="148"/>
      <c r="NDG194" s="148"/>
      <c r="NDH194" s="148"/>
      <c r="NDI194" s="148"/>
      <c r="NDJ194" s="148"/>
      <c r="NDK194" s="148"/>
      <c r="NDL194" s="148"/>
      <c r="NDM194" s="148"/>
      <c r="NDN194" s="148"/>
      <c r="NDO194" s="148"/>
      <c r="NDP194" s="148"/>
      <c r="NDQ194" s="148"/>
      <c r="NDR194" s="148"/>
      <c r="NDS194" s="148"/>
      <c r="NDT194" s="148"/>
      <c r="NDU194" s="148"/>
      <c r="NDV194" s="148"/>
      <c r="NDW194" s="148"/>
      <c r="NDX194" s="148"/>
      <c r="NDY194" s="148"/>
      <c r="NDZ194" s="148"/>
      <c r="NEA194" s="148"/>
      <c r="NEB194" s="148"/>
      <c r="NEC194" s="148"/>
      <c r="NED194" s="148"/>
      <c r="NEE194" s="148"/>
      <c r="NEF194" s="148"/>
      <c r="NEG194" s="148"/>
      <c r="NEH194" s="148"/>
      <c r="NEI194" s="148"/>
      <c r="NEJ194" s="148"/>
      <c r="NEK194" s="148"/>
      <c r="NEL194" s="148"/>
      <c r="NEM194" s="148"/>
      <c r="NEN194" s="148"/>
      <c r="NEO194" s="148"/>
      <c r="NEP194" s="148"/>
      <c r="NEQ194" s="148"/>
      <c r="NER194" s="148"/>
      <c r="NES194" s="148"/>
      <c r="NET194" s="148"/>
      <c r="NEU194" s="148"/>
      <c r="NEV194" s="148"/>
      <c r="NEW194" s="148"/>
      <c r="NEX194" s="148"/>
      <c r="NEY194" s="148"/>
      <c r="NEZ194" s="148"/>
      <c r="NFA194" s="148"/>
      <c r="NFB194" s="148"/>
      <c r="NFC194" s="148"/>
      <c r="NFD194" s="148"/>
      <c r="NFE194" s="148"/>
      <c r="NFF194" s="148"/>
      <c r="NFG194" s="148"/>
      <c r="NFH194" s="148"/>
      <c r="NFI194" s="148"/>
      <c r="NFJ194" s="148"/>
      <c r="NFK194" s="148"/>
      <c r="NFL194" s="148"/>
      <c r="NFM194" s="148"/>
      <c r="NFN194" s="148"/>
      <c r="NFO194" s="148"/>
      <c r="NFP194" s="148"/>
      <c r="NFQ194" s="148"/>
      <c r="NFR194" s="148"/>
      <c r="NFS194" s="148"/>
      <c r="NFT194" s="148"/>
      <c r="NFU194" s="148"/>
      <c r="NFV194" s="148"/>
      <c r="NFW194" s="148"/>
      <c r="NFX194" s="148"/>
      <c r="NFY194" s="148"/>
      <c r="NFZ194" s="148"/>
      <c r="NGA194" s="148"/>
      <c r="NGB194" s="148"/>
      <c r="NGC194" s="148"/>
      <c r="NGD194" s="148"/>
      <c r="NGE194" s="148"/>
      <c r="NGF194" s="148"/>
      <c r="NGG194" s="148"/>
      <c r="NGH194" s="148"/>
      <c r="NGI194" s="148"/>
      <c r="NGJ194" s="148"/>
      <c r="NGK194" s="148"/>
      <c r="NGL194" s="148"/>
      <c r="NGM194" s="148"/>
      <c r="NGN194" s="148"/>
      <c r="NGO194" s="148"/>
      <c r="NGP194" s="148"/>
      <c r="NGQ194" s="148"/>
      <c r="NGR194" s="148"/>
      <c r="NGS194" s="148"/>
      <c r="NGT194" s="148"/>
      <c r="NGU194" s="148"/>
      <c r="NGV194" s="148"/>
      <c r="NGW194" s="148"/>
      <c r="NGX194" s="148"/>
      <c r="NGY194" s="148"/>
      <c r="NGZ194" s="148"/>
      <c r="NHA194" s="148"/>
      <c r="NHB194" s="148"/>
      <c r="NHC194" s="148"/>
      <c r="NHD194" s="148"/>
      <c r="NHE194" s="148"/>
      <c r="NHF194" s="148"/>
      <c r="NHG194" s="148"/>
      <c r="NHH194" s="148"/>
      <c r="NHI194" s="148"/>
      <c r="NHJ194" s="148"/>
      <c r="NHK194" s="148"/>
      <c r="NHL194" s="148"/>
      <c r="NHM194" s="148"/>
      <c r="NHN194" s="148"/>
      <c r="NHO194" s="148"/>
      <c r="NHP194" s="148"/>
      <c r="NHQ194" s="148"/>
      <c r="NHR194" s="148"/>
      <c r="NHS194" s="148"/>
      <c r="NHT194" s="148"/>
      <c r="NHU194" s="148"/>
      <c r="NHV194" s="148"/>
      <c r="NHW194" s="148"/>
      <c r="NHX194" s="148"/>
      <c r="NHY194" s="148"/>
      <c r="NHZ194" s="148"/>
      <c r="NIA194" s="148"/>
      <c r="NIB194" s="148"/>
      <c r="NIC194" s="148"/>
      <c r="NID194" s="148"/>
      <c r="NIE194" s="148"/>
      <c r="NIF194" s="148"/>
      <c r="NIG194" s="148"/>
      <c r="NIH194" s="148"/>
      <c r="NII194" s="148"/>
      <c r="NIJ194" s="148"/>
      <c r="NIK194" s="148"/>
      <c r="NIL194" s="148"/>
      <c r="NIM194" s="148"/>
      <c r="NIN194" s="148"/>
      <c r="NIO194" s="148"/>
      <c r="NIP194" s="148"/>
      <c r="NIQ194" s="148"/>
      <c r="NIR194" s="148"/>
      <c r="NIS194" s="148"/>
      <c r="NIT194" s="148"/>
      <c r="NIU194" s="148"/>
      <c r="NIV194" s="148"/>
      <c r="NIW194" s="148"/>
      <c r="NIX194" s="148"/>
      <c r="NIY194" s="148"/>
      <c r="NIZ194" s="148"/>
      <c r="NJA194" s="148"/>
      <c r="NJB194" s="148"/>
      <c r="NJC194" s="148"/>
      <c r="NJD194" s="148"/>
      <c r="NJE194" s="148"/>
      <c r="NJF194" s="148"/>
      <c r="NJG194" s="148"/>
      <c r="NJH194" s="148"/>
      <c r="NJI194" s="148"/>
      <c r="NJJ194" s="148"/>
      <c r="NJK194" s="148"/>
      <c r="NJL194" s="148"/>
      <c r="NJM194" s="148"/>
      <c r="NJN194" s="148"/>
      <c r="NJO194" s="148"/>
      <c r="NJP194" s="148"/>
      <c r="NJQ194" s="148"/>
      <c r="NJR194" s="148"/>
      <c r="NJS194" s="148"/>
      <c r="NJT194" s="148"/>
      <c r="NJU194" s="148"/>
      <c r="NJV194" s="148"/>
      <c r="NJW194" s="148"/>
      <c r="NJX194" s="148"/>
      <c r="NJY194" s="148"/>
      <c r="NJZ194" s="148"/>
      <c r="NKA194" s="148"/>
      <c r="NKB194" s="148"/>
      <c r="NKC194" s="148"/>
      <c r="NKD194" s="148"/>
      <c r="NKE194" s="148"/>
      <c r="NKF194" s="148"/>
      <c r="NKG194" s="148"/>
      <c r="NKH194" s="148"/>
      <c r="NKI194" s="148"/>
      <c r="NKJ194" s="148"/>
      <c r="NKK194" s="148"/>
      <c r="NKL194" s="148"/>
      <c r="NKM194" s="148"/>
      <c r="NKN194" s="148"/>
      <c r="NKO194" s="148"/>
      <c r="NKP194" s="148"/>
      <c r="NKQ194" s="148"/>
      <c r="NKR194" s="148"/>
      <c r="NKS194" s="148"/>
      <c r="NKT194" s="148"/>
      <c r="NKU194" s="148"/>
      <c r="NKV194" s="148"/>
      <c r="NKW194" s="148"/>
      <c r="NKX194" s="148"/>
      <c r="NKY194" s="148"/>
      <c r="NKZ194" s="148"/>
      <c r="NLA194" s="148"/>
      <c r="NLB194" s="148"/>
      <c r="NLC194" s="148"/>
      <c r="NLD194" s="148"/>
      <c r="NLE194" s="148"/>
      <c r="NLF194" s="148"/>
      <c r="NLG194" s="148"/>
      <c r="NLH194" s="148"/>
      <c r="NLI194" s="148"/>
      <c r="NLJ194" s="148"/>
      <c r="NLK194" s="148"/>
      <c r="NLL194" s="148"/>
      <c r="NLM194" s="148"/>
      <c r="NLN194" s="148"/>
      <c r="NLO194" s="148"/>
      <c r="NLP194" s="148"/>
      <c r="NLQ194" s="148"/>
      <c r="NLR194" s="148"/>
      <c r="NLS194" s="148"/>
      <c r="NLT194" s="148"/>
      <c r="NLU194" s="148"/>
      <c r="NLV194" s="148"/>
      <c r="NLW194" s="148"/>
      <c r="NLX194" s="148"/>
      <c r="NLY194" s="148"/>
      <c r="NLZ194" s="148"/>
      <c r="NMA194" s="148"/>
      <c r="NMB194" s="148"/>
      <c r="NMC194" s="148"/>
      <c r="NMD194" s="148"/>
      <c r="NME194" s="148"/>
      <c r="NMF194" s="148"/>
      <c r="NMG194" s="148"/>
      <c r="NMH194" s="148"/>
      <c r="NMI194" s="148"/>
      <c r="NMJ194" s="148"/>
      <c r="NMK194" s="148"/>
      <c r="NML194" s="148"/>
      <c r="NMM194" s="148"/>
      <c r="NMN194" s="148"/>
      <c r="NMO194" s="148"/>
      <c r="NMP194" s="148"/>
      <c r="NMQ194" s="148"/>
      <c r="NMR194" s="148"/>
      <c r="NMS194" s="148"/>
      <c r="NMT194" s="148"/>
      <c r="NMU194" s="148"/>
      <c r="NMV194" s="148"/>
      <c r="NMW194" s="148"/>
      <c r="NMX194" s="148"/>
      <c r="NMY194" s="148"/>
      <c r="NMZ194" s="148"/>
      <c r="NNA194" s="148"/>
      <c r="NNB194" s="148"/>
      <c r="NNC194" s="148"/>
      <c r="NND194" s="148"/>
      <c r="NNE194" s="148"/>
      <c r="NNF194" s="148"/>
      <c r="NNG194" s="148"/>
      <c r="NNH194" s="148"/>
      <c r="NNI194" s="148"/>
      <c r="NNJ194" s="148"/>
      <c r="NNK194" s="148"/>
      <c r="NNL194" s="148"/>
      <c r="NNM194" s="148"/>
      <c r="NNN194" s="148"/>
      <c r="NNO194" s="148"/>
      <c r="NNP194" s="148"/>
      <c r="NNQ194" s="148"/>
      <c r="NNR194" s="148"/>
      <c r="NNS194" s="148"/>
      <c r="NNT194" s="148"/>
      <c r="NNU194" s="148"/>
      <c r="NNV194" s="148"/>
      <c r="NNW194" s="148"/>
      <c r="NNX194" s="148"/>
      <c r="NNY194" s="148"/>
      <c r="NNZ194" s="148"/>
      <c r="NOA194" s="148"/>
      <c r="NOB194" s="148"/>
      <c r="NOC194" s="148"/>
      <c r="NOD194" s="148"/>
      <c r="NOE194" s="148"/>
      <c r="NOF194" s="148"/>
      <c r="NOG194" s="148"/>
      <c r="NOH194" s="148"/>
      <c r="NOI194" s="148"/>
      <c r="NOJ194" s="148"/>
      <c r="NOK194" s="148"/>
      <c r="NOL194" s="148"/>
      <c r="NOM194" s="148"/>
      <c r="NON194" s="148"/>
      <c r="NOO194" s="148"/>
      <c r="NOP194" s="148"/>
      <c r="NOQ194" s="148"/>
      <c r="NOR194" s="148"/>
      <c r="NOS194" s="148"/>
      <c r="NOT194" s="148"/>
      <c r="NOU194" s="148"/>
      <c r="NOV194" s="148"/>
      <c r="NOW194" s="148"/>
      <c r="NOX194" s="148"/>
      <c r="NOY194" s="148"/>
      <c r="NOZ194" s="148"/>
      <c r="NPA194" s="148"/>
      <c r="NPB194" s="148"/>
      <c r="NPC194" s="148"/>
      <c r="NPD194" s="148"/>
      <c r="NPE194" s="148"/>
      <c r="NPF194" s="148"/>
      <c r="NPG194" s="148"/>
      <c r="NPH194" s="148"/>
      <c r="NPI194" s="148"/>
      <c r="NPJ194" s="148"/>
      <c r="NPK194" s="148"/>
      <c r="NPL194" s="148"/>
      <c r="NPM194" s="148"/>
      <c r="NPN194" s="148"/>
      <c r="NPO194" s="148"/>
      <c r="NPP194" s="148"/>
      <c r="NPQ194" s="148"/>
      <c r="NPR194" s="148"/>
      <c r="NPS194" s="148"/>
      <c r="NPT194" s="148"/>
      <c r="NPU194" s="148"/>
      <c r="NPV194" s="148"/>
      <c r="NPW194" s="148"/>
      <c r="NPX194" s="148"/>
      <c r="NPY194" s="148"/>
      <c r="NPZ194" s="148"/>
      <c r="NQA194" s="148"/>
      <c r="NQB194" s="148"/>
      <c r="NQC194" s="148"/>
      <c r="NQD194" s="148"/>
      <c r="NQE194" s="148"/>
      <c r="NQF194" s="148"/>
      <c r="NQG194" s="148"/>
      <c r="NQH194" s="148"/>
      <c r="NQI194" s="148"/>
      <c r="NQJ194" s="148"/>
      <c r="NQK194" s="148"/>
      <c r="NQL194" s="148"/>
      <c r="NQM194" s="148"/>
      <c r="NQN194" s="148"/>
      <c r="NQO194" s="148"/>
      <c r="NQP194" s="148"/>
      <c r="NQQ194" s="148"/>
      <c r="NQR194" s="148"/>
      <c r="NQS194" s="148"/>
      <c r="NQT194" s="148"/>
      <c r="NQU194" s="148"/>
      <c r="NQV194" s="148"/>
      <c r="NQW194" s="148"/>
      <c r="NQX194" s="148"/>
      <c r="NQY194" s="148"/>
      <c r="NQZ194" s="148"/>
      <c r="NRA194" s="148"/>
      <c r="NRB194" s="148"/>
      <c r="NRC194" s="148"/>
      <c r="NRD194" s="148"/>
      <c r="NRE194" s="148"/>
      <c r="NRF194" s="148"/>
      <c r="NRG194" s="148"/>
      <c r="NRH194" s="148"/>
      <c r="NRI194" s="148"/>
      <c r="NRJ194" s="148"/>
      <c r="NRK194" s="148"/>
      <c r="NRL194" s="148"/>
      <c r="NRM194" s="148"/>
      <c r="NRN194" s="148"/>
      <c r="NRO194" s="148"/>
      <c r="NRP194" s="148"/>
      <c r="NRQ194" s="148"/>
      <c r="NRR194" s="148"/>
      <c r="NRS194" s="148"/>
      <c r="NRT194" s="148"/>
      <c r="NRU194" s="148"/>
      <c r="NRV194" s="148"/>
      <c r="NRW194" s="148"/>
      <c r="NRX194" s="148"/>
      <c r="NRY194" s="148"/>
      <c r="NRZ194" s="148"/>
      <c r="NSA194" s="148"/>
      <c r="NSB194" s="148"/>
      <c r="NSC194" s="148"/>
      <c r="NSD194" s="148"/>
      <c r="NSE194" s="148"/>
      <c r="NSF194" s="148"/>
      <c r="NSG194" s="148"/>
      <c r="NSH194" s="148"/>
      <c r="NSI194" s="148"/>
      <c r="NSJ194" s="148"/>
      <c r="NSK194" s="148"/>
      <c r="NSL194" s="148"/>
      <c r="NSM194" s="148"/>
      <c r="NSN194" s="148"/>
      <c r="NSO194" s="148"/>
      <c r="NSP194" s="148"/>
      <c r="NSQ194" s="148"/>
      <c r="NSR194" s="148"/>
      <c r="NSS194" s="148"/>
      <c r="NST194" s="148"/>
      <c r="NSU194" s="148"/>
      <c r="NSV194" s="148"/>
      <c r="NSW194" s="148"/>
      <c r="NSX194" s="148"/>
      <c r="NSY194" s="148"/>
      <c r="NSZ194" s="148"/>
      <c r="NTA194" s="148"/>
      <c r="NTB194" s="148"/>
      <c r="NTC194" s="148"/>
      <c r="NTD194" s="148"/>
      <c r="NTE194" s="148"/>
      <c r="NTF194" s="148"/>
      <c r="NTG194" s="148"/>
      <c r="NTH194" s="148"/>
      <c r="NTI194" s="148"/>
      <c r="NTJ194" s="148"/>
      <c r="NTK194" s="148"/>
      <c r="NTL194" s="148"/>
      <c r="NTM194" s="148"/>
      <c r="NTN194" s="148"/>
      <c r="NTO194" s="148"/>
      <c r="NTP194" s="148"/>
      <c r="NTQ194" s="148"/>
      <c r="NTR194" s="148"/>
      <c r="NTS194" s="148"/>
      <c r="NTT194" s="148"/>
      <c r="NTU194" s="148"/>
      <c r="NTV194" s="148"/>
      <c r="NTW194" s="148"/>
      <c r="NTX194" s="148"/>
      <c r="NTY194" s="148"/>
      <c r="NTZ194" s="148"/>
      <c r="NUA194" s="148"/>
      <c r="NUB194" s="148"/>
      <c r="NUC194" s="148"/>
      <c r="NUD194" s="148"/>
      <c r="NUE194" s="148"/>
      <c r="NUF194" s="148"/>
      <c r="NUG194" s="148"/>
      <c r="NUH194" s="148"/>
      <c r="NUI194" s="148"/>
      <c r="NUJ194" s="148"/>
      <c r="NUK194" s="148"/>
      <c r="NUL194" s="148"/>
      <c r="NUM194" s="148"/>
      <c r="NUN194" s="148"/>
      <c r="NUO194" s="148"/>
      <c r="NUP194" s="148"/>
      <c r="NUQ194" s="148"/>
      <c r="NUR194" s="148"/>
      <c r="NUS194" s="148"/>
      <c r="NUT194" s="148"/>
      <c r="NUU194" s="148"/>
      <c r="NUV194" s="148"/>
      <c r="NUW194" s="148"/>
      <c r="NUX194" s="148"/>
      <c r="NUY194" s="148"/>
      <c r="NUZ194" s="148"/>
      <c r="NVA194" s="148"/>
      <c r="NVB194" s="148"/>
      <c r="NVC194" s="148"/>
      <c r="NVD194" s="148"/>
      <c r="NVE194" s="148"/>
      <c r="NVF194" s="148"/>
      <c r="NVG194" s="148"/>
      <c r="NVH194" s="148"/>
      <c r="NVI194" s="148"/>
      <c r="NVJ194" s="148"/>
      <c r="NVK194" s="148"/>
      <c r="NVL194" s="148"/>
      <c r="NVM194" s="148"/>
      <c r="NVN194" s="148"/>
      <c r="NVO194" s="148"/>
      <c r="NVP194" s="148"/>
      <c r="NVQ194" s="148"/>
      <c r="NVR194" s="148"/>
      <c r="NVS194" s="148"/>
      <c r="NVT194" s="148"/>
      <c r="NVU194" s="148"/>
      <c r="NVV194" s="148"/>
      <c r="NVW194" s="148"/>
      <c r="NVX194" s="148"/>
      <c r="NVY194" s="148"/>
      <c r="NVZ194" s="148"/>
      <c r="NWA194" s="148"/>
      <c r="NWB194" s="148"/>
      <c r="NWC194" s="148"/>
      <c r="NWD194" s="148"/>
      <c r="NWE194" s="148"/>
      <c r="NWF194" s="148"/>
      <c r="NWG194" s="148"/>
      <c r="NWH194" s="148"/>
      <c r="NWI194" s="148"/>
      <c r="NWJ194" s="148"/>
      <c r="NWK194" s="148"/>
      <c r="NWL194" s="148"/>
      <c r="NWM194" s="148"/>
      <c r="NWN194" s="148"/>
      <c r="NWO194" s="148"/>
      <c r="NWP194" s="148"/>
      <c r="NWQ194" s="148"/>
      <c r="NWR194" s="148"/>
      <c r="NWS194" s="148"/>
      <c r="NWT194" s="148"/>
      <c r="NWU194" s="148"/>
      <c r="NWV194" s="148"/>
      <c r="NWW194" s="148"/>
      <c r="NWX194" s="148"/>
      <c r="NWY194" s="148"/>
      <c r="NWZ194" s="148"/>
      <c r="NXA194" s="148"/>
      <c r="NXB194" s="148"/>
      <c r="NXC194" s="148"/>
      <c r="NXD194" s="148"/>
      <c r="NXE194" s="148"/>
      <c r="NXF194" s="148"/>
      <c r="NXG194" s="148"/>
      <c r="NXH194" s="148"/>
      <c r="NXI194" s="148"/>
      <c r="NXJ194" s="148"/>
      <c r="NXK194" s="148"/>
      <c r="NXL194" s="148"/>
      <c r="NXM194" s="148"/>
      <c r="NXN194" s="148"/>
      <c r="NXO194" s="148"/>
      <c r="NXP194" s="148"/>
      <c r="NXQ194" s="148"/>
      <c r="NXR194" s="148"/>
      <c r="NXS194" s="148"/>
      <c r="NXT194" s="148"/>
      <c r="NXU194" s="148"/>
      <c r="NXV194" s="148"/>
      <c r="NXW194" s="148"/>
      <c r="NXX194" s="148"/>
      <c r="NXY194" s="148"/>
      <c r="NXZ194" s="148"/>
      <c r="NYA194" s="148"/>
      <c r="NYB194" s="148"/>
      <c r="NYC194" s="148"/>
      <c r="NYD194" s="148"/>
      <c r="NYE194" s="148"/>
      <c r="NYF194" s="148"/>
      <c r="NYG194" s="148"/>
      <c r="NYH194" s="148"/>
      <c r="NYI194" s="148"/>
      <c r="NYJ194" s="148"/>
      <c r="NYK194" s="148"/>
      <c r="NYL194" s="148"/>
      <c r="NYM194" s="148"/>
      <c r="NYN194" s="148"/>
      <c r="NYO194" s="148"/>
      <c r="NYP194" s="148"/>
      <c r="NYQ194" s="148"/>
      <c r="NYR194" s="148"/>
      <c r="NYS194" s="148"/>
      <c r="NYT194" s="148"/>
      <c r="NYU194" s="148"/>
      <c r="NYV194" s="148"/>
      <c r="NYW194" s="148"/>
      <c r="NYX194" s="148"/>
      <c r="NYY194" s="148"/>
      <c r="NYZ194" s="148"/>
      <c r="NZA194" s="148"/>
      <c r="NZB194" s="148"/>
      <c r="NZC194" s="148"/>
      <c r="NZD194" s="148"/>
      <c r="NZE194" s="148"/>
      <c r="NZF194" s="148"/>
      <c r="NZG194" s="148"/>
      <c r="NZH194" s="148"/>
      <c r="NZI194" s="148"/>
      <c r="NZJ194" s="148"/>
      <c r="NZK194" s="148"/>
      <c r="NZL194" s="148"/>
      <c r="NZM194" s="148"/>
      <c r="NZN194" s="148"/>
      <c r="NZO194" s="148"/>
      <c r="NZP194" s="148"/>
      <c r="NZQ194" s="148"/>
      <c r="NZR194" s="148"/>
      <c r="NZS194" s="148"/>
      <c r="NZT194" s="148"/>
      <c r="NZU194" s="148"/>
      <c r="NZV194" s="148"/>
      <c r="NZW194" s="148"/>
      <c r="NZX194" s="148"/>
      <c r="NZY194" s="148"/>
      <c r="NZZ194" s="148"/>
      <c r="OAA194" s="148"/>
      <c r="OAB194" s="148"/>
      <c r="OAC194" s="148"/>
      <c r="OAD194" s="148"/>
      <c r="OAE194" s="148"/>
      <c r="OAF194" s="148"/>
      <c r="OAG194" s="148"/>
      <c r="OAH194" s="148"/>
      <c r="OAI194" s="148"/>
      <c r="OAJ194" s="148"/>
      <c r="OAK194" s="148"/>
      <c r="OAL194" s="148"/>
      <c r="OAM194" s="148"/>
      <c r="OAN194" s="148"/>
      <c r="OAO194" s="148"/>
      <c r="OAP194" s="148"/>
      <c r="OAQ194" s="148"/>
      <c r="OAR194" s="148"/>
      <c r="OAS194" s="148"/>
      <c r="OAT194" s="148"/>
      <c r="OAU194" s="148"/>
      <c r="OAV194" s="148"/>
      <c r="OAW194" s="148"/>
      <c r="OAX194" s="148"/>
      <c r="OAY194" s="148"/>
      <c r="OAZ194" s="148"/>
      <c r="OBA194" s="148"/>
      <c r="OBB194" s="148"/>
      <c r="OBC194" s="148"/>
      <c r="OBD194" s="148"/>
      <c r="OBE194" s="148"/>
      <c r="OBF194" s="148"/>
      <c r="OBG194" s="148"/>
      <c r="OBH194" s="148"/>
      <c r="OBI194" s="148"/>
      <c r="OBJ194" s="148"/>
      <c r="OBK194" s="148"/>
      <c r="OBL194" s="148"/>
      <c r="OBM194" s="148"/>
      <c r="OBN194" s="148"/>
      <c r="OBO194" s="148"/>
      <c r="OBP194" s="148"/>
      <c r="OBQ194" s="148"/>
      <c r="OBR194" s="148"/>
      <c r="OBS194" s="148"/>
      <c r="OBT194" s="148"/>
      <c r="OBU194" s="148"/>
      <c r="OBV194" s="148"/>
      <c r="OBW194" s="148"/>
      <c r="OBX194" s="148"/>
      <c r="OBY194" s="148"/>
      <c r="OBZ194" s="148"/>
      <c r="OCA194" s="148"/>
      <c r="OCB194" s="148"/>
      <c r="OCC194" s="148"/>
      <c r="OCD194" s="148"/>
      <c r="OCE194" s="148"/>
      <c r="OCF194" s="148"/>
      <c r="OCG194" s="148"/>
      <c r="OCH194" s="148"/>
      <c r="OCI194" s="148"/>
      <c r="OCJ194" s="148"/>
      <c r="OCK194" s="148"/>
      <c r="OCL194" s="148"/>
      <c r="OCM194" s="148"/>
      <c r="OCN194" s="148"/>
      <c r="OCO194" s="148"/>
      <c r="OCP194" s="148"/>
      <c r="OCQ194" s="148"/>
      <c r="OCR194" s="148"/>
      <c r="OCS194" s="148"/>
      <c r="OCT194" s="148"/>
      <c r="OCU194" s="148"/>
      <c r="OCV194" s="148"/>
      <c r="OCW194" s="148"/>
      <c r="OCX194" s="148"/>
      <c r="OCY194" s="148"/>
      <c r="OCZ194" s="148"/>
      <c r="ODA194" s="148"/>
      <c r="ODB194" s="148"/>
      <c r="ODC194" s="148"/>
      <c r="ODD194" s="148"/>
      <c r="ODE194" s="148"/>
      <c r="ODF194" s="148"/>
      <c r="ODG194" s="148"/>
      <c r="ODH194" s="148"/>
      <c r="ODI194" s="148"/>
      <c r="ODJ194" s="148"/>
      <c r="ODK194" s="148"/>
      <c r="ODL194" s="148"/>
      <c r="ODM194" s="148"/>
      <c r="ODN194" s="148"/>
      <c r="ODO194" s="148"/>
      <c r="ODP194" s="148"/>
      <c r="ODQ194" s="148"/>
      <c r="ODR194" s="148"/>
      <c r="ODS194" s="148"/>
      <c r="ODT194" s="148"/>
      <c r="ODU194" s="148"/>
      <c r="ODV194" s="148"/>
      <c r="ODW194" s="148"/>
      <c r="ODX194" s="148"/>
      <c r="ODY194" s="148"/>
      <c r="ODZ194" s="148"/>
      <c r="OEA194" s="148"/>
      <c r="OEB194" s="148"/>
      <c r="OEC194" s="148"/>
      <c r="OED194" s="148"/>
      <c r="OEE194" s="148"/>
      <c r="OEF194" s="148"/>
      <c r="OEG194" s="148"/>
      <c r="OEH194" s="148"/>
      <c r="OEI194" s="148"/>
      <c r="OEJ194" s="148"/>
      <c r="OEK194" s="148"/>
      <c r="OEL194" s="148"/>
      <c r="OEM194" s="148"/>
      <c r="OEN194" s="148"/>
      <c r="OEO194" s="148"/>
      <c r="OEP194" s="148"/>
      <c r="OEQ194" s="148"/>
      <c r="OER194" s="148"/>
      <c r="OES194" s="148"/>
      <c r="OET194" s="148"/>
      <c r="OEU194" s="148"/>
      <c r="OEV194" s="148"/>
      <c r="OEW194" s="148"/>
      <c r="OEX194" s="148"/>
      <c r="OEY194" s="148"/>
      <c r="OEZ194" s="148"/>
      <c r="OFA194" s="148"/>
      <c r="OFB194" s="148"/>
      <c r="OFC194" s="148"/>
      <c r="OFD194" s="148"/>
      <c r="OFE194" s="148"/>
      <c r="OFF194" s="148"/>
      <c r="OFG194" s="148"/>
      <c r="OFH194" s="148"/>
      <c r="OFI194" s="148"/>
      <c r="OFJ194" s="148"/>
      <c r="OFK194" s="148"/>
      <c r="OFL194" s="148"/>
      <c r="OFM194" s="148"/>
      <c r="OFN194" s="148"/>
      <c r="OFO194" s="148"/>
      <c r="OFP194" s="148"/>
      <c r="OFQ194" s="148"/>
      <c r="OFR194" s="148"/>
      <c r="OFS194" s="148"/>
      <c r="OFT194" s="148"/>
      <c r="OFU194" s="148"/>
      <c r="OFV194" s="148"/>
      <c r="OFW194" s="148"/>
      <c r="OFX194" s="148"/>
      <c r="OFY194" s="148"/>
      <c r="OFZ194" s="148"/>
      <c r="OGA194" s="148"/>
      <c r="OGB194" s="148"/>
      <c r="OGC194" s="148"/>
      <c r="OGD194" s="148"/>
      <c r="OGE194" s="148"/>
      <c r="OGF194" s="148"/>
      <c r="OGG194" s="148"/>
      <c r="OGH194" s="148"/>
      <c r="OGI194" s="148"/>
      <c r="OGJ194" s="148"/>
      <c r="OGK194" s="148"/>
      <c r="OGL194" s="148"/>
      <c r="OGM194" s="148"/>
      <c r="OGN194" s="148"/>
      <c r="OGO194" s="148"/>
      <c r="OGP194" s="148"/>
      <c r="OGQ194" s="148"/>
      <c r="OGR194" s="148"/>
      <c r="OGS194" s="148"/>
      <c r="OGT194" s="148"/>
      <c r="OGU194" s="148"/>
      <c r="OGV194" s="148"/>
      <c r="OGW194" s="148"/>
      <c r="OGX194" s="148"/>
      <c r="OGY194" s="148"/>
      <c r="OGZ194" s="148"/>
      <c r="OHA194" s="148"/>
      <c r="OHB194" s="148"/>
      <c r="OHC194" s="148"/>
      <c r="OHD194" s="148"/>
      <c r="OHE194" s="148"/>
      <c r="OHF194" s="148"/>
      <c r="OHG194" s="148"/>
      <c r="OHH194" s="148"/>
      <c r="OHI194" s="148"/>
      <c r="OHJ194" s="148"/>
      <c r="OHK194" s="148"/>
      <c r="OHL194" s="148"/>
      <c r="OHM194" s="148"/>
      <c r="OHN194" s="148"/>
      <c r="OHO194" s="148"/>
      <c r="OHP194" s="148"/>
      <c r="OHQ194" s="148"/>
      <c r="OHR194" s="148"/>
      <c r="OHS194" s="148"/>
      <c r="OHT194" s="148"/>
      <c r="OHU194" s="148"/>
      <c r="OHV194" s="148"/>
      <c r="OHW194" s="148"/>
      <c r="OHX194" s="148"/>
      <c r="OHY194" s="148"/>
      <c r="OHZ194" s="148"/>
      <c r="OIA194" s="148"/>
      <c r="OIB194" s="148"/>
      <c r="OIC194" s="148"/>
      <c r="OID194" s="148"/>
      <c r="OIE194" s="148"/>
      <c r="OIF194" s="148"/>
      <c r="OIG194" s="148"/>
      <c r="OIH194" s="148"/>
      <c r="OII194" s="148"/>
      <c r="OIJ194" s="148"/>
      <c r="OIK194" s="148"/>
      <c r="OIL194" s="148"/>
      <c r="OIM194" s="148"/>
      <c r="OIN194" s="148"/>
      <c r="OIO194" s="148"/>
      <c r="OIP194" s="148"/>
      <c r="OIQ194" s="148"/>
      <c r="OIR194" s="148"/>
      <c r="OIS194" s="148"/>
      <c r="OIT194" s="148"/>
      <c r="OIU194" s="148"/>
      <c r="OIV194" s="148"/>
      <c r="OIW194" s="148"/>
      <c r="OIX194" s="148"/>
      <c r="OIY194" s="148"/>
      <c r="OIZ194" s="148"/>
      <c r="OJA194" s="148"/>
      <c r="OJB194" s="148"/>
      <c r="OJC194" s="148"/>
      <c r="OJD194" s="148"/>
      <c r="OJE194" s="148"/>
      <c r="OJF194" s="148"/>
      <c r="OJG194" s="148"/>
      <c r="OJH194" s="148"/>
      <c r="OJI194" s="148"/>
      <c r="OJJ194" s="148"/>
      <c r="OJK194" s="148"/>
      <c r="OJL194" s="148"/>
      <c r="OJM194" s="148"/>
      <c r="OJN194" s="148"/>
      <c r="OJO194" s="148"/>
      <c r="OJP194" s="148"/>
      <c r="OJQ194" s="148"/>
      <c r="OJR194" s="148"/>
      <c r="OJS194" s="148"/>
      <c r="OJT194" s="148"/>
      <c r="OJU194" s="148"/>
      <c r="OJV194" s="148"/>
      <c r="OJW194" s="148"/>
      <c r="OJX194" s="148"/>
      <c r="OJY194" s="148"/>
      <c r="OJZ194" s="148"/>
      <c r="OKA194" s="148"/>
      <c r="OKB194" s="148"/>
      <c r="OKC194" s="148"/>
      <c r="OKD194" s="148"/>
      <c r="OKE194" s="148"/>
      <c r="OKF194" s="148"/>
      <c r="OKG194" s="148"/>
      <c r="OKH194" s="148"/>
      <c r="OKI194" s="148"/>
      <c r="OKJ194" s="148"/>
      <c r="OKK194" s="148"/>
      <c r="OKL194" s="148"/>
      <c r="OKM194" s="148"/>
      <c r="OKN194" s="148"/>
      <c r="OKO194" s="148"/>
      <c r="OKP194" s="148"/>
      <c r="OKQ194" s="148"/>
      <c r="OKR194" s="148"/>
      <c r="OKS194" s="148"/>
      <c r="OKT194" s="148"/>
      <c r="OKU194" s="148"/>
      <c r="OKV194" s="148"/>
      <c r="OKW194" s="148"/>
      <c r="OKX194" s="148"/>
      <c r="OKY194" s="148"/>
      <c r="OKZ194" s="148"/>
      <c r="OLA194" s="148"/>
      <c r="OLB194" s="148"/>
      <c r="OLC194" s="148"/>
      <c r="OLD194" s="148"/>
      <c r="OLE194" s="148"/>
      <c r="OLF194" s="148"/>
      <c r="OLG194" s="148"/>
      <c r="OLH194" s="148"/>
      <c r="OLI194" s="148"/>
      <c r="OLJ194" s="148"/>
      <c r="OLK194" s="148"/>
      <c r="OLL194" s="148"/>
      <c r="OLM194" s="148"/>
      <c r="OLN194" s="148"/>
      <c r="OLO194" s="148"/>
      <c r="OLP194" s="148"/>
      <c r="OLQ194" s="148"/>
      <c r="OLR194" s="148"/>
      <c r="OLS194" s="148"/>
      <c r="OLT194" s="148"/>
      <c r="OLU194" s="148"/>
      <c r="OLV194" s="148"/>
      <c r="OLW194" s="148"/>
      <c r="OLX194" s="148"/>
      <c r="OLY194" s="148"/>
      <c r="OLZ194" s="148"/>
      <c r="OMA194" s="148"/>
      <c r="OMB194" s="148"/>
      <c r="OMC194" s="148"/>
      <c r="OMD194" s="148"/>
      <c r="OME194" s="148"/>
      <c r="OMF194" s="148"/>
      <c r="OMG194" s="148"/>
      <c r="OMH194" s="148"/>
      <c r="OMI194" s="148"/>
      <c r="OMJ194" s="148"/>
      <c r="OMK194" s="148"/>
      <c r="OML194" s="148"/>
      <c r="OMM194" s="148"/>
      <c r="OMN194" s="148"/>
      <c r="OMO194" s="148"/>
      <c r="OMP194" s="148"/>
      <c r="OMQ194" s="148"/>
      <c r="OMR194" s="148"/>
      <c r="OMS194" s="148"/>
      <c r="OMT194" s="148"/>
      <c r="OMU194" s="148"/>
      <c r="OMV194" s="148"/>
      <c r="OMW194" s="148"/>
      <c r="OMX194" s="148"/>
      <c r="OMY194" s="148"/>
      <c r="OMZ194" s="148"/>
      <c r="ONA194" s="148"/>
      <c r="ONB194" s="148"/>
      <c r="ONC194" s="148"/>
      <c r="OND194" s="148"/>
      <c r="ONE194" s="148"/>
      <c r="ONF194" s="148"/>
      <c r="ONG194" s="148"/>
      <c r="ONH194" s="148"/>
      <c r="ONI194" s="148"/>
      <c r="ONJ194" s="148"/>
      <c r="ONK194" s="148"/>
      <c r="ONL194" s="148"/>
      <c r="ONM194" s="148"/>
      <c r="ONN194" s="148"/>
      <c r="ONO194" s="148"/>
      <c r="ONP194" s="148"/>
      <c r="ONQ194" s="148"/>
      <c r="ONR194" s="148"/>
      <c r="ONS194" s="148"/>
      <c r="ONT194" s="148"/>
      <c r="ONU194" s="148"/>
      <c r="ONV194" s="148"/>
      <c r="ONW194" s="148"/>
      <c r="ONX194" s="148"/>
      <c r="ONY194" s="148"/>
      <c r="ONZ194" s="148"/>
      <c r="OOA194" s="148"/>
      <c r="OOB194" s="148"/>
      <c r="OOC194" s="148"/>
      <c r="OOD194" s="148"/>
      <c r="OOE194" s="148"/>
      <c r="OOF194" s="148"/>
      <c r="OOG194" s="148"/>
      <c r="OOH194" s="148"/>
      <c r="OOI194" s="148"/>
      <c r="OOJ194" s="148"/>
      <c r="OOK194" s="148"/>
      <c r="OOL194" s="148"/>
      <c r="OOM194" s="148"/>
      <c r="OON194" s="148"/>
      <c r="OOO194" s="148"/>
      <c r="OOP194" s="148"/>
      <c r="OOQ194" s="148"/>
      <c r="OOR194" s="148"/>
      <c r="OOS194" s="148"/>
      <c r="OOT194" s="148"/>
      <c r="OOU194" s="148"/>
      <c r="OOV194" s="148"/>
      <c r="OOW194" s="148"/>
      <c r="OOX194" s="148"/>
      <c r="OOY194" s="148"/>
      <c r="OOZ194" s="148"/>
      <c r="OPA194" s="148"/>
      <c r="OPB194" s="148"/>
      <c r="OPC194" s="148"/>
      <c r="OPD194" s="148"/>
      <c r="OPE194" s="148"/>
      <c r="OPF194" s="148"/>
      <c r="OPG194" s="148"/>
      <c r="OPH194" s="148"/>
      <c r="OPI194" s="148"/>
      <c r="OPJ194" s="148"/>
      <c r="OPK194" s="148"/>
      <c r="OPL194" s="148"/>
      <c r="OPM194" s="148"/>
      <c r="OPN194" s="148"/>
      <c r="OPO194" s="148"/>
      <c r="OPP194" s="148"/>
      <c r="OPQ194" s="148"/>
      <c r="OPR194" s="148"/>
      <c r="OPS194" s="148"/>
      <c r="OPT194" s="148"/>
      <c r="OPU194" s="148"/>
      <c r="OPV194" s="148"/>
      <c r="OPW194" s="148"/>
      <c r="OPX194" s="148"/>
      <c r="OPY194" s="148"/>
      <c r="OPZ194" s="148"/>
      <c r="OQA194" s="148"/>
      <c r="OQB194" s="148"/>
      <c r="OQC194" s="148"/>
      <c r="OQD194" s="148"/>
      <c r="OQE194" s="148"/>
      <c r="OQF194" s="148"/>
      <c r="OQG194" s="148"/>
      <c r="OQH194" s="148"/>
      <c r="OQI194" s="148"/>
      <c r="OQJ194" s="148"/>
      <c r="OQK194" s="148"/>
      <c r="OQL194" s="148"/>
      <c r="OQM194" s="148"/>
      <c r="OQN194" s="148"/>
      <c r="OQO194" s="148"/>
      <c r="OQP194" s="148"/>
      <c r="OQQ194" s="148"/>
      <c r="OQR194" s="148"/>
      <c r="OQS194" s="148"/>
      <c r="OQT194" s="148"/>
      <c r="OQU194" s="148"/>
      <c r="OQV194" s="148"/>
      <c r="OQW194" s="148"/>
      <c r="OQX194" s="148"/>
      <c r="OQY194" s="148"/>
      <c r="OQZ194" s="148"/>
      <c r="ORA194" s="148"/>
      <c r="ORB194" s="148"/>
      <c r="ORC194" s="148"/>
      <c r="ORD194" s="148"/>
      <c r="ORE194" s="148"/>
      <c r="ORF194" s="148"/>
      <c r="ORG194" s="148"/>
      <c r="ORH194" s="148"/>
      <c r="ORI194" s="148"/>
      <c r="ORJ194" s="148"/>
      <c r="ORK194" s="148"/>
      <c r="ORL194" s="148"/>
      <c r="ORM194" s="148"/>
      <c r="ORN194" s="148"/>
      <c r="ORO194" s="148"/>
      <c r="ORP194" s="148"/>
      <c r="ORQ194" s="148"/>
      <c r="ORR194" s="148"/>
      <c r="ORS194" s="148"/>
      <c r="ORT194" s="148"/>
      <c r="ORU194" s="148"/>
      <c r="ORV194" s="148"/>
      <c r="ORW194" s="148"/>
      <c r="ORX194" s="148"/>
      <c r="ORY194" s="148"/>
      <c r="ORZ194" s="148"/>
      <c r="OSA194" s="148"/>
      <c r="OSB194" s="148"/>
      <c r="OSC194" s="148"/>
      <c r="OSD194" s="148"/>
      <c r="OSE194" s="148"/>
      <c r="OSF194" s="148"/>
      <c r="OSG194" s="148"/>
      <c r="OSH194" s="148"/>
      <c r="OSI194" s="148"/>
      <c r="OSJ194" s="148"/>
      <c r="OSK194" s="148"/>
      <c r="OSL194" s="148"/>
      <c r="OSM194" s="148"/>
      <c r="OSN194" s="148"/>
      <c r="OSO194" s="148"/>
      <c r="OSP194" s="148"/>
      <c r="OSQ194" s="148"/>
      <c r="OSR194" s="148"/>
      <c r="OSS194" s="148"/>
      <c r="OST194" s="148"/>
      <c r="OSU194" s="148"/>
      <c r="OSV194" s="148"/>
      <c r="OSW194" s="148"/>
      <c r="OSX194" s="148"/>
      <c r="OSY194" s="148"/>
      <c r="OSZ194" s="148"/>
      <c r="OTA194" s="148"/>
      <c r="OTB194" s="148"/>
      <c r="OTC194" s="148"/>
      <c r="OTD194" s="148"/>
      <c r="OTE194" s="148"/>
      <c r="OTF194" s="148"/>
      <c r="OTG194" s="148"/>
      <c r="OTH194" s="148"/>
      <c r="OTI194" s="148"/>
      <c r="OTJ194" s="148"/>
      <c r="OTK194" s="148"/>
      <c r="OTL194" s="148"/>
      <c r="OTM194" s="148"/>
      <c r="OTN194" s="148"/>
      <c r="OTO194" s="148"/>
      <c r="OTP194" s="148"/>
      <c r="OTQ194" s="148"/>
      <c r="OTR194" s="148"/>
      <c r="OTS194" s="148"/>
      <c r="OTT194" s="148"/>
      <c r="OTU194" s="148"/>
      <c r="OTV194" s="148"/>
      <c r="OTW194" s="148"/>
      <c r="OTX194" s="148"/>
      <c r="OTY194" s="148"/>
      <c r="OTZ194" s="148"/>
      <c r="OUA194" s="148"/>
      <c r="OUB194" s="148"/>
      <c r="OUC194" s="148"/>
      <c r="OUD194" s="148"/>
      <c r="OUE194" s="148"/>
      <c r="OUF194" s="148"/>
      <c r="OUG194" s="148"/>
      <c r="OUH194" s="148"/>
      <c r="OUI194" s="148"/>
      <c r="OUJ194" s="148"/>
      <c r="OUK194" s="148"/>
      <c r="OUL194" s="148"/>
      <c r="OUM194" s="148"/>
      <c r="OUN194" s="148"/>
      <c r="OUO194" s="148"/>
      <c r="OUP194" s="148"/>
      <c r="OUQ194" s="148"/>
      <c r="OUR194" s="148"/>
      <c r="OUS194" s="148"/>
      <c r="OUT194" s="148"/>
      <c r="OUU194" s="148"/>
      <c r="OUV194" s="148"/>
      <c r="OUW194" s="148"/>
      <c r="OUX194" s="148"/>
      <c r="OUY194" s="148"/>
      <c r="OUZ194" s="148"/>
      <c r="OVA194" s="148"/>
      <c r="OVB194" s="148"/>
      <c r="OVC194" s="148"/>
      <c r="OVD194" s="148"/>
      <c r="OVE194" s="148"/>
      <c r="OVF194" s="148"/>
      <c r="OVG194" s="148"/>
      <c r="OVH194" s="148"/>
      <c r="OVI194" s="148"/>
      <c r="OVJ194" s="148"/>
      <c r="OVK194" s="148"/>
      <c r="OVL194" s="148"/>
      <c r="OVM194" s="148"/>
      <c r="OVN194" s="148"/>
      <c r="OVO194" s="148"/>
      <c r="OVP194" s="148"/>
      <c r="OVQ194" s="148"/>
      <c r="OVR194" s="148"/>
      <c r="OVS194" s="148"/>
      <c r="OVT194" s="148"/>
      <c r="OVU194" s="148"/>
      <c r="OVV194" s="148"/>
      <c r="OVW194" s="148"/>
      <c r="OVX194" s="148"/>
      <c r="OVY194" s="148"/>
      <c r="OVZ194" s="148"/>
      <c r="OWA194" s="148"/>
      <c r="OWB194" s="148"/>
      <c r="OWC194" s="148"/>
      <c r="OWD194" s="148"/>
      <c r="OWE194" s="148"/>
      <c r="OWF194" s="148"/>
      <c r="OWG194" s="148"/>
      <c r="OWH194" s="148"/>
      <c r="OWI194" s="148"/>
      <c r="OWJ194" s="148"/>
      <c r="OWK194" s="148"/>
      <c r="OWL194" s="148"/>
      <c r="OWM194" s="148"/>
      <c r="OWN194" s="148"/>
      <c r="OWO194" s="148"/>
      <c r="OWP194" s="148"/>
      <c r="OWQ194" s="148"/>
      <c r="OWR194" s="148"/>
      <c r="OWS194" s="148"/>
      <c r="OWT194" s="148"/>
      <c r="OWU194" s="148"/>
      <c r="OWV194" s="148"/>
      <c r="OWW194" s="148"/>
      <c r="OWX194" s="148"/>
      <c r="OWY194" s="148"/>
      <c r="OWZ194" s="148"/>
      <c r="OXA194" s="148"/>
      <c r="OXB194" s="148"/>
      <c r="OXC194" s="148"/>
      <c r="OXD194" s="148"/>
      <c r="OXE194" s="148"/>
      <c r="OXF194" s="148"/>
      <c r="OXG194" s="148"/>
      <c r="OXH194" s="148"/>
      <c r="OXI194" s="148"/>
      <c r="OXJ194" s="148"/>
      <c r="OXK194" s="148"/>
      <c r="OXL194" s="148"/>
      <c r="OXM194" s="148"/>
      <c r="OXN194" s="148"/>
      <c r="OXO194" s="148"/>
      <c r="OXP194" s="148"/>
      <c r="OXQ194" s="148"/>
      <c r="OXR194" s="148"/>
      <c r="OXS194" s="148"/>
      <c r="OXT194" s="148"/>
      <c r="OXU194" s="148"/>
      <c r="OXV194" s="148"/>
      <c r="OXW194" s="148"/>
      <c r="OXX194" s="148"/>
      <c r="OXY194" s="148"/>
      <c r="OXZ194" s="148"/>
      <c r="OYA194" s="148"/>
      <c r="OYB194" s="148"/>
      <c r="OYC194" s="148"/>
      <c r="OYD194" s="148"/>
      <c r="OYE194" s="148"/>
      <c r="OYF194" s="148"/>
      <c r="OYG194" s="148"/>
      <c r="OYH194" s="148"/>
      <c r="OYI194" s="148"/>
      <c r="OYJ194" s="148"/>
      <c r="OYK194" s="148"/>
      <c r="OYL194" s="148"/>
      <c r="OYM194" s="148"/>
      <c r="OYN194" s="148"/>
      <c r="OYO194" s="148"/>
      <c r="OYP194" s="148"/>
      <c r="OYQ194" s="148"/>
      <c r="OYR194" s="148"/>
      <c r="OYS194" s="148"/>
      <c r="OYT194" s="148"/>
      <c r="OYU194" s="148"/>
      <c r="OYV194" s="148"/>
      <c r="OYW194" s="148"/>
      <c r="OYX194" s="148"/>
      <c r="OYY194" s="148"/>
      <c r="OYZ194" s="148"/>
      <c r="OZA194" s="148"/>
      <c r="OZB194" s="148"/>
      <c r="OZC194" s="148"/>
      <c r="OZD194" s="148"/>
      <c r="OZE194" s="148"/>
      <c r="OZF194" s="148"/>
      <c r="OZG194" s="148"/>
      <c r="OZH194" s="148"/>
      <c r="OZI194" s="148"/>
      <c r="OZJ194" s="148"/>
      <c r="OZK194" s="148"/>
      <c r="OZL194" s="148"/>
      <c r="OZM194" s="148"/>
      <c r="OZN194" s="148"/>
      <c r="OZO194" s="148"/>
      <c r="OZP194" s="148"/>
      <c r="OZQ194" s="148"/>
      <c r="OZR194" s="148"/>
      <c r="OZS194" s="148"/>
      <c r="OZT194" s="148"/>
      <c r="OZU194" s="148"/>
      <c r="OZV194" s="148"/>
      <c r="OZW194" s="148"/>
      <c r="OZX194" s="148"/>
      <c r="OZY194" s="148"/>
      <c r="OZZ194" s="148"/>
      <c r="PAA194" s="148"/>
      <c r="PAB194" s="148"/>
      <c r="PAC194" s="148"/>
      <c r="PAD194" s="148"/>
      <c r="PAE194" s="148"/>
      <c r="PAF194" s="148"/>
      <c r="PAG194" s="148"/>
      <c r="PAH194" s="148"/>
      <c r="PAI194" s="148"/>
      <c r="PAJ194" s="148"/>
      <c r="PAK194" s="148"/>
      <c r="PAL194" s="148"/>
      <c r="PAM194" s="148"/>
      <c r="PAN194" s="148"/>
      <c r="PAO194" s="148"/>
      <c r="PAP194" s="148"/>
      <c r="PAQ194" s="148"/>
      <c r="PAR194" s="148"/>
      <c r="PAS194" s="148"/>
      <c r="PAT194" s="148"/>
      <c r="PAU194" s="148"/>
      <c r="PAV194" s="148"/>
      <c r="PAW194" s="148"/>
      <c r="PAX194" s="148"/>
      <c r="PAY194" s="148"/>
      <c r="PAZ194" s="148"/>
      <c r="PBA194" s="148"/>
      <c r="PBB194" s="148"/>
      <c r="PBC194" s="148"/>
      <c r="PBD194" s="148"/>
      <c r="PBE194" s="148"/>
      <c r="PBF194" s="148"/>
      <c r="PBG194" s="148"/>
      <c r="PBH194" s="148"/>
      <c r="PBI194" s="148"/>
      <c r="PBJ194" s="148"/>
      <c r="PBK194" s="148"/>
      <c r="PBL194" s="148"/>
      <c r="PBM194" s="148"/>
      <c r="PBN194" s="148"/>
      <c r="PBO194" s="148"/>
      <c r="PBP194" s="148"/>
      <c r="PBQ194" s="148"/>
      <c r="PBR194" s="148"/>
      <c r="PBS194" s="148"/>
      <c r="PBT194" s="148"/>
      <c r="PBU194" s="148"/>
      <c r="PBV194" s="148"/>
      <c r="PBW194" s="148"/>
      <c r="PBX194" s="148"/>
      <c r="PBY194" s="148"/>
      <c r="PBZ194" s="148"/>
      <c r="PCA194" s="148"/>
      <c r="PCB194" s="148"/>
      <c r="PCC194" s="148"/>
      <c r="PCD194" s="148"/>
      <c r="PCE194" s="148"/>
      <c r="PCF194" s="148"/>
      <c r="PCG194" s="148"/>
      <c r="PCH194" s="148"/>
      <c r="PCI194" s="148"/>
      <c r="PCJ194" s="148"/>
      <c r="PCK194" s="148"/>
      <c r="PCL194" s="148"/>
      <c r="PCM194" s="148"/>
      <c r="PCN194" s="148"/>
      <c r="PCO194" s="148"/>
      <c r="PCP194" s="148"/>
      <c r="PCQ194" s="148"/>
      <c r="PCR194" s="148"/>
      <c r="PCS194" s="148"/>
      <c r="PCT194" s="148"/>
      <c r="PCU194" s="148"/>
      <c r="PCV194" s="148"/>
      <c r="PCW194" s="148"/>
      <c r="PCX194" s="148"/>
      <c r="PCY194" s="148"/>
      <c r="PCZ194" s="148"/>
      <c r="PDA194" s="148"/>
      <c r="PDB194" s="148"/>
      <c r="PDC194" s="148"/>
      <c r="PDD194" s="148"/>
      <c r="PDE194" s="148"/>
      <c r="PDF194" s="148"/>
      <c r="PDG194" s="148"/>
      <c r="PDH194" s="148"/>
      <c r="PDI194" s="148"/>
      <c r="PDJ194" s="148"/>
      <c r="PDK194" s="148"/>
      <c r="PDL194" s="148"/>
      <c r="PDM194" s="148"/>
      <c r="PDN194" s="148"/>
      <c r="PDO194" s="148"/>
      <c r="PDP194" s="148"/>
      <c r="PDQ194" s="148"/>
      <c r="PDR194" s="148"/>
      <c r="PDS194" s="148"/>
      <c r="PDT194" s="148"/>
      <c r="PDU194" s="148"/>
      <c r="PDV194" s="148"/>
      <c r="PDW194" s="148"/>
      <c r="PDX194" s="148"/>
      <c r="PDY194" s="148"/>
      <c r="PDZ194" s="148"/>
      <c r="PEA194" s="148"/>
      <c r="PEB194" s="148"/>
      <c r="PEC194" s="148"/>
      <c r="PED194" s="148"/>
      <c r="PEE194" s="148"/>
      <c r="PEF194" s="148"/>
      <c r="PEG194" s="148"/>
      <c r="PEH194" s="148"/>
      <c r="PEI194" s="148"/>
      <c r="PEJ194" s="148"/>
      <c r="PEK194" s="148"/>
      <c r="PEL194" s="148"/>
      <c r="PEM194" s="148"/>
      <c r="PEN194" s="148"/>
      <c r="PEO194" s="148"/>
      <c r="PEP194" s="148"/>
      <c r="PEQ194" s="148"/>
      <c r="PER194" s="148"/>
      <c r="PES194" s="148"/>
      <c r="PET194" s="148"/>
      <c r="PEU194" s="148"/>
      <c r="PEV194" s="148"/>
      <c r="PEW194" s="148"/>
      <c r="PEX194" s="148"/>
      <c r="PEY194" s="148"/>
      <c r="PEZ194" s="148"/>
      <c r="PFA194" s="148"/>
      <c r="PFB194" s="148"/>
      <c r="PFC194" s="148"/>
      <c r="PFD194" s="148"/>
      <c r="PFE194" s="148"/>
      <c r="PFF194" s="148"/>
      <c r="PFG194" s="148"/>
      <c r="PFH194" s="148"/>
      <c r="PFI194" s="148"/>
      <c r="PFJ194" s="148"/>
      <c r="PFK194" s="148"/>
      <c r="PFL194" s="148"/>
      <c r="PFM194" s="148"/>
      <c r="PFN194" s="148"/>
      <c r="PFO194" s="148"/>
      <c r="PFP194" s="148"/>
      <c r="PFQ194" s="148"/>
      <c r="PFR194" s="148"/>
      <c r="PFS194" s="148"/>
      <c r="PFT194" s="148"/>
      <c r="PFU194" s="148"/>
      <c r="PFV194" s="148"/>
      <c r="PFW194" s="148"/>
      <c r="PFX194" s="148"/>
      <c r="PFY194" s="148"/>
      <c r="PFZ194" s="148"/>
      <c r="PGA194" s="148"/>
      <c r="PGB194" s="148"/>
      <c r="PGC194" s="148"/>
      <c r="PGD194" s="148"/>
      <c r="PGE194" s="148"/>
      <c r="PGF194" s="148"/>
      <c r="PGG194" s="148"/>
      <c r="PGH194" s="148"/>
      <c r="PGI194" s="148"/>
      <c r="PGJ194" s="148"/>
      <c r="PGK194" s="148"/>
      <c r="PGL194" s="148"/>
      <c r="PGM194" s="148"/>
      <c r="PGN194" s="148"/>
      <c r="PGO194" s="148"/>
      <c r="PGP194" s="148"/>
      <c r="PGQ194" s="148"/>
      <c r="PGR194" s="148"/>
      <c r="PGS194" s="148"/>
      <c r="PGT194" s="148"/>
      <c r="PGU194" s="148"/>
      <c r="PGV194" s="148"/>
      <c r="PGW194" s="148"/>
      <c r="PGX194" s="148"/>
      <c r="PGY194" s="148"/>
      <c r="PGZ194" s="148"/>
      <c r="PHA194" s="148"/>
      <c r="PHB194" s="148"/>
      <c r="PHC194" s="148"/>
      <c r="PHD194" s="148"/>
      <c r="PHE194" s="148"/>
      <c r="PHF194" s="148"/>
      <c r="PHG194" s="148"/>
      <c r="PHH194" s="148"/>
      <c r="PHI194" s="148"/>
      <c r="PHJ194" s="148"/>
      <c r="PHK194" s="148"/>
      <c r="PHL194" s="148"/>
      <c r="PHM194" s="148"/>
      <c r="PHN194" s="148"/>
      <c r="PHO194" s="148"/>
      <c r="PHP194" s="148"/>
      <c r="PHQ194" s="148"/>
      <c r="PHR194" s="148"/>
      <c r="PHS194" s="148"/>
      <c r="PHT194" s="148"/>
      <c r="PHU194" s="148"/>
      <c r="PHV194" s="148"/>
      <c r="PHW194" s="148"/>
      <c r="PHX194" s="148"/>
      <c r="PHY194" s="148"/>
      <c r="PHZ194" s="148"/>
      <c r="PIA194" s="148"/>
      <c r="PIB194" s="148"/>
      <c r="PIC194" s="148"/>
      <c r="PID194" s="148"/>
      <c r="PIE194" s="148"/>
      <c r="PIF194" s="148"/>
      <c r="PIG194" s="148"/>
      <c r="PIH194" s="148"/>
      <c r="PII194" s="148"/>
      <c r="PIJ194" s="148"/>
      <c r="PIK194" s="148"/>
      <c r="PIL194" s="148"/>
      <c r="PIM194" s="148"/>
      <c r="PIN194" s="148"/>
      <c r="PIO194" s="148"/>
      <c r="PIP194" s="148"/>
      <c r="PIQ194" s="148"/>
      <c r="PIR194" s="148"/>
      <c r="PIS194" s="148"/>
      <c r="PIT194" s="148"/>
      <c r="PIU194" s="148"/>
      <c r="PIV194" s="148"/>
      <c r="PIW194" s="148"/>
      <c r="PIX194" s="148"/>
      <c r="PIY194" s="148"/>
      <c r="PIZ194" s="148"/>
      <c r="PJA194" s="148"/>
      <c r="PJB194" s="148"/>
      <c r="PJC194" s="148"/>
      <c r="PJD194" s="148"/>
      <c r="PJE194" s="148"/>
      <c r="PJF194" s="148"/>
      <c r="PJG194" s="148"/>
      <c r="PJH194" s="148"/>
      <c r="PJI194" s="148"/>
      <c r="PJJ194" s="148"/>
      <c r="PJK194" s="148"/>
      <c r="PJL194" s="148"/>
      <c r="PJM194" s="148"/>
      <c r="PJN194" s="148"/>
      <c r="PJO194" s="148"/>
      <c r="PJP194" s="148"/>
      <c r="PJQ194" s="148"/>
      <c r="PJR194" s="148"/>
      <c r="PJS194" s="148"/>
      <c r="PJT194" s="148"/>
      <c r="PJU194" s="148"/>
      <c r="PJV194" s="148"/>
      <c r="PJW194" s="148"/>
      <c r="PJX194" s="148"/>
      <c r="PJY194" s="148"/>
      <c r="PJZ194" s="148"/>
      <c r="PKA194" s="148"/>
      <c r="PKB194" s="148"/>
      <c r="PKC194" s="148"/>
      <c r="PKD194" s="148"/>
      <c r="PKE194" s="148"/>
      <c r="PKF194" s="148"/>
      <c r="PKG194" s="148"/>
      <c r="PKH194" s="148"/>
      <c r="PKI194" s="148"/>
      <c r="PKJ194" s="148"/>
      <c r="PKK194" s="148"/>
      <c r="PKL194" s="148"/>
      <c r="PKM194" s="148"/>
      <c r="PKN194" s="148"/>
      <c r="PKO194" s="148"/>
      <c r="PKP194" s="148"/>
      <c r="PKQ194" s="148"/>
      <c r="PKR194" s="148"/>
      <c r="PKS194" s="148"/>
      <c r="PKT194" s="148"/>
      <c r="PKU194" s="148"/>
      <c r="PKV194" s="148"/>
      <c r="PKW194" s="148"/>
      <c r="PKX194" s="148"/>
      <c r="PKY194" s="148"/>
      <c r="PKZ194" s="148"/>
      <c r="PLA194" s="148"/>
      <c r="PLB194" s="148"/>
      <c r="PLC194" s="148"/>
      <c r="PLD194" s="148"/>
      <c r="PLE194" s="148"/>
      <c r="PLF194" s="148"/>
      <c r="PLG194" s="148"/>
      <c r="PLH194" s="148"/>
      <c r="PLI194" s="148"/>
      <c r="PLJ194" s="148"/>
      <c r="PLK194" s="148"/>
      <c r="PLL194" s="148"/>
      <c r="PLM194" s="148"/>
      <c r="PLN194" s="148"/>
      <c r="PLO194" s="148"/>
      <c r="PLP194" s="148"/>
      <c r="PLQ194" s="148"/>
      <c r="PLR194" s="148"/>
      <c r="PLS194" s="148"/>
      <c r="PLT194" s="148"/>
      <c r="PLU194" s="148"/>
      <c r="PLV194" s="148"/>
      <c r="PLW194" s="148"/>
      <c r="PLX194" s="148"/>
      <c r="PLY194" s="148"/>
      <c r="PLZ194" s="148"/>
      <c r="PMA194" s="148"/>
      <c r="PMB194" s="148"/>
      <c r="PMC194" s="148"/>
      <c r="PMD194" s="148"/>
      <c r="PME194" s="148"/>
      <c r="PMF194" s="148"/>
      <c r="PMG194" s="148"/>
      <c r="PMH194" s="148"/>
      <c r="PMI194" s="148"/>
      <c r="PMJ194" s="148"/>
      <c r="PMK194" s="148"/>
      <c r="PML194" s="148"/>
      <c r="PMM194" s="148"/>
      <c r="PMN194" s="148"/>
      <c r="PMO194" s="148"/>
      <c r="PMP194" s="148"/>
      <c r="PMQ194" s="148"/>
      <c r="PMR194" s="148"/>
      <c r="PMS194" s="148"/>
      <c r="PMT194" s="148"/>
      <c r="PMU194" s="148"/>
      <c r="PMV194" s="148"/>
      <c r="PMW194" s="148"/>
      <c r="PMX194" s="148"/>
      <c r="PMY194" s="148"/>
      <c r="PMZ194" s="148"/>
      <c r="PNA194" s="148"/>
      <c r="PNB194" s="148"/>
      <c r="PNC194" s="148"/>
      <c r="PND194" s="148"/>
      <c r="PNE194" s="148"/>
      <c r="PNF194" s="148"/>
      <c r="PNG194" s="148"/>
      <c r="PNH194" s="148"/>
      <c r="PNI194" s="148"/>
      <c r="PNJ194" s="148"/>
      <c r="PNK194" s="148"/>
      <c r="PNL194" s="148"/>
      <c r="PNM194" s="148"/>
      <c r="PNN194" s="148"/>
      <c r="PNO194" s="148"/>
      <c r="PNP194" s="148"/>
      <c r="PNQ194" s="148"/>
      <c r="PNR194" s="148"/>
      <c r="PNS194" s="148"/>
      <c r="PNT194" s="148"/>
      <c r="PNU194" s="148"/>
      <c r="PNV194" s="148"/>
      <c r="PNW194" s="148"/>
      <c r="PNX194" s="148"/>
      <c r="PNY194" s="148"/>
      <c r="PNZ194" s="148"/>
      <c r="POA194" s="148"/>
      <c r="POB194" s="148"/>
      <c r="POC194" s="148"/>
      <c r="POD194" s="148"/>
      <c r="POE194" s="148"/>
      <c r="POF194" s="148"/>
      <c r="POG194" s="148"/>
      <c r="POH194" s="148"/>
      <c r="POI194" s="148"/>
      <c r="POJ194" s="148"/>
      <c r="POK194" s="148"/>
      <c r="POL194" s="148"/>
      <c r="POM194" s="148"/>
      <c r="PON194" s="148"/>
      <c r="POO194" s="148"/>
      <c r="POP194" s="148"/>
      <c r="POQ194" s="148"/>
      <c r="POR194" s="148"/>
      <c r="POS194" s="148"/>
      <c r="POT194" s="148"/>
      <c r="POU194" s="148"/>
      <c r="POV194" s="148"/>
      <c r="POW194" s="148"/>
      <c r="POX194" s="148"/>
      <c r="POY194" s="148"/>
      <c r="POZ194" s="148"/>
      <c r="PPA194" s="148"/>
      <c r="PPB194" s="148"/>
      <c r="PPC194" s="148"/>
      <c r="PPD194" s="148"/>
      <c r="PPE194" s="148"/>
      <c r="PPF194" s="148"/>
      <c r="PPG194" s="148"/>
      <c r="PPH194" s="148"/>
      <c r="PPI194" s="148"/>
      <c r="PPJ194" s="148"/>
      <c r="PPK194" s="148"/>
      <c r="PPL194" s="148"/>
      <c r="PPM194" s="148"/>
      <c r="PPN194" s="148"/>
      <c r="PPO194" s="148"/>
      <c r="PPP194" s="148"/>
      <c r="PPQ194" s="148"/>
      <c r="PPR194" s="148"/>
      <c r="PPS194" s="148"/>
      <c r="PPT194" s="148"/>
      <c r="PPU194" s="148"/>
      <c r="PPV194" s="148"/>
      <c r="PPW194" s="148"/>
      <c r="PPX194" s="148"/>
      <c r="PPY194" s="148"/>
      <c r="PPZ194" s="148"/>
      <c r="PQA194" s="148"/>
      <c r="PQB194" s="148"/>
      <c r="PQC194" s="148"/>
      <c r="PQD194" s="148"/>
      <c r="PQE194" s="148"/>
      <c r="PQF194" s="148"/>
      <c r="PQG194" s="148"/>
      <c r="PQH194" s="148"/>
      <c r="PQI194" s="148"/>
      <c r="PQJ194" s="148"/>
      <c r="PQK194" s="148"/>
      <c r="PQL194" s="148"/>
      <c r="PQM194" s="148"/>
      <c r="PQN194" s="148"/>
      <c r="PQO194" s="148"/>
      <c r="PQP194" s="148"/>
      <c r="PQQ194" s="148"/>
      <c r="PQR194" s="148"/>
      <c r="PQS194" s="148"/>
      <c r="PQT194" s="148"/>
      <c r="PQU194" s="148"/>
      <c r="PQV194" s="148"/>
      <c r="PQW194" s="148"/>
      <c r="PQX194" s="148"/>
      <c r="PQY194" s="148"/>
      <c r="PQZ194" s="148"/>
      <c r="PRA194" s="148"/>
      <c r="PRB194" s="148"/>
      <c r="PRC194" s="148"/>
      <c r="PRD194" s="148"/>
      <c r="PRE194" s="148"/>
      <c r="PRF194" s="148"/>
      <c r="PRG194" s="148"/>
      <c r="PRH194" s="148"/>
      <c r="PRI194" s="148"/>
      <c r="PRJ194" s="148"/>
      <c r="PRK194" s="148"/>
      <c r="PRL194" s="148"/>
      <c r="PRM194" s="148"/>
      <c r="PRN194" s="148"/>
      <c r="PRO194" s="148"/>
      <c r="PRP194" s="148"/>
      <c r="PRQ194" s="148"/>
      <c r="PRR194" s="148"/>
      <c r="PRS194" s="148"/>
      <c r="PRT194" s="148"/>
      <c r="PRU194" s="148"/>
      <c r="PRV194" s="148"/>
      <c r="PRW194" s="148"/>
      <c r="PRX194" s="148"/>
      <c r="PRY194" s="148"/>
      <c r="PRZ194" s="148"/>
      <c r="PSA194" s="148"/>
      <c r="PSB194" s="148"/>
      <c r="PSC194" s="148"/>
      <c r="PSD194" s="148"/>
      <c r="PSE194" s="148"/>
      <c r="PSF194" s="148"/>
      <c r="PSG194" s="148"/>
      <c r="PSH194" s="148"/>
      <c r="PSI194" s="148"/>
      <c r="PSJ194" s="148"/>
      <c r="PSK194" s="148"/>
      <c r="PSL194" s="148"/>
      <c r="PSM194" s="148"/>
      <c r="PSN194" s="148"/>
      <c r="PSO194" s="148"/>
      <c r="PSP194" s="148"/>
      <c r="PSQ194" s="148"/>
      <c r="PSR194" s="148"/>
      <c r="PSS194" s="148"/>
      <c r="PST194" s="148"/>
      <c r="PSU194" s="148"/>
      <c r="PSV194" s="148"/>
      <c r="PSW194" s="148"/>
      <c r="PSX194" s="148"/>
      <c r="PSY194" s="148"/>
      <c r="PSZ194" s="148"/>
      <c r="PTA194" s="148"/>
      <c r="PTB194" s="148"/>
      <c r="PTC194" s="148"/>
      <c r="PTD194" s="148"/>
      <c r="PTE194" s="148"/>
      <c r="PTF194" s="148"/>
      <c r="PTG194" s="148"/>
      <c r="PTH194" s="148"/>
      <c r="PTI194" s="148"/>
      <c r="PTJ194" s="148"/>
      <c r="PTK194" s="148"/>
      <c r="PTL194" s="148"/>
      <c r="PTM194" s="148"/>
      <c r="PTN194" s="148"/>
      <c r="PTO194" s="148"/>
      <c r="PTP194" s="148"/>
      <c r="PTQ194" s="148"/>
      <c r="PTR194" s="148"/>
      <c r="PTS194" s="148"/>
      <c r="PTT194" s="148"/>
      <c r="PTU194" s="148"/>
      <c r="PTV194" s="148"/>
      <c r="PTW194" s="148"/>
      <c r="PTX194" s="148"/>
      <c r="PTY194" s="148"/>
      <c r="PTZ194" s="148"/>
      <c r="PUA194" s="148"/>
      <c r="PUB194" s="148"/>
      <c r="PUC194" s="148"/>
      <c r="PUD194" s="148"/>
      <c r="PUE194" s="148"/>
      <c r="PUF194" s="148"/>
      <c r="PUG194" s="148"/>
      <c r="PUH194" s="148"/>
      <c r="PUI194" s="148"/>
      <c r="PUJ194" s="148"/>
      <c r="PUK194" s="148"/>
      <c r="PUL194" s="148"/>
      <c r="PUM194" s="148"/>
      <c r="PUN194" s="148"/>
      <c r="PUO194" s="148"/>
      <c r="PUP194" s="148"/>
      <c r="PUQ194" s="148"/>
      <c r="PUR194" s="148"/>
      <c r="PUS194" s="148"/>
      <c r="PUT194" s="148"/>
      <c r="PUU194" s="148"/>
      <c r="PUV194" s="148"/>
      <c r="PUW194" s="148"/>
      <c r="PUX194" s="148"/>
      <c r="PUY194" s="148"/>
      <c r="PUZ194" s="148"/>
      <c r="PVA194" s="148"/>
      <c r="PVB194" s="148"/>
      <c r="PVC194" s="148"/>
      <c r="PVD194" s="148"/>
      <c r="PVE194" s="148"/>
      <c r="PVF194" s="148"/>
      <c r="PVG194" s="148"/>
      <c r="PVH194" s="148"/>
      <c r="PVI194" s="148"/>
      <c r="PVJ194" s="148"/>
      <c r="PVK194" s="148"/>
      <c r="PVL194" s="148"/>
      <c r="PVM194" s="148"/>
      <c r="PVN194" s="148"/>
      <c r="PVO194" s="148"/>
      <c r="PVP194" s="148"/>
      <c r="PVQ194" s="148"/>
      <c r="PVR194" s="148"/>
      <c r="PVS194" s="148"/>
      <c r="PVT194" s="148"/>
      <c r="PVU194" s="148"/>
      <c r="PVV194" s="148"/>
      <c r="PVW194" s="148"/>
      <c r="PVX194" s="148"/>
      <c r="PVY194" s="148"/>
      <c r="PVZ194" s="148"/>
      <c r="PWA194" s="148"/>
      <c r="PWB194" s="148"/>
      <c r="PWC194" s="148"/>
      <c r="PWD194" s="148"/>
      <c r="PWE194" s="148"/>
      <c r="PWF194" s="148"/>
      <c r="PWG194" s="148"/>
      <c r="PWH194" s="148"/>
      <c r="PWI194" s="148"/>
      <c r="PWJ194" s="148"/>
      <c r="PWK194" s="148"/>
      <c r="PWL194" s="148"/>
      <c r="PWM194" s="148"/>
      <c r="PWN194" s="148"/>
      <c r="PWO194" s="148"/>
      <c r="PWP194" s="148"/>
      <c r="PWQ194" s="148"/>
      <c r="PWR194" s="148"/>
      <c r="PWS194" s="148"/>
      <c r="PWT194" s="148"/>
      <c r="PWU194" s="148"/>
      <c r="PWV194" s="148"/>
      <c r="PWW194" s="148"/>
      <c r="PWX194" s="148"/>
      <c r="PWY194" s="148"/>
      <c r="PWZ194" s="148"/>
      <c r="PXA194" s="148"/>
      <c r="PXB194" s="148"/>
      <c r="PXC194" s="148"/>
      <c r="PXD194" s="148"/>
      <c r="PXE194" s="148"/>
      <c r="PXF194" s="148"/>
      <c r="PXG194" s="148"/>
      <c r="PXH194" s="148"/>
      <c r="PXI194" s="148"/>
      <c r="PXJ194" s="148"/>
      <c r="PXK194" s="148"/>
      <c r="PXL194" s="148"/>
      <c r="PXM194" s="148"/>
      <c r="PXN194" s="148"/>
      <c r="PXO194" s="148"/>
      <c r="PXP194" s="148"/>
      <c r="PXQ194" s="148"/>
      <c r="PXR194" s="148"/>
      <c r="PXS194" s="148"/>
      <c r="PXT194" s="148"/>
      <c r="PXU194" s="148"/>
      <c r="PXV194" s="148"/>
      <c r="PXW194" s="148"/>
      <c r="PXX194" s="148"/>
      <c r="PXY194" s="148"/>
      <c r="PXZ194" s="148"/>
      <c r="PYA194" s="148"/>
      <c r="PYB194" s="148"/>
      <c r="PYC194" s="148"/>
      <c r="PYD194" s="148"/>
      <c r="PYE194" s="148"/>
      <c r="PYF194" s="148"/>
      <c r="PYG194" s="148"/>
      <c r="PYH194" s="148"/>
      <c r="PYI194" s="148"/>
      <c r="PYJ194" s="148"/>
      <c r="PYK194" s="148"/>
      <c r="PYL194" s="148"/>
      <c r="PYM194" s="148"/>
      <c r="PYN194" s="148"/>
      <c r="PYO194" s="148"/>
      <c r="PYP194" s="148"/>
      <c r="PYQ194" s="148"/>
      <c r="PYR194" s="148"/>
      <c r="PYS194" s="148"/>
      <c r="PYT194" s="148"/>
      <c r="PYU194" s="148"/>
      <c r="PYV194" s="148"/>
      <c r="PYW194" s="148"/>
      <c r="PYX194" s="148"/>
      <c r="PYY194" s="148"/>
      <c r="PYZ194" s="148"/>
      <c r="PZA194" s="148"/>
      <c r="PZB194" s="148"/>
      <c r="PZC194" s="148"/>
      <c r="PZD194" s="148"/>
      <c r="PZE194" s="148"/>
      <c r="PZF194" s="148"/>
      <c r="PZG194" s="148"/>
      <c r="PZH194" s="148"/>
      <c r="PZI194" s="148"/>
      <c r="PZJ194" s="148"/>
      <c r="PZK194" s="148"/>
      <c r="PZL194" s="148"/>
      <c r="PZM194" s="148"/>
      <c r="PZN194" s="148"/>
      <c r="PZO194" s="148"/>
      <c r="PZP194" s="148"/>
      <c r="PZQ194" s="148"/>
      <c r="PZR194" s="148"/>
      <c r="PZS194" s="148"/>
      <c r="PZT194" s="148"/>
      <c r="PZU194" s="148"/>
      <c r="PZV194" s="148"/>
      <c r="PZW194" s="148"/>
      <c r="PZX194" s="148"/>
      <c r="PZY194" s="148"/>
      <c r="PZZ194" s="148"/>
      <c r="QAA194" s="148"/>
      <c r="QAB194" s="148"/>
      <c r="QAC194" s="148"/>
      <c r="QAD194" s="148"/>
      <c r="QAE194" s="148"/>
      <c r="QAF194" s="148"/>
      <c r="QAG194" s="148"/>
      <c r="QAH194" s="148"/>
      <c r="QAI194" s="148"/>
      <c r="QAJ194" s="148"/>
      <c r="QAK194" s="148"/>
      <c r="QAL194" s="148"/>
      <c r="QAM194" s="148"/>
      <c r="QAN194" s="148"/>
      <c r="QAO194" s="148"/>
      <c r="QAP194" s="148"/>
      <c r="QAQ194" s="148"/>
      <c r="QAR194" s="148"/>
      <c r="QAS194" s="148"/>
      <c r="QAT194" s="148"/>
      <c r="QAU194" s="148"/>
      <c r="QAV194" s="148"/>
      <c r="QAW194" s="148"/>
      <c r="QAX194" s="148"/>
      <c r="QAY194" s="148"/>
      <c r="QAZ194" s="148"/>
      <c r="QBA194" s="148"/>
      <c r="QBB194" s="148"/>
      <c r="QBC194" s="148"/>
      <c r="QBD194" s="148"/>
      <c r="QBE194" s="148"/>
      <c r="QBF194" s="148"/>
      <c r="QBG194" s="148"/>
      <c r="QBH194" s="148"/>
      <c r="QBI194" s="148"/>
      <c r="QBJ194" s="148"/>
      <c r="QBK194" s="148"/>
      <c r="QBL194" s="148"/>
      <c r="QBM194" s="148"/>
      <c r="QBN194" s="148"/>
      <c r="QBO194" s="148"/>
      <c r="QBP194" s="148"/>
      <c r="QBQ194" s="148"/>
      <c r="QBR194" s="148"/>
      <c r="QBS194" s="148"/>
      <c r="QBT194" s="148"/>
      <c r="QBU194" s="148"/>
      <c r="QBV194" s="148"/>
      <c r="QBW194" s="148"/>
      <c r="QBX194" s="148"/>
      <c r="QBY194" s="148"/>
      <c r="QBZ194" s="148"/>
      <c r="QCA194" s="148"/>
      <c r="QCB194" s="148"/>
      <c r="QCC194" s="148"/>
      <c r="QCD194" s="148"/>
      <c r="QCE194" s="148"/>
      <c r="QCF194" s="148"/>
      <c r="QCG194" s="148"/>
      <c r="QCH194" s="148"/>
      <c r="QCI194" s="148"/>
      <c r="QCJ194" s="148"/>
      <c r="QCK194" s="148"/>
      <c r="QCL194" s="148"/>
      <c r="QCM194" s="148"/>
      <c r="QCN194" s="148"/>
      <c r="QCO194" s="148"/>
      <c r="QCP194" s="148"/>
      <c r="QCQ194" s="148"/>
      <c r="QCR194" s="148"/>
      <c r="QCS194" s="148"/>
      <c r="QCT194" s="148"/>
      <c r="QCU194" s="148"/>
      <c r="QCV194" s="148"/>
      <c r="QCW194" s="148"/>
      <c r="QCX194" s="148"/>
      <c r="QCY194" s="148"/>
      <c r="QCZ194" s="148"/>
      <c r="QDA194" s="148"/>
      <c r="QDB194" s="148"/>
      <c r="QDC194" s="148"/>
      <c r="QDD194" s="148"/>
      <c r="QDE194" s="148"/>
      <c r="QDF194" s="148"/>
      <c r="QDG194" s="148"/>
      <c r="QDH194" s="148"/>
      <c r="QDI194" s="148"/>
      <c r="QDJ194" s="148"/>
      <c r="QDK194" s="148"/>
      <c r="QDL194" s="148"/>
      <c r="QDM194" s="148"/>
      <c r="QDN194" s="148"/>
      <c r="QDO194" s="148"/>
      <c r="QDP194" s="148"/>
      <c r="QDQ194" s="148"/>
      <c r="QDR194" s="148"/>
      <c r="QDS194" s="148"/>
      <c r="QDT194" s="148"/>
      <c r="QDU194" s="148"/>
      <c r="QDV194" s="148"/>
      <c r="QDW194" s="148"/>
      <c r="QDX194" s="148"/>
      <c r="QDY194" s="148"/>
      <c r="QDZ194" s="148"/>
      <c r="QEA194" s="148"/>
      <c r="QEB194" s="148"/>
      <c r="QEC194" s="148"/>
      <c r="QED194" s="148"/>
      <c r="QEE194" s="148"/>
      <c r="QEF194" s="148"/>
      <c r="QEG194" s="148"/>
      <c r="QEH194" s="148"/>
      <c r="QEI194" s="148"/>
      <c r="QEJ194" s="148"/>
      <c r="QEK194" s="148"/>
      <c r="QEL194" s="148"/>
      <c r="QEM194" s="148"/>
      <c r="QEN194" s="148"/>
      <c r="QEO194" s="148"/>
      <c r="QEP194" s="148"/>
      <c r="QEQ194" s="148"/>
      <c r="QER194" s="148"/>
      <c r="QES194" s="148"/>
      <c r="QET194" s="148"/>
      <c r="QEU194" s="148"/>
      <c r="QEV194" s="148"/>
      <c r="QEW194" s="148"/>
      <c r="QEX194" s="148"/>
      <c r="QEY194" s="148"/>
      <c r="QEZ194" s="148"/>
      <c r="QFA194" s="148"/>
      <c r="QFB194" s="148"/>
      <c r="QFC194" s="148"/>
      <c r="QFD194" s="148"/>
      <c r="QFE194" s="148"/>
      <c r="QFF194" s="148"/>
      <c r="QFG194" s="148"/>
      <c r="QFH194" s="148"/>
      <c r="QFI194" s="148"/>
      <c r="QFJ194" s="148"/>
      <c r="QFK194" s="148"/>
      <c r="QFL194" s="148"/>
      <c r="QFM194" s="148"/>
      <c r="QFN194" s="148"/>
      <c r="QFO194" s="148"/>
      <c r="QFP194" s="148"/>
      <c r="QFQ194" s="148"/>
      <c r="QFR194" s="148"/>
      <c r="QFS194" s="148"/>
      <c r="QFT194" s="148"/>
      <c r="QFU194" s="148"/>
      <c r="QFV194" s="148"/>
      <c r="QFW194" s="148"/>
      <c r="QFX194" s="148"/>
      <c r="QFY194" s="148"/>
      <c r="QFZ194" s="148"/>
      <c r="QGA194" s="148"/>
      <c r="QGB194" s="148"/>
      <c r="QGC194" s="148"/>
      <c r="QGD194" s="148"/>
      <c r="QGE194" s="148"/>
      <c r="QGF194" s="148"/>
      <c r="QGG194" s="148"/>
      <c r="QGH194" s="148"/>
      <c r="QGI194" s="148"/>
      <c r="QGJ194" s="148"/>
      <c r="QGK194" s="148"/>
      <c r="QGL194" s="148"/>
      <c r="QGM194" s="148"/>
      <c r="QGN194" s="148"/>
      <c r="QGO194" s="148"/>
      <c r="QGP194" s="148"/>
      <c r="QGQ194" s="148"/>
      <c r="QGR194" s="148"/>
      <c r="QGS194" s="148"/>
      <c r="QGT194" s="148"/>
      <c r="QGU194" s="148"/>
      <c r="QGV194" s="148"/>
      <c r="QGW194" s="148"/>
      <c r="QGX194" s="148"/>
      <c r="QGY194" s="148"/>
      <c r="QGZ194" s="148"/>
      <c r="QHA194" s="148"/>
      <c r="QHB194" s="148"/>
      <c r="QHC194" s="148"/>
      <c r="QHD194" s="148"/>
      <c r="QHE194" s="148"/>
      <c r="QHF194" s="148"/>
      <c r="QHG194" s="148"/>
      <c r="QHH194" s="148"/>
      <c r="QHI194" s="148"/>
      <c r="QHJ194" s="148"/>
      <c r="QHK194" s="148"/>
      <c r="QHL194" s="148"/>
      <c r="QHM194" s="148"/>
      <c r="QHN194" s="148"/>
      <c r="QHO194" s="148"/>
      <c r="QHP194" s="148"/>
      <c r="QHQ194" s="148"/>
      <c r="QHR194" s="148"/>
      <c r="QHS194" s="148"/>
      <c r="QHT194" s="148"/>
      <c r="QHU194" s="148"/>
      <c r="QHV194" s="148"/>
      <c r="QHW194" s="148"/>
      <c r="QHX194" s="148"/>
      <c r="QHY194" s="148"/>
      <c r="QHZ194" s="148"/>
      <c r="QIA194" s="148"/>
      <c r="QIB194" s="148"/>
      <c r="QIC194" s="148"/>
      <c r="QID194" s="148"/>
      <c r="QIE194" s="148"/>
      <c r="QIF194" s="148"/>
      <c r="QIG194" s="148"/>
      <c r="QIH194" s="148"/>
      <c r="QII194" s="148"/>
      <c r="QIJ194" s="148"/>
      <c r="QIK194" s="148"/>
      <c r="QIL194" s="148"/>
      <c r="QIM194" s="148"/>
      <c r="QIN194" s="148"/>
      <c r="QIO194" s="148"/>
      <c r="QIP194" s="148"/>
      <c r="QIQ194" s="148"/>
      <c r="QIR194" s="148"/>
      <c r="QIS194" s="148"/>
      <c r="QIT194" s="148"/>
      <c r="QIU194" s="148"/>
      <c r="QIV194" s="148"/>
      <c r="QIW194" s="148"/>
      <c r="QIX194" s="148"/>
      <c r="QIY194" s="148"/>
      <c r="QIZ194" s="148"/>
      <c r="QJA194" s="148"/>
      <c r="QJB194" s="148"/>
      <c r="QJC194" s="148"/>
      <c r="QJD194" s="148"/>
      <c r="QJE194" s="148"/>
      <c r="QJF194" s="148"/>
      <c r="QJG194" s="148"/>
      <c r="QJH194" s="148"/>
      <c r="QJI194" s="148"/>
      <c r="QJJ194" s="148"/>
      <c r="QJK194" s="148"/>
      <c r="QJL194" s="148"/>
      <c r="QJM194" s="148"/>
      <c r="QJN194" s="148"/>
      <c r="QJO194" s="148"/>
      <c r="QJP194" s="148"/>
      <c r="QJQ194" s="148"/>
      <c r="QJR194" s="148"/>
      <c r="QJS194" s="148"/>
      <c r="QJT194" s="148"/>
      <c r="QJU194" s="148"/>
      <c r="QJV194" s="148"/>
      <c r="QJW194" s="148"/>
      <c r="QJX194" s="148"/>
      <c r="QJY194" s="148"/>
      <c r="QJZ194" s="148"/>
      <c r="QKA194" s="148"/>
      <c r="QKB194" s="148"/>
      <c r="QKC194" s="148"/>
      <c r="QKD194" s="148"/>
      <c r="QKE194" s="148"/>
      <c r="QKF194" s="148"/>
      <c r="QKG194" s="148"/>
      <c r="QKH194" s="148"/>
      <c r="QKI194" s="148"/>
      <c r="QKJ194" s="148"/>
      <c r="QKK194" s="148"/>
      <c r="QKL194" s="148"/>
      <c r="QKM194" s="148"/>
      <c r="QKN194" s="148"/>
      <c r="QKO194" s="148"/>
      <c r="QKP194" s="148"/>
      <c r="QKQ194" s="148"/>
      <c r="QKR194" s="148"/>
      <c r="QKS194" s="148"/>
      <c r="QKT194" s="148"/>
      <c r="QKU194" s="148"/>
      <c r="QKV194" s="148"/>
      <c r="QKW194" s="148"/>
      <c r="QKX194" s="148"/>
      <c r="QKY194" s="148"/>
      <c r="QKZ194" s="148"/>
      <c r="QLA194" s="148"/>
      <c r="QLB194" s="148"/>
      <c r="QLC194" s="148"/>
      <c r="QLD194" s="148"/>
      <c r="QLE194" s="148"/>
      <c r="QLF194" s="148"/>
      <c r="QLG194" s="148"/>
      <c r="QLH194" s="148"/>
      <c r="QLI194" s="148"/>
      <c r="QLJ194" s="148"/>
      <c r="QLK194" s="148"/>
      <c r="QLL194" s="148"/>
      <c r="QLM194" s="148"/>
      <c r="QLN194" s="148"/>
      <c r="QLO194" s="148"/>
      <c r="QLP194" s="148"/>
      <c r="QLQ194" s="148"/>
      <c r="QLR194" s="148"/>
      <c r="QLS194" s="148"/>
      <c r="QLT194" s="148"/>
      <c r="QLU194" s="148"/>
      <c r="QLV194" s="148"/>
      <c r="QLW194" s="148"/>
      <c r="QLX194" s="148"/>
      <c r="QLY194" s="148"/>
      <c r="QLZ194" s="148"/>
      <c r="QMA194" s="148"/>
      <c r="QMB194" s="148"/>
      <c r="QMC194" s="148"/>
      <c r="QMD194" s="148"/>
      <c r="QME194" s="148"/>
      <c r="QMF194" s="148"/>
      <c r="QMG194" s="148"/>
      <c r="QMH194" s="148"/>
      <c r="QMI194" s="148"/>
      <c r="QMJ194" s="148"/>
      <c r="QMK194" s="148"/>
      <c r="QML194" s="148"/>
      <c r="QMM194" s="148"/>
      <c r="QMN194" s="148"/>
      <c r="QMO194" s="148"/>
      <c r="QMP194" s="148"/>
      <c r="QMQ194" s="148"/>
      <c r="QMR194" s="148"/>
      <c r="QMS194" s="148"/>
      <c r="QMT194" s="148"/>
      <c r="QMU194" s="148"/>
      <c r="QMV194" s="148"/>
      <c r="QMW194" s="148"/>
      <c r="QMX194" s="148"/>
      <c r="QMY194" s="148"/>
      <c r="QMZ194" s="148"/>
      <c r="QNA194" s="148"/>
      <c r="QNB194" s="148"/>
      <c r="QNC194" s="148"/>
      <c r="QND194" s="148"/>
      <c r="QNE194" s="148"/>
      <c r="QNF194" s="148"/>
      <c r="QNG194" s="148"/>
      <c r="QNH194" s="148"/>
      <c r="QNI194" s="148"/>
      <c r="QNJ194" s="148"/>
      <c r="QNK194" s="148"/>
      <c r="QNL194" s="148"/>
      <c r="QNM194" s="148"/>
      <c r="QNN194" s="148"/>
      <c r="QNO194" s="148"/>
      <c r="QNP194" s="148"/>
      <c r="QNQ194" s="148"/>
      <c r="QNR194" s="148"/>
      <c r="QNS194" s="148"/>
      <c r="QNT194" s="148"/>
      <c r="QNU194" s="148"/>
      <c r="QNV194" s="148"/>
      <c r="QNW194" s="148"/>
      <c r="QNX194" s="148"/>
      <c r="QNY194" s="148"/>
      <c r="QNZ194" s="148"/>
      <c r="QOA194" s="148"/>
      <c r="QOB194" s="148"/>
      <c r="QOC194" s="148"/>
      <c r="QOD194" s="148"/>
      <c r="QOE194" s="148"/>
      <c r="QOF194" s="148"/>
      <c r="QOG194" s="148"/>
      <c r="QOH194" s="148"/>
      <c r="QOI194" s="148"/>
      <c r="QOJ194" s="148"/>
      <c r="QOK194" s="148"/>
      <c r="QOL194" s="148"/>
      <c r="QOM194" s="148"/>
      <c r="QON194" s="148"/>
      <c r="QOO194" s="148"/>
      <c r="QOP194" s="148"/>
      <c r="QOQ194" s="148"/>
      <c r="QOR194" s="148"/>
      <c r="QOS194" s="148"/>
      <c r="QOT194" s="148"/>
      <c r="QOU194" s="148"/>
      <c r="QOV194" s="148"/>
      <c r="QOW194" s="148"/>
      <c r="QOX194" s="148"/>
      <c r="QOY194" s="148"/>
      <c r="QOZ194" s="148"/>
      <c r="QPA194" s="148"/>
      <c r="QPB194" s="148"/>
      <c r="QPC194" s="148"/>
      <c r="QPD194" s="148"/>
      <c r="QPE194" s="148"/>
      <c r="QPF194" s="148"/>
      <c r="QPG194" s="148"/>
      <c r="QPH194" s="148"/>
      <c r="QPI194" s="148"/>
      <c r="QPJ194" s="148"/>
      <c r="QPK194" s="148"/>
      <c r="QPL194" s="148"/>
      <c r="QPM194" s="148"/>
      <c r="QPN194" s="148"/>
      <c r="QPO194" s="148"/>
      <c r="QPP194" s="148"/>
      <c r="QPQ194" s="148"/>
      <c r="QPR194" s="148"/>
      <c r="QPS194" s="148"/>
      <c r="QPT194" s="148"/>
      <c r="QPU194" s="148"/>
      <c r="QPV194" s="148"/>
      <c r="QPW194" s="148"/>
      <c r="QPX194" s="148"/>
      <c r="QPY194" s="148"/>
      <c r="QPZ194" s="148"/>
      <c r="QQA194" s="148"/>
      <c r="QQB194" s="148"/>
      <c r="QQC194" s="148"/>
      <c r="QQD194" s="148"/>
      <c r="QQE194" s="148"/>
      <c r="QQF194" s="148"/>
      <c r="QQG194" s="148"/>
      <c r="QQH194" s="148"/>
      <c r="QQI194" s="148"/>
      <c r="QQJ194" s="148"/>
      <c r="QQK194" s="148"/>
      <c r="QQL194" s="148"/>
      <c r="QQM194" s="148"/>
      <c r="QQN194" s="148"/>
      <c r="QQO194" s="148"/>
      <c r="QQP194" s="148"/>
      <c r="QQQ194" s="148"/>
      <c r="QQR194" s="148"/>
      <c r="QQS194" s="148"/>
      <c r="QQT194" s="148"/>
      <c r="QQU194" s="148"/>
      <c r="QQV194" s="148"/>
      <c r="QQW194" s="148"/>
      <c r="QQX194" s="148"/>
      <c r="QQY194" s="148"/>
      <c r="QQZ194" s="148"/>
      <c r="QRA194" s="148"/>
      <c r="QRB194" s="148"/>
      <c r="QRC194" s="148"/>
      <c r="QRD194" s="148"/>
      <c r="QRE194" s="148"/>
      <c r="QRF194" s="148"/>
      <c r="QRG194" s="148"/>
      <c r="QRH194" s="148"/>
      <c r="QRI194" s="148"/>
      <c r="QRJ194" s="148"/>
      <c r="QRK194" s="148"/>
      <c r="QRL194" s="148"/>
      <c r="QRM194" s="148"/>
      <c r="QRN194" s="148"/>
      <c r="QRO194" s="148"/>
      <c r="QRP194" s="148"/>
      <c r="QRQ194" s="148"/>
      <c r="QRR194" s="148"/>
      <c r="QRS194" s="148"/>
      <c r="QRT194" s="148"/>
      <c r="QRU194" s="148"/>
      <c r="QRV194" s="148"/>
      <c r="QRW194" s="148"/>
      <c r="QRX194" s="148"/>
      <c r="QRY194" s="148"/>
      <c r="QRZ194" s="148"/>
      <c r="QSA194" s="148"/>
      <c r="QSB194" s="148"/>
      <c r="QSC194" s="148"/>
      <c r="QSD194" s="148"/>
      <c r="QSE194" s="148"/>
      <c r="QSF194" s="148"/>
      <c r="QSG194" s="148"/>
      <c r="QSH194" s="148"/>
      <c r="QSI194" s="148"/>
      <c r="QSJ194" s="148"/>
      <c r="QSK194" s="148"/>
      <c r="QSL194" s="148"/>
      <c r="QSM194" s="148"/>
      <c r="QSN194" s="148"/>
      <c r="QSO194" s="148"/>
      <c r="QSP194" s="148"/>
      <c r="QSQ194" s="148"/>
      <c r="QSR194" s="148"/>
      <c r="QSS194" s="148"/>
      <c r="QST194" s="148"/>
      <c r="QSU194" s="148"/>
      <c r="QSV194" s="148"/>
      <c r="QSW194" s="148"/>
      <c r="QSX194" s="148"/>
      <c r="QSY194" s="148"/>
      <c r="QSZ194" s="148"/>
      <c r="QTA194" s="148"/>
      <c r="QTB194" s="148"/>
      <c r="QTC194" s="148"/>
      <c r="QTD194" s="148"/>
      <c r="QTE194" s="148"/>
      <c r="QTF194" s="148"/>
      <c r="QTG194" s="148"/>
      <c r="QTH194" s="148"/>
      <c r="QTI194" s="148"/>
      <c r="QTJ194" s="148"/>
      <c r="QTK194" s="148"/>
      <c r="QTL194" s="148"/>
      <c r="QTM194" s="148"/>
      <c r="QTN194" s="148"/>
      <c r="QTO194" s="148"/>
      <c r="QTP194" s="148"/>
      <c r="QTQ194" s="148"/>
      <c r="QTR194" s="148"/>
      <c r="QTS194" s="148"/>
      <c r="QTT194" s="148"/>
      <c r="QTU194" s="148"/>
      <c r="QTV194" s="148"/>
      <c r="QTW194" s="148"/>
      <c r="QTX194" s="148"/>
      <c r="QTY194" s="148"/>
      <c r="QTZ194" s="148"/>
      <c r="QUA194" s="148"/>
      <c r="QUB194" s="148"/>
      <c r="QUC194" s="148"/>
      <c r="QUD194" s="148"/>
      <c r="QUE194" s="148"/>
      <c r="QUF194" s="148"/>
      <c r="QUG194" s="148"/>
      <c r="QUH194" s="148"/>
      <c r="QUI194" s="148"/>
      <c r="QUJ194" s="148"/>
      <c r="QUK194" s="148"/>
      <c r="QUL194" s="148"/>
      <c r="QUM194" s="148"/>
      <c r="QUN194" s="148"/>
      <c r="QUO194" s="148"/>
      <c r="QUP194" s="148"/>
      <c r="QUQ194" s="148"/>
      <c r="QUR194" s="148"/>
      <c r="QUS194" s="148"/>
      <c r="QUT194" s="148"/>
      <c r="QUU194" s="148"/>
      <c r="QUV194" s="148"/>
      <c r="QUW194" s="148"/>
      <c r="QUX194" s="148"/>
      <c r="QUY194" s="148"/>
      <c r="QUZ194" s="148"/>
      <c r="QVA194" s="148"/>
      <c r="QVB194" s="148"/>
      <c r="QVC194" s="148"/>
      <c r="QVD194" s="148"/>
      <c r="QVE194" s="148"/>
      <c r="QVF194" s="148"/>
      <c r="QVG194" s="148"/>
      <c r="QVH194" s="148"/>
      <c r="QVI194" s="148"/>
      <c r="QVJ194" s="148"/>
      <c r="QVK194" s="148"/>
      <c r="QVL194" s="148"/>
      <c r="QVM194" s="148"/>
      <c r="QVN194" s="148"/>
      <c r="QVO194" s="148"/>
      <c r="QVP194" s="148"/>
      <c r="QVQ194" s="148"/>
      <c r="QVR194" s="148"/>
      <c r="QVS194" s="148"/>
      <c r="QVT194" s="148"/>
      <c r="QVU194" s="148"/>
      <c r="QVV194" s="148"/>
      <c r="QVW194" s="148"/>
      <c r="QVX194" s="148"/>
      <c r="QVY194" s="148"/>
      <c r="QVZ194" s="148"/>
      <c r="QWA194" s="148"/>
      <c r="QWB194" s="148"/>
      <c r="QWC194" s="148"/>
      <c r="QWD194" s="148"/>
      <c r="QWE194" s="148"/>
      <c r="QWF194" s="148"/>
      <c r="QWG194" s="148"/>
      <c r="QWH194" s="148"/>
      <c r="QWI194" s="148"/>
      <c r="QWJ194" s="148"/>
      <c r="QWK194" s="148"/>
      <c r="QWL194" s="148"/>
      <c r="QWM194" s="148"/>
      <c r="QWN194" s="148"/>
      <c r="QWO194" s="148"/>
      <c r="QWP194" s="148"/>
      <c r="QWQ194" s="148"/>
      <c r="QWR194" s="148"/>
      <c r="QWS194" s="148"/>
      <c r="QWT194" s="148"/>
      <c r="QWU194" s="148"/>
      <c r="QWV194" s="148"/>
      <c r="QWW194" s="148"/>
      <c r="QWX194" s="148"/>
      <c r="QWY194" s="148"/>
      <c r="QWZ194" s="148"/>
      <c r="QXA194" s="148"/>
      <c r="QXB194" s="148"/>
      <c r="QXC194" s="148"/>
      <c r="QXD194" s="148"/>
      <c r="QXE194" s="148"/>
      <c r="QXF194" s="148"/>
      <c r="QXG194" s="148"/>
      <c r="QXH194" s="148"/>
      <c r="QXI194" s="148"/>
      <c r="QXJ194" s="148"/>
      <c r="QXK194" s="148"/>
      <c r="QXL194" s="148"/>
      <c r="QXM194" s="148"/>
      <c r="QXN194" s="148"/>
      <c r="QXO194" s="148"/>
      <c r="QXP194" s="148"/>
      <c r="QXQ194" s="148"/>
      <c r="QXR194" s="148"/>
      <c r="QXS194" s="148"/>
      <c r="QXT194" s="148"/>
      <c r="QXU194" s="148"/>
      <c r="QXV194" s="148"/>
      <c r="QXW194" s="148"/>
      <c r="QXX194" s="148"/>
      <c r="QXY194" s="148"/>
      <c r="QXZ194" s="148"/>
      <c r="QYA194" s="148"/>
      <c r="QYB194" s="148"/>
      <c r="QYC194" s="148"/>
      <c r="QYD194" s="148"/>
      <c r="QYE194" s="148"/>
      <c r="QYF194" s="148"/>
      <c r="QYG194" s="148"/>
      <c r="QYH194" s="148"/>
      <c r="QYI194" s="148"/>
      <c r="QYJ194" s="148"/>
      <c r="QYK194" s="148"/>
      <c r="QYL194" s="148"/>
      <c r="QYM194" s="148"/>
      <c r="QYN194" s="148"/>
      <c r="QYO194" s="148"/>
      <c r="QYP194" s="148"/>
      <c r="QYQ194" s="148"/>
      <c r="QYR194" s="148"/>
      <c r="QYS194" s="148"/>
      <c r="QYT194" s="148"/>
      <c r="QYU194" s="148"/>
      <c r="QYV194" s="148"/>
      <c r="QYW194" s="148"/>
      <c r="QYX194" s="148"/>
      <c r="QYY194" s="148"/>
      <c r="QYZ194" s="148"/>
      <c r="QZA194" s="148"/>
      <c r="QZB194" s="148"/>
      <c r="QZC194" s="148"/>
      <c r="QZD194" s="148"/>
      <c r="QZE194" s="148"/>
      <c r="QZF194" s="148"/>
      <c r="QZG194" s="148"/>
      <c r="QZH194" s="148"/>
      <c r="QZI194" s="148"/>
      <c r="QZJ194" s="148"/>
      <c r="QZK194" s="148"/>
      <c r="QZL194" s="148"/>
      <c r="QZM194" s="148"/>
      <c r="QZN194" s="148"/>
      <c r="QZO194" s="148"/>
      <c r="QZP194" s="148"/>
      <c r="QZQ194" s="148"/>
      <c r="QZR194" s="148"/>
      <c r="QZS194" s="148"/>
      <c r="QZT194" s="148"/>
      <c r="QZU194" s="148"/>
      <c r="QZV194" s="148"/>
      <c r="QZW194" s="148"/>
      <c r="QZX194" s="148"/>
      <c r="QZY194" s="148"/>
      <c r="QZZ194" s="148"/>
      <c r="RAA194" s="148"/>
      <c r="RAB194" s="148"/>
      <c r="RAC194" s="148"/>
      <c r="RAD194" s="148"/>
      <c r="RAE194" s="148"/>
      <c r="RAF194" s="148"/>
      <c r="RAG194" s="148"/>
      <c r="RAH194" s="148"/>
      <c r="RAI194" s="148"/>
      <c r="RAJ194" s="148"/>
      <c r="RAK194" s="148"/>
      <c r="RAL194" s="148"/>
      <c r="RAM194" s="148"/>
      <c r="RAN194" s="148"/>
      <c r="RAO194" s="148"/>
      <c r="RAP194" s="148"/>
      <c r="RAQ194" s="148"/>
      <c r="RAR194" s="148"/>
      <c r="RAS194" s="148"/>
      <c r="RAT194" s="148"/>
      <c r="RAU194" s="148"/>
      <c r="RAV194" s="148"/>
      <c r="RAW194" s="148"/>
      <c r="RAX194" s="148"/>
      <c r="RAY194" s="148"/>
      <c r="RAZ194" s="148"/>
      <c r="RBA194" s="148"/>
      <c r="RBB194" s="148"/>
      <c r="RBC194" s="148"/>
      <c r="RBD194" s="148"/>
      <c r="RBE194" s="148"/>
      <c r="RBF194" s="148"/>
      <c r="RBG194" s="148"/>
      <c r="RBH194" s="148"/>
      <c r="RBI194" s="148"/>
      <c r="RBJ194" s="148"/>
      <c r="RBK194" s="148"/>
      <c r="RBL194" s="148"/>
      <c r="RBM194" s="148"/>
      <c r="RBN194" s="148"/>
      <c r="RBO194" s="148"/>
      <c r="RBP194" s="148"/>
      <c r="RBQ194" s="148"/>
      <c r="RBR194" s="148"/>
      <c r="RBS194" s="148"/>
      <c r="RBT194" s="148"/>
      <c r="RBU194" s="148"/>
      <c r="RBV194" s="148"/>
      <c r="RBW194" s="148"/>
      <c r="RBX194" s="148"/>
      <c r="RBY194" s="148"/>
      <c r="RBZ194" s="148"/>
      <c r="RCA194" s="148"/>
      <c r="RCB194" s="148"/>
      <c r="RCC194" s="148"/>
      <c r="RCD194" s="148"/>
      <c r="RCE194" s="148"/>
      <c r="RCF194" s="148"/>
      <c r="RCG194" s="148"/>
      <c r="RCH194" s="148"/>
      <c r="RCI194" s="148"/>
      <c r="RCJ194" s="148"/>
      <c r="RCK194" s="148"/>
      <c r="RCL194" s="148"/>
      <c r="RCM194" s="148"/>
      <c r="RCN194" s="148"/>
      <c r="RCO194" s="148"/>
      <c r="RCP194" s="148"/>
      <c r="RCQ194" s="148"/>
      <c r="RCR194" s="148"/>
      <c r="RCS194" s="148"/>
      <c r="RCT194" s="148"/>
      <c r="RCU194" s="148"/>
      <c r="RCV194" s="148"/>
      <c r="RCW194" s="148"/>
      <c r="RCX194" s="148"/>
      <c r="RCY194" s="148"/>
      <c r="RCZ194" s="148"/>
      <c r="RDA194" s="148"/>
      <c r="RDB194" s="148"/>
      <c r="RDC194" s="148"/>
      <c r="RDD194" s="148"/>
      <c r="RDE194" s="148"/>
      <c r="RDF194" s="148"/>
      <c r="RDG194" s="148"/>
      <c r="RDH194" s="148"/>
      <c r="RDI194" s="148"/>
      <c r="RDJ194" s="148"/>
      <c r="RDK194" s="148"/>
      <c r="RDL194" s="148"/>
      <c r="RDM194" s="148"/>
      <c r="RDN194" s="148"/>
      <c r="RDO194" s="148"/>
      <c r="RDP194" s="148"/>
      <c r="RDQ194" s="148"/>
      <c r="RDR194" s="148"/>
      <c r="RDS194" s="148"/>
      <c r="RDT194" s="148"/>
      <c r="RDU194" s="148"/>
      <c r="RDV194" s="148"/>
      <c r="RDW194" s="148"/>
      <c r="RDX194" s="148"/>
      <c r="RDY194" s="148"/>
      <c r="RDZ194" s="148"/>
      <c r="REA194" s="148"/>
      <c r="REB194" s="148"/>
      <c r="REC194" s="148"/>
      <c r="RED194" s="148"/>
      <c r="REE194" s="148"/>
      <c r="REF194" s="148"/>
      <c r="REG194" s="148"/>
      <c r="REH194" s="148"/>
      <c r="REI194" s="148"/>
      <c r="REJ194" s="148"/>
      <c r="REK194" s="148"/>
      <c r="REL194" s="148"/>
      <c r="REM194" s="148"/>
      <c r="REN194" s="148"/>
      <c r="REO194" s="148"/>
      <c r="REP194" s="148"/>
      <c r="REQ194" s="148"/>
      <c r="RER194" s="148"/>
      <c r="RES194" s="148"/>
      <c r="RET194" s="148"/>
      <c r="REU194" s="148"/>
      <c r="REV194" s="148"/>
      <c r="REW194" s="148"/>
      <c r="REX194" s="148"/>
      <c r="REY194" s="148"/>
      <c r="REZ194" s="148"/>
      <c r="RFA194" s="148"/>
      <c r="RFB194" s="148"/>
      <c r="RFC194" s="148"/>
      <c r="RFD194" s="148"/>
      <c r="RFE194" s="148"/>
      <c r="RFF194" s="148"/>
      <c r="RFG194" s="148"/>
      <c r="RFH194" s="148"/>
      <c r="RFI194" s="148"/>
      <c r="RFJ194" s="148"/>
      <c r="RFK194" s="148"/>
      <c r="RFL194" s="148"/>
      <c r="RFM194" s="148"/>
      <c r="RFN194" s="148"/>
      <c r="RFO194" s="148"/>
      <c r="RFP194" s="148"/>
      <c r="RFQ194" s="148"/>
      <c r="RFR194" s="148"/>
      <c r="RFS194" s="148"/>
      <c r="RFT194" s="148"/>
      <c r="RFU194" s="148"/>
      <c r="RFV194" s="148"/>
      <c r="RFW194" s="148"/>
      <c r="RFX194" s="148"/>
      <c r="RFY194" s="148"/>
      <c r="RFZ194" s="148"/>
      <c r="RGA194" s="148"/>
      <c r="RGB194" s="148"/>
      <c r="RGC194" s="148"/>
      <c r="RGD194" s="148"/>
      <c r="RGE194" s="148"/>
      <c r="RGF194" s="148"/>
      <c r="RGG194" s="148"/>
      <c r="RGH194" s="148"/>
      <c r="RGI194" s="148"/>
      <c r="RGJ194" s="148"/>
      <c r="RGK194" s="148"/>
      <c r="RGL194" s="148"/>
      <c r="RGM194" s="148"/>
      <c r="RGN194" s="148"/>
      <c r="RGO194" s="148"/>
      <c r="RGP194" s="148"/>
      <c r="RGQ194" s="148"/>
      <c r="RGR194" s="148"/>
      <c r="RGS194" s="148"/>
      <c r="RGT194" s="148"/>
      <c r="RGU194" s="148"/>
      <c r="RGV194" s="148"/>
      <c r="RGW194" s="148"/>
      <c r="RGX194" s="148"/>
      <c r="RGY194" s="148"/>
      <c r="RGZ194" s="148"/>
      <c r="RHA194" s="148"/>
      <c r="RHB194" s="148"/>
      <c r="RHC194" s="148"/>
      <c r="RHD194" s="148"/>
      <c r="RHE194" s="148"/>
      <c r="RHF194" s="148"/>
      <c r="RHG194" s="148"/>
      <c r="RHH194" s="148"/>
      <c r="RHI194" s="148"/>
      <c r="RHJ194" s="148"/>
      <c r="RHK194" s="148"/>
      <c r="RHL194" s="148"/>
      <c r="RHM194" s="148"/>
      <c r="RHN194" s="148"/>
      <c r="RHO194" s="148"/>
      <c r="RHP194" s="148"/>
      <c r="RHQ194" s="148"/>
      <c r="RHR194" s="148"/>
      <c r="RHS194" s="148"/>
      <c r="RHT194" s="148"/>
      <c r="RHU194" s="148"/>
      <c r="RHV194" s="148"/>
      <c r="RHW194" s="148"/>
      <c r="RHX194" s="148"/>
      <c r="RHY194" s="148"/>
      <c r="RHZ194" s="148"/>
      <c r="RIA194" s="148"/>
      <c r="RIB194" s="148"/>
      <c r="RIC194" s="148"/>
      <c r="RID194" s="148"/>
      <c r="RIE194" s="148"/>
      <c r="RIF194" s="148"/>
      <c r="RIG194" s="148"/>
      <c r="RIH194" s="148"/>
      <c r="RII194" s="148"/>
      <c r="RIJ194" s="148"/>
      <c r="RIK194" s="148"/>
      <c r="RIL194" s="148"/>
      <c r="RIM194" s="148"/>
      <c r="RIN194" s="148"/>
      <c r="RIO194" s="148"/>
      <c r="RIP194" s="148"/>
      <c r="RIQ194" s="148"/>
      <c r="RIR194" s="148"/>
      <c r="RIS194" s="148"/>
      <c r="RIT194" s="148"/>
      <c r="RIU194" s="148"/>
      <c r="RIV194" s="148"/>
      <c r="RIW194" s="148"/>
      <c r="RIX194" s="148"/>
      <c r="RIY194" s="148"/>
      <c r="RIZ194" s="148"/>
      <c r="RJA194" s="148"/>
      <c r="RJB194" s="148"/>
      <c r="RJC194" s="148"/>
      <c r="RJD194" s="148"/>
      <c r="RJE194" s="148"/>
      <c r="RJF194" s="148"/>
      <c r="RJG194" s="148"/>
      <c r="RJH194" s="148"/>
      <c r="RJI194" s="148"/>
      <c r="RJJ194" s="148"/>
      <c r="RJK194" s="148"/>
      <c r="RJL194" s="148"/>
      <c r="RJM194" s="148"/>
      <c r="RJN194" s="148"/>
      <c r="RJO194" s="148"/>
      <c r="RJP194" s="148"/>
      <c r="RJQ194" s="148"/>
      <c r="RJR194" s="148"/>
      <c r="RJS194" s="148"/>
      <c r="RJT194" s="148"/>
      <c r="RJU194" s="148"/>
      <c r="RJV194" s="148"/>
      <c r="RJW194" s="148"/>
      <c r="RJX194" s="148"/>
      <c r="RJY194" s="148"/>
      <c r="RJZ194" s="148"/>
      <c r="RKA194" s="148"/>
      <c r="RKB194" s="148"/>
      <c r="RKC194" s="148"/>
      <c r="RKD194" s="148"/>
      <c r="RKE194" s="148"/>
      <c r="RKF194" s="148"/>
      <c r="RKG194" s="148"/>
      <c r="RKH194" s="148"/>
      <c r="RKI194" s="148"/>
      <c r="RKJ194" s="148"/>
      <c r="RKK194" s="148"/>
      <c r="RKL194" s="148"/>
      <c r="RKM194" s="148"/>
      <c r="RKN194" s="148"/>
      <c r="RKO194" s="148"/>
      <c r="RKP194" s="148"/>
      <c r="RKQ194" s="148"/>
      <c r="RKR194" s="148"/>
      <c r="RKS194" s="148"/>
      <c r="RKT194" s="148"/>
      <c r="RKU194" s="148"/>
      <c r="RKV194" s="148"/>
      <c r="RKW194" s="148"/>
      <c r="RKX194" s="148"/>
      <c r="RKY194" s="148"/>
      <c r="RKZ194" s="148"/>
      <c r="RLA194" s="148"/>
      <c r="RLB194" s="148"/>
      <c r="RLC194" s="148"/>
      <c r="RLD194" s="148"/>
      <c r="RLE194" s="148"/>
      <c r="RLF194" s="148"/>
      <c r="RLG194" s="148"/>
      <c r="RLH194" s="148"/>
      <c r="RLI194" s="148"/>
      <c r="RLJ194" s="148"/>
      <c r="RLK194" s="148"/>
      <c r="RLL194" s="148"/>
      <c r="RLM194" s="148"/>
      <c r="RLN194" s="148"/>
      <c r="RLO194" s="148"/>
      <c r="RLP194" s="148"/>
      <c r="RLQ194" s="148"/>
      <c r="RLR194" s="148"/>
      <c r="RLS194" s="148"/>
      <c r="RLT194" s="148"/>
      <c r="RLU194" s="148"/>
      <c r="RLV194" s="148"/>
      <c r="RLW194" s="148"/>
      <c r="RLX194" s="148"/>
      <c r="RLY194" s="148"/>
      <c r="RLZ194" s="148"/>
      <c r="RMA194" s="148"/>
      <c r="RMB194" s="148"/>
      <c r="RMC194" s="148"/>
      <c r="RMD194" s="148"/>
      <c r="RME194" s="148"/>
      <c r="RMF194" s="148"/>
      <c r="RMG194" s="148"/>
      <c r="RMH194" s="148"/>
      <c r="RMI194" s="148"/>
      <c r="RMJ194" s="148"/>
      <c r="RMK194" s="148"/>
      <c r="RML194" s="148"/>
      <c r="RMM194" s="148"/>
      <c r="RMN194" s="148"/>
      <c r="RMO194" s="148"/>
      <c r="RMP194" s="148"/>
      <c r="RMQ194" s="148"/>
      <c r="RMR194" s="148"/>
      <c r="RMS194" s="148"/>
      <c r="RMT194" s="148"/>
      <c r="RMU194" s="148"/>
      <c r="RMV194" s="148"/>
      <c r="RMW194" s="148"/>
      <c r="RMX194" s="148"/>
      <c r="RMY194" s="148"/>
      <c r="RMZ194" s="148"/>
      <c r="RNA194" s="148"/>
      <c r="RNB194" s="148"/>
      <c r="RNC194" s="148"/>
      <c r="RND194" s="148"/>
      <c r="RNE194" s="148"/>
      <c r="RNF194" s="148"/>
      <c r="RNG194" s="148"/>
      <c r="RNH194" s="148"/>
      <c r="RNI194" s="148"/>
      <c r="RNJ194" s="148"/>
      <c r="RNK194" s="148"/>
      <c r="RNL194" s="148"/>
      <c r="RNM194" s="148"/>
      <c r="RNN194" s="148"/>
      <c r="RNO194" s="148"/>
      <c r="RNP194" s="148"/>
      <c r="RNQ194" s="148"/>
      <c r="RNR194" s="148"/>
      <c r="RNS194" s="148"/>
      <c r="RNT194" s="148"/>
      <c r="RNU194" s="148"/>
      <c r="RNV194" s="148"/>
      <c r="RNW194" s="148"/>
      <c r="RNX194" s="148"/>
      <c r="RNY194" s="148"/>
      <c r="RNZ194" s="148"/>
      <c r="ROA194" s="148"/>
      <c r="ROB194" s="148"/>
      <c r="ROC194" s="148"/>
      <c r="ROD194" s="148"/>
      <c r="ROE194" s="148"/>
      <c r="ROF194" s="148"/>
      <c r="ROG194" s="148"/>
      <c r="ROH194" s="148"/>
      <c r="ROI194" s="148"/>
      <c r="ROJ194" s="148"/>
      <c r="ROK194" s="148"/>
      <c r="ROL194" s="148"/>
      <c r="ROM194" s="148"/>
      <c r="RON194" s="148"/>
      <c r="ROO194" s="148"/>
      <c r="ROP194" s="148"/>
      <c r="ROQ194" s="148"/>
      <c r="ROR194" s="148"/>
      <c r="ROS194" s="148"/>
      <c r="ROT194" s="148"/>
      <c r="ROU194" s="148"/>
      <c r="ROV194" s="148"/>
      <c r="ROW194" s="148"/>
      <c r="ROX194" s="148"/>
      <c r="ROY194" s="148"/>
      <c r="ROZ194" s="148"/>
      <c r="RPA194" s="148"/>
      <c r="RPB194" s="148"/>
      <c r="RPC194" s="148"/>
      <c r="RPD194" s="148"/>
      <c r="RPE194" s="148"/>
      <c r="RPF194" s="148"/>
      <c r="RPG194" s="148"/>
      <c r="RPH194" s="148"/>
      <c r="RPI194" s="148"/>
      <c r="RPJ194" s="148"/>
      <c r="RPK194" s="148"/>
      <c r="RPL194" s="148"/>
      <c r="RPM194" s="148"/>
      <c r="RPN194" s="148"/>
      <c r="RPO194" s="148"/>
      <c r="RPP194" s="148"/>
      <c r="RPQ194" s="148"/>
      <c r="RPR194" s="148"/>
      <c r="RPS194" s="148"/>
      <c r="RPT194" s="148"/>
      <c r="RPU194" s="148"/>
      <c r="RPV194" s="148"/>
      <c r="RPW194" s="148"/>
      <c r="RPX194" s="148"/>
      <c r="RPY194" s="148"/>
      <c r="RPZ194" s="148"/>
      <c r="RQA194" s="148"/>
      <c r="RQB194" s="148"/>
      <c r="RQC194" s="148"/>
      <c r="RQD194" s="148"/>
      <c r="RQE194" s="148"/>
      <c r="RQF194" s="148"/>
      <c r="RQG194" s="148"/>
      <c r="RQH194" s="148"/>
      <c r="RQI194" s="148"/>
      <c r="RQJ194" s="148"/>
      <c r="RQK194" s="148"/>
      <c r="RQL194" s="148"/>
      <c r="RQM194" s="148"/>
      <c r="RQN194" s="148"/>
      <c r="RQO194" s="148"/>
      <c r="RQP194" s="148"/>
      <c r="RQQ194" s="148"/>
      <c r="RQR194" s="148"/>
      <c r="RQS194" s="148"/>
      <c r="RQT194" s="148"/>
      <c r="RQU194" s="148"/>
      <c r="RQV194" s="148"/>
      <c r="RQW194" s="148"/>
      <c r="RQX194" s="148"/>
      <c r="RQY194" s="148"/>
      <c r="RQZ194" s="148"/>
      <c r="RRA194" s="148"/>
      <c r="RRB194" s="148"/>
      <c r="RRC194" s="148"/>
      <c r="RRD194" s="148"/>
      <c r="RRE194" s="148"/>
      <c r="RRF194" s="148"/>
      <c r="RRG194" s="148"/>
      <c r="RRH194" s="148"/>
      <c r="RRI194" s="148"/>
      <c r="RRJ194" s="148"/>
      <c r="RRK194" s="148"/>
      <c r="RRL194" s="148"/>
      <c r="RRM194" s="148"/>
      <c r="RRN194" s="148"/>
      <c r="RRO194" s="148"/>
      <c r="RRP194" s="148"/>
      <c r="RRQ194" s="148"/>
      <c r="RRR194" s="148"/>
      <c r="RRS194" s="148"/>
      <c r="RRT194" s="148"/>
      <c r="RRU194" s="148"/>
      <c r="RRV194" s="148"/>
      <c r="RRW194" s="148"/>
      <c r="RRX194" s="148"/>
      <c r="RRY194" s="148"/>
      <c r="RRZ194" s="148"/>
      <c r="RSA194" s="148"/>
      <c r="RSB194" s="148"/>
      <c r="RSC194" s="148"/>
      <c r="RSD194" s="148"/>
      <c r="RSE194" s="148"/>
      <c r="RSF194" s="148"/>
      <c r="RSG194" s="148"/>
      <c r="RSH194" s="148"/>
      <c r="RSI194" s="148"/>
      <c r="RSJ194" s="148"/>
      <c r="RSK194" s="148"/>
      <c r="RSL194" s="148"/>
      <c r="RSM194" s="148"/>
      <c r="RSN194" s="148"/>
      <c r="RSO194" s="148"/>
      <c r="RSP194" s="148"/>
      <c r="RSQ194" s="148"/>
      <c r="RSR194" s="148"/>
      <c r="RSS194" s="148"/>
      <c r="RST194" s="148"/>
      <c r="RSU194" s="148"/>
      <c r="RSV194" s="148"/>
      <c r="RSW194" s="148"/>
      <c r="RSX194" s="148"/>
      <c r="RSY194" s="148"/>
      <c r="RSZ194" s="148"/>
      <c r="RTA194" s="148"/>
      <c r="RTB194" s="148"/>
      <c r="RTC194" s="148"/>
      <c r="RTD194" s="148"/>
      <c r="RTE194" s="148"/>
      <c r="RTF194" s="148"/>
      <c r="RTG194" s="148"/>
      <c r="RTH194" s="148"/>
      <c r="RTI194" s="148"/>
      <c r="RTJ194" s="148"/>
      <c r="RTK194" s="148"/>
      <c r="RTL194" s="148"/>
      <c r="RTM194" s="148"/>
      <c r="RTN194" s="148"/>
      <c r="RTO194" s="148"/>
      <c r="RTP194" s="148"/>
      <c r="RTQ194" s="148"/>
      <c r="RTR194" s="148"/>
      <c r="RTS194" s="148"/>
      <c r="RTT194" s="148"/>
      <c r="RTU194" s="148"/>
      <c r="RTV194" s="148"/>
      <c r="RTW194" s="148"/>
      <c r="RTX194" s="148"/>
      <c r="RTY194" s="148"/>
      <c r="RTZ194" s="148"/>
      <c r="RUA194" s="148"/>
      <c r="RUB194" s="148"/>
      <c r="RUC194" s="148"/>
      <c r="RUD194" s="148"/>
      <c r="RUE194" s="148"/>
      <c r="RUF194" s="148"/>
      <c r="RUG194" s="148"/>
      <c r="RUH194" s="148"/>
      <c r="RUI194" s="148"/>
      <c r="RUJ194" s="148"/>
      <c r="RUK194" s="148"/>
      <c r="RUL194" s="148"/>
      <c r="RUM194" s="148"/>
      <c r="RUN194" s="148"/>
      <c r="RUO194" s="148"/>
      <c r="RUP194" s="148"/>
      <c r="RUQ194" s="148"/>
      <c r="RUR194" s="148"/>
      <c r="RUS194" s="148"/>
      <c r="RUT194" s="148"/>
      <c r="RUU194" s="148"/>
      <c r="RUV194" s="148"/>
      <c r="RUW194" s="148"/>
      <c r="RUX194" s="148"/>
      <c r="RUY194" s="148"/>
      <c r="RUZ194" s="148"/>
      <c r="RVA194" s="148"/>
      <c r="RVB194" s="148"/>
      <c r="RVC194" s="148"/>
      <c r="RVD194" s="148"/>
      <c r="RVE194" s="148"/>
      <c r="RVF194" s="148"/>
      <c r="RVG194" s="148"/>
      <c r="RVH194" s="148"/>
      <c r="RVI194" s="148"/>
      <c r="RVJ194" s="148"/>
      <c r="RVK194" s="148"/>
      <c r="RVL194" s="148"/>
      <c r="RVM194" s="148"/>
      <c r="RVN194" s="148"/>
      <c r="RVO194" s="148"/>
      <c r="RVP194" s="148"/>
      <c r="RVQ194" s="148"/>
      <c r="RVR194" s="148"/>
      <c r="RVS194" s="148"/>
      <c r="RVT194" s="148"/>
      <c r="RVU194" s="148"/>
      <c r="RVV194" s="148"/>
      <c r="RVW194" s="148"/>
      <c r="RVX194" s="148"/>
      <c r="RVY194" s="148"/>
      <c r="RVZ194" s="148"/>
      <c r="RWA194" s="148"/>
      <c r="RWB194" s="148"/>
      <c r="RWC194" s="148"/>
      <c r="RWD194" s="148"/>
      <c r="RWE194" s="148"/>
      <c r="RWF194" s="148"/>
      <c r="RWG194" s="148"/>
      <c r="RWH194" s="148"/>
      <c r="RWI194" s="148"/>
      <c r="RWJ194" s="148"/>
      <c r="RWK194" s="148"/>
      <c r="RWL194" s="148"/>
      <c r="RWM194" s="148"/>
      <c r="RWN194" s="148"/>
      <c r="RWO194" s="148"/>
      <c r="RWP194" s="148"/>
      <c r="RWQ194" s="148"/>
      <c r="RWR194" s="148"/>
      <c r="RWS194" s="148"/>
      <c r="RWT194" s="148"/>
      <c r="RWU194" s="148"/>
      <c r="RWV194" s="148"/>
      <c r="RWW194" s="148"/>
      <c r="RWX194" s="148"/>
      <c r="RWY194" s="148"/>
      <c r="RWZ194" s="148"/>
      <c r="RXA194" s="148"/>
      <c r="RXB194" s="148"/>
      <c r="RXC194" s="148"/>
      <c r="RXD194" s="148"/>
      <c r="RXE194" s="148"/>
      <c r="RXF194" s="148"/>
      <c r="RXG194" s="148"/>
      <c r="RXH194" s="148"/>
      <c r="RXI194" s="148"/>
      <c r="RXJ194" s="148"/>
      <c r="RXK194" s="148"/>
      <c r="RXL194" s="148"/>
      <c r="RXM194" s="148"/>
      <c r="RXN194" s="148"/>
      <c r="RXO194" s="148"/>
      <c r="RXP194" s="148"/>
      <c r="RXQ194" s="148"/>
      <c r="RXR194" s="148"/>
      <c r="RXS194" s="148"/>
      <c r="RXT194" s="148"/>
      <c r="RXU194" s="148"/>
      <c r="RXV194" s="148"/>
      <c r="RXW194" s="148"/>
      <c r="RXX194" s="148"/>
      <c r="RXY194" s="148"/>
      <c r="RXZ194" s="148"/>
      <c r="RYA194" s="148"/>
      <c r="RYB194" s="148"/>
      <c r="RYC194" s="148"/>
      <c r="RYD194" s="148"/>
      <c r="RYE194" s="148"/>
      <c r="RYF194" s="148"/>
      <c r="RYG194" s="148"/>
      <c r="RYH194" s="148"/>
      <c r="RYI194" s="148"/>
      <c r="RYJ194" s="148"/>
      <c r="RYK194" s="148"/>
      <c r="RYL194" s="148"/>
      <c r="RYM194" s="148"/>
      <c r="RYN194" s="148"/>
      <c r="RYO194" s="148"/>
      <c r="RYP194" s="148"/>
      <c r="RYQ194" s="148"/>
      <c r="RYR194" s="148"/>
      <c r="RYS194" s="148"/>
      <c r="RYT194" s="148"/>
      <c r="RYU194" s="148"/>
      <c r="RYV194" s="148"/>
      <c r="RYW194" s="148"/>
      <c r="RYX194" s="148"/>
      <c r="RYY194" s="148"/>
      <c r="RYZ194" s="148"/>
      <c r="RZA194" s="148"/>
      <c r="RZB194" s="148"/>
      <c r="RZC194" s="148"/>
      <c r="RZD194" s="148"/>
      <c r="RZE194" s="148"/>
      <c r="RZF194" s="148"/>
      <c r="RZG194" s="148"/>
      <c r="RZH194" s="148"/>
      <c r="RZI194" s="148"/>
      <c r="RZJ194" s="148"/>
      <c r="RZK194" s="148"/>
      <c r="RZL194" s="148"/>
      <c r="RZM194" s="148"/>
      <c r="RZN194" s="148"/>
      <c r="RZO194" s="148"/>
      <c r="RZP194" s="148"/>
      <c r="RZQ194" s="148"/>
      <c r="RZR194" s="148"/>
      <c r="RZS194" s="148"/>
      <c r="RZT194" s="148"/>
      <c r="RZU194" s="148"/>
      <c r="RZV194" s="148"/>
      <c r="RZW194" s="148"/>
      <c r="RZX194" s="148"/>
      <c r="RZY194" s="148"/>
      <c r="RZZ194" s="148"/>
      <c r="SAA194" s="148"/>
      <c r="SAB194" s="148"/>
      <c r="SAC194" s="148"/>
      <c r="SAD194" s="148"/>
      <c r="SAE194" s="148"/>
      <c r="SAF194" s="148"/>
      <c r="SAG194" s="148"/>
      <c r="SAH194" s="148"/>
      <c r="SAI194" s="148"/>
      <c r="SAJ194" s="148"/>
      <c r="SAK194" s="148"/>
      <c r="SAL194" s="148"/>
      <c r="SAM194" s="148"/>
      <c r="SAN194" s="148"/>
      <c r="SAO194" s="148"/>
      <c r="SAP194" s="148"/>
      <c r="SAQ194" s="148"/>
      <c r="SAR194" s="148"/>
      <c r="SAS194" s="148"/>
      <c r="SAT194" s="148"/>
      <c r="SAU194" s="148"/>
      <c r="SAV194" s="148"/>
      <c r="SAW194" s="148"/>
      <c r="SAX194" s="148"/>
      <c r="SAY194" s="148"/>
      <c r="SAZ194" s="148"/>
      <c r="SBA194" s="148"/>
      <c r="SBB194" s="148"/>
      <c r="SBC194" s="148"/>
      <c r="SBD194" s="148"/>
      <c r="SBE194" s="148"/>
      <c r="SBF194" s="148"/>
      <c r="SBG194" s="148"/>
      <c r="SBH194" s="148"/>
      <c r="SBI194" s="148"/>
      <c r="SBJ194" s="148"/>
      <c r="SBK194" s="148"/>
      <c r="SBL194" s="148"/>
      <c r="SBM194" s="148"/>
      <c r="SBN194" s="148"/>
      <c r="SBO194" s="148"/>
      <c r="SBP194" s="148"/>
      <c r="SBQ194" s="148"/>
      <c r="SBR194" s="148"/>
      <c r="SBS194" s="148"/>
      <c r="SBT194" s="148"/>
      <c r="SBU194" s="148"/>
      <c r="SBV194" s="148"/>
      <c r="SBW194" s="148"/>
      <c r="SBX194" s="148"/>
      <c r="SBY194" s="148"/>
      <c r="SBZ194" s="148"/>
      <c r="SCA194" s="148"/>
      <c r="SCB194" s="148"/>
      <c r="SCC194" s="148"/>
      <c r="SCD194" s="148"/>
      <c r="SCE194" s="148"/>
      <c r="SCF194" s="148"/>
      <c r="SCG194" s="148"/>
      <c r="SCH194" s="148"/>
      <c r="SCI194" s="148"/>
      <c r="SCJ194" s="148"/>
      <c r="SCK194" s="148"/>
      <c r="SCL194" s="148"/>
      <c r="SCM194" s="148"/>
      <c r="SCN194" s="148"/>
      <c r="SCO194" s="148"/>
      <c r="SCP194" s="148"/>
      <c r="SCQ194" s="148"/>
      <c r="SCR194" s="148"/>
      <c r="SCS194" s="148"/>
      <c r="SCT194" s="148"/>
      <c r="SCU194" s="148"/>
      <c r="SCV194" s="148"/>
      <c r="SCW194" s="148"/>
      <c r="SCX194" s="148"/>
      <c r="SCY194" s="148"/>
      <c r="SCZ194" s="148"/>
      <c r="SDA194" s="148"/>
      <c r="SDB194" s="148"/>
      <c r="SDC194" s="148"/>
      <c r="SDD194" s="148"/>
      <c r="SDE194" s="148"/>
      <c r="SDF194" s="148"/>
      <c r="SDG194" s="148"/>
      <c r="SDH194" s="148"/>
      <c r="SDI194" s="148"/>
      <c r="SDJ194" s="148"/>
      <c r="SDK194" s="148"/>
      <c r="SDL194" s="148"/>
      <c r="SDM194" s="148"/>
      <c r="SDN194" s="148"/>
      <c r="SDO194" s="148"/>
      <c r="SDP194" s="148"/>
      <c r="SDQ194" s="148"/>
      <c r="SDR194" s="148"/>
      <c r="SDS194" s="148"/>
      <c r="SDT194" s="148"/>
      <c r="SDU194" s="148"/>
      <c r="SDV194" s="148"/>
      <c r="SDW194" s="148"/>
      <c r="SDX194" s="148"/>
      <c r="SDY194" s="148"/>
      <c r="SDZ194" s="148"/>
      <c r="SEA194" s="148"/>
      <c r="SEB194" s="148"/>
      <c r="SEC194" s="148"/>
      <c r="SED194" s="148"/>
      <c r="SEE194" s="148"/>
      <c r="SEF194" s="148"/>
      <c r="SEG194" s="148"/>
      <c r="SEH194" s="148"/>
      <c r="SEI194" s="148"/>
      <c r="SEJ194" s="148"/>
      <c r="SEK194" s="148"/>
      <c r="SEL194" s="148"/>
      <c r="SEM194" s="148"/>
      <c r="SEN194" s="148"/>
      <c r="SEO194" s="148"/>
      <c r="SEP194" s="148"/>
      <c r="SEQ194" s="148"/>
      <c r="SER194" s="148"/>
      <c r="SES194" s="148"/>
      <c r="SET194" s="148"/>
      <c r="SEU194" s="148"/>
      <c r="SEV194" s="148"/>
      <c r="SEW194" s="148"/>
      <c r="SEX194" s="148"/>
      <c r="SEY194" s="148"/>
      <c r="SEZ194" s="148"/>
      <c r="SFA194" s="148"/>
      <c r="SFB194" s="148"/>
      <c r="SFC194" s="148"/>
      <c r="SFD194" s="148"/>
      <c r="SFE194" s="148"/>
      <c r="SFF194" s="148"/>
      <c r="SFG194" s="148"/>
      <c r="SFH194" s="148"/>
      <c r="SFI194" s="148"/>
      <c r="SFJ194" s="148"/>
      <c r="SFK194" s="148"/>
      <c r="SFL194" s="148"/>
      <c r="SFM194" s="148"/>
      <c r="SFN194" s="148"/>
      <c r="SFO194" s="148"/>
      <c r="SFP194" s="148"/>
      <c r="SFQ194" s="148"/>
      <c r="SFR194" s="148"/>
      <c r="SFS194" s="148"/>
      <c r="SFT194" s="148"/>
      <c r="SFU194" s="148"/>
      <c r="SFV194" s="148"/>
      <c r="SFW194" s="148"/>
      <c r="SFX194" s="148"/>
      <c r="SFY194" s="148"/>
      <c r="SFZ194" s="148"/>
      <c r="SGA194" s="148"/>
      <c r="SGB194" s="148"/>
      <c r="SGC194" s="148"/>
      <c r="SGD194" s="148"/>
      <c r="SGE194" s="148"/>
      <c r="SGF194" s="148"/>
      <c r="SGG194" s="148"/>
      <c r="SGH194" s="148"/>
      <c r="SGI194" s="148"/>
      <c r="SGJ194" s="148"/>
      <c r="SGK194" s="148"/>
      <c r="SGL194" s="148"/>
      <c r="SGM194" s="148"/>
      <c r="SGN194" s="148"/>
      <c r="SGO194" s="148"/>
      <c r="SGP194" s="148"/>
      <c r="SGQ194" s="148"/>
      <c r="SGR194" s="148"/>
      <c r="SGS194" s="148"/>
      <c r="SGT194" s="148"/>
      <c r="SGU194" s="148"/>
      <c r="SGV194" s="148"/>
      <c r="SGW194" s="148"/>
      <c r="SGX194" s="148"/>
      <c r="SGY194" s="148"/>
      <c r="SGZ194" s="148"/>
      <c r="SHA194" s="148"/>
      <c r="SHB194" s="148"/>
      <c r="SHC194" s="148"/>
      <c r="SHD194" s="148"/>
      <c r="SHE194" s="148"/>
      <c r="SHF194" s="148"/>
      <c r="SHG194" s="148"/>
      <c r="SHH194" s="148"/>
      <c r="SHI194" s="148"/>
      <c r="SHJ194" s="148"/>
      <c r="SHK194" s="148"/>
      <c r="SHL194" s="148"/>
      <c r="SHM194" s="148"/>
      <c r="SHN194" s="148"/>
      <c r="SHO194" s="148"/>
      <c r="SHP194" s="148"/>
      <c r="SHQ194" s="148"/>
      <c r="SHR194" s="148"/>
      <c r="SHS194" s="148"/>
      <c r="SHT194" s="148"/>
      <c r="SHU194" s="148"/>
      <c r="SHV194" s="148"/>
      <c r="SHW194" s="148"/>
      <c r="SHX194" s="148"/>
      <c r="SHY194" s="148"/>
      <c r="SHZ194" s="148"/>
      <c r="SIA194" s="148"/>
      <c r="SIB194" s="148"/>
      <c r="SIC194" s="148"/>
      <c r="SID194" s="148"/>
      <c r="SIE194" s="148"/>
      <c r="SIF194" s="148"/>
      <c r="SIG194" s="148"/>
      <c r="SIH194" s="148"/>
      <c r="SII194" s="148"/>
      <c r="SIJ194" s="148"/>
      <c r="SIK194" s="148"/>
      <c r="SIL194" s="148"/>
      <c r="SIM194" s="148"/>
      <c r="SIN194" s="148"/>
      <c r="SIO194" s="148"/>
      <c r="SIP194" s="148"/>
      <c r="SIQ194" s="148"/>
      <c r="SIR194" s="148"/>
      <c r="SIS194" s="148"/>
      <c r="SIT194" s="148"/>
      <c r="SIU194" s="148"/>
      <c r="SIV194" s="148"/>
      <c r="SIW194" s="148"/>
      <c r="SIX194" s="148"/>
      <c r="SIY194" s="148"/>
      <c r="SIZ194" s="148"/>
      <c r="SJA194" s="148"/>
      <c r="SJB194" s="148"/>
      <c r="SJC194" s="148"/>
      <c r="SJD194" s="148"/>
      <c r="SJE194" s="148"/>
      <c r="SJF194" s="148"/>
      <c r="SJG194" s="148"/>
      <c r="SJH194" s="148"/>
      <c r="SJI194" s="148"/>
      <c r="SJJ194" s="148"/>
      <c r="SJK194" s="148"/>
      <c r="SJL194" s="148"/>
      <c r="SJM194" s="148"/>
      <c r="SJN194" s="148"/>
      <c r="SJO194" s="148"/>
      <c r="SJP194" s="148"/>
      <c r="SJQ194" s="148"/>
      <c r="SJR194" s="148"/>
      <c r="SJS194" s="148"/>
      <c r="SJT194" s="148"/>
      <c r="SJU194" s="148"/>
      <c r="SJV194" s="148"/>
      <c r="SJW194" s="148"/>
      <c r="SJX194" s="148"/>
      <c r="SJY194" s="148"/>
      <c r="SJZ194" s="148"/>
      <c r="SKA194" s="148"/>
      <c r="SKB194" s="148"/>
      <c r="SKC194" s="148"/>
      <c r="SKD194" s="148"/>
      <c r="SKE194" s="148"/>
      <c r="SKF194" s="148"/>
      <c r="SKG194" s="148"/>
      <c r="SKH194" s="148"/>
      <c r="SKI194" s="148"/>
      <c r="SKJ194" s="148"/>
      <c r="SKK194" s="148"/>
      <c r="SKL194" s="148"/>
      <c r="SKM194" s="148"/>
      <c r="SKN194" s="148"/>
      <c r="SKO194" s="148"/>
      <c r="SKP194" s="148"/>
      <c r="SKQ194" s="148"/>
      <c r="SKR194" s="148"/>
      <c r="SKS194" s="148"/>
      <c r="SKT194" s="148"/>
      <c r="SKU194" s="148"/>
      <c r="SKV194" s="148"/>
      <c r="SKW194" s="148"/>
      <c r="SKX194" s="148"/>
      <c r="SKY194" s="148"/>
      <c r="SKZ194" s="148"/>
      <c r="SLA194" s="148"/>
      <c r="SLB194" s="148"/>
      <c r="SLC194" s="148"/>
      <c r="SLD194" s="148"/>
      <c r="SLE194" s="148"/>
      <c r="SLF194" s="148"/>
      <c r="SLG194" s="148"/>
      <c r="SLH194" s="148"/>
      <c r="SLI194" s="148"/>
      <c r="SLJ194" s="148"/>
      <c r="SLK194" s="148"/>
      <c r="SLL194" s="148"/>
      <c r="SLM194" s="148"/>
      <c r="SLN194" s="148"/>
      <c r="SLO194" s="148"/>
      <c r="SLP194" s="148"/>
      <c r="SLQ194" s="148"/>
      <c r="SLR194" s="148"/>
      <c r="SLS194" s="148"/>
      <c r="SLT194" s="148"/>
      <c r="SLU194" s="148"/>
      <c r="SLV194" s="148"/>
      <c r="SLW194" s="148"/>
      <c r="SLX194" s="148"/>
      <c r="SLY194" s="148"/>
      <c r="SLZ194" s="148"/>
      <c r="SMA194" s="148"/>
      <c r="SMB194" s="148"/>
      <c r="SMC194" s="148"/>
      <c r="SMD194" s="148"/>
      <c r="SME194" s="148"/>
      <c r="SMF194" s="148"/>
      <c r="SMG194" s="148"/>
      <c r="SMH194" s="148"/>
      <c r="SMI194" s="148"/>
      <c r="SMJ194" s="148"/>
      <c r="SMK194" s="148"/>
      <c r="SML194" s="148"/>
      <c r="SMM194" s="148"/>
      <c r="SMN194" s="148"/>
      <c r="SMO194" s="148"/>
      <c r="SMP194" s="148"/>
      <c r="SMQ194" s="148"/>
      <c r="SMR194" s="148"/>
      <c r="SMS194" s="148"/>
      <c r="SMT194" s="148"/>
      <c r="SMU194" s="148"/>
      <c r="SMV194" s="148"/>
      <c r="SMW194" s="148"/>
      <c r="SMX194" s="148"/>
      <c r="SMY194" s="148"/>
      <c r="SMZ194" s="148"/>
      <c r="SNA194" s="148"/>
      <c r="SNB194" s="148"/>
      <c r="SNC194" s="148"/>
      <c r="SND194" s="148"/>
      <c r="SNE194" s="148"/>
      <c r="SNF194" s="148"/>
      <c r="SNG194" s="148"/>
      <c r="SNH194" s="148"/>
      <c r="SNI194" s="148"/>
      <c r="SNJ194" s="148"/>
      <c r="SNK194" s="148"/>
      <c r="SNL194" s="148"/>
      <c r="SNM194" s="148"/>
      <c r="SNN194" s="148"/>
      <c r="SNO194" s="148"/>
      <c r="SNP194" s="148"/>
      <c r="SNQ194" s="148"/>
      <c r="SNR194" s="148"/>
      <c r="SNS194" s="148"/>
      <c r="SNT194" s="148"/>
      <c r="SNU194" s="148"/>
      <c r="SNV194" s="148"/>
      <c r="SNW194" s="148"/>
      <c r="SNX194" s="148"/>
      <c r="SNY194" s="148"/>
      <c r="SNZ194" s="148"/>
      <c r="SOA194" s="148"/>
      <c r="SOB194" s="148"/>
      <c r="SOC194" s="148"/>
      <c r="SOD194" s="148"/>
      <c r="SOE194" s="148"/>
      <c r="SOF194" s="148"/>
      <c r="SOG194" s="148"/>
      <c r="SOH194" s="148"/>
      <c r="SOI194" s="148"/>
      <c r="SOJ194" s="148"/>
      <c r="SOK194" s="148"/>
      <c r="SOL194" s="148"/>
      <c r="SOM194" s="148"/>
      <c r="SON194" s="148"/>
      <c r="SOO194" s="148"/>
      <c r="SOP194" s="148"/>
      <c r="SOQ194" s="148"/>
      <c r="SOR194" s="148"/>
      <c r="SOS194" s="148"/>
      <c r="SOT194" s="148"/>
      <c r="SOU194" s="148"/>
      <c r="SOV194" s="148"/>
      <c r="SOW194" s="148"/>
      <c r="SOX194" s="148"/>
      <c r="SOY194" s="148"/>
      <c r="SOZ194" s="148"/>
      <c r="SPA194" s="148"/>
      <c r="SPB194" s="148"/>
      <c r="SPC194" s="148"/>
      <c r="SPD194" s="148"/>
      <c r="SPE194" s="148"/>
      <c r="SPF194" s="148"/>
      <c r="SPG194" s="148"/>
      <c r="SPH194" s="148"/>
      <c r="SPI194" s="148"/>
      <c r="SPJ194" s="148"/>
      <c r="SPK194" s="148"/>
      <c r="SPL194" s="148"/>
      <c r="SPM194" s="148"/>
      <c r="SPN194" s="148"/>
      <c r="SPO194" s="148"/>
      <c r="SPP194" s="148"/>
      <c r="SPQ194" s="148"/>
      <c r="SPR194" s="148"/>
      <c r="SPS194" s="148"/>
      <c r="SPT194" s="148"/>
      <c r="SPU194" s="148"/>
      <c r="SPV194" s="148"/>
      <c r="SPW194" s="148"/>
      <c r="SPX194" s="148"/>
      <c r="SPY194" s="148"/>
      <c r="SPZ194" s="148"/>
      <c r="SQA194" s="148"/>
      <c r="SQB194" s="148"/>
      <c r="SQC194" s="148"/>
      <c r="SQD194" s="148"/>
      <c r="SQE194" s="148"/>
      <c r="SQF194" s="148"/>
      <c r="SQG194" s="148"/>
      <c r="SQH194" s="148"/>
      <c r="SQI194" s="148"/>
      <c r="SQJ194" s="148"/>
      <c r="SQK194" s="148"/>
      <c r="SQL194" s="148"/>
      <c r="SQM194" s="148"/>
      <c r="SQN194" s="148"/>
      <c r="SQO194" s="148"/>
      <c r="SQP194" s="148"/>
      <c r="SQQ194" s="148"/>
      <c r="SQR194" s="148"/>
      <c r="SQS194" s="148"/>
      <c r="SQT194" s="148"/>
      <c r="SQU194" s="148"/>
      <c r="SQV194" s="148"/>
      <c r="SQW194" s="148"/>
      <c r="SQX194" s="148"/>
      <c r="SQY194" s="148"/>
      <c r="SQZ194" s="148"/>
      <c r="SRA194" s="148"/>
      <c r="SRB194" s="148"/>
      <c r="SRC194" s="148"/>
      <c r="SRD194" s="148"/>
      <c r="SRE194" s="148"/>
      <c r="SRF194" s="148"/>
      <c r="SRG194" s="148"/>
      <c r="SRH194" s="148"/>
      <c r="SRI194" s="148"/>
      <c r="SRJ194" s="148"/>
      <c r="SRK194" s="148"/>
      <c r="SRL194" s="148"/>
      <c r="SRM194" s="148"/>
      <c r="SRN194" s="148"/>
      <c r="SRO194" s="148"/>
      <c r="SRP194" s="148"/>
      <c r="SRQ194" s="148"/>
      <c r="SRR194" s="148"/>
      <c r="SRS194" s="148"/>
      <c r="SRT194" s="148"/>
      <c r="SRU194" s="148"/>
      <c r="SRV194" s="148"/>
      <c r="SRW194" s="148"/>
      <c r="SRX194" s="148"/>
      <c r="SRY194" s="148"/>
      <c r="SRZ194" s="148"/>
      <c r="SSA194" s="148"/>
      <c r="SSB194" s="148"/>
      <c r="SSC194" s="148"/>
      <c r="SSD194" s="148"/>
      <c r="SSE194" s="148"/>
      <c r="SSF194" s="148"/>
      <c r="SSG194" s="148"/>
      <c r="SSH194" s="148"/>
      <c r="SSI194" s="148"/>
      <c r="SSJ194" s="148"/>
      <c r="SSK194" s="148"/>
      <c r="SSL194" s="148"/>
      <c r="SSM194" s="148"/>
      <c r="SSN194" s="148"/>
      <c r="SSO194" s="148"/>
      <c r="SSP194" s="148"/>
      <c r="SSQ194" s="148"/>
      <c r="SSR194" s="148"/>
      <c r="SSS194" s="148"/>
      <c r="SST194" s="148"/>
      <c r="SSU194" s="148"/>
      <c r="SSV194" s="148"/>
      <c r="SSW194" s="148"/>
      <c r="SSX194" s="148"/>
      <c r="SSY194" s="148"/>
      <c r="SSZ194" s="148"/>
      <c r="STA194" s="148"/>
      <c r="STB194" s="148"/>
      <c r="STC194" s="148"/>
      <c r="STD194" s="148"/>
      <c r="STE194" s="148"/>
      <c r="STF194" s="148"/>
      <c r="STG194" s="148"/>
      <c r="STH194" s="148"/>
      <c r="STI194" s="148"/>
      <c r="STJ194" s="148"/>
      <c r="STK194" s="148"/>
      <c r="STL194" s="148"/>
      <c r="STM194" s="148"/>
      <c r="STN194" s="148"/>
      <c r="STO194" s="148"/>
      <c r="STP194" s="148"/>
      <c r="STQ194" s="148"/>
      <c r="STR194" s="148"/>
      <c r="STS194" s="148"/>
      <c r="STT194" s="148"/>
      <c r="STU194" s="148"/>
      <c r="STV194" s="148"/>
      <c r="STW194" s="148"/>
      <c r="STX194" s="148"/>
      <c r="STY194" s="148"/>
      <c r="STZ194" s="148"/>
      <c r="SUA194" s="148"/>
      <c r="SUB194" s="148"/>
      <c r="SUC194" s="148"/>
      <c r="SUD194" s="148"/>
      <c r="SUE194" s="148"/>
      <c r="SUF194" s="148"/>
      <c r="SUG194" s="148"/>
      <c r="SUH194" s="148"/>
      <c r="SUI194" s="148"/>
      <c r="SUJ194" s="148"/>
      <c r="SUK194" s="148"/>
      <c r="SUL194" s="148"/>
      <c r="SUM194" s="148"/>
      <c r="SUN194" s="148"/>
      <c r="SUO194" s="148"/>
      <c r="SUP194" s="148"/>
      <c r="SUQ194" s="148"/>
      <c r="SUR194" s="148"/>
      <c r="SUS194" s="148"/>
      <c r="SUT194" s="148"/>
      <c r="SUU194" s="148"/>
      <c r="SUV194" s="148"/>
      <c r="SUW194" s="148"/>
      <c r="SUX194" s="148"/>
      <c r="SUY194" s="148"/>
      <c r="SUZ194" s="148"/>
      <c r="SVA194" s="148"/>
      <c r="SVB194" s="148"/>
      <c r="SVC194" s="148"/>
      <c r="SVD194" s="148"/>
      <c r="SVE194" s="148"/>
      <c r="SVF194" s="148"/>
      <c r="SVG194" s="148"/>
      <c r="SVH194" s="148"/>
      <c r="SVI194" s="148"/>
      <c r="SVJ194" s="148"/>
      <c r="SVK194" s="148"/>
      <c r="SVL194" s="148"/>
      <c r="SVM194" s="148"/>
      <c r="SVN194" s="148"/>
      <c r="SVO194" s="148"/>
      <c r="SVP194" s="148"/>
      <c r="SVQ194" s="148"/>
      <c r="SVR194" s="148"/>
      <c r="SVS194" s="148"/>
      <c r="SVT194" s="148"/>
      <c r="SVU194" s="148"/>
      <c r="SVV194" s="148"/>
      <c r="SVW194" s="148"/>
      <c r="SVX194" s="148"/>
      <c r="SVY194" s="148"/>
      <c r="SVZ194" s="148"/>
      <c r="SWA194" s="148"/>
      <c r="SWB194" s="148"/>
      <c r="SWC194" s="148"/>
      <c r="SWD194" s="148"/>
      <c r="SWE194" s="148"/>
      <c r="SWF194" s="148"/>
      <c r="SWG194" s="148"/>
      <c r="SWH194" s="148"/>
      <c r="SWI194" s="148"/>
      <c r="SWJ194" s="148"/>
      <c r="SWK194" s="148"/>
      <c r="SWL194" s="148"/>
      <c r="SWM194" s="148"/>
      <c r="SWN194" s="148"/>
      <c r="SWO194" s="148"/>
      <c r="SWP194" s="148"/>
      <c r="SWQ194" s="148"/>
      <c r="SWR194" s="148"/>
      <c r="SWS194" s="148"/>
      <c r="SWT194" s="148"/>
      <c r="SWU194" s="148"/>
      <c r="SWV194" s="148"/>
      <c r="SWW194" s="148"/>
      <c r="SWX194" s="148"/>
      <c r="SWY194" s="148"/>
      <c r="SWZ194" s="148"/>
      <c r="SXA194" s="148"/>
      <c r="SXB194" s="148"/>
      <c r="SXC194" s="148"/>
      <c r="SXD194" s="148"/>
      <c r="SXE194" s="148"/>
      <c r="SXF194" s="148"/>
      <c r="SXG194" s="148"/>
      <c r="SXH194" s="148"/>
      <c r="SXI194" s="148"/>
      <c r="SXJ194" s="148"/>
      <c r="SXK194" s="148"/>
      <c r="SXL194" s="148"/>
      <c r="SXM194" s="148"/>
      <c r="SXN194" s="148"/>
      <c r="SXO194" s="148"/>
      <c r="SXP194" s="148"/>
      <c r="SXQ194" s="148"/>
      <c r="SXR194" s="148"/>
      <c r="SXS194" s="148"/>
      <c r="SXT194" s="148"/>
      <c r="SXU194" s="148"/>
      <c r="SXV194" s="148"/>
      <c r="SXW194" s="148"/>
      <c r="SXX194" s="148"/>
      <c r="SXY194" s="148"/>
      <c r="SXZ194" s="148"/>
      <c r="SYA194" s="148"/>
      <c r="SYB194" s="148"/>
      <c r="SYC194" s="148"/>
      <c r="SYD194" s="148"/>
      <c r="SYE194" s="148"/>
      <c r="SYF194" s="148"/>
      <c r="SYG194" s="148"/>
      <c r="SYH194" s="148"/>
      <c r="SYI194" s="148"/>
      <c r="SYJ194" s="148"/>
      <c r="SYK194" s="148"/>
      <c r="SYL194" s="148"/>
      <c r="SYM194" s="148"/>
      <c r="SYN194" s="148"/>
      <c r="SYO194" s="148"/>
      <c r="SYP194" s="148"/>
      <c r="SYQ194" s="148"/>
      <c r="SYR194" s="148"/>
      <c r="SYS194" s="148"/>
      <c r="SYT194" s="148"/>
      <c r="SYU194" s="148"/>
      <c r="SYV194" s="148"/>
      <c r="SYW194" s="148"/>
      <c r="SYX194" s="148"/>
      <c r="SYY194" s="148"/>
      <c r="SYZ194" s="148"/>
      <c r="SZA194" s="148"/>
      <c r="SZB194" s="148"/>
      <c r="SZC194" s="148"/>
      <c r="SZD194" s="148"/>
      <c r="SZE194" s="148"/>
      <c r="SZF194" s="148"/>
      <c r="SZG194" s="148"/>
      <c r="SZH194" s="148"/>
      <c r="SZI194" s="148"/>
      <c r="SZJ194" s="148"/>
      <c r="SZK194" s="148"/>
      <c r="SZL194" s="148"/>
      <c r="SZM194" s="148"/>
      <c r="SZN194" s="148"/>
      <c r="SZO194" s="148"/>
      <c r="SZP194" s="148"/>
      <c r="SZQ194" s="148"/>
      <c r="SZR194" s="148"/>
      <c r="SZS194" s="148"/>
      <c r="SZT194" s="148"/>
      <c r="SZU194" s="148"/>
      <c r="SZV194" s="148"/>
      <c r="SZW194" s="148"/>
      <c r="SZX194" s="148"/>
      <c r="SZY194" s="148"/>
      <c r="SZZ194" s="148"/>
      <c r="TAA194" s="148"/>
      <c r="TAB194" s="148"/>
      <c r="TAC194" s="148"/>
      <c r="TAD194" s="148"/>
      <c r="TAE194" s="148"/>
      <c r="TAF194" s="148"/>
      <c r="TAG194" s="148"/>
      <c r="TAH194" s="148"/>
      <c r="TAI194" s="148"/>
      <c r="TAJ194" s="148"/>
      <c r="TAK194" s="148"/>
      <c r="TAL194" s="148"/>
      <c r="TAM194" s="148"/>
      <c r="TAN194" s="148"/>
      <c r="TAO194" s="148"/>
      <c r="TAP194" s="148"/>
      <c r="TAQ194" s="148"/>
      <c r="TAR194" s="148"/>
      <c r="TAS194" s="148"/>
      <c r="TAT194" s="148"/>
      <c r="TAU194" s="148"/>
      <c r="TAV194" s="148"/>
      <c r="TAW194" s="148"/>
      <c r="TAX194" s="148"/>
      <c r="TAY194" s="148"/>
      <c r="TAZ194" s="148"/>
      <c r="TBA194" s="148"/>
      <c r="TBB194" s="148"/>
      <c r="TBC194" s="148"/>
      <c r="TBD194" s="148"/>
      <c r="TBE194" s="148"/>
      <c r="TBF194" s="148"/>
      <c r="TBG194" s="148"/>
      <c r="TBH194" s="148"/>
      <c r="TBI194" s="148"/>
      <c r="TBJ194" s="148"/>
      <c r="TBK194" s="148"/>
      <c r="TBL194" s="148"/>
      <c r="TBM194" s="148"/>
      <c r="TBN194" s="148"/>
      <c r="TBO194" s="148"/>
      <c r="TBP194" s="148"/>
      <c r="TBQ194" s="148"/>
      <c r="TBR194" s="148"/>
      <c r="TBS194" s="148"/>
      <c r="TBT194" s="148"/>
      <c r="TBU194" s="148"/>
      <c r="TBV194" s="148"/>
      <c r="TBW194" s="148"/>
      <c r="TBX194" s="148"/>
      <c r="TBY194" s="148"/>
      <c r="TBZ194" s="148"/>
      <c r="TCA194" s="148"/>
      <c r="TCB194" s="148"/>
      <c r="TCC194" s="148"/>
      <c r="TCD194" s="148"/>
      <c r="TCE194" s="148"/>
      <c r="TCF194" s="148"/>
      <c r="TCG194" s="148"/>
      <c r="TCH194" s="148"/>
      <c r="TCI194" s="148"/>
      <c r="TCJ194" s="148"/>
      <c r="TCK194" s="148"/>
      <c r="TCL194" s="148"/>
      <c r="TCM194" s="148"/>
      <c r="TCN194" s="148"/>
      <c r="TCO194" s="148"/>
      <c r="TCP194" s="148"/>
      <c r="TCQ194" s="148"/>
      <c r="TCR194" s="148"/>
      <c r="TCS194" s="148"/>
      <c r="TCT194" s="148"/>
      <c r="TCU194" s="148"/>
      <c r="TCV194" s="148"/>
      <c r="TCW194" s="148"/>
      <c r="TCX194" s="148"/>
      <c r="TCY194" s="148"/>
      <c r="TCZ194" s="148"/>
      <c r="TDA194" s="148"/>
      <c r="TDB194" s="148"/>
      <c r="TDC194" s="148"/>
      <c r="TDD194" s="148"/>
      <c r="TDE194" s="148"/>
      <c r="TDF194" s="148"/>
      <c r="TDG194" s="148"/>
      <c r="TDH194" s="148"/>
      <c r="TDI194" s="148"/>
      <c r="TDJ194" s="148"/>
      <c r="TDK194" s="148"/>
      <c r="TDL194" s="148"/>
      <c r="TDM194" s="148"/>
      <c r="TDN194" s="148"/>
      <c r="TDO194" s="148"/>
      <c r="TDP194" s="148"/>
      <c r="TDQ194" s="148"/>
      <c r="TDR194" s="148"/>
      <c r="TDS194" s="148"/>
      <c r="TDT194" s="148"/>
      <c r="TDU194" s="148"/>
      <c r="TDV194" s="148"/>
      <c r="TDW194" s="148"/>
      <c r="TDX194" s="148"/>
      <c r="TDY194" s="148"/>
      <c r="TDZ194" s="148"/>
      <c r="TEA194" s="148"/>
      <c r="TEB194" s="148"/>
      <c r="TEC194" s="148"/>
      <c r="TED194" s="148"/>
      <c r="TEE194" s="148"/>
      <c r="TEF194" s="148"/>
      <c r="TEG194" s="148"/>
      <c r="TEH194" s="148"/>
      <c r="TEI194" s="148"/>
      <c r="TEJ194" s="148"/>
      <c r="TEK194" s="148"/>
      <c r="TEL194" s="148"/>
      <c r="TEM194" s="148"/>
      <c r="TEN194" s="148"/>
      <c r="TEO194" s="148"/>
      <c r="TEP194" s="148"/>
      <c r="TEQ194" s="148"/>
      <c r="TER194" s="148"/>
      <c r="TES194" s="148"/>
      <c r="TET194" s="148"/>
      <c r="TEU194" s="148"/>
      <c r="TEV194" s="148"/>
      <c r="TEW194" s="148"/>
      <c r="TEX194" s="148"/>
      <c r="TEY194" s="148"/>
      <c r="TEZ194" s="148"/>
      <c r="TFA194" s="148"/>
      <c r="TFB194" s="148"/>
      <c r="TFC194" s="148"/>
      <c r="TFD194" s="148"/>
      <c r="TFE194" s="148"/>
      <c r="TFF194" s="148"/>
      <c r="TFG194" s="148"/>
      <c r="TFH194" s="148"/>
      <c r="TFI194" s="148"/>
      <c r="TFJ194" s="148"/>
      <c r="TFK194" s="148"/>
      <c r="TFL194" s="148"/>
      <c r="TFM194" s="148"/>
      <c r="TFN194" s="148"/>
      <c r="TFO194" s="148"/>
      <c r="TFP194" s="148"/>
      <c r="TFQ194" s="148"/>
      <c r="TFR194" s="148"/>
      <c r="TFS194" s="148"/>
      <c r="TFT194" s="148"/>
      <c r="TFU194" s="148"/>
      <c r="TFV194" s="148"/>
      <c r="TFW194" s="148"/>
      <c r="TFX194" s="148"/>
      <c r="TFY194" s="148"/>
      <c r="TFZ194" s="148"/>
      <c r="TGA194" s="148"/>
      <c r="TGB194" s="148"/>
      <c r="TGC194" s="148"/>
      <c r="TGD194" s="148"/>
      <c r="TGE194" s="148"/>
      <c r="TGF194" s="148"/>
      <c r="TGG194" s="148"/>
      <c r="TGH194" s="148"/>
      <c r="TGI194" s="148"/>
      <c r="TGJ194" s="148"/>
      <c r="TGK194" s="148"/>
      <c r="TGL194" s="148"/>
      <c r="TGM194" s="148"/>
      <c r="TGN194" s="148"/>
      <c r="TGO194" s="148"/>
      <c r="TGP194" s="148"/>
      <c r="TGQ194" s="148"/>
      <c r="TGR194" s="148"/>
      <c r="TGS194" s="148"/>
      <c r="TGT194" s="148"/>
      <c r="TGU194" s="148"/>
      <c r="TGV194" s="148"/>
      <c r="TGW194" s="148"/>
      <c r="TGX194" s="148"/>
      <c r="TGY194" s="148"/>
      <c r="TGZ194" s="148"/>
      <c r="THA194" s="148"/>
      <c r="THB194" s="148"/>
      <c r="THC194" s="148"/>
      <c r="THD194" s="148"/>
      <c r="THE194" s="148"/>
      <c r="THF194" s="148"/>
      <c r="THG194" s="148"/>
      <c r="THH194" s="148"/>
      <c r="THI194" s="148"/>
      <c r="THJ194" s="148"/>
      <c r="THK194" s="148"/>
      <c r="THL194" s="148"/>
      <c r="THM194" s="148"/>
      <c r="THN194" s="148"/>
      <c r="THO194" s="148"/>
      <c r="THP194" s="148"/>
      <c r="THQ194" s="148"/>
      <c r="THR194" s="148"/>
      <c r="THS194" s="148"/>
      <c r="THT194" s="148"/>
      <c r="THU194" s="148"/>
      <c r="THV194" s="148"/>
      <c r="THW194" s="148"/>
      <c r="THX194" s="148"/>
      <c r="THY194" s="148"/>
      <c r="THZ194" s="148"/>
      <c r="TIA194" s="148"/>
      <c r="TIB194" s="148"/>
      <c r="TIC194" s="148"/>
      <c r="TID194" s="148"/>
      <c r="TIE194" s="148"/>
      <c r="TIF194" s="148"/>
      <c r="TIG194" s="148"/>
      <c r="TIH194" s="148"/>
      <c r="TII194" s="148"/>
      <c r="TIJ194" s="148"/>
      <c r="TIK194" s="148"/>
      <c r="TIL194" s="148"/>
      <c r="TIM194" s="148"/>
      <c r="TIN194" s="148"/>
      <c r="TIO194" s="148"/>
      <c r="TIP194" s="148"/>
      <c r="TIQ194" s="148"/>
      <c r="TIR194" s="148"/>
      <c r="TIS194" s="148"/>
      <c r="TIT194" s="148"/>
      <c r="TIU194" s="148"/>
      <c r="TIV194" s="148"/>
      <c r="TIW194" s="148"/>
      <c r="TIX194" s="148"/>
      <c r="TIY194" s="148"/>
      <c r="TIZ194" s="148"/>
      <c r="TJA194" s="148"/>
      <c r="TJB194" s="148"/>
      <c r="TJC194" s="148"/>
      <c r="TJD194" s="148"/>
      <c r="TJE194" s="148"/>
      <c r="TJF194" s="148"/>
      <c r="TJG194" s="148"/>
      <c r="TJH194" s="148"/>
      <c r="TJI194" s="148"/>
      <c r="TJJ194" s="148"/>
      <c r="TJK194" s="148"/>
      <c r="TJL194" s="148"/>
      <c r="TJM194" s="148"/>
      <c r="TJN194" s="148"/>
      <c r="TJO194" s="148"/>
      <c r="TJP194" s="148"/>
      <c r="TJQ194" s="148"/>
      <c r="TJR194" s="148"/>
      <c r="TJS194" s="148"/>
      <c r="TJT194" s="148"/>
      <c r="TJU194" s="148"/>
      <c r="TJV194" s="148"/>
      <c r="TJW194" s="148"/>
      <c r="TJX194" s="148"/>
      <c r="TJY194" s="148"/>
      <c r="TJZ194" s="148"/>
      <c r="TKA194" s="148"/>
      <c r="TKB194" s="148"/>
      <c r="TKC194" s="148"/>
      <c r="TKD194" s="148"/>
      <c r="TKE194" s="148"/>
      <c r="TKF194" s="148"/>
      <c r="TKG194" s="148"/>
      <c r="TKH194" s="148"/>
      <c r="TKI194" s="148"/>
      <c r="TKJ194" s="148"/>
      <c r="TKK194" s="148"/>
      <c r="TKL194" s="148"/>
      <c r="TKM194" s="148"/>
      <c r="TKN194" s="148"/>
      <c r="TKO194" s="148"/>
      <c r="TKP194" s="148"/>
      <c r="TKQ194" s="148"/>
      <c r="TKR194" s="148"/>
      <c r="TKS194" s="148"/>
      <c r="TKT194" s="148"/>
      <c r="TKU194" s="148"/>
      <c r="TKV194" s="148"/>
      <c r="TKW194" s="148"/>
      <c r="TKX194" s="148"/>
      <c r="TKY194" s="148"/>
      <c r="TKZ194" s="148"/>
      <c r="TLA194" s="148"/>
      <c r="TLB194" s="148"/>
      <c r="TLC194" s="148"/>
      <c r="TLD194" s="148"/>
      <c r="TLE194" s="148"/>
      <c r="TLF194" s="148"/>
      <c r="TLG194" s="148"/>
      <c r="TLH194" s="148"/>
      <c r="TLI194" s="148"/>
      <c r="TLJ194" s="148"/>
      <c r="TLK194" s="148"/>
      <c r="TLL194" s="148"/>
      <c r="TLM194" s="148"/>
      <c r="TLN194" s="148"/>
      <c r="TLO194" s="148"/>
      <c r="TLP194" s="148"/>
      <c r="TLQ194" s="148"/>
      <c r="TLR194" s="148"/>
      <c r="TLS194" s="148"/>
      <c r="TLT194" s="148"/>
      <c r="TLU194" s="148"/>
      <c r="TLV194" s="148"/>
      <c r="TLW194" s="148"/>
      <c r="TLX194" s="148"/>
      <c r="TLY194" s="148"/>
      <c r="TLZ194" s="148"/>
      <c r="TMA194" s="148"/>
      <c r="TMB194" s="148"/>
      <c r="TMC194" s="148"/>
      <c r="TMD194" s="148"/>
      <c r="TME194" s="148"/>
      <c r="TMF194" s="148"/>
      <c r="TMG194" s="148"/>
      <c r="TMH194" s="148"/>
      <c r="TMI194" s="148"/>
      <c r="TMJ194" s="148"/>
      <c r="TMK194" s="148"/>
      <c r="TML194" s="148"/>
      <c r="TMM194" s="148"/>
      <c r="TMN194" s="148"/>
      <c r="TMO194" s="148"/>
      <c r="TMP194" s="148"/>
      <c r="TMQ194" s="148"/>
      <c r="TMR194" s="148"/>
      <c r="TMS194" s="148"/>
      <c r="TMT194" s="148"/>
      <c r="TMU194" s="148"/>
      <c r="TMV194" s="148"/>
      <c r="TMW194" s="148"/>
      <c r="TMX194" s="148"/>
      <c r="TMY194" s="148"/>
      <c r="TMZ194" s="148"/>
      <c r="TNA194" s="148"/>
      <c r="TNB194" s="148"/>
      <c r="TNC194" s="148"/>
      <c r="TND194" s="148"/>
      <c r="TNE194" s="148"/>
      <c r="TNF194" s="148"/>
      <c r="TNG194" s="148"/>
      <c r="TNH194" s="148"/>
      <c r="TNI194" s="148"/>
      <c r="TNJ194" s="148"/>
      <c r="TNK194" s="148"/>
      <c r="TNL194" s="148"/>
      <c r="TNM194" s="148"/>
      <c r="TNN194" s="148"/>
      <c r="TNO194" s="148"/>
      <c r="TNP194" s="148"/>
      <c r="TNQ194" s="148"/>
      <c r="TNR194" s="148"/>
      <c r="TNS194" s="148"/>
      <c r="TNT194" s="148"/>
      <c r="TNU194" s="148"/>
      <c r="TNV194" s="148"/>
      <c r="TNW194" s="148"/>
      <c r="TNX194" s="148"/>
      <c r="TNY194" s="148"/>
      <c r="TNZ194" s="148"/>
      <c r="TOA194" s="148"/>
      <c r="TOB194" s="148"/>
      <c r="TOC194" s="148"/>
      <c r="TOD194" s="148"/>
      <c r="TOE194" s="148"/>
      <c r="TOF194" s="148"/>
      <c r="TOG194" s="148"/>
      <c r="TOH194" s="148"/>
      <c r="TOI194" s="148"/>
      <c r="TOJ194" s="148"/>
      <c r="TOK194" s="148"/>
      <c r="TOL194" s="148"/>
      <c r="TOM194" s="148"/>
      <c r="TON194" s="148"/>
      <c r="TOO194" s="148"/>
      <c r="TOP194" s="148"/>
      <c r="TOQ194" s="148"/>
      <c r="TOR194" s="148"/>
      <c r="TOS194" s="148"/>
      <c r="TOT194" s="148"/>
      <c r="TOU194" s="148"/>
      <c r="TOV194" s="148"/>
      <c r="TOW194" s="148"/>
      <c r="TOX194" s="148"/>
      <c r="TOY194" s="148"/>
      <c r="TOZ194" s="148"/>
      <c r="TPA194" s="148"/>
      <c r="TPB194" s="148"/>
      <c r="TPC194" s="148"/>
      <c r="TPD194" s="148"/>
      <c r="TPE194" s="148"/>
      <c r="TPF194" s="148"/>
      <c r="TPG194" s="148"/>
      <c r="TPH194" s="148"/>
      <c r="TPI194" s="148"/>
      <c r="TPJ194" s="148"/>
      <c r="TPK194" s="148"/>
      <c r="TPL194" s="148"/>
      <c r="TPM194" s="148"/>
      <c r="TPN194" s="148"/>
      <c r="TPO194" s="148"/>
      <c r="TPP194" s="148"/>
      <c r="TPQ194" s="148"/>
      <c r="TPR194" s="148"/>
      <c r="TPS194" s="148"/>
      <c r="TPT194" s="148"/>
      <c r="TPU194" s="148"/>
      <c r="TPV194" s="148"/>
      <c r="TPW194" s="148"/>
      <c r="TPX194" s="148"/>
      <c r="TPY194" s="148"/>
      <c r="TPZ194" s="148"/>
      <c r="TQA194" s="148"/>
      <c r="TQB194" s="148"/>
      <c r="TQC194" s="148"/>
      <c r="TQD194" s="148"/>
      <c r="TQE194" s="148"/>
      <c r="TQF194" s="148"/>
      <c r="TQG194" s="148"/>
      <c r="TQH194" s="148"/>
      <c r="TQI194" s="148"/>
      <c r="TQJ194" s="148"/>
      <c r="TQK194" s="148"/>
      <c r="TQL194" s="148"/>
      <c r="TQM194" s="148"/>
      <c r="TQN194" s="148"/>
      <c r="TQO194" s="148"/>
      <c r="TQP194" s="148"/>
      <c r="TQQ194" s="148"/>
      <c r="TQR194" s="148"/>
      <c r="TQS194" s="148"/>
      <c r="TQT194" s="148"/>
      <c r="TQU194" s="148"/>
      <c r="TQV194" s="148"/>
      <c r="TQW194" s="148"/>
      <c r="TQX194" s="148"/>
      <c r="TQY194" s="148"/>
      <c r="TQZ194" s="148"/>
      <c r="TRA194" s="148"/>
      <c r="TRB194" s="148"/>
      <c r="TRC194" s="148"/>
      <c r="TRD194" s="148"/>
      <c r="TRE194" s="148"/>
      <c r="TRF194" s="148"/>
      <c r="TRG194" s="148"/>
      <c r="TRH194" s="148"/>
      <c r="TRI194" s="148"/>
      <c r="TRJ194" s="148"/>
      <c r="TRK194" s="148"/>
      <c r="TRL194" s="148"/>
      <c r="TRM194" s="148"/>
      <c r="TRN194" s="148"/>
      <c r="TRO194" s="148"/>
      <c r="TRP194" s="148"/>
      <c r="TRQ194" s="148"/>
      <c r="TRR194" s="148"/>
      <c r="TRS194" s="148"/>
      <c r="TRT194" s="148"/>
      <c r="TRU194" s="148"/>
      <c r="TRV194" s="148"/>
      <c r="TRW194" s="148"/>
      <c r="TRX194" s="148"/>
      <c r="TRY194" s="148"/>
      <c r="TRZ194" s="148"/>
      <c r="TSA194" s="148"/>
      <c r="TSB194" s="148"/>
      <c r="TSC194" s="148"/>
      <c r="TSD194" s="148"/>
      <c r="TSE194" s="148"/>
      <c r="TSF194" s="148"/>
      <c r="TSG194" s="148"/>
      <c r="TSH194" s="148"/>
      <c r="TSI194" s="148"/>
      <c r="TSJ194" s="148"/>
      <c r="TSK194" s="148"/>
      <c r="TSL194" s="148"/>
      <c r="TSM194" s="148"/>
      <c r="TSN194" s="148"/>
      <c r="TSO194" s="148"/>
      <c r="TSP194" s="148"/>
      <c r="TSQ194" s="148"/>
      <c r="TSR194" s="148"/>
      <c r="TSS194" s="148"/>
      <c r="TST194" s="148"/>
      <c r="TSU194" s="148"/>
      <c r="TSV194" s="148"/>
      <c r="TSW194" s="148"/>
      <c r="TSX194" s="148"/>
      <c r="TSY194" s="148"/>
      <c r="TSZ194" s="148"/>
      <c r="TTA194" s="148"/>
      <c r="TTB194" s="148"/>
      <c r="TTC194" s="148"/>
      <c r="TTD194" s="148"/>
      <c r="TTE194" s="148"/>
      <c r="TTF194" s="148"/>
      <c r="TTG194" s="148"/>
      <c r="TTH194" s="148"/>
      <c r="TTI194" s="148"/>
      <c r="TTJ194" s="148"/>
      <c r="TTK194" s="148"/>
      <c r="TTL194" s="148"/>
      <c r="TTM194" s="148"/>
      <c r="TTN194" s="148"/>
      <c r="TTO194" s="148"/>
      <c r="TTP194" s="148"/>
      <c r="TTQ194" s="148"/>
      <c r="TTR194" s="148"/>
      <c r="TTS194" s="148"/>
      <c r="TTT194" s="148"/>
      <c r="TTU194" s="148"/>
      <c r="TTV194" s="148"/>
      <c r="TTW194" s="148"/>
      <c r="TTX194" s="148"/>
      <c r="TTY194" s="148"/>
      <c r="TTZ194" s="148"/>
      <c r="TUA194" s="148"/>
      <c r="TUB194" s="148"/>
      <c r="TUC194" s="148"/>
      <c r="TUD194" s="148"/>
      <c r="TUE194" s="148"/>
      <c r="TUF194" s="148"/>
      <c r="TUG194" s="148"/>
      <c r="TUH194" s="148"/>
      <c r="TUI194" s="148"/>
      <c r="TUJ194" s="148"/>
      <c r="TUK194" s="148"/>
      <c r="TUL194" s="148"/>
      <c r="TUM194" s="148"/>
      <c r="TUN194" s="148"/>
      <c r="TUO194" s="148"/>
      <c r="TUP194" s="148"/>
      <c r="TUQ194" s="148"/>
      <c r="TUR194" s="148"/>
      <c r="TUS194" s="148"/>
      <c r="TUT194" s="148"/>
      <c r="TUU194" s="148"/>
      <c r="TUV194" s="148"/>
      <c r="TUW194" s="148"/>
      <c r="TUX194" s="148"/>
      <c r="TUY194" s="148"/>
      <c r="TUZ194" s="148"/>
      <c r="TVA194" s="148"/>
      <c r="TVB194" s="148"/>
      <c r="TVC194" s="148"/>
      <c r="TVD194" s="148"/>
      <c r="TVE194" s="148"/>
      <c r="TVF194" s="148"/>
      <c r="TVG194" s="148"/>
      <c r="TVH194" s="148"/>
      <c r="TVI194" s="148"/>
      <c r="TVJ194" s="148"/>
      <c r="TVK194" s="148"/>
      <c r="TVL194" s="148"/>
      <c r="TVM194" s="148"/>
      <c r="TVN194" s="148"/>
      <c r="TVO194" s="148"/>
      <c r="TVP194" s="148"/>
      <c r="TVQ194" s="148"/>
      <c r="TVR194" s="148"/>
      <c r="TVS194" s="148"/>
      <c r="TVT194" s="148"/>
      <c r="TVU194" s="148"/>
      <c r="TVV194" s="148"/>
      <c r="TVW194" s="148"/>
      <c r="TVX194" s="148"/>
      <c r="TVY194" s="148"/>
      <c r="TVZ194" s="148"/>
      <c r="TWA194" s="148"/>
      <c r="TWB194" s="148"/>
      <c r="TWC194" s="148"/>
      <c r="TWD194" s="148"/>
      <c r="TWE194" s="148"/>
      <c r="TWF194" s="148"/>
      <c r="TWG194" s="148"/>
      <c r="TWH194" s="148"/>
      <c r="TWI194" s="148"/>
      <c r="TWJ194" s="148"/>
      <c r="TWK194" s="148"/>
      <c r="TWL194" s="148"/>
      <c r="TWM194" s="148"/>
      <c r="TWN194" s="148"/>
      <c r="TWO194" s="148"/>
      <c r="TWP194" s="148"/>
      <c r="TWQ194" s="148"/>
      <c r="TWR194" s="148"/>
      <c r="TWS194" s="148"/>
      <c r="TWT194" s="148"/>
      <c r="TWU194" s="148"/>
      <c r="TWV194" s="148"/>
      <c r="TWW194" s="148"/>
      <c r="TWX194" s="148"/>
      <c r="TWY194" s="148"/>
      <c r="TWZ194" s="148"/>
      <c r="TXA194" s="148"/>
      <c r="TXB194" s="148"/>
      <c r="TXC194" s="148"/>
      <c r="TXD194" s="148"/>
      <c r="TXE194" s="148"/>
      <c r="TXF194" s="148"/>
      <c r="TXG194" s="148"/>
      <c r="TXH194" s="148"/>
      <c r="TXI194" s="148"/>
      <c r="TXJ194" s="148"/>
      <c r="TXK194" s="148"/>
      <c r="TXL194" s="148"/>
      <c r="TXM194" s="148"/>
      <c r="TXN194" s="148"/>
      <c r="TXO194" s="148"/>
      <c r="TXP194" s="148"/>
      <c r="TXQ194" s="148"/>
      <c r="TXR194" s="148"/>
      <c r="TXS194" s="148"/>
      <c r="TXT194" s="148"/>
      <c r="TXU194" s="148"/>
      <c r="TXV194" s="148"/>
      <c r="TXW194" s="148"/>
      <c r="TXX194" s="148"/>
      <c r="TXY194" s="148"/>
      <c r="TXZ194" s="148"/>
      <c r="TYA194" s="148"/>
      <c r="TYB194" s="148"/>
      <c r="TYC194" s="148"/>
      <c r="TYD194" s="148"/>
      <c r="TYE194" s="148"/>
      <c r="TYF194" s="148"/>
      <c r="TYG194" s="148"/>
      <c r="TYH194" s="148"/>
      <c r="TYI194" s="148"/>
      <c r="TYJ194" s="148"/>
      <c r="TYK194" s="148"/>
      <c r="TYL194" s="148"/>
      <c r="TYM194" s="148"/>
      <c r="TYN194" s="148"/>
      <c r="TYO194" s="148"/>
      <c r="TYP194" s="148"/>
      <c r="TYQ194" s="148"/>
      <c r="TYR194" s="148"/>
      <c r="TYS194" s="148"/>
      <c r="TYT194" s="148"/>
      <c r="TYU194" s="148"/>
      <c r="TYV194" s="148"/>
      <c r="TYW194" s="148"/>
      <c r="TYX194" s="148"/>
      <c r="TYY194" s="148"/>
      <c r="TYZ194" s="148"/>
      <c r="TZA194" s="148"/>
      <c r="TZB194" s="148"/>
      <c r="TZC194" s="148"/>
      <c r="TZD194" s="148"/>
      <c r="TZE194" s="148"/>
      <c r="TZF194" s="148"/>
      <c r="TZG194" s="148"/>
      <c r="TZH194" s="148"/>
      <c r="TZI194" s="148"/>
      <c r="TZJ194" s="148"/>
      <c r="TZK194" s="148"/>
      <c r="TZL194" s="148"/>
      <c r="TZM194" s="148"/>
      <c r="TZN194" s="148"/>
      <c r="TZO194" s="148"/>
      <c r="TZP194" s="148"/>
      <c r="TZQ194" s="148"/>
      <c r="TZR194" s="148"/>
      <c r="TZS194" s="148"/>
      <c r="TZT194" s="148"/>
      <c r="TZU194" s="148"/>
      <c r="TZV194" s="148"/>
      <c r="TZW194" s="148"/>
      <c r="TZX194" s="148"/>
      <c r="TZY194" s="148"/>
      <c r="TZZ194" s="148"/>
      <c r="UAA194" s="148"/>
      <c r="UAB194" s="148"/>
      <c r="UAC194" s="148"/>
      <c r="UAD194" s="148"/>
      <c r="UAE194" s="148"/>
      <c r="UAF194" s="148"/>
      <c r="UAG194" s="148"/>
      <c r="UAH194" s="148"/>
      <c r="UAI194" s="148"/>
      <c r="UAJ194" s="148"/>
      <c r="UAK194" s="148"/>
      <c r="UAL194" s="148"/>
      <c r="UAM194" s="148"/>
      <c r="UAN194" s="148"/>
      <c r="UAO194" s="148"/>
      <c r="UAP194" s="148"/>
      <c r="UAQ194" s="148"/>
      <c r="UAR194" s="148"/>
      <c r="UAS194" s="148"/>
      <c r="UAT194" s="148"/>
      <c r="UAU194" s="148"/>
      <c r="UAV194" s="148"/>
      <c r="UAW194" s="148"/>
      <c r="UAX194" s="148"/>
      <c r="UAY194" s="148"/>
      <c r="UAZ194" s="148"/>
      <c r="UBA194" s="148"/>
      <c r="UBB194" s="148"/>
      <c r="UBC194" s="148"/>
      <c r="UBD194" s="148"/>
      <c r="UBE194" s="148"/>
      <c r="UBF194" s="148"/>
      <c r="UBG194" s="148"/>
      <c r="UBH194" s="148"/>
      <c r="UBI194" s="148"/>
      <c r="UBJ194" s="148"/>
      <c r="UBK194" s="148"/>
      <c r="UBL194" s="148"/>
      <c r="UBM194" s="148"/>
      <c r="UBN194" s="148"/>
      <c r="UBO194" s="148"/>
      <c r="UBP194" s="148"/>
      <c r="UBQ194" s="148"/>
      <c r="UBR194" s="148"/>
      <c r="UBS194" s="148"/>
      <c r="UBT194" s="148"/>
      <c r="UBU194" s="148"/>
      <c r="UBV194" s="148"/>
      <c r="UBW194" s="148"/>
      <c r="UBX194" s="148"/>
      <c r="UBY194" s="148"/>
      <c r="UBZ194" s="148"/>
      <c r="UCA194" s="148"/>
      <c r="UCB194" s="148"/>
      <c r="UCC194" s="148"/>
      <c r="UCD194" s="148"/>
      <c r="UCE194" s="148"/>
      <c r="UCF194" s="148"/>
      <c r="UCG194" s="148"/>
      <c r="UCH194" s="148"/>
      <c r="UCI194" s="148"/>
      <c r="UCJ194" s="148"/>
      <c r="UCK194" s="148"/>
      <c r="UCL194" s="148"/>
      <c r="UCM194" s="148"/>
      <c r="UCN194" s="148"/>
      <c r="UCO194" s="148"/>
      <c r="UCP194" s="148"/>
      <c r="UCQ194" s="148"/>
      <c r="UCR194" s="148"/>
      <c r="UCS194" s="148"/>
      <c r="UCT194" s="148"/>
      <c r="UCU194" s="148"/>
      <c r="UCV194" s="148"/>
      <c r="UCW194" s="148"/>
      <c r="UCX194" s="148"/>
      <c r="UCY194" s="148"/>
      <c r="UCZ194" s="148"/>
      <c r="UDA194" s="148"/>
      <c r="UDB194" s="148"/>
      <c r="UDC194" s="148"/>
      <c r="UDD194" s="148"/>
      <c r="UDE194" s="148"/>
      <c r="UDF194" s="148"/>
      <c r="UDG194" s="148"/>
      <c r="UDH194" s="148"/>
      <c r="UDI194" s="148"/>
      <c r="UDJ194" s="148"/>
      <c r="UDK194" s="148"/>
      <c r="UDL194" s="148"/>
      <c r="UDM194" s="148"/>
      <c r="UDN194" s="148"/>
      <c r="UDO194" s="148"/>
      <c r="UDP194" s="148"/>
      <c r="UDQ194" s="148"/>
      <c r="UDR194" s="148"/>
      <c r="UDS194" s="148"/>
      <c r="UDT194" s="148"/>
      <c r="UDU194" s="148"/>
      <c r="UDV194" s="148"/>
      <c r="UDW194" s="148"/>
      <c r="UDX194" s="148"/>
      <c r="UDY194" s="148"/>
      <c r="UDZ194" s="148"/>
      <c r="UEA194" s="148"/>
      <c r="UEB194" s="148"/>
      <c r="UEC194" s="148"/>
      <c r="UED194" s="148"/>
      <c r="UEE194" s="148"/>
      <c r="UEF194" s="148"/>
      <c r="UEG194" s="148"/>
      <c r="UEH194" s="148"/>
      <c r="UEI194" s="148"/>
      <c r="UEJ194" s="148"/>
      <c r="UEK194" s="148"/>
      <c r="UEL194" s="148"/>
      <c r="UEM194" s="148"/>
      <c r="UEN194" s="148"/>
      <c r="UEO194" s="148"/>
      <c r="UEP194" s="148"/>
      <c r="UEQ194" s="148"/>
      <c r="UER194" s="148"/>
      <c r="UES194" s="148"/>
      <c r="UET194" s="148"/>
      <c r="UEU194" s="148"/>
      <c r="UEV194" s="148"/>
      <c r="UEW194" s="148"/>
      <c r="UEX194" s="148"/>
      <c r="UEY194" s="148"/>
      <c r="UEZ194" s="148"/>
      <c r="UFA194" s="148"/>
      <c r="UFB194" s="148"/>
      <c r="UFC194" s="148"/>
      <c r="UFD194" s="148"/>
      <c r="UFE194" s="148"/>
      <c r="UFF194" s="148"/>
      <c r="UFG194" s="148"/>
      <c r="UFH194" s="148"/>
      <c r="UFI194" s="148"/>
      <c r="UFJ194" s="148"/>
      <c r="UFK194" s="148"/>
      <c r="UFL194" s="148"/>
      <c r="UFM194" s="148"/>
      <c r="UFN194" s="148"/>
      <c r="UFO194" s="148"/>
      <c r="UFP194" s="148"/>
      <c r="UFQ194" s="148"/>
      <c r="UFR194" s="148"/>
      <c r="UFS194" s="148"/>
      <c r="UFT194" s="148"/>
      <c r="UFU194" s="148"/>
      <c r="UFV194" s="148"/>
      <c r="UFW194" s="148"/>
      <c r="UFX194" s="148"/>
      <c r="UFY194" s="148"/>
      <c r="UFZ194" s="148"/>
      <c r="UGA194" s="148"/>
      <c r="UGB194" s="148"/>
      <c r="UGC194" s="148"/>
      <c r="UGD194" s="148"/>
      <c r="UGE194" s="148"/>
      <c r="UGF194" s="148"/>
      <c r="UGG194" s="148"/>
      <c r="UGH194" s="148"/>
      <c r="UGI194" s="148"/>
      <c r="UGJ194" s="148"/>
      <c r="UGK194" s="148"/>
      <c r="UGL194" s="148"/>
      <c r="UGM194" s="148"/>
      <c r="UGN194" s="148"/>
      <c r="UGO194" s="148"/>
      <c r="UGP194" s="148"/>
      <c r="UGQ194" s="148"/>
      <c r="UGR194" s="148"/>
      <c r="UGS194" s="148"/>
      <c r="UGT194" s="148"/>
      <c r="UGU194" s="148"/>
      <c r="UGV194" s="148"/>
      <c r="UGW194" s="148"/>
      <c r="UGX194" s="148"/>
      <c r="UGY194" s="148"/>
      <c r="UGZ194" s="148"/>
      <c r="UHA194" s="148"/>
      <c r="UHB194" s="148"/>
      <c r="UHC194" s="148"/>
      <c r="UHD194" s="148"/>
      <c r="UHE194" s="148"/>
      <c r="UHF194" s="148"/>
      <c r="UHG194" s="148"/>
      <c r="UHH194" s="148"/>
      <c r="UHI194" s="148"/>
      <c r="UHJ194" s="148"/>
      <c r="UHK194" s="148"/>
      <c r="UHL194" s="148"/>
      <c r="UHM194" s="148"/>
      <c r="UHN194" s="148"/>
      <c r="UHO194" s="148"/>
      <c r="UHP194" s="148"/>
      <c r="UHQ194" s="148"/>
      <c r="UHR194" s="148"/>
      <c r="UHS194" s="148"/>
      <c r="UHT194" s="148"/>
      <c r="UHU194" s="148"/>
      <c r="UHV194" s="148"/>
      <c r="UHW194" s="148"/>
      <c r="UHX194" s="148"/>
      <c r="UHY194" s="148"/>
      <c r="UHZ194" s="148"/>
      <c r="UIA194" s="148"/>
      <c r="UIB194" s="148"/>
      <c r="UIC194" s="148"/>
      <c r="UID194" s="148"/>
      <c r="UIE194" s="148"/>
      <c r="UIF194" s="148"/>
      <c r="UIG194" s="148"/>
      <c r="UIH194" s="148"/>
      <c r="UII194" s="148"/>
      <c r="UIJ194" s="148"/>
      <c r="UIK194" s="148"/>
      <c r="UIL194" s="148"/>
      <c r="UIM194" s="148"/>
      <c r="UIN194" s="148"/>
      <c r="UIO194" s="148"/>
      <c r="UIP194" s="148"/>
      <c r="UIQ194" s="148"/>
      <c r="UIR194" s="148"/>
      <c r="UIS194" s="148"/>
      <c r="UIT194" s="148"/>
      <c r="UIU194" s="148"/>
      <c r="UIV194" s="148"/>
      <c r="UIW194" s="148"/>
      <c r="UIX194" s="148"/>
      <c r="UIY194" s="148"/>
      <c r="UIZ194" s="148"/>
      <c r="UJA194" s="148"/>
      <c r="UJB194" s="148"/>
      <c r="UJC194" s="148"/>
      <c r="UJD194" s="148"/>
      <c r="UJE194" s="148"/>
      <c r="UJF194" s="148"/>
      <c r="UJG194" s="148"/>
      <c r="UJH194" s="148"/>
      <c r="UJI194" s="148"/>
      <c r="UJJ194" s="148"/>
      <c r="UJK194" s="148"/>
      <c r="UJL194" s="148"/>
      <c r="UJM194" s="148"/>
      <c r="UJN194" s="148"/>
      <c r="UJO194" s="148"/>
      <c r="UJP194" s="148"/>
      <c r="UJQ194" s="148"/>
      <c r="UJR194" s="148"/>
      <c r="UJS194" s="148"/>
      <c r="UJT194" s="148"/>
      <c r="UJU194" s="148"/>
      <c r="UJV194" s="148"/>
      <c r="UJW194" s="148"/>
      <c r="UJX194" s="148"/>
      <c r="UJY194" s="148"/>
      <c r="UJZ194" s="148"/>
      <c r="UKA194" s="148"/>
      <c r="UKB194" s="148"/>
      <c r="UKC194" s="148"/>
      <c r="UKD194" s="148"/>
      <c r="UKE194" s="148"/>
      <c r="UKF194" s="148"/>
      <c r="UKG194" s="148"/>
      <c r="UKH194" s="148"/>
      <c r="UKI194" s="148"/>
      <c r="UKJ194" s="148"/>
      <c r="UKK194" s="148"/>
      <c r="UKL194" s="148"/>
      <c r="UKM194" s="148"/>
      <c r="UKN194" s="148"/>
      <c r="UKO194" s="148"/>
      <c r="UKP194" s="148"/>
      <c r="UKQ194" s="148"/>
      <c r="UKR194" s="148"/>
      <c r="UKS194" s="148"/>
      <c r="UKT194" s="148"/>
      <c r="UKU194" s="148"/>
      <c r="UKV194" s="148"/>
      <c r="UKW194" s="148"/>
      <c r="UKX194" s="148"/>
      <c r="UKY194" s="148"/>
      <c r="UKZ194" s="148"/>
      <c r="ULA194" s="148"/>
      <c r="ULB194" s="148"/>
      <c r="ULC194" s="148"/>
      <c r="ULD194" s="148"/>
      <c r="ULE194" s="148"/>
      <c r="ULF194" s="148"/>
      <c r="ULG194" s="148"/>
      <c r="ULH194" s="148"/>
      <c r="ULI194" s="148"/>
      <c r="ULJ194" s="148"/>
      <c r="ULK194" s="148"/>
      <c r="ULL194" s="148"/>
      <c r="ULM194" s="148"/>
      <c r="ULN194" s="148"/>
      <c r="ULO194" s="148"/>
      <c r="ULP194" s="148"/>
      <c r="ULQ194" s="148"/>
      <c r="ULR194" s="148"/>
      <c r="ULS194" s="148"/>
      <c r="ULT194" s="148"/>
      <c r="ULU194" s="148"/>
      <c r="ULV194" s="148"/>
      <c r="ULW194" s="148"/>
      <c r="ULX194" s="148"/>
      <c r="ULY194" s="148"/>
      <c r="ULZ194" s="148"/>
      <c r="UMA194" s="148"/>
      <c r="UMB194" s="148"/>
      <c r="UMC194" s="148"/>
      <c r="UMD194" s="148"/>
      <c r="UME194" s="148"/>
      <c r="UMF194" s="148"/>
      <c r="UMG194" s="148"/>
      <c r="UMH194" s="148"/>
      <c r="UMI194" s="148"/>
      <c r="UMJ194" s="148"/>
      <c r="UMK194" s="148"/>
      <c r="UML194" s="148"/>
      <c r="UMM194" s="148"/>
      <c r="UMN194" s="148"/>
      <c r="UMO194" s="148"/>
      <c r="UMP194" s="148"/>
      <c r="UMQ194" s="148"/>
      <c r="UMR194" s="148"/>
      <c r="UMS194" s="148"/>
      <c r="UMT194" s="148"/>
      <c r="UMU194" s="148"/>
      <c r="UMV194" s="148"/>
      <c r="UMW194" s="148"/>
      <c r="UMX194" s="148"/>
      <c r="UMY194" s="148"/>
      <c r="UMZ194" s="148"/>
      <c r="UNA194" s="148"/>
      <c r="UNB194" s="148"/>
      <c r="UNC194" s="148"/>
      <c r="UND194" s="148"/>
      <c r="UNE194" s="148"/>
      <c r="UNF194" s="148"/>
      <c r="UNG194" s="148"/>
      <c r="UNH194" s="148"/>
      <c r="UNI194" s="148"/>
      <c r="UNJ194" s="148"/>
      <c r="UNK194" s="148"/>
      <c r="UNL194" s="148"/>
      <c r="UNM194" s="148"/>
      <c r="UNN194" s="148"/>
      <c r="UNO194" s="148"/>
      <c r="UNP194" s="148"/>
      <c r="UNQ194" s="148"/>
      <c r="UNR194" s="148"/>
      <c r="UNS194" s="148"/>
      <c r="UNT194" s="148"/>
      <c r="UNU194" s="148"/>
      <c r="UNV194" s="148"/>
      <c r="UNW194" s="148"/>
      <c r="UNX194" s="148"/>
      <c r="UNY194" s="148"/>
      <c r="UNZ194" s="148"/>
      <c r="UOA194" s="148"/>
      <c r="UOB194" s="148"/>
      <c r="UOC194" s="148"/>
      <c r="UOD194" s="148"/>
      <c r="UOE194" s="148"/>
      <c r="UOF194" s="148"/>
      <c r="UOG194" s="148"/>
      <c r="UOH194" s="148"/>
      <c r="UOI194" s="148"/>
      <c r="UOJ194" s="148"/>
      <c r="UOK194" s="148"/>
      <c r="UOL194" s="148"/>
      <c r="UOM194" s="148"/>
      <c r="UON194" s="148"/>
      <c r="UOO194" s="148"/>
      <c r="UOP194" s="148"/>
      <c r="UOQ194" s="148"/>
      <c r="UOR194" s="148"/>
      <c r="UOS194" s="148"/>
      <c r="UOT194" s="148"/>
      <c r="UOU194" s="148"/>
      <c r="UOV194" s="148"/>
      <c r="UOW194" s="148"/>
      <c r="UOX194" s="148"/>
      <c r="UOY194" s="148"/>
      <c r="UOZ194" s="148"/>
      <c r="UPA194" s="148"/>
      <c r="UPB194" s="148"/>
      <c r="UPC194" s="148"/>
      <c r="UPD194" s="148"/>
      <c r="UPE194" s="148"/>
      <c r="UPF194" s="148"/>
      <c r="UPG194" s="148"/>
      <c r="UPH194" s="148"/>
      <c r="UPI194" s="148"/>
      <c r="UPJ194" s="148"/>
      <c r="UPK194" s="148"/>
      <c r="UPL194" s="148"/>
      <c r="UPM194" s="148"/>
      <c r="UPN194" s="148"/>
      <c r="UPO194" s="148"/>
      <c r="UPP194" s="148"/>
      <c r="UPQ194" s="148"/>
      <c r="UPR194" s="148"/>
      <c r="UPS194" s="148"/>
      <c r="UPT194" s="148"/>
      <c r="UPU194" s="148"/>
      <c r="UPV194" s="148"/>
      <c r="UPW194" s="148"/>
      <c r="UPX194" s="148"/>
      <c r="UPY194" s="148"/>
      <c r="UPZ194" s="148"/>
      <c r="UQA194" s="148"/>
      <c r="UQB194" s="148"/>
      <c r="UQC194" s="148"/>
      <c r="UQD194" s="148"/>
      <c r="UQE194" s="148"/>
      <c r="UQF194" s="148"/>
      <c r="UQG194" s="148"/>
      <c r="UQH194" s="148"/>
      <c r="UQI194" s="148"/>
      <c r="UQJ194" s="148"/>
      <c r="UQK194" s="148"/>
      <c r="UQL194" s="148"/>
      <c r="UQM194" s="148"/>
      <c r="UQN194" s="148"/>
      <c r="UQO194" s="148"/>
      <c r="UQP194" s="148"/>
      <c r="UQQ194" s="148"/>
      <c r="UQR194" s="148"/>
      <c r="UQS194" s="148"/>
      <c r="UQT194" s="148"/>
      <c r="UQU194" s="148"/>
      <c r="UQV194" s="148"/>
      <c r="UQW194" s="148"/>
      <c r="UQX194" s="148"/>
      <c r="UQY194" s="148"/>
      <c r="UQZ194" s="148"/>
      <c r="URA194" s="148"/>
      <c r="URB194" s="148"/>
      <c r="URC194" s="148"/>
      <c r="URD194" s="148"/>
      <c r="URE194" s="148"/>
      <c r="URF194" s="148"/>
      <c r="URG194" s="148"/>
      <c r="URH194" s="148"/>
      <c r="URI194" s="148"/>
      <c r="URJ194" s="148"/>
      <c r="URK194" s="148"/>
      <c r="URL194" s="148"/>
      <c r="URM194" s="148"/>
      <c r="URN194" s="148"/>
      <c r="URO194" s="148"/>
      <c r="URP194" s="148"/>
      <c r="URQ194" s="148"/>
      <c r="URR194" s="148"/>
      <c r="URS194" s="148"/>
      <c r="URT194" s="148"/>
      <c r="URU194" s="148"/>
      <c r="URV194" s="148"/>
      <c r="URW194" s="148"/>
      <c r="URX194" s="148"/>
      <c r="URY194" s="148"/>
      <c r="URZ194" s="148"/>
      <c r="USA194" s="148"/>
      <c r="USB194" s="148"/>
      <c r="USC194" s="148"/>
      <c r="USD194" s="148"/>
      <c r="USE194" s="148"/>
      <c r="USF194" s="148"/>
      <c r="USG194" s="148"/>
      <c r="USH194" s="148"/>
      <c r="USI194" s="148"/>
      <c r="USJ194" s="148"/>
      <c r="USK194" s="148"/>
      <c r="USL194" s="148"/>
      <c r="USM194" s="148"/>
      <c r="USN194" s="148"/>
      <c r="USO194" s="148"/>
      <c r="USP194" s="148"/>
      <c r="USQ194" s="148"/>
      <c r="USR194" s="148"/>
      <c r="USS194" s="148"/>
      <c r="UST194" s="148"/>
      <c r="USU194" s="148"/>
      <c r="USV194" s="148"/>
      <c r="USW194" s="148"/>
      <c r="USX194" s="148"/>
      <c r="USY194" s="148"/>
      <c r="USZ194" s="148"/>
      <c r="UTA194" s="148"/>
      <c r="UTB194" s="148"/>
      <c r="UTC194" s="148"/>
      <c r="UTD194" s="148"/>
      <c r="UTE194" s="148"/>
      <c r="UTF194" s="148"/>
      <c r="UTG194" s="148"/>
      <c r="UTH194" s="148"/>
      <c r="UTI194" s="148"/>
      <c r="UTJ194" s="148"/>
      <c r="UTK194" s="148"/>
      <c r="UTL194" s="148"/>
      <c r="UTM194" s="148"/>
      <c r="UTN194" s="148"/>
      <c r="UTO194" s="148"/>
      <c r="UTP194" s="148"/>
      <c r="UTQ194" s="148"/>
      <c r="UTR194" s="148"/>
      <c r="UTS194" s="148"/>
      <c r="UTT194" s="148"/>
      <c r="UTU194" s="148"/>
      <c r="UTV194" s="148"/>
      <c r="UTW194" s="148"/>
      <c r="UTX194" s="148"/>
      <c r="UTY194" s="148"/>
      <c r="UTZ194" s="148"/>
      <c r="UUA194" s="148"/>
      <c r="UUB194" s="148"/>
      <c r="UUC194" s="148"/>
      <c r="UUD194" s="148"/>
      <c r="UUE194" s="148"/>
      <c r="UUF194" s="148"/>
      <c r="UUG194" s="148"/>
      <c r="UUH194" s="148"/>
      <c r="UUI194" s="148"/>
      <c r="UUJ194" s="148"/>
      <c r="UUK194" s="148"/>
      <c r="UUL194" s="148"/>
      <c r="UUM194" s="148"/>
      <c r="UUN194" s="148"/>
      <c r="UUO194" s="148"/>
      <c r="UUP194" s="148"/>
      <c r="UUQ194" s="148"/>
      <c r="UUR194" s="148"/>
      <c r="UUS194" s="148"/>
      <c r="UUT194" s="148"/>
      <c r="UUU194" s="148"/>
      <c r="UUV194" s="148"/>
      <c r="UUW194" s="148"/>
      <c r="UUX194" s="148"/>
      <c r="UUY194" s="148"/>
      <c r="UUZ194" s="148"/>
      <c r="UVA194" s="148"/>
      <c r="UVB194" s="148"/>
      <c r="UVC194" s="148"/>
      <c r="UVD194" s="148"/>
      <c r="UVE194" s="148"/>
      <c r="UVF194" s="148"/>
      <c r="UVG194" s="148"/>
      <c r="UVH194" s="148"/>
      <c r="UVI194" s="148"/>
      <c r="UVJ194" s="148"/>
      <c r="UVK194" s="148"/>
      <c r="UVL194" s="148"/>
      <c r="UVM194" s="148"/>
      <c r="UVN194" s="148"/>
      <c r="UVO194" s="148"/>
      <c r="UVP194" s="148"/>
      <c r="UVQ194" s="148"/>
      <c r="UVR194" s="148"/>
      <c r="UVS194" s="148"/>
      <c r="UVT194" s="148"/>
      <c r="UVU194" s="148"/>
      <c r="UVV194" s="148"/>
      <c r="UVW194" s="148"/>
      <c r="UVX194" s="148"/>
      <c r="UVY194" s="148"/>
      <c r="UVZ194" s="148"/>
      <c r="UWA194" s="148"/>
      <c r="UWB194" s="148"/>
      <c r="UWC194" s="148"/>
      <c r="UWD194" s="148"/>
      <c r="UWE194" s="148"/>
      <c r="UWF194" s="148"/>
      <c r="UWG194" s="148"/>
      <c r="UWH194" s="148"/>
      <c r="UWI194" s="148"/>
      <c r="UWJ194" s="148"/>
      <c r="UWK194" s="148"/>
      <c r="UWL194" s="148"/>
      <c r="UWM194" s="148"/>
      <c r="UWN194" s="148"/>
      <c r="UWO194" s="148"/>
      <c r="UWP194" s="148"/>
      <c r="UWQ194" s="148"/>
      <c r="UWR194" s="148"/>
      <c r="UWS194" s="148"/>
      <c r="UWT194" s="148"/>
      <c r="UWU194" s="148"/>
      <c r="UWV194" s="148"/>
      <c r="UWW194" s="148"/>
      <c r="UWX194" s="148"/>
      <c r="UWY194" s="148"/>
      <c r="UWZ194" s="148"/>
      <c r="UXA194" s="148"/>
      <c r="UXB194" s="148"/>
      <c r="UXC194" s="148"/>
      <c r="UXD194" s="148"/>
      <c r="UXE194" s="148"/>
      <c r="UXF194" s="148"/>
      <c r="UXG194" s="148"/>
      <c r="UXH194" s="148"/>
      <c r="UXI194" s="148"/>
      <c r="UXJ194" s="148"/>
      <c r="UXK194" s="148"/>
      <c r="UXL194" s="148"/>
      <c r="UXM194" s="148"/>
      <c r="UXN194" s="148"/>
      <c r="UXO194" s="148"/>
      <c r="UXP194" s="148"/>
      <c r="UXQ194" s="148"/>
      <c r="UXR194" s="148"/>
      <c r="UXS194" s="148"/>
      <c r="UXT194" s="148"/>
      <c r="UXU194" s="148"/>
      <c r="UXV194" s="148"/>
      <c r="UXW194" s="148"/>
      <c r="UXX194" s="148"/>
      <c r="UXY194" s="148"/>
      <c r="UXZ194" s="148"/>
      <c r="UYA194" s="148"/>
      <c r="UYB194" s="148"/>
      <c r="UYC194" s="148"/>
      <c r="UYD194" s="148"/>
      <c r="UYE194" s="148"/>
      <c r="UYF194" s="148"/>
      <c r="UYG194" s="148"/>
      <c r="UYH194" s="148"/>
      <c r="UYI194" s="148"/>
      <c r="UYJ194" s="148"/>
      <c r="UYK194" s="148"/>
      <c r="UYL194" s="148"/>
      <c r="UYM194" s="148"/>
      <c r="UYN194" s="148"/>
      <c r="UYO194" s="148"/>
      <c r="UYP194" s="148"/>
      <c r="UYQ194" s="148"/>
      <c r="UYR194" s="148"/>
      <c r="UYS194" s="148"/>
      <c r="UYT194" s="148"/>
      <c r="UYU194" s="148"/>
      <c r="UYV194" s="148"/>
      <c r="UYW194" s="148"/>
      <c r="UYX194" s="148"/>
      <c r="UYY194" s="148"/>
      <c r="UYZ194" s="148"/>
      <c r="UZA194" s="148"/>
      <c r="UZB194" s="148"/>
      <c r="UZC194" s="148"/>
      <c r="UZD194" s="148"/>
      <c r="UZE194" s="148"/>
      <c r="UZF194" s="148"/>
      <c r="UZG194" s="148"/>
      <c r="UZH194" s="148"/>
      <c r="UZI194" s="148"/>
      <c r="UZJ194" s="148"/>
      <c r="UZK194" s="148"/>
      <c r="UZL194" s="148"/>
      <c r="UZM194" s="148"/>
      <c r="UZN194" s="148"/>
      <c r="UZO194" s="148"/>
      <c r="UZP194" s="148"/>
      <c r="UZQ194" s="148"/>
      <c r="UZR194" s="148"/>
      <c r="UZS194" s="148"/>
      <c r="UZT194" s="148"/>
      <c r="UZU194" s="148"/>
      <c r="UZV194" s="148"/>
      <c r="UZW194" s="148"/>
      <c r="UZX194" s="148"/>
      <c r="UZY194" s="148"/>
      <c r="UZZ194" s="148"/>
      <c r="VAA194" s="148"/>
      <c r="VAB194" s="148"/>
      <c r="VAC194" s="148"/>
      <c r="VAD194" s="148"/>
      <c r="VAE194" s="148"/>
      <c r="VAF194" s="148"/>
      <c r="VAG194" s="148"/>
      <c r="VAH194" s="148"/>
      <c r="VAI194" s="148"/>
      <c r="VAJ194" s="148"/>
      <c r="VAK194" s="148"/>
      <c r="VAL194" s="148"/>
      <c r="VAM194" s="148"/>
      <c r="VAN194" s="148"/>
      <c r="VAO194" s="148"/>
      <c r="VAP194" s="148"/>
      <c r="VAQ194" s="148"/>
      <c r="VAR194" s="148"/>
      <c r="VAS194" s="148"/>
      <c r="VAT194" s="148"/>
      <c r="VAU194" s="148"/>
      <c r="VAV194" s="148"/>
      <c r="VAW194" s="148"/>
      <c r="VAX194" s="148"/>
      <c r="VAY194" s="148"/>
      <c r="VAZ194" s="148"/>
      <c r="VBA194" s="148"/>
      <c r="VBB194" s="148"/>
      <c r="VBC194" s="148"/>
      <c r="VBD194" s="148"/>
      <c r="VBE194" s="148"/>
      <c r="VBF194" s="148"/>
      <c r="VBG194" s="148"/>
      <c r="VBH194" s="148"/>
      <c r="VBI194" s="148"/>
      <c r="VBJ194" s="148"/>
      <c r="VBK194" s="148"/>
      <c r="VBL194" s="148"/>
      <c r="VBM194" s="148"/>
      <c r="VBN194" s="148"/>
      <c r="VBO194" s="148"/>
      <c r="VBP194" s="148"/>
      <c r="VBQ194" s="148"/>
      <c r="VBR194" s="148"/>
      <c r="VBS194" s="148"/>
      <c r="VBT194" s="148"/>
      <c r="VBU194" s="148"/>
      <c r="VBV194" s="148"/>
      <c r="VBW194" s="148"/>
      <c r="VBX194" s="148"/>
      <c r="VBY194" s="148"/>
      <c r="VBZ194" s="148"/>
      <c r="VCA194" s="148"/>
      <c r="VCB194" s="148"/>
      <c r="VCC194" s="148"/>
      <c r="VCD194" s="148"/>
      <c r="VCE194" s="148"/>
      <c r="VCF194" s="148"/>
      <c r="VCG194" s="148"/>
      <c r="VCH194" s="148"/>
      <c r="VCI194" s="148"/>
      <c r="VCJ194" s="148"/>
      <c r="VCK194" s="148"/>
      <c r="VCL194" s="148"/>
      <c r="VCM194" s="148"/>
      <c r="VCN194" s="148"/>
      <c r="VCO194" s="148"/>
      <c r="VCP194" s="148"/>
      <c r="VCQ194" s="148"/>
      <c r="VCR194" s="148"/>
      <c r="VCS194" s="148"/>
      <c r="VCT194" s="148"/>
      <c r="VCU194" s="148"/>
      <c r="VCV194" s="148"/>
      <c r="VCW194" s="148"/>
      <c r="VCX194" s="148"/>
      <c r="VCY194" s="148"/>
      <c r="VCZ194" s="148"/>
      <c r="VDA194" s="148"/>
      <c r="VDB194" s="148"/>
      <c r="VDC194" s="148"/>
      <c r="VDD194" s="148"/>
      <c r="VDE194" s="148"/>
      <c r="VDF194" s="148"/>
      <c r="VDG194" s="148"/>
      <c r="VDH194" s="148"/>
      <c r="VDI194" s="148"/>
      <c r="VDJ194" s="148"/>
      <c r="VDK194" s="148"/>
      <c r="VDL194" s="148"/>
      <c r="VDM194" s="148"/>
      <c r="VDN194" s="148"/>
      <c r="VDO194" s="148"/>
      <c r="VDP194" s="148"/>
      <c r="VDQ194" s="148"/>
      <c r="VDR194" s="148"/>
      <c r="VDS194" s="148"/>
      <c r="VDT194" s="148"/>
      <c r="VDU194" s="148"/>
      <c r="VDV194" s="148"/>
      <c r="VDW194" s="148"/>
      <c r="VDX194" s="148"/>
      <c r="VDY194" s="148"/>
      <c r="VDZ194" s="148"/>
      <c r="VEA194" s="148"/>
      <c r="VEB194" s="148"/>
      <c r="VEC194" s="148"/>
      <c r="VED194" s="148"/>
      <c r="VEE194" s="148"/>
      <c r="VEF194" s="148"/>
      <c r="VEG194" s="148"/>
      <c r="VEH194" s="148"/>
      <c r="VEI194" s="148"/>
      <c r="VEJ194" s="148"/>
      <c r="VEK194" s="148"/>
      <c r="VEL194" s="148"/>
      <c r="VEM194" s="148"/>
      <c r="VEN194" s="148"/>
      <c r="VEO194" s="148"/>
      <c r="VEP194" s="148"/>
      <c r="VEQ194" s="148"/>
      <c r="VER194" s="148"/>
      <c r="VES194" s="148"/>
      <c r="VET194" s="148"/>
      <c r="VEU194" s="148"/>
      <c r="VEV194" s="148"/>
      <c r="VEW194" s="148"/>
      <c r="VEX194" s="148"/>
      <c r="VEY194" s="148"/>
      <c r="VEZ194" s="148"/>
      <c r="VFA194" s="148"/>
      <c r="VFB194" s="148"/>
      <c r="VFC194" s="148"/>
      <c r="VFD194" s="148"/>
      <c r="VFE194" s="148"/>
      <c r="VFF194" s="148"/>
      <c r="VFG194" s="148"/>
      <c r="VFH194" s="148"/>
      <c r="VFI194" s="148"/>
      <c r="VFJ194" s="148"/>
      <c r="VFK194" s="148"/>
      <c r="VFL194" s="148"/>
      <c r="VFM194" s="148"/>
      <c r="VFN194" s="148"/>
      <c r="VFO194" s="148"/>
      <c r="VFP194" s="148"/>
      <c r="VFQ194" s="148"/>
      <c r="VFR194" s="148"/>
      <c r="VFS194" s="148"/>
      <c r="VFT194" s="148"/>
      <c r="VFU194" s="148"/>
      <c r="VFV194" s="148"/>
      <c r="VFW194" s="148"/>
      <c r="VFX194" s="148"/>
      <c r="VFY194" s="148"/>
      <c r="VFZ194" s="148"/>
      <c r="VGA194" s="148"/>
      <c r="VGB194" s="148"/>
      <c r="VGC194" s="148"/>
      <c r="VGD194" s="148"/>
      <c r="VGE194" s="148"/>
      <c r="VGF194" s="148"/>
      <c r="VGG194" s="148"/>
      <c r="VGH194" s="148"/>
      <c r="VGI194" s="148"/>
      <c r="VGJ194" s="148"/>
      <c r="VGK194" s="148"/>
      <c r="VGL194" s="148"/>
      <c r="VGM194" s="148"/>
      <c r="VGN194" s="148"/>
      <c r="VGO194" s="148"/>
      <c r="VGP194" s="148"/>
      <c r="VGQ194" s="148"/>
      <c r="VGR194" s="148"/>
      <c r="VGS194" s="148"/>
      <c r="VGT194" s="148"/>
      <c r="VGU194" s="148"/>
      <c r="VGV194" s="148"/>
      <c r="VGW194" s="148"/>
      <c r="VGX194" s="148"/>
      <c r="VGY194" s="148"/>
      <c r="VGZ194" s="148"/>
      <c r="VHA194" s="148"/>
      <c r="VHB194" s="148"/>
      <c r="VHC194" s="148"/>
      <c r="VHD194" s="148"/>
      <c r="VHE194" s="148"/>
      <c r="VHF194" s="148"/>
      <c r="VHG194" s="148"/>
      <c r="VHH194" s="148"/>
      <c r="VHI194" s="148"/>
      <c r="VHJ194" s="148"/>
      <c r="VHK194" s="148"/>
      <c r="VHL194" s="148"/>
      <c r="VHM194" s="148"/>
      <c r="VHN194" s="148"/>
      <c r="VHO194" s="148"/>
      <c r="VHP194" s="148"/>
      <c r="VHQ194" s="148"/>
      <c r="VHR194" s="148"/>
      <c r="VHS194" s="148"/>
      <c r="VHT194" s="148"/>
      <c r="VHU194" s="148"/>
      <c r="VHV194" s="148"/>
      <c r="VHW194" s="148"/>
      <c r="VHX194" s="148"/>
      <c r="VHY194" s="148"/>
      <c r="VHZ194" s="148"/>
      <c r="VIA194" s="148"/>
      <c r="VIB194" s="148"/>
      <c r="VIC194" s="148"/>
      <c r="VID194" s="148"/>
      <c r="VIE194" s="148"/>
      <c r="VIF194" s="148"/>
      <c r="VIG194" s="148"/>
      <c r="VIH194" s="148"/>
      <c r="VII194" s="148"/>
      <c r="VIJ194" s="148"/>
      <c r="VIK194" s="148"/>
      <c r="VIL194" s="148"/>
      <c r="VIM194" s="148"/>
      <c r="VIN194" s="148"/>
      <c r="VIO194" s="148"/>
      <c r="VIP194" s="148"/>
      <c r="VIQ194" s="148"/>
      <c r="VIR194" s="148"/>
      <c r="VIS194" s="148"/>
      <c r="VIT194" s="148"/>
      <c r="VIU194" s="148"/>
      <c r="VIV194" s="148"/>
      <c r="VIW194" s="148"/>
      <c r="VIX194" s="148"/>
      <c r="VIY194" s="148"/>
      <c r="VIZ194" s="148"/>
      <c r="VJA194" s="148"/>
      <c r="VJB194" s="148"/>
      <c r="VJC194" s="148"/>
      <c r="VJD194" s="148"/>
      <c r="VJE194" s="148"/>
      <c r="VJF194" s="148"/>
      <c r="VJG194" s="148"/>
      <c r="VJH194" s="148"/>
      <c r="VJI194" s="148"/>
      <c r="VJJ194" s="148"/>
      <c r="VJK194" s="148"/>
      <c r="VJL194" s="148"/>
      <c r="VJM194" s="148"/>
      <c r="VJN194" s="148"/>
      <c r="VJO194" s="148"/>
      <c r="VJP194" s="148"/>
      <c r="VJQ194" s="148"/>
      <c r="VJR194" s="148"/>
      <c r="VJS194" s="148"/>
      <c r="VJT194" s="148"/>
      <c r="VJU194" s="148"/>
      <c r="VJV194" s="148"/>
      <c r="VJW194" s="148"/>
      <c r="VJX194" s="148"/>
      <c r="VJY194" s="148"/>
      <c r="VJZ194" s="148"/>
      <c r="VKA194" s="148"/>
      <c r="VKB194" s="148"/>
      <c r="VKC194" s="148"/>
      <c r="VKD194" s="148"/>
      <c r="VKE194" s="148"/>
      <c r="VKF194" s="148"/>
      <c r="VKG194" s="148"/>
      <c r="VKH194" s="148"/>
      <c r="VKI194" s="148"/>
      <c r="VKJ194" s="148"/>
      <c r="VKK194" s="148"/>
      <c r="VKL194" s="148"/>
      <c r="VKM194" s="148"/>
      <c r="VKN194" s="148"/>
      <c r="VKO194" s="148"/>
      <c r="VKP194" s="148"/>
      <c r="VKQ194" s="148"/>
      <c r="VKR194" s="148"/>
      <c r="VKS194" s="148"/>
      <c r="VKT194" s="148"/>
      <c r="VKU194" s="148"/>
      <c r="VKV194" s="148"/>
      <c r="VKW194" s="148"/>
      <c r="VKX194" s="148"/>
      <c r="VKY194" s="148"/>
      <c r="VKZ194" s="148"/>
      <c r="VLA194" s="148"/>
      <c r="VLB194" s="148"/>
      <c r="VLC194" s="148"/>
      <c r="VLD194" s="148"/>
      <c r="VLE194" s="148"/>
      <c r="VLF194" s="148"/>
      <c r="VLG194" s="148"/>
      <c r="VLH194" s="148"/>
      <c r="VLI194" s="148"/>
      <c r="VLJ194" s="148"/>
      <c r="VLK194" s="148"/>
      <c r="VLL194" s="148"/>
      <c r="VLM194" s="148"/>
      <c r="VLN194" s="148"/>
      <c r="VLO194" s="148"/>
      <c r="VLP194" s="148"/>
      <c r="VLQ194" s="148"/>
      <c r="VLR194" s="148"/>
      <c r="VLS194" s="148"/>
      <c r="VLT194" s="148"/>
      <c r="VLU194" s="148"/>
      <c r="VLV194" s="148"/>
      <c r="VLW194" s="148"/>
      <c r="VLX194" s="148"/>
      <c r="VLY194" s="148"/>
      <c r="VLZ194" s="148"/>
      <c r="VMA194" s="148"/>
      <c r="VMB194" s="148"/>
      <c r="VMC194" s="148"/>
      <c r="VMD194" s="148"/>
      <c r="VME194" s="148"/>
      <c r="VMF194" s="148"/>
      <c r="VMG194" s="148"/>
      <c r="VMH194" s="148"/>
      <c r="VMI194" s="148"/>
      <c r="VMJ194" s="148"/>
      <c r="VMK194" s="148"/>
      <c r="VML194" s="148"/>
      <c r="VMM194" s="148"/>
      <c r="VMN194" s="148"/>
      <c r="VMO194" s="148"/>
      <c r="VMP194" s="148"/>
      <c r="VMQ194" s="148"/>
      <c r="VMR194" s="148"/>
      <c r="VMS194" s="148"/>
      <c r="VMT194" s="148"/>
      <c r="VMU194" s="148"/>
      <c r="VMV194" s="148"/>
      <c r="VMW194" s="148"/>
      <c r="VMX194" s="148"/>
      <c r="VMY194" s="148"/>
      <c r="VMZ194" s="148"/>
      <c r="VNA194" s="148"/>
      <c r="VNB194" s="148"/>
      <c r="VNC194" s="148"/>
      <c r="VND194" s="148"/>
      <c r="VNE194" s="148"/>
      <c r="VNF194" s="148"/>
      <c r="VNG194" s="148"/>
      <c r="VNH194" s="148"/>
      <c r="VNI194" s="148"/>
      <c r="VNJ194" s="148"/>
      <c r="VNK194" s="148"/>
      <c r="VNL194" s="148"/>
      <c r="VNM194" s="148"/>
      <c r="VNN194" s="148"/>
      <c r="VNO194" s="148"/>
      <c r="VNP194" s="148"/>
      <c r="VNQ194" s="148"/>
      <c r="VNR194" s="148"/>
      <c r="VNS194" s="148"/>
      <c r="VNT194" s="148"/>
      <c r="VNU194" s="148"/>
      <c r="VNV194" s="148"/>
      <c r="VNW194" s="148"/>
      <c r="VNX194" s="148"/>
      <c r="VNY194" s="148"/>
      <c r="VNZ194" s="148"/>
      <c r="VOA194" s="148"/>
      <c r="VOB194" s="148"/>
      <c r="VOC194" s="148"/>
      <c r="VOD194" s="148"/>
      <c r="VOE194" s="148"/>
      <c r="VOF194" s="148"/>
      <c r="VOG194" s="148"/>
      <c r="VOH194" s="148"/>
      <c r="VOI194" s="148"/>
      <c r="VOJ194" s="148"/>
      <c r="VOK194" s="148"/>
      <c r="VOL194" s="148"/>
      <c r="VOM194" s="148"/>
      <c r="VON194" s="148"/>
      <c r="VOO194" s="148"/>
      <c r="VOP194" s="148"/>
      <c r="VOQ194" s="148"/>
      <c r="VOR194" s="148"/>
      <c r="VOS194" s="148"/>
      <c r="VOT194" s="148"/>
      <c r="VOU194" s="148"/>
      <c r="VOV194" s="148"/>
      <c r="VOW194" s="148"/>
      <c r="VOX194" s="148"/>
      <c r="VOY194" s="148"/>
      <c r="VOZ194" s="148"/>
      <c r="VPA194" s="148"/>
      <c r="VPB194" s="148"/>
      <c r="VPC194" s="148"/>
      <c r="VPD194" s="148"/>
      <c r="VPE194" s="148"/>
      <c r="VPF194" s="148"/>
      <c r="VPG194" s="148"/>
      <c r="VPH194" s="148"/>
      <c r="VPI194" s="148"/>
      <c r="VPJ194" s="148"/>
      <c r="VPK194" s="148"/>
      <c r="VPL194" s="148"/>
      <c r="VPM194" s="148"/>
      <c r="VPN194" s="148"/>
      <c r="VPO194" s="148"/>
      <c r="VPP194" s="148"/>
      <c r="VPQ194" s="148"/>
      <c r="VPR194" s="148"/>
      <c r="VPS194" s="148"/>
      <c r="VPT194" s="148"/>
      <c r="VPU194" s="148"/>
      <c r="VPV194" s="148"/>
      <c r="VPW194" s="148"/>
      <c r="VPX194" s="148"/>
      <c r="VPY194" s="148"/>
      <c r="VPZ194" s="148"/>
      <c r="VQA194" s="148"/>
      <c r="VQB194" s="148"/>
      <c r="VQC194" s="148"/>
      <c r="VQD194" s="148"/>
      <c r="VQE194" s="148"/>
      <c r="VQF194" s="148"/>
      <c r="VQG194" s="148"/>
      <c r="VQH194" s="148"/>
      <c r="VQI194" s="148"/>
      <c r="VQJ194" s="148"/>
      <c r="VQK194" s="148"/>
      <c r="VQL194" s="148"/>
      <c r="VQM194" s="148"/>
      <c r="VQN194" s="148"/>
      <c r="VQO194" s="148"/>
      <c r="VQP194" s="148"/>
      <c r="VQQ194" s="148"/>
      <c r="VQR194" s="148"/>
      <c r="VQS194" s="148"/>
      <c r="VQT194" s="148"/>
      <c r="VQU194" s="148"/>
      <c r="VQV194" s="148"/>
      <c r="VQW194" s="148"/>
      <c r="VQX194" s="148"/>
      <c r="VQY194" s="148"/>
      <c r="VQZ194" s="148"/>
      <c r="VRA194" s="148"/>
      <c r="VRB194" s="148"/>
      <c r="VRC194" s="148"/>
      <c r="VRD194" s="148"/>
      <c r="VRE194" s="148"/>
      <c r="VRF194" s="148"/>
      <c r="VRG194" s="148"/>
      <c r="VRH194" s="148"/>
      <c r="VRI194" s="148"/>
      <c r="VRJ194" s="148"/>
      <c r="VRK194" s="148"/>
      <c r="VRL194" s="148"/>
      <c r="VRM194" s="148"/>
      <c r="VRN194" s="148"/>
      <c r="VRO194" s="148"/>
      <c r="VRP194" s="148"/>
      <c r="VRQ194" s="148"/>
      <c r="VRR194" s="148"/>
      <c r="VRS194" s="148"/>
      <c r="VRT194" s="148"/>
      <c r="VRU194" s="148"/>
      <c r="VRV194" s="148"/>
      <c r="VRW194" s="148"/>
      <c r="VRX194" s="148"/>
      <c r="VRY194" s="148"/>
      <c r="VRZ194" s="148"/>
      <c r="VSA194" s="148"/>
      <c r="VSB194" s="148"/>
      <c r="VSC194" s="148"/>
      <c r="VSD194" s="148"/>
      <c r="VSE194" s="148"/>
      <c r="VSF194" s="148"/>
      <c r="VSG194" s="148"/>
      <c r="VSH194" s="148"/>
      <c r="VSI194" s="148"/>
      <c r="VSJ194" s="148"/>
      <c r="VSK194" s="148"/>
      <c r="VSL194" s="148"/>
      <c r="VSM194" s="148"/>
      <c r="VSN194" s="148"/>
      <c r="VSO194" s="148"/>
      <c r="VSP194" s="148"/>
      <c r="VSQ194" s="148"/>
      <c r="VSR194" s="148"/>
      <c r="VSS194" s="148"/>
      <c r="VST194" s="148"/>
      <c r="VSU194" s="148"/>
      <c r="VSV194" s="148"/>
      <c r="VSW194" s="148"/>
      <c r="VSX194" s="148"/>
      <c r="VSY194" s="148"/>
      <c r="VSZ194" s="148"/>
      <c r="VTA194" s="148"/>
      <c r="VTB194" s="148"/>
      <c r="VTC194" s="148"/>
      <c r="VTD194" s="148"/>
      <c r="VTE194" s="148"/>
      <c r="VTF194" s="148"/>
      <c r="VTG194" s="148"/>
      <c r="VTH194" s="148"/>
      <c r="VTI194" s="148"/>
      <c r="VTJ194" s="148"/>
      <c r="VTK194" s="148"/>
      <c r="VTL194" s="148"/>
      <c r="VTM194" s="148"/>
      <c r="VTN194" s="148"/>
      <c r="VTO194" s="148"/>
      <c r="VTP194" s="148"/>
      <c r="VTQ194" s="148"/>
      <c r="VTR194" s="148"/>
      <c r="VTS194" s="148"/>
      <c r="VTT194" s="148"/>
      <c r="VTU194" s="148"/>
      <c r="VTV194" s="148"/>
      <c r="VTW194" s="148"/>
      <c r="VTX194" s="148"/>
      <c r="VTY194" s="148"/>
      <c r="VTZ194" s="148"/>
      <c r="VUA194" s="148"/>
      <c r="VUB194" s="148"/>
      <c r="VUC194" s="148"/>
      <c r="VUD194" s="148"/>
      <c r="VUE194" s="148"/>
      <c r="VUF194" s="148"/>
      <c r="VUG194" s="148"/>
      <c r="VUH194" s="148"/>
      <c r="VUI194" s="148"/>
      <c r="VUJ194" s="148"/>
      <c r="VUK194" s="148"/>
      <c r="VUL194" s="148"/>
      <c r="VUM194" s="148"/>
      <c r="VUN194" s="148"/>
      <c r="VUO194" s="148"/>
      <c r="VUP194" s="148"/>
      <c r="VUQ194" s="148"/>
      <c r="VUR194" s="148"/>
      <c r="VUS194" s="148"/>
      <c r="VUT194" s="148"/>
      <c r="VUU194" s="148"/>
      <c r="VUV194" s="148"/>
      <c r="VUW194" s="148"/>
      <c r="VUX194" s="148"/>
      <c r="VUY194" s="148"/>
      <c r="VUZ194" s="148"/>
      <c r="VVA194" s="148"/>
      <c r="VVB194" s="148"/>
      <c r="VVC194" s="148"/>
      <c r="VVD194" s="148"/>
      <c r="VVE194" s="148"/>
      <c r="VVF194" s="148"/>
      <c r="VVG194" s="148"/>
      <c r="VVH194" s="148"/>
      <c r="VVI194" s="148"/>
      <c r="VVJ194" s="148"/>
      <c r="VVK194" s="148"/>
      <c r="VVL194" s="148"/>
      <c r="VVM194" s="148"/>
      <c r="VVN194" s="148"/>
      <c r="VVO194" s="148"/>
      <c r="VVP194" s="148"/>
      <c r="VVQ194" s="148"/>
      <c r="VVR194" s="148"/>
      <c r="VVS194" s="148"/>
      <c r="VVT194" s="148"/>
      <c r="VVU194" s="148"/>
      <c r="VVV194" s="148"/>
      <c r="VVW194" s="148"/>
      <c r="VVX194" s="148"/>
      <c r="VVY194" s="148"/>
      <c r="VVZ194" s="148"/>
      <c r="VWA194" s="148"/>
      <c r="VWB194" s="148"/>
      <c r="VWC194" s="148"/>
      <c r="VWD194" s="148"/>
      <c r="VWE194" s="148"/>
      <c r="VWF194" s="148"/>
      <c r="VWG194" s="148"/>
      <c r="VWH194" s="148"/>
      <c r="VWI194" s="148"/>
      <c r="VWJ194" s="148"/>
      <c r="VWK194" s="148"/>
      <c r="VWL194" s="148"/>
      <c r="VWM194" s="148"/>
      <c r="VWN194" s="148"/>
      <c r="VWO194" s="148"/>
      <c r="VWP194" s="148"/>
      <c r="VWQ194" s="148"/>
      <c r="VWR194" s="148"/>
      <c r="VWS194" s="148"/>
      <c r="VWT194" s="148"/>
      <c r="VWU194" s="148"/>
      <c r="VWV194" s="148"/>
      <c r="VWW194" s="148"/>
      <c r="VWX194" s="148"/>
      <c r="VWY194" s="148"/>
      <c r="VWZ194" s="148"/>
      <c r="VXA194" s="148"/>
      <c r="VXB194" s="148"/>
      <c r="VXC194" s="148"/>
      <c r="VXD194" s="148"/>
      <c r="VXE194" s="148"/>
      <c r="VXF194" s="148"/>
      <c r="VXG194" s="148"/>
      <c r="VXH194" s="148"/>
      <c r="VXI194" s="148"/>
      <c r="VXJ194" s="148"/>
      <c r="VXK194" s="148"/>
      <c r="VXL194" s="148"/>
      <c r="VXM194" s="148"/>
      <c r="VXN194" s="148"/>
      <c r="VXO194" s="148"/>
      <c r="VXP194" s="148"/>
      <c r="VXQ194" s="148"/>
      <c r="VXR194" s="148"/>
      <c r="VXS194" s="148"/>
      <c r="VXT194" s="148"/>
      <c r="VXU194" s="148"/>
      <c r="VXV194" s="148"/>
      <c r="VXW194" s="148"/>
      <c r="VXX194" s="148"/>
      <c r="VXY194" s="148"/>
      <c r="VXZ194" s="148"/>
      <c r="VYA194" s="148"/>
      <c r="VYB194" s="148"/>
      <c r="VYC194" s="148"/>
      <c r="VYD194" s="148"/>
      <c r="VYE194" s="148"/>
      <c r="VYF194" s="148"/>
      <c r="VYG194" s="148"/>
      <c r="VYH194" s="148"/>
      <c r="VYI194" s="148"/>
      <c r="VYJ194" s="148"/>
      <c r="VYK194" s="148"/>
      <c r="VYL194" s="148"/>
      <c r="VYM194" s="148"/>
      <c r="VYN194" s="148"/>
      <c r="VYO194" s="148"/>
      <c r="VYP194" s="148"/>
      <c r="VYQ194" s="148"/>
      <c r="VYR194" s="148"/>
      <c r="VYS194" s="148"/>
      <c r="VYT194" s="148"/>
      <c r="VYU194" s="148"/>
      <c r="VYV194" s="148"/>
      <c r="VYW194" s="148"/>
      <c r="VYX194" s="148"/>
      <c r="VYY194" s="148"/>
      <c r="VYZ194" s="148"/>
      <c r="VZA194" s="148"/>
      <c r="VZB194" s="148"/>
      <c r="VZC194" s="148"/>
      <c r="VZD194" s="148"/>
      <c r="VZE194" s="148"/>
      <c r="VZF194" s="148"/>
      <c r="VZG194" s="148"/>
      <c r="VZH194" s="148"/>
      <c r="VZI194" s="148"/>
      <c r="VZJ194" s="148"/>
      <c r="VZK194" s="148"/>
      <c r="VZL194" s="148"/>
      <c r="VZM194" s="148"/>
      <c r="VZN194" s="148"/>
      <c r="VZO194" s="148"/>
      <c r="VZP194" s="148"/>
      <c r="VZQ194" s="148"/>
      <c r="VZR194" s="148"/>
      <c r="VZS194" s="148"/>
      <c r="VZT194" s="148"/>
      <c r="VZU194" s="148"/>
      <c r="VZV194" s="148"/>
      <c r="VZW194" s="148"/>
      <c r="VZX194" s="148"/>
      <c r="VZY194" s="148"/>
      <c r="VZZ194" s="148"/>
      <c r="WAA194" s="148"/>
      <c r="WAB194" s="148"/>
      <c r="WAC194" s="148"/>
      <c r="WAD194" s="148"/>
      <c r="WAE194" s="148"/>
      <c r="WAF194" s="148"/>
      <c r="WAG194" s="148"/>
      <c r="WAH194" s="148"/>
      <c r="WAI194" s="148"/>
      <c r="WAJ194" s="148"/>
      <c r="WAK194" s="148"/>
      <c r="WAL194" s="148"/>
      <c r="WAM194" s="148"/>
      <c r="WAN194" s="148"/>
      <c r="WAO194" s="148"/>
      <c r="WAP194" s="148"/>
      <c r="WAQ194" s="148"/>
      <c r="WAR194" s="148"/>
      <c r="WAS194" s="148"/>
      <c r="WAT194" s="148"/>
      <c r="WAU194" s="148"/>
      <c r="WAV194" s="148"/>
      <c r="WAW194" s="148"/>
      <c r="WAX194" s="148"/>
      <c r="WAY194" s="148"/>
      <c r="WAZ194" s="148"/>
      <c r="WBA194" s="148"/>
      <c r="WBB194" s="148"/>
      <c r="WBC194" s="148"/>
      <c r="WBD194" s="148"/>
      <c r="WBE194" s="148"/>
      <c r="WBF194" s="148"/>
      <c r="WBG194" s="148"/>
      <c r="WBH194" s="148"/>
      <c r="WBI194" s="148"/>
      <c r="WBJ194" s="148"/>
      <c r="WBK194" s="148"/>
      <c r="WBL194" s="148"/>
      <c r="WBM194" s="148"/>
      <c r="WBN194" s="148"/>
      <c r="WBO194" s="148"/>
      <c r="WBP194" s="148"/>
      <c r="WBQ194" s="148"/>
      <c r="WBR194" s="148"/>
      <c r="WBS194" s="148"/>
      <c r="WBT194" s="148"/>
      <c r="WBU194" s="148"/>
      <c r="WBV194" s="148"/>
      <c r="WBW194" s="148"/>
      <c r="WBX194" s="148"/>
      <c r="WBY194" s="148"/>
      <c r="WBZ194" s="148"/>
      <c r="WCA194" s="148"/>
      <c r="WCB194" s="148"/>
      <c r="WCC194" s="148"/>
      <c r="WCD194" s="148"/>
      <c r="WCE194" s="148"/>
      <c r="WCF194" s="148"/>
      <c r="WCG194" s="148"/>
      <c r="WCH194" s="148"/>
      <c r="WCI194" s="148"/>
      <c r="WCJ194" s="148"/>
      <c r="WCK194" s="148"/>
      <c r="WCL194" s="148"/>
      <c r="WCM194" s="148"/>
      <c r="WCN194" s="148"/>
      <c r="WCO194" s="148"/>
      <c r="WCP194" s="148"/>
      <c r="WCQ194" s="148"/>
      <c r="WCR194" s="148"/>
      <c r="WCS194" s="148"/>
      <c r="WCT194" s="148"/>
      <c r="WCU194" s="148"/>
      <c r="WCV194" s="148"/>
      <c r="WCW194" s="148"/>
      <c r="WCX194" s="148"/>
      <c r="WCY194" s="148"/>
      <c r="WCZ194" s="148"/>
      <c r="WDA194" s="148"/>
      <c r="WDB194" s="148"/>
      <c r="WDC194" s="148"/>
      <c r="WDD194" s="148"/>
      <c r="WDE194" s="148"/>
      <c r="WDF194" s="148"/>
      <c r="WDG194" s="148"/>
      <c r="WDH194" s="148"/>
      <c r="WDI194" s="148"/>
      <c r="WDJ194" s="148"/>
      <c r="WDK194" s="148"/>
      <c r="WDL194" s="148"/>
      <c r="WDM194" s="148"/>
      <c r="WDN194" s="148"/>
      <c r="WDO194" s="148"/>
      <c r="WDP194" s="148"/>
      <c r="WDQ194" s="148"/>
      <c r="WDR194" s="148"/>
      <c r="WDS194" s="148"/>
      <c r="WDT194" s="148"/>
      <c r="WDU194" s="148"/>
      <c r="WDV194" s="148"/>
      <c r="WDW194" s="148"/>
      <c r="WDX194" s="148"/>
      <c r="WDY194" s="148"/>
      <c r="WDZ194" s="148"/>
      <c r="WEA194" s="148"/>
      <c r="WEB194" s="148"/>
      <c r="WEC194" s="148"/>
      <c r="WED194" s="148"/>
      <c r="WEE194" s="148"/>
      <c r="WEF194" s="148"/>
      <c r="WEG194" s="148"/>
      <c r="WEH194" s="148"/>
      <c r="WEI194" s="148"/>
      <c r="WEJ194" s="148"/>
      <c r="WEK194" s="148"/>
      <c r="WEL194" s="148"/>
      <c r="WEM194" s="148"/>
      <c r="WEN194" s="148"/>
      <c r="WEO194" s="148"/>
      <c r="WEP194" s="148"/>
      <c r="WEQ194" s="148"/>
      <c r="WER194" s="148"/>
      <c r="WES194" s="148"/>
      <c r="WET194" s="148"/>
      <c r="WEU194" s="148"/>
      <c r="WEV194" s="148"/>
      <c r="WEW194" s="148"/>
      <c r="WEX194" s="148"/>
      <c r="WEY194" s="148"/>
      <c r="WEZ194" s="148"/>
      <c r="WFA194" s="148"/>
      <c r="WFB194" s="148"/>
      <c r="WFC194" s="148"/>
      <c r="WFD194" s="148"/>
      <c r="WFE194" s="148"/>
      <c r="WFF194" s="148"/>
      <c r="WFG194" s="148"/>
      <c r="WFH194" s="148"/>
      <c r="WFI194" s="148"/>
      <c r="WFJ194" s="148"/>
      <c r="WFK194" s="148"/>
      <c r="WFL194" s="148"/>
      <c r="WFM194" s="148"/>
      <c r="WFN194" s="148"/>
      <c r="WFO194" s="148"/>
      <c r="WFP194" s="148"/>
      <c r="WFQ194" s="148"/>
      <c r="WFR194" s="148"/>
      <c r="WFS194" s="148"/>
      <c r="WFT194" s="148"/>
      <c r="WFU194" s="148"/>
      <c r="WFV194" s="148"/>
      <c r="WFW194" s="148"/>
      <c r="WFX194" s="148"/>
      <c r="WFY194" s="148"/>
      <c r="WFZ194" s="148"/>
      <c r="WGA194" s="148"/>
      <c r="WGB194" s="148"/>
      <c r="WGC194" s="148"/>
      <c r="WGD194" s="148"/>
      <c r="WGE194" s="148"/>
      <c r="WGF194" s="148"/>
      <c r="WGG194" s="148"/>
      <c r="WGH194" s="148"/>
      <c r="WGI194" s="148"/>
      <c r="WGJ194" s="148"/>
      <c r="WGK194" s="148"/>
      <c r="WGL194" s="148"/>
      <c r="WGM194" s="148"/>
      <c r="WGN194" s="148"/>
      <c r="WGO194" s="148"/>
      <c r="WGP194" s="148"/>
      <c r="WGQ194" s="148"/>
      <c r="WGR194" s="148"/>
      <c r="WGS194" s="148"/>
      <c r="WGT194" s="148"/>
      <c r="WGU194" s="148"/>
      <c r="WGV194" s="148"/>
      <c r="WGW194" s="148"/>
      <c r="WGX194" s="148"/>
      <c r="WGY194" s="148"/>
      <c r="WGZ194" s="148"/>
      <c r="WHA194" s="148"/>
      <c r="WHB194" s="148"/>
      <c r="WHC194" s="148"/>
      <c r="WHD194" s="148"/>
      <c r="WHE194" s="148"/>
      <c r="WHF194" s="148"/>
      <c r="WHG194" s="148"/>
      <c r="WHH194" s="148"/>
      <c r="WHI194" s="148"/>
      <c r="WHJ194" s="148"/>
      <c r="WHK194" s="148"/>
      <c r="WHL194" s="148"/>
      <c r="WHM194" s="148"/>
      <c r="WHN194" s="148"/>
      <c r="WHO194" s="148"/>
      <c r="WHP194" s="148"/>
      <c r="WHQ194" s="148"/>
      <c r="WHR194" s="148"/>
      <c r="WHS194" s="148"/>
      <c r="WHT194" s="148"/>
      <c r="WHU194" s="148"/>
      <c r="WHV194" s="148"/>
      <c r="WHW194" s="148"/>
      <c r="WHX194" s="148"/>
      <c r="WHY194" s="148"/>
      <c r="WHZ194" s="148"/>
      <c r="WIA194" s="148"/>
      <c r="WIB194" s="148"/>
      <c r="WIC194" s="148"/>
      <c r="WID194" s="148"/>
      <c r="WIE194" s="148"/>
      <c r="WIF194" s="148"/>
      <c r="WIG194" s="148"/>
      <c r="WIH194" s="148"/>
      <c r="WII194" s="148"/>
      <c r="WIJ194" s="148"/>
      <c r="WIK194" s="148"/>
      <c r="WIL194" s="148"/>
      <c r="WIM194" s="148"/>
      <c r="WIN194" s="148"/>
      <c r="WIO194" s="148"/>
      <c r="WIP194" s="148"/>
      <c r="WIQ194" s="148"/>
      <c r="WIR194" s="148"/>
      <c r="WIS194" s="148"/>
      <c r="WIT194" s="148"/>
      <c r="WIU194" s="148"/>
      <c r="WIV194" s="148"/>
      <c r="WIW194" s="148"/>
      <c r="WIX194" s="148"/>
      <c r="WIY194" s="148"/>
      <c r="WIZ194" s="148"/>
      <c r="WJA194" s="148"/>
      <c r="WJB194" s="148"/>
      <c r="WJC194" s="148"/>
      <c r="WJD194" s="148"/>
      <c r="WJE194" s="148"/>
      <c r="WJF194" s="148"/>
      <c r="WJG194" s="148"/>
      <c r="WJH194" s="148"/>
      <c r="WJI194" s="148"/>
      <c r="WJJ194" s="148"/>
      <c r="WJK194" s="148"/>
      <c r="WJL194" s="148"/>
      <c r="WJM194" s="148"/>
      <c r="WJN194" s="148"/>
      <c r="WJO194" s="148"/>
      <c r="WJP194" s="148"/>
      <c r="WJQ194" s="148"/>
      <c r="WJR194" s="148"/>
      <c r="WJS194" s="148"/>
      <c r="WJT194" s="148"/>
      <c r="WJU194" s="148"/>
      <c r="WJV194" s="148"/>
      <c r="WJW194" s="148"/>
      <c r="WJX194" s="148"/>
      <c r="WJY194" s="148"/>
      <c r="WJZ194" s="148"/>
      <c r="WKA194" s="148"/>
      <c r="WKB194" s="148"/>
      <c r="WKC194" s="148"/>
      <c r="WKD194" s="148"/>
      <c r="WKE194" s="148"/>
      <c r="WKF194" s="148"/>
      <c r="WKG194" s="148"/>
      <c r="WKH194" s="148"/>
      <c r="WKI194" s="148"/>
      <c r="WKJ194" s="148"/>
      <c r="WKK194" s="148"/>
      <c r="WKL194" s="148"/>
      <c r="WKM194" s="148"/>
      <c r="WKN194" s="148"/>
      <c r="WKO194" s="148"/>
      <c r="WKP194" s="148"/>
      <c r="WKQ194" s="148"/>
      <c r="WKR194" s="148"/>
      <c r="WKS194" s="148"/>
      <c r="WKT194" s="148"/>
      <c r="WKU194" s="148"/>
      <c r="WKV194" s="148"/>
      <c r="WKW194" s="148"/>
      <c r="WKX194" s="148"/>
      <c r="WKY194" s="148"/>
      <c r="WKZ194" s="148"/>
      <c r="WLA194" s="148"/>
      <c r="WLB194" s="148"/>
      <c r="WLC194" s="148"/>
      <c r="WLD194" s="148"/>
      <c r="WLE194" s="148"/>
      <c r="WLF194" s="148"/>
      <c r="WLG194" s="148"/>
      <c r="WLH194" s="148"/>
      <c r="WLI194" s="148"/>
      <c r="WLJ194" s="148"/>
      <c r="WLK194" s="148"/>
      <c r="WLL194" s="148"/>
      <c r="WLM194" s="148"/>
      <c r="WLN194" s="148"/>
      <c r="WLO194" s="148"/>
      <c r="WLP194" s="148"/>
      <c r="WLQ194" s="148"/>
      <c r="WLR194" s="148"/>
      <c r="WLS194" s="148"/>
      <c r="WLT194" s="148"/>
      <c r="WLU194" s="148"/>
      <c r="WLV194" s="148"/>
      <c r="WLW194" s="148"/>
      <c r="WLX194" s="148"/>
      <c r="WLY194" s="148"/>
      <c r="WLZ194" s="148"/>
      <c r="WMA194" s="148"/>
      <c r="WMB194" s="148"/>
      <c r="WMC194" s="148"/>
      <c r="WMD194" s="148"/>
      <c r="WME194" s="148"/>
      <c r="WMF194" s="148"/>
      <c r="WMG194" s="148"/>
      <c r="WMH194" s="148"/>
      <c r="WMI194" s="148"/>
      <c r="WMJ194" s="148"/>
      <c r="WMK194" s="148"/>
      <c r="WML194" s="148"/>
      <c r="WMM194" s="148"/>
      <c r="WMN194" s="148"/>
      <c r="WMO194" s="148"/>
      <c r="WMP194" s="148"/>
      <c r="WMQ194" s="148"/>
      <c r="WMR194" s="148"/>
      <c r="WMS194" s="148"/>
      <c r="WMT194" s="148"/>
      <c r="WMU194" s="148"/>
      <c r="WMV194" s="148"/>
      <c r="WMW194" s="148"/>
      <c r="WMX194" s="148"/>
      <c r="WMY194" s="148"/>
      <c r="WMZ194" s="148"/>
      <c r="WNA194" s="148"/>
      <c r="WNB194" s="148"/>
      <c r="WNC194" s="148"/>
      <c r="WND194" s="148"/>
      <c r="WNE194" s="148"/>
      <c r="WNF194" s="148"/>
      <c r="WNG194" s="148"/>
      <c r="WNH194" s="148"/>
      <c r="WNI194" s="148"/>
      <c r="WNJ194" s="148"/>
      <c r="WNK194" s="148"/>
      <c r="WNL194" s="148"/>
      <c r="WNM194" s="148"/>
      <c r="WNN194" s="148"/>
      <c r="WNO194" s="148"/>
      <c r="WNP194" s="148"/>
      <c r="WNQ194" s="148"/>
      <c r="WNR194" s="148"/>
      <c r="WNS194" s="148"/>
      <c r="WNT194" s="148"/>
      <c r="WNU194" s="148"/>
      <c r="WNV194" s="148"/>
      <c r="WNW194" s="148"/>
      <c r="WNX194" s="148"/>
      <c r="WNY194" s="148"/>
      <c r="WNZ194" s="148"/>
      <c r="WOA194" s="148"/>
      <c r="WOB194" s="148"/>
      <c r="WOC194" s="148"/>
      <c r="WOD194" s="148"/>
      <c r="WOE194" s="148"/>
      <c r="WOF194" s="148"/>
      <c r="WOG194" s="148"/>
      <c r="WOH194" s="148"/>
      <c r="WOI194" s="148"/>
      <c r="WOJ194" s="148"/>
      <c r="WOK194" s="148"/>
      <c r="WOL194" s="148"/>
      <c r="WOM194" s="148"/>
      <c r="WON194" s="148"/>
      <c r="WOO194" s="148"/>
      <c r="WOP194" s="148"/>
      <c r="WOQ194" s="148"/>
      <c r="WOR194" s="148"/>
      <c r="WOS194" s="148"/>
      <c r="WOT194" s="148"/>
      <c r="WOU194" s="148"/>
      <c r="WOV194" s="148"/>
      <c r="WOW194" s="148"/>
      <c r="WOX194" s="148"/>
      <c r="WOY194" s="148"/>
      <c r="WOZ194" s="148"/>
      <c r="WPA194" s="148"/>
      <c r="WPB194" s="148"/>
      <c r="WPC194" s="148"/>
      <c r="WPD194" s="148"/>
      <c r="WPE194" s="148"/>
      <c r="WPF194" s="148"/>
      <c r="WPG194" s="148"/>
      <c r="WPH194" s="148"/>
      <c r="WPI194" s="148"/>
      <c r="WPJ194" s="148"/>
      <c r="WPK194" s="148"/>
      <c r="WPL194" s="148"/>
      <c r="WPM194" s="148"/>
      <c r="WPN194" s="148"/>
      <c r="WPO194" s="148"/>
      <c r="WPP194" s="148"/>
      <c r="WPQ194" s="148"/>
      <c r="WPR194" s="148"/>
      <c r="WPS194" s="148"/>
      <c r="WPT194" s="148"/>
      <c r="WPU194" s="148"/>
      <c r="WPV194" s="148"/>
      <c r="WPW194" s="148"/>
      <c r="WPX194" s="148"/>
      <c r="WPY194" s="148"/>
      <c r="WPZ194" s="148"/>
      <c r="WQA194" s="148"/>
      <c r="WQB194" s="148"/>
      <c r="WQC194" s="148"/>
      <c r="WQD194" s="148"/>
      <c r="WQE194" s="148"/>
      <c r="WQF194" s="148"/>
      <c r="WQG194" s="148"/>
      <c r="WQH194" s="148"/>
      <c r="WQI194" s="148"/>
      <c r="WQJ194" s="148"/>
      <c r="WQK194" s="148"/>
      <c r="WQL194" s="148"/>
      <c r="WQM194" s="148"/>
      <c r="WQN194" s="148"/>
      <c r="WQO194" s="148"/>
      <c r="WQP194" s="148"/>
      <c r="WQQ194" s="148"/>
      <c r="WQR194" s="148"/>
      <c r="WQS194" s="148"/>
      <c r="WQT194" s="148"/>
      <c r="WQU194" s="148"/>
      <c r="WQV194" s="148"/>
      <c r="WQW194" s="148"/>
      <c r="WQX194" s="148"/>
      <c r="WQY194" s="148"/>
      <c r="WQZ194" s="148"/>
      <c r="WRA194" s="148"/>
      <c r="WRB194" s="148"/>
      <c r="WRC194" s="148"/>
      <c r="WRD194" s="148"/>
      <c r="WRE194" s="148"/>
      <c r="WRF194" s="148"/>
      <c r="WRG194" s="148"/>
      <c r="WRH194" s="148"/>
      <c r="WRI194" s="148"/>
      <c r="WRJ194" s="148"/>
      <c r="WRK194" s="148"/>
      <c r="WRL194" s="148"/>
      <c r="WRM194" s="148"/>
      <c r="WRN194" s="148"/>
      <c r="WRO194" s="148"/>
      <c r="WRP194" s="148"/>
      <c r="WRQ194" s="148"/>
      <c r="WRR194" s="148"/>
      <c r="WRS194" s="148"/>
      <c r="WRT194" s="148"/>
      <c r="WRU194" s="148"/>
      <c r="WRV194" s="148"/>
      <c r="WRW194" s="148"/>
      <c r="WRX194" s="148"/>
      <c r="WRY194" s="148"/>
      <c r="WRZ194" s="148"/>
      <c r="WSA194" s="148"/>
      <c r="WSB194" s="148"/>
      <c r="WSC194" s="148"/>
      <c r="WSD194" s="148"/>
      <c r="WSE194" s="148"/>
      <c r="WSF194" s="148"/>
      <c r="WSG194" s="148"/>
      <c r="WSH194" s="148"/>
      <c r="WSI194" s="148"/>
      <c r="WSJ194" s="148"/>
      <c r="WSK194" s="148"/>
      <c r="WSL194" s="148"/>
      <c r="WSM194" s="148"/>
      <c r="WSN194" s="148"/>
      <c r="WSO194" s="148"/>
      <c r="WSP194" s="148"/>
      <c r="WSQ194" s="148"/>
      <c r="WSR194" s="148"/>
      <c r="WSS194" s="148"/>
      <c r="WST194" s="148"/>
      <c r="WSU194" s="148"/>
      <c r="WSV194" s="148"/>
      <c r="WSW194" s="148"/>
      <c r="WSX194" s="148"/>
      <c r="WSY194" s="148"/>
      <c r="WSZ194" s="148"/>
      <c r="WTA194" s="148"/>
      <c r="WTB194" s="148"/>
      <c r="WTC194" s="148"/>
      <c r="WTD194" s="148"/>
      <c r="WTE194" s="148"/>
      <c r="WTF194" s="148"/>
      <c r="WTG194" s="148"/>
      <c r="WTH194" s="148"/>
      <c r="WTI194" s="148"/>
      <c r="WTJ194" s="148"/>
      <c r="WTK194" s="148"/>
      <c r="WTL194" s="148"/>
      <c r="WTM194" s="148"/>
      <c r="WTN194" s="148"/>
      <c r="WTO194" s="148"/>
      <c r="WTP194" s="148"/>
      <c r="WTQ194" s="148"/>
      <c r="WTR194" s="148"/>
      <c r="WTS194" s="148"/>
      <c r="WTT194" s="148"/>
      <c r="WTU194" s="148"/>
      <c r="WTV194" s="148"/>
      <c r="WTW194" s="148"/>
      <c r="WTX194" s="148"/>
      <c r="WTY194" s="148"/>
      <c r="WTZ194" s="148"/>
      <c r="WUA194" s="148"/>
      <c r="WUB194" s="148"/>
      <c r="WUC194" s="148"/>
      <c r="WUD194" s="148"/>
      <c r="WUE194" s="148"/>
      <c r="WUF194" s="148"/>
      <c r="WUG194" s="148"/>
      <c r="WUH194" s="148"/>
      <c r="WUI194" s="148"/>
      <c r="WUJ194" s="148"/>
      <c r="WUK194" s="148"/>
      <c r="WUL194" s="148"/>
      <c r="WUM194" s="148"/>
      <c r="WUN194" s="148"/>
      <c r="WUO194" s="148"/>
      <c r="WUP194" s="148"/>
      <c r="WUQ194" s="148"/>
      <c r="WUR194" s="148"/>
      <c r="WUS194" s="148"/>
      <c r="WUT194" s="148"/>
      <c r="WUU194" s="148"/>
      <c r="WUV194" s="148"/>
      <c r="WUW194" s="148"/>
      <c r="WUX194" s="148"/>
      <c r="WUY194" s="148"/>
      <c r="WUZ194" s="148"/>
      <c r="WVA194" s="148"/>
      <c r="WVB194" s="148"/>
      <c r="WVC194" s="148"/>
      <c r="WVD194" s="148"/>
      <c r="WVE194" s="148"/>
      <c r="WVF194" s="148"/>
      <c r="WVG194" s="148"/>
      <c r="WVH194" s="148"/>
      <c r="WVI194" s="148"/>
      <c r="WVJ194" s="148"/>
      <c r="WVK194" s="148"/>
      <c r="WVL194" s="148"/>
      <c r="WVM194" s="148"/>
      <c r="WVN194" s="148"/>
      <c r="WVO194" s="148"/>
      <c r="WVP194" s="148"/>
      <c r="WVQ194" s="148"/>
      <c r="WVR194" s="148"/>
      <c r="WVS194" s="148"/>
      <c r="WVT194" s="148"/>
      <c r="WVU194" s="148"/>
      <c r="WVV194" s="148"/>
      <c r="WVW194" s="148"/>
      <c r="WVX194" s="148"/>
      <c r="WVY194" s="148"/>
      <c r="WVZ194" s="148"/>
      <c r="WWA194" s="148"/>
      <c r="WWB194" s="148"/>
      <c r="WWC194" s="148"/>
      <c r="WWD194" s="148"/>
      <c r="WWE194" s="148"/>
      <c r="WWF194" s="148"/>
      <c r="WWG194" s="148"/>
      <c r="WWH194" s="148"/>
      <c r="WWI194" s="148"/>
      <c r="WWJ194" s="148"/>
      <c r="WWK194" s="148"/>
      <c r="WWL194" s="148"/>
      <c r="WWM194" s="148"/>
      <c r="WWN194" s="148"/>
      <c r="WWO194" s="148"/>
      <c r="WWP194" s="148"/>
      <c r="WWQ194" s="148"/>
      <c r="WWR194" s="148"/>
      <c r="WWS194" s="148"/>
      <c r="WWT194" s="148"/>
      <c r="WWU194" s="148"/>
      <c r="WWV194" s="148"/>
      <c r="WWW194" s="148"/>
      <c r="WWX194" s="148"/>
      <c r="WWY194" s="148"/>
      <c r="WWZ194" s="148"/>
      <c r="WXA194" s="148"/>
      <c r="WXB194" s="148"/>
      <c r="WXC194" s="148"/>
      <c r="WXD194" s="148"/>
      <c r="WXE194" s="148"/>
      <c r="WXF194" s="148"/>
      <c r="WXG194" s="148"/>
      <c r="WXH194" s="148"/>
      <c r="WXI194" s="148"/>
      <c r="WXJ194" s="148"/>
      <c r="WXK194" s="148"/>
      <c r="WXL194" s="148"/>
      <c r="WXM194" s="148"/>
      <c r="WXN194" s="148"/>
      <c r="WXO194" s="148"/>
      <c r="WXP194" s="148"/>
      <c r="WXQ194" s="148"/>
      <c r="WXR194" s="148"/>
      <c r="WXS194" s="148"/>
      <c r="WXT194" s="148"/>
      <c r="WXU194" s="148"/>
      <c r="WXV194" s="148"/>
      <c r="WXW194" s="148"/>
      <c r="WXX194" s="148"/>
      <c r="WXY194" s="148"/>
      <c r="WXZ194" s="148"/>
      <c r="WYA194" s="148"/>
      <c r="WYB194" s="148"/>
      <c r="WYC194" s="148"/>
      <c r="WYD194" s="148"/>
      <c r="WYE194" s="148"/>
      <c r="WYF194" s="148"/>
      <c r="WYG194" s="148"/>
      <c r="WYH194" s="148"/>
      <c r="WYI194" s="148"/>
      <c r="WYJ194" s="148"/>
      <c r="WYK194" s="148"/>
      <c r="WYL194" s="148"/>
      <c r="WYM194" s="148"/>
      <c r="WYN194" s="148"/>
      <c r="WYO194" s="148"/>
      <c r="WYP194" s="148"/>
      <c r="WYQ194" s="148"/>
      <c r="WYR194" s="148"/>
      <c r="WYS194" s="148"/>
      <c r="WYT194" s="148"/>
      <c r="WYU194" s="148"/>
      <c r="WYV194" s="148"/>
      <c r="WYW194" s="148"/>
      <c r="WYX194" s="148"/>
      <c r="WYY194" s="148"/>
      <c r="WYZ194" s="148"/>
      <c r="WZA194" s="148"/>
      <c r="WZB194" s="148"/>
      <c r="WZC194" s="148"/>
      <c r="WZD194" s="148"/>
      <c r="WZE194" s="148"/>
      <c r="WZF194" s="148"/>
      <c r="WZG194" s="148"/>
      <c r="WZH194" s="148"/>
      <c r="WZI194" s="148"/>
      <c r="WZJ194" s="148"/>
      <c r="WZK194" s="148"/>
      <c r="WZL194" s="148"/>
      <c r="WZM194" s="148"/>
      <c r="WZN194" s="148"/>
      <c r="WZO194" s="148"/>
      <c r="WZP194" s="148"/>
      <c r="WZQ194" s="148"/>
      <c r="WZR194" s="148"/>
      <c r="WZS194" s="148"/>
      <c r="WZT194" s="148"/>
      <c r="WZU194" s="148"/>
      <c r="WZV194" s="148"/>
      <c r="WZW194" s="148"/>
      <c r="WZX194" s="148"/>
      <c r="WZY194" s="148"/>
      <c r="WZZ194" s="148"/>
      <c r="XAA194" s="148"/>
      <c r="XAB194" s="148"/>
      <c r="XAC194" s="148"/>
      <c r="XAD194" s="148"/>
      <c r="XAE194" s="148"/>
      <c r="XAF194" s="148"/>
      <c r="XAG194" s="148"/>
      <c r="XAH194" s="148"/>
      <c r="XAI194" s="148"/>
      <c r="XAJ194" s="148"/>
      <c r="XAK194" s="148"/>
      <c r="XAL194" s="148"/>
      <c r="XAM194" s="148"/>
      <c r="XAN194" s="148"/>
      <c r="XAO194" s="148"/>
      <c r="XAP194" s="148"/>
      <c r="XAQ194" s="148"/>
      <c r="XAR194" s="148"/>
      <c r="XAS194" s="148"/>
      <c r="XAT194" s="148"/>
      <c r="XAU194" s="148"/>
      <c r="XAV194" s="148"/>
      <c r="XAW194" s="148"/>
      <c r="XAX194" s="148"/>
      <c r="XAY194" s="148"/>
      <c r="XAZ194" s="148"/>
      <c r="XBA194" s="148"/>
      <c r="XBB194" s="148"/>
      <c r="XBC194" s="148"/>
      <c r="XBD194" s="148"/>
      <c r="XBE194" s="148"/>
      <c r="XBF194" s="148"/>
      <c r="XBG194" s="148"/>
      <c r="XBH194" s="148"/>
      <c r="XBI194" s="148"/>
      <c r="XBJ194" s="148"/>
      <c r="XBK194" s="148"/>
      <c r="XBL194" s="148"/>
      <c r="XBM194" s="148"/>
      <c r="XBN194" s="148"/>
      <c r="XBO194" s="148"/>
      <c r="XBP194" s="148"/>
      <c r="XBQ194" s="148"/>
      <c r="XBR194" s="148"/>
      <c r="XBS194" s="148"/>
      <c r="XBT194" s="148"/>
      <c r="XBU194" s="148"/>
      <c r="XBV194" s="148"/>
      <c r="XBW194" s="148"/>
      <c r="XBX194" s="148"/>
      <c r="XBY194" s="148"/>
      <c r="XBZ194" s="148"/>
      <c r="XCA194" s="148"/>
      <c r="XCB194" s="148"/>
      <c r="XCC194" s="148"/>
      <c r="XCD194" s="148"/>
      <c r="XCE194" s="148"/>
      <c r="XCF194" s="148"/>
      <c r="XCG194" s="148"/>
      <c r="XCH194" s="148"/>
      <c r="XCI194" s="148"/>
      <c r="XCJ194" s="148"/>
      <c r="XCK194" s="148"/>
      <c r="XCL194" s="148"/>
      <c r="XCM194" s="148"/>
      <c r="XCN194" s="148"/>
      <c r="XCO194" s="148"/>
      <c r="XCP194" s="148"/>
      <c r="XCQ194" s="148"/>
      <c r="XCR194" s="148"/>
      <c r="XCS194" s="148"/>
      <c r="XCT194" s="148"/>
      <c r="XCU194" s="148"/>
      <c r="XCV194" s="148"/>
      <c r="XCW194" s="148"/>
      <c r="XCX194" s="148"/>
      <c r="XCY194" s="148"/>
      <c r="XCZ194" s="148"/>
      <c r="XDA194" s="148"/>
      <c r="XDB194" s="148"/>
      <c r="XDC194" s="148"/>
      <c r="XDD194" s="148"/>
      <c r="XDE194" s="148"/>
      <c r="XDF194" s="148"/>
      <c r="XDG194" s="148"/>
      <c r="XDH194" s="148"/>
      <c r="XDI194" s="148"/>
      <c r="XDJ194" s="148"/>
      <c r="XDK194" s="148"/>
      <c r="XDL194" s="148"/>
      <c r="XDM194" s="148"/>
      <c r="XDN194" s="148"/>
      <c r="XDO194" s="148"/>
      <c r="XDP194" s="148"/>
      <c r="XDQ194" s="148"/>
      <c r="XDR194" s="148"/>
      <c r="XDS194" s="148"/>
      <c r="XDT194" s="148"/>
      <c r="XDU194" s="148"/>
      <c r="XDV194" s="148"/>
      <c r="XDW194" s="148"/>
      <c r="XDX194" s="148"/>
      <c r="XDY194" s="148"/>
      <c r="XDZ194" s="148"/>
      <c r="XEA194" s="148"/>
      <c r="XEB194" s="148"/>
      <c r="XEC194" s="148"/>
      <c r="XED194" s="148"/>
      <c r="XEE194" s="148"/>
      <c r="XEF194" s="148"/>
      <c r="XEG194" s="148"/>
      <c r="XEH194" s="148"/>
      <c r="XEI194" s="148"/>
      <c r="XEJ194" s="148"/>
      <c r="XEK194" s="148"/>
      <c r="XEL194" s="148"/>
      <c r="XEM194" s="148"/>
      <c r="XEN194" s="148"/>
      <c r="XEO194" s="148"/>
      <c r="XEP194" s="148"/>
      <c r="XEQ194" s="148"/>
      <c r="XER194" s="148"/>
      <c r="XES194" s="148"/>
      <c r="XET194" s="148"/>
      <c r="XEU194" s="148"/>
      <c r="XEV194" s="148"/>
      <c r="XEW194" s="148"/>
      <c r="XEX194" s="148"/>
      <c r="XEY194" s="148"/>
      <c r="XEZ194" s="148"/>
      <c r="XFA194" s="148"/>
      <c r="XFB194" s="148"/>
      <c r="XFC194" s="148"/>
      <c r="XFD194" s="148"/>
    </row>
    <row r="195" spans="1:16384" s="129" customFormat="1"/>
    <row r="197" spans="1:16384">
      <c r="E197" s="105">
        <f>IF(E198&lt;[2]Assumptions!$AB$7,0,IF(E198=[2]Assumptions!$AB$7,1,D197+1))</f>
        <v>0</v>
      </c>
      <c r="F197" s="105">
        <f>IF(F198&lt;[2]Assumptions!$AB$7,0,IF(F198=[2]Assumptions!$AB$7,1,E197+1))</f>
        <v>0</v>
      </c>
      <c r="G197" s="105">
        <f>IF(G198&lt;[2]Assumptions!$AB$7,0,IF(G198=[2]Assumptions!$AB$7,1,F197+1))</f>
        <v>0</v>
      </c>
      <c r="H197" s="105">
        <f>IF(H198&lt;[2]Assumptions!$AB$7,0,IF(H198=[2]Assumptions!$AB$7,1,G197+1))</f>
        <v>0</v>
      </c>
      <c r="I197" s="105">
        <f>IF(I198&lt;[2]Assumptions!$AB$7,0,IF(I198=[2]Assumptions!$AB$7,1,H197+1))</f>
        <v>0</v>
      </c>
      <c r="J197" s="105">
        <f>IF(J198&lt;[2]Assumptions!$AB$7,0,IF(J198=[2]Assumptions!$AB$7,1,I197+1))</f>
        <v>0</v>
      </c>
      <c r="K197" s="105">
        <f>IF(K198&lt;[2]Assumptions!$AB$7,0,IF(K198=[2]Assumptions!$AB$7,1,J197+1))</f>
        <v>0</v>
      </c>
      <c r="L197" s="105">
        <f>IF(L198&lt;[2]Assumptions!$AB$7,0,IF(L198=[2]Assumptions!$AB$7,1,K197+1))</f>
        <v>0</v>
      </c>
      <c r="M197" s="105">
        <f>IF(M198&lt;[2]Assumptions!$AB$7,0,IF(M198=[2]Assumptions!$AB$7,1,L197+1))</f>
        <v>0</v>
      </c>
      <c r="N197" s="105">
        <f>IF(N198&lt;[2]Assumptions!$AB$7,0,IF(N198=[2]Assumptions!$AB$7,1,M197+1))</f>
        <v>0</v>
      </c>
      <c r="O197" s="105">
        <f>IF(O198&lt;[2]Assumptions!$AB$7,0,IF(O198=[2]Assumptions!$AB$7,1,N197+1))</f>
        <v>0</v>
      </c>
      <c r="P197" s="105">
        <f>IF(P198&lt;[2]Assumptions!$AB$7,0,IF(P198=[2]Assumptions!$AB$7,1,O197+1))</f>
        <v>0</v>
      </c>
      <c r="Q197" s="105">
        <f>IF(Q198&lt;[2]Assumptions!$AB$7,0,IF(Q198=[2]Assumptions!$AB$7,1,P197+1))</f>
        <v>0</v>
      </c>
      <c r="R197" s="105">
        <f>IF(R198&lt;[2]Assumptions!$AB$7,0,IF(R198=[2]Assumptions!$AB$7,1,Q197+1))</f>
        <v>0</v>
      </c>
      <c r="S197" s="105">
        <f>IF(S198&lt;[2]Assumptions!$AB$7,0,IF(S198=[2]Assumptions!$AB$7,1,R197+1))</f>
        <v>0</v>
      </c>
      <c r="T197" s="105">
        <f>IF(T198&lt;[2]Assumptions!$AB$7,0,IF(T198=[2]Assumptions!$AB$7,1,S197+1))</f>
        <v>0</v>
      </c>
      <c r="U197" s="105">
        <f>IF(U198&lt;[2]Assumptions!$AB$7,0,IF(U198=[2]Assumptions!$AB$7,1,T197+1))</f>
        <v>0</v>
      </c>
      <c r="V197" s="105">
        <f>IF(V198&lt;[2]Assumptions!$AB$7,0,IF(V198=[2]Assumptions!$AB$7,1,U197+1))</f>
        <v>0</v>
      </c>
      <c r="W197" s="105">
        <f>IF(W198&lt;[2]Assumptions!$AB$7,0,IF(W198=[2]Assumptions!$AB$7,1,V197+1))</f>
        <v>0</v>
      </c>
      <c r="X197" s="105">
        <f>IF(X198&lt;[2]Assumptions!$AB$7,0,IF(X198=[2]Assumptions!$AB$7,1,W197+1))</f>
        <v>0</v>
      </c>
      <c r="Y197" s="105">
        <f>IF(Y198&lt;[2]Assumptions!$AB$7,0,IF(Y198=[2]Assumptions!$AB$7,1,X197+1))</f>
        <v>0</v>
      </c>
      <c r="Z197" s="105">
        <f>IF(Z198&lt;[2]Assumptions!$AB$7,0,IF(Z198=[2]Assumptions!$AB$7,1,Y197+1))</f>
        <v>0</v>
      </c>
      <c r="AA197" s="105">
        <f>IF(AA198&lt;[2]Assumptions!$AB$7,0,IF(AA198=[2]Assumptions!$AB$7,1,Z197+1))</f>
        <v>0</v>
      </c>
      <c r="AB197" s="105">
        <f>IF(AB198&lt;[2]Assumptions!$AB$7,0,IF(AB198=[2]Assumptions!$AB$7,1,AA197+1))</f>
        <v>0</v>
      </c>
      <c r="AC197" s="105">
        <f>IF(AC198&lt;[2]Assumptions!$AB$7,0,IF(AC198=[2]Assumptions!$AB$7,1,AB197+1))</f>
        <v>0</v>
      </c>
      <c r="AD197" s="105">
        <f>IF(AD198&lt;[2]Assumptions!$AB$7,0,IF(AD198=[2]Assumptions!$AB$7,1,AC197+1))</f>
        <v>0</v>
      </c>
      <c r="AE197" s="105">
        <f>IF(AE198&lt;[2]Assumptions!$AB$7,0,IF(AE198=[2]Assumptions!$AB$7,1,AD197+1))</f>
        <v>0</v>
      </c>
      <c r="AF197" s="105">
        <f>IF(AF198&lt;[2]Assumptions!$AB$7,0,IF(AF198=[2]Assumptions!$AB$7,1,AE197+1))</f>
        <v>0</v>
      </c>
      <c r="AG197" s="105">
        <f>IF(AG198&lt;[2]Assumptions!$AB$7,0,IF(AG198=[2]Assumptions!$AB$7,1,AF197+1))</f>
        <v>0</v>
      </c>
      <c r="AH197" s="105">
        <f>IF(AH198&lt;[2]Assumptions!$AB$7,0,IF(AH198=[2]Assumptions!$AB$7,1,AG197+1))</f>
        <v>0</v>
      </c>
      <c r="AI197" s="105">
        <f>IF(AI198&lt;[2]Assumptions!$AB$7,0,IF(AI198=[2]Assumptions!$AB$7,1,AH197+1))</f>
        <v>0</v>
      </c>
      <c r="AJ197" s="105">
        <f>IF(AJ198&lt;[2]Assumptions!$AB$7,0,IF(AJ198=[2]Assumptions!$AB$7,1,AI197+1))</f>
        <v>0</v>
      </c>
      <c r="AK197" s="105">
        <f>IF(AK198&lt;[2]Assumptions!$AB$7,0,IF(AK198=[2]Assumptions!$AB$7,1,AJ197+1))</f>
        <v>0</v>
      </c>
      <c r="AL197" s="105">
        <f>IF(AL198&lt;[2]Assumptions!$AB$7,0,IF(AL198=[2]Assumptions!$AB$7,1,AK197+1))</f>
        <v>0</v>
      </c>
      <c r="AM197" s="105">
        <f>IF(AM198&lt;[2]Assumptions!$AB$7,0,IF(AM198=[2]Assumptions!$AB$7,1,AL197+1))</f>
        <v>0</v>
      </c>
      <c r="AN197" s="105">
        <f>IF(AN198&lt;[2]Assumptions!$AB$7,0,IF(AN198=[2]Assumptions!$AB$7,1,AM197+1))</f>
        <v>0</v>
      </c>
      <c r="AO197" s="105">
        <f>IF(AO198&lt;[2]Assumptions!$AB$7,0,IF(AO198=[2]Assumptions!$AB$7,1,AN197+1))</f>
        <v>0</v>
      </c>
      <c r="AP197" s="105">
        <f>IF(AP198&lt;[2]Assumptions!$AB$7,0,IF(AP198=[2]Assumptions!$AB$7,1,AO197+1))</f>
        <v>0</v>
      </c>
      <c r="AQ197" s="105">
        <f>IF(AQ198&lt;[2]Assumptions!$AB$7,0,IF(AQ198=[2]Assumptions!$AB$7,1,AP197+1))</f>
        <v>0</v>
      </c>
      <c r="AR197" s="105">
        <f>IF(AR198&lt;[2]Assumptions!$AB$7,0,IF(AR198=[2]Assumptions!$AB$7,1,AQ197+1))</f>
        <v>0</v>
      </c>
      <c r="AS197" s="105">
        <f>IF(AS198&lt;[2]Assumptions!$AB$7,0,IF(AS198=[2]Assumptions!$AB$7,1,AR197+1))</f>
        <v>0</v>
      </c>
      <c r="AT197" s="105">
        <f>IF(AT198&lt;[2]Assumptions!$AB$7,0,IF(AT198=[2]Assumptions!$AB$7,1,AS197+1))</f>
        <v>0</v>
      </c>
      <c r="AU197" s="105">
        <f>IF(AU198&lt;[2]Assumptions!$AB$7,0,IF(AU198=[2]Assumptions!$AB$7,1,AT197+1))</f>
        <v>0</v>
      </c>
      <c r="AV197" s="105">
        <f>IF(AV198&lt;[2]Assumptions!$AB$7,0,IF(AV198=[2]Assumptions!$AB$7,1,AU197+1))</f>
        <v>0</v>
      </c>
      <c r="AW197" s="105">
        <f>IF(AW198&lt;[2]Assumptions!$AB$7,0,IF(AW198=[2]Assumptions!$AB$7,1,AV197+1))</f>
        <v>0</v>
      </c>
      <c r="AX197" s="105">
        <f>IF(AX198&lt;[2]Assumptions!$AB$7,0,IF(AX198=[2]Assumptions!$AB$7,1,AW197+1))</f>
        <v>0</v>
      </c>
      <c r="AY197" s="105">
        <f>IF(AY198&lt;[2]Assumptions!$AB$7,0,IF(AY198=[2]Assumptions!$AB$7,1,AX197+1))</f>
        <v>0</v>
      </c>
      <c r="AZ197" s="105">
        <f>IF(AZ198&lt;[2]Assumptions!$AB$7,0,IF(AZ198=[2]Assumptions!$AB$7,1,AY197+1))</f>
        <v>0</v>
      </c>
      <c r="BA197" s="105">
        <f>IF(BA198&lt;[2]Assumptions!$AB$7,0,IF(BA198=[2]Assumptions!$AB$7,1,AZ197+1))</f>
        <v>0</v>
      </c>
      <c r="BB197" s="105">
        <f>IF(BB198&lt;[2]Assumptions!$AB$7,0,IF(BB198=[2]Assumptions!$AB$7,1,BA197+1))</f>
        <v>0</v>
      </c>
      <c r="BC197" s="105">
        <f>IF(BC198&lt;[2]Assumptions!$AB$7,0,IF(BC198=[2]Assumptions!$AB$7,1,BB197+1))</f>
        <v>0</v>
      </c>
      <c r="BD197" s="105">
        <f>IF(BD198&lt;[2]Assumptions!$AB$7,0,IF(BD198=[2]Assumptions!$AB$7,1,BC197+1))</f>
        <v>0</v>
      </c>
      <c r="BE197" s="105">
        <f>IF(BE198&lt;[2]Assumptions!$AB$7,0,IF(BE198=[2]Assumptions!$AB$7,1,BD197+1))</f>
        <v>0</v>
      </c>
      <c r="BF197" s="105">
        <f>IF(BF198&lt;[2]Assumptions!$AB$7,0,IF(BF198=[2]Assumptions!$AB$7,1,BE197+1))</f>
        <v>0</v>
      </c>
      <c r="BG197" s="105">
        <f>IF(BG198&lt;[2]Assumptions!$AB$7,0,IF(BG198=[2]Assumptions!$AB$7,1,BF197+1))</f>
        <v>0</v>
      </c>
      <c r="BH197" s="105">
        <f>IF(BH198&lt;[2]Assumptions!$AB$7,0,IF(BH198=[2]Assumptions!$AB$7,1,BG197+1))</f>
        <v>0</v>
      </c>
      <c r="BI197" s="105">
        <f>IF(BI198&lt;[2]Assumptions!$AB$7,0,IF(BI198=[2]Assumptions!$AB$7,1,BH197+1))</f>
        <v>0</v>
      </c>
      <c r="BJ197" s="105">
        <f>IF(BJ198&lt;[2]Assumptions!$AB$7,0,IF(BJ198=[2]Assumptions!$AB$7,1,BI197+1))</f>
        <v>0</v>
      </c>
      <c r="BK197" s="105">
        <f>IF(BK198&lt;[2]Assumptions!$AB$7,0,IF(BK198=[2]Assumptions!$AB$7,1,BJ197+1))</f>
        <v>0</v>
      </c>
      <c r="BL197" s="105">
        <f>IF(BL198&lt;[2]Assumptions!$AB$7,0,IF(BL198=[2]Assumptions!$AB$7,1,BK197+1))</f>
        <v>0</v>
      </c>
      <c r="BM197" s="105">
        <f>IF(BM198&lt;[2]Assumptions!$AB$7,0,IF(BM198=[2]Assumptions!$AB$7,1,BL197+1))</f>
        <v>0</v>
      </c>
      <c r="BN197" s="105">
        <f>IF(BN198&lt;[2]Assumptions!$AB$7,0,IF(BN198=[2]Assumptions!$AB$7,1,BM197+1))</f>
        <v>0</v>
      </c>
      <c r="BO197" s="105">
        <f>IF(BO198&lt;[2]Assumptions!$AB$7,0,IF(BO198=[2]Assumptions!$AB$7,1,BN197+1))</f>
        <v>1</v>
      </c>
      <c r="BP197" s="105">
        <f>IF(BP198&lt;[2]Assumptions!$AB$7,0,IF(BP198=[2]Assumptions!$AB$7,1,BO197+1))</f>
        <v>2</v>
      </c>
      <c r="BQ197" s="105">
        <f>IF(BQ198&lt;[2]Assumptions!$AB$7,0,IF(BQ198=[2]Assumptions!$AB$7,1,BP197+1))</f>
        <v>3</v>
      </c>
      <c r="BR197" s="105">
        <f>IF(BR198&lt;[2]Assumptions!$AB$7,0,IF(BR198=[2]Assumptions!$AB$7,1,BQ197+1))</f>
        <v>4</v>
      </c>
      <c r="BS197" s="105">
        <f>IF(BS198&lt;[2]Assumptions!$AB$7,0,IF(BS198=[2]Assumptions!$AB$7,1,BR197+1))</f>
        <v>5</v>
      </c>
      <c r="BT197" s="105">
        <f>IF(BT198&lt;[2]Assumptions!$AB$7,0,IF(BT198=[2]Assumptions!$AB$7,1,BS197+1))</f>
        <v>6</v>
      </c>
      <c r="BU197" s="105">
        <f>IF(BU198&lt;[2]Assumptions!$AB$7,0,IF(BU198=[2]Assumptions!$AB$7,1,BT197+1))</f>
        <v>7</v>
      </c>
      <c r="BV197" s="105">
        <f>IF(BV198&lt;[2]Assumptions!$AB$7,0,IF(BV198=[2]Assumptions!$AB$7,1,BU197+1))</f>
        <v>8</v>
      </c>
      <c r="BW197" s="105">
        <f>IF(BW198&lt;[2]Assumptions!$AB$7,0,IF(BW198=[2]Assumptions!$AB$7,1,BV197+1))</f>
        <v>9</v>
      </c>
      <c r="BX197" s="105">
        <f>IF(BX198&lt;[2]Assumptions!$AB$7,0,IF(BX198=[2]Assumptions!$AB$7,1,BW197+1))</f>
        <v>10</v>
      </c>
      <c r="BY197" s="105">
        <f>IF(BY198&lt;[2]Assumptions!$AB$7,0,IF(BY198=[2]Assumptions!$AB$7,1,BX197+1))</f>
        <v>11</v>
      </c>
      <c r="BZ197" s="105">
        <f>IF(BZ198&lt;[2]Assumptions!$AB$7,0,IF(BZ198=[2]Assumptions!$AB$7,1,BY197+1))</f>
        <v>12</v>
      </c>
      <c r="CA197" s="105">
        <f>IF(CA198&lt;[2]Assumptions!$AB$7,0,IF(CA198=[2]Assumptions!$AB$7,1,BZ197+1))</f>
        <v>13</v>
      </c>
      <c r="CB197" s="105">
        <f>IF(CB198&lt;[2]Assumptions!$AB$7,0,IF(CB198=[2]Assumptions!$AB$7,1,CA197+1))</f>
        <v>14</v>
      </c>
      <c r="CC197" s="105">
        <f>IF(CC198&lt;[2]Assumptions!$AB$7,0,IF(CC198=[2]Assumptions!$AB$7,1,CB197+1))</f>
        <v>15</v>
      </c>
      <c r="CD197" s="105">
        <f>IF(CD198&lt;[2]Assumptions!$AB$7,0,IF(CD198=[2]Assumptions!$AB$7,1,CC197+1))</f>
        <v>16</v>
      </c>
      <c r="CE197" s="105">
        <f>IF(CE198&lt;[2]Assumptions!$AB$7,0,IF(CE198=[2]Assumptions!$AB$7,1,CD197+1))</f>
        <v>17</v>
      </c>
      <c r="CF197" s="105">
        <f>IF(CF198&lt;[2]Assumptions!$AB$7,0,IF(CF198=[2]Assumptions!$AB$7,1,CE197+1))</f>
        <v>18</v>
      </c>
      <c r="CG197" s="105">
        <f>IF(CG198&lt;[2]Assumptions!$AB$7,0,IF(CG198=[2]Assumptions!$AB$7,1,CF197+1))</f>
        <v>19</v>
      </c>
      <c r="CH197" s="105">
        <f>IF(CH198&lt;[2]Assumptions!$AB$7,0,IF(CH198=[2]Assumptions!$AB$7,1,CG197+1))</f>
        <v>20</v>
      </c>
      <c r="CI197" s="105">
        <f>IF(CI198&lt;[2]Assumptions!$AB$7,0,IF(CI198=[2]Assumptions!$AB$7,1,CH197+1))</f>
        <v>21</v>
      </c>
      <c r="CJ197" s="105">
        <f>IF(CJ198&lt;[2]Assumptions!$AB$7,0,IF(CJ198=[2]Assumptions!$AB$7,1,CI197+1))</f>
        <v>22</v>
      </c>
      <c r="CK197" s="105">
        <f>IF(CK198&lt;[2]Assumptions!$AB$7,0,IF(CK198=[2]Assumptions!$AB$7,1,CJ197+1))</f>
        <v>23</v>
      </c>
      <c r="CL197" s="105">
        <f>IF(CL198&lt;[2]Assumptions!$AB$7,0,IF(CL198=[2]Assumptions!$AB$7,1,CK197+1))</f>
        <v>24</v>
      </c>
      <c r="CM197" s="105">
        <f>IF(CM198&lt;[2]Assumptions!$AB$7,0,IF(CM198=[2]Assumptions!$AB$7,1,CL197+1))</f>
        <v>25</v>
      </c>
      <c r="CN197" s="105">
        <f>IF(CN198&lt;[2]Assumptions!$AB$7,0,IF(CN198=[2]Assumptions!$AB$7,1,CM197+1))</f>
        <v>26</v>
      </c>
      <c r="CO197" s="105">
        <f>IF(CO198&lt;[2]Assumptions!$AB$7,0,IF(CO198=[2]Assumptions!$AB$7,1,CN197+1))</f>
        <v>27</v>
      </c>
      <c r="CP197" s="105">
        <f>IF(CP198&lt;[2]Assumptions!$AB$7,0,IF(CP198=[2]Assumptions!$AB$7,1,CO197+1))</f>
        <v>28</v>
      </c>
      <c r="CQ197" s="105">
        <f>IF(CQ198&lt;[2]Assumptions!$AB$7,0,IF(CQ198=[2]Assumptions!$AB$7,1,CP197+1))</f>
        <v>29</v>
      </c>
      <c r="CR197" s="105">
        <f>IF(CR198&lt;[2]Assumptions!$AB$7,0,IF(CR198=[2]Assumptions!$AB$7,1,CQ197+1))</f>
        <v>30</v>
      </c>
      <c r="CS197" s="105">
        <f>IF(CS198&lt;[2]Assumptions!$AB$7,0,IF(CS198=[2]Assumptions!$AB$7,1,CR197+1))</f>
        <v>31</v>
      </c>
      <c r="CT197" s="105">
        <f>IF(CT198&lt;[2]Assumptions!$AB$7,0,IF(CT198=[2]Assumptions!$AB$7,1,CS197+1))</f>
        <v>32</v>
      </c>
      <c r="CU197" s="105">
        <f>IF(CU198&lt;[2]Assumptions!$AB$7,0,IF(CU198=[2]Assumptions!$AB$7,1,CT197+1))</f>
        <v>33</v>
      </c>
      <c r="CV197" s="105">
        <f>IF(CV198&lt;[2]Assumptions!$AB$7,0,IF(CV198=[2]Assumptions!$AB$7,1,CU197+1))</f>
        <v>34</v>
      </c>
      <c r="CW197" s="105">
        <f>IF(CW198&lt;[2]Assumptions!$AB$7,0,IF(CW198=[2]Assumptions!$AB$7,1,CV197+1))</f>
        <v>35</v>
      </c>
      <c r="CX197" s="105">
        <f>IF(CX198&lt;[2]Assumptions!$AB$7,0,IF(CX198=[2]Assumptions!$AB$7,1,CW197+1))</f>
        <v>36</v>
      </c>
      <c r="CY197" s="105">
        <f>IF(CY198&lt;[2]Assumptions!$AB$7,0,IF(CY198=[2]Assumptions!$AB$7,1,CX197+1))</f>
        <v>37</v>
      </c>
      <c r="CZ197" s="105">
        <f>IF(CZ198&lt;[2]Assumptions!$AB$7,0,IF(CZ198=[2]Assumptions!$AB$7,1,CY197+1))</f>
        <v>38</v>
      </c>
      <c r="DA197" s="105">
        <f>IF(DA198&lt;[2]Assumptions!$AB$7,0,IF(DA198=[2]Assumptions!$AB$7,1,CZ197+1))</f>
        <v>39</v>
      </c>
      <c r="DB197" s="105">
        <f>IF(DB198&lt;[2]Assumptions!$AB$7,0,IF(DB198=[2]Assumptions!$AB$7,1,DA197+1))</f>
        <v>40</v>
      </c>
      <c r="DC197" s="105">
        <f>IF(DC198&lt;[2]Assumptions!$AB$7,0,IF(DC198=[2]Assumptions!$AB$7,1,DB197+1))</f>
        <v>41</v>
      </c>
      <c r="DD197" s="105">
        <f>IF(DD198&lt;[2]Assumptions!$AB$7,0,IF(DD198=[2]Assumptions!$AB$7,1,DC197+1))</f>
        <v>42</v>
      </c>
      <c r="DE197" s="105">
        <f>IF(DE198&lt;[2]Assumptions!$AB$7,0,IF(DE198=[2]Assumptions!$AB$7,1,DD197+1))</f>
        <v>43</v>
      </c>
      <c r="DF197" s="105">
        <f>IF(DF198&lt;[2]Assumptions!$AB$7,0,IF(DF198=[2]Assumptions!$AB$7,1,DE197+1))</f>
        <v>44</v>
      </c>
      <c r="DG197" s="105">
        <f>IF(DG198&lt;[2]Assumptions!$AB$7,0,IF(DG198=[2]Assumptions!$AB$7,1,DF197+1))</f>
        <v>45</v>
      </c>
      <c r="DH197" s="105">
        <f>IF(DH198&lt;[2]Assumptions!$AB$7,0,IF(DH198=[2]Assumptions!$AB$7,1,DG197+1))</f>
        <v>46</v>
      </c>
      <c r="DI197" s="105">
        <f>IF(DI198&lt;[2]Assumptions!$AB$7,0,IF(DI198=[2]Assumptions!$AB$7,1,DH197+1))</f>
        <v>47</v>
      </c>
      <c r="DJ197" s="105">
        <f>IF(DJ198&lt;[2]Assumptions!$AB$7,0,IF(DJ198=[2]Assumptions!$AB$7,1,DI197+1))</f>
        <v>48</v>
      </c>
      <c r="DK197" s="105">
        <f>IF(DK198&lt;[2]Assumptions!$AB$7,0,IF(DK198=[2]Assumptions!$AB$7,1,DJ197+1))</f>
        <v>49</v>
      </c>
      <c r="DL197" s="105">
        <f>IF(DL198&lt;[2]Assumptions!$AB$7,0,IF(DL198=[2]Assumptions!$AB$7,1,DK197+1))</f>
        <v>50</v>
      </c>
      <c r="DM197" s="105">
        <f>IF(DM198&lt;[2]Assumptions!$AB$7,0,IF(DM198=[2]Assumptions!$AB$7,1,DL197+1))</f>
        <v>51</v>
      </c>
      <c r="DN197" s="105">
        <f>IF(DN198&lt;[2]Assumptions!$AB$7,0,IF(DN198=[2]Assumptions!$AB$7,1,DM197+1))</f>
        <v>52</v>
      </c>
      <c r="DO197" s="105">
        <f>IF(DO198&lt;[2]Assumptions!$AB$7,0,IF(DO198=[2]Assumptions!$AB$7,1,DN197+1))</f>
        <v>53</v>
      </c>
      <c r="DP197" s="105">
        <f>IF(DP198&lt;[2]Assumptions!$AB$7,0,IF(DP198=[2]Assumptions!$AB$7,1,DO197+1))</f>
        <v>54</v>
      </c>
      <c r="DQ197" s="105">
        <f>IF(DQ198&lt;[2]Assumptions!$AB$7,0,IF(DQ198=[2]Assumptions!$AB$7,1,DP197+1))</f>
        <v>55</v>
      </c>
      <c r="DR197" s="105">
        <f>IF(DR198&lt;[2]Assumptions!$AB$7,0,IF(DR198=[2]Assumptions!$AB$7,1,DQ197+1))</f>
        <v>56</v>
      </c>
      <c r="DS197" s="105">
        <f>IF(DS198&lt;[2]Assumptions!$AB$7,0,IF(DS198=[2]Assumptions!$AB$7,1,DR197+1))</f>
        <v>57</v>
      </c>
      <c r="DT197" s="105">
        <f>IF(DT198&lt;[2]Assumptions!$AB$7,0,IF(DT198=[2]Assumptions!$AB$7,1,DS197+1))</f>
        <v>58</v>
      </c>
      <c r="DU197" s="105">
        <f>IF(DU198&lt;[2]Assumptions!$AB$7,0,IF(DU198=[2]Assumptions!$AB$7,1,DT197+1))</f>
        <v>59</v>
      </c>
      <c r="DV197" s="105">
        <f>IF(DV198&lt;[2]Assumptions!$AB$7,0,IF(DV198=[2]Assumptions!$AB$7,1,DU197+1))</f>
        <v>60</v>
      </c>
      <c r="DW197" s="105">
        <f>IF(DW198&lt;[2]Assumptions!$AB$7,0,IF(DW198=[2]Assumptions!$AB$7,1,DV197+1))</f>
        <v>61</v>
      </c>
      <c r="DX197" s="105">
        <f>IF(DX198&lt;[2]Assumptions!$AB$7,0,IF(DX198=[2]Assumptions!$AB$7,1,DW197+1))</f>
        <v>62</v>
      </c>
      <c r="DY197" s="105">
        <f>IF(DY198&lt;[2]Assumptions!$AB$7,0,IF(DY198=[2]Assumptions!$AB$7,1,DX197+1))</f>
        <v>63</v>
      </c>
      <c r="DZ197" s="105">
        <f>IF(DZ198&lt;[2]Assumptions!$AB$7,0,IF(DZ198=[2]Assumptions!$AB$7,1,DY197+1))</f>
        <v>64</v>
      </c>
      <c r="EA197" s="105">
        <f>IF(EA198&lt;[2]Assumptions!$AB$7,0,IF(EA198=[2]Assumptions!$AB$7,1,DZ197+1))</f>
        <v>65</v>
      </c>
      <c r="EB197" s="105">
        <f>IF(EB198&lt;[2]Assumptions!$AB$7,0,IF(EB198=[2]Assumptions!$AB$7,1,EA197+1))</f>
        <v>66</v>
      </c>
      <c r="EC197" s="105">
        <f>IF(EC198&lt;[2]Assumptions!$AB$7,0,IF(EC198=[2]Assumptions!$AB$7,1,EB197+1))</f>
        <v>67</v>
      </c>
      <c r="ED197" s="105">
        <f>IF(ED198&lt;[2]Assumptions!$AB$7,0,IF(ED198=[2]Assumptions!$AB$7,1,EC197+1))</f>
        <v>68</v>
      </c>
      <c r="EE197" s="105">
        <f>IF(EE198&lt;[2]Assumptions!$AB$7,0,IF(EE198=[2]Assumptions!$AB$7,1,ED197+1))</f>
        <v>69</v>
      </c>
      <c r="EF197" s="105">
        <f>IF(EF198&lt;[2]Assumptions!$AB$7,0,IF(EF198=[2]Assumptions!$AB$7,1,EE197+1))</f>
        <v>70</v>
      </c>
      <c r="EG197" s="105">
        <f>IF(EG198&lt;[2]Assumptions!$AB$7,0,IF(EG198=[2]Assumptions!$AB$7,1,EF197+1))</f>
        <v>71</v>
      </c>
      <c r="EH197" s="105">
        <f>IF(EH198&lt;[2]Assumptions!$AB$7,0,IF(EH198=[2]Assumptions!$AB$7,1,EG197+1))</f>
        <v>72</v>
      </c>
      <c r="EI197" s="105">
        <f>IF(EI198&lt;[2]Assumptions!$AB$7,0,IF(EI198=[2]Assumptions!$AB$7,1,EH197+1))</f>
        <v>73</v>
      </c>
      <c r="EJ197" s="105">
        <f>IF(EJ198&lt;[2]Assumptions!$AB$7,0,IF(EJ198=[2]Assumptions!$AB$7,1,EI197+1))</f>
        <v>74</v>
      </c>
      <c r="EK197" s="105">
        <f>IF(EK198&lt;[2]Assumptions!$AB$7,0,IF(EK198=[2]Assumptions!$AB$7,1,EJ197+1))</f>
        <v>75</v>
      </c>
      <c r="EL197" s="105">
        <f>IF(EL198&lt;[2]Assumptions!$AB$7,0,IF(EL198=[2]Assumptions!$AB$7,1,EK197+1))</f>
        <v>76</v>
      </c>
      <c r="EM197" s="105">
        <f>IF(EM198&lt;[2]Assumptions!$AB$7,0,IF(EM198=[2]Assumptions!$AB$7,1,EL197+1))</f>
        <v>77</v>
      </c>
      <c r="EN197" s="105">
        <f>IF(EN198&lt;[2]Assumptions!$AB$7,0,IF(EN198=[2]Assumptions!$AB$7,1,EM197+1))</f>
        <v>78</v>
      </c>
      <c r="EO197" s="105">
        <f>IF(EO198&lt;[2]Assumptions!$AB$7,0,IF(EO198=[2]Assumptions!$AB$7,1,EN197+1))</f>
        <v>79</v>
      </c>
      <c r="EP197" s="105">
        <f>IF(EP198&lt;[2]Assumptions!$AB$7,0,IF(EP198=[2]Assumptions!$AB$7,1,EO197+1))</f>
        <v>80</v>
      </c>
      <c r="EQ197" s="105">
        <f>IF(EQ198&lt;[2]Assumptions!$AB$7,0,IF(EQ198=[2]Assumptions!$AB$7,1,EP197+1))</f>
        <v>81</v>
      </c>
      <c r="ER197" s="105">
        <f>IF(ER198&lt;[2]Assumptions!$AB$7,0,IF(ER198=[2]Assumptions!$AB$7,1,EQ197+1))</f>
        <v>82</v>
      </c>
      <c r="ES197" s="105">
        <f>IF(ES198&lt;[2]Assumptions!$AB$7,0,IF(ES198=[2]Assumptions!$AB$7,1,ER197+1))</f>
        <v>83</v>
      </c>
      <c r="ET197" s="105">
        <f>IF(ET198&lt;[2]Assumptions!$AB$7,0,IF(ET198=[2]Assumptions!$AB$7,1,ES197+1))</f>
        <v>84</v>
      </c>
      <c r="EU197" s="105">
        <f>IF(EU198&lt;[2]Assumptions!$AB$7,0,IF(EU198=[2]Assumptions!$AB$7,1,ET197+1))</f>
        <v>85</v>
      </c>
      <c r="EV197" s="105">
        <f>IF(EV198&lt;[2]Assumptions!$AB$7,0,IF(EV198=[2]Assumptions!$AB$7,1,EU197+1))</f>
        <v>86</v>
      </c>
      <c r="EW197" s="105">
        <f>IF(EW198&lt;[2]Assumptions!$AB$7,0,IF(EW198=[2]Assumptions!$AB$7,1,EV197+1))</f>
        <v>87</v>
      </c>
      <c r="EX197" s="105">
        <f>IF(EX198&lt;[2]Assumptions!$AB$7,0,IF(EX198=[2]Assumptions!$AB$7,1,EW197+1))</f>
        <v>88</v>
      </c>
      <c r="EY197" s="105">
        <f>IF(EY198&lt;[2]Assumptions!$AB$7,0,IF(EY198=[2]Assumptions!$AB$7,1,EX197+1))</f>
        <v>89</v>
      </c>
      <c r="EZ197" s="105">
        <f>IF(EZ198&lt;[2]Assumptions!$AB$7,0,IF(EZ198=[2]Assumptions!$AB$7,1,EY197+1))</f>
        <v>90</v>
      </c>
      <c r="FA197" s="105">
        <f>IF(FA198&lt;[2]Assumptions!$AB$7,0,IF(FA198=[2]Assumptions!$AB$7,1,EZ197+1))</f>
        <v>91</v>
      </c>
      <c r="FB197" s="105">
        <f>IF(FB198&lt;[2]Assumptions!$AB$7,0,IF(FB198=[2]Assumptions!$AB$7,1,FA197+1))</f>
        <v>92</v>
      </c>
      <c r="FC197" s="105">
        <f>IF(FC198&lt;[2]Assumptions!$AB$7,0,IF(FC198=[2]Assumptions!$AB$7,1,FB197+1))</f>
        <v>93</v>
      </c>
      <c r="FD197" s="105">
        <f>IF(FD198&lt;[2]Assumptions!$AB$7,0,IF(FD198=[2]Assumptions!$AB$7,1,FC197+1))</f>
        <v>94</v>
      </c>
      <c r="FE197" s="105">
        <f>IF(FE198&lt;[2]Assumptions!$AB$7,0,IF(FE198=[2]Assumptions!$AB$7,1,FD197+1))</f>
        <v>95</v>
      </c>
      <c r="FF197" s="105">
        <f>IF(FF198&lt;[2]Assumptions!$AB$7,0,IF(FF198=[2]Assumptions!$AB$7,1,FE197+1))</f>
        <v>96</v>
      </c>
      <c r="FG197" s="105">
        <f>IF(FG198&lt;[2]Assumptions!$AB$7,0,IF(FG198=[2]Assumptions!$AB$7,1,FF197+1))</f>
        <v>97</v>
      </c>
      <c r="FH197" s="105">
        <f>IF(FH198&lt;[2]Assumptions!$AB$7,0,IF(FH198=[2]Assumptions!$AB$7,1,FG197+1))</f>
        <v>98</v>
      </c>
      <c r="FI197" s="105">
        <f>IF(FI198&lt;[2]Assumptions!$AB$7,0,IF(FI198=[2]Assumptions!$AB$7,1,FH197+1))</f>
        <v>99</v>
      </c>
      <c r="FJ197" s="105">
        <f>IF(FJ198&lt;[2]Assumptions!$AB$7,0,IF(FJ198=[2]Assumptions!$AB$7,1,FI197+1))</f>
        <v>100</v>
      </c>
      <c r="FK197" s="105">
        <f>IF(FK198&lt;[2]Assumptions!$AB$7,0,IF(FK198=[2]Assumptions!$AB$7,1,FJ197+1))</f>
        <v>101</v>
      </c>
      <c r="FL197" s="105">
        <f>IF(FL198&lt;[2]Assumptions!$AB$7,0,IF(FL198=[2]Assumptions!$AB$7,1,FK197+1))</f>
        <v>102</v>
      </c>
      <c r="FM197" s="105">
        <f>IF(FM198&lt;[2]Assumptions!$AB$7,0,IF(FM198=[2]Assumptions!$AB$7,1,FL197+1))</f>
        <v>103</v>
      </c>
      <c r="FN197" s="105">
        <f>IF(FN198&lt;[2]Assumptions!$AB$7,0,IF(FN198=[2]Assumptions!$AB$7,1,FM197+1))</f>
        <v>104</v>
      </c>
    </row>
    <row r="198" spans="1:16384">
      <c r="E198" s="107">
        <f t="shared" ref="E198:BP198" si="86">E37</f>
        <v>42278</v>
      </c>
      <c r="F198" s="107">
        <f t="shared" si="86"/>
        <v>42309</v>
      </c>
      <c r="G198" s="107">
        <f t="shared" si="86"/>
        <v>42339</v>
      </c>
      <c r="H198" s="107">
        <f t="shared" si="86"/>
        <v>42370</v>
      </c>
      <c r="I198" s="107">
        <f t="shared" si="86"/>
        <v>42401</v>
      </c>
      <c r="J198" s="107">
        <f t="shared" si="86"/>
        <v>42430</v>
      </c>
      <c r="K198" s="107">
        <f t="shared" si="86"/>
        <v>42461</v>
      </c>
      <c r="L198" s="107">
        <f t="shared" si="86"/>
        <v>42491</v>
      </c>
      <c r="M198" s="107">
        <f t="shared" si="86"/>
        <v>42522</v>
      </c>
      <c r="N198" s="107">
        <f t="shared" si="86"/>
        <v>42552</v>
      </c>
      <c r="O198" s="107">
        <f t="shared" si="86"/>
        <v>42583</v>
      </c>
      <c r="P198" s="107">
        <f t="shared" si="86"/>
        <v>42614</v>
      </c>
      <c r="Q198" s="107">
        <f t="shared" si="86"/>
        <v>42644</v>
      </c>
      <c r="R198" s="107">
        <f t="shared" si="86"/>
        <v>42675</v>
      </c>
      <c r="S198" s="107">
        <f t="shared" si="86"/>
        <v>42705</v>
      </c>
      <c r="T198" s="107">
        <f t="shared" si="86"/>
        <v>42736</v>
      </c>
      <c r="U198" s="107">
        <f t="shared" si="86"/>
        <v>42767</v>
      </c>
      <c r="V198" s="107">
        <f t="shared" si="86"/>
        <v>42795</v>
      </c>
      <c r="W198" s="107">
        <f t="shared" si="86"/>
        <v>42826</v>
      </c>
      <c r="X198" s="107">
        <f t="shared" si="86"/>
        <v>42856</v>
      </c>
      <c r="Y198" s="107">
        <f t="shared" si="86"/>
        <v>42887</v>
      </c>
      <c r="Z198" s="107">
        <f t="shared" si="86"/>
        <v>42917</v>
      </c>
      <c r="AA198" s="107">
        <f t="shared" si="86"/>
        <v>42948</v>
      </c>
      <c r="AB198" s="107">
        <f t="shared" si="86"/>
        <v>42979</v>
      </c>
      <c r="AC198" s="107">
        <f t="shared" si="86"/>
        <v>43009</v>
      </c>
      <c r="AD198" s="107">
        <f t="shared" si="86"/>
        <v>43040</v>
      </c>
      <c r="AE198" s="107">
        <f t="shared" si="86"/>
        <v>43070</v>
      </c>
      <c r="AF198" s="107">
        <f t="shared" si="86"/>
        <v>43101</v>
      </c>
      <c r="AG198" s="107">
        <f t="shared" si="86"/>
        <v>43132</v>
      </c>
      <c r="AH198" s="107">
        <f t="shared" si="86"/>
        <v>43160</v>
      </c>
      <c r="AI198" s="107">
        <f t="shared" si="86"/>
        <v>43191</v>
      </c>
      <c r="AJ198" s="107">
        <f t="shared" si="86"/>
        <v>43221</v>
      </c>
      <c r="AK198" s="107">
        <f t="shared" si="86"/>
        <v>43252</v>
      </c>
      <c r="AL198" s="107">
        <f t="shared" si="86"/>
        <v>43282</v>
      </c>
      <c r="AM198" s="107">
        <f t="shared" si="86"/>
        <v>43313</v>
      </c>
      <c r="AN198" s="107">
        <f t="shared" si="86"/>
        <v>43344</v>
      </c>
      <c r="AO198" s="107">
        <f t="shared" si="86"/>
        <v>43374</v>
      </c>
      <c r="AP198" s="107">
        <f t="shared" si="86"/>
        <v>43405</v>
      </c>
      <c r="AQ198" s="107">
        <f t="shared" si="86"/>
        <v>43435</v>
      </c>
      <c r="AR198" s="107">
        <f t="shared" si="86"/>
        <v>43466</v>
      </c>
      <c r="AS198" s="107">
        <f t="shared" si="86"/>
        <v>43497</v>
      </c>
      <c r="AT198" s="107">
        <f t="shared" si="86"/>
        <v>43525</v>
      </c>
      <c r="AU198" s="107">
        <f t="shared" si="86"/>
        <v>43556</v>
      </c>
      <c r="AV198" s="107">
        <f t="shared" si="86"/>
        <v>43586</v>
      </c>
      <c r="AW198" s="107">
        <f t="shared" si="86"/>
        <v>43617</v>
      </c>
      <c r="AX198" s="107">
        <f t="shared" si="86"/>
        <v>43647</v>
      </c>
      <c r="AY198" s="107">
        <f t="shared" si="86"/>
        <v>43678</v>
      </c>
      <c r="AZ198" s="107">
        <f t="shared" si="86"/>
        <v>43709</v>
      </c>
      <c r="BA198" s="107">
        <f t="shared" si="86"/>
        <v>43739</v>
      </c>
      <c r="BB198" s="107">
        <f t="shared" si="86"/>
        <v>43770</v>
      </c>
      <c r="BC198" s="107">
        <f t="shared" si="86"/>
        <v>43800</v>
      </c>
      <c r="BD198" s="107">
        <f t="shared" si="86"/>
        <v>43831</v>
      </c>
      <c r="BE198" s="107">
        <f t="shared" si="86"/>
        <v>43862</v>
      </c>
      <c r="BF198" s="107">
        <f t="shared" si="86"/>
        <v>43891</v>
      </c>
      <c r="BG198" s="107">
        <f t="shared" si="86"/>
        <v>43922</v>
      </c>
      <c r="BH198" s="107">
        <f t="shared" si="86"/>
        <v>43952</v>
      </c>
      <c r="BI198" s="107">
        <f t="shared" si="86"/>
        <v>43983</v>
      </c>
      <c r="BJ198" s="107">
        <f t="shared" si="86"/>
        <v>44013</v>
      </c>
      <c r="BK198" s="107">
        <f t="shared" si="86"/>
        <v>44044</v>
      </c>
      <c r="BL198" s="107">
        <f t="shared" si="86"/>
        <v>44075</v>
      </c>
      <c r="BM198" s="107">
        <f t="shared" si="86"/>
        <v>44105</v>
      </c>
      <c r="BN198" s="107">
        <f t="shared" si="86"/>
        <v>44136</v>
      </c>
      <c r="BO198" s="107">
        <f t="shared" si="86"/>
        <v>44166</v>
      </c>
      <c r="BP198" s="107">
        <f t="shared" si="86"/>
        <v>44197</v>
      </c>
      <c r="BQ198" s="107">
        <f t="shared" ref="BQ198:EB198" si="87">BQ37</f>
        <v>44228</v>
      </c>
      <c r="BR198" s="107">
        <f t="shared" si="87"/>
        <v>44256</v>
      </c>
      <c r="BS198" s="107">
        <f t="shared" si="87"/>
        <v>44287</v>
      </c>
      <c r="BT198" s="107">
        <f t="shared" si="87"/>
        <v>44317</v>
      </c>
      <c r="BU198" s="107">
        <f t="shared" si="87"/>
        <v>44348</v>
      </c>
      <c r="BV198" s="107">
        <f t="shared" si="87"/>
        <v>44378</v>
      </c>
      <c r="BW198" s="107">
        <f t="shared" si="87"/>
        <v>44409</v>
      </c>
      <c r="BX198" s="107">
        <f t="shared" si="87"/>
        <v>44440</v>
      </c>
      <c r="BY198" s="107">
        <f t="shared" si="87"/>
        <v>44470</v>
      </c>
      <c r="BZ198" s="107">
        <f t="shared" si="87"/>
        <v>44501</v>
      </c>
      <c r="CA198" s="107">
        <f t="shared" si="87"/>
        <v>44531</v>
      </c>
      <c r="CB198" s="107">
        <f t="shared" si="87"/>
        <v>44562</v>
      </c>
      <c r="CC198" s="107">
        <f t="shared" si="87"/>
        <v>44593</v>
      </c>
      <c r="CD198" s="107">
        <f t="shared" si="87"/>
        <v>44621</v>
      </c>
      <c r="CE198" s="107">
        <f t="shared" si="87"/>
        <v>44652</v>
      </c>
      <c r="CF198" s="107">
        <f t="shared" si="87"/>
        <v>44682</v>
      </c>
      <c r="CG198" s="107">
        <f t="shared" si="87"/>
        <v>44713</v>
      </c>
      <c r="CH198" s="107">
        <f t="shared" si="87"/>
        <v>44743</v>
      </c>
      <c r="CI198" s="107">
        <f t="shared" si="87"/>
        <v>44774</v>
      </c>
      <c r="CJ198" s="107">
        <f t="shared" si="87"/>
        <v>44805</v>
      </c>
      <c r="CK198" s="107">
        <f t="shared" si="87"/>
        <v>44835</v>
      </c>
      <c r="CL198" s="107">
        <f t="shared" si="87"/>
        <v>44866</v>
      </c>
      <c r="CM198" s="107">
        <f t="shared" si="87"/>
        <v>44896</v>
      </c>
      <c r="CN198" s="107">
        <f t="shared" si="87"/>
        <v>44927</v>
      </c>
      <c r="CO198" s="107">
        <f t="shared" si="87"/>
        <v>44958</v>
      </c>
      <c r="CP198" s="107">
        <f t="shared" si="87"/>
        <v>44986</v>
      </c>
      <c r="CQ198" s="107">
        <f t="shared" si="87"/>
        <v>45017</v>
      </c>
      <c r="CR198" s="107">
        <f t="shared" si="87"/>
        <v>45047</v>
      </c>
      <c r="CS198" s="107">
        <f t="shared" si="87"/>
        <v>45078</v>
      </c>
      <c r="CT198" s="107">
        <f t="shared" si="87"/>
        <v>45108</v>
      </c>
      <c r="CU198" s="107">
        <f t="shared" si="87"/>
        <v>45139</v>
      </c>
      <c r="CV198" s="107">
        <f t="shared" si="87"/>
        <v>45170</v>
      </c>
      <c r="CW198" s="107">
        <f t="shared" si="87"/>
        <v>45200</v>
      </c>
      <c r="CX198" s="107">
        <f t="shared" si="87"/>
        <v>45231</v>
      </c>
      <c r="CY198" s="107">
        <f t="shared" si="87"/>
        <v>45261</v>
      </c>
      <c r="CZ198" s="107">
        <f t="shared" si="87"/>
        <v>45292</v>
      </c>
      <c r="DA198" s="107">
        <f t="shared" si="87"/>
        <v>45323</v>
      </c>
      <c r="DB198" s="107">
        <f t="shared" si="87"/>
        <v>45352</v>
      </c>
      <c r="DC198" s="107">
        <f t="shared" si="87"/>
        <v>45383</v>
      </c>
      <c r="DD198" s="107">
        <f t="shared" si="87"/>
        <v>45413</v>
      </c>
      <c r="DE198" s="107">
        <f t="shared" si="87"/>
        <v>45444</v>
      </c>
      <c r="DF198" s="107">
        <f t="shared" si="87"/>
        <v>45474</v>
      </c>
      <c r="DG198" s="107">
        <f t="shared" si="87"/>
        <v>45505</v>
      </c>
      <c r="DH198" s="107">
        <f t="shared" si="87"/>
        <v>45536</v>
      </c>
      <c r="DI198" s="107">
        <f t="shared" si="87"/>
        <v>45566</v>
      </c>
      <c r="DJ198" s="107">
        <f t="shared" si="87"/>
        <v>45597</v>
      </c>
      <c r="DK198" s="107">
        <f t="shared" si="87"/>
        <v>45627</v>
      </c>
      <c r="DL198" s="107">
        <f t="shared" si="87"/>
        <v>45658</v>
      </c>
      <c r="DM198" s="107">
        <f t="shared" si="87"/>
        <v>45689</v>
      </c>
      <c r="DN198" s="107">
        <f t="shared" si="87"/>
        <v>45717</v>
      </c>
      <c r="DO198" s="107">
        <f t="shared" si="87"/>
        <v>45748</v>
      </c>
      <c r="DP198" s="107">
        <f t="shared" si="87"/>
        <v>45778</v>
      </c>
      <c r="DQ198" s="107">
        <f t="shared" si="87"/>
        <v>45809</v>
      </c>
      <c r="DR198" s="107">
        <f t="shared" si="87"/>
        <v>45839</v>
      </c>
      <c r="DS198" s="107">
        <f t="shared" si="87"/>
        <v>45870</v>
      </c>
      <c r="DT198" s="107">
        <f t="shared" si="87"/>
        <v>45901</v>
      </c>
      <c r="DU198" s="107">
        <f t="shared" si="87"/>
        <v>45931</v>
      </c>
      <c r="DV198" s="107">
        <f t="shared" si="87"/>
        <v>45962</v>
      </c>
      <c r="DW198" s="107">
        <f t="shared" si="87"/>
        <v>45992</v>
      </c>
      <c r="DX198" s="107">
        <f t="shared" si="87"/>
        <v>46023</v>
      </c>
      <c r="DY198" s="107">
        <f t="shared" si="87"/>
        <v>46054</v>
      </c>
      <c r="DZ198" s="107">
        <f t="shared" si="87"/>
        <v>46082</v>
      </c>
      <c r="EA198" s="107">
        <f t="shared" si="87"/>
        <v>46113</v>
      </c>
      <c r="EB198" s="107">
        <f t="shared" si="87"/>
        <v>46143</v>
      </c>
      <c r="EC198" s="107">
        <f t="shared" ref="EC198:FN198" si="88">EC37</f>
        <v>46174</v>
      </c>
      <c r="ED198" s="107">
        <f t="shared" si="88"/>
        <v>46204</v>
      </c>
      <c r="EE198" s="107">
        <f t="shared" si="88"/>
        <v>46235</v>
      </c>
      <c r="EF198" s="107">
        <f t="shared" si="88"/>
        <v>46266</v>
      </c>
      <c r="EG198" s="107">
        <f t="shared" si="88"/>
        <v>46296</v>
      </c>
      <c r="EH198" s="107">
        <f t="shared" si="88"/>
        <v>46327</v>
      </c>
      <c r="EI198" s="107">
        <f t="shared" si="88"/>
        <v>46357</v>
      </c>
      <c r="EJ198" s="107">
        <f t="shared" si="88"/>
        <v>46388</v>
      </c>
      <c r="EK198" s="107">
        <f t="shared" si="88"/>
        <v>46419</v>
      </c>
      <c r="EL198" s="107">
        <f t="shared" si="88"/>
        <v>46447</v>
      </c>
      <c r="EM198" s="107">
        <f t="shared" si="88"/>
        <v>46478</v>
      </c>
      <c r="EN198" s="107">
        <f t="shared" si="88"/>
        <v>46508</v>
      </c>
      <c r="EO198" s="107">
        <f t="shared" si="88"/>
        <v>46539</v>
      </c>
      <c r="EP198" s="107">
        <f t="shared" si="88"/>
        <v>46569</v>
      </c>
      <c r="EQ198" s="107">
        <f t="shared" si="88"/>
        <v>46600</v>
      </c>
      <c r="ER198" s="107">
        <f t="shared" si="88"/>
        <v>46631</v>
      </c>
      <c r="ES198" s="107">
        <f t="shared" si="88"/>
        <v>46661</v>
      </c>
      <c r="ET198" s="107">
        <f t="shared" si="88"/>
        <v>46692</v>
      </c>
      <c r="EU198" s="107">
        <f t="shared" si="88"/>
        <v>46722</v>
      </c>
      <c r="EV198" s="107">
        <f t="shared" si="88"/>
        <v>46753</v>
      </c>
      <c r="EW198" s="107">
        <f t="shared" si="88"/>
        <v>46784</v>
      </c>
      <c r="EX198" s="107">
        <f t="shared" si="88"/>
        <v>46813</v>
      </c>
      <c r="EY198" s="107">
        <f t="shared" si="88"/>
        <v>46844</v>
      </c>
      <c r="EZ198" s="107">
        <f t="shared" si="88"/>
        <v>46874</v>
      </c>
      <c r="FA198" s="107">
        <f t="shared" si="88"/>
        <v>46905</v>
      </c>
      <c r="FB198" s="107">
        <f t="shared" si="88"/>
        <v>46935</v>
      </c>
      <c r="FC198" s="107">
        <f t="shared" si="88"/>
        <v>46966</v>
      </c>
      <c r="FD198" s="107">
        <f t="shared" si="88"/>
        <v>46997</v>
      </c>
      <c r="FE198" s="107">
        <f t="shared" si="88"/>
        <v>47027</v>
      </c>
      <c r="FF198" s="107">
        <f t="shared" si="88"/>
        <v>47058</v>
      </c>
      <c r="FG198" s="107">
        <f t="shared" si="88"/>
        <v>47088</v>
      </c>
      <c r="FH198" s="107">
        <f t="shared" si="88"/>
        <v>47119</v>
      </c>
      <c r="FI198" s="107">
        <f t="shared" si="88"/>
        <v>47150</v>
      </c>
      <c r="FJ198" s="107">
        <f t="shared" si="88"/>
        <v>47178</v>
      </c>
      <c r="FK198" s="107">
        <f t="shared" si="88"/>
        <v>47209</v>
      </c>
      <c r="FL198" s="107">
        <f t="shared" si="88"/>
        <v>47239</v>
      </c>
      <c r="FM198" s="107">
        <f t="shared" si="88"/>
        <v>47270</v>
      </c>
      <c r="FN198" s="107">
        <f t="shared" si="88"/>
        <v>47300</v>
      </c>
    </row>
    <row r="199" spans="1:16384">
      <c r="B199" s="105" t="s">
        <v>295</v>
      </c>
      <c r="E199" s="139">
        <f>IF(E198='Capital Structure'!$Q$7,'Capital Structure'!$R$14,0)</f>
        <v>0</v>
      </c>
      <c r="F199" s="139">
        <f>IF(F198='Capital Structure'!$Q$7,'Capital Structure'!$R$14,0)</f>
        <v>0</v>
      </c>
      <c r="G199" s="139">
        <f>IF(G198='Capital Structure'!$Q$7,'Capital Structure'!$R$14,0)</f>
        <v>0</v>
      </c>
      <c r="H199" s="139">
        <f>IF(H198='Capital Structure'!$Q$7,'Capital Structure'!$R$14,0)</f>
        <v>0</v>
      </c>
      <c r="I199" s="139">
        <f>IF(I198='Capital Structure'!$Q$7,'Capital Structure'!$R$14,0)</f>
        <v>0</v>
      </c>
      <c r="J199" s="139">
        <f>IF(J198='Capital Structure'!$Q$7,'Capital Structure'!$R$14,0)</f>
        <v>0</v>
      </c>
      <c r="K199" s="139">
        <f>IF(K198='Capital Structure'!$Q$7,'Capital Structure'!$R$14,0)</f>
        <v>0</v>
      </c>
      <c r="L199" s="139">
        <f>IF(L198='Capital Structure'!$Q$7,'Capital Structure'!$R$14,0)</f>
        <v>0</v>
      </c>
      <c r="M199" s="139">
        <f>IF(M198='Capital Structure'!$Q$7,'Capital Structure'!$R$14,0)</f>
        <v>0</v>
      </c>
      <c r="N199" s="139">
        <f>IF(N198='Capital Structure'!$Q$7,'Capital Structure'!$R$14,0)</f>
        <v>0</v>
      </c>
      <c r="O199" s="139">
        <f>IF(O198='Capital Structure'!$Q$7,'Capital Structure'!$R$14,0)</f>
        <v>0</v>
      </c>
      <c r="P199" s="139">
        <f>IF(P198='Capital Structure'!$Q$7,'Capital Structure'!$R$14,0)</f>
        <v>0</v>
      </c>
      <c r="Q199" s="139">
        <f>IF(Q198='Capital Structure'!$Q$7,'Capital Structure'!$R$14,0)</f>
        <v>0</v>
      </c>
      <c r="R199" s="139">
        <f>IF(R198='Capital Structure'!$Q$7,'Capital Structure'!$R$14,0)</f>
        <v>0</v>
      </c>
      <c r="S199" s="139">
        <f>IF(S198='Capital Structure'!$Q$7,'Capital Structure'!$R$14,0)</f>
        <v>0</v>
      </c>
      <c r="T199" s="139">
        <f>IF(T198='Capital Structure'!$Q$7,'Capital Structure'!$R$14,0)</f>
        <v>0</v>
      </c>
      <c r="U199" s="139">
        <f>IF(U198='Capital Structure'!$Q$7,'Capital Structure'!$R$14,0)</f>
        <v>0</v>
      </c>
      <c r="V199" s="139">
        <f>IF(V198='Capital Structure'!$Q$7,'Capital Structure'!$R$14,0)</f>
        <v>0</v>
      </c>
      <c r="W199" s="139">
        <f>IF(W198='Capital Structure'!$Q$7,'Capital Structure'!$R$14,0)</f>
        <v>0</v>
      </c>
      <c r="X199" s="139">
        <f>IF(X198='Capital Structure'!$Q$7,'Capital Structure'!$R$14,0)</f>
        <v>0</v>
      </c>
      <c r="Y199" s="139">
        <f>IF(Y198='Capital Structure'!$Q$7,'Capital Structure'!$R$14,0)</f>
        <v>0</v>
      </c>
      <c r="Z199" s="139">
        <f>IF(Z198='Capital Structure'!$Q$7,'Capital Structure'!$R$14,0)</f>
        <v>0</v>
      </c>
      <c r="AA199" s="139">
        <f>IF(AA198='Capital Structure'!$Q$7,'Capital Structure'!$R$14,0)</f>
        <v>0</v>
      </c>
      <c r="AB199" s="139">
        <f>IF(AB198='Capital Structure'!$Q$7,'Capital Structure'!$R$14,0)</f>
        <v>0</v>
      </c>
      <c r="AC199" s="139">
        <f>IF(AC198='Capital Structure'!$Q$7,'Capital Structure'!$R$14,0)</f>
        <v>0</v>
      </c>
      <c r="AD199" s="139">
        <f>IF(AD198='Capital Structure'!$Q$7,'Capital Structure'!$R$14,0)</f>
        <v>0</v>
      </c>
      <c r="AE199" s="139">
        <f>IF(AE198='Capital Structure'!$Q$7,'Capital Structure'!$R$14,0)</f>
        <v>0</v>
      </c>
      <c r="AF199" s="139">
        <f>IF(AF198='Capital Structure'!$Q$7,'Capital Structure'!$R$14,0)</f>
        <v>0</v>
      </c>
      <c r="AG199" s="139">
        <f>IF(AG198='Capital Structure'!$Q$7,'Capital Structure'!$R$14,0)</f>
        <v>0</v>
      </c>
      <c r="AH199" s="139">
        <f>IF(AH198='Capital Structure'!$Q$7,'Capital Structure'!$R$14,0)</f>
        <v>0</v>
      </c>
      <c r="AI199" s="139">
        <f>IF(AI198='Capital Structure'!$Q$7,'Capital Structure'!$R$14,0)</f>
        <v>0</v>
      </c>
      <c r="AJ199" s="139">
        <f>IF(AJ198='Capital Structure'!$Q$7,'Capital Structure'!$R$14,0)</f>
        <v>0</v>
      </c>
      <c r="AK199" s="139">
        <f>IF(AK198='Capital Structure'!$Q$7,'Capital Structure'!$R$14,0)</f>
        <v>0</v>
      </c>
      <c r="AL199" s="139">
        <f>IF(AL198='Capital Structure'!$Q$7,'Capital Structure'!$R$14,0)</f>
        <v>0</v>
      </c>
      <c r="AM199" s="139">
        <f>IF(AM198='Capital Structure'!$Q$7,'Capital Structure'!$R$14,0)</f>
        <v>0</v>
      </c>
      <c r="AN199" s="139">
        <f>IF(AN198='Capital Structure'!$Q$7,'Capital Structure'!$R$14,0)</f>
        <v>0</v>
      </c>
      <c r="AO199" s="139">
        <f>IF(AO198='Capital Structure'!$Q$7,'Capital Structure'!$R$14,0)</f>
        <v>0</v>
      </c>
      <c r="AP199" s="139">
        <f>IF(AP198='Capital Structure'!$Q$7,'Capital Structure'!$R$14,0)</f>
        <v>0</v>
      </c>
      <c r="AQ199" s="139">
        <f>IF(AQ198='Capital Structure'!$Q$7,'Capital Structure'!$R$14,0)</f>
        <v>0</v>
      </c>
      <c r="AR199" s="139">
        <f>IF(AR198='Capital Structure'!$Q$7,'Capital Structure'!$R$14,0)</f>
        <v>0</v>
      </c>
      <c r="AS199" s="139">
        <f>IF(AS198='Capital Structure'!$Q$7,'Capital Structure'!$R$14,0)</f>
        <v>0</v>
      </c>
      <c r="AT199" s="139">
        <f>IF(AT198='Capital Structure'!$Q$7,'Capital Structure'!$R$14,0)</f>
        <v>0</v>
      </c>
      <c r="AU199" s="139">
        <f>IF(AU198='Capital Structure'!$Q$7,'Capital Structure'!$R$14,0)</f>
        <v>0</v>
      </c>
      <c r="AV199" s="139">
        <f>IF(AV198='Capital Structure'!$Q$7,'Capital Structure'!$R$14,0)</f>
        <v>0</v>
      </c>
      <c r="AW199" s="139">
        <f>IF(AW198='Capital Structure'!$Q$7,'Capital Structure'!$R$14,0)</f>
        <v>0</v>
      </c>
      <c r="AX199" s="139">
        <f>IF(AX198='Capital Structure'!$Q$7,'Capital Structure'!$R$14,0)</f>
        <v>0</v>
      </c>
      <c r="AY199" s="139">
        <f>IF(AY198='Capital Structure'!$Q$7,'Capital Structure'!$R$14,0)</f>
        <v>0</v>
      </c>
      <c r="AZ199" s="139">
        <f>IF(AZ198='Capital Structure'!$Q$7,'Capital Structure'!$R$14,0)</f>
        <v>0</v>
      </c>
      <c r="BA199" s="139">
        <f>IF(BA198='Capital Structure'!$Q$7,'Capital Structure'!$R$14,0)</f>
        <v>0</v>
      </c>
      <c r="BB199" s="139">
        <f>IF(BB198='Capital Structure'!$Q$7,'Capital Structure'!$R$14,0)</f>
        <v>0</v>
      </c>
      <c r="BC199" s="139">
        <f>IF(BC198='Capital Structure'!$Q$7,'Capital Structure'!$R$14,0)</f>
        <v>0</v>
      </c>
      <c r="BD199" s="139">
        <f>IF(BD198='Capital Structure'!$Q$7,'Capital Structure'!$R$14,0)</f>
        <v>0</v>
      </c>
      <c r="BE199" s="139">
        <f>IF(BE198='Capital Structure'!$Q$7,'Capital Structure'!$R$14,0)</f>
        <v>0</v>
      </c>
      <c r="BF199" s="139">
        <f>IF(BF198='Capital Structure'!$Q$7,'Capital Structure'!$R$14,0)</f>
        <v>0</v>
      </c>
      <c r="BG199" s="139">
        <f>IF(BG198='Capital Structure'!$Q$7,'Capital Structure'!$R$14,0)</f>
        <v>0</v>
      </c>
      <c r="BH199" s="139">
        <f>IF(BH198='Capital Structure'!$Q$7,'Capital Structure'!$R$14,0)</f>
        <v>0</v>
      </c>
      <c r="BI199" s="139">
        <f>IF(BI198='Capital Structure'!$Q$7,'Capital Structure'!$R$14,0)</f>
        <v>0</v>
      </c>
      <c r="BJ199" s="139">
        <f>IF(BJ198='Capital Structure'!$Q$7,'Capital Structure'!$R$14,0)</f>
        <v>0</v>
      </c>
      <c r="BK199" s="139">
        <f>IF(BK198='Capital Structure'!$Q$7,'Capital Structure'!$R$14,0)</f>
        <v>0</v>
      </c>
      <c r="BL199" s="139">
        <f>IF(BL198='Capital Structure'!$Q$7,'Capital Structure'!$R$14,0)</f>
        <v>0</v>
      </c>
      <c r="BM199" s="139">
        <f>IF(BM198='Capital Structure'!$Q$7,'Capital Structure'!$R$14,0)</f>
        <v>0</v>
      </c>
      <c r="BN199" s="139">
        <f>IF(BN198='Capital Structure'!$Q$7,'Capital Structure'!$R$14,0)</f>
        <v>0</v>
      </c>
      <c r="BO199" s="139">
        <f>IF(BO198='Capital Structure'!$Q$7,'Capital Structure'!$R$14,0)</f>
        <v>0</v>
      </c>
      <c r="BP199" s="139">
        <f>IF(BP198='Capital Structure'!$Q$7,'Capital Structure'!$R$14,0)</f>
        <v>0</v>
      </c>
      <c r="BQ199" s="139">
        <f>IF(BQ198='Capital Structure'!$Q$7,'Capital Structure'!$R$14,0)</f>
        <v>0</v>
      </c>
      <c r="BR199" s="139">
        <f>IF(BR198='Capital Structure'!$Q$7,'Capital Structure'!$R$14,0)</f>
        <v>0</v>
      </c>
      <c r="BS199" s="139">
        <f>IF(BS198='Capital Structure'!$Q$7,'Capital Structure'!$R$14,0)</f>
        <v>0</v>
      </c>
      <c r="BT199" s="139">
        <f>IF(BT198='Capital Structure'!$Q$7,'Capital Structure'!$R$14,0)</f>
        <v>0</v>
      </c>
      <c r="BU199" s="139">
        <f>IF(BU198='Capital Structure'!$Q$7,'Capital Structure'!$R$14,0)</f>
        <v>0</v>
      </c>
      <c r="BV199" s="139">
        <f>IF(BV198='Capital Structure'!$Q$7,'Capital Structure'!$R$14,0)</f>
        <v>0</v>
      </c>
      <c r="BW199" s="139">
        <f>IF(BW198='Capital Structure'!$Q$7,'Capital Structure'!$R$14,0)</f>
        <v>0</v>
      </c>
      <c r="BX199" s="139">
        <f>IF(BX198='Capital Structure'!$Q$7,'Capital Structure'!$R$14,0)</f>
        <v>0</v>
      </c>
      <c r="BY199" s="139">
        <f>IF(BY198='Capital Structure'!$Q$7,'Capital Structure'!$R$14,0)</f>
        <v>0</v>
      </c>
      <c r="BZ199" s="139">
        <f>IF(BZ198='Capital Structure'!$Q$7,'Capital Structure'!$R$14,0)</f>
        <v>0</v>
      </c>
      <c r="CA199" s="139">
        <f>IF(CA198='Capital Structure'!$Q$7,'Capital Structure'!$R$14,0)</f>
        <v>0</v>
      </c>
      <c r="CB199" s="139">
        <f>IF(CB198='Capital Structure'!$Q$7,'Capital Structure'!$R$14,0)</f>
        <v>0</v>
      </c>
      <c r="CC199" s="139">
        <f>IF(CC198='Capital Structure'!$Q$7,'Capital Structure'!$R$14,0)</f>
        <v>0</v>
      </c>
      <c r="CD199" s="139">
        <f>IF(CD198='Capital Structure'!$Q$7,'Capital Structure'!$R$14,0)</f>
        <v>0</v>
      </c>
      <c r="CE199" s="139">
        <f>IF(CE198='Capital Structure'!$Q$7,'Capital Structure'!$R$14,0)</f>
        <v>0</v>
      </c>
      <c r="CF199" s="139">
        <f>IF(CF198='Capital Structure'!$Q$7,'Capital Structure'!$R$14,0)</f>
        <v>0</v>
      </c>
      <c r="CG199" s="139">
        <f>IF(CG198='Capital Structure'!$Q$7,'Capital Structure'!$R$14,0)</f>
        <v>0</v>
      </c>
      <c r="CH199" s="139">
        <f>IF(CH198='Capital Structure'!$Q$7,'Capital Structure'!$R$14,0)</f>
        <v>0</v>
      </c>
      <c r="CI199" s="139">
        <f>IF(CI198='Capital Structure'!$Q$7,'Capital Structure'!$R$14,0)</f>
        <v>0</v>
      </c>
      <c r="CJ199" s="139">
        <f>IF(CJ198='Capital Structure'!$Q$7,'Capital Structure'!$R$14,0)</f>
        <v>0</v>
      </c>
      <c r="CK199" s="139">
        <f>IF(CK198='Capital Structure'!$Q$7,'Capital Structure'!$R$14,0)</f>
        <v>0</v>
      </c>
      <c r="CL199" s="139">
        <f>IF(CL198='Capital Structure'!$Q$7,'Capital Structure'!$R$14,0)</f>
        <v>0</v>
      </c>
      <c r="CM199" s="139">
        <f>IF(CM198='Capital Structure'!$Q$7,'Capital Structure'!$R$14,0)</f>
        <v>0</v>
      </c>
      <c r="CN199" s="139">
        <f>IF(CN198='Capital Structure'!$Q$7,'Capital Structure'!$R$14,0)</f>
        <v>0</v>
      </c>
      <c r="CO199" s="139">
        <f>IF(CO198='Capital Structure'!$Q$7,'Capital Structure'!$R$14,0)</f>
        <v>0</v>
      </c>
      <c r="CP199" s="139">
        <f>IF(CP198='Capital Structure'!$Q$7,'Capital Structure'!$R$14,0)</f>
        <v>0</v>
      </c>
      <c r="CQ199" s="139">
        <f>IF(CQ198='Capital Structure'!$Q$7,'Capital Structure'!$R$14,0)</f>
        <v>0</v>
      </c>
      <c r="CR199" s="139">
        <f>IF(CR198='Capital Structure'!$Q$7,'Capital Structure'!$R$14,0)</f>
        <v>0</v>
      </c>
      <c r="CS199" s="139">
        <f>IF(CS198='Capital Structure'!$Q$7,'Capital Structure'!$R$14,0)</f>
        <v>0</v>
      </c>
      <c r="CT199" s="139">
        <f>IF(CT198='Capital Structure'!$Q$7,'Capital Structure'!$R$14,0)</f>
        <v>0</v>
      </c>
      <c r="CU199" s="139">
        <f>IF(CU198='Capital Structure'!$Q$7,'Capital Structure'!$R$14,0)</f>
        <v>0</v>
      </c>
      <c r="CV199" s="139">
        <f>IF(CV198='Capital Structure'!$Q$7,'Capital Structure'!$R$14,0)</f>
        <v>0</v>
      </c>
      <c r="CW199" s="139">
        <f>IF(CW198='Capital Structure'!$Q$7,'Capital Structure'!$R$14,0)</f>
        <v>0</v>
      </c>
      <c r="CX199" s="139">
        <f>IF(CX198='Capital Structure'!$Q$7,'Capital Structure'!$R$14,0)</f>
        <v>0</v>
      </c>
      <c r="CY199" s="139">
        <f>IF(CY198='Capital Structure'!$Q$7,'Capital Structure'!$R$14,0)</f>
        <v>0</v>
      </c>
      <c r="CZ199" s="139">
        <f>IF(CZ198='Capital Structure'!$Q$7,'Capital Structure'!$R$14,0)</f>
        <v>0</v>
      </c>
      <c r="DA199" s="139">
        <f>IF(DA198='Capital Structure'!$Q$7,'Capital Structure'!$R$14,0)</f>
        <v>0</v>
      </c>
      <c r="DB199" s="139">
        <f>IF(DB198='Capital Structure'!$Q$7,'Capital Structure'!$R$14,0)</f>
        <v>0</v>
      </c>
      <c r="DC199" s="139">
        <f>IF(DC198='Capital Structure'!$Q$7,'Capital Structure'!$R$14,0)</f>
        <v>0</v>
      </c>
      <c r="DD199" s="139">
        <f>IF(DD198='Capital Structure'!$Q$7,'Capital Structure'!$R$14,0)</f>
        <v>0</v>
      </c>
      <c r="DE199" s="139">
        <f>IF(DE198='Capital Structure'!$Q$7,'Capital Structure'!$R$14,0)</f>
        <v>0</v>
      </c>
      <c r="DF199" s="139">
        <f>IF(DF198='Capital Structure'!$Q$7,'Capital Structure'!$R$14,0)</f>
        <v>0</v>
      </c>
      <c r="DG199" s="139">
        <f>IF(DG198='Capital Structure'!$Q$7,'Capital Structure'!$R$14,0)</f>
        <v>0</v>
      </c>
      <c r="DH199" s="139">
        <f>IF(DH198='Capital Structure'!$Q$7,'Capital Structure'!$R$14,0)</f>
        <v>0</v>
      </c>
      <c r="DI199" s="139">
        <f>IF(DI198='Capital Structure'!$Q$7,'Capital Structure'!$R$14,0)</f>
        <v>0</v>
      </c>
      <c r="DJ199" s="139">
        <f>IF(DJ198='Capital Structure'!$Q$7,'Capital Structure'!$R$14,0)</f>
        <v>0</v>
      </c>
      <c r="DK199" s="139">
        <f>IF(DK198='Capital Structure'!$Q$7,'Capital Structure'!$R$14,0)</f>
        <v>0</v>
      </c>
      <c r="DL199" s="139">
        <f>IF(DL198='Capital Structure'!$Q$7,'Capital Structure'!$R$14,0)</f>
        <v>0</v>
      </c>
      <c r="DM199" s="139">
        <f>IF(DM198='Capital Structure'!$Q$7,'Capital Structure'!$R$14,0)</f>
        <v>0</v>
      </c>
      <c r="DN199" s="139">
        <f>IF(DN198='Capital Structure'!$Q$7,'Capital Structure'!$R$14,0)</f>
        <v>0</v>
      </c>
      <c r="DO199" s="139">
        <f>IF(DO198='Capital Structure'!$Q$7,'Capital Structure'!$R$14,0)</f>
        <v>0</v>
      </c>
      <c r="DP199" s="139">
        <f>IF(DP198='Capital Structure'!$Q$7,'Capital Structure'!$R$14,0)</f>
        <v>0</v>
      </c>
      <c r="DQ199" s="139">
        <f>IF(DQ198='Capital Structure'!$Q$7,'Capital Structure'!$R$14,0)</f>
        <v>0</v>
      </c>
      <c r="DR199" s="139">
        <f>IF(DR198='Capital Structure'!$Q$7,'Capital Structure'!$R$14,0)</f>
        <v>0</v>
      </c>
      <c r="DS199" s="139">
        <f>IF(DS198='Capital Structure'!$Q$7,'Capital Structure'!$R$14,0)</f>
        <v>0</v>
      </c>
      <c r="DT199" s="139">
        <f>IF(DT198='Capital Structure'!$Q$7,'Capital Structure'!$R$14,0)</f>
        <v>0</v>
      </c>
      <c r="DU199" s="139">
        <f>IF(DU198='Capital Structure'!$Q$7,'Capital Structure'!$R$14,0)</f>
        <v>0</v>
      </c>
      <c r="DV199" s="139">
        <f>IF(DV198='Capital Structure'!$Q$7,'Capital Structure'!$R$14,0)</f>
        <v>0</v>
      </c>
      <c r="DW199" s="139">
        <f>IF(DW198='Capital Structure'!$Q$7,'Capital Structure'!$R$14,0)</f>
        <v>0</v>
      </c>
      <c r="DX199" s="139">
        <f>IF(DX198='Capital Structure'!$Q$7,'Capital Structure'!$R$14,0)</f>
        <v>0</v>
      </c>
      <c r="DY199" s="139">
        <f>IF(DY198='Capital Structure'!$Q$7,'Capital Structure'!$R$14,0)</f>
        <v>0</v>
      </c>
      <c r="DZ199" s="139">
        <f>IF(DZ198='Capital Structure'!$Q$7,'Capital Structure'!$R$14,0)</f>
        <v>0</v>
      </c>
      <c r="EA199" s="139">
        <f>IF(EA198='Capital Structure'!$Q$7,'Capital Structure'!$R$14,0)</f>
        <v>0</v>
      </c>
      <c r="EB199" s="139">
        <f>IF(EB198='Capital Structure'!$Q$7,'Capital Structure'!$R$14,0)</f>
        <v>0</v>
      </c>
      <c r="EC199" s="139">
        <f>IF(EC198='Capital Structure'!$Q$7,'Capital Structure'!$R$14,0)</f>
        <v>0</v>
      </c>
      <c r="ED199" s="139">
        <f>IF(ED198='Capital Structure'!$Q$7,'Capital Structure'!$R$14,0)</f>
        <v>0</v>
      </c>
      <c r="EE199" s="139">
        <f>IF(EE198='Capital Structure'!$Q$7,'Capital Structure'!$R$14,0)</f>
        <v>0</v>
      </c>
      <c r="EF199" s="139">
        <f>IF(EF198='Capital Structure'!$Q$7,'Capital Structure'!$R$14,0)</f>
        <v>0</v>
      </c>
      <c r="EG199" s="139">
        <f>IF(EG198='Capital Structure'!$Q$7,'Capital Structure'!$R$14,0)</f>
        <v>0</v>
      </c>
      <c r="EH199" s="139">
        <f>IF(EH198='Capital Structure'!$Q$7,'Capital Structure'!$R$14,0)</f>
        <v>0</v>
      </c>
      <c r="EI199" s="139">
        <f>IF(EI198='Capital Structure'!$Q$7,'Capital Structure'!$R$14,0)</f>
        <v>0</v>
      </c>
      <c r="EJ199" s="139">
        <f>IF(EJ198='Capital Structure'!$Q$7,'Capital Structure'!$R$14,0)</f>
        <v>0</v>
      </c>
      <c r="EK199" s="139">
        <f>IF(EK198='Capital Structure'!$Q$7,'Capital Structure'!$R$14,0)</f>
        <v>0</v>
      </c>
      <c r="EL199" s="139">
        <f>IF(EL198='Capital Structure'!$Q$7,'Capital Structure'!$R$14,0)</f>
        <v>0</v>
      </c>
      <c r="EM199" s="139">
        <f>IF(EM198='Capital Structure'!$Q$7,'Capital Structure'!$R$14,0)</f>
        <v>0</v>
      </c>
      <c r="EN199" s="139">
        <f>IF(EN198='Capital Structure'!$Q$7,'Capital Structure'!$R$14,0)</f>
        <v>0</v>
      </c>
      <c r="EO199" s="139">
        <f>IF(EO198='Capital Structure'!$Q$7,'Capital Structure'!$R$14,0)</f>
        <v>0</v>
      </c>
      <c r="EP199" s="139">
        <f>IF(EP198='Capital Structure'!$Q$7,'Capital Structure'!$R$14,0)</f>
        <v>0</v>
      </c>
      <c r="EQ199" s="139">
        <f>IF(EQ198='Capital Structure'!$Q$7,'Capital Structure'!$R$14,0)</f>
        <v>0</v>
      </c>
      <c r="ER199" s="139">
        <f>IF(ER198='Capital Structure'!$Q$7,'Capital Structure'!$R$14,0)</f>
        <v>0</v>
      </c>
      <c r="ES199" s="139">
        <f>IF(ES198='Capital Structure'!$Q$7,'Capital Structure'!$R$14,0)</f>
        <v>0</v>
      </c>
      <c r="ET199" s="139">
        <f>IF(ET198='Capital Structure'!$Q$7,'Capital Structure'!$R$14,0)</f>
        <v>0</v>
      </c>
      <c r="EU199" s="139">
        <f>IF(EU198='Capital Structure'!$Q$7,'Capital Structure'!$R$14,0)</f>
        <v>0</v>
      </c>
      <c r="EV199" s="139">
        <f>IF(EV198='Capital Structure'!$Q$7,'Capital Structure'!$R$14,0)</f>
        <v>0</v>
      </c>
      <c r="EW199" s="139">
        <f>IF(EW198='Capital Structure'!$Q$7,'Capital Structure'!$R$14,0)</f>
        <v>0</v>
      </c>
      <c r="EX199" s="139">
        <f>IF(EX198='Capital Structure'!$Q$7,'Capital Structure'!$R$14,0)</f>
        <v>0</v>
      </c>
      <c r="EY199" s="139">
        <f>IF(EY198='Capital Structure'!$Q$7,'Capital Structure'!$R$14,0)</f>
        <v>0</v>
      </c>
      <c r="EZ199" s="139">
        <f>IF(EZ198='Capital Structure'!$Q$7,'Capital Structure'!$R$14,0)</f>
        <v>0</v>
      </c>
      <c r="FA199" s="139">
        <f>IF(FA198='Capital Structure'!$Q$7,'Capital Structure'!$R$14,0)</f>
        <v>0</v>
      </c>
      <c r="FB199" s="139">
        <f>IF(FB198='Capital Structure'!$Q$7,'Capital Structure'!$R$14,0)</f>
        <v>0</v>
      </c>
      <c r="FC199" s="139">
        <f>IF(FC198='Capital Structure'!$Q$7,'Capital Structure'!$R$14,0)</f>
        <v>0</v>
      </c>
      <c r="FD199" s="139">
        <f>IF(FD198='Capital Structure'!$Q$7,'Capital Structure'!$R$14,0)</f>
        <v>0</v>
      </c>
      <c r="FE199" s="139">
        <f>IF(FE198='Capital Structure'!$Q$7,'Capital Structure'!$R$14,0)</f>
        <v>0</v>
      </c>
      <c r="FF199" s="139">
        <f>IF(FF198='Capital Structure'!$Q$7,'Capital Structure'!$R$14,0)</f>
        <v>0</v>
      </c>
      <c r="FG199" s="139">
        <f>IF(FG198='Capital Structure'!$Q$7,'Capital Structure'!$R$14,0)</f>
        <v>0</v>
      </c>
      <c r="FH199" s="139">
        <f>IF(FH198='Capital Structure'!$Q$7,'Capital Structure'!$R$14,0)</f>
        <v>0</v>
      </c>
      <c r="FI199" s="139">
        <f>IF(FI198='Capital Structure'!$Q$7,'Capital Structure'!$R$14,0)</f>
        <v>0</v>
      </c>
      <c r="FJ199" s="139">
        <f>IF(FJ198='Capital Structure'!$Q$7,'Capital Structure'!$R$14,0)</f>
        <v>0</v>
      </c>
      <c r="FK199" s="139">
        <f>IF(FK198='Capital Structure'!$Q$7,'Capital Structure'!$R$14,0)</f>
        <v>0</v>
      </c>
      <c r="FL199" s="139">
        <f>IF(FL198='Capital Structure'!$Q$7,'Capital Structure'!$R$14,0)</f>
        <v>0</v>
      </c>
      <c r="FM199" s="139">
        <f>IF(FM198='Capital Structure'!$Q$7,'Capital Structure'!$R$14,0)</f>
        <v>0</v>
      </c>
      <c r="FN199" s="139">
        <f>IF(FN198='Capital Structure'!$Q$7,'Capital Structure'!$R$14,0)</f>
        <v>0</v>
      </c>
    </row>
    <row r="200" spans="1:16384">
      <c r="A200" s="105" t="s">
        <v>297</v>
      </c>
      <c r="B200" s="105" t="s">
        <v>351</v>
      </c>
      <c r="E200" s="139">
        <f>(E202-E203)*'Capital Structure'!$R$16/12</f>
        <v>0</v>
      </c>
      <c r="F200" s="139">
        <f>(F202-F203)*'Capital Structure'!$R$16/12</f>
        <v>0</v>
      </c>
      <c r="G200" s="139">
        <f>(G202-G203)*'Capital Structure'!$R$16/12</f>
        <v>0</v>
      </c>
      <c r="H200" s="139">
        <f>(H202-H203)*'Capital Structure'!$R$16/12</f>
        <v>0</v>
      </c>
      <c r="I200" s="139">
        <f>(I202-I203)*'Capital Structure'!$R$16/12</f>
        <v>0</v>
      </c>
      <c r="J200" s="139">
        <f>(J202-J203)*'Capital Structure'!$R$16/12</f>
        <v>0</v>
      </c>
      <c r="K200" s="139">
        <f>(K202-K203)*'Capital Structure'!$R$16/12</f>
        <v>0</v>
      </c>
      <c r="L200" s="139">
        <f>(L202-L203)*'Capital Structure'!$R$16/12</f>
        <v>0</v>
      </c>
      <c r="M200" s="139">
        <f>(M202-M203)*'Capital Structure'!$R$16/12</f>
        <v>0</v>
      </c>
      <c r="N200" s="139">
        <f>(N202-N203)*'Capital Structure'!$R$16/12</f>
        <v>0</v>
      </c>
      <c r="O200" s="139">
        <f>(O202-O203)*'Capital Structure'!$R$16/12</f>
        <v>0</v>
      </c>
      <c r="P200" s="139">
        <f>(P202-P203)*'Capital Structure'!$R$16/12</f>
        <v>0</v>
      </c>
      <c r="Q200" s="139">
        <f>(Q202-Q203)*'Capital Structure'!$R$16/12</f>
        <v>0</v>
      </c>
      <c r="R200" s="139">
        <f>(R202-R203)*'Capital Structure'!$R$16/12</f>
        <v>0</v>
      </c>
      <c r="S200" s="139">
        <f>(S202-S203)*'Capital Structure'!$R$16/12</f>
        <v>0</v>
      </c>
      <c r="T200" s="139">
        <f>(T202-T203)*'Capital Structure'!$R$16/12</f>
        <v>0</v>
      </c>
      <c r="U200" s="139">
        <f>(U202-U203)*'Capital Structure'!$R$16/12</f>
        <v>0</v>
      </c>
      <c r="V200" s="139">
        <f>(V202-V203)*'Capital Structure'!$R$16/12</f>
        <v>0</v>
      </c>
      <c r="W200" s="139">
        <f>(W202-W203)*'Capital Structure'!$R$16/12</f>
        <v>0</v>
      </c>
      <c r="X200" s="139">
        <f>(X202-X203)*'Capital Structure'!$R$16/12</f>
        <v>0</v>
      </c>
      <c r="Y200" s="139">
        <f>(Y202-Y203)*'Capital Structure'!$R$16/12</f>
        <v>0</v>
      </c>
      <c r="Z200" s="139">
        <f>(Z202-Z203)*'Capital Structure'!$R$16/12</f>
        <v>0</v>
      </c>
      <c r="AA200" s="139">
        <f>(AA202-AA203)*'Capital Structure'!$R$16/12</f>
        <v>0</v>
      </c>
      <c r="AB200" s="139">
        <f>(AB202-AB203)*'Capital Structure'!$R$16/12</f>
        <v>0</v>
      </c>
      <c r="AC200" s="139">
        <f>(AC202-AC203)*'Capital Structure'!$R$16/12</f>
        <v>0</v>
      </c>
      <c r="AD200" s="139">
        <f>(AD202-AD203)*'Capital Structure'!$R$16/12</f>
        <v>0</v>
      </c>
      <c r="AE200" s="139">
        <f>(AE202-AE203)*'Capital Structure'!$R$16/12</f>
        <v>0</v>
      </c>
      <c r="AF200" s="139">
        <f>(AF202-AF203)*'Capital Structure'!$R$16/12</f>
        <v>0</v>
      </c>
      <c r="AG200" s="139">
        <f>(AG202-AG203)*'Capital Structure'!$R$16/12</f>
        <v>0</v>
      </c>
      <c r="AH200" s="139">
        <f>(AH202-AH203)*'Capital Structure'!$R$16/12</f>
        <v>0</v>
      </c>
      <c r="AI200" s="139">
        <f>(AI202-AI203)*'Capital Structure'!$R$16/12</f>
        <v>0</v>
      </c>
      <c r="AJ200" s="139">
        <f>(AJ202-AJ203)*'Capital Structure'!$R$16/12</f>
        <v>0</v>
      </c>
      <c r="AK200" s="139">
        <f>(AK202-AK203)*'Capital Structure'!$R$16/12</f>
        <v>0</v>
      </c>
      <c r="AL200" s="139">
        <f>(AL202-AL203)*'Capital Structure'!$R$16/12</f>
        <v>0</v>
      </c>
      <c r="AM200" s="139">
        <f>(AM202-AM203)*'Capital Structure'!$R$16/12</f>
        <v>0</v>
      </c>
      <c r="AN200" s="139">
        <f>(AN202-AN203)*'Capital Structure'!$R$16/12</f>
        <v>0</v>
      </c>
      <c r="AO200" s="139">
        <f>(AO202-AO203)*'Capital Structure'!$R$16/12</f>
        <v>0</v>
      </c>
      <c r="AP200" s="139">
        <f>(AP202-AP203)*'Capital Structure'!$R$16/12</f>
        <v>0</v>
      </c>
      <c r="AQ200" s="139">
        <f>(AQ202-AQ203)*'Capital Structure'!$R$16/12</f>
        <v>0</v>
      </c>
      <c r="AR200" s="139">
        <f>(AR202-AR203)*'Capital Structure'!$R$16/12</f>
        <v>0</v>
      </c>
      <c r="AS200" s="139">
        <f>(AS202-AS203)*'Capital Structure'!$R$16/12</f>
        <v>0</v>
      </c>
      <c r="AT200" s="139">
        <f>(AT202-AT203)*'Capital Structure'!$R$16/12</f>
        <v>0</v>
      </c>
      <c r="AU200" s="139">
        <f>(AU202-AU203)*'Capital Structure'!$R$16/12</f>
        <v>0</v>
      </c>
      <c r="AV200" s="139">
        <f>(AV202-AV203)*'Capital Structure'!$R$16/12</f>
        <v>0</v>
      </c>
      <c r="AW200" s="139">
        <f>(AW202-AW203)*'Capital Structure'!$R$16/12</f>
        <v>0</v>
      </c>
      <c r="AX200" s="139">
        <f>(AX202-AX203)*'Capital Structure'!$R$16/12</f>
        <v>0</v>
      </c>
      <c r="AY200" s="139">
        <f>(AY202-AY203)*'Capital Structure'!$R$16/12</f>
        <v>0</v>
      </c>
      <c r="AZ200" s="139">
        <f>(AZ202-AZ203)*'Capital Structure'!$R$16/12</f>
        <v>0</v>
      </c>
      <c r="BA200" s="139">
        <f>(BA202-BA203)*'Capital Structure'!$R$16/12</f>
        <v>0</v>
      </c>
      <c r="BB200" s="139">
        <f>(BB202-BB203)*'Capital Structure'!$R$16/12</f>
        <v>0</v>
      </c>
      <c r="BC200" s="139">
        <f>(BC202-BC203)*'Capital Structure'!$R$16/12</f>
        <v>0</v>
      </c>
      <c r="BD200" s="139">
        <f>(BD202-BD203)*'Capital Structure'!$R$16/12</f>
        <v>0</v>
      </c>
      <c r="BE200" s="139">
        <f>(BE202-BE203)*'Capital Structure'!$R$16/12</f>
        <v>0</v>
      </c>
      <c r="BF200" s="139">
        <f>(BF202-BF203)*'Capital Structure'!$R$16/12</f>
        <v>0</v>
      </c>
      <c r="BG200" s="139">
        <f>(BG202-BG203)*'Capital Structure'!$R$16/12</f>
        <v>0</v>
      </c>
      <c r="BH200" s="139">
        <f>(BH202-BH203)*'Capital Structure'!$R$16/12</f>
        <v>0</v>
      </c>
      <c r="BI200" s="139">
        <f>(BI202-BI203)*'Capital Structure'!$R$16/12</f>
        <v>0</v>
      </c>
      <c r="BJ200" s="139">
        <f>(BJ202-BJ203)*'Capital Structure'!$R$16/12</f>
        <v>0</v>
      </c>
      <c r="BK200" s="139">
        <f>(BK202-BK203)*'Capital Structure'!$R$16/12</f>
        <v>0</v>
      </c>
      <c r="BL200" s="139">
        <f>(BL202-BL203)*'Capital Structure'!$R$16/12</f>
        <v>0</v>
      </c>
      <c r="BM200" s="139">
        <f>(BM202-BM203)*'Capital Structure'!$R$16/12</f>
        <v>0</v>
      </c>
      <c r="BN200" s="139">
        <f>(BN202-BN203)*'Capital Structure'!$R$16/12</f>
        <v>0</v>
      </c>
      <c r="BO200" s="139">
        <f>(BO202-BO203)*'Capital Structure'!$R$16/12</f>
        <v>0</v>
      </c>
      <c r="BP200" s="139">
        <f>(BP202-BP203)*'Capital Structure'!$R$16/12</f>
        <v>0</v>
      </c>
      <c r="BQ200" s="139">
        <f>(BQ202-BQ203)*'Capital Structure'!$R$16/12</f>
        <v>0</v>
      </c>
      <c r="BR200" s="139">
        <f>(BR202-BR203)*'Capital Structure'!$R$16/12</f>
        <v>0</v>
      </c>
      <c r="BS200" s="139">
        <f>(BS202-BS203)*'Capital Structure'!$R$16/12</f>
        <v>0</v>
      </c>
      <c r="BT200" s="139">
        <f>(BT202-BT203)*'Capital Structure'!$R$16/12</f>
        <v>0</v>
      </c>
      <c r="BU200" s="139">
        <f>(BU202-BU203)*'Capital Structure'!$R$16/12</f>
        <v>0</v>
      </c>
      <c r="BV200" s="139">
        <f>(BV202-BV203)*'Capital Structure'!$R$16/12</f>
        <v>0</v>
      </c>
      <c r="BW200" s="139">
        <f>(BW202-BW203)*'Capital Structure'!$R$16/12</f>
        <v>0</v>
      </c>
      <c r="BX200" s="139">
        <f>(BX202-BX203)*'Capital Structure'!$R$16/12</f>
        <v>0</v>
      </c>
      <c r="BY200" s="139">
        <f>(BY202-BY203)*'Capital Structure'!$R$16/12</f>
        <v>0</v>
      </c>
      <c r="BZ200" s="139">
        <f>(BZ202-BZ203)*'Capital Structure'!$R$16/12</f>
        <v>0</v>
      </c>
      <c r="CA200" s="139">
        <f>(CA202-CA203)*'Capital Structure'!$R$16/12</f>
        <v>0</v>
      </c>
      <c r="CB200" s="139">
        <f>(CB202-CB203)*'Capital Structure'!$R$16/12</f>
        <v>0</v>
      </c>
      <c r="CC200" s="139">
        <f>(CC202-CC203)*'Capital Structure'!$R$16/12</f>
        <v>0</v>
      </c>
      <c r="CD200" s="139">
        <f>(CD202-CD203)*'Capital Structure'!$R$16/12</f>
        <v>0</v>
      </c>
      <c r="CE200" s="139">
        <f>(CE202-CE203)*'Capital Structure'!$R$16/12</f>
        <v>0</v>
      </c>
      <c r="CF200" s="139">
        <f>(CF202-CF203)*'Capital Structure'!$R$16/12</f>
        <v>0</v>
      </c>
      <c r="CG200" s="139">
        <f>(CG202-CG203)*'Capital Structure'!$R$16/12</f>
        <v>0</v>
      </c>
      <c r="CH200" s="139">
        <f>(CH202-CH203)*'Capital Structure'!$R$16/12</f>
        <v>0</v>
      </c>
      <c r="CI200" s="139">
        <f>(CI202-CI203)*'Capital Structure'!$R$16/12</f>
        <v>0</v>
      </c>
      <c r="CJ200" s="139">
        <f>(CJ202-CJ203)*'Capital Structure'!$R$16/12</f>
        <v>0</v>
      </c>
      <c r="CK200" s="139">
        <f>(CK202-CK203)*'Capital Structure'!$R$16/12</f>
        <v>0</v>
      </c>
      <c r="CL200" s="139">
        <f>(CL202-CL203)*'Capital Structure'!$R$16/12</f>
        <v>0</v>
      </c>
      <c r="CM200" s="139">
        <f>(CM202-CM203)*'Capital Structure'!$R$16/12</f>
        <v>0</v>
      </c>
      <c r="CN200" s="139">
        <f>(CN202-CN203)*'Capital Structure'!$R$16/12</f>
        <v>0</v>
      </c>
      <c r="CO200" s="139">
        <f>(CO202-CO203)*'Capital Structure'!$R$16/12</f>
        <v>0</v>
      </c>
      <c r="CP200" s="139">
        <f>(CP202-CP203)*'Capital Structure'!$R$16/12</f>
        <v>0</v>
      </c>
      <c r="CQ200" s="139">
        <f>(CQ202-CQ203)*'Capital Structure'!$R$16/12</f>
        <v>0</v>
      </c>
      <c r="CR200" s="139">
        <f>(CR202-CR203)*'Capital Structure'!$R$16/12</f>
        <v>0</v>
      </c>
      <c r="CS200" s="139">
        <f>(CS202-CS203)*'Capital Structure'!$R$16/12</f>
        <v>0</v>
      </c>
      <c r="CT200" s="139">
        <f>(CT202-CT203)*'Capital Structure'!$R$16/12</f>
        <v>0</v>
      </c>
      <c r="CU200" s="139">
        <f>(CU202-CU203)*'Capital Structure'!$R$16/12</f>
        <v>0</v>
      </c>
      <c r="CV200" s="139">
        <f>(CV202-CV203)*'Capital Structure'!$R$16/12</f>
        <v>0</v>
      </c>
      <c r="CW200" s="139">
        <f>(CW202-CW203)*'Capital Structure'!$R$16/12</f>
        <v>0</v>
      </c>
      <c r="CX200" s="139">
        <f>(CX202-CX203)*'Capital Structure'!$R$16/12</f>
        <v>0</v>
      </c>
      <c r="CY200" s="139">
        <f>(CY202-CY203)*'Capital Structure'!$R$16/12</f>
        <v>0</v>
      </c>
      <c r="CZ200" s="139">
        <f>(CZ202-CZ203)*'Capital Structure'!$R$16/12</f>
        <v>0</v>
      </c>
      <c r="DA200" s="139">
        <f>(DA202-DA203)*'Capital Structure'!$R$16/12</f>
        <v>0</v>
      </c>
      <c r="DB200" s="139">
        <f>(DB202-DB203)*'Capital Structure'!$R$16/12</f>
        <v>0</v>
      </c>
      <c r="DC200" s="139">
        <f>(DC202-DC203)*'Capital Structure'!$R$16/12</f>
        <v>0</v>
      </c>
      <c r="DD200" s="139">
        <f>(DD202-DD203)*'Capital Structure'!$R$16/12</f>
        <v>0</v>
      </c>
      <c r="DE200" s="139">
        <f>(DE202-DE203)*'Capital Structure'!$R$16/12</f>
        <v>0</v>
      </c>
      <c r="DF200" s="139">
        <f>(DF202-DF203)*'Capital Structure'!$R$16/12</f>
        <v>0</v>
      </c>
      <c r="DG200" s="139">
        <f>(DG202-DG203)*'Capital Structure'!$R$16/12</f>
        <v>0</v>
      </c>
      <c r="DH200" s="139">
        <f>(DH202-DH203)*'Capital Structure'!$R$16/12</f>
        <v>0</v>
      </c>
      <c r="DI200" s="139">
        <f>(DI202-DI203)*'Capital Structure'!$R$16/12</f>
        <v>0</v>
      </c>
      <c r="DJ200" s="139">
        <f>(DJ202-DJ203)*'Capital Structure'!$R$16/12</f>
        <v>0</v>
      </c>
      <c r="DK200" s="139">
        <f>(DK202-DK203)*'Capital Structure'!$R$16/12</f>
        <v>0</v>
      </c>
      <c r="DL200" s="139">
        <f>(DL202-DL203)*'Capital Structure'!$R$16/12</f>
        <v>0</v>
      </c>
      <c r="DM200" s="139">
        <f>(DM202-DM203)*'Capital Structure'!$R$16/12</f>
        <v>0</v>
      </c>
      <c r="DN200" s="139">
        <f>(DN202-DN203)*'Capital Structure'!$R$16/12</f>
        <v>0</v>
      </c>
      <c r="DO200" s="139">
        <f>(DO202-DO203)*'Capital Structure'!$R$16/12</f>
        <v>0</v>
      </c>
      <c r="DP200" s="139">
        <f>(DP202-DP203)*'Capital Structure'!$R$16/12</f>
        <v>0</v>
      </c>
      <c r="DQ200" s="139">
        <f>(DQ202-DQ203)*'Capital Structure'!$R$16/12</f>
        <v>0</v>
      </c>
      <c r="DR200" s="139">
        <f>(DR202-DR203)*'Capital Structure'!$R$16/12</f>
        <v>0</v>
      </c>
      <c r="DS200" s="139">
        <f>(DS202-DS203)*'Capital Structure'!$R$16/12</f>
        <v>0</v>
      </c>
      <c r="DT200" s="139">
        <f>(DT202-DT203)*'Capital Structure'!$R$16/12</f>
        <v>0</v>
      </c>
      <c r="DU200" s="139">
        <f>(DU202-DU203)*'Capital Structure'!$R$16/12</f>
        <v>0</v>
      </c>
      <c r="DV200" s="139">
        <f>(DV202-DV203)*'Capital Structure'!$R$16/12</f>
        <v>0</v>
      </c>
      <c r="DW200" s="139">
        <f>(DW202-DW203)*'Capital Structure'!$R$16/12</f>
        <v>0</v>
      </c>
      <c r="DX200" s="139">
        <f>(DX202-DX203)*'Capital Structure'!$R$16/12</f>
        <v>0</v>
      </c>
      <c r="DY200" s="139">
        <f>(DY202-DY203)*'Capital Structure'!$R$16/12</f>
        <v>0</v>
      </c>
      <c r="DZ200" s="139">
        <f>(DZ202-DZ203)*'Capital Structure'!$R$16/12</f>
        <v>0</v>
      </c>
      <c r="EA200" s="139">
        <f>(EA202-EA203)*'Capital Structure'!$R$16/12</f>
        <v>0</v>
      </c>
      <c r="EB200" s="139">
        <f>(EB202-EB203)*'Capital Structure'!$R$16/12</f>
        <v>0</v>
      </c>
      <c r="EC200" s="139">
        <f>(EC202-EC203)*'Capital Structure'!$R$16/12</f>
        <v>0</v>
      </c>
      <c r="ED200" s="139">
        <f>(ED202-ED203)*'Capital Structure'!$R$16/12</f>
        <v>0</v>
      </c>
      <c r="EE200" s="139">
        <f>(EE202-EE203)*'Capital Structure'!$R$16/12</f>
        <v>0</v>
      </c>
      <c r="EF200" s="139">
        <f>(EF202-EF203)*'Capital Structure'!$R$16/12</f>
        <v>0</v>
      </c>
      <c r="EG200" s="139">
        <f>(EG202-EG203)*'Capital Structure'!$R$16/12</f>
        <v>0</v>
      </c>
      <c r="EH200" s="139">
        <f>(EH202-EH203)*'Capital Structure'!$R$16/12</f>
        <v>0</v>
      </c>
      <c r="EI200" s="139">
        <f>(EI202-EI203)*'Capital Structure'!$R$16/12</f>
        <v>0</v>
      </c>
      <c r="EJ200" s="139">
        <f>(EJ202-EJ203)*'Capital Structure'!$R$16/12</f>
        <v>0</v>
      </c>
      <c r="EK200" s="139">
        <f>(EK202-EK203)*'Capital Structure'!$R$16/12</f>
        <v>0</v>
      </c>
      <c r="EL200" s="139">
        <f>(EL202-EL203)*'Capital Structure'!$R$16/12</f>
        <v>0</v>
      </c>
      <c r="EM200" s="139">
        <f>(EM202-EM203)*'Capital Structure'!$R$16/12</f>
        <v>0</v>
      </c>
      <c r="EN200" s="139">
        <f>(EN202-EN203)*'Capital Structure'!$R$16/12</f>
        <v>0</v>
      </c>
      <c r="EO200" s="139">
        <f>(EO202-EO203)*'Capital Structure'!$R$16/12</f>
        <v>0</v>
      </c>
      <c r="EP200" s="139">
        <f>(EP202-EP203)*'Capital Structure'!$R$16/12</f>
        <v>0</v>
      </c>
      <c r="EQ200" s="139">
        <f>(EQ202-EQ203)*'Capital Structure'!$R$16/12</f>
        <v>0</v>
      </c>
      <c r="ER200" s="139">
        <f>(ER202-ER203)*'Capital Structure'!$R$16/12</f>
        <v>0</v>
      </c>
      <c r="ES200" s="139">
        <f>(ES202-ES203)*'Capital Structure'!$R$16/12</f>
        <v>0</v>
      </c>
      <c r="ET200" s="139">
        <f>(ET202-ET203)*'Capital Structure'!$R$16/12</f>
        <v>0</v>
      </c>
      <c r="EU200" s="139">
        <f>(EU202-EU203)*'Capital Structure'!$R$16/12</f>
        <v>0</v>
      </c>
      <c r="EV200" s="139">
        <f>(EV202-EV203)*'Capital Structure'!$R$16/12</f>
        <v>0</v>
      </c>
      <c r="EW200" s="139">
        <f>(EW202-EW203)*'Capital Structure'!$R$16/12</f>
        <v>0</v>
      </c>
      <c r="EX200" s="139">
        <f>(EX202-EX203)*'Capital Structure'!$R$16/12</f>
        <v>0</v>
      </c>
      <c r="EY200" s="139">
        <f>(EY202-EY203)*'Capital Structure'!$R$16/12</f>
        <v>0</v>
      </c>
      <c r="EZ200" s="139">
        <f>(EZ202-EZ203)*'Capital Structure'!$R$16/12</f>
        <v>0</v>
      </c>
      <c r="FA200" s="139">
        <f>(FA202-FA203)*'Capital Structure'!$R$16/12</f>
        <v>0</v>
      </c>
      <c r="FB200" s="139">
        <f>(FB202-FB203)*'Capital Structure'!$R$16/12</f>
        <v>0</v>
      </c>
      <c r="FC200" s="139">
        <f>(FC202-FC203)*'Capital Structure'!$R$16/12</f>
        <v>0</v>
      </c>
      <c r="FD200" s="139">
        <f>(FD202-FD203)*'Capital Structure'!$R$16/12</f>
        <v>0</v>
      </c>
      <c r="FE200" s="139">
        <f>(FE202-FE203)*'Capital Structure'!$R$16/12</f>
        <v>0</v>
      </c>
      <c r="FF200" s="139">
        <f>(FF202-FF203)*'Capital Structure'!$R$16/12</f>
        <v>0</v>
      </c>
      <c r="FG200" s="139">
        <f>(FG202-FG203)*'Capital Structure'!$R$16/12</f>
        <v>0</v>
      </c>
      <c r="FH200" s="139">
        <f>(FH202-FH203)*'Capital Structure'!$R$16/12</f>
        <v>0</v>
      </c>
      <c r="FI200" s="139">
        <f>(FI202-FI203)*'Capital Structure'!$R$16/12</f>
        <v>0</v>
      </c>
      <c r="FJ200" s="139">
        <f>(FJ202-FJ203)*'Capital Structure'!$R$16/12</f>
        <v>0</v>
      </c>
      <c r="FK200" s="139">
        <f>(FK202-FK203)*'Capital Structure'!$R$16/12</f>
        <v>0</v>
      </c>
      <c r="FL200" s="139">
        <f>(FL202-FL203)*'Capital Structure'!$R$16/12</f>
        <v>0</v>
      </c>
      <c r="FM200" s="139">
        <f>(FM202-FM203)*'Capital Structure'!$R$16/12</f>
        <v>0</v>
      </c>
      <c r="FN200" s="139">
        <f>(FN202-FN203)*'Capital Structure'!$R$16/12</f>
        <v>0</v>
      </c>
    </row>
    <row r="201" spans="1:16384">
      <c r="B201" s="139" t="s">
        <v>352</v>
      </c>
      <c r="E201" s="139">
        <f>IFERROR(VLOOKUP(E198,'Capital Structure'!$R$22:$S$24,2,FALSE),0)</f>
        <v>0</v>
      </c>
      <c r="F201" s="139">
        <f>IFERROR(VLOOKUP(F198,'Capital Structure'!$R$22:$S$24,2,FALSE),0)</f>
        <v>0</v>
      </c>
      <c r="G201" s="139">
        <f>IFERROR(VLOOKUP(G198,'Capital Structure'!$R$22:$S$24,2,FALSE),0)</f>
        <v>0</v>
      </c>
      <c r="H201" s="139">
        <f>IFERROR(VLOOKUP(H198,'Capital Structure'!$R$22:$S$24,2,FALSE),0)</f>
        <v>0</v>
      </c>
      <c r="I201" s="139">
        <f>IFERROR(VLOOKUP(I198,'Capital Structure'!$R$22:$S$24,2,FALSE),0)</f>
        <v>0</v>
      </c>
      <c r="J201" s="139">
        <f>IFERROR(VLOOKUP(J198,'Capital Structure'!$R$22:$S$24,2,FALSE),0)</f>
        <v>0</v>
      </c>
      <c r="K201" s="139">
        <f>IFERROR(VLOOKUP(K198,'Capital Structure'!$R$22:$S$24,2,FALSE),0)</f>
        <v>0</v>
      </c>
      <c r="L201" s="139">
        <f>IFERROR(VLOOKUP(L198,'Capital Structure'!$R$22:$S$24,2,FALSE),0)</f>
        <v>0</v>
      </c>
      <c r="M201" s="139">
        <f>IFERROR(VLOOKUP(M198,'Capital Structure'!$R$22:$S$24,2,FALSE),0)</f>
        <v>0</v>
      </c>
      <c r="N201" s="139">
        <f>IFERROR(VLOOKUP(N198,'Capital Structure'!$R$22:$S$24,2,FALSE),0)</f>
        <v>0</v>
      </c>
      <c r="O201" s="139">
        <f>IFERROR(VLOOKUP(O198,'Capital Structure'!$R$22:$S$24,2,FALSE),0)</f>
        <v>0</v>
      </c>
      <c r="P201" s="139">
        <f>IFERROR(VLOOKUP(P198,'Capital Structure'!$R$22:$S$24,2,FALSE),0)</f>
        <v>0</v>
      </c>
      <c r="Q201" s="139">
        <f>IFERROR(VLOOKUP(Q198,'Capital Structure'!$R$22:$S$24,2,FALSE),0)</f>
        <v>0</v>
      </c>
      <c r="R201" s="139">
        <f>IFERROR(VLOOKUP(R198,'Capital Structure'!$R$22:$S$24,2,FALSE),0)</f>
        <v>0</v>
      </c>
      <c r="S201" s="139">
        <f>IFERROR(VLOOKUP(S198,'Capital Structure'!$R$22:$S$24,2,FALSE),0)</f>
        <v>0</v>
      </c>
      <c r="T201" s="139">
        <f>IFERROR(VLOOKUP(T198,'Capital Structure'!$R$22:$S$24,2,FALSE),0)</f>
        <v>0</v>
      </c>
      <c r="U201" s="139">
        <f>IFERROR(VLOOKUP(U198,'Capital Structure'!$R$22:$S$24,2,FALSE),0)</f>
        <v>0</v>
      </c>
      <c r="V201" s="139">
        <f>IFERROR(VLOOKUP(V198,'Capital Structure'!$R$22:$S$24,2,FALSE),0)</f>
        <v>0</v>
      </c>
      <c r="W201" s="139">
        <f>IFERROR(VLOOKUP(W198,'Capital Structure'!$R$22:$S$24,2,FALSE),0)</f>
        <v>0</v>
      </c>
      <c r="X201" s="139">
        <f>IFERROR(VLOOKUP(X198,'Capital Structure'!$R$22:$S$24,2,FALSE),0)</f>
        <v>0</v>
      </c>
      <c r="Y201" s="139">
        <f>IFERROR(VLOOKUP(Y198,'Capital Structure'!$R$22:$S$24,2,FALSE),0)</f>
        <v>0</v>
      </c>
      <c r="Z201" s="139">
        <f>IFERROR(VLOOKUP(Z198,'Capital Structure'!$R$22:$S$24,2,FALSE),0)</f>
        <v>0</v>
      </c>
      <c r="AA201" s="139">
        <f>IFERROR(VLOOKUP(AA198,'Capital Structure'!$R$22:$S$24,2,FALSE),0)</f>
        <v>0</v>
      </c>
      <c r="AB201" s="139">
        <f>IFERROR(VLOOKUP(AB198,'Capital Structure'!$R$22:$S$24,2,FALSE),0)</f>
        <v>0</v>
      </c>
      <c r="AC201" s="139">
        <f>IFERROR(VLOOKUP(AC198,'Capital Structure'!$R$22:$S$24,2,FALSE),0)</f>
        <v>0</v>
      </c>
      <c r="AD201" s="139">
        <f>IFERROR(VLOOKUP(AD198,'Capital Structure'!$R$22:$S$24,2,FALSE),0)</f>
        <v>0</v>
      </c>
      <c r="AE201" s="139">
        <f>IFERROR(VLOOKUP(AE198,'Capital Structure'!$R$22:$S$24,2,FALSE),0)</f>
        <v>0</v>
      </c>
      <c r="AF201" s="139">
        <f>IFERROR(VLOOKUP(AF198,'Capital Structure'!$R$22:$S$24,2,FALSE),0)</f>
        <v>0</v>
      </c>
      <c r="AG201" s="139">
        <f>IFERROR(VLOOKUP(AG198,'Capital Structure'!$R$22:$S$24,2,FALSE),0)</f>
        <v>0</v>
      </c>
      <c r="AH201" s="139">
        <f>IFERROR(VLOOKUP(AH198,'Capital Structure'!$R$22:$S$24,2,FALSE),0)</f>
        <v>0</v>
      </c>
      <c r="AI201" s="139">
        <f>IFERROR(VLOOKUP(AI198,'Capital Structure'!$R$22:$S$24,2,FALSE),0)</f>
        <v>0</v>
      </c>
      <c r="AJ201" s="139">
        <f>IFERROR(VLOOKUP(AJ198,'Capital Structure'!$R$22:$S$24,2,FALSE),0)</f>
        <v>0</v>
      </c>
      <c r="AK201" s="139">
        <f>IFERROR(VLOOKUP(AK198,'Capital Structure'!$R$22:$S$24,2,FALSE),0)</f>
        <v>0</v>
      </c>
      <c r="AL201" s="139">
        <f>IFERROR(VLOOKUP(AL198,'Capital Structure'!$R$22:$S$24,2,FALSE),0)</f>
        <v>0</v>
      </c>
      <c r="AM201" s="139">
        <f>IFERROR(VLOOKUP(AM198,'Capital Structure'!$R$22:$S$24,2,FALSE),0)</f>
        <v>0</v>
      </c>
      <c r="AN201" s="139">
        <f>IFERROR(VLOOKUP(AN198,'Capital Structure'!$R$22:$S$24,2,FALSE),0)</f>
        <v>0</v>
      </c>
      <c r="AO201" s="139">
        <f>IFERROR(VLOOKUP(AO198,'Capital Structure'!$R$22:$S$24,2,FALSE),0)</f>
        <v>0</v>
      </c>
      <c r="AP201" s="139">
        <f>IFERROR(VLOOKUP(AP198,'Capital Structure'!$R$22:$S$24,2,FALSE),0)</f>
        <v>0</v>
      </c>
      <c r="AQ201" s="139">
        <f>IFERROR(VLOOKUP(AQ198,'Capital Structure'!$R$22:$S$24,2,FALSE),0)</f>
        <v>0</v>
      </c>
      <c r="AR201" s="139">
        <f>IFERROR(VLOOKUP(AR198,'Capital Structure'!$R$22:$S$24,2,FALSE),0)</f>
        <v>0</v>
      </c>
      <c r="AS201" s="139">
        <f>IFERROR(VLOOKUP(AS198,'Capital Structure'!$R$22:$S$24,2,FALSE),0)</f>
        <v>0</v>
      </c>
      <c r="AT201" s="139">
        <f>IFERROR(VLOOKUP(AT198,'Capital Structure'!$R$22:$S$24,2,FALSE),0)</f>
        <v>0</v>
      </c>
      <c r="AU201" s="139">
        <f>IFERROR(VLOOKUP(AU198,'Capital Structure'!$R$22:$S$24,2,FALSE),0)</f>
        <v>0</v>
      </c>
      <c r="AV201" s="139">
        <f>IFERROR(VLOOKUP(AV198,'Capital Structure'!$R$22:$S$24,2,FALSE),0)</f>
        <v>0</v>
      </c>
      <c r="AW201" s="139">
        <f>IFERROR(VLOOKUP(AW198,'Capital Structure'!$R$22:$S$24,2,FALSE),0)</f>
        <v>0</v>
      </c>
      <c r="AX201" s="139">
        <f>IFERROR(VLOOKUP(AX198,'Capital Structure'!$R$22:$S$24,2,FALSE),0)</f>
        <v>0</v>
      </c>
      <c r="AY201" s="139">
        <f>IFERROR(VLOOKUP(AY198,'Capital Structure'!$R$22:$S$24,2,FALSE),0)</f>
        <v>0</v>
      </c>
      <c r="AZ201" s="139">
        <f>IFERROR(VLOOKUP(AZ198,'Capital Structure'!$R$22:$S$24,2,FALSE),0)</f>
        <v>0</v>
      </c>
      <c r="BA201" s="139">
        <f>IFERROR(VLOOKUP(BA198,'Capital Structure'!$R$22:$S$24,2,FALSE),0)</f>
        <v>0</v>
      </c>
      <c r="BB201" s="139">
        <f>IFERROR(VLOOKUP(BB198,'Capital Structure'!$R$22:$S$24,2,FALSE),0)</f>
        <v>0</v>
      </c>
      <c r="BC201" s="139">
        <f>IFERROR(VLOOKUP(BC198,'Capital Structure'!$R$22:$S$24,2,FALSE),0)</f>
        <v>0</v>
      </c>
      <c r="BD201" s="139">
        <f>IFERROR(VLOOKUP(BD198,'Capital Structure'!$R$22:$S$24,2,FALSE),0)</f>
        <v>0</v>
      </c>
      <c r="BE201" s="139">
        <f>IFERROR(VLOOKUP(BE198,'Capital Structure'!$R$22:$S$24,2,FALSE),0)</f>
        <v>0</v>
      </c>
      <c r="BF201" s="139">
        <f>IFERROR(VLOOKUP(BF198,'Capital Structure'!$R$22:$S$24,2,FALSE),0)</f>
        <v>0</v>
      </c>
      <c r="BG201" s="139">
        <f>IFERROR(VLOOKUP(BG198,'Capital Structure'!$R$22:$S$24,2,FALSE),0)</f>
        <v>0</v>
      </c>
      <c r="BH201" s="139">
        <f>IFERROR(VLOOKUP(BH198,'Capital Structure'!$R$22:$S$24,2,FALSE),0)</f>
        <v>0</v>
      </c>
      <c r="BI201" s="139">
        <f>IFERROR(VLOOKUP(BI198,'Capital Structure'!$R$22:$S$24,2,FALSE),0)</f>
        <v>0</v>
      </c>
      <c r="BJ201" s="139">
        <f>IFERROR(VLOOKUP(BJ198,'Capital Structure'!$R$22:$S$24,2,FALSE),0)</f>
        <v>0</v>
      </c>
      <c r="BK201" s="139">
        <f>IFERROR(VLOOKUP(BK198,'Capital Structure'!$R$22:$S$24,2,FALSE),0)</f>
        <v>0</v>
      </c>
      <c r="BL201" s="139">
        <f>IFERROR(VLOOKUP(BL198,'Capital Structure'!$R$22:$S$24,2,FALSE),0)</f>
        <v>0</v>
      </c>
      <c r="BM201" s="139">
        <f>IFERROR(VLOOKUP(BM198,'Capital Structure'!$R$22:$S$24,2,FALSE),0)</f>
        <v>0</v>
      </c>
      <c r="BN201" s="139">
        <f>IFERROR(VLOOKUP(BN198,'Capital Structure'!$R$22:$S$24,2,FALSE),0)</f>
        <v>0</v>
      </c>
      <c r="BO201" s="139">
        <f>IFERROR(VLOOKUP(BO198,'Capital Structure'!$R$22:$S$24,2,FALSE),0)</f>
        <v>0</v>
      </c>
      <c r="BP201" s="139">
        <f>IFERROR(VLOOKUP(BP198,'Capital Structure'!$R$22:$S$24,2,FALSE),0)</f>
        <v>0</v>
      </c>
      <c r="BQ201" s="139">
        <f>IFERROR(VLOOKUP(BQ198,'Capital Structure'!$R$22:$S$24,2,FALSE),0)</f>
        <v>0</v>
      </c>
      <c r="BR201" s="139">
        <f>IFERROR(VLOOKUP(BR198,'Capital Structure'!$R$22:$S$24,2,FALSE),0)</f>
        <v>0</v>
      </c>
      <c r="BS201" s="139">
        <f>IFERROR(VLOOKUP(BS198,'Capital Structure'!$R$22:$S$24,2,FALSE),0)</f>
        <v>0</v>
      </c>
      <c r="BT201" s="139">
        <f>IFERROR(VLOOKUP(BT198,'Capital Structure'!$R$22:$S$24,2,FALSE),0)</f>
        <v>0</v>
      </c>
      <c r="BU201" s="139">
        <f>IFERROR(VLOOKUP(BU198,'Capital Structure'!$R$22:$S$24,2,FALSE),0)</f>
        <v>0</v>
      </c>
      <c r="BV201" s="139">
        <f>IFERROR(VLOOKUP(BV198,'Capital Structure'!$R$22:$S$24,2,FALSE),0)</f>
        <v>0</v>
      </c>
      <c r="BW201" s="139">
        <f>IFERROR(VLOOKUP(BW198,'Capital Structure'!$R$22:$S$24,2,FALSE),0)</f>
        <v>0</v>
      </c>
      <c r="BX201" s="139">
        <f>IFERROR(VLOOKUP(BX198,'Capital Structure'!$R$22:$S$24,2,FALSE),0)</f>
        <v>0</v>
      </c>
      <c r="BY201" s="139">
        <f>IFERROR(VLOOKUP(BY198,'Capital Structure'!$R$22:$S$24,2,FALSE),0)</f>
        <v>0</v>
      </c>
      <c r="BZ201" s="139">
        <f>IFERROR(VLOOKUP(BZ198,'Capital Structure'!$R$22:$S$24,2,FALSE),0)</f>
        <v>0</v>
      </c>
      <c r="CA201" s="139">
        <f>IFERROR(VLOOKUP(CA198,'Capital Structure'!$R$22:$S$24,2,FALSE),0)</f>
        <v>0</v>
      </c>
      <c r="CB201" s="139">
        <f>IFERROR(VLOOKUP(CB198,'Capital Structure'!$R$22:$S$24,2,FALSE),0)</f>
        <v>0</v>
      </c>
      <c r="CC201" s="139">
        <f>IFERROR(VLOOKUP(CC198,'Capital Structure'!$R$22:$S$24,2,FALSE),0)</f>
        <v>0</v>
      </c>
      <c r="CD201" s="139">
        <f>IFERROR(VLOOKUP(CD198,'Capital Structure'!$R$22:$S$24,2,FALSE),0)</f>
        <v>0</v>
      </c>
      <c r="CE201" s="139">
        <f>IFERROR(VLOOKUP(CE198,'Capital Structure'!$R$22:$S$24,2,FALSE),0)</f>
        <v>0</v>
      </c>
      <c r="CF201" s="139">
        <f>IFERROR(VLOOKUP(CF198,'Capital Structure'!$R$22:$S$24,2,FALSE),0)</f>
        <v>0</v>
      </c>
      <c r="CG201" s="139">
        <f>IFERROR(VLOOKUP(CG198,'Capital Structure'!$R$22:$S$24,2,FALSE),0)</f>
        <v>0</v>
      </c>
      <c r="CH201" s="139">
        <f>IFERROR(VLOOKUP(CH198,'Capital Structure'!$R$22:$S$24,2,FALSE),0)</f>
        <v>0</v>
      </c>
      <c r="CI201" s="139">
        <f>IFERROR(VLOOKUP(CI198,'Capital Structure'!$R$22:$S$24,2,FALSE),0)</f>
        <v>0</v>
      </c>
      <c r="CJ201" s="139">
        <f>IFERROR(VLOOKUP(CJ198,'Capital Structure'!$R$22:$S$24,2,FALSE),0)</f>
        <v>0</v>
      </c>
      <c r="CK201" s="139">
        <f>IFERROR(VLOOKUP(CK198,'Capital Structure'!$R$22:$S$24,2,FALSE),0)</f>
        <v>0</v>
      </c>
      <c r="CL201" s="139">
        <f>IFERROR(VLOOKUP(CL198,'Capital Structure'!$R$22:$S$24,2,FALSE),0)</f>
        <v>0</v>
      </c>
      <c r="CM201" s="139">
        <f>IFERROR(VLOOKUP(CM198,'Capital Structure'!$R$22:$S$24,2,FALSE),0)</f>
        <v>0</v>
      </c>
      <c r="CN201" s="139">
        <f>IFERROR(VLOOKUP(CN198,'Capital Structure'!$R$22:$S$24,2,FALSE),0)</f>
        <v>0</v>
      </c>
      <c r="CO201" s="139">
        <f>IFERROR(VLOOKUP(CO198,'Capital Structure'!$R$22:$S$24,2,FALSE),0)</f>
        <v>0</v>
      </c>
      <c r="CP201" s="139">
        <f>IFERROR(VLOOKUP(CP198,'Capital Structure'!$R$22:$S$24,2,FALSE),0)</f>
        <v>0</v>
      </c>
      <c r="CQ201" s="139">
        <f>IFERROR(VLOOKUP(CQ198,'Capital Structure'!$R$22:$S$24,2,FALSE),0)</f>
        <v>0</v>
      </c>
      <c r="CR201" s="139">
        <f>IFERROR(VLOOKUP(CR198,'Capital Structure'!$R$22:$S$24,2,FALSE),0)</f>
        <v>0</v>
      </c>
      <c r="CS201" s="139">
        <f>IFERROR(VLOOKUP(CS198,'Capital Structure'!$R$22:$S$24,2,FALSE),0)</f>
        <v>0</v>
      </c>
      <c r="CT201" s="139">
        <f>IFERROR(VLOOKUP(CT198,'Capital Structure'!$R$22:$S$24,2,FALSE),0)</f>
        <v>0</v>
      </c>
      <c r="CU201" s="139">
        <f>IFERROR(VLOOKUP(CU198,'Capital Structure'!$R$22:$S$24,2,FALSE),0)</f>
        <v>0</v>
      </c>
      <c r="CV201" s="139">
        <f>IFERROR(VLOOKUP(CV198,'Capital Structure'!$R$22:$S$24,2,FALSE),0)</f>
        <v>0</v>
      </c>
      <c r="CW201" s="139">
        <f>IFERROR(VLOOKUP(CW198,'Capital Structure'!$R$22:$S$24,2,FALSE),0)</f>
        <v>0</v>
      </c>
      <c r="CX201" s="139">
        <f>IFERROR(VLOOKUP(CX198,'Capital Structure'!$R$22:$S$24,2,FALSE),0)</f>
        <v>0</v>
      </c>
      <c r="CY201" s="139">
        <f>IFERROR(VLOOKUP(CY198,'Capital Structure'!$R$22:$S$24,2,FALSE),0)</f>
        <v>0</v>
      </c>
      <c r="CZ201" s="139">
        <f>IFERROR(VLOOKUP(CZ198,'Capital Structure'!$R$22:$S$24,2,FALSE),0)</f>
        <v>0</v>
      </c>
      <c r="DA201" s="139">
        <f>IFERROR(VLOOKUP(DA198,'Capital Structure'!$R$22:$S$24,2,FALSE),0)</f>
        <v>0</v>
      </c>
      <c r="DB201" s="139">
        <f>IFERROR(VLOOKUP(DB198,'Capital Structure'!$R$22:$S$24,2,FALSE),0)</f>
        <v>0</v>
      </c>
      <c r="DC201" s="139">
        <f>IFERROR(VLOOKUP(DC198,'Capital Structure'!$R$22:$S$24,2,FALSE),0)</f>
        <v>0</v>
      </c>
      <c r="DD201" s="139">
        <f>IFERROR(VLOOKUP(DD198,'Capital Structure'!$R$22:$S$24,2,FALSE),0)</f>
        <v>0</v>
      </c>
      <c r="DE201" s="139">
        <f>IFERROR(VLOOKUP(DE198,'Capital Structure'!$R$22:$S$24,2,FALSE),0)</f>
        <v>0</v>
      </c>
      <c r="DF201" s="139">
        <f>IFERROR(VLOOKUP(DF198,'Capital Structure'!$R$22:$S$24,2,FALSE),0)</f>
        <v>0</v>
      </c>
      <c r="DG201" s="139">
        <f>IFERROR(VLOOKUP(DG198,'Capital Structure'!$R$22:$S$24,2,FALSE),0)</f>
        <v>0</v>
      </c>
      <c r="DH201" s="139">
        <f>IFERROR(VLOOKUP(DH198,'Capital Structure'!$R$22:$S$24,2,FALSE),0)</f>
        <v>0</v>
      </c>
      <c r="DI201" s="139">
        <f>IFERROR(VLOOKUP(DI198,'Capital Structure'!$R$22:$S$24,2,FALSE),0)</f>
        <v>0</v>
      </c>
      <c r="DJ201" s="139">
        <f>IFERROR(VLOOKUP(DJ198,'Capital Structure'!$R$22:$S$24,2,FALSE),0)</f>
        <v>0</v>
      </c>
      <c r="DK201" s="139">
        <f>IFERROR(VLOOKUP(DK198,'Capital Structure'!$R$22:$S$24,2,FALSE),0)</f>
        <v>0</v>
      </c>
      <c r="DL201" s="139">
        <f>IFERROR(VLOOKUP(DL198,'Capital Structure'!$R$22:$S$24,2,FALSE),0)</f>
        <v>0</v>
      </c>
      <c r="DM201" s="139">
        <f>IFERROR(VLOOKUP(DM198,'Capital Structure'!$R$22:$S$24,2,FALSE),0)</f>
        <v>0</v>
      </c>
      <c r="DN201" s="139">
        <f>IFERROR(VLOOKUP(DN198,'Capital Structure'!$R$22:$S$24,2,FALSE),0)</f>
        <v>0</v>
      </c>
      <c r="DO201" s="139">
        <f>IFERROR(VLOOKUP(DO198,'Capital Structure'!$R$22:$S$24,2,FALSE),0)</f>
        <v>0</v>
      </c>
      <c r="DP201" s="139">
        <f>IFERROR(VLOOKUP(DP198,'Capital Structure'!$R$22:$S$24,2,FALSE),0)</f>
        <v>0</v>
      </c>
      <c r="DQ201" s="139">
        <f>IFERROR(VLOOKUP(DQ198,'Capital Structure'!$R$22:$S$24,2,FALSE),0)</f>
        <v>0</v>
      </c>
      <c r="DR201" s="139">
        <f>IFERROR(VLOOKUP(DR198,'Capital Structure'!$R$22:$S$24,2,FALSE),0)</f>
        <v>0</v>
      </c>
      <c r="DS201" s="139">
        <f>IFERROR(VLOOKUP(DS198,'Capital Structure'!$R$22:$S$24,2,FALSE),0)</f>
        <v>0</v>
      </c>
      <c r="DT201" s="139">
        <f>IFERROR(VLOOKUP(DT198,'Capital Structure'!$R$22:$S$24,2,FALSE),0)</f>
        <v>0</v>
      </c>
      <c r="DU201" s="139">
        <f>IFERROR(VLOOKUP(DU198,'Capital Structure'!$R$22:$S$24,2,FALSE),0)</f>
        <v>0</v>
      </c>
      <c r="DV201" s="139">
        <f>IFERROR(VLOOKUP(DV198,'Capital Structure'!$R$22:$S$24,2,FALSE),0)</f>
        <v>0</v>
      </c>
      <c r="DW201" s="139">
        <f>IFERROR(VLOOKUP(DW198,'Capital Structure'!$R$22:$S$24,2,FALSE),0)</f>
        <v>0</v>
      </c>
      <c r="DX201" s="139">
        <f>IFERROR(VLOOKUP(DX198,'Capital Structure'!$R$22:$S$24,2,FALSE),0)</f>
        <v>0</v>
      </c>
      <c r="DY201" s="139">
        <f>IFERROR(VLOOKUP(DY198,'Capital Structure'!$R$22:$S$24,2,FALSE),0)</f>
        <v>0</v>
      </c>
      <c r="DZ201" s="139">
        <f>IFERROR(VLOOKUP(DZ198,'Capital Structure'!$R$22:$S$24,2,FALSE),0)</f>
        <v>0</v>
      </c>
      <c r="EA201" s="139">
        <f>IFERROR(VLOOKUP(EA198,'Capital Structure'!$R$22:$S$24,2,FALSE),0)</f>
        <v>0</v>
      </c>
      <c r="EB201" s="139">
        <f>IFERROR(VLOOKUP(EB198,'Capital Structure'!$R$22:$S$24,2,FALSE),0)</f>
        <v>0</v>
      </c>
      <c r="EC201" s="139">
        <f>IFERROR(VLOOKUP(EC198,'Capital Structure'!$R$22:$S$24,2,FALSE),0)</f>
        <v>0</v>
      </c>
      <c r="ED201" s="139">
        <f>IFERROR(VLOOKUP(ED198,'Capital Structure'!$R$22:$S$24,2,FALSE),0)</f>
        <v>0</v>
      </c>
      <c r="EE201" s="139">
        <f>IFERROR(VLOOKUP(EE198,'Capital Structure'!$R$22:$S$24,2,FALSE),0)</f>
        <v>0</v>
      </c>
      <c r="EF201" s="139">
        <f>IFERROR(VLOOKUP(EF198,'Capital Structure'!$R$22:$S$24,2,FALSE),0)</f>
        <v>0</v>
      </c>
      <c r="EG201" s="139">
        <f>IFERROR(VLOOKUP(EG198,'Capital Structure'!$R$22:$S$24,2,FALSE),0)</f>
        <v>0</v>
      </c>
      <c r="EH201" s="139">
        <f>IFERROR(VLOOKUP(EH198,'Capital Structure'!$R$22:$S$24,2,FALSE),0)</f>
        <v>0</v>
      </c>
      <c r="EI201" s="139">
        <f>IFERROR(VLOOKUP(EI198,'Capital Structure'!$R$22:$S$24,2,FALSE),0)</f>
        <v>0</v>
      </c>
      <c r="EJ201" s="139">
        <f>IFERROR(VLOOKUP(EJ198,'Capital Structure'!$R$22:$S$24,2,FALSE),0)</f>
        <v>0</v>
      </c>
      <c r="EK201" s="139">
        <f>IFERROR(VLOOKUP(EK198,'Capital Structure'!$R$22:$S$24,2,FALSE),0)</f>
        <v>0</v>
      </c>
      <c r="EL201" s="139">
        <f>IFERROR(VLOOKUP(EL198,'Capital Structure'!$R$22:$S$24,2,FALSE),0)</f>
        <v>0</v>
      </c>
      <c r="EM201" s="139">
        <f>IFERROR(VLOOKUP(EM198,'Capital Structure'!$R$22:$S$24,2,FALSE),0)</f>
        <v>0</v>
      </c>
      <c r="EN201" s="139">
        <f>IFERROR(VLOOKUP(EN198,'Capital Structure'!$R$22:$S$24,2,FALSE),0)</f>
        <v>0</v>
      </c>
      <c r="EO201" s="139">
        <f>IFERROR(VLOOKUP(EO198,'Capital Structure'!$R$22:$S$24,2,FALSE),0)</f>
        <v>0</v>
      </c>
      <c r="EP201" s="139">
        <f>IFERROR(VLOOKUP(EP198,'Capital Structure'!$R$22:$S$24,2,FALSE),0)</f>
        <v>0</v>
      </c>
      <c r="EQ201" s="139">
        <f>IFERROR(VLOOKUP(EQ198,'Capital Structure'!$R$22:$S$24,2,FALSE),0)</f>
        <v>0</v>
      </c>
      <c r="ER201" s="139">
        <f>IFERROR(VLOOKUP(ER198,'Capital Structure'!$R$22:$S$24,2,FALSE),0)</f>
        <v>0</v>
      </c>
      <c r="ES201" s="139">
        <f>IFERROR(VLOOKUP(ES198,'Capital Structure'!$R$22:$S$24,2,FALSE),0)</f>
        <v>0</v>
      </c>
      <c r="ET201" s="139">
        <f>IFERROR(VLOOKUP(ET198,'Capital Structure'!$R$22:$S$24,2,FALSE),0)</f>
        <v>0</v>
      </c>
      <c r="EU201" s="139">
        <f>IFERROR(VLOOKUP(EU198,'Capital Structure'!$R$22:$S$24,2,FALSE),0)</f>
        <v>0</v>
      </c>
      <c r="EV201" s="139">
        <f>IFERROR(VLOOKUP(EV198,'Capital Structure'!$R$22:$S$24,2,FALSE),0)</f>
        <v>0</v>
      </c>
      <c r="EW201" s="139">
        <f>IFERROR(VLOOKUP(EW198,'Capital Structure'!$R$22:$S$24,2,FALSE),0)</f>
        <v>0</v>
      </c>
      <c r="EX201" s="139">
        <f>IFERROR(VLOOKUP(EX198,'Capital Structure'!$R$22:$S$24,2,FALSE),0)</f>
        <v>0</v>
      </c>
      <c r="EY201" s="139">
        <f>IFERROR(VLOOKUP(EY198,'Capital Structure'!$R$22:$S$24,2,FALSE),0)</f>
        <v>0</v>
      </c>
      <c r="EZ201" s="139">
        <f>IFERROR(VLOOKUP(EZ198,'Capital Structure'!$R$22:$S$24,2,FALSE),0)</f>
        <v>0</v>
      </c>
      <c r="FA201" s="139">
        <f>IFERROR(VLOOKUP(FA198,'Capital Structure'!$R$22:$S$24,2,FALSE),0)</f>
        <v>0</v>
      </c>
      <c r="FB201" s="139">
        <f>IFERROR(VLOOKUP(FB198,'Capital Structure'!$R$22:$S$24,2,FALSE),0)</f>
        <v>0</v>
      </c>
      <c r="FC201" s="139">
        <f>IFERROR(VLOOKUP(FC198,'Capital Structure'!$R$22:$S$24,2,FALSE),0)</f>
        <v>0</v>
      </c>
      <c r="FD201" s="139">
        <f>IFERROR(VLOOKUP(FD198,'Capital Structure'!$R$22:$S$24,2,FALSE),0)</f>
        <v>0</v>
      </c>
      <c r="FE201" s="139">
        <f>IFERROR(VLOOKUP(FE198,'Capital Structure'!$R$22:$S$24,2,FALSE),0)</f>
        <v>0</v>
      </c>
      <c r="FF201" s="139">
        <f>IFERROR(VLOOKUP(FF198,'Capital Structure'!$R$22:$S$24,2,FALSE),0)</f>
        <v>0</v>
      </c>
      <c r="FG201" s="139">
        <f>IFERROR(VLOOKUP(FG198,'Capital Structure'!$R$22:$S$24,2,FALSE),0)</f>
        <v>0</v>
      </c>
      <c r="FH201" s="139">
        <f>IFERROR(VLOOKUP(FH198,'Capital Structure'!$R$22:$S$24,2,FALSE),0)</f>
        <v>0</v>
      </c>
      <c r="FI201" s="139">
        <f>IFERROR(VLOOKUP(FI198,'Capital Structure'!$R$22:$S$24,2,FALSE),0)</f>
        <v>0</v>
      </c>
      <c r="FJ201" s="139">
        <f>IFERROR(VLOOKUP(FJ198,'Capital Structure'!$R$22:$S$24,2,FALSE),0)</f>
        <v>0</v>
      </c>
      <c r="FK201" s="139">
        <f>IFERROR(VLOOKUP(FK198,'Capital Structure'!$R$22:$S$24,2,FALSE),0)</f>
        <v>0</v>
      </c>
      <c r="FL201" s="139">
        <f>IFERROR(VLOOKUP(FL198,'Capital Structure'!$R$22:$S$24,2,FALSE),0)</f>
        <v>0</v>
      </c>
      <c r="FM201" s="139">
        <f>IFERROR(VLOOKUP(FM198,'Capital Structure'!$R$22:$S$24,2,FALSE),0)</f>
        <v>0</v>
      </c>
      <c r="FN201" s="139">
        <f>IFERROR(VLOOKUP(FN198,'Capital Structure'!$R$22:$S$24,2,FALSE),0)</f>
        <v>0</v>
      </c>
    </row>
    <row r="202" spans="1:16384" s="139" customFormat="1">
      <c r="B202" s="139" t="s">
        <v>353</v>
      </c>
      <c r="E202" s="139">
        <f>SUM($E$199:E199)-SUM($E$201:E201)+SUM($D$200:D200)-SUM($D$203:D203)</f>
        <v>0</v>
      </c>
      <c r="F202" s="139">
        <f>SUM($E$199:F199)-SUM($E$201:F201)+SUM($D$200:E200)-SUM($D$203:E203)</f>
        <v>0</v>
      </c>
      <c r="G202" s="139">
        <f>SUM($E$199:G199)-SUM($E$201:G201)+SUM($D$200:F200)-SUM($D$203:F203)</f>
        <v>0</v>
      </c>
      <c r="H202" s="139">
        <f>SUM($E$199:H199)-SUM($E$201:H201)+SUM($D$200:G200)-SUM($D$203:G203)</f>
        <v>0</v>
      </c>
      <c r="I202" s="139">
        <f>SUM($E$199:I199)-SUM($E$201:I201)+SUM($D$200:H200)-SUM($D$203:H203)</f>
        <v>0</v>
      </c>
      <c r="J202" s="139">
        <f>SUM($E$199:J199)-SUM($E$201:J201)+SUM($D$200:I200)-SUM($D$203:I203)</f>
        <v>0</v>
      </c>
      <c r="K202" s="139">
        <f>SUM($E$199:K199)-SUM($E$201:K201)+SUM($D$200:J200)-SUM($D$203:J203)</f>
        <v>0</v>
      </c>
      <c r="L202" s="139">
        <f>SUM($E$199:L199)-SUM($E$201:L201)+SUM($D$200:K200)-SUM($D$203:K203)</f>
        <v>0</v>
      </c>
      <c r="M202" s="139">
        <f>SUM($E$199:M199)-SUM($E$201:M201)+SUM($D$200:L200)-SUM($D$203:L203)</f>
        <v>0</v>
      </c>
      <c r="N202" s="139">
        <f>SUM($E$199:N199)-SUM($E$201:N201)+SUM($D$200:M200)-SUM($D$203:M203)</f>
        <v>0</v>
      </c>
      <c r="O202" s="139">
        <f>SUM($E$199:O199)-SUM($E$201:O201)+SUM($D$200:N200)-SUM($D$203:N203)</f>
        <v>0</v>
      </c>
      <c r="P202" s="139">
        <f>SUM($E$199:P199)-SUM($E$201:P201)+SUM($D$200:O200)-SUM($D$203:O203)</f>
        <v>0</v>
      </c>
      <c r="Q202" s="139">
        <f>SUM($E$199:Q199)-SUM($E$201:Q201)+SUM($D$200:P200)-SUM($D$203:P203)</f>
        <v>0</v>
      </c>
      <c r="R202" s="139">
        <f>SUM($E$199:R199)-SUM($E$201:R201)+SUM($D$200:Q200)-SUM($D$203:Q203)</f>
        <v>0</v>
      </c>
      <c r="S202" s="139">
        <f>SUM($E$199:S199)-SUM($E$201:S201)+SUM($D$200:R200)-SUM($D$203:R203)</f>
        <v>0</v>
      </c>
      <c r="T202" s="139">
        <f>SUM($E$199:T199)-SUM($E$201:T201)+SUM($D$200:S200)-SUM($D$203:S203)</f>
        <v>0</v>
      </c>
      <c r="U202" s="139">
        <f>SUM($E$199:U199)-SUM($E$201:U201)+SUM($D$200:T200)-SUM($D$203:T203)</f>
        <v>0</v>
      </c>
      <c r="V202" s="139">
        <f>SUM($E$199:V199)-SUM($E$201:V201)+SUM($D$200:U200)-SUM($D$203:U203)</f>
        <v>0</v>
      </c>
      <c r="W202" s="139">
        <f>SUM($E$199:W199)-SUM($E$201:W201)+SUM($D$200:V200)-SUM($D$203:V203)</f>
        <v>0</v>
      </c>
      <c r="X202" s="139">
        <f>SUM($E$199:X199)-SUM($E$201:X201)+SUM($D$200:W200)-SUM($D$203:W203)</f>
        <v>0</v>
      </c>
      <c r="Y202" s="139">
        <f>SUM($E$199:Y199)-SUM($E$201:Y201)+SUM($D$200:X200)-SUM($D$203:X203)</f>
        <v>0</v>
      </c>
      <c r="Z202" s="139">
        <f>SUM($E$199:Z199)-SUM($E$201:Z201)+SUM($D$200:Y200)-SUM($D$203:Y203)</f>
        <v>0</v>
      </c>
      <c r="AA202" s="139">
        <f>SUM($E$199:AA199)-SUM($E$201:AA201)+SUM($D$200:Z200)-SUM($D$203:Z203)</f>
        <v>0</v>
      </c>
      <c r="AB202" s="139">
        <f>SUM($E$199:AB199)-SUM($E$201:AB201)+SUM($D$200:AA200)-SUM($D$203:AA203)</f>
        <v>0</v>
      </c>
      <c r="AC202" s="139">
        <f>SUM($E$199:AC199)-SUM($E$201:AC201)+SUM($D$200:AB200)-SUM($D$203:AB203)</f>
        <v>0</v>
      </c>
      <c r="AD202" s="139">
        <f>SUM($E$199:AD199)-SUM($E$201:AD201)+SUM($D$200:AC200)-SUM($D$203:AC203)</f>
        <v>0</v>
      </c>
      <c r="AE202" s="139">
        <f>SUM($E$199:AE199)-SUM($E$201:AE201)+SUM($D$200:AD200)-SUM($D$203:AD203)</f>
        <v>0</v>
      </c>
      <c r="AF202" s="139">
        <f>SUM($E$199:AF199)-SUM($E$201:AF201)+SUM($D$200:AE200)-SUM($D$203:AE203)</f>
        <v>0</v>
      </c>
      <c r="AG202" s="139">
        <f>SUM($E$199:AG199)-SUM($E$201:AG201)+SUM($D$200:AF200)-SUM($D$203:AF203)</f>
        <v>0</v>
      </c>
      <c r="AH202" s="139">
        <f>SUM($E$199:AH199)-SUM($E$201:AH201)+SUM($D$200:AG200)-SUM($D$203:AG203)</f>
        <v>0</v>
      </c>
      <c r="AI202" s="139">
        <f>SUM($E$199:AI199)-SUM($E$201:AI201)+SUM($D$200:AH200)-SUM($D$203:AH203)</f>
        <v>0</v>
      </c>
      <c r="AJ202" s="139">
        <f>SUM($E$199:AJ199)-SUM($E$201:AJ201)+SUM($D$200:AI200)-SUM($D$203:AI203)</f>
        <v>0</v>
      </c>
      <c r="AK202" s="139">
        <f>SUM($E$199:AK199)-SUM($E$201:AK201)+SUM($D$200:AJ200)-SUM($D$203:AJ203)</f>
        <v>0</v>
      </c>
      <c r="AL202" s="139">
        <f>SUM($E$199:AL199)-SUM($E$201:AL201)+SUM($D$200:AK200)-SUM($D$203:AK203)</f>
        <v>0</v>
      </c>
      <c r="AM202" s="139">
        <f>SUM($E$199:AM199)-SUM($E$201:AM201)+SUM($D$200:AL200)-SUM($D$203:AL203)</f>
        <v>0</v>
      </c>
      <c r="AN202" s="139">
        <f>SUM($E$199:AN199)-SUM($E$201:AN201)+SUM($D$200:AM200)-SUM($D$203:AM203)</f>
        <v>0</v>
      </c>
      <c r="AO202" s="139">
        <f>SUM($E$199:AO199)-SUM($E$201:AO201)+SUM($D$200:AN200)-SUM($D$203:AN203)</f>
        <v>0</v>
      </c>
      <c r="AP202" s="139">
        <f>SUM($E$199:AP199)-SUM($E$201:AP201)+SUM($D$200:AO200)-SUM($D$203:AO203)</f>
        <v>0</v>
      </c>
      <c r="AQ202" s="139">
        <f>SUM($E$199:AQ199)-SUM($E$201:AQ201)+SUM($D$200:AP200)-SUM($D$203:AP203)</f>
        <v>0</v>
      </c>
      <c r="AR202" s="139">
        <f>SUM($E$199:AR199)-SUM($E$201:AR201)+SUM($D$200:AQ200)-SUM($D$203:AQ203)</f>
        <v>0</v>
      </c>
      <c r="AS202" s="139">
        <f>SUM($E$199:AS199)-SUM($E$201:AS201)+SUM($D$200:AR200)-SUM($D$203:AR203)</f>
        <v>0</v>
      </c>
      <c r="AT202" s="139">
        <f>SUM($E$199:AT199)-SUM($E$201:AT201)+SUM($D$200:AS200)-SUM($D$203:AS203)</f>
        <v>0</v>
      </c>
      <c r="AU202" s="139">
        <f>SUM($E$199:AU199)-SUM($E$201:AU201)+SUM($D$200:AT200)-SUM($D$203:AT203)</f>
        <v>0</v>
      </c>
      <c r="AV202" s="139">
        <f>SUM($E$199:AV199)-SUM($E$201:AV201)+SUM($D$200:AU200)-SUM($D$203:AU203)</f>
        <v>0</v>
      </c>
      <c r="AW202" s="139">
        <f>SUM($E$199:AW199)-SUM($E$201:AW201)+SUM($D$200:AV200)-SUM($D$203:AV203)</f>
        <v>0</v>
      </c>
      <c r="AX202" s="139">
        <f>SUM($E$199:AX199)-SUM($E$201:AX201)+SUM($D$200:AW200)-SUM($D$203:AW203)</f>
        <v>0</v>
      </c>
      <c r="AY202" s="139">
        <f>SUM($E$199:AY199)-SUM($E$201:AY201)+SUM($D$200:AX200)-SUM($D$203:AX203)</f>
        <v>0</v>
      </c>
      <c r="AZ202" s="139">
        <f>SUM($E$199:AZ199)-SUM($E$201:AZ201)+SUM($D$200:AY200)-SUM($D$203:AY203)</f>
        <v>0</v>
      </c>
      <c r="BA202" s="139">
        <f>SUM($E$199:BA199)-SUM($E$201:BA201)+SUM($D$200:AZ200)-SUM($D$203:AZ203)</f>
        <v>0</v>
      </c>
      <c r="BB202" s="139">
        <f>SUM($E$199:BB199)-SUM($E$201:BB201)+SUM($D$200:BA200)-SUM($D$203:BA203)</f>
        <v>0</v>
      </c>
      <c r="BC202" s="139">
        <f>SUM($E$199:BC199)-SUM($E$201:BC201)+SUM($D$200:BB200)-SUM($D$203:BB203)</f>
        <v>0</v>
      </c>
      <c r="BD202" s="139">
        <f>SUM($E$199:BD199)-SUM($E$201:BD201)+SUM($D$200:BC200)-SUM($D$203:BC203)</f>
        <v>0</v>
      </c>
      <c r="BE202" s="139">
        <f>SUM($E$199:BE199)-SUM($E$201:BE201)+SUM($D$200:BD200)-SUM($D$203:BD203)</f>
        <v>0</v>
      </c>
      <c r="BF202" s="139">
        <f>SUM($E$199:BF199)-SUM($E$201:BF201)+SUM($D$200:BE200)-SUM($D$203:BE203)</f>
        <v>0</v>
      </c>
      <c r="BG202" s="139">
        <f>SUM($E$199:BG199)-SUM($E$201:BG201)+SUM($D$200:BF200)-SUM($D$203:BF203)</f>
        <v>0</v>
      </c>
      <c r="BH202" s="139">
        <f>SUM($E$199:BH199)-SUM($E$201:BH201)+SUM($D$200:BG200)-SUM($D$203:BG203)</f>
        <v>0</v>
      </c>
      <c r="BI202" s="139">
        <f>SUM($E$199:BI199)-SUM($E$201:BI201)+SUM($D$200:BH200)-SUM($D$203:BH203)</f>
        <v>0</v>
      </c>
      <c r="BJ202" s="139">
        <f>SUM($E$199:BJ199)-SUM($E$201:BJ201)+SUM($D$200:BI200)-SUM($D$203:BI203)</f>
        <v>0</v>
      </c>
      <c r="BK202" s="139">
        <f>SUM($E$199:BK199)-SUM($E$201:BK201)+SUM($D$200:BJ200)-SUM($D$203:BJ203)</f>
        <v>0</v>
      </c>
      <c r="BL202" s="139">
        <f>SUM($E$199:BL199)-SUM($E$201:BL201)+SUM($D$200:BK200)-SUM($D$203:BK203)</f>
        <v>0</v>
      </c>
      <c r="BM202" s="139">
        <f>SUM($E$199:BM199)-SUM($E$201:BM201)+SUM($D$200:BL200)-SUM($D$203:BL203)</f>
        <v>0</v>
      </c>
      <c r="BN202" s="139">
        <f>SUM($E$199:BN199)-SUM($E$201:BN201)+SUM($D$200:BM200)-SUM($D$203:BM203)</f>
        <v>0</v>
      </c>
      <c r="BO202" s="139">
        <f>SUM($E$199:BO199)-SUM($E$201:BO201)+SUM($D$200:BN200)-SUM($D$203:BN203)</f>
        <v>0</v>
      </c>
      <c r="BP202" s="139">
        <f>SUM($E$199:BP199)-SUM($E$201:BP201)+SUM($D$200:BO200)-SUM($D$203:BO203)</f>
        <v>0</v>
      </c>
      <c r="BQ202" s="139">
        <f>SUM($E$199:BQ199)-SUM($E$201:BQ201)+SUM($D$200:BP200)-SUM($D$203:BP203)</f>
        <v>0</v>
      </c>
      <c r="BR202" s="139">
        <f>SUM($E$199:BR199)-SUM($E$201:BR201)+SUM($D$200:BQ200)-SUM($D$203:BQ203)</f>
        <v>0</v>
      </c>
      <c r="BS202" s="139">
        <f>SUM($E$199:BS199)-SUM($E$201:BS201)+SUM($D$200:BR200)-SUM($D$203:BR203)</f>
        <v>0</v>
      </c>
      <c r="BT202" s="139">
        <f>SUM($E$199:BT199)-SUM($E$201:BT201)+SUM($D$200:BS200)-SUM($D$203:BS203)</f>
        <v>0</v>
      </c>
      <c r="BU202" s="139">
        <f>SUM($E$199:BU199)-SUM($E$201:BU201)+SUM($D$200:BT200)-SUM($D$203:BT203)</f>
        <v>0</v>
      </c>
      <c r="BV202" s="139">
        <f>SUM($E$199:BV199)-SUM($E$201:BV201)+SUM($D$200:BU200)-SUM($D$203:BU203)</f>
        <v>0</v>
      </c>
      <c r="BW202" s="139">
        <f>SUM($E$199:BW199)-SUM($E$201:BW201)+SUM($D$200:BV200)-SUM($D$203:BV203)</f>
        <v>0</v>
      </c>
      <c r="BX202" s="139">
        <f>SUM($E$199:BX199)-SUM($E$201:BX201)+SUM($D$200:BW200)-SUM($D$203:BW203)</f>
        <v>0</v>
      </c>
      <c r="BY202" s="139">
        <f>SUM($E$199:BY199)-SUM($E$201:BY201)+SUM($D$200:BX200)-SUM($D$203:BX203)</f>
        <v>0</v>
      </c>
      <c r="BZ202" s="139">
        <f>SUM($E$199:BZ199)-SUM($E$201:BZ201)+SUM($D$200:BY200)-SUM($D$203:BY203)</f>
        <v>0</v>
      </c>
      <c r="CA202" s="139">
        <f>SUM($E$199:CA199)-SUM($E$201:CA201)+SUM($D$200:BZ200)-SUM($D$203:BZ203)</f>
        <v>0</v>
      </c>
      <c r="CB202" s="139">
        <f>SUM($E$199:CB199)-SUM($E$201:CB201)+SUM($D$200:CA200)-SUM($D$203:CA203)</f>
        <v>0</v>
      </c>
      <c r="CC202" s="139">
        <f>SUM($E$199:CC199)-SUM($E$201:CC201)+SUM($D$200:CB200)-SUM($D$203:CB203)</f>
        <v>0</v>
      </c>
      <c r="CD202" s="139">
        <f>SUM($E$199:CD199)-SUM($E$201:CD201)+SUM($D$200:CC200)-SUM($D$203:CC203)</f>
        <v>0</v>
      </c>
      <c r="CE202" s="139">
        <f>SUM($E$199:CE199)-SUM($E$201:CE201)+SUM($D$200:CD200)-SUM($D$203:CD203)</f>
        <v>0</v>
      </c>
      <c r="CF202" s="139">
        <f>SUM($E$199:CF199)-SUM($E$201:CF201)+SUM($D$200:CE200)-SUM($D$203:CE203)</f>
        <v>0</v>
      </c>
      <c r="CG202" s="139">
        <f>SUM($E$199:CG199)-SUM($E$201:CG201)+SUM($D$200:CF200)-SUM($D$203:CF203)</f>
        <v>0</v>
      </c>
      <c r="CH202" s="139">
        <f>SUM($E$199:CH199)-SUM($E$201:CH201)+SUM($D$200:CG200)-SUM($D$203:CG203)</f>
        <v>0</v>
      </c>
      <c r="CI202" s="139">
        <f>SUM($E$199:CI199)-SUM($E$201:CI201)+SUM($D$200:CH200)-SUM($D$203:CH203)</f>
        <v>0</v>
      </c>
      <c r="CJ202" s="139">
        <f>SUM($E$199:CJ199)-SUM($E$201:CJ201)+SUM($D$200:CI200)-SUM($D$203:CI203)</f>
        <v>0</v>
      </c>
      <c r="CK202" s="139">
        <f>SUM($E$199:CK199)-SUM($E$201:CK201)+SUM($D$200:CJ200)-SUM($D$203:CJ203)</f>
        <v>0</v>
      </c>
      <c r="CL202" s="139">
        <f>SUM($E$199:CL199)-SUM($E$201:CL201)+SUM($D$200:CK200)-SUM($D$203:CK203)</f>
        <v>0</v>
      </c>
      <c r="CM202" s="139">
        <f>SUM($E$199:CM199)-SUM($E$201:CM201)+SUM($D$200:CL200)-SUM($D$203:CL203)</f>
        <v>0</v>
      </c>
      <c r="CN202" s="139">
        <f>SUM($E$199:CN199)-SUM($E$201:CN201)+SUM($D$200:CM200)-SUM($D$203:CM203)</f>
        <v>0</v>
      </c>
      <c r="CO202" s="139">
        <f>SUM($E$199:CO199)-SUM($E$201:CO201)+SUM($D$200:CN200)-SUM($D$203:CN203)</f>
        <v>0</v>
      </c>
      <c r="CP202" s="139">
        <f>SUM($E$199:CP199)-SUM($E$201:CP201)+SUM($D$200:CO200)-SUM($D$203:CO203)</f>
        <v>0</v>
      </c>
      <c r="CQ202" s="139">
        <f>SUM($E$199:CQ199)-SUM($E$201:CQ201)+SUM($D$200:CP200)-SUM($D$203:CP203)</f>
        <v>0</v>
      </c>
      <c r="CR202" s="139">
        <f>SUM($E$199:CR199)-SUM($E$201:CR201)+SUM($D$200:CQ200)-SUM($D$203:CQ203)</f>
        <v>0</v>
      </c>
      <c r="CS202" s="139">
        <f>SUM($E$199:CS199)-SUM($E$201:CS201)+SUM($D$200:CR200)-SUM($D$203:CR203)</f>
        <v>0</v>
      </c>
      <c r="CT202" s="139">
        <f>SUM($E$199:CT199)-SUM($E$201:CT201)+SUM($D$200:CS200)-SUM($D$203:CS203)</f>
        <v>0</v>
      </c>
      <c r="CU202" s="139">
        <f>SUM($E$199:CU199)-SUM($E$201:CU201)+SUM($D$200:CT200)-SUM($D$203:CT203)</f>
        <v>0</v>
      </c>
      <c r="CV202" s="139">
        <f>SUM($E$199:CV199)-SUM($E$201:CV201)+SUM($D$200:CU200)-SUM($D$203:CU203)</f>
        <v>0</v>
      </c>
      <c r="CW202" s="139">
        <f>SUM($E$199:CW199)-SUM($E$201:CW201)+SUM($D$200:CV200)-SUM($D$203:CV203)</f>
        <v>0</v>
      </c>
      <c r="CX202" s="139">
        <f>SUM($E$199:CX199)-SUM($E$201:CX201)+SUM($D$200:CW200)-SUM($D$203:CW203)</f>
        <v>0</v>
      </c>
      <c r="CY202" s="139">
        <f>SUM($E$199:CY199)-SUM($E$201:CY201)+SUM($D$200:CX200)-SUM($D$203:CX203)</f>
        <v>0</v>
      </c>
      <c r="CZ202" s="139">
        <f>SUM($E$199:CZ199)-SUM($E$201:CZ201)+SUM($D$200:CY200)-SUM($D$203:CY203)</f>
        <v>0</v>
      </c>
      <c r="DA202" s="139">
        <f>SUM($E$199:DA199)-SUM($E$201:DA201)+SUM($D$200:CZ200)-SUM($D$203:CZ203)</f>
        <v>0</v>
      </c>
      <c r="DB202" s="139">
        <f>SUM($E$199:DB199)-SUM($E$201:DB201)+SUM($D$200:DA200)-SUM($D$203:DA203)</f>
        <v>0</v>
      </c>
      <c r="DC202" s="139">
        <f>SUM($E$199:DC199)-SUM($E$201:DC201)+SUM($D$200:DB200)-SUM($D$203:DB203)</f>
        <v>0</v>
      </c>
      <c r="DD202" s="139">
        <f>SUM($E$199:DD199)-SUM($E$201:DD201)+SUM($D$200:DC200)-SUM($D$203:DC203)</f>
        <v>0</v>
      </c>
      <c r="DE202" s="139">
        <f>SUM($E$199:DE199)-SUM($E$201:DE201)+SUM($D$200:DD200)-SUM($D$203:DD203)</f>
        <v>0</v>
      </c>
      <c r="DF202" s="139">
        <f>SUM($E$199:DF199)-SUM($E$201:DF201)+SUM($D$200:DE200)-SUM($D$203:DE203)</f>
        <v>0</v>
      </c>
      <c r="DG202" s="139">
        <f>SUM($E$199:DG199)-SUM($E$201:DG201)+SUM($D$200:DF200)-SUM($D$203:DF203)</f>
        <v>0</v>
      </c>
      <c r="DH202" s="139">
        <f>SUM($E$199:DH199)-SUM($E$201:DH201)+SUM($D$200:DG200)-SUM($D$203:DG203)</f>
        <v>0</v>
      </c>
      <c r="DI202" s="139">
        <f>SUM($E$199:DI199)-SUM($E$201:DI201)+SUM($D$200:DH200)-SUM($D$203:DH203)</f>
        <v>0</v>
      </c>
      <c r="DJ202" s="139">
        <f>SUM($E$199:DJ199)-SUM($E$201:DJ201)+SUM($D$200:DI200)-SUM($D$203:DI203)</f>
        <v>0</v>
      </c>
      <c r="DK202" s="139">
        <f>SUM($E$199:DK199)-SUM($E$201:DK201)+SUM($D$200:DJ200)-SUM($D$203:DJ203)</f>
        <v>0</v>
      </c>
      <c r="DL202" s="139">
        <f>SUM($E$199:DL199)-SUM($E$201:DL201)+SUM($D$200:DK200)-SUM($D$203:DK203)</f>
        <v>0</v>
      </c>
      <c r="DM202" s="139">
        <f>SUM($E$199:DM199)-SUM($E$201:DM201)+SUM($D$200:DL200)-SUM($D$203:DL203)</f>
        <v>0</v>
      </c>
      <c r="DN202" s="139">
        <f>SUM($E$199:DN199)-SUM($E$201:DN201)+SUM($D$200:DM200)-SUM($D$203:DM203)</f>
        <v>0</v>
      </c>
      <c r="DO202" s="139">
        <f>SUM($E$199:DO199)-SUM($E$201:DO201)+SUM($D$200:DN200)-SUM($D$203:DN203)</f>
        <v>0</v>
      </c>
      <c r="DP202" s="139">
        <f>SUM($E$199:DP199)-SUM($E$201:DP201)+SUM($D$200:DO200)-SUM($D$203:DO203)</f>
        <v>0</v>
      </c>
      <c r="DQ202" s="139">
        <f>SUM($E$199:DQ199)-SUM($E$201:DQ201)+SUM($D$200:DP200)-SUM($D$203:DP203)</f>
        <v>0</v>
      </c>
      <c r="DR202" s="139">
        <f>SUM($E$199:DR199)-SUM($E$201:DR201)+SUM($D$200:DQ200)-SUM($D$203:DQ203)</f>
        <v>0</v>
      </c>
      <c r="DS202" s="139">
        <f>SUM($E$199:DS199)-SUM($E$201:DS201)+SUM($D$200:DR200)-SUM($D$203:DR203)</f>
        <v>0</v>
      </c>
      <c r="DT202" s="139">
        <f>SUM($E$199:DT199)-SUM($E$201:DT201)+SUM($D$200:DS200)-SUM($D$203:DS203)</f>
        <v>0</v>
      </c>
      <c r="DU202" s="139">
        <f>SUM($E$199:DU199)-SUM($E$201:DU201)+SUM($D$200:DT200)-SUM($D$203:DT203)</f>
        <v>0</v>
      </c>
      <c r="DV202" s="139">
        <f>SUM($E$199:DV199)-SUM($E$201:DV201)+SUM($D$200:DU200)-SUM($D$203:DU203)</f>
        <v>0</v>
      </c>
      <c r="DW202" s="139">
        <f>SUM($E$199:DW199)-SUM($E$201:DW201)+SUM($D$200:DV200)-SUM($D$203:DV203)</f>
        <v>0</v>
      </c>
      <c r="DX202" s="139">
        <f>SUM($E$199:DX199)-SUM($E$201:DX201)+SUM($D$200:DW200)-SUM($D$203:DW203)</f>
        <v>0</v>
      </c>
      <c r="DY202" s="139">
        <f>SUM($E$199:DY199)-SUM($E$201:DY201)+SUM($D$200:DX200)-SUM($D$203:DX203)</f>
        <v>0</v>
      </c>
      <c r="DZ202" s="139">
        <f>SUM($E$199:DZ199)-SUM($E$201:DZ201)+SUM($D$200:DY200)-SUM($D$203:DY203)</f>
        <v>0</v>
      </c>
      <c r="EA202" s="139">
        <f>SUM($E$199:EA199)-SUM($E$201:EA201)+SUM($D$200:DZ200)-SUM($D$203:DZ203)</f>
        <v>0</v>
      </c>
      <c r="EB202" s="139">
        <f>SUM($E$199:EB199)-SUM($E$201:EB201)+SUM($D$200:EA200)-SUM($D$203:EA203)</f>
        <v>0</v>
      </c>
      <c r="EC202" s="139">
        <f>SUM($E$199:EC199)-SUM($E$201:EC201)+SUM($D$200:EB200)-SUM($D$203:EB203)</f>
        <v>0</v>
      </c>
      <c r="ED202" s="139">
        <f>SUM($E$199:ED199)-SUM($E$201:ED201)+SUM($D$200:EC200)-SUM($D$203:EC203)</f>
        <v>0</v>
      </c>
      <c r="EE202" s="139">
        <f>SUM($E$199:EE199)-SUM($E$201:EE201)+SUM($D$200:ED200)-SUM($D$203:ED203)</f>
        <v>0</v>
      </c>
      <c r="EF202" s="139">
        <f>SUM($E$199:EF199)-SUM($E$201:EF201)+SUM($D$200:EE200)-SUM($D$203:EE203)</f>
        <v>0</v>
      </c>
      <c r="EG202" s="139">
        <f>SUM($E$199:EG199)-SUM($E$201:EG201)+SUM($D$200:EF200)-SUM($D$203:EF203)</f>
        <v>0</v>
      </c>
      <c r="EH202" s="139">
        <f>SUM($E$199:EH199)-SUM($E$201:EH201)+SUM($D$200:EG200)-SUM($D$203:EG203)</f>
        <v>0</v>
      </c>
      <c r="EI202" s="139">
        <f>SUM($E$199:EI199)-SUM($E$201:EI201)+SUM($D$200:EH200)-SUM($D$203:EH203)</f>
        <v>0</v>
      </c>
      <c r="EJ202" s="139">
        <f>SUM($E$199:EJ199)-SUM($E$201:EJ201)+SUM($D$200:EI200)-SUM($D$203:EI203)</f>
        <v>0</v>
      </c>
      <c r="EK202" s="139">
        <f>SUM($E$199:EK199)-SUM($E$201:EK201)+SUM($D$200:EJ200)-SUM($D$203:EJ203)</f>
        <v>0</v>
      </c>
      <c r="EL202" s="139">
        <f>SUM($E$199:EL199)-SUM($E$201:EL201)+SUM($D$200:EK200)-SUM($D$203:EK203)</f>
        <v>0</v>
      </c>
      <c r="EM202" s="139">
        <f>SUM($E$199:EM199)-SUM($E$201:EM201)+SUM($D$200:EL200)-SUM($D$203:EL203)</f>
        <v>0</v>
      </c>
      <c r="EN202" s="139">
        <f>SUM($E$199:EN199)-SUM($E$201:EN201)+SUM($D$200:EM200)-SUM($D$203:EM203)</f>
        <v>0</v>
      </c>
      <c r="EO202" s="139">
        <f>SUM($E$199:EO199)-SUM($E$201:EO201)+SUM($D$200:EN200)-SUM($D$203:EN203)</f>
        <v>0</v>
      </c>
      <c r="EP202" s="139">
        <f>SUM($E$199:EP199)-SUM($E$201:EP201)+SUM($D$200:EO200)-SUM($D$203:EO203)</f>
        <v>0</v>
      </c>
      <c r="EQ202" s="139">
        <f>SUM($E$199:EQ199)-SUM($E$201:EQ201)+SUM($D$200:EP200)-SUM($D$203:EP203)</f>
        <v>0</v>
      </c>
      <c r="ER202" s="139">
        <f>SUM($E$199:ER199)-SUM($E$201:ER201)+SUM($D$200:EQ200)-SUM($D$203:EQ203)</f>
        <v>0</v>
      </c>
      <c r="ES202" s="139">
        <f>SUM($E$199:ES199)-SUM($E$201:ES201)+SUM($D$200:ER200)-SUM($D$203:ER203)</f>
        <v>0</v>
      </c>
      <c r="ET202" s="139">
        <f>SUM($E$199:ET199)-SUM($E$201:ET201)+SUM($D$200:ES200)-SUM($D$203:ES203)</f>
        <v>0</v>
      </c>
      <c r="EU202" s="139">
        <f>SUM($E$199:EU199)-SUM($E$201:EU201)+SUM($D$200:ET200)-SUM($D$203:ET203)</f>
        <v>0</v>
      </c>
      <c r="EV202" s="139">
        <f>SUM($E$199:EV199)-SUM($E$201:EV201)+SUM($D$200:EU200)-SUM($D$203:EU203)</f>
        <v>0</v>
      </c>
      <c r="EW202" s="139">
        <f>SUM($E$199:EW199)-SUM($E$201:EW201)+SUM($D$200:EV200)-SUM($D$203:EV203)</f>
        <v>0</v>
      </c>
      <c r="EX202" s="139">
        <f>SUM($E$199:EX199)-SUM($E$201:EX201)+SUM($D$200:EW200)-SUM($D$203:EW203)</f>
        <v>0</v>
      </c>
      <c r="EY202" s="139">
        <f>SUM($E$199:EY199)-SUM($E$201:EY201)+SUM($D$200:EX200)-SUM($D$203:EX203)</f>
        <v>0</v>
      </c>
      <c r="EZ202" s="139">
        <f>SUM($E$199:EZ199)-SUM($E$201:EZ201)+SUM($D$200:EY200)-SUM($D$203:EY203)</f>
        <v>0</v>
      </c>
      <c r="FA202" s="139">
        <f>SUM($E$199:FA199)-SUM($E$201:FA201)+SUM($D$200:EZ200)-SUM($D$203:EZ203)</f>
        <v>0</v>
      </c>
      <c r="FB202" s="139">
        <f>SUM($E$199:FB199)-SUM($E$201:FB201)+SUM($D$200:FA200)-SUM($D$203:FA203)</f>
        <v>0</v>
      </c>
      <c r="FC202" s="139">
        <f>SUM($E$199:FC199)-SUM($E$201:FC201)+SUM($D$200:FB200)-SUM($D$203:FB203)</f>
        <v>0</v>
      </c>
      <c r="FD202" s="139">
        <f>SUM($E$199:FD199)-SUM($E$201:FD201)+SUM($D$200:FC200)-SUM($D$203:FC203)</f>
        <v>0</v>
      </c>
      <c r="FE202" s="139">
        <f>SUM($E$199:FE199)-SUM($E$201:FE201)+SUM($D$200:FD200)-SUM($D$203:FD203)</f>
        <v>0</v>
      </c>
      <c r="FF202" s="139">
        <f>SUM($E$199:FF199)-SUM($E$201:FF201)+SUM($D$200:FE200)-SUM($D$203:FE203)</f>
        <v>0</v>
      </c>
      <c r="FG202" s="139">
        <f>SUM($E$199:FG199)-SUM($E$201:FG201)+SUM($D$200:FF200)-SUM($D$203:FF203)</f>
        <v>0</v>
      </c>
      <c r="FH202" s="139">
        <f>SUM($E$199:FH199)-SUM($E$201:FH201)+SUM($D$200:FG200)-SUM($D$203:FG203)</f>
        <v>0</v>
      </c>
      <c r="FI202" s="139">
        <f>SUM($E$199:FI199)-SUM($E$201:FI201)+SUM($D$200:FH200)-SUM($D$203:FH203)</f>
        <v>0</v>
      </c>
      <c r="FJ202" s="139">
        <f>SUM($E$199:FJ199)-SUM($E$201:FJ201)+SUM($D$200:FI200)-SUM($D$203:FI203)</f>
        <v>0</v>
      </c>
      <c r="FK202" s="139">
        <f>SUM($E$199:FK199)-SUM($E$201:FK201)+SUM($D$200:FJ200)-SUM($D$203:FJ203)</f>
        <v>0</v>
      </c>
      <c r="FL202" s="139">
        <f>SUM($E$199:FL199)-SUM($E$201:FL201)+SUM($D$200:FK200)-SUM($D$203:FK203)</f>
        <v>0</v>
      </c>
      <c r="FM202" s="139">
        <f>SUM($E$199:FM199)-SUM($E$201:FM201)+SUM($D$200:FL200)-SUM($D$203:FL203)</f>
        <v>0</v>
      </c>
      <c r="FN202" s="139">
        <f>SUM($E$199:FN199)-SUM($E$201:FN201)+SUM($D$200:FM200)-SUM($D$203:FM203)</f>
        <v>0</v>
      </c>
    </row>
    <row r="203" spans="1:16384">
      <c r="B203" s="139" t="s">
        <v>359</v>
      </c>
      <c r="E203" s="155">
        <f>IF(E198='Capital Structure'!$R$7,(E202-E201),0)</f>
        <v>0</v>
      </c>
      <c r="F203" s="155">
        <f>IF(F198='Capital Structure'!$R$7,(F202-F201),0)</f>
        <v>0</v>
      </c>
      <c r="G203" s="155">
        <f>IF(G198='Capital Structure'!$R$7,(G202-G201),0)</f>
        <v>0</v>
      </c>
      <c r="H203" s="155">
        <f>IF(H198='Capital Structure'!$R$7,(H202-H201),0)</f>
        <v>0</v>
      </c>
      <c r="I203" s="155">
        <f>IF(I198='Capital Structure'!$R$7,(I202-I201),0)</f>
        <v>0</v>
      </c>
      <c r="J203" s="155">
        <f>IF(J198='Capital Structure'!$R$7,(J202-J201),0)</f>
        <v>0</v>
      </c>
      <c r="K203" s="155">
        <f>IF(K198='Capital Structure'!$R$7,(K202-K201),0)</f>
        <v>0</v>
      </c>
      <c r="L203" s="155">
        <f>IF(L198='Capital Structure'!$R$7,(L202-L201),0)</f>
        <v>0</v>
      </c>
      <c r="M203" s="155">
        <f>IF(M198='Capital Structure'!$R$7,(M202-M201),0)</f>
        <v>0</v>
      </c>
      <c r="N203" s="155">
        <f>IF(N198='Capital Structure'!$R$7,(N202-N201),0)</f>
        <v>0</v>
      </c>
      <c r="O203" s="155">
        <f>IF(O198='Capital Structure'!$R$7,(O202-O201),0)</f>
        <v>0</v>
      </c>
      <c r="P203" s="155">
        <f>IF(P198='Capital Structure'!$R$7,(P202-P201),0)</f>
        <v>0</v>
      </c>
      <c r="Q203" s="155">
        <f>IF(Q198='Capital Structure'!$R$7,(Q202-Q201),0)</f>
        <v>0</v>
      </c>
      <c r="R203" s="155">
        <f>IF(R198='Capital Structure'!$R$7,(R202-R201),0)</f>
        <v>0</v>
      </c>
      <c r="S203" s="155">
        <f>IF(S198='Capital Structure'!$R$7,(S202-S201),0)</f>
        <v>0</v>
      </c>
      <c r="T203" s="155">
        <f>IF(T198='Capital Structure'!$R$7,(T202-T201),0)</f>
        <v>0</v>
      </c>
      <c r="U203" s="155">
        <f>IF(U198='Capital Structure'!$R$7,(U202-U201),0)</f>
        <v>0</v>
      </c>
      <c r="V203" s="155">
        <f>IF(V198='Capital Structure'!$R$7,(V202-V201),0)</f>
        <v>0</v>
      </c>
      <c r="W203" s="155">
        <f>IF(W198='Capital Structure'!$R$7,(W202-W201),0)</f>
        <v>0</v>
      </c>
      <c r="X203" s="155">
        <f>IF(X198='Capital Structure'!$R$7,(X202-X201),0)</f>
        <v>0</v>
      </c>
      <c r="Y203" s="155">
        <f>IF(Y198='Capital Structure'!$R$7,(Y202-Y201),0)</f>
        <v>0</v>
      </c>
      <c r="Z203" s="155">
        <f>IF(Z198='Capital Structure'!$R$7,(Z202-Z201),0)</f>
        <v>0</v>
      </c>
      <c r="AA203" s="155">
        <f>IF(AA198='Capital Structure'!$R$7,(AA202-AA201),0)</f>
        <v>0</v>
      </c>
      <c r="AB203" s="155">
        <f>IF(AB198='Capital Structure'!$R$7,(AB202-AB201),0)</f>
        <v>0</v>
      </c>
      <c r="AC203" s="155">
        <f>IF(AC198='Capital Structure'!$R$7,(AC202-AC201),0)</f>
        <v>0</v>
      </c>
      <c r="AD203" s="155">
        <f>IF(AD198='Capital Structure'!$R$7,(AD202-AD201),0)</f>
        <v>0</v>
      </c>
      <c r="AE203" s="155">
        <f>IF(AE198='Capital Structure'!$R$7,(AE202-AE201),0)</f>
        <v>0</v>
      </c>
      <c r="AF203" s="155">
        <f>IF(AF198='Capital Structure'!$R$7,(AF202-AF201),0)</f>
        <v>0</v>
      </c>
      <c r="AG203" s="155">
        <f>IF(AG198='Capital Structure'!$R$7,(AG202-AG201),0)</f>
        <v>0</v>
      </c>
      <c r="AH203" s="155">
        <f>IF(AH198='Capital Structure'!$R$7,(AH202-AH201),0)</f>
        <v>0</v>
      </c>
      <c r="AI203" s="155">
        <f>IF(AI198='Capital Structure'!$R$7,(AI202-AI201),0)</f>
        <v>0</v>
      </c>
      <c r="AJ203" s="155">
        <f>IF(AJ198='Capital Structure'!$R$7,(AJ202-AJ201),0)</f>
        <v>0</v>
      </c>
      <c r="AK203" s="155">
        <f>IF(AK198='Capital Structure'!$R$7,(AK202-AK201),0)</f>
        <v>0</v>
      </c>
      <c r="AL203" s="155">
        <f>IF(AL198='Capital Structure'!$R$7,(AL202-AL201),0)</f>
        <v>0</v>
      </c>
      <c r="AM203" s="155">
        <f>IF(AM198='Capital Structure'!$R$7,(AM202-AM201),0)</f>
        <v>0</v>
      </c>
      <c r="AN203" s="155">
        <f>IF(AN198='Capital Structure'!$R$7,(AN202-AN201),0)</f>
        <v>0</v>
      </c>
      <c r="AO203" s="155">
        <f>IF(AO198='Capital Structure'!$R$7,(AO202-AO201),0)</f>
        <v>0</v>
      </c>
      <c r="AP203" s="155">
        <f>IF(AP198='Capital Structure'!$R$7,(AP202-AP201),0)</f>
        <v>0</v>
      </c>
      <c r="AQ203" s="155">
        <f>IF(AQ198='Capital Structure'!$R$7,(AQ202-AQ201),0)</f>
        <v>0</v>
      </c>
      <c r="AR203" s="155">
        <f>IF(AR198='Capital Structure'!$R$7,(AR202-AR201),0)</f>
        <v>0</v>
      </c>
      <c r="AS203" s="155">
        <f>IF(AS198='Capital Structure'!$R$7,(AS202-AS201),0)</f>
        <v>0</v>
      </c>
      <c r="AT203" s="155">
        <f>IF(AT198='Capital Structure'!$R$7,(AT202-AT201),0)</f>
        <v>0</v>
      </c>
      <c r="AU203" s="155">
        <f>IF(AU198='Capital Structure'!$R$7,(AU202-AU201),0)</f>
        <v>0</v>
      </c>
      <c r="AV203" s="155">
        <f>IF(AV198='Capital Structure'!$R$7,(AV202-AV201),0)</f>
        <v>0</v>
      </c>
      <c r="AW203" s="155">
        <f>IF(AW198='Capital Structure'!$R$7,(AW202-AW201),0)</f>
        <v>0</v>
      </c>
      <c r="AX203" s="155">
        <f>IF(AX198='Capital Structure'!$R$7,(AX202-AX201),0)</f>
        <v>0</v>
      </c>
      <c r="AY203" s="155">
        <f>IF(AY198='Capital Structure'!$R$7,(AY202-AY201),0)</f>
        <v>0</v>
      </c>
      <c r="AZ203" s="155">
        <f>IF(AZ198='Capital Structure'!$R$7,(AZ202-AZ201),0)</f>
        <v>0</v>
      </c>
      <c r="BA203" s="155">
        <f>IF(BA198='Capital Structure'!$R$7,(BA202-BA201),0)</f>
        <v>0</v>
      </c>
      <c r="BB203" s="155">
        <f>IF(BB198='Capital Structure'!$R$7,(BB202-BB201),0)</f>
        <v>0</v>
      </c>
      <c r="BC203" s="155">
        <f>IF(BC198='Capital Structure'!$R$7,(BC202-BC201),0)</f>
        <v>0</v>
      </c>
      <c r="BD203" s="155">
        <f>IF(BD198='Capital Structure'!$R$7,(BD202-BD201),0)</f>
        <v>0</v>
      </c>
      <c r="BE203" s="155">
        <f>IF(BE198='Capital Structure'!$R$7,(BE202-BE201),0)</f>
        <v>0</v>
      </c>
      <c r="BF203" s="155">
        <f>IF(BF198='Capital Structure'!$R$7,(BF202-BF201),0)</f>
        <v>0</v>
      </c>
      <c r="BG203" s="155">
        <f>IF(BG198='Capital Structure'!$R$7,(BG202-BG201),0)</f>
        <v>0</v>
      </c>
      <c r="BH203" s="155">
        <f>IF(BH198='Capital Structure'!$R$7,(BH202-BH201),0)</f>
        <v>0</v>
      </c>
      <c r="BI203" s="155">
        <f>IF(BI198='Capital Structure'!$R$7,(BI202-BI201),0)</f>
        <v>0</v>
      </c>
      <c r="BJ203" s="155">
        <f>IF(BJ198='Capital Structure'!$R$7,(BJ202-BJ201),0)</f>
        <v>0</v>
      </c>
      <c r="BK203" s="155">
        <f>IF(BK198='Capital Structure'!$R$7,(BK202-BK201),0)</f>
        <v>0</v>
      </c>
      <c r="BL203" s="155">
        <f>IF(BL198='Capital Structure'!$R$7,(BL202-BL201),0)</f>
        <v>0</v>
      </c>
      <c r="BM203" s="155">
        <f>IF(BM198='Capital Structure'!$R$7,(BM202-BM201),0)</f>
        <v>0</v>
      </c>
      <c r="BN203" s="155">
        <f>IF(BN198='Capital Structure'!$R$7,(BN202-BN201),0)</f>
        <v>0</v>
      </c>
      <c r="BO203" s="155">
        <f>IF(BO198='Capital Structure'!$R$7,(BO202-BO201),0)</f>
        <v>0</v>
      </c>
      <c r="BP203" s="155">
        <f>IF(BP198='Capital Structure'!$R$7,(BP202-BP201),0)</f>
        <v>0</v>
      </c>
      <c r="BQ203" s="155">
        <f>IF(BQ198='Capital Structure'!$R$7,(BQ202-BQ201),0)</f>
        <v>0</v>
      </c>
      <c r="BR203" s="155">
        <f>IF(BR198='Capital Structure'!$R$7,(BR202-BR201),0)</f>
        <v>0</v>
      </c>
      <c r="BS203" s="155">
        <f>IF(BS198='Capital Structure'!$R$7,(BS202-BS201),0)</f>
        <v>0</v>
      </c>
      <c r="BT203" s="155">
        <f>IF(BT198='Capital Structure'!$R$7,(BT202-BT201),0)</f>
        <v>0</v>
      </c>
      <c r="BU203" s="155">
        <f>IF(BU198='Capital Structure'!$R$7,(BU202-BU201),0)</f>
        <v>0</v>
      </c>
      <c r="BV203" s="155">
        <f>IF(BV198='Capital Structure'!$R$7,(BV202-BV201),0)</f>
        <v>0</v>
      </c>
      <c r="BW203" s="155">
        <f>IF(BW198='Capital Structure'!$R$7,(BW202-BW201),0)</f>
        <v>0</v>
      </c>
      <c r="BX203" s="155">
        <f>IF(BX198='Capital Structure'!$R$7,(BX202-BX201),0)</f>
        <v>0</v>
      </c>
      <c r="BY203" s="155">
        <f>IF(BY198='Capital Structure'!$R$7,(BY202-BY201),0)</f>
        <v>0</v>
      </c>
      <c r="BZ203" s="155">
        <f>IF(BZ198='Capital Structure'!$R$7,(BZ202-BZ201),0)</f>
        <v>0</v>
      </c>
      <c r="CA203" s="155">
        <f>IF(CA198='Capital Structure'!$R$7,(CA202-CA201),0)</f>
        <v>0</v>
      </c>
      <c r="CB203" s="155">
        <f>IF(CB198='Capital Structure'!$R$7,(CB202-CB201),0)</f>
        <v>0</v>
      </c>
      <c r="CC203" s="155">
        <f>IF(CC198='Capital Structure'!$R$7,(CC202-CC201),0)</f>
        <v>0</v>
      </c>
      <c r="CD203" s="155">
        <f>IF(CD198='Capital Structure'!$R$7,(CD202-CD201),0)</f>
        <v>0</v>
      </c>
      <c r="CE203" s="155">
        <f>IF(CE198='Capital Structure'!$R$7,(CE202-CE201),0)</f>
        <v>0</v>
      </c>
      <c r="CF203" s="155">
        <f>IF(CF198='Capital Structure'!$R$7,(CF202-CF201),0)</f>
        <v>0</v>
      </c>
      <c r="CG203" s="155">
        <f>IF(CG198='Capital Structure'!$R$7,(CG202-CG201),0)</f>
        <v>0</v>
      </c>
      <c r="CH203" s="155">
        <f>IF(CH198='Capital Structure'!$R$7,(CH202-CH201),0)</f>
        <v>0</v>
      </c>
      <c r="CI203" s="155">
        <f>IF(CI198='Capital Structure'!$R$7,(CI202-CI201),0)</f>
        <v>0</v>
      </c>
      <c r="CJ203" s="155">
        <f>IF(CJ198='Capital Structure'!$R$7,(CJ202-CJ201),0)</f>
        <v>0</v>
      </c>
      <c r="CK203" s="155">
        <f>IF(CK198='Capital Structure'!$R$7,(CK202-CK201),0)</f>
        <v>0</v>
      </c>
      <c r="CL203" s="155">
        <f>IF(CL198='Capital Structure'!$R$7,(CL202-CL201),0)</f>
        <v>0</v>
      </c>
      <c r="CM203" s="155">
        <f>IF(CM198='Capital Structure'!$R$7,(CM202-CM201),0)</f>
        <v>0</v>
      </c>
      <c r="CN203" s="155">
        <f>IF(CN198='Capital Structure'!$R$7,(CN202-CN201),0)</f>
        <v>0</v>
      </c>
      <c r="CO203" s="155">
        <f>IF(CO198='Capital Structure'!$R$7,(CO202-CO201),0)</f>
        <v>0</v>
      </c>
      <c r="CP203" s="155">
        <f>IF(CP198='Capital Structure'!$R$7,(CP202-CP201),0)</f>
        <v>0</v>
      </c>
      <c r="CQ203" s="155">
        <f>IF(CQ198='Capital Structure'!$R$7,(CQ202-CQ201),0)</f>
        <v>0</v>
      </c>
      <c r="CR203" s="155">
        <f>IF(CR198='Capital Structure'!$R$7,(CR202-CR201),0)</f>
        <v>0</v>
      </c>
      <c r="CS203" s="155">
        <f>IF(CS198='Capital Structure'!$R$7,(CS202-CS201),0)</f>
        <v>0</v>
      </c>
      <c r="CT203" s="155">
        <f>IF(CT198='Capital Structure'!$R$7,(CT202-CT201),0)</f>
        <v>0</v>
      </c>
      <c r="CU203" s="155">
        <f>IF(CU198='Capital Structure'!$R$7,(CU202-CU201),0)</f>
        <v>0</v>
      </c>
      <c r="CV203" s="155">
        <f>IF(CV198='Capital Structure'!$R$7,(CV202-CV201),0)</f>
        <v>0</v>
      </c>
      <c r="CW203" s="155">
        <f>IF(CW198='Capital Structure'!$R$7,(CW202-CW201),0)</f>
        <v>0</v>
      </c>
      <c r="CX203" s="155">
        <f>IF(CX198='Capital Structure'!$R$7,(CX202-CX201),0)</f>
        <v>0</v>
      </c>
      <c r="CY203" s="155">
        <f>IF(CY198='Capital Structure'!$R$7,(CY202-CY201),0)</f>
        <v>0</v>
      </c>
      <c r="CZ203" s="155">
        <f>IF(CZ198='Capital Structure'!$R$7,(CZ202-CZ201),0)</f>
        <v>0</v>
      </c>
      <c r="DA203" s="155">
        <f>IF(DA198='Capital Structure'!$R$7,(DA202-DA201),0)</f>
        <v>0</v>
      </c>
      <c r="DB203" s="155">
        <f>IF(DB198='Capital Structure'!$R$7,(DB202-DB201),0)</f>
        <v>0</v>
      </c>
      <c r="DC203" s="155">
        <f>IF(DC198='Capital Structure'!$R$7,(DC202-DC201),0)</f>
        <v>0</v>
      </c>
      <c r="DD203" s="155">
        <f>IF(DD198='Capital Structure'!$R$7,(DD202-DD201),0)</f>
        <v>0</v>
      </c>
      <c r="DE203" s="155">
        <f>IF(DE198='Capital Structure'!$R$7,(DE202-DE201),0)</f>
        <v>0</v>
      </c>
      <c r="DF203" s="155">
        <f>IF(DF198='Capital Structure'!$R$7,(DF202-DF201),0)</f>
        <v>0</v>
      </c>
      <c r="DG203" s="155">
        <f>IF(DG198='Capital Structure'!$R$7,(DG202-DG201),0)</f>
        <v>0</v>
      </c>
      <c r="DH203" s="155">
        <f>IF(DH198='Capital Structure'!$R$7,(DH202-DH201),0)</f>
        <v>0</v>
      </c>
      <c r="DI203" s="155">
        <f>IF(DI198='Capital Structure'!$R$7,(DI202-DI201),0)</f>
        <v>0</v>
      </c>
      <c r="DJ203" s="155">
        <f>IF(DJ198='Capital Structure'!$R$7,(DJ202-DJ201),0)</f>
        <v>0</v>
      </c>
      <c r="DK203" s="155">
        <f>IF(DK198='Capital Structure'!$R$7,(DK202-DK201),0)</f>
        <v>0</v>
      </c>
      <c r="DL203" s="155">
        <f>IF(DL198='Capital Structure'!$R$7,(DL202-DL201),0)</f>
        <v>0</v>
      </c>
      <c r="DM203" s="155">
        <f>IF(DM198='Capital Structure'!$R$7,(DM202-DM201),0)</f>
        <v>0</v>
      </c>
      <c r="DN203" s="155">
        <f>IF(DN198='Capital Structure'!$R$7,(DN202-DN201),0)</f>
        <v>0</v>
      </c>
      <c r="DO203" s="155">
        <f>IF(DO198='Capital Structure'!$R$7,(DO202-DO201),0)</f>
        <v>0</v>
      </c>
      <c r="DP203" s="155">
        <f>IF(DP198='Capital Structure'!$R$7,(DP202-DP201),0)</f>
        <v>0</v>
      </c>
      <c r="DQ203" s="155">
        <f>IF(DQ198='Capital Structure'!$R$7,(DQ202-DQ201),0)</f>
        <v>0</v>
      </c>
      <c r="DR203" s="155">
        <f>IF(DR198='Capital Structure'!$R$7,(DR202-DR201),0)</f>
        <v>0</v>
      </c>
      <c r="DS203" s="155">
        <f>IF(DS198='Capital Structure'!$R$7,(DS202-DS201),0)</f>
        <v>0</v>
      </c>
      <c r="DT203" s="155">
        <f>IF(DT198='Capital Structure'!$R$7,(DT202-DT201),0)</f>
        <v>0</v>
      </c>
      <c r="DU203" s="155">
        <f>IF(DU198='Capital Structure'!$R$7,(DU202-DU201),0)</f>
        <v>0</v>
      </c>
      <c r="DV203" s="155">
        <f>IF(DV198='Capital Structure'!$R$7,(DV202-DV201),0)</f>
        <v>0</v>
      </c>
      <c r="DW203" s="155">
        <f>IF(DW198='Capital Structure'!$R$7,(DW202-DW201),0)</f>
        <v>0</v>
      </c>
      <c r="DX203" s="155">
        <f>IF(DX198='Capital Structure'!$R$7,(DX202-DX201),0)</f>
        <v>0</v>
      </c>
      <c r="DY203" s="155">
        <f>IF(DY198='Capital Structure'!$R$7,(DY202-DY201),0)</f>
        <v>0</v>
      </c>
      <c r="DZ203" s="155">
        <f>IF(DZ198='Capital Structure'!$R$7,(DZ202-DZ201),0)</f>
        <v>0</v>
      </c>
      <c r="EA203" s="155">
        <f>IF(EA198='Capital Structure'!$R$7,(EA202-EA201),0)</f>
        <v>0</v>
      </c>
      <c r="EB203" s="155">
        <f>IF(EB198='Capital Structure'!$R$7,(EB202-EB201),0)</f>
        <v>0</v>
      </c>
      <c r="EC203" s="155">
        <f>IF(EC198='Capital Structure'!$R$7,(EC202-EC201),0)</f>
        <v>0</v>
      </c>
      <c r="ED203" s="155">
        <f>IF(ED198='Capital Structure'!$R$7,(ED202-ED201),0)</f>
        <v>0</v>
      </c>
      <c r="EE203" s="155">
        <f>IF(EE198='Capital Structure'!$R$7,(EE202-EE201),0)</f>
        <v>0</v>
      </c>
      <c r="EF203" s="155">
        <f>IF(EF198='Capital Structure'!$R$7,(EF202-EF201),0)</f>
        <v>0</v>
      </c>
      <c r="EG203" s="155">
        <f>IF(EG198='Capital Structure'!$R$7,(EG202-EG201),0)</f>
        <v>0</v>
      </c>
      <c r="EH203" s="155">
        <f>IF(EH198='Capital Structure'!$R$7,(EH202-EH201),0)</f>
        <v>0</v>
      </c>
      <c r="EI203" s="155">
        <f>IF(EI198='Capital Structure'!$R$7,(EI202-EI201),0)</f>
        <v>0</v>
      </c>
      <c r="EJ203" s="155">
        <f>IF(EJ198='Capital Structure'!$R$7,(EJ202-EJ201),0)</f>
        <v>0</v>
      </c>
      <c r="EK203" s="155">
        <f>IF(EK198='Capital Structure'!$R$7,(EK202-EK201),0)</f>
        <v>0</v>
      </c>
      <c r="EL203" s="155">
        <f>IF(EL198='Capital Structure'!$R$7,(EL202-EL201),0)</f>
        <v>0</v>
      </c>
      <c r="EM203" s="155">
        <f>IF(EM198='Capital Structure'!$R$7,(EM202-EM201),0)</f>
        <v>0</v>
      </c>
      <c r="EN203" s="155">
        <f>IF(EN198='Capital Structure'!$R$7,(EN202-EN201),0)</f>
        <v>0</v>
      </c>
      <c r="EO203" s="155">
        <f>IF(EO198='Capital Structure'!$R$7,(EO202-EO201),0)</f>
        <v>0</v>
      </c>
      <c r="EP203" s="155">
        <f>IF(EP198='Capital Structure'!$R$7,(EP202-EP201),0)</f>
        <v>0</v>
      </c>
      <c r="EQ203" s="155">
        <f>IF(EQ198='Capital Structure'!$R$7,(EQ202-EQ201),0)</f>
        <v>0</v>
      </c>
      <c r="ER203" s="155">
        <f>IF(ER198='Capital Structure'!$R$7,(ER202-ER201),0)</f>
        <v>0</v>
      </c>
      <c r="ES203" s="155">
        <f>IF(ES198='Capital Structure'!$R$7,(ES202-ES201),0)</f>
        <v>0</v>
      </c>
      <c r="ET203" s="155">
        <f>IF(ET198='Capital Structure'!$R$7,(ET202-ET201),0)</f>
        <v>0</v>
      </c>
      <c r="EU203" s="155">
        <f>IF(EU198='Capital Structure'!$R$7,(EU202-EU201),0)</f>
        <v>0</v>
      </c>
      <c r="EV203" s="155">
        <f>IF(EV198='Capital Structure'!$R$7,(EV202-EV201),0)</f>
        <v>0</v>
      </c>
      <c r="EW203" s="155">
        <f>IF(EW198='Capital Structure'!$R$7,(EW202-EW201),0)</f>
        <v>0</v>
      </c>
      <c r="EX203" s="155">
        <f>IF(EX198='Capital Structure'!$R$7,(EX202-EX201),0)</f>
        <v>0</v>
      </c>
      <c r="EY203" s="155">
        <f>IF(EY198='Capital Structure'!$R$7,(EY202-EY201),0)</f>
        <v>0</v>
      </c>
      <c r="EZ203" s="155">
        <f>IF(EZ198='Capital Structure'!$R$7,(EZ202-EZ201),0)</f>
        <v>0</v>
      </c>
      <c r="FA203" s="155">
        <f>IF(FA198='Capital Structure'!$R$7,(FA202-FA201),0)</f>
        <v>0</v>
      </c>
      <c r="FB203" s="155">
        <f>IF(FB198='Capital Structure'!$R$7,(FB202-FB201),0)</f>
        <v>0</v>
      </c>
      <c r="FC203" s="155">
        <f>IF(FC198='Capital Structure'!$R$7,(FC202-FC201),0)</f>
        <v>0</v>
      </c>
      <c r="FD203" s="155">
        <f>IF(FD198='Capital Structure'!$R$7,(FD202-FD201),0)</f>
        <v>0</v>
      </c>
      <c r="FE203" s="155">
        <f>IF(FE198='Capital Structure'!$R$7,(FE202-FE201),0)</f>
        <v>0</v>
      </c>
      <c r="FF203" s="155">
        <f>IF(FF198='Capital Structure'!$R$7,(FF202-FF201),0)</f>
        <v>0</v>
      </c>
      <c r="FG203" s="155">
        <f>IF(FG198='Capital Structure'!$R$7,(FG202-FG201),0)</f>
        <v>0</v>
      </c>
      <c r="FH203" s="155">
        <f>IF(FH198='Capital Structure'!$R$7,(FH202-FH201),0)</f>
        <v>0</v>
      </c>
      <c r="FI203" s="155">
        <f>IF(FI198='Capital Structure'!$R$7,(FI202-FI201),0)</f>
        <v>0</v>
      </c>
      <c r="FJ203" s="155">
        <f>IF(FJ198='Capital Structure'!$R$7,(FJ202-FJ201),0)</f>
        <v>0</v>
      </c>
      <c r="FK203" s="155">
        <f>IF(FK198='Capital Structure'!$R$7,(FK202-FK201),0)</f>
        <v>0</v>
      </c>
      <c r="FL203" s="155">
        <f>IF(FL198='Capital Structure'!$R$7,(FL202-FL201),0)</f>
        <v>0</v>
      </c>
      <c r="FM203" s="155">
        <f>IF(FM198='Capital Structure'!$R$7,(FM202-FM201),0)</f>
        <v>0</v>
      </c>
      <c r="FN203" s="155">
        <f>IF(FN198='Capital Structure'!$R$7,(FN202-FN201),0)</f>
        <v>0</v>
      </c>
    </row>
    <row r="204" spans="1:16384">
      <c r="B204" s="146" t="s">
        <v>328</v>
      </c>
      <c r="E204" s="139">
        <f t="shared" ref="E204:BP204" si="89">E199-E201-E203</f>
        <v>0</v>
      </c>
      <c r="F204" s="139">
        <f t="shared" si="89"/>
        <v>0</v>
      </c>
      <c r="G204" s="139">
        <f t="shared" si="89"/>
        <v>0</v>
      </c>
      <c r="H204" s="139">
        <f t="shared" si="89"/>
        <v>0</v>
      </c>
      <c r="I204" s="139">
        <f t="shared" si="89"/>
        <v>0</v>
      </c>
      <c r="J204" s="139">
        <f t="shared" si="89"/>
        <v>0</v>
      </c>
      <c r="K204" s="139">
        <f t="shared" si="89"/>
        <v>0</v>
      </c>
      <c r="L204" s="139">
        <f t="shared" si="89"/>
        <v>0</v>
      </c>
      <c r="M204" s="139">
        <f t="shared" si="89"/>
        <v>0</v>
      </c>
      <c r="N204" s="139">
        <f t="shared" si="89"/>
        <v>0</v>
      </c>
      <c r="O204" s="139">
        <f t="shared" si="89"/>
        <v>0</v>
      </c>
      <c r="P204" s="139">
        <f t="shared" si="89"/>
        <v>0</v>
      </c>
      <c r="Q204" s="139">
        <f t="shared" si="89"/>
        <v>0</v>
      </c>
      <c r="R204" s="139">
        <f t="shared" si="89"/>
        <v>0</v>
      </c>
      <c r="S204" s="139">
        <f t="shared" si="89"/>
        <v>0</v>
      </c>
      <c r="T204" s="139">
        <f t="shared" si="89"/>
        <v>0</v>
      </c>
      <c r="U204" s="139">
        <f t="shared" si="89"/>
        <v>0</v>
      </c>
      <c r="V204" s="139">
        <f t="shared" si="89"/>
        <v>0</v>
      </c>
      <c r="W204" s="139">
        <f t="shared" si="89"/>
        <v>0</v>
      </c>
      <c r="X204" s="139">
        <f t="shared" si="89"/>
        <v>0</v>
      </c>
      <c r="Y204" s="139">
        <f t="shared" si="89"/>
        <v>0</v>
      </c>
      <c r="Z204" s="139">
        <f t="shared" si="89"/>
        <v>0</v>
      </c>
      <c r="AA204" s="139">
        <f t="shared" si="89"/>
        <v>0</v>
      </c>
      <c r="AB204" s="139">
        <f t="shared" si="89"/>
        <v>0</v>
      </c>
      <c r="AC204" s="139">
        <f t="shared" si="89"/>
        <v>0</v>
      </c>
      <c r="AD204" s="139">
        <f t="shared" si="89"/>
        <v>0</v>
      </c>
      <c r="AE204" s="139">
        <f t="shared" si="89"/>
        <v>0</v>
      </c>
      <c r="AF204" s="139">
        <f t="shared" si="89"/>
        <v>0</v>
      </c>
      <c r="AG204" s="139">
        <f t="shared" si="89"/>
        <v>0</v>
      </c>
      <c r="AH204" s="139">
        <f t="shared" si="89"/>
        <v>0</v>
      </c>
      <c r="AI204" s="139">
        <f t="shared" si="89"/>
        <v>0</v>
      </c>
      <c r="AJ204" s="139">
        <f t="shared" si="89"/>
        <v>0</v>
      </c>
      <c r="AK204" s="139">
        <f t="shared" si="89"/>
        <v>0</v>
      </c>
      <c r="AL204" s="139">
        <f t="shared" si="89"/>
        <v>0</v>
      </c>
      <c r="AM204" s="139">
        <f t="shared" si="89"/>
        <v>0</v>
      </c>
      <c r="AN204" s="139">
        <f t="shared" si="89"/>
        <v>0</v>
      </c>
      <c r="AO204" s="139">
        <f t="shared" si="89"/>
        <v>0</v>
      </c>
      <c r="AP204" s="139">
        <f t="shared" si="89"/>
        <v>0</v>
      </c>
      <c r="AQ204" s="139">
        <f t="shared" si="89"/>
        <v>0</v>
      </c>
      <c r="AR204" s="139">
        <f t="shared" si="89"/>
        <v>0</v>
      </c>
      <c r="AS204" s="139">
        <f t="shared" si="89"/>
        <v>0</v>
      </c>
      <c r="AT204" s="139">
        <f t="shared" si="89"/>
        <v>0</v>
      </c>
      <c r="AU204" s="139">
        <f t="shared" si="89"/>
        <v>0</v>
      </c>
      <c r="AV204" s="139">
        <f t="shared" si="89"/>
        <v>0</v>
      </c>
      <c r="AW204" s="139">
        <f t="shared" si="89"/>
        <v>0</v>
      </c>
      <c r="AX204" s="139">
        <f t="shared" si="89"/>
        <v>0</v>
      </c>
      <c r="AY204" s="139">
        <f t="shared" si="89"/>
        <v>0</v>
      </c>
      <c r="AZ204" s="139">
        <f t="shared" si="89"/>
        <v>0</v>
      </c>
      <c r="BA204" s="139">
        <f t="shared" si="89"/>
        <v>0</v>
      </c>
      <c r="BB204" s="139">
        <f t="shared" si="89"/>
        <v>0</v>
      </c>
      <c r="BC204" s="139">
        <f t="shared" si="89"/>
        <v>0</v>
      </c>
      <c r="BD204" s="139">
        <f t="shared" si="89"/>
        <v>0</v>
      </c>
      <c r="BE204" s="139">
        <f t="shared" si="89"/>
        <v>0</v>
      </c>
      <c r="BF204" s="139">
        <f t="shared" si="89"/>
        <v>0</v>
      </c>
      <c r="BG204" s="139">
        <f t="shared" si="89"/>
        <v>0</v>
      </c>
      <c r="BH204" s="139">
        <f t="shared" si="89"/>
        <v>0</v>
      </c>
      <c r="BI204" s="139">
        <f t="shared" si="89"/>
        <v>0</v>
      </c>
      <c r="BJ204" s="139">
        <f t="shared" si="89"/>
        <v>0</v>
      </c>
      <c r="BK204" s="139">
        <f t="shared" si="89"/>
        <v>0</v>
      </c>
      <c r="BL204" s="139">
        <f t="shared" si="89"/>
        <v>0</v>
      </c>
      <c r="BM204" s="139">
        <f t="shared" si="89"/>
        <v>0</v>
      </c>
      <c r="BN204" s="139">
        <f t="shared" si="89"/>
        <v>0</v>
      </c>
      <c r="BO204" s="139">
        <f t="shared" si="89"/>
        <v>0</v>
      </c>
      <c r="BP204" s="139">
        <f t="shared" si="89"/>
        <v>0</v>
      </c>
      <c r="BQ204" s="139">
        <f t="shared" ref="BQ204:EB204" si="90">BQ199-BQ201-BQ203</f>
        <v>0</v>
      </c>
      <c r="BR204" s="139">
        <f t="shared" si="90"/>
        <v>0</v>
      </c>
      <c r="BS204" s="139">
        <f t="shared" si="90"/>
        <v>0</v>
      </c>
      <c r="BT204" s="139">
        <f t="shared" si="90"/>
        <v>0</v>
      </c>
      <c r="BU204" s="139">
        <f t="shared" si="90"/>
        <v>0</v>
      </c>
      <c r="BV204" s="139">
        <f t="shared" si="90"/>
        <v>0</v>
      </c>
      <c r="BW204" s="139">
        <f t="shared" si="90"/>
        <v>0</v>
      </c>
      <c r="BX204" s="139">
        <f t="shared" si="90"/>
        <v>0</v>
      </c>
      <c r="BY204" s="139">
        <f t="shared" si="90"/>
        <v>0</v>
      </c>
      <c r="BZ204" s="139">
        <f t="shared" si="90"/>
        <v>0</v>
      </c>
      <c r="CA204" s="139">
        <f t="shared" si="90"/>
        <v>0</v>
      </c>
      <c r="CB204" s="139">
        <f t="shared" si="90"/>
        <v>0</v>
      </c>
      <c r="CC204" s="139">
        <f t="shared" si="90"/>
        <v>0</v>
      </c>
      <c r="CD204" s="139">
        <f t="shared" si="90"/>
        <v>0</v>
      </c>
      <c r="CE204" s="139">
        <f t="shared" si="90"/>
        <v>0</v>
      </c>
      <c r="CF204" s="139">
        <f t="shared" si="90"/>
        <v>0</v>
      </c>
      <c r="CG204" s="139">
        <f t="shared" si="90"/>
        <v>0</v>
      </c>
      <c r="CH204" s="139">
        <f t="shared" si="90"/>
        <v>0</v>
      </c>
      <c r="CI204" s="139">
        <f t="shared" si="90"/>
        <v>0</v>
      </c>
      <c r="CJ204" s="139">
        <f t="shared" si="90"/>
        <v>0</v>
      </c>
      <c r="CK204" s="139">
        <f t="shared" si="90"/>
        <v>0</v>
      </c>
      <c r="CL204" s="139">
        <f t="shared" si="90"/>
        <v>0</v>
      </c>
      <c r="CM204" s="139">
        <f t="shared" si="90"/>
        <v>0</v>
      </c>
      <c r="CN204" s="139">
        <f t="shared" si="90"/>
        <v>0</v>
      </c>
      <c r="CO204" s="139">
        <f t="shared" si="90"/>
        <v>0</v>
      </c>
      <c r="CP204" s="139">
        <f t="shared" si="90"/>
        <v>0</v>
      </c>
      <c r="CQ204" s="139">
        <f t="shared" si="90"/>
        <v>0</v>
      </c>
      <c r="CR204" s="139">
        <f t="shared" si="90"/>
        <v>0</v>
      </c>
      <c r="CS204" s="139">
        <f t="shared" si="90"/>
        <v>0</v>
      </c>
      <c r="CT204" s="139">
        <f t="shared" si="90"/>
        <v>0</v>
      </c>
      <c r="CU204" s="139">
        <f t="shared" si="90"/>
        <v>0</v>
      </c>
      <c r="CV204" s="139">
        <f t="shared" si="90"/>
        <v>0</v>
      </c>
      <c r="CW204" s="139">
        <f t="shared" si="90"/>
        <v>0</v>
      </c>
      <c r="CX204" s="139">
        <f t="shared" si="90"/>
        <v>0</v>
      </c>
      <c r="CY204" s="139">
        <f t="shared" si="90"/>
        <v>0</v>
      </c>
      <c r="CZ204" s="139">
        <f t="shared" si="90"/>
        <v>0</v>
      </c>
      <c r="DA204" s="139">
        <f t="shared" si="90"/>
        <v>0</v>
      </c>
      <c r="DB204" s="139">
        <f t="shared" si="90"/>
        <v>0</v>
      </c>
      <c r="DC204" s="139">
        <f t="shared" si="90"/>
        <v>0</v>
      </c>
      <c r="DD204" s="139">
        <f t="shared" si="90"/>
        <v>0</v>
      </c>
      <c r="DE204" s="139">
        <f t="shared" si="90"/>
        <v>0</v>
      </c>
      <c r="DF204" s="139">
        <f t="shared" si="90"/>
        <v>0</v>
      </c>
      <c r="DG204" s="139">
        <f t="shared" si="90"/>
        <v>0</v>
      </c>
      <c r="DH204" s="139">
        <f t="shared" si="90"/>
        <v>0</v>
      </c>
      <c r="DI204" s="139">
        <f t="shared" si="90"/>
        <v>0</v>
      </c>
      <c r="DJ204" s="139">
        <f t="shared" si="90"/>
        <v>0</v>
      </c>
      <c r="DK204" s="139">
        <f t="shared" si="90"/>
        <v>0</v>
      </c>
      <c r="DL204" s="139">
        <f t="shared" si="90"/>
        <v>0</v>
      </c>
      <c r="DM204" s="139">
        <f t="shared" si="90"/>
        <v>0</v>
      </c>
      <c r="DN204" s="139">
        <f t="shared" si="90"/>
        <v>0</v>
      </c>
      <c r="DO204" s="139">
        <f t="shared" si="90"/>
        <v>0</v>
      </c>
      <c r="DP204" s="139">
        <f t="shared" si="90"/>
        <v>0</v>
      </c>
      <c r="DQ204" s="139">
        <f t="shared" si="90"/>
        <v>0</v>
      </c>
      <c r="DR204" s="139">
        <f t="shared" si="90"/>
        <v>0</v>
      </c>
      <c r="DS204" s="139">
        <f t="shared" si="90"/>
        <v>0</v>
      </c>
      <c r="DT204" s="139">
        <f t="shared" si="90"/>
        <v>0</v>
      </c>
      <c r="DU204" s="139">
        <f t="shared" si="90"/>
        <v>0</v>
      </c>
      <c r="DV204" s="139">
        <f t="shared" si="90"/>
        <v>0</v>
      </c>
      <c r="DW204" s="139">
        <f t="shared" si="90"/>
        <v>0</v>
      </c>
      <c r="DX204" s="139">
        <f t="shared" si="90"/>
        <v>0</v>
      </c>
      <c r="DY204" s="139">
        <f t="shared" si="90"/>
        <v>0</v>
      </c>
      <c r="DZ204" s="139">
        <f t="shared" si="90"/>
        <v>0</v>
      </c>
      <c r="EA204" s="139">
        <f t="shared" si="90"/>
        <v>0</v>
      </c>
      <c r="EB204" s="139">
        <f t="shared" si="90"/>
        <v>0</v>
      </c>
      <c r="EC204" s="139">
        <f t="shared" ref="EC204:FN204" si="91">EC199-EC201-EC203</f>
        <v>0</v>
      </c>
      <c r="ED204" s="139">
        <f t="shared" si="91"/>
        <v>0</v>
      </c>
      <c r="EE204" s="139">
        <f t="shared" si="91"/>
        <v>0</v>
      </c>
      <c r="EF204" s="139">
        <f t="shared" si="91"/>
        <v>0</v>
      </c>
      <c r="EG204" s="139">
        <f t="shared" si="91"/>
        <v>0</v>
      </c>
      <c r="EH204" s="139">
        <f t="shared" si="91"/>
        <v>0</v>
      </c>
      <c r="EI204" s="139">
        <f t="shared" si="91"/>
        <v>0</v>
      </c>
      <c r="EJ204" s="139">
        <f t="shared" si="91"/>
        <v>0</v>
      </c>
      <c r="EK204" s="139">
        <f t="shared" si="91"/>
        <v>0</v>
      </c>
      <c r="EL204" s="139">
        <f t="shared" si="91"/>
        <v>0</v>
      </c>
      <c r="EM204" s="139">
        <f t="shared" si="91"/>
        <v>0</v>
      </c>
      <c r="EN204" s="139">
        <f t="shared" si="91"/>
        <v>0</v>
      </c>
      <c r="EO204" s="139">
        <f t="shared" si="91"/>
        <v>0</v>
      </c>
      <c r="EP204" s="139">
        <f t="shared" si="91"/>
        <v>0</v>
      </c>
      <c r="EQ204" s="139">
        <f t="shared" si="91"/>
        <v>0</v>
      </c>
      <c r="ER204" s="139">
        <f t="shared" si="91"/>
        <v>0</v>
      </c>
      <c r="ES204" s="139">
        <f t="shared" si="91"/>
        <v>0</v>
      </c>
      <c r="ET204" s="139">
        <f t="shared" si="91"/>
        <v>0</v>
      </c>
      <c r="EU204" s="139">
        <f t="shared" si="91"/>
        <v>0</v>
      </c>
      <c r="EV204" s="139">
        <f t="shared" si="91"/>
        <v>0</v>
      </c>
      <c r="EW204" s="139">
        <f t="shared" si="91"/>
        <v>0</v>
      </c>
      <c r="EX204" s="139">
        <f t="shared" si="91"/>
        <v>0</v>
      </c>
      <c r="EY204" s="139">
        <f t="shared" si="91"/>
        <v>0</v>
      </c>
      <c r="EZ204" s="139">
        <f t="shared" si="91"/>
        <v>0</v>
      </c>
      <c r="FA204" s="139">
        <f t="shared" si="91"/>
        <v>0</v>
      </c>
      <c r="FB204" s="139">
        <f t="shared" si="91"/>
        <v>0</v>
      </c>
      <c r="FC204" s="139">
        <f t="shared" si="91"/>
        <v>0</v>
      </c>
      <c r="FD204" s="139">
        <f t="shared" si="91"/>
        <v>0</v>
      </c>
      <c r="FE204" s="139">
        <f t="shared" si="91"/>
        <v>0</v>
      </c>
      <c r="FF204" s="139">
        <f t="shared" si="91"/>
        <v>0</v>
      </c>
      <c r="FG204" s="139">
        <f t="shared" si="91"/>
        <v>0</v>
      </c>
      <c r="FH204" s="139">
        <f t="shared" si="91"/>
        <v>0</v>
      </c>
      <c r="FI204" s="139">
        <f t="shared" si="91"/>
        <v>0</v>
      </c>
      <c r="FJ204" s="139">
        <f t="shared" si="91"/>
        <v>0</v>
      </c>
      <c r="FK204" s="139">
        <f t="shared" si="91"/>
        <v>0</v>
      </c>
      <c r="FL204" s="139">
        <f t="shared" si="91"/>
        <v>0</v>
      </c>
      <c r="FM204" s="139">
        <f t="shared" si="91"/>
        <v>0</v>
      </c>
      <c r="FN204" s="139">
        <f t="shared" si="91"/>
        <v>0</v>
      </c>
    </row>
    <row r="205" spans="1:16384"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  <c r="CG205" s="139"/>
      <c r="CH205" s="139"/>
      <c r="CI205" s="139"/>
      <c r="CJ205" s="139"/>
      <c r="CK205" s="139"/>
      <c r="CL205" s="139"/>
      <c r="CM205" s="139"/>
      <c r="CN205" s="139"/>
      <c r="CO205" s="139"/>
      <c r="CP205" s="139"/>
      <c r="CQ205" s="139"/>
      <c r="CR205" s="139"/>
      <c r="CS205" s="139"/>
      <c r="CT205" s="139"/>
      <c r="CU205" s="139"/>
      <c r="CV205" s="139"/>
      <c r="CW205" s="139"/>
      <c r="CX205" s="139"/>
      <c r="CY205" s="139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  <c r="DS205" s="139"/>
      <c r="DT205" s="139"/>
      <c r="DU205" s="139"/>
      <c r="DV205" s="139"/>
      <c r="DW205" s="139"/>
      <c r="DX205" s="139"/>
      <c r="DY205" s="139"/>
      <c r="DZ205" s="139"/>
      <c r="EA205" s="139"/>
      <c r="EB205" s="139"/>
      <c r="EC205" s="139"/>
      <c r="ED205" s="139"/>
      <c r="EE205" s="139"/>
      <c r="EF205" s="139"/>
      <c r="EG205" s="139"/>
      <c r="EH205" s="139"/>
      <c r="EI205" s="139"/>
      <c r="EJ205" s="139"/>
      <c r="EK205" s="139"/>
      <c r="EL205" s="139"/>
      <c r="EM205" s="139"/>
      <c r="EN205" s="139"/>
      <c r="EO205" s="139"/>
      <c r="EP205" s="139"/>
      <c r="EQ205" s="139"/>
      <c r="ER205" s="139"/>
      <c r="ES205" s="139"/>
      <c r="ET205" s="139"/>
      <c r="EU205" s="139"/>
      <c r="EV205" s="139"/>
      <c r="EW205" s="139"/>
      <c r="EX205" s="139"/>
      <c r="EY205" s="139"/>
      <c r="EZ205" s="139"/>
      <c r="FA205" s="139"/>
      <c r="FB205" s="139"/>
      <c r="FC205" s="139"/>
      <c r="FD205" s="139"/>
      <c r="FE205" s="139"/>
      <c r="FF205" s="139"/>
      <c r="FG205" s="139"/>
      <c r="FH205" s="139"/>
      <c r="FI205" s="139"/>
      <c r="FJ205" s="139"/>
      <c r="FK205" s="139"/>
      <c r="FL205" s="139"/>
      <c r="FM205" s="139"/>
      <c r="FN205" s="139"/>
    </row>
    <row r="206" spans="1:16384">
      <c r="A206" s="105" t="s">
        <v>296</v>
      </c>
      <c r="B206" s="139" t="s">
        <v>354</v>
      </c>
      <c r="E206" s="139">
        <f>(SUM($E$199:E199)-SUM($E$208:E208))*'Capital Structure'!$R$16/12</f>
        <v>0</v>
      </c>
      <c r="F206" s="139">
        <f>(SUM($E$199:F199)-SUM($E$208:F208))*'Capital Structure'!$R$16/12</f>
        <v>0</v>
      </c>
      <c r="G206" s="139">
        <f>(SUM($E$199:G199)-SUM($E$208:G208))*'Capital Structure'!$R$16/12</f>
        <v>0</v>
      </c>
      <c r="H206" s="139">
        <f>(SUM($E$199:H199)-SUM($E$208:H208))*'Capital Structure'!$R$16/12</f>
        <v>0</v>
      </c>
      <c r="I206" s="139">
        <f>(SUM($E$199:I199)-SUM($E$208:I208))*'Capital Structure'!$R$16/12</f>
        <v>0</v>
      </c>
      <c r="J206" s="139">
        <f>(SUM($E$199:J199)-SUM($E$208:J208))*'Capital Structure'!$R$16/12</f>
        <v>0</v>
      </c>
      <c r="K206" s="139">
        <f>(SUM($E$199:K199)-SUM($E$208:K208))*'Capital Structure'!$R$16/12</f>
        <v>0</v>
      </c>
      <c r="L206" s="139">
        <f>(SUM($E$199:L199)-SUM($E$208:L208))*'Capital Structure'!$R$16/12</f>
        <v>0</v>
      </c>
      <c r="M206" s="139">
        <f>(SUM($E$199:M199)-SUM($E$208:M208))*'Capital Structure'!$R$16/12</f>
        <v>0</v>
      </c>
      <c r="N206" s="139">
        <f>(SUM($E$199:N199)-SUM($E$208:N208))*'Capital Structure'!$R$16/12</f>
        <v>0</v>
      </c>
      <c r="O206" s="139">
        <f>(SUM($E$199:O199)-SUM($E$208:O208))*'Capital Structure'!$R$16/12</f>
        <v>0</v>
      </c>
      <c r="P206" s="139">
        <f>(SUM($E$199:P199)-SUM($E$208:P208))*'Capital Structure'!$R$16/12</f>
        <v>0</v>
      </c>
      <c r="Q206" s="139">
        <f>(SUM($E$199:Q199)-SUM($E$208:Q208))*'Capital Structure'!$R$16/12</f>
        <v>0</v>
      </c>
      <c r="R206" s="139">
        <f>(SUM($E$199:R199)-SUM($E$208:R208))*'Capital Structure'!$R$16/12</f>
        <v>0</v>
      </c>
      <c r="S206" s="139">
        <f>(SUM($E$199:S199)-SUM($E$208:S208))*'Capital Structure'!$R$16/12</f>
        <v>0</v>
      </c>
      <c r="T206" s="139">
        <f>(SUM($E$199:T199)-SUM($E$208:T208))*'Capital Structure'!$R$16/12</f>
        <v>0</v>
      </c>
      <c r="U206" s="139">
        <f>(SUM($E$199:U199)-SUM($E$208:U208))*'Capital Structure'!$R$16/12</f>
        <v>0</v>
      </c>
      <c r="V206" s="139">
        <f>(SUM($E$199:V199)-SUM($E$208:V208))*'Capital Structure'!$R$16/12</f>
        <v>0</v>
      </c>
      <c r="W206" s="139">
        <f>(SUM($E$199:W199)-SUM($E$208:W208))*'Capital Structure'!$R$16/12</f>
        <v>0</v>
      </c>
      <c r="X206" s="139">
        <f>(SUM($E$199:X199)-SUM($E$208:X208))*'Capital Structure'!$R$16/12</f>
        <v>0</v>
      </c>
      <c r="Y206" s="139">
        <f>(SUM($E$199:Y199)-SUM($E$208:Y208))*'Capital Structure'!$R$16/12</f>
        <v>0</v>
      </c>
      <c r="Z206" s="139">
        <f>(SUM($E$199:Z199)-SUM($E$208:Z208))*'Capital Structure'!$R$16/12</f>
        <v>0</v>
      </c>
      <c r="AA206" s="139">
        <f>(SUM($E$199:AA199)-SUM($E$208:AA208))*'Capital Structure'!$R$16/12</f>
        <v>0</v>
      </c>
      <c r="AB206" s="139">
        <f>(SUM($E$199:AB199)-SUM($E$208:AB208))*'Capital Structure'!$R$16/12</f>
        <v>0</v>
      </c>
      <c r="AC206" s="139">
        <f>(SUM($E$199:AC199)-SUM($E$208:AC208))*'Capital Structure'!$R$16/12</f>
        <v>0</v>
      </c>
      <c r="AD206" s="139">
        <f>(SUM($E$199:AD199)-SUM($E$208:AD208))*'Capital Structure'!$R$16/12</f>
        <v>0</v>
      </c>
      <c r="AE206" s="139">
        <f>(SUM($E$199:AE199)-SUM($E$208:AE208))*'Capital Structure'!$R$16/12</f>
        <v>0</v>
      </c>
      <c r="AF206" s="139">
        <f>(SUM($E$199:AF199)-SUM($E$208:AF208))*'Capital Structure'!$R$16/12</f>
        <v>0</v>
      </c>
      <c r="AG206" s="139">
        <f>(SUM($E$199:AG199)-SUM($E$208:AG208))*'Capital Structure'!$R$16/12</f>
        <v>0</v>
      </c>
      <c r="AH206" s="139">
        <f>(SUM($E$199:AH199)-SUM($E$208:AH208))*'Capital Structure'!$R$16/12</f>
        <v>0</v>
      </c>
      <c r="AI206" s="139">
        <f>(SUM($E$199:AI199)-SUM($E$208:AI208))*'Capital Structure'!$R$16/12</f>
        <v>0</v>
      </c>
      <c r="AJ206" s="139">
        <f>(SUM($E$199:AJ199)-SUM($E$208:AJ208))*'Capital Structure'!$R$16/12</f>
        <v>0</v>
      </c>
      <c r="AK206" s="139">
        <f>(SUM($E$199:AK199)-SUM($E$208:AK208))*'Capital Structure'!$R$16/12</f>
        <v>0</v>
      </c>
      <c r="AL206" s="139">
        <f>(SUM($E$199:AL199)-SUM($E$208:AL208))*'Capital Structure'!$R$16/12</f>
        <v>0</v>
      </c>
      <c r="AM206" s="139">
        <f>(SUM($E$199:AM199)-SUM($E$208:AM208))*'Capital Structure'!$R$16/12</f>
        <v>0</v>
      </c>
      <c r="AN206" s="139">
        <f>(SUM($E$199:AN199)-SUM($E$208:AN208))*'Capital Structure'!$R$16/12</f>
        <v>0</v>
      </c>
      <c r="AO206" s="139">
        <f>(SUM($E$199:AO199)-SUM($E$208:AO208))*'Capital Structure'!$R$16/12</f>
        <v>0</v>
      </c>
      <c r="AP206" s="139">
        <f>(SUM($E$199:AP199)-SUM($E$208:AP208))*'Capital Structure'!$R$16/12</f>
        <v>0</v>
      </c>
      <c r="AQ206" s="139">
        <f>(SUM($E$199:AQ199)-SUM($E$208:AQ208))*'Capital Structure'!$R$16/12</f>
        <v>0</v>
      </c>
      <c r="AR206" s="139">
        <f>(SUM($E$199:AR199)-SUM($E$208:AR208))*'Capital Structure'!$R$16/12</f>
        <v>0</v>
      </c>
      <c r="AS206" s="139">
        <f>(SUM($E$199:AS199)-SUM($E$208:AS208))*'Capital Structure'!$R$16/12</f>
        <v>0</v>
      </c>
      <c r="AT206" s="139">
        <f>(SUM($E$199:AT199)-SUM($E$208:AT208))*'Capital Structure'!$R$16/12</f>
        <v>0</v>
      </c>
      <c r="AU206" s="139">
        <f>(SUM($E$199:AU199)-SUM($E$208:AU208))*'Capital Structure'!$R$16/12</f>
        <v>0</v>
      </c>
      <c r="AV206" s="139">
        <f>(SUM($E$199:AV199)-SUM($E$208:AV208))*'Capital Structure'!$R$16/12</f>
        <v>0</v>
      </c>
      <c r="AW206" s="139">
        <f>(SUM($E$199:AW199)-SUM($E$208:AW208))*'Capital Structure'!$R$16/12</f>
        <v>0</v>
      </c>
      <c r="AX206" s="139">
        <f>(SUM($E$199:AX199)-SUM($E$208:AX208))*'Capital Structure'!$R$16/12</f>
        <v>0</v>
      </c>
      <c r="AY206" s="139">
        <f>(SUM($E$199:AY199)-SUM($E$208:AY208))*'Capital Structure'!$R$16/12</f>
        <v>0</v>
      </c>
      <c r="AZ206" s="139">
        <f>(SUM($E$199:AZ199)-SUM($E$208:AZ208))*'Capital Structure'!$R$16/12</f>
        <v>0</v>
      </c>
      <c r="BA206" s="139">
        <f>(SUM($E$199:BA199)-SUM($E$208:BA208))*'Capital Structure'!$R$16/12</f>
        <v>0</v>
      </c>
      <c r="BB206" s="139">
        <f>(SUM($E$199:BB199)-SUM($E$208:BB208))*'Capital Structure'!$R$16/12</f>
        <v>0</v>
      </c>
      <c r="BC206" s="139">
        <f>(SUM($E$199:BC199)-SUM($E$208:BC208))*'Capital Structure'!$R$16/12</f>
        <v>0</v>
      </c>
      <c r="BD206" s="139">
        <f>(SUM($E$199:BD199)-SUM($E$208:BD208))*'Capital Structure'!$R$16/12</f>
        <v>0</v>
      </c>
      <c r="BE206" s="139">
        <f>(SUM($E$199:BE199)-SUM($E$208:BE208))*'Capital Structure'!$R$16/12</f>
        <v>0</v>
      </c>
      <c r="BF206" s="139">
        <f>(SUM($E$199:BF199)-SUM($E$208:BF208))*'Capital Structure'!$R$16/12</f>
        <v>0</v>
      </c>
      <c r="BG206" s="139">
        <f>(SUM($E$199:BG199)-SUM($E$208:BG208))*'Capital Structure'!$R$16/12</f>
        <v>0</v>
      </c>
      <c r="BH206" s="139">
        <f>(SUM($E$199:BH199)-SUM($E$208:BH208))*'Capital Structure'!$R$16/12</f>
        <v>0</v>
      </c>
      <c r="BI206" s="139">
        <f>(SUM($E$199:BI199)-SUM($E$208:BI208))*'Capital Structure'!$R$16/12</f>
        <v>0</v>
      </c>
      <c r="BJ206" s="139">
        <f>(SUM($E$199:BJ199)-SUM($E$208:BJ208))*'Capital Structure'!$R$16/12</f>
        <v>0</v>
      </c>
      <c r="BK206" s="139">
        <f>(SUM($E$199:BK199)-SUM($E$208:BK208))*'Capital Structure'!$R$16/12</f>
        <v>0</v>
      </c>
      <c r="BL206" s="139">
        <f>(SUM($E$199:BL199)-SUM($E$208:BL208))*'Capital Structure'!$R$16/12</f>
        <v>0</v>
      </c>
      <c r="BM206" s="139">
        <f>(SUM($E$199:BM199)-SUM($E$208:BM208))*'Capital Structure'!$R$16/12</f>
        <v>0</v>
      </c>
      <c r="BN206" s="139">
        <f>(SUM($E$199:BN199)-SUM($E$208:BN208))*'Capital Structure'!$R$16/12</f>
        <v>0</v>
      </c>
      <c r="BO206" s="139">
        <f>(SUM($E$199:BO199)-SUM($E$208:BO208))*'Capital Structure'!$R$16/12</f>
        <v>0</v>
      </c>
      <c r="BP206" s="139">
        <f>(SUM($E$199:BP199)-SUM($E$208:BP208))*'Capital Structure'!$R$16/12</f>
        <v>0</v>
      </c>
      <c r="BQ206" s="139">
        <f>(SUM($E$199:BQ199)-SUM($E$208:BQ208))*'Capital Structure'!$R$16/12</f>
        <v>0</v>
      </c>
      <c r="BR206" s="139">
        <f>(SUM($E$199:BR199)-SUM($E$208:BR208))*'Capital Structure'!$R$16/12</f>
        <v>0</v>
      </c>
      <c r="BS206" s="139">
        <f>(SUM($E$199:BS199)-SUM($E$208:BS208))*'Capital Structure'!$R$16/12</f>
        <v>0</v>
      </c>
      <c r="BT206" s="139">
        <f>(SUM($E$199:BT199)-SUM($E$208:BT208))*'Capital Structure'!$R$16/12</f>
        <v>0</v>
      </c>
      <c r="BU206" s="139">
        <f>(SUM($E$199:BU199)-SUM($E$208:BU208))*'Capital Structure'!$R$16/12</f>
        <v>0</v>
      </c>
      <c r="BV206" s="139">
        <f>(SUM($E$199:BV199)-SUM($E$208:BV208))*'Capital Structure'!$R$16/12</f>
        <v>0</v>
      </c>
      <c r="BW206" s="139">
        <f>(SUM($E$199:BW199)-SUM($E$208:BW208))*'Capital Structure'!$R$16/12</f>
        <v>0</v>
      </c>
      <c r="BX206" s="139">
        <f>(SUM($E$199:BX199)-SUM($E$208:BX208))*'Capital Structure'!$R$16/12</f>
        <v>0</v>
      </c>
      <c r="BY206" s="139">
        <f>(SUM($E$199:BY199)-SUM($E$208:BY208))*'Capital Structure'!$R$16/12</f>
        <v>0</v>
      </c>
      <c r="BZ206" s="139">
        <f>(SUM($E$199:BZ199)-SUM($E$208:BZ208))*'Capital Structure'!$R$16/12</f>
        <v>0</v>
      </c>
      <c r="CA206" s="139">
        <f>(SUM($E$199:CA199)-SUM($E$208:CA208))*'Capital Structure'!$R$16/12</f>
        <v>0</v>
      </c>
      <c r="CB206" s="139">
        <f>(SUM($E$199:CB199)-SUM($E$208:CB208))*'Capital Structure'!$R$16/12</f>
        <v>0</v>
      </c>
      <c r="CC206" s="139">
        <f>(SUM($E$199:CC199)-SUM($E$208:CC208))*'Capital Structure'!$R$16/12</f>
        <v>0</v>
      </c>
      <c r="CD206" s="139">
        <f>(SUM($E$199:CD199)-SUM($E$208:CD208))*'Capital Structure'!$R$16/12</f>
        <v>0</v>
      </c>
      <c r="CE206" s="139">
        <f>(SUM($E$199:CE199)-SUM($E$208:CE208))*'Capital Structure'!$R$16/12</f>
        <v>0</v>
      </c>
      <c r="CF206" s="139">
        <f>(SUM($E$199:CF199)-SUM($E$208:CF208))*'Capital Structure'!$R$16/12</f>
        <v>0</v>
      </c>
      <c r="CG206" s="139">
        <f>(SUM($E$199:CG199)-SUM($E$208:CG208))*'Capital Structure'!$R$16/12</f>
        <v>0</v>
      </c>
      <c r="CH206" s="139">
        <f>(SUM($E$199:CH199)-SUM($E$208:CH208))*'Capital Structure'!$R$16/12</f>
        <v>0</v>
      </c>
      <c r="CI206" s="139">
        <f>(SUM($E$199:CI199)-SUM($E$208:CI208))*'Capital Structure'!$R$16/12</f>
        <v>0</v>
      </c>
      <c r="CJ206" s="139">
        <f>(SUM($E$199:CJ199)-SUM($E$208:CJ208))*'Capital Structure'!$R$16/12</f>
        <v>0</v>
      </c>
      <c r="CK206" s="139">
        <f>(SUM($E$199:CK199)-SUM($E$208:CK208))*'Capital Structure'!$R$16/12</f>
        <v>0</v>
      </c>
      <c r="CL206" s="139">
        <f>(SUM($E$199:CL199)-SUM($E$208:CL208))*'Capital Structure'!$R$16/12</f>
        <v>0</v>
      </c>
      <c r="CM206" s="139">
        <f>(SUM($E$199:CM199)-SUM($E$208:CM208))*'Capital Structure'!$R$16/12</f>
        <v>0</v>
      </c>
      <c r="CN206" s="139">
        <f>(SUM($E$199:CN199)-SUM($E$208:CN208))*'Capital Structure'!$R$16/12</f>
        <v>0</v>
      </c>
      <c r="CO206" s="139">
        <f>(SUM($E$199:CO199)-SUM($E$208:CO208))*'Capital Structure'!$R$16/12</f>
        <v>0</v>
      </c>
      <c r="CP206" s="139">
        <f>(SUM($E$199:CP199)-SUM($E$208:CP208))*'Capital Structure'!$R$16/12</f>
        <v>0</v>
      </c>
      <c r="CQ206" s="139">
        <f>(SUM($E$199:CQ199)-SUM($E$208:CQ208))*'Capital Structure'!$R$16/12</f>
        <v>0</v>
      </c>
      <c r="CR206" s="139">
        <f>(SUM($E$199:CR199)-SUM($E$208:CR208))*'Capital Structure'!$R$16/12</f>
        <v>0</v>
      </c>
      <c r="CS206" s="139">
        <f>(SUM($E$199:CS199)-SUM($E$208:CS208))*'Capital Structure'!$R$16/12</f>
        <v>0</v>
      </c>
      <c r="CT206" s="139">
        <f>(SUM($E$199:CT199)-SUM($E$208:CT208))*'Capital Structure'!$R$16/12</f>
        <v>0</v>
      </c>
      <c r="CU206" s="139">
        <f>(SUM($E$199:CU199)-SUM($E$208:CU208))*'Capital Structure'!$R$16/12</f>
        <v>0</v>
      </c>
      <c r="CV206" s="139">
        <f>(SUM($E$199:CV199)-SUM($E$208:CV208))*'Capital Structure'!$R$16/12</f>
        <v>0</v>
      </c>
      <c r="CW206" s="139">
        <f>(SUM($E$199:CW199)-SUM($E$208:CW208))*'Capital Structure'!$R$16/12</f>
        <v>0</v>
      </c>
      <c r="CX206" s="139">
        <f>(SUM($E$199:CX199)-SUM($E$208:CX208))*'Capital Structure'!$R$16/12</f>
        <v>0</v>
      </c>
      <c r="CY206" s="139">
        <f>(SUM($E$199:CY199)-SUM($E$208:CY208))*'Capital Structure'!$R$16/12</f>
        <v>0</v>
      </c>
      <c r="CZ206" s="139">
        <f>(SUM($E$199:CZ199)-SUM($E$208:CZ208))*'Capital Structure'!$R$16/12</f>
        <v>0</v>
      </c>
      <c r="DA206" s="139">
        <f>(SUM($E$199:DA199)-SUM($E$208:DA208))*'Capital Structure'!$R$16/12</f>
        <v>0</v>
      </c>
      <c r="DB206" s="139">
        <f>(SUM($E$199:DB199)-SUM($E$208:DB208))*'Capital Structure'!$R$16/12</f>
        <v>0</v>
      </c>
      <c r="DC206" s="139">
        <f>(SUM($E$199:DC199)-SUM($E$208:DC208))*'Capital Structure'!$R$16/12</f>
        <v>0</v>
      </c>
      <c r="DD206" s="139">
        <f>(SUM($E$199:DD199)-SUM($E$208:DD208))*'Capital Structure'!$R$16/12</f>
        <v>0</v>
      </c>
      <c r="DE206" s="139">
        <f>(SUM($E$199:DE199)-SUM($E$208:DE208))*'Capital Structure'!$R$16/12</f>
        <v>0</v>
      </c>
      <c r="DF206" s="139">
        <f>(SUM($E$199:DF199)-SUM($E$208:DF208))*'Capital Structure'!$R$16/12</f>
        <v>0</v>
      </c>
      <c r="DG206" s="139">
        <f>(SUM($E$199:DG199)-SUM($E$208:DG208))*'Capital Structure'!$R$16/12</f>
        <v>0</v>
      </c>
      <c r="DH206" s="139">
        <f>(SUM($E$199:DH199)-SUM($E$208:DH208))*'Capital Structure'!$R$16/12</f>
        <v>0</v>
      </c>
      <c r="DI206" s="139">
        <f>(SUM($E$199:DI199)-SUM($E$208:DI208))*'Capital Structure'!$R$16/12</f>
        <v>0</v>
      </c>
      <c r="DJ206" s="139">
        <f>(SUM($E$199:DJ199)-SUM($E$208:DJ208))*'Capital Structure'!$R$16/12</f>
        <v>0</v>
      </c>
      <c r="DK206" s="139">
        <f>(SUM($E$199:DK199)-SUM($E$208:DK208))*'Capital Structure'!$R$16/12</f>
        <v>0</v>
      </c>
      <c r="DL206" s="139">
        <f>(SUM($E$199:DL199)-SUM($E$208:DL208))*'Capital Structure'!$R$16/12</f>
        <v>0</v>
      </c>
      <c r="DM206" s="139">
        <f>(SUM($E$199:DM199)-SUM($E$208:DM208))*'Capital Structure'!$R$16/12</f>
        <v>0</v>
      </c>
      <c r="DN206" s="139">
        <f>(SUM($E$199:DN199)-SUM($E$208:DN208))*'Capital Structure'!$R$16/12</f>
        <v>0</v>
      </c>
      <c r="DO206" s="139">
        <f>(SUM($E$199:DO199)-SUM($E$208:DO208))*'Capital Structure'!$R$16/12</f>
        <v>0</v>
      </c>
      <c r="DP206" s="139">
        <f>(SUM($E$199:DP199)-SUM($E$208:DP208))*'Capital Structure'!$R$16/12</f>
        <v>0</v>
      </c>
      <c r="DQ206" s="139">
        <f>(SUM($E$199:DQ199)-SUM($E$208:DQ208))*'Capital Structure'!$R$16/12</f>
        <v>0</v>
      </c>
      <c r="DR206" s="139">
        <f>(SUM($E$199:DR199)-SUM($E$208:DR208))*'Capital Structure'!$R$16/12</f>
        <v>0</v>
      </c>
      <c r="DS206" s="139">
        <f>(SUM($E$199:DS199)-SUM($E$208:DS208))*'Capital Structure'!$R$16/12</f>
        <v>0</v>
      </c>
      <c r="DT206" s="139">
        <f>(SUM($E$199:DT199)-SUM($E$208:DT208))*'Capital Structure'!$R$16/12</f>
        <v>0</v>
      </c>
      <c r="DU206" s="139">
        <f>(SUM($E$199:DU199)-SUM($E$208:DU208))*'Capital Structure'!$R$16/12</f>
        <v>0</v>
      </c>
      <c r="DV206" s="139">
        <f>(SUM($E$199:DV199)-SUM($E$208:DV208))*'Capital Structure'!$R$16/12</f>
        <v>0</v>
      </c>
      <c r="DW206" s="139">
        <f>(SUM($E$199:DW199)-SUM($E$208:DW208))*'Capital Structure'!$R$16/12</f>
        <v>0</v>
      </c>
      <c r="DX206" s="139">
        <f>(SUM($E$199:DX199)-SUM($E$208:DX208))*'Capital Structure'!$R$16/12</f>
        <v>0</v>
      </c>
      <c r="DY206" s="139">
        <f>(SUM($E$199:DY199)-SUM($E$208:DY208))*'Capital Structure'!$R$16/12</f>
        <v>0</v>
      </c>
      <c r="DZ206" s="139">
        <f>(SUM($E$199:DZ199)-SUM($E$208:DZ208))*'Capital Structure'!$R$16/12</f>
        <v>0</v>
      </c>
      <c r="EA206" s="139">
        <f>(SUM($E$199:EA199)-SUM($E$208:EA208))*'Capital Structure'!$R$16/12</f>
        <v>0</v>
      </c>
      <c r="EB206" s="139">
        <f>(SUM($E$199:EB199)-SUM($E$208:EB208))*'Capital Structure'!$R$16/12</f>
        <v>0</v>
      </c>
      <c r="EC206" s="139">
        <f>(SUM($E$199:EC199)-SUM($E$208:EC208))*'Capital Structure'!$R$16/12</f>
        <v>0</v>
      </c>
      <c r="ED206" s="139">
        <f>(SUM($E$199:ED199)-SUM($E$208:ED208))*'Capital Structure'!$R$16/12</f>
        <v>0</v>
      </c>
      <c r="EE206" s="139">
        <f>(SUM($E$199:EE199)-SUM($E$208:EE208))*'Capital Structure'!$R$16/12</f>
        <v>0</v>
      </c>
      <c r="EF206" s="139">
        <f>(SUM($E$199:EF199)-SUM($E$208:EF208))*'Capital Structure'!$R$16/12</f>
        <v>0</v>
      </c>
      <c r="EG206" s="139">
        <f>(SUM($E$199:EG199)-SUM($E$208:EG208))*'Capital Structure'!$R$16/12</f>
        <v>0</v>
      </c>
      <c r="EH206" s="139">
        <f>(SUM($E$199:EH199)-SUM($E$208:EH208))*'Capital Structure'!$R$16/12</f>
        <v>0</v>
      </c>
      <c r="EI206" s="139">
        <f>(SUM($E$199:EI199)-SUM($E$208:EI208))*'Capital Structure'!$R$16/12</f>
        <v>0</v>
      </c>
      <c r="EJ206" s="139">
        <f>(SUM($E$199:EJ199)-SUM($E$208:EJ208))*'Capital Structure'!$R$16/12</f>
        <v>0</v>
      </c>
      <c r="EK206" s="139">
        <f>(SUM($E$199:EK199)-SUM($E$208:EK208))*'Capital Structure'!$R$16/12</f>
        <v>0</v>
      </c>
      <c r="EL206" s="139">
        <f>(SUM($E$199:EL199)-SUM($E$208:EL208))*'Capital Structure'!$R$16/12</f>
        <v>0</v>
      </c>
      <c r="EM206" s="139">
        <f>(SUM($E$199:EM199)-SUM($E$208:EM208))*'Capital Structure'!$R$16/12</f>
        <v>0</v>
      </c>
      <c r="EN206" s="139">
        <f>(SUM($E$199:EN199)-SUM($E$208:EN208))*'Capital Structure'!$R$16/12</f>
        <v>0</v>
      </c>
      <c r="EO206" s="139">
        <f>(SUM($E$199:EO199)-SUM($E$208:EO208))*'Capital Structure'!$R$16/12</f>
        <v>0</v>
      </c>
      <c r="EP206" s="139">
        <f>(SUM($E$199:EP199)-SUM($E$208:EP208))*'Capital Structure'!$R$16/12</f>
        <v>0</v>
      </c>
      <c r="EQ206" s="139">
        <f>(SUM($E$199:EQ199)-SUM($E$208:EQ208))*'Capital Structure'!$R$16/12</f>
        <v>0</v>
      </c>
      <c r="ER206" s="139">
        <f>(SUM($E$199:ER199)-SUM($E$208:ER208))*'Capital Structure'!$R$16/12</f>
        <v>0</v>
      </c>
      <c r="ES206" s="139">
        <f>(SUM($E$199:ES199)-SUM($E$208:ES208))*'Capital Structure'!$R$16/12</f>
        <v>0</v>
      </c>
      <c r="ET206" s="139">
        <f>(SUM($E$199:ET199)-SUM($E$208:ET208))*'Capital Structure'!$R$16/12</f>
        <v>0</v>
      </c>
      <c r="EU206" s="139">
        <f>(SUM($E$199:EU199)-SUM($E$208:EU208))*'Capital Structure'!$R$16/12</f>
        <v>0</v>
      </c>
      <c r="EV206" s="139">
        <f>(SUM($E$199:EV199)-SUM($E$208:EV208))*'Capital Structure'!$R$16/12</f>
        <v>0</v>
      </c>
      <c r="EW206" s="139">
        <f>(SUM($E$199:EW199)-SUM($E$208:EW208))*'Capital Structure'!$R$16/12</f>
        <v>0</v>
      </c>
      <c r="EX206" s="139">
        <f>(SUM($E$199:EX199)-SUM($E$208:EX208))*'Capital Structure'!$R$16/12</f>
        <v>0</v>
      </c>
      <c r="EY206" s="139">
        <f>(SUM($E$199:EY199)-SUM($E$208:EY208))*'Capital Structure'!$R$16/12</f>
        <v>0</v>
      </c>
      <c r="EZ206" s="139">
        <f>(SUM($E$199:EZ199)-SUM($E$208:EZ208))*'Capital Structure'!$R$16/12</f>
        <v>0</v>
      </c>
      <c r="FA206" s="139">
        <f>(SUM($E$199:FA199)-SUM($E$208:FA208))*'Capital Structure'!$R$16/12</f>
        <v>0</v>
      </c>
      <c r="FB206" s="139">
        <f>(SUM($E$199:FB199)-SUM($E$208:FB208))*'Capital Structure'!$R$16/12</f>
        <v>0</v>
      </c>
      <c r="FC206" s="139">
        <f>(SUM($E$199:FC199)-SUM($E$208:FC208))*'Capital Structure'!$R$16/12</f>
        <v>0</v>
      </c>
      <c r="FD206" s="139">
        <f>(SUM($E$199:FD199)-SUM($E$208:FD208))*'Capital Structure'!$R$16/12</f>
        <v>0</v>
      </c>
      <c r="FE206" s="139">
        <f>(SUM($E$199:FE199)-SUM($E$208:FE208))*'Capital Structure'!$R$16/12</f>
        <v>0</v>
      </c>
      <c r="FF206" s="139">
        <f>(SUM($E$199:FF199)-SUM($E$208:FF208))*'Capital Structure'!$R$16/12</f>
        <v>0</v>
      </c>
      <c r="FG206" s="139">
        <f>(SUM($E$199:FG199)-SUM($E$208:FG208))*'Capital Structure'!$R$16/12</f>
        <v>0</v>
      </c>
      <c r="FH206" s="139">
        <f>(SUM($E$199:FH199)-SUM($E$208:FH208))*'Capital Structure'!$R$16/12</f>
        <v>0</v>
      </c>
      <c r="FI206" s="139">
        <f>(SUM($E$199:FI199)-SUM($E$208:FI208))*'Capital Structure'!$R$16/12</f>
        <v>0</v>
      </c>
      <c r="FJ206" s="139">
        <f>(SUM($E$199:FJ199)-SUM($E$208:FJ208))*'Capital Structure'!$R$16/12</f>
        <v>0</v>
      </c>
      <c r="FK206" s="139">
        <f>(SUM($E$199:FK199)-SUM($E$208:FK208))*'Capital Structure'!$R$16/12</f>
        <v>0</v>
      </c>
      <c r="FL206" s="139">
        <f>(SUM($E$199:FL199)-SUM($E$208:FL208))*'Capital Structure'!$R$16/12</f>
        <v>0</v>
      </c>
      <c r="FM206" s="139">
        <f>(SUM($E$199:FM199)-SUM($E$208:FM208))*'Capital Structure'!$R$16/12</f>
        <v>0</v>
      </c>
      <c r="FN206" s="139">
        <f>(SUM($E$199:FN199)-SUM($E$208:FN208))*'Capital Structure'!$R$16/12</f>
        <v>0</v>
      </c>
    </row>
    <row r="207" spans="1:16384">
      <c r="B207" s="148" t="s">
        <v>353</v>
      </c>
      <c r="E207" s="139">
        <f>SUM($E$199:E199)-SUM($D$208:D208)</f>
        <v>0</v>
      </c>
      <c r="F207" s="139">
        <f>SUM($E$199:F199)-SUM($D$208:E208)</f>
        <v>0</v>
      </c>
      <c r="G207" s="139">
        <f>SUM($E$199:G199)-SUM($D$208:F208)</f>
        <v>0</v>
      </c>
      <c r="H207" s="139">
        <f>SUM($E$199:H199)-SUM($D$208:G208)</f>
        <v>0</v>
      </c>
      <c r="I207" s="139">
        <f>SUM($E$199:I199)-SUM($D$208:H208)</f>
        <v>0</v>
      </c>
      <c r="J207" s="139">
        <f>SUM($E$199:J199)-SUM($D$208:I208)</f>
        <v>0</v>
      </c>
      <c r="K207" s="139">
        <f>SUM($E$199:K199)-SUM($D$208:J208)</f>
        <v>0</v>
      </c>
      <c r="L207" s="139">
        <f>SUM($E$199:L199)-SUM($D$208:K208)</f>
        <v>0</v>
      </c>
      <c r="M207" s="139">
        <f>SUM($E$199:M199)-SUM($D$208:L208)</f>
        <v>0</v>
      </c>
      <c r="N207" s="139">
        <f>SUM($E$199:N199)-SUM($D$208:M208)</f>
        <v>0</v>
      </c>
      <c r="O207" s="139">
        <f>SUM($E$199:O199)-SUM($D$208:N208)</f>
        <v>0</v>
      </c>
      <c r="P207" s="139">
        <f>SUM($E$199:P199)-SUM($D$208:O208)</f>
        <v>0</v>
      </c>
      <c r="Q207" s="139">
        <f>SUM($E$199:Q199)-SUM($D$208:P208)</f>
        <v>0</v>
      </c>
      <c r="R207" s="139">
        <f>SUM($E$199:R199)-SUM($D$208:Q208)</f>
        <v>0</v>
      </c>
      <c r="S207" s="139">
        <f>SUM($E$199:S199)-SUM($D$208:R208)</f>
        <v>0</v>
      </c>
      <c r="T207" s="139">
        <f>SUM($E$199:T199)-SUM($D$208:S208)</f>
        <v>0</v>
      </c>
      <c r="U207" s="139">
        <f>SUM($E$199:U199)-SUM($D$208:T208)</f>
        <v>0</v>
      </c>
      <c r="V207" s="139">
        <f>SUM($E$199:V199)-SUM($D$208:U208)</f>
        <v>0</v>
      </c>
      <c r="W207" s="139">
        <f>SUM($E$199:W199)-SUM($D$208:V208)</f>
        <v>0</v>
      </c>
      <c r="X207" s="139">
        <f>SUM($E$199:X199)-SUM($D$208:W208)</f>
        <v>0</v>
      </c>
      <c r="Y207" s="139">
        <f>SUM($E$199:Y199)-SUM($D$208:X208)</f>
        <v>0</v>
      </c>
      <c r="Z207" s="139">
        <f>SUM($E$199:Z199)-SUM($D$208:Y208)</f>
        <v>0</v>
      </c>
      <c r="AA207" s="139">
        <f>SUM($E$199:AA199)-SUM($D$208:Z208)</f>
        <v>0</v>
      </c>
      <c r="AB207" s="139">
        <f>SUM($E$199:AB199)-SUM($D$208:AA208)</f>
        <v>0</v>
      </c>
      <c r="AC207" s="139">
        <f>SUM($E$199:AC199)-SUM($D$208:AB208)</f>
        <v>0</v>
      </c>
      <c r="AD207" s="139">
        <f>SUM($E$199:AD199)-SUM($D$208:AC208)</f>
        <v>0</v>
      </c>
      <c r="AE207" s="139">
        <f>SUM($E$199:AE199)-SUM($D$208:AD208)</f>
        <v>0</v>
      </c>
      <c r="AF207" s="139">
        <f>SUM($E$199:AF199)-SUM($D$208:AE208)</f>
        <v>0</v>
      </c>
      <c r="AG207" s="139">
        <f>SUM($E$199:AG199)-SUM($D$208:AF208)</f>
        <v>0</v>
      </c>
      <c r="AH207" s="139">
        <f>SUM($E$199:AH199)-SUM($D$208:AG208)</f>
        <v>0</v>
      </c>
      <c r="AI207" s="139">
        <f>SUM($E$199:AI199)-SUM($D$208:AH208)</f>
        <v>0</v>
      </c>
      <c r="AJ207" s="139">
        <f>SUM($E$199:AJ199)-SUM($D$208:AI208)</f>
        <v>0</v>
      </c>
      <c r="AK207" s="139">
        <f>SUM($E$199:AK199)-SUM($D$208:AJ208)</f>
        <v>0</v>
      </c>
      <c r="AL207" s="139">
        <f>SUM($E$199:AL199)-SUM($D$208:AK208)</f>
        <v>0</v>
      </c>
      <c r="AM207" s="139">
        <f>SUM($E$199:AM199)-SUM($D$208:AL208)</f>
        <v>0</v>
      </c>
      <c r="AN207" s="139">
        <f>SUM($E$199:AN199)-SUM($D$208:AM208)</f>
        <v>0</v>
      </c>
      <c r="AO207" s="139">
        <f>SUM($E$199:AO199)-SUM($D$208:AN208)</f>
        <v>0</v>
      </c>
      <c r="AP207" s="139">
        <f>SUM($E$199:AP199)-SUM($D$208:AO208)</f>
        <v>0</v>
      </c>
      <c r="AQ207" s="139">
        <f>SUM($E$199:AQ199)-SUM($D$208:AP208)</f>
        <v>0</v>
      </c>
      <c r="AR207" s="139">
        <f>SUM($E$199:AR199)-SUM($D$208:AQ208)</f>
        <v>0</v>
      </c>
      <c r="AS207" s="139">
        <f>SUM($E$199:AS199)-SUM($D$208:AR208)</f>
        <v>0</v>
      </c>
      <c r="AT207" s="139">
        <f>SUM($E$199:AT199)-SUM($D$208:AS208)</f>
        <v>0</v>
      </c>
      <c r="AU207" s="139">
        <f>SUM($E$199:AU199)-SUM($D$208:AT208)</f>
        <v>0</v>
      </c>
      <c r="AV207" s="139">
        <f>SUM($E$199:AV199)-SUM($D$208:AU208)</f>
        <v>0</v>
      </c>
      <c r="AW207" s="139">
        <f>SUM($E$199:AW199)-SUM($D$208:AV208)</f>
        <v>0</v>
      </c>
      <c r="AX207" s="139">
        <f>SUM($E$199:AX199)-SUM($D$208:AW208)</f>
        <v>0</v>
      </c>
      <c r="AY207" s="139">
        <f>SUM($E$199:AY199)-SUM($D$208:AX208)</f>
        <v>0</v>
      </c>
      <c r="AZ207" s="139">
        <f>SUM($E$199:AZ199)-SUM($D$208:AY208)</f>
        <v>0</v>
      </c>
      <c r="BA207" s="139">
        <f>SUM($E$199:BA199)-SUM($D$208:AZ208)</f>
        <v>0</v>
      </c>
      <c r="BB207" s="139">
        <f>SUM($E$199:BB199)-SUM($D$208:BA208)</f>
        <v>0</v>
      </c>
      <c r="BC207" s="139">
        <f>SUM($E$199:BC199)-SUM($D$208:BB208)</f>
        <v>0</v>
      </c>
      <c r="BD207" s="139">
        <f>SUM($E$199:BD199)-SUM($D$208:BC208)</f>
        <v>0</v>
      </c>
      <c r="BE207" s="139">
        <f>SUM($E$199:BE199)-SUM($D$208:BD208)</f>
        <v>0</v>
      </c>
      <c r="BF207" s="139">
        <f>SUM($E$199:BF199)-SUM($D$208:BE208)</f>
        <v>0</v>
      </c>
      <c r="BG207" s="139">
        <f>SUM($E$199:BG199)-SUM($D$208:BF208)</f>
        <v>0</v>
      </c>
      <c r="BH207" s="139">
        <f>SUM($E$199:BH199)-SUM($D$208:BG208)</f>
        <v>0</v>
      </c>
      <c r="BI207" s="139">
        <f>SUM($E$199:BI199)-SUM($D$208:BH208)</f>
        <v>0</v>
      </c>
      <c r="BJ207" s="139">
        <f>SUM($E$199:BJ199)-SUM($D$208:BI208)</f>
        <v>0</v>
      </c>
      <c r="BK207" s="139">
        <f>SUM($E$199:BK199)-SUM($D$208:BJ208)</f>
        <v>0</v>
      </c>
      <c r="BL207" s="139">
        <f>SUM($E$199:BL199)-SUM($D$208:BK208)</f>
        <v>0</v>
      </c>
      <c r="BM207" s="139">
        <f>SUM($E$199:BM199)-SUM($D$208:BL208)</f>
        <v>0</v>
      </c>
      <c r="BN207" s="139">
        <f>SUM($E$199:BN199)-SUM($D$208:BM208)</f>
        <v>0</v>
      </c>
      <c r="BO207" s="139">
        <f>SUM($E$199:BO199)-SUM($D$208:BN208)</f>
        <v>0</v>
      </c>
      <c r="BP207" s="139">
        <f>SUM($E$199:BP199)-SUM($D$208:BO208)</f>
        <v>0</v>
      </c>
      <c r="BQ207" s="139">
        <f>SUM($E$199:BQ199)-SUM($D$208:BP208)</f>
        <v>0</v>
      </c>
      <c r="BR207" s="139">
        <f>SUM($E$199:BR199)-SUM($D$208:BQ208)</f>
        <v>0</v>
      </c>
      <c r="BS207" s="139">
        <f>SUM($E$199:BS199)-SUM($D$208:BR208)</f>
        <v>0</v>
      </c>
      <c r="BT207" s="139">
        <f>SUM($E$199:BT199)-SUM($D$208:BS208)</f>
        <v>0</v>
      </c>
      <c r="BU207" s="139">
        <f>SUM($E$199:BU199)-SUM($D$208:BT208)</f>
        <v>0</v>
      </c>
      <c r="BV207" s="139">
        <f>SUM($E$199:BV199)-SUM($D$208:BU208)</f>
        <v>0</v>
      </c>
      <c r="BW207" s="139">
        <f>SUM($E$199:BW199)-SUM($D$208:BV208)</f>
        <v>0</v>
      </c>
      <c r="BX207" s="139">
        <f>SUM($E$199:BX199)-SUM($D$208:BW208)</f>
        <v>0</v>
      </c>
      <c r="BY207" s="139">
        <f>SUM($E$199:BY199)-SUM($D$208:BX208)</f>
        <v>0</v>
      </c>
      <c r="BZ207" s="139">
        <f>SUM($E$199:BZ199)-SUM($D$208:BY208)</f>
        <v>0</v>
      </c>
      <c r="CA207" s="139">
        <f>SUM($E$199:CA199)-SUM($D$208:BZ208)</f>
        <v>0</v>
      </c>
      <c r="CB207" s="139">
        <f>SUM($E$199:CB199)-SUM($D$208:CA208)</f>
        <v>0</v>
      </c>
      <c r="CC207" s="139">
        <f>SUM($E$199:CC199)-SUM($D$208:CB208)</f>
        <v>0</v>
      </c>
      <c r="CD207" s="139">
        <f>SUM($E$199:CD199)-SUM($D$208:CC208)</f>
        <v>0</v>
      </c>
      <c r="CE207" s="139">
        <f>SUM($E$199:CE199)-SUM($D$208:CD208)</f>
        <v>0</v>
      </c>
      <c r="CF207" s="139">
        <f>SUM($E$199:CF199)-SUM($D$208:CE208)</f>
        <v>0</v>
      </c>
      <c r="CG207" s="139">
        <f>SUM($E$199:CG199)-SUM($D$208:CF208)</f>
        <v>0</v>
      </c>
      <c r="CH207" s="139">
        <f>SUM($E$199:CH199)-SUM($D$208:CG208)</f>
        <v>0</v>
      </c>
      <c r="CI207" s="139">
        <f>SUM($E$199:CI199)-SUM($D$208:CH208)</f>
        <v>0</v>
      </c>
      <c r="CJ207" s="139">
        <f>SUM($E$199:CJ199)-SUM($D$208:CI208)</f>
        <v>0</v>
      </c>
      <c r="CK207" s="139">
        <f>SUM($E$199:CK199)-SUM($D$208:CJ208)</f>
        <v>0</v>
      </c>
      <c r="CL207" s="139">
        <f>SUM($E$199:CL199)-SUM($D$208:CK208)</f>
        <v>0</v>
      </c>
      <c r="CM207" s="139">
        <f>SUM($E$199:CM199)-SUM($D$208:CL208)</f>
        <v>0</v>
      </c>
      <c r="CN207" s="139">
        <f>SUM($E$199:CN199)-SUM($D$208:CM208)</f>
        <v>0</v>
      </c>
      <c r="CO207" s="139">
        <f>SUM($E$199:CO199)-SUM($D$208:CN208)</f>
        <v>0</v>
      </c>
      <c r="CP207" s="139">
        <f>SUM($E$199:CP199)-SUM($D$208:CO208)</f>
        <v>0</v>
      </c>
      <c r="CQ207" s="139">
        <f>SUM($E$199:CQ199)-SUM($D$208:CP208)</f>
        <v>0</v>
      </c>
      <c r="CR207" s="139">
        <f>SUM($E$199:CR199)-SUM($D$208:CQ208)</f>
        <v>0</v>
      </c>
      <c r="CS207" s="139">
        <f>SUM($E$199:CS199)-SUM($D$208:CR208)</f>
        <v>0</v>
      </c>
      <c r="CT207" s="139">
        <f>SUM($E$199:CT199)-SUM($D$208:CS208)</f>
        <v>0</v>
      </c>
      <c r="CU207" s="139">
        <f>SUM($E$199:CU199)-SUM($D$208:CT208)</f>
        <v>0</v>
      </c>
      <c r="CV207" s="139">
        <f>SUM($E$199:CV199)-SUM($D$208:CU208)</f>
        <v>0</v>
      </c>
      <c r="CW207" s="139">
        <f>SUM($E$199:CW199)-SUM($D$208:CV208)</f>
        <v>0</v>
      </c>
      <c r="CX207" s="139">
        <f>SUM($E$199:CX199)-SUM($D$208:CW208)</f>
        <v>0</v>
      </c>
      <c r="CY207" s="139">
        <f>SUM($E$199:CY199)-SUM($D$208:CX208)</f>
        <v>0</v>
      </c>
      <c r="CZ207" s="139">
        <f>SUM($E$199:CZ199)-SUM($D$208:CY208)</f>
        <v>0</v>
      </c>
      <c r="DA207" s="139">
        <f>SUM($E$199:DA199)-SUM($D$208:CZ208)</f>
        <v>0</v>
      </c>
      <c r="DB207" s="139">
        <f>SUM($E$199:DB199)-SUM($D$208:DA208)</f>
        <v>0</v>
      </c>
      <c r="DC207" s="139">
        <f>SUM($E$199:DC199)-SUM($D$208:DB208)</f>
        <v>0</v>
      </c>
      <c r="DD207" s="139">
        <f>SUM($E$199:DD199)-SUM($D$208:DC208)</f>
        <v>0</v>
      </c>
      <c r="DE207" s="139">
        <f>SUM($E$199:DE199)-SUM($D$208:DD208)</f>
        <v>0</v>
      </c>
      <c r="DF207" s="139">
        <f>SUM($E$199:DF199)-SUM($D$208:DE208)</f>
        <v>0</v>
      </c>
      <c r="DG207" s="139">
        <f>SUM($E$199:DG199)-SUM($D$208:DF208)</f>
        <v>0</v>
      </c>
      <c r="DH207" s="139">
        <f>SUM($E$199:DH199)-SUM($D$208:DG208)</f>
        <v>0</v>
      </c>
      <c r="DI207" s="139">
        <f>SUM($E$199:DI199)-SUM($D$208:DH208)</f>
        <v>0</v>
      </c>
      <c r="DJ207" s="139">
        <f>SUM($E$199:DJ199)-SUM($D$208:DI208)</f>
        <v>0</v>
      </c>
      <c r="DK207" s="139">
        <f>SUM($E$199:DK199)-SUM($D$208:DJ208)</f>
        <v>0</v>
      </c>
      <c r="DL207" s="139">
        <f>SUM($E$199:DL199)-SUM($D$208:DK208)</f>
        <v>0</v>
      </c>
      <c r="DM207" s="139">
        <f>SUM($E$199:DM199)-SUM($D$208:DL208)</f>
        <v>0</v>
      </c>
      <c r="DN207" s="139">
        <f>SUM($E$199:DN199)-SUM($D$208:DM208)</f>
        <v>0</v>
      </c>
      <c r="DO207" s="139">
        <f>SUM($E$199:DO199)-SUM($D$208:DN208)</f>
        <v>0</v>
      </c>
      <c r="DP207" s="139">
        <f>SUM($E$199:DP199)-SUM($D$208:DO208)</f>
        <v>0</v>
      </c>
      <c r="DQ207" s="139">
        <f>SUM($E$199:DQ199)-SUM($D$208:DP208)</f>
        <v>0</v>
      </c>
      <c r="DR207" s="139">
        <f>SUM($E$199:DR199)-SUM($D$208:DQ208)</f>
        <v>0</v>
      </c>
      <c r="DS207" s="139">
        <f>SUM($E$199:DS199)-SUM($D$208:DR208)</f>
        <v>0</v>
      </c>
      <c r="DT207" s="139">
        <f>SUM($E$199:DT199)-SUM($D$208:DS208)</f>
        <v>0</v>
      </c>
      <c r="DU207" s="139">
        <f>SUM($E$199:DU199)-SUM($D$208:DT208)</f>
        <v>0</v>
      </c>
      <c r="DV207" s="139">
        <f>SUM($E$199:DV199)-SUM($D$208:DU208)</f>
        <v>0</v>
      </c>
      <c r="DW207" s="139">
        <f>SUM($E$199:DW199)-SUM($D$208:DV208)</f>
        <v>0</v>
      </c>
      <c r="DX207" s="139">
        <f>SUM($E$199:DX199)-SUM($D$208:DW208)</f>
        <v>0</v>
      </c>
      <c r="DY207" s="139">
        <f>SUM($E$199:DY199)-SUM($D$208:DX208)</f>
        <v>0</v>
      </c>
      <c r="DZ207" s="139">
        <f>SUM($E$199:DZ199)-SUM($D$208:DY208)</f>
        <v>0</v>
      </c>
      <c r="EA207" s="139">
        <f>SUM($E$199:EA199)-SUM($D$208:DZ208)</f>
        <v>0</v>
      </c>
      <c r="EB207" s="139">
        <f>SUM($E$199:EB199)-SUM($D$208:EA208)</f>
        <v>0</v>
      </c>
      <c r="EC207" s="139">
        <f>SUM($E$199:EC199)-SUM($D$208:EB208)</f>
        <v>0</v>
      </c>
      <c r="ED207" s="139">
        <f>SUM($E$199:ED199)-SUM($D$208:EC208)</f>
        <v>0</v>
      </c>
      <c r="EE207" s="139">
        <f>SUM($E$199:EE199)-SUM($D$208:ED208)</f>
        <v>0</v>
      </c>
      <c r="EF207" s="139">
        <f>SUM($E$199:EF199)-SUM($D$208:EE208)</f>
        <v>0</v>
      </c>
      <c r="EG207" s="139">
        <f>SUM($E$199:EG199)-SUM($D$208:EF208)</f>
        <v>0</v>
      </c>
      <c r="EH207" s="139">
        <f>SUM($E$199:EH199)-SUM($D$208:EG208)</f>
        <v>0</v>
      </c>
      <c r="EI207" s="139">
        <f>SUM($E$199:EI199)-SUM($D$208:EH208)</f>
        <v>0</v>
      </c>
      <c r="EJ207" s="139">
        <f>SUM($E$199:EJ199)-SUM($D$208:EI208)</f>
        <v>0</v>
      </c>
      <c r="EK207" s="139">
        <f>SUM($E$199:EK199)-SUM($D$208:EJ208)</f>
        <v>0</v>
      </c>
      <c r="EL207" s="139">
        <f>SUM($E$199:EL199)-SUM($D$208:EK208)</f>
        <v>0</v>
      </c>
      <c r="EM207" s="139">
        <f>SUM($E$199:EM199)-SUM($D$208:EL208)</f>
        <v>0</v>
      </c>
      <c r="EN207" s="139">
        <f>SUM($E$199:EN199)-SUM($D$208:EM208)</f>
        <v>0</v>
      </c>
      <c r="EO207" s="139">
        <f>SUM($E$199:EO199)-SUM($D$208:EN208)</f>
        <v>0</v>
      </c>
      <c r="EP207" s="139">
        <f>SUM($E$199:EP199)-SUM($D$208:EO208)</f>
        <v>0</v>
      </c>
      <c r="EQ207" s="139">
        <f>SUM($E$199:EQ199)-SUM($D$208:EP208)</f>
        <v>0</v>
      </c>
      <c r="ER207" s="139">
        <f>SUM($E$199:ER199)-SUM($D$208:EQ208)</f>
        <v>0</v>
      </c>
      <c r="ES207" s="139">
        <f>SUM($E$199:ES199)-SUM($D$208:ER208)</f>
        <v>0</v>
      </c>
      <c r="ET207" s="139">
        <f>SUM($E$199:ET199)-SUM($D$208:ES208)</f>
        <v>0</v>
      </c>
      <c r="EU207" s="139">
        <f>SUM($E$199:EU199)-SUM($D$208:ET208)</f>
        <v>0</v>
      </c>
      <c r="EV207" s="139">
        <f>SUM($E$199:EV199)-SUM($D$208:EU208)</f>
        <v>0</v>
      </c>
      <c r="EW207" s="139">
        <f>SUM($E$199:EW199)-SUM($D$208:EV208)</f>
        <v>0</v>
      </c>
      <c r="EX207" s="139">
        <f>SUM($E$199:EX199)-SUM($D$208:EW208)</f>
        <v>0</v>
      </c>
      <c r="EY207" s="139">
        <f>SUM($E$199:EY199)-SUM($D$208:EX208)</f>
        <v>0</v>
      </c>
      <c r="EZ207" s="139">
        <f>SUM($E$199:EZ199)-SUM($D$208:EY208)</f>
        <v>0</v>
      </c>
      <c r="FA207" s="139">
        <f>SUM($E$199:FA199)-SUM($D$208:EZ208)</f>
        <v>0</v>
      </c>
      <c r="FB207" s="139">
        <f>SUM($E$199:FB199)-SUM($D$208:FA208)</f>
        <v>0</v>
      </c>
      <c r="FC207" s="139">
        <f>SUM($E$199:FC199)-SUM($D$208:FB208)</f>
        <v>0</v>
      </c>
      <c r="FD207" s="139">
        <f>SUM($E$199:FD199)-SUM($D$208:FC208)</f>
        <v>0</v>
      </c>
      <c r="FE207" s="139">
        <f>SUM($E$199:FE199)-SUM($D$208:FD208)</f>
        <v>0</v>
      </c>
      <c r="FF207" s="139">
        <f>SUM($E$199:FF199)-SUM($D$208:FE208)</f>
        <v>0</v>
      </c>
      <c r="FG207" s="139">
        <f>SUM($E$199:FG199)-SUM($D$208:FF208)</f>
        <v>0</v>
      </c>
      <c r="FH207" s="139">
        <f>SUM($E$199:FH199)-SUM($D$208:FG208)</f>
        <v>0</v>
      </c>
      <c r="FI207" s="139">
        <f>SUM($E$199:FI199)-SUM($D$208:FH208)</f>
        <v>0</v>
      </c>
      <c r="FJ207" s="139">
        <f>SUM($E$199:FJ199)-SUM($D$208:FI208)</f>
        <v>0</v>
      </c>
      <c r="FK207" s="139">
        <f>SUM($E$199:FK199)-SUM($D$208:FJ208)</f>
        <v>0</v>
      </c>
      <c r="FL207" s="139">
        <f>SUM($E$199:FL199)-SUM($D$208:FK208)</f>
        <v>0</v>
      </c>
      <c r="FM207" s="139">
        <f>SUM($E$199:FM199)-SUM($D$208:FL208)</f>
        <v>0</v>
      </c>
      <c r="FN207" s="139">
        <f>SUM($E$199:FN199)-SUM($D$208:FM208)</f>
        <v>0</v>
      </c>
    </row>
    <row r="208" spans="1:16384">
      <c r="B208" s="139" t="s">
        <v>352</v>
      </c>
      <c r="E208" s="139">
        <f>IF(E$198='Capital Structure'!$R$7,SUM($E$199:E199),0)</f>
        <v>0</v>
      </c>
      <c r="F208" s="139">
        <f>IF(F$198='Capital Structure'!$R$7,SUM($E$199:F199),0)</f>
        <v>0</v>
      </c>
      <c r="G208" s="139">
        <f>IF(G$198='Capital Structure'!$R$7,SUM($E$199:G199),0)</f>
        <v>0</v>
      </c>
      <c r="H208" s="139">
        <f>IF(H$198='Capital Structure'!$R$7,SUM($E$199:H199),0)</f>
        <v>0</v>
      </c>
      <c r="I208" s="139">
        <f>IF(I$198='Capital Structure'!$R$7,SUM($E$199:I199),0)</f>
        <v>0</v>
      </c>
      <c r="J208" s="139">
        <f>IF(J$198='Capital Structure'!$R$7,SUM($E$199:J199),0)</f>
        <v>0</v>
      </c>
      <c r="K208" s="139">
        <f>IF(K$198='Capital Structure'!$R$7,SUM($E$199:K199),0)</f>
        <v>0</v>
      </c>
      <c r="L208" s="139">
        <f>IF(L$198='Capital Structure'!$R$7,SUM($E$199:L199),0)</f>
        <v>0</v>
      </c>
      <c r="M208" s="139">
        <f>IF(M$198='Capital Structure'!$R$7,SUM($E$199:M199),0)</f>
        <v>0</v>
      </c>
      <c r="N208" s="139">
        <f>IF(N$198='Capital Structure'!$R$7,SUM($E$199:N199),0)</f>
        <v>0</v>
      </c>
      <c r="O208" s="139">
        <f>IF(O$198='Capital Structure'!$R$7,SUM($E$199:O199),0)</f>
        <v>0</v>
      </c>
      <c r="P208" s="139">
        <f>IF(P$198='Capital Structure'!$R$7,SUM($E$199:P199),0)</f>
        <v>0</v>
      </c>
      <c r="Q208" s="139">
        <f>IF(Q$198='Capital Structure'!$R$7,SUM($E$199:Q199),0)</f>
        <v>0</v>
      </c>
      <c r="R208" s="139">
        <f>IF(R$198='Capital Structure'!$R$7,SUM($E$199:R199),0)</f>
        <v>0</v>
      </c>
      <c r="S208" s="139">
        <f>IF(S$198='Capital Structure'!$R$7,SUM($E$199:S199),0)</f>
        <v>0</v>
      </c>
      <c r="T208" s="139">
        <f>IF(T$198='Capital Structure'!$R$7,SUM($E$199:T199),0)</f>
        <v>0</v>
      </c>
      <c r="U208" s="139">
        <f>IF(U$198='Capital Structure'!$R$7,SUM($E$199:U199),0)</f>
        <v>0</v>
      </c>
      <c r="V208" s="139">
        <f>IF(V$198='Capital Structure'!$R$7,SUM($E$199:V199),0)</f>
        <v>0</v>
      </c>
      <c r="W208" s="139">
        <f>IF(W$198='Capital Structure'!$R$7,SUM($E$199:W199),0)</f>
        <v>0</v>
      </c>
      <c r="X208" s="139">
        <f>IF(X$198='Capital Structure'!$R$7,SUM($E$199:X199),0)</f>
        <v>0</v>
      </c>
      <c r="Y208" s="139">
        <f>IF(Y$198='Capital Structure'!$R$7,SUM($E$199:Y199),0)</f>
        <v>0</v>
      </c>
      <c r="Z208" s="139">
        <f>IF(Z$198='Capital Structure'!$R$7,SUM($E$199:Z199),0)</f>
        <v>0</v>
      </c>
      <c r="AA208" s="139">
        <f>IF(AA$198='Capital Structure'!$R$7,SUM($E$199:AA199),0)</f>
        <v>0</v>
      </c>
      <c r="AB208" s="139">
        <f>IF(AB$198='Capital Structure'!$R$7,SUM($E$199:AB199),0)</f>
        <v>0</v>
      </c>
      <c r="AC208" s="139">
        <f>IF(AC$198='Capital Structure'!$R$7,SUM($E$199:AC199),0)</f>
        <v>0</v>
      </c>
      <c r="AD208" s="139">
        <f>IF(AD$198='Capital Structure'!$R$7,SUM($E$199:AD199),0)</f>
        <v>0</v>
      </c>
      <c r="AE208" s="139">
        <f>IF(AE$198='Capital Structure'!$R$7,SUM($E$199:AE199),0)</f>
        <v>0</v>
      </c>
      <c r="AF208" s="139">
        <f>IF(AF$198='Capital Structure'!$R$7,SUM($E$199:AF199),0)</f>
        <v>0</v>
      </c>
      <c r="AG208" s="139">
        <f>IF(AG$198='Capital Structure'!$R$7,SUM($E$199:AG199),0)</f>
        <v>0</v>
      </c>
      <c r="AH208" s="139">
        <f>IF(AH$198='Capital Structure'!$R$7,SUM($E$199:AH199),0)</f>
        <v>0</v>
      </c>
      <c r="AI208" s="139">
        <f>IF(AI$198='Capital Structure'!$R$7,SUM($E$199:AI199),0)</f>
        <v>0</v>
      </c>
      <c r="AJ208" s="139">
        <f>IF(AJ$198='Capital Structure'!$R$7,SUM($E$199:AJ199),0)</f>
        <v>0</v>
      </c>
      <c r="AK208" s="139">
        <f>IF(AK$198='Capital Structure'!$R$7,SUM($E$199:AK199),0)</f>
        <v>0</v>
      </c>
      <c r="AL208" s="139">
        <f>IF(AL$198='Capital Structure'!$R$7,SUM($E$199:AL199),0)</f>
        <v>0</v>
      </c>
      <c r="AM208" s="139">
        <f>IF(AM$198='Capital Structure'!$R$7,SUM($E$199:AM199),0)</f>
        <v>0</v>
      </c>
      <c r="AN208" s="139">
        <f>IF(AN$198='Capital Structure'!$R$7,SUM($E$199:AN199),0)</f>
        <v>0</v>
      </c>
      <c r="AO208" s="139">
        <f>IF(AO$198='Capital Structure'!$R$7,SUM($E$199:AO199),0)</f>
        <v>0</v>
      </c>
      <c r="AP208" s="139">
        <f>IF(AP$198='Capital Structure'!$R$7,SUM($E$199:AP199),0)</f>
        <v>0</v>
      </c>
      <c r="AQ208" s="139">
        <f>IF(AQ$198='Capital Structure'!$R$7,SUM($E$199:AQ199),0)</f>
        <v>0</v>
      </c>
      <c r="AR208" s="139">
        <f>IF(AR$198='Capital Structure'!$R$7,SUM($E$199:AR199),0)</f>
        <v>0</v>
      </c>
      <c r="AS208" s="139">
        <f>IF(AS$198='Capital Structure'!$R$7,SUM($E$199:AS199),0)</f>
        <v>0</v>
      </c>
      <c r="AT208" s="139">
        <f>IF(AT$198='Capital Structure'!$R$7,SUM($E$199:AT199),0)</f>
        <v>0</v>
      </c>
      <c r="AU208" s="139">
        <f>IF(AU$198='Capital Structure'!$R$7,SUM($E$199:AU199),0)</f>
        <v>0</v>
      </c>
      <c r="AV208" s="139">
        <f>IF(AV$198='Capital Structure'!$R$7,SUM($E$199:AV199),0)</f>
        <v>0</v>
      </c>
      <c r="AW208" s="139">
        <f>IF(AW$198='Capital Structure'!$R$7,SUM($E$199:AW199),0)</f>
        <v>0</v>
      </c>
      <c r="AX208" s="139">
        <f>IF(AX$198='Capital Structure'!$R$7,SUM($E$199:AX199),0)</f>
        <v>0</v>
      </c>
      <c r="AY208" s="139">
        <f>IF(AY$198='Capital Structure'!$R$7,SUM($E$199:AY199),0)</f>
        <v>0</v>
      </c>
      <c r="AZ208" s="139">
        <f>IF(AZ$198='Capital Structure'!$R$7,SUM($E$199:AZ199),0)</f>
        <v>0</v>
      </c>
      <c r="BA208" s="139">
        <f>IF(BA$198='Capital Structure'!$R$7,SUM($E$199:BA199),0)</f>
        <v>0</v>
      </c>
      <c r="BB208" s="139">
        <f>IF(BB$198='Capital Structure'!$R$7,SUM($E$199:BB199),0)</f>
        <v>0</v>
      </c>
      <c r="BC208" s="139">
        <f>IF(BC$198='Capital Structure'!$R$7,SUM($E$199:BC199),0)</f>
        <v>0</v>
      </c>
      <c r="BD208" s="139">
        <f>IF(BD$198='Capital Structure'!$R$7,SUM($E$199:BD199),0)</f>
        <v>0</v>
      </c>
      <c r="BE208" s="139">
        <f>IF(BE$198='Capital Structure'!$R$7,SUM($E$199:BE199),0)</f>
        <v>0</v>
      </c>
      <c r="BF208" s="139">
        <f>IF(BF$198='Capital Structure'!$R$7,SUM($E$199:BF199),0)</f>
        <v>0</v>
      </c>
      <c r="BG208" s="139">
        <f>IF(BG$198='Capital Structure'!$R$7,SUM($E$199:BG199),0)</f>
        <v>0</v>
      </c>
      <c r="BH208" s="139">
        <f>IF(BH$198='Capital Structure'!$R$7,SUM($E$199:BH199),0)</f>
        <v>0</v>
      </c>
      <c r="BI208" s="139">
        <f>IF(BI$198='Capital Structure'!$R$7,SUM($E$199:BI199),0)</f>
        <v>0</v>
      </c>
      <c r="BJ208" s="139">
        <f>IF(BJ$198='Capital Structure'!$R$7,SUM($E$199:BJ199),0)</f>
        <v>0</v>
      </c>
      <c r="BK208" s="139">
        <f>IF(BK$198='Capital Structure'!$R$7,SUM($E$199:BK199),0)</f>
        <v>0</v>
      </c>
      <c r="BL208" s="139">
        <f>IF(BL$198='Capital Structure'!$R$7,SUM($E$199:BL199),0)</f>
        <v>0</v>
      </c>
      <c r="BM208" s="139">
        <f>IF(BM$198='Capital Structure'!$R$7,SUM($E$199:BM199),0)</f>
        <v>0</v>
      </c>
      <c r="BN208" s="139">
        <f>IF(BN$198='Capital Structure'!$R$7,SUM($E$199:BN199),0)</f>
        <v>0</v>
      </c>
      <c r="BO208" s="139">
        <f>IF(BO$198='Capital Structure'!$R$7,SUM($E$199:BO199),0)</f>
        <v>0</v>
      </c>
      <c r="BP208" s="139">
        <f>IF(BP$198='Capital Structure'!$R$7,SUM($E$199:BP199),0)</f>
        <v>0</v>
      </c>
      <c r="BQ208" s="139">
        <f>IF(BQ$198='Capital Structure'!$R$7,SUM($E$199:BQ199),0)</f>
        <v>0</v>
      </c>
      <c r="BR208" s="139">
        <f>IF(BR$198='Capital Structure'!$R$7,SUM($E$199:BR199),0)</f>
        <v>0</v>
      </c>
      <c r="BS208" s="139">
        <f>IF(BS$198='Capital Structure'!$R$7,SUM($E$199:BS199),0)</f>
        <v>0</v>
      </c>
      <c r="BT208" s="139">
        <f>IF(BT$198='Capital Structure'!$R$7,SUM($E$199:BT199),0)</f>
        <v>0</v>
      </c>
      <c r="BU208" s="139">
        <f>IF(BU$198='Capital Structure'!$R$7,SUM($E$199:BU199),0)</f>
        <v>0</v>
      </c>
      <c r="BV208" s="139">
        <f>IF(BV$198='Capital Structure'!$R$7,SUM($E$199:BV199),0)</f>
        <v>0</v>
      </c>
      <c r="BW208" s="139">
        <f>IF(BW$198='Capital Structure'!$R$7,SUM($E$199:BW199),0)</f>
        <v>0</v>
      </c>
      <c r="BX208" s="139">
        <f>IF(BX$198='Capital Structure'!$R$7,SUM($E$199:BX199),0)</f>
        <v>0</v>
      </c>
      <c r="BY208" s="139">
        <f>IF(BY$198='Capital Structure'!$R$7,SUM($E$199:BY199),0)</f>
        <v>0</v>
      </c>
      <c r="BZ208" s="139">
        <f>IF(BZ$198='Capital Structure'!$R$7,SUM($E$199:BZ199),0)</f>
        <v>0</v>
      </c>
      <c r="CA208" s="139">
        <f>IF(CA$198='Capital Structure'!$R$7,SUM($E$199:CA199),0)</f>
        <v>0</v>
      </c>
      <c r="CB208" s="139">
        <f>IF(CB$198='Capital Structure'!$R$7,SUM($E$199:CB199),0)</f>
        <v>0</v>
      </c>
      <c r="CC208" s="139">
        <f>IF(CC$198='Capital Structure'!$R$7,SUM($E$199:CC199),0)</f>
        <v>0</v>
      </c>
      <c r="CD208" s="139">
        <f>IF(CD$198='Capital Structure'!$R$7,SUM($E$199:CD199),0)</f>
        <v>0</v>
      </c>
      <c r="CE208" s="139">
        <f>IF(CE$198='Capital Structure'!$R$7,SUM($E$199:CE199),0)</f>
        <v>0</v>
      </c>
      <c r="CF208" s="139">
        <f>IF(CF$198='Capital Structure'!$R$7,SUM($E$199:CF199),0)</f>
        <v>0</v>
      </c>
      <c r="CG208" s="139">
        <f>IF(CG$198='Capital Structure'!$R$7,SUM($E$199:CG199),0)</f>
        <v>0</v>
      </c>
      <c r="CH208" s="139">
        <f>IF(CH$198='Capital Structure'!$R$7,SUM($E$199:CH199),0)</f>
        <v>0</v>
      </c>
      <c r="CI208" s="139">
        <f>IF(CI$198='Capital Structure'!$R$7,SUM($E$199:CI199),0)</f>
        <v>0</v>
      </c>
      <c r="CJ208" s="139">
        <f>IF(CJ$198='Capital Structure'!$R$7,SUM($E$199:CJ199),0)</f>
        <v>0</v>
      </c>
      <c r="CK208" s="139">
        <f>IF(CK$198='Capital Structure'!$R$7,SUM($E$199:CK199),0)</f>
        <v>0</v>
      </c>
      <c r="CL208" s="139">
        <f>IF(CL$198='Capital Structure'!$R$7,SUM($E$199:CL199),0)</f>
        <v>0</v>
      </c>
      <c r="CM208" s="139">
        <f>IF(CM$198='Capital Structure'!$R$7,SUM($E$199:CM199),0)</f>
        <v>0</v>
      </c>
      <c r="CN208" s="139">
        <f>IF(CN$198='Capital Structure'!$R$7,SUM($E$199:CN199),0)</f>
        <v>0</v>
      </c>
      <c r="CO208" s="139">
        <f>IF(CO$198='Capital Structure'!$R$7,SUM($E$199:CO199),0)</f>
        <v>0</v>
      </c>
      <c r="CP208" s="139">
        <f>IF(CP$198='Capital Structure'!$R$7,SUM($E$199:CP199),0)</f>
        <v>0</v>
      </c>
      <c r="CQ208" s="139">
        <f>IF(CQ$198='Capital Structure'!$R$7,SUM($E$199:CQ199),0)</f>
        <v>0</v>
      </c>
      <c r="CR208" s="139">
        <f>IF(CR$198='Capital Structure'!$R$7,SUM($E$199:CR199),0)</f>
        <v>0</v>
      </c>
      <c r="CS208" s="139">
        <f>IF(CS$198='Capital Structure'!$R$7,SUM($E$199:CS199),0)</f>
        <v>0</v>
      </c>
      <c r="CT208" s="139">
        <f>IF(CT$198='Capital Structure'!$R$7,SUM($E$199:CT199),0)</f>
        <v>0</v>
      </c>
      <c r="CU208" s="139">
        <f>IF(CU$198='Capital Structure'!$R$7,SUM($E$199:CU199),0)</f>
        <v>0</v>
      </c>
      <c r="CV208" s="139">
        <f>IF(CV$198='Capital Structure'!$R$7,SUM($E$199:CV199),0)</f>
        <v>0</v>
      </c>
      <c r="CW208" s="139">
        <f>IF(CW$198='Capital Structure'!$R$7,SUM($E$199:CW199),0)</f>
        <v>0</v>
      </c>
      <c r="CX208" s="139">
        <f>IF(CX$198='Capital Structure'!$R$7,SUM($E$199:CX199),0)</f>
        <v>0</v>
      </c>
      <c r="CY208" s="139">
        <f>IF(CY$198='Capital Structure'!$R$7,SUM($E$199:CY199),0)</f>
        <v>0</v>
      </c>
      <c r="CZ208" s="139">
        <f>IF(CZ$198='Capital Structure'!$R$7,SUM($E$199:CZ199),0)</f>
        <v>0</v>
      </c>
      <c r="DA208" s="139">
        <f>IF(DA$198='Capital Structure'!$R$7,SUM($E$199:DA199),0)</f>
        <v>0</v>
      </c>
      <c r="DB208" s="139">
        <f>IF(DB$198='Capital Structure'!$R$7,SUM($E$199:DB199),0)</f>
        <v>0</v>
      </c>
      <c r="DC208" s="139">
        <f>IF(DC$198='Capital Structure'!$R$7,SUM($E$199:DC199),0)</f>
        <v>0</v>
      </c>
      <c r="DD208" s="139">
        <f>IF(DD$198='Capital Structure'!$R$7,SUM($E$199:DD199),0)</f>
        <v>0</v>
      </c>
      <c r="DE208" s="139">
        <f>IF(DE$198='Capital Structure'!$R$7,SUM($E$199:DE199),0)</f>
        <v>0</v>
      </c>
      <c r="DF208" s="139">
        <f>IF(DF$198='Capital Structure'!$R$7,SUM($E$199:DF199),0)</f>
        <v>0</v>
      </c>
      <c r="DG208" s="139">
        <f>IF(DG$198='Capital Structure'!$R$7,SUM($E$199:DG199),0)</f>
        <v>0</v>
      </c>
      <c r="DH208" s="139">
        <f>IF(DH$198='Capital Structure'!$R$7,SUM($E$199:DH199),0)</f>
        <v>0</v>
      </c>
      <c r="DI208" s="139">
        <f>IF(DI$198='Capital Structure'!$R$7,SUM($E$199:DI199),0)</f>
        <v>0</v>
      </c>
      <c r="DJ208" s="139">
        <f>IF(DJ$198='Capital Structure'!$R$7,SUM($E$199:DJ199),0)</f>
        <v>0</v>
      </c>
      <c r="DK208" s="139">
        <f>IF(DK$198='Capital Structure'!$R$7,SUM($E$199:DK199),0)</f>
        <v>0</v>
      </c>
      <c r="DL208" s="139">
        <f>IF(DL$198='Capital Structure'!$R$7,SUM($E$199:DL199),0)</f>
        <v>0</v>
      </c>
      <c r="DM208" s="139">
        <f>IF(DM$198='Capital Structure'!$R$7,SUM($E$199:DM199),0)</f>
        <v>0</v>
      </c>
      <c r="DN208" s="139">
        <f>IF(DN$198='Capital Structure'!$R$7,SUM($E$199:DN199),0)</f>
        <v>0</v>
      </c>
      <c r="DO208" s="139">
        <f>IF(DO$198='Capital Structure'!$R$7,SUM($E$199:DO199),0)</f>
        <v>0</v>
      </c>
      <c r="DP208" s="139">
        <f>IF(DP$198='Capital Structure'!$R$7,SUM($E$199:DP199),0)</f>
        <v>0</v>
      </c>
      <c r="DQ208" s="139">
        <f>IF(DQ$198='Capital Structure'!$R$7,SUM($E$199:DQ199),0)</f>
        <v>0</v>
      </c>
      <c r="DR208" s="139">
        <f>IF(DR$198='Capital Structure'!$R$7,SUM($E$199:DR199),0)</f>
        <v>0</v>
      </c>
      <c r="DS208" s="139">
        <f>IF(DS$198='Capital Structure'!$R$7,SUM($E$199:DS199),0)</f>
        <v>0</v>
      </c>
      <c r="DT208" s="139">
        <f>IF(DT$198='Capital Structure'!$R$7,SUM($E$199:DT199),0)</f>
        <v>0</v>
      </c>
      <c r="DU208" s="139">
        <f>IF(DU$198='Capital Structure'!$R$7,SUM($E$199:DU199),0)</f>
        <v>0</v>
      </c>
      <c r="DV208" s="139">
        <f>IF(DV$198='Capital Structure'!$R$7,SUM($E$199:DV199),0)</f>
        <v>0</v>
      </c>
      <c r="DW208" s="139">
        <f>IF(DW$198='Capital Structure'!$R$7,SUM($E$199:DW199),0)</f>
        <v>0</v>
      </c>
      <c r="DX208" s="139">
        <f>IF(DX$198='Capital Structure'!$R$7,SUM($E$199:DX199),0)</f>
        <v>0</v>
      </c>
      <c r="DY208" s="139">
        <f>IF(DY$198='Capital Structure'!$R$7,SUM($E$199:DY199),0)</f>
        <v>0</v>
      </c>
      <c r="DZ208" s="139">
        <f>IF(DZ$198='Capital Structure'!$R$7,SUM($E$199:DZ199),0)</f>
        <v>0</v>
      </c>
      <c r="EA208" s="139">
        <f>IF(EA$198='Capital Structure'!$R$7,SUM($E$199:EA199),0)</f>
        <v>0</v>
      </c>
      <c r="EB208" s="139">
        <f>IF(EB$198='Capital Structure'!$R$7,SUM($E$199:EB199),0)</f>
        <v>0</v>
      </c>
      <c r="EC208" s="139">
        <f>IF(EC$198='Capital Structure'!$R$7,SUM($E$199:EC199),0)</f>
        <v>0</v>
      </c>
      <c r="ED208" s="139">
        <f>IF(ED$198='Capital Structure'!$R$7,SUM($E$199:ED199),0)</f>
        <v>0</v>
      </c>
      <c r="EE208" s="139">
        <f>IF(EE$198='Capital Structure'!$R$7,SUM($E$199:EE199),0)</f>
        <v>0</v>
      </c>
      <c r="EF208" s="139">
        <f>IF(EF$198='Capital Structure'!$R$7,SUM($E$199:EF199),0)</f>
        <v>0</v>
      </c>
      <c r="EG208" s="139">
        <f>IF(EG$198='Capital Structure'!$R$7,SUM($E$199:EG199),0)</f>
        <v>0</v>
      </c>
      <c r="EH208" s="139">
        <f>IF(EH$198='Capital Structure'!$R$7,SUM($E$199:EH199),0)</f>
        <v>0</v>
      </c>
      <c r="EI208" s="139">
        <f>IF(EI$198='Capital Structure'!$R$7,SUM($E$199:EI199),0)</f>
        <v>0</v>
      </c>
      <c r="EJ208" s="139">
        <f>IF(EJ$198='Capital Structure'!$R$7,SUM($E$199:EJ199),0)</f>
        <v>0</v>
      </c>
      <c r="EK208" s="139">
        <f>IF(EK$198='Capital Structure'!$R$7,SUM($E$199:EK199),0)</f>
        <v>0</v>
      </c>
      <c r="EL208" s="139">
        <f>IF(EL$198='Capital Structure'!$R$7,SUM($E$199:EL199),0)</f>
        <v>0</v>
      </c>
      <c r="EM208" s="139">
        <f>IF(EM$198='Capital Structure'!$R$7,SUM($E$199:EM199),0)</f>
        <v>0</v>
      </c>
      <c r="EN208" s="139">
        <f>IF(EN$198='Capital Structure'!$R$7,SUM($E$199:EN199),0)</f>
        <v>0</v>
      </c>
      <c r="EO208" s="139">
        <f>IF(EO$198='Capital Structure'!$R$7,SUM($E$199:EO199),0)</f>
        <v>0</v>
      </c>
      <c r="EP208" s="139">
        <f>IF(EP$198='Capital Structure'!$R$7,SUM($E$199:EP199),0)</f>
        <v>0</v>
      </c>
      <c r="EQ208" s="139">
        <f>IF(EQ$198='Capital Structure'!$R$7,SUM($E$199:EQ199),0)</f>
        <v>0</v>
      </c>
      <c r="ER208" s="139">
        <f>IF(ER$198='Capital Structure'!$R$7,SUM($E$199:ER199),0)</f>
        <v>0</v>
      </c>
      <c r="ES208" s="139">
        <f>IF(ES$198='Capital Structure'!$R$7,SUM($E$199:ES199),0)</f>
        <v>0</v>
      </c>
      <c r="ET208" s="139">
        <f>IF(ET$198='Capital Structure'!$R$7,SUM($E$199:ET199),0)</f>
        <v>0</v>
      </c>
      <c r="EU208" s="139">
        <f>IF(EU$198='Capital Structure'!$R$7,SUM($E$199:EU199),0)</f>
        <v>0</v>
      </c>
      <c r="EV208" s="139">
        <f>IF(EV$198='Capital Structure'!$R$7,SUM($E$199:EV199),0)</f>
        <v>0</v>
      </c>
      <c r="EW208" s="139">
        <f>IF(EW$198='Capital Structure'!$R$7,SUM($E$199:EW199),0)</f>
        <v>0</v>
      </c>
      <c r="EX208" s="139">
        <f>IF(EX$198='Capital Structure'!$R$7,SUM($E$199:EX199),0)</f>
        <v>0</v>
      </c>
      <c r="EY208" s="139">
        <f>IF(EY$198='Capital Structure'!$R$7,SUM($E$199:EY199),0)</f>
        <v>0</v>
      </c>
      <c r="EZ208" s="139">
        <f>IF(EZ$198='Capital Structure'!$R$7,SUM($E$199:EZ199),0)</f>
        <v>0</v>
      </c>
      <c r="FA208" s="139">
        <f>IF(FA$198='Capital Structure'!$R$7,SUM($E$199:FA199),0)</f>
        <v>0</v>
      </c>
      <c r="FB208" s="139">
        <f>IF(FB$198='Capital Structure'!$R$7,SUM($E$199:FB199),0)</f>
        <v>0</v>
      </c>
      <c r="FC208" s="139">
        <f>IF(FC$198='Capital Structure'!$R$7,SUM($E$199:FC199),0)</f>
        <v>0</v>
      </c>
      <c r="FD208" s="139">
        <f>IF(FD$198='Capital Structure'!$R$7,SUM($E$199:FD199),0)</f>
        <v>0</v>
      </c>
      <c r="FE208" s="139">
        <f>IF(FE$198='Capital Structure'!$R$7,SUM($E$199:FE199),0)</f>
        <v>0</v>
      </c>
      <c r="FF208" s="139">
        <f>IF(FF$198='Capital Structure'!$R$7,SUM($E$199:FF199),0)</f>
        <v>0</v>
      </c>
      <c r="FG208" s="139">
        <f>IF(FG$198='Capital Structure'!$R$7,SUM($E$199:FG199),0)</f>
        <v>0</v>
      </c>
      <c r="FH208" s="139">
        <f>IF(FH$198='Capital Structure'!$R$7,SUM($E$199:FH199),0)</f>
        <v>0</v>
      </c>
      <c r="FI208" s="139">
        <f>IF(FI$198='Capital Structure'!$R$7,SUM($E$199:FI199),0)</f>
        <v>0</v>
      </c>
      <c r="FJ208" s="139">
        <f>IF(FJ$198='Capital Structure'!$R$7,SUM($E$199:FJ199),0)</f>
        <v>0</v>
      </c>
      <c r="FK208" s="139">
        <f>IF(FK$198='Capital Structure'!$R$7,SUM($E$199:FK199),0)</f>
        <v>0</v>
      </c>
      <c r="FL208" s="139">
        <f>IF(FL$198='Capital Structure'!$R$7,SUM($E$199:FL199),0)</f>
        <v>0</v>
      </c>
      <c r="FM208" s="139">
        <f>IF(FM$198='Capital Structure'!$R$7,SUM($E$199:FM199),0)</f>
        <v>0</v>
      </c>
      <c r="FN208" s="139">
        <f>IF(FN$198='Capital Structure'!$R$7,SUM($E$199:FN199),0)</f>
        <v>0</v>
      </c>
    </row>
    <row r="209" spans="1:170">
      <c r="B209" s="146" t="s">
        <v>328</v>
      </c>
      <c r="E209" s="139">
        <f t="shared" ref="E209:BP209" si="92">E199-E206-E208</f>
        <v>0</v>
      </c>
      <c r="F209" s="139">
        <f t="shared" si="92"/>
        <v>0</v>
      </c>
      <c r="G209" s="139">
        <f t="shared" si="92"/>
        <v>0</v>
      </c>
      <c r="H209" s="139">
        <f t="shared" si="92"/>
        <v>0</v>
      </c>
      <c r="I209" s="139">
        <f t="shared" si="92"/>
        <v>0</v>
      </c>
      <c r="J209" s="139">
        <f t="shared" si="92"/>
        <v>0</v>
      </c>
      <c r="K209" s="139">
        <f t="shared" si="92"/>
        <v>0</v>
      </c>
      <c r="L209" s="139">
        <f t="shared" si="92"/>
        <v>0</v>
      </c>
      <c r="M209" s="139">
        <f t="shared" si="92"/>
        <v>0</v>
      </c>
      <c r="N209" s="139">
        <f t="shared" si="92"/>
        <v>0</v>
      </c>
      <c r="O209" s="139">
        <f t="shared" si="92"/>
        <v>0</v>
      </c>
      <c r="P209" s="139">
        <f t="shared" si="92"/>
        <v>0</v>
      </c>
      <c r="Q209" s="139">
        <f t="shared" si="92"/>
        <v>0</v>
      </c>
      <c r="R209" s="139">
        <f t="shared" si="92"/>
        <v>0</v>
      </c>
      <c r="S209" s="139">
        <f t="shared" si="92"/>
        <v>0</v>
      </c>
      <c r="T209" s="139">
        <f t="shared" si="92"/>
        <v>0</v>
      </c>
      <c r="U209" s="139">
        <f t="shared" si="92"/>
        <v>0</v>
      </c>
      <c r="V209" s="139">
        <f t="shared" si="92"/>
        <v>0</v>
      </c>
      <c r="W209" s="139">
        <f t="shared" si="92"/>
        <v>0</v>
      </c>
      <c r="X209" s="139">
        <f t="shared" si="92"/>
        <v>0</v>
      </c>
      <c r="Y209" s="139">
        <f t="shared" si="92"/>
        <v>0</v>
      </c>
      <c r="Z209" s="139">
        <f t="shared" si="92"/>
        <v>0</v>
      </c>
      <c r="AA209" s="139">
        <f t="shared" si="92"/>
        <v>0</v>
      </c>
      <c r="AB209" s="139">
        <f t="shared" si="92"/>
        <v>0</v>
      </c>
      <c r="AC209" s="139">
        <f t="shared" si="92"/>
        <v>0</v>
      </c>
      <c r="AD209" s="139">
        <f t="shared" si="92"/>
        <v>0</v>
      </c>
      <c r="AE209" s="139">
        <f t="shared" si="92"/>
        <v>0</v>
      </c>
      <c r="AF209" s="139">
        <f t="shared" si="92"/>
        <v>0</v>
      </c>
      <c r="AG209" s="139">
        <f t="shared" si="92"/>
        <v>0</v>
      </c>
      <c r="AH209" s="139">
        <f t="shared" si="92"/>
        <v>0</v>
      </c>
      <c r="AI209" s="139">
        <f t="shared" si="92"/>
        <v>0</v>
      </c>
      <c r="AJ209" s="139">
        <f t="shared" si="92"/>
        <v>0</v>
      </c>
      <c r="AK209" s="139">
        <f t="shared" si="92"/>
        <v>0</v>
      </c>
      <c r="AL209" s="139">
        <f t="shared" si="92"/>
        <v>0</v>
      </c>
      <c r="AM209" s="139">
        <f t="shared" si="92"/>
        <v>0</v>
      </c>
      <c r="AN209" s="139">
        <f t="shared" si="92"/>
        <v>0</v>
      </c>
      <c r="AO209" s="139">
        <f t="shared" si="92"/>
        <v>0</v>
      </c>
      <c r="AP209" s="139">
        <f t="shared" si="92"/>
        <v>0</v>
      </c>
      <c r="AQ209" s="139">
        <f t="shared" si="92"/>
        <v>0</v>
      </c>
      <c r="AR209" s="139">
        <f t="shared" si="92"/>
        <v>0</v>
      </c>
      <c r="AS209" s="139">
        <f t="shared" si="92"/>
        <v>0</v>
      </c>
      <c r="AT209" s="139">
        <f t="shared" si="92"/>
        <v>0</v>
      </c>
      <c r="AU209" s="139">
        <f t="shared" si="92"/>
        <v>0</v>
      </c>
      <c r="AV209" s="139">
        <f t="shared" si="92"/>
        <v>0</v>
      </c>
      <c r="AW209" s="139">
        <f t="shared" si="92"/>
        <v>0</v>
      </c>
      <c r="AX209" s="139">
        <f t="shared" si="92"/>
        <v>0</v>
      </c>
      <c r="AY209" s="139">
        <f t="shared" si="92"/>
        <v>0</v>
      </c>
      <c r="AZ209" s="139">
        <f t="shared" si="92"/>
        <v>0</v>
      </c>
      <c r="BA209" s="139">
        <f t="shared" si="92"/>
        <v>0</v>
      </c>
      <c r="BB209" s="139">
        <f t="shared" si="92"/>
        <v>0</v>
      </c>
      <c r="BC209" s="139">
        <f t="shared" si="92"/>
        <v>0</v>
      </c>
      <c r="BD209" s="139">
        <f t="shared" si="92"/>
        <v>0</v>
      </c>
      <c r="BE209" s="139">
        <f t="shared" si="92"/>
        <v>0</v>
      </c>
      <c r="BF209" s="139">
        <f t="shared" si="92"/>
        <v>0</v>
      </c>
      <c r="BG209" s="139">
        <f t="shared" si="92"/>
        <v>0</v>
      </c>
      <c r="BH209" s="139">
        <f t="shared" si="92"/>
        <v>0</v>
      </c>
      <c r="BI209" s="139">
        <f t="shared" si="92"/>
        <v>0</v>
      </c>
      <c r="BJ209" s="139">
        <f t="shared" si="92"/>
        <v>0</v>
      </c>
      <c r="BK209" s="139">
        <f t="shared" si="92"/>
        <v>0</v>
      </c>
      <c r="BL209" s="139">
        <f t="shared" si="92"/>
        <v>0</v>
      </c>
      <c r="BM209" s="139">
        <f t="shared" si="92"/>
        <v>0</v>
      </c>
      <c r="BN209" s="139">
        <f t="shared" si="92"/>
        <v>0</v>
      </c>
      <c r="BO209" s="139">
        <f t="shared" si="92"/>
        <v>0</v>
      </c>
      <c r="BP209" s="139">
        <f t="shared" si="92"/>
        <v>0</v>
      </c>
      <c r="BQ209" s="139">
        <f t="shared" ref="BQ209:EB209" si="93">BQ199-BQ206-BQ208</f>
        <v>0</v>
      </c>
      <c r="BR209" s="139">
        <f t="shared" si="93"/>
        <v>0</v>
      </c>
      <c r="BS209" s="139">
        <f t="shared" si="93"/>
        <v>0</v>
      </c>
      <c r="BT209" s="139">
        <f t="shared" si="93"/>
        <v>0</v>
      </c>
      <c r="BU209" s="139">
        <f t="shared" si="93"/>
        <v>0</v>
      </c>
      <c r="BV209" s="139">
        <f t="shared" si="93"/>
        <v>0</v>
      </c>
      <c r="BW209" s="139">
        <f t="shared" si="93"/>
        <v>0</v>
      </c>
      <c r="BX209" s="139">
        <f t="shared" si="93"/>
        <v>0</v>
      </c>
      <c r="BY209" s="139">
        <f t="shared" si="93"/>
        <v>0</v>
      </c>
      <c r="BZ209" s="139">
        <f t="shared" si="93"/>
        <v>0</v>
      </c>
      <c r="CA209" s="139">
        <f t="shared" si="93"/>
        <v>0</v>
      </c>
      <c r="CB209" s="139">
        <f t="shared" si="93"/>
        <v>0</v>
      </c>
      <c r="CC209" s="139">
        <f t="shared" si="93"/>
        <v>0</v>
      </c>
      <c r="CD209" s="139">
        <f t="shared" si="93"/>
        <v>0</v>
      </c>
      <c r="CE209" s="139">
        <f t="shared" si="93"/>
        <v>0</v>
      </c>
      <c r="CF209" s="139">
        <f t="shared" si="93"/>
        <v>0</v>
      </c>
      <c r="CG209" s="139">
        <f t="shared" si="93"/>
        <v>0</v>
      </c>
      <c r="CH209" s="139">
        <f t="shared" si="93"/>
        <v>0</v>
      </c>
      <c r="CI209" s="139">
        <f t="shared" si="93"/>
        <v>0</v>
      </c>
      <c r="CJ209" s="139">
        <f t="shared" si="93"/>
        <v>0</v>
      </c>
      <c r="CK209" s="139">
        <f t="shared" si="93"/>
        <v>0</v>
      </c>
      <c r="CL209" s="139">
        <f t="shared" si="93"/>
        <v>0</v>
      </c>
      <c r="CM209" s="139">
        <f t="shared" si="93"/>
        <v>0</v>
      </c>
      <c r="CN209" s="139">
        <f t="shared" si="93"/>
        <v>0</v>
      </c>
      <c r="CO209" s="139">
        <f t="shared" si="93"/>
        <v>0</v>
      </c>
      <c r="CP209" s="139">
        <f t="shared" si="93"/>
        <v>0</v>
      </c>
      <c r="CQ209" s="139">
        <f t="shared" si="93"/>
        <v>0</v>
      </c>
      <c r="CR209" s="139">
        <f t="shared" si="93"/>
        <v>0</v>
      </c>
      <c r="CS209" s="139">
        <f t="shared" si="93"/>
        <v>0</v>
      </c>
      <c r="CT209" s="139">
        <f t="shared" si="93"/>
        <v>0</v>
      </c>
      <c r="CU209" s="139">
        <f t="shared" si="93"/>
        <v>0</v>
      </c>
      <c r="CV209" s="139">
        <f t="shared" si="93"/>
        <v>0</v>
      </c>
      <c r="CW209" s="139">
        <f t="shared" si="93"/>
        <v>0</v>
      </c>
      <c r="CX209" s="139">
        <f t="shared" si="93"/>
        <v>0</v>
      </c>
      <c r="CY209" s="139">
        <f t="shared" si="93"/>
        <v>0</v>
      </c>
      <c r="CZ209" s="139">
        <f t="shared" si="93"/>
        <v>0</v>
      </c>
      <c r="DA209" s="139">
        <f t="shared" si="93"/>
        <v>0</v>
      </c>
      <c r="DB209" s="139">
        <f t="shared" si="93"/>
        <v>0</v>
      </c>
      <c r="DC209" s="139">
        <f t="shared" si="93"/>
        <v>0</v>
      </c>
      <c r="DD209" s="139">
        <f t="shared" si="93"/>
        <v>0</v>
      </c>
      <c r="DE209" s="139">
        <f t="shared" si="93"/>
        <v>0</v>
      </c>
      <c r="DF209" s="139">
        <f t="shared" si="93"/>
        <v>0</v>
      </c>
      <c r="DG209" s="139">
        <f t="shared" si="93"/>
        <v>0</v>
      </c>
      <c r="DH209" s="139">
        <f t="shared" si="93"/>
        <v>0</v>
      </c>
      <c r="DI209" s="139">
        <f t="shared" si="93"/>
        <v>0</v>
      </c>
      <c r="DJ209" s="139">
        <f t="shared" si="93"/>
        <v>0</v>
      </c>
      <c r="DK209" s="139">
        <f t="shared" si="93"/>
        <v>0</v>
      </c>
      <c r="DL209" s="139">
        <f t="shared" si="93"/>
        <v>0</v>
      </c>
      <c r="DM209" s="139">
        <f t="shared" si="93"/>
        <v>0</v>
      </c>
      <c r="DN209" s="139">
        <f t="shared" si="93"/>
        <v>0</v>
      </c>
      <c r="DO209" s="139">
        <f t="shared" si="93"/>
        <v>0</v>
      </c>
      <c r="DP209" s="139">
        <f t="shared" si="93"/>
        <v>0</v>
      </c>
      <c r="DQ209" s="139">
        <f t="shared" si="93"/>
        <v>0</v>
      </c>
      <c r="DR209" s="139">
        <f t="shared" si="93"/>
        <v>0</v>
      </c>
      <c r="DS209" s="139">
        <f t="shared" si="93"/>
        <v>0</v>
      </c>
      <c r="DT209" s="139">
        <f t="shared" si="93"/>
        <v>0</v>
      </c>
      <c r="DU209" s="139">
        <f t="shared" si="93"/>
        <v>0</v>
      </c>
      <c r="DV209" s="139">
        <f t="shared" si="93"/>
        <v>0</v>
      </c>
      <c r="DW209" s="139">
        <f t="shared" si="93"/>
        <v>0</v>
      </c>
      <c r="DX209" s="139">
        <f t="shared" si="93"/>
        <v>0</v>
      </c>
      <c r="DY209" s="139">
        <f t="shared" si="93"/>
        <v>0</v>
      </c>
      <c r="DZ209" s="139">
        <f t="shared" si="93"/>
        <v>0</v>
      </c>
      <c r="EA209" s="139">
        <f t="shared" si="93"/>
        <v>0</v>
      </c>
      <c r="EB209" s="139">
        <f t="shared" si="93"/>
        <v>0</v>
      </c>
      <c r="EC209" s="139">
        <f t="shared" ref="EC209:FN209" si="94">EC199-EC206-EC208</f>
        <v>0</v>
      </c>
      <c r="ED209" s="139">
        <f t="shared" si="94"/>
        <v>0</v>
      </c>
      <c r="EE209" s="139">
        <f t="shared" si="94"/>
        <v>0</v>
      </c>
      <c r="EF209" s="139">
        <f t="shared" si="94"/>
        <v>0</v>
      </c>
      <c r="EG209" s="139">
        <f t="shared" si="94"/>
        <v>0</v>
      </c>
      <c r="EH209" s="139">
        <f t="shared" si="94"/>
        <v>0</v>
      </c>
      <c r="EI209" s="139">
        <f t="shared" si="94"/>
        <v>0</v>
      </c>
      <c r="EJ209" s="139">
        <f t="shared" si="94"/>
        <v>0</v>
      </c>
      <c r="EK209" s="139">
        <f t="shared" si="94"/>
        <v>0</v>
      </c>
      <c r="EL209" s="139">
        <f t="shared" si="94"/>
        <v>0</v>
      </c>
      <c r="EM209" s="139">
        <f t="shared" si="94"/>
        <v>0</v>
      </c>
      <c r="EN209" s="139">
        <f t="shared" si="94"/>
        <v>0</v>
      </c>
      <c r="EO209" s="139">
        <f t="shared" si="94"/>
        <v>0</v>
      </c>
      <c r="EP209" s="139">
        <f t="shared" si="94"/>
        <v>0</v>
      </c>
      <c r="EQ209" s="139">
        <f t="shared" si="94"/>
        <v>0</v>
      </c>
      <c r="ER209" s="139">
        <f t="shared" si="94"/>
        <v>0</v>
      </c>
      <c r="ES209" s="139">
        <f t="shared" si="94"/>
        <v>0</v>
      </c>
      <c r="ET209" s="139">
        <f t="shared" si="94"/>
        <v>0</v>
      </c>
      <c r="EU209" s="139">
        <f t="shared" si="94"/>
        <v>0</v>
      </c>
      <c r="EV209" s="139">
        <f t="shared" si="94"/>
        <v>0</v>
      </c>
      <c r="EW209" s="139">
        <f t="shared" si="94"/>
        <v>0</v>
      </c>
      <c r="EX209" s="139">
        <f t="shared" si="94"/>
        <v>0</v>
      </c>
      <c r="EY209" s="139">
        <f t="shared" si="94"/>
        <v>0</v>
      </c>
      <c r="EZ209" s="139">
        <f t="shared" si="94"/>
        <v>0</v>
      </c>
      <c r="FA209" s="139">
        <f t="shared" si="94"/>
        <v>0</v>
      </c>
      <c r="FB209" s="139">
        <f t="shared" si="94"/>
        <v>0</v>
      </c>
      <c r="FC209" s="139">
        <f t="shared" si="94"/>
        <v>0</v>
      </c>
      <c r="FD209" s="139">
        <f t="shared" si="94"/>
        <v>0</v>
      </c>
      <c r="FE209" s="139">
        <f t="shared" si="94"/>
        <v>0</v>
      </c>
      <c r="FF209" s="139">
        <f t="shared" si="94"/>
        <v>0</v>
      </c>
      <c r="FG209" s="139">
        <f t="shared" si="94"/>
        <v>0</v>
      </c>
      <c r="FH209" s="139">
        <f t="shared" si="94"/>
        <v>0</v>
      </c>
      <c r="FI209" s="139">
        <f t="shared" si="94"/>
        <v>0</v>
      </c>
      <c r="FJ209" s="139">
        <f t="shared" si="94"/>
        <v>0</v>
      </c>
      <c r="FK209" s="139">
        <f t="shared" si="94"/>
        <v>0</v>
      </c>
      <c r="FL209" s="139">
        <f t="shared" si="94"/>
        <v>0</v>
      </c>
      <c r="FM209" s="139">
        <f t="shared" si="94"/>
        <v>0</v>
      </c>
      <c r="FN209" s="139">
        <f t="shared" si="94"/>
        <v>0</v>
      </c>
    </row>
    <row r="210" spans="1:170"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  <c r="EK210" s="139"/>
      <c r="EL210" s="139"/>
      <c r="EM210" s="139"/>
      <c r="EN210" s="139"/>
      <c r="EO210" s="139"/>
      <c r="EP210" s="139"/>
      <c r="EQ210" s="139"/>
      <c r="ER210" s="139"/>
      <c r="ES210" s="139"/>
      <c r="ET210" s="139"/>
      <c r="EU210" s="139"/>
      <c r="EV210" s="139"/>
      <c r="EW210" s="139"/>
      <c r="EX210" s="139"/>
      <c r="EY210" s="139"/>
      <c r="EZ210" s="139"/>
      <c r="FA210" s="139"/>
      <c r="FB210" s="139"/>
      <c r="FC210" s="139"/>
      <c r="FD210" s="139"/>
      <c r="FE210" s="139"/>
      <c r="FF210" s="139"/>
      <c r="FG210" s="139"/>
      <c r="FH210" s="139"/>
      <c r="FI210" s="139"/>
      <c r="FJ210" s="139"/>
      <c r="FK210" s="139"/>
      <c r="FL210" s="139"/>
      <c r="FM210" s="139"/>
      <c r="FN210" s="139"/>
    </row>
    <row r="211" spans="1:170">
      <c r="A211" s="105" t="s">
        <v>300</v>
      </c>
      <c r="B211" s="105" t="s">
        <v>374</v>
      </c>
      <c r="E211" s="139">
        <f>IF(OR(E198&lt;'Capital Structure'!$Q$7,E198&gt;='Capital Structure'!$R$7),0,-PMT('Capital Structure'!$R$16/12,'Capital Structure'!$S$7,'Capital Structure'!$R$14))</f>
        <v>0</v>
      </c>
      <c r="F211" s="139">
        <f>IF(OR(F198&lt;'Capital Structure'!$Q$7,F198&gt;='Capital Structure'!$R$7),0,-PMT('Capital Structure'!$R$16/12,'Capital Structure'!$S$7,'Capital Structure'!$R$14))</f>
        <v>0</v>
      </c>
      <c r="G211" s="139">
        <f>IF(OR(G198&lt;'Capital Structure'!$Q$7,G198&gt;='Capital Structure'!$R$7),0,-PMT('Capital Structure'!$R$16/12,'Capital Structure'!$S$7,'Capital Structure'!$R$14))</f>
        <v>0</v>
      </c>
      <c r="H211" s="139">
        <f>IF(OR(H198&lt;'Capital Structure'!$Q$7,H198&gt;='Capital Structure'!$R$7),0,-PMT('Capital Structure'!$R$16/12,'Capital Structure'!$S$7,'Capital Structure'!$R$14))</f>
        <v>0</v>
      </c>
      <c r="I211" s="139">
        <f>IF(OR(I198&lt;'Capital Structure'!$Q$7,I198&gt;='Capital Structure'!$R$7),0,-PMT('Capital Structure'!$R$16/12,'Capital Structure'!$S$7,'Capital Structure'!$R$14))</f>
        <v>0</v>
      </c>
      <c r="J211" s="139">
        <f>IF(OR(J198&lt;'Capital Structure'!$Q$7,J198&gt;='Capital Structure'!$R$7),0,-PMT('Capital Structure'!$R$16/12,'Capital Structure'!$S$7,'Capital Structure'!$R$14))</f>
        <v>0</v>
      </c>
      <c r="K211" s="139">
        <f>IF(OR(K198&lt;'Capital Structure'!$Q$7,K198&gt;='Capital Structure'!$R$7),0,-PMT('Capital Structure'!$R$16/12,'Capital Structure'!$S$7,'Capital Structure'!$R$14))</f>
        <v>0</v>
      </c>
      <c r="L211" s="139">
        <f>IF(OR(L198&lt;'Capital Structure'!$Q$7,L198&gt;='Capital Structure'!$R$7),0,-PMT('Capital Structure'!$R$16/12,'Capital Structure'!$S$7,'Capital Structure'!$R$14))</f>
        <v>0</v>
      </c>
      <c r="M211" s="139">
        <f>IF(OR(M198&lt;'Capital Structure'!$Q$7,M198&gt;='Capital Structure'!$R$7),0,-PMT('Capital Structure'!$R$16/12,'Capital Structure'!$S$7,'Capital Structure'!$R$14))</f>
        <v>0</v>
      </c>
      <c r="N211" s="139">
        <f>IF(OR(N198&lt;'Capital Structure'!$Q$7,N198&gt;='Capital Structure'!$R$7),0,-PMT('Capital Structure'!$R$16/12,'Capital Structure'!$S$7,'Capital Structure'!$R$14))</f>
        <v>0</v>
      </c>
      <c r="O211" s="139">
        <f>IF(OR(O198&lt;'Capital Structure'!$Q$7,O198&gt;='Capital Structure'!$R$7),0,-PMT('Capital Structure'!$R$16/12,'Capital Structure'!$S$7,'Capital Structure'!$R$14))</f>
        <v>0</v>
      </c>
      <c r="P211" s="139">
        <f>IF(OR(P198&lt;'Capital Structure'!$Q$7,P198&gt;='Capital Structure'!$R$7),0,-PMT('Capital Structure'!$R$16/12,'Capital Structure'!$S$7,'Capital Structure'!$R$14))</f>
        <v>0</v>
      </c>
      <c r="Q211" s="139">
        <f>IF(OR(Q198&lt;'Capital Structure'!$Q$7,Q198&gt;='Capital Structure'!$R$7),0,-PMT('Capital Structure'!$R$16/12,'Capital Structure'!$S$7,'Capital Structure'!$R$14))</f>
        <v>0</v>
      </c>
      <c r="R211" s="139">
        <f>IF(OR(R198&lt;'Capital Structure'!$Q$7,R198&gt;='Capital Structure'!$R$7),0,-PMT('Capital Structure'!$R$16/12,'Capital Structure'!$S$7,'Capital Structure'!$R$14))</f>
        <v>0</v>
      </c>
      <c r="S211" s="139">
        <f>IF(OR(S198&lt;'Capital Structure'!$Q$7,S198&gt;='Capital Structure'!$R$7),0,-PMT('Capital Structure'!$R$16/12,'Capital Structure'!$S$7,'Capital Structure'!$R$14))</f>
        <v>0</v>
      </c>
      <c r="T211" s="139">
        <f>IF(OR(T198&lt;'Capital Structure'!$Q$7,T198&gt;='Capital Structure'!$R$7),0,-PMT('Capital Structure'!$R$16/12,'Capital Structure'!$S$7,'Capital Structure'!$R$14))</f>
        <v>0</v>
      </c>
      <c r="U211" s="139">
        <f>IF(OR(U198&lt;'Capital Structure'!$Q$7,U198&gt;='Capital Structure'!$R$7),0,-PMT('Capital Structure'!$R$16/12,'Capital Structure'!$S$7,'Capital Structure'!$R$14))</f>
        <v>0</v>
      </c>
      <c r="V211" s="139">
        <f>IF(OR(V198&lt;'Capital Structure'!$Q$7,V198&gt;='Capital Structure'!$R$7),0,-PMT('Capital Structure'!$R$16/12,'Capital Structure'!$S$7,'Capital Structure'!$R$14))</f>
        <v>0</v>
      </c>
      <c r="W211" s="139">
        <f>IF(OR(W198&lt;'Capital Structure'!$Q$7,W198&gt;='Capital Structure'!$R$7),0,-PMT('Capital Structure'!$R$16/12,'Capital Structure'!$S$7,'Capital Structure'!$R$14))</f>
        <v>0</v>
      </c>
      <c r="X211" s="139">
        <f>IF(OR(X198&lt;'Capital Structure'!$Q$7,X198&gt;='Capital Structure'!$R$7),0,-PMT('Capital Structure'!$R$16/12,'Capital Structure'!$S$7,'Capital Structure'!$R$14))</f>
        <v>0</v>
      </c>
      <c r="Y211" s="139">
        <f>IF(OR(Y198&lt;'Capital Structure'!$Q$7,Y198&gt;='Capital Structure'!$R$7),0,-PMT('Capital Structure'!$R$16/12,'Capital Structure'!$S$7,'Capital Structure'!$R$14))</f>
        <v>0</v>
      </c>
      <c r="Z211" s="139">
        <f>IF(OR(Z198&lt;'Capital Structure'!$Q$7,Z198&gt;='Capital Structure'!$R$7),0,-PMT('Capital Structure'!$R$16/12,'Capital Structure'!$S$7,'Capital Structure'!$R$14))</f>
        <v>0</v>
      </c>
      <c r="AA211" s="139">
        <f>IF(OR(AA198&lt;'Capital Structure'!$Q$7,AA198&gt;='Capital Structure'!$R$7),0,-PMT('Capital Structure'!$R$16/12,'Capital Structure'!$S$7,'Capital Structure'!$R$14))</f>
        <v>0</v>
      </c>
      <c r="AB211" s="139">
        <f>IF(OR(AB198&lt;'Capital Structure'!$Q$7,AB198&gt;='Capital Structure'!$R$7),0,-PMT('Capital Structure'!$R$16/12,'Capital Structure'!$S$7,'Capital Structure'!$R$14))</f>
        <v>0</v>
      </c>
      <c r="AC211" s="139">
        <f>IF(OR(AC198&lt;'Capital Structure'!$Q$7,AC198&gt;='Capital Structure'!$R$7),0,-PMT('Capital Structure'!$R$16/12,'Capital Structure'!$S$7,'Capital Structure'!$R$14))</f>
        <v>0</v>
      </c>
      <c r="AD211" s="139">
        <f>IF(OR(AD198&lt;'Capital Structure'!$Q$7,AD198&gt;='Capital Structure'!$R$7),0,-PMT('Capital Structure'!$R$16/12,'Capital Structure'!$S$7,'Capital Structure'!$R$14))</f>
        <v>0</v>
      </c>
      <c r="AE211" s="139">
        <f>IF(OR(AE198&lt;'Capital Structure'!$Q$7,AE198&gt;='Capital Structure'!$R$7),0,-PMT('Capital Structure'!$R$16/12,'Capital Structure'!$S$7,'Capital Structure'!$R$14))</f>
        <v>0</v>
      </c>
      <c r="AF211" s="139">
        <f>IF(OR(AF198&lt;'Capital Structure'!$Q$7,AF198&gt;='Capital Structure'!$R$7),0,-PMT('Capital Structure'!$R$16/12,'Capital Structure'!$S$7,'Capital Structure'!$R$14))</f>
        <v>0</v>
      </c>
      <c r="AG211" s="139">
        <f>IF(OR(AG198&lt;'Capital Structure'!$Q$7,AG198&gt;='Capital Structure'!$R$7),0,-PMT('Capital Structure'!$R$16/12,'Capital Structure'!$S$7,'Capital Structure'!$R$14))</f>
        <v>0</v>
      </c>
      <c r="AH211" s="139">
        <f>IF(OR(AH198&lt;'Capital Structure'!$Q$7,AH198&gt;='Capital Structure'!$R$7),0,-PMT('Capital Structure'!$R$16/12,'Capital Structure'!$S$7,'Capital Structure'!$R$14))</f>
        <v>0</v>
      </c>
      <c r="AI211" s="139">
        <f>IF(OR(AI198&lt;'Capital Structure'!$Q$7,AI198&gt;='Capital Structure'!$R$7),0,-PMT('Capital Structure'!$R$16/12,'Capital Structure'!$S$7,'Capital Structure'!$R$14))</f>
        <v>0</v>
      </c>
      <c r="AJ211" s="139">
        <f>IF(OR(AJ198&lt;'Capital Structure'!$Q$7,AJ198&gt;='Capital Structure'!$R$7),0,-PMT('Capital Structure'!$R$16/12,'Capital Structure'!$S$7,'Capital Structure'!$R$14))</f>
        <v>0</v>
      </c>
      <c r="AK211" s="139">
        <f>IF(OR(AK198&lt;'Capital Structure'!$Q$7,AK198&gt;='Capital Structure'!$R$7),0,-PMT('Capital Structure'!$R$16/12,'Capital Structure'!$S$7,'Capital Structure'!$R$14))</f>
        <v>0</v>
      </c>
      <c r="AL211" s="139">
        <f>IF(OR(AL198&lt;'Capital Structure'!$Q$7,AL198&gt;='Capital Structure'!$R$7),0,-PMT('Capital Structure'!$R$16/12,'Capital Structure'!$S$7,'Capital Structure'!$R$14))</f>
        <v>0</v>
      </c>
      <c r="AM211" s="139">
        <f>IF(OR(AM198&lt;'Capital Structure'!$Q$7,AM198&gt;='Capital Structure'!$R$7),0,-PMT('Capital Structure'!$R$16/12,'Capital Structure'!$S$7,'Capital Structure'!$R$14))</f>
        <v>0</v>
      </c>
      <c r="AN211" s="139">
        <f>IF(OR(AN198&lt;'Capital Structure'!$Q$7,AN198&gt;='Capital Structure'!$R$7),0,-PMT('Capital Structure'!$R$16/12,'Capital Structure'!$S$7,'Capital Structure'!$R$14))</f>
        <v>0</v>
      </c>
      <c r="AO211" s="139">
        <f>IF(OR(AO198&lt;'Capital Structure'!$Q$7,AO198&gt;='Capital Structure'!$R$7),0,-PMT('Capital Structure'!$R$16/12,'Capital Structure'!$S$7,'Capital Structure'!$R$14))</f>
        <v>0</v>
      </c>
      <c r="AP211" s="139">
        <f>IF(OR(AP198&lt;'Capital Structure'!$Q$7,AP198&gt;='Capital Structure'!$R$7),0,-PMT('Capital Structure'!$R$16/12,'Capital Structure'!$S$7,'Capital Structure'!$R$14))</f>
        <v>0</v>
      </c>
      <c r="AQ211" s="139">
        <f>IF(OR(AQ198&lt;'Capital Structure'!$Q$7,AQ198&gt;='Capital Structure'!$R$7),0,-PMT('Capital Structure'!$R$16/12,'Capital Structure'!$S$7,'Capital Structure'!$R$14))</f>
        <v>0</v>
      </c>
      <c r="AR211" s="139">
        <f>IF(OR(AR198&lt;'Capital Structure'!$Q$7,AR198&gt;='Capital Structure'!$R$7),0,-PMT('Capital Structure'!$R$16/12,'Capital Structure'!$S$7,'Capital Structure'!$R$14))</f>
        <v>0</v>
      </c>
      <c r="AS211" s="139">
        <f>IF(OR(AS198&lt;'Capital Structure'!$Q$7,AS198&gt;='Capital Structure'!$R$7),0,-PMT('Capital Structure'!$R$16/12,'Capital Structure'!$S$7,'Capital Structure'!$R$14))</f>
        <v>0</v>
      </c>
      <c r="AT211" s="139">
        <f>IF(OR(AT198&lt;'Capital Structure'!$Q$7,AT198&gt;='Capital Structure'!$R$7),0,-PMT('Capital Structure'!$R$16/12,'Capital Structure'!$S$7,'Capital Structure'!$R$14))</f>
        <v>0</v>
      </c>
      <c r="AU211" s="139">
        <f>IF(OR(AU198&lt;'Capital Structure'!$Q$7,AU198&gt;='Capital Structure'!$R$7),0,-PMT('Capital Structure'!$R$16/12,'Capital Structure'!$S$7,'Capital Structure'!$R$14))</f>
        <v>0</v>
      </c>
      <c r="AV211" s="139">
        <f>IF(OR(AV198&lt;'Capital Structure'!$Q$7,AV198&gt;='Capital Structure'!$R$7),0,-PMT('Capital Structure'!$R$16/12,'Capital Structure'!$S$7,'Capital Structure'!$R$14))</f>
        <v>0</v>
      </c>
      <c r="AW211" s="139">
        <f>IF(OR(AW198&lt;'Capital Structure'!$Q$7,AW198&gt;='Capital Structure'!$R$7),0,-PMT('Capital Structure'!$R$16/12,'Capital Structure'!$S$7,'Capital Structure'!$R$14))</f>
        <v>0</v>
      </c>
      <c r="AX211" s="139">
        <f>IF(OR(AX198&lt;'Capital Structure'!$Q$7,AX198&gt;='Capital Structure'!$R$7),0,-PMT('Capital Structure'!$R$16/12,'Capital Structure'!$S$7,'Capital Structure'!$R$14))</f>
        <v>0</v>
      </c>
      <c r="AY211" s="139">
        <f>IF(OR(AY198&lt;'Capital Structure'!$Q$7,AY198&gt;='Capital Structure'!$R$7),0,-PMT('Capital Structure'!$R$16/12,'Capital Structure'!$S$7,'Capital Structure'!$R$14))</f>
        <v>0</v>
      </c>
      <c r="AZ211" s="139">
        <f>IF(OR(AZ198&lt;'Capital Structure'!$Q$7,AZ198&gt;='Capital Structure'!$R$7),0,-PMT('Capital Structure'!$R$16/12,'Capital Structure'!$S$7,'Capital Structure'!$R$14))</f>
        <v>0</v>
      </c>
      <c r="BA211" s="139">
        <f>IF(OR(BA198&lt;'Capital Structure'!$Q$7,BA198&gt;='Capital Structure'!$R$7),0,-PMT('Capital Structure'!$R$16/12,'Capital Structure'!$S$7,'Capital Structure'!$R$14))</f>
        <v>0</v>
      </c>
      <c r="BB211" s="139">
        <f>IF(OR(BB198&lt;'Capital Structure'!$Q$7,BB198&gt;='Capital Structure'!$R$7),0,-PMT('Capital Structure'!$R$16/12,'Capital Structure'!$S$7,'Capital Structure'!$R$14))</f>
        <v>0</v>
      </c>
      <c r="BC211" s="139">
        <f>IF(OR(BC198&lt;'Capital Structure'!$Q$7,BC198&gt;='Capital Structure'!$R$7),0,-PMT('Capital Structure'!$R$16/12,'Capital Structure'!$S$7,'Capital Structure'!$R$14))</f>
        <v>0</v>
      </c>
      <c r="BD211" s="139">
        <f>IF(OR(BD198&lt;'Capital Structure'!$Q$7,BD198&gt;='Capital Structure'!$R$7),0,-PMT('Capital Structure'!$R$16/12,'Capital Structure'!$S$7,'Capital Structure'!$R$14))</f>
        <v>0</v>
      </c>
      <c r="BE211" s="139">
        <f>IF(OR(BE198&lt;'Capital Structure'!$Q$7,BE198&gt;='Capital Structure'!$R$7),0,-PMT('Capital Structure'!$R$16/12,'Capital Structure'!$S$7,'Capital Structure'!$R$14))</f>
        <v>0</v>
      </c>
      <c r="BF211" s="139">
        <f>IF(OR(BF198&lt;'Capital Structure'!$Q$7,BF198&gt;='Capital Structure'!$R$7),0,-PMT('Capital Structure'!$R$16/12,'Capital Structure'!$S$7,'Capital Structure'!$R$14))</f>
        <v>0</v>
      </c>
      <c r="BG211" s="139">
        <f>IF(OR(BG198&lt;'Capital Structure'!$Q$7,BG198&gt;='Capital Structure'!$R$7),0,-PMT('Capital Structure'!$R$16/12,'Capital Structure'!$S$7,'Capital Structure'!$R$14))</f>
        <v>0</v>
      </c>
      <c r="BH211" s="139">
        <f>IF(OR(BH198&lt;'Capital Structure'!$Q$7,BH198&gt;='Capital Structure'!$R$7),0,-PMT('Capital Structure'!$R$16/12,'Capital Structure'!$S$7,'Capital Structure'!$R$14))</f>
        <v>0</v>
      </c>
      <c r="BI211" s="139">
        <f>IF(OR(BI198&lt;'Capital Structure'!$Q$7,BI198&gt;='Capital Structure'!$R$7),0,-PMT('Capital Structure'!$R$16/12,'Capital Structure'!$S$7,'Capital Structure'!$R$14))</f>
        <v>0</v>
      </c>
      <c r="BJ211" s="139">
        <f>IF(OR(BJ198&lt;'Capital Structure'!$Q$7,BJ198&gt;='Capital Structure'!$R$7),0,-PMT('Capital Structure'!$R$16/12,'Capital Structure'!$S$7,'Capital Structure'!$R$14))</f>
        <v>0</v>
      </c>
      <c r="BK211" s="139">
        <f>IF(OR(BK198&lt;'Capital Structure'!$Q$7,BK198&gt;='Capital Structure'!$R$7),0,-PMT('Capital Structure'!$R$16/12,'Capital Structure'!$S$7,'Capital Structure'!$R$14))</f>
        <v>0</v>
      </c>
      <c r="BL211" s="139">
        <f>IF(OR(BL198&lt;'Capital Structure'!$Q$7,BL198&gt;='Capital Structure'!$R$7),0,-PMT('Capital Structure'!$R$16/12,'Capital Structure'!$S$7,'Capital Structure'!$R$14))</f>
        <v>0</v>
      </c>
      <c r="BM211" s="139">
        <f>IF(OR(BM198&lt;'Capital Structure'!$Q$7,BM198&gt;='Capital Structure'!$R$7),0,-PMT('Capital Structure'!$R$16/12,'Capital Structure'!$S$7,'Capital Structure'!$R$14))</f>
        <v>0</v>
      </c>
      <c r="BN211" s="139">
        <f>IF(OR(BN198&lt;'Capital Structure'!$Q$7,BN198&gt;='Capital Structure'!$R$7),0,-PMT('Capital Structure'!$R$16/12,'Capital Structure'!$S$7,'Capital Structure'!$R$14))</f>
        <v>0</v>
      </c>
      <c r="BO211" s="139">
        <f>IF(OR(BO198&lt;'Capital Structure'!$Q$7,BO198&gt;='Capital Structure'!$R$7),0,-PMT('Capital Structure'!$R$16/12,'Capital Structure'!$S$7,'Capital Structure'!$R$14))</f>
        <v>0</v>
      </c>
      <c r="BP211" s="139">
        <f>IF(OR(BP198&lt;'Capital Structure'!$Q$7,BP198&gt;='Capital Structure'!$R$7),0,-PMT('Capital Structure'!$R$16/12,'Capital Structure'!$S$7,'Capital Structure'!$R$14))</f>
        <v>0</v>
      </c>
      <c r="BQ211" s="139">
        <f>IF(OR(BQ198&lt;'Capital Structure'!$Q$7,BQ198&gt;='Capital Structure'!$R$7),0,-PMT('Capital Structure'!$R$16/12,'Capital Structure'!$S$7,'Capital Structure'!$R$14))</f>
        <v>0</v>
      </c>
      <c r="BR211" s="139">
        <f>IF(OR(BR198&lt;'Capital Structure'!$Q$7,BR198&gt;='Capital Structure'!$R$7),0,-PMT('Capital Structure'!$R$16/12,'Capital Structure'!$S$7,'Capital Structure'!$R$14))</f>
        <v>0</v>
      </c>
      <c r="BS211" s="139">
        <f>IF(OR(BS198&lt;'Capital Structure'!$Q$7,BS198&gt;='Capital Structure'!$R$7),0,-PMT('Capital Structure'!$R$16/12,'Capital Structure'!$S$7,'Capital Structure'!$R$14))</f>
        <v>0</v>
      </c>
      <c r="BT211" s="139">
        <f>IF(OR(BT198&lt;'Capital Structure'!$Q$7,BT198&gt;='Capital Structure'!$R$7),0,-PMT('Capital Structure'!$R$16/12,'Capital Structure'!$S$7,'Capital Structure'!$R$14))</f>
        <v>0</v>
      </c>
      <c r="BU211" s="139">
        <f>IF(OR(BU198&lt;'Capital Structure'!$Q$7,BU198&gt;='Capital Structure'!$R$7),0,-PMT('Capital Structure'!$R$16/12,'Capital Structure'!$S$7,'Capital Structure'!$R$14))</f>
        <v>0</v>
      </c>
      <c r="BV211" s="139">
        <f>IF(OR(BV198&lt;'Capital Structure'!$Q$7,BV198&gt;='Capital Structure'!$R$7),0,-PMT('Capital Structure'!$R$16/12,'Capital Structure'!$S$7,'Capital Structure'!$R$14))</f>
        <v>0</v>
      </c>
      <c r="BW211" s="139">
        <f>IF(OR(BW198&lt;'Capital Structure'!$Q$7,BW198&gt;='Capital Structure'!$R$7),0,-PMT('Capital Structure'!$R$16/12,'Capital Structure'!$S$7,'Capital Structure'!$R$14))</f>
        <v>0</v>
      </c>
      <c r="BX211" s="139">
        <f>IF(OR(BX198&lt;'Capital Structure'!$Q$7,BX198&gt;='Capital Structure'!$R$7),0,-PMT('Capital Structure'!$R$16/12,'Capital Structure'!$S$7,'Capital Structure'!$R$14))</f>
        <v>0</v>
      </c>
      <c r="BY211" s="139">
        <f>IF(OR(BY198&lt;'Capital Structure'!$Q$7,BY198&gt;='Capital Structure'!$R$7),0,-PMT('Capital Structure'!$R$16/12,'Capital Structure'!$S$7,'Capital Structure'!$R$14))</f>
        <v>0</v>
      </c>
      <c r="BZ211" s="139">
        <f>IF(OR(BZ198&lt;'Capital Structure'!$Q$7,BZ198&gt;='Capital Structure'!$R$7),0,-PMT('Capital Structure'!$R$16/12,'Capital Structure'!$S$7,'Capital Structure'!$R$14))</f>
        <v>0</v>
      </c>
      <c r="CA211" s="139">
        <f>IF(OR(CA198&lt;'Capital Structure'!$Q$7,CA198&gt;='Capital Structure'!$R$7),0,-PMT('Capital Structure'!$R$16/12,'Capital Structure'!$S$7,'Capital Structure'!$R$14))</f>
        <v>0</v>
      </c>
      <c r="CB211" s="139">
        <f>IF(OR(CB198&lt;'Capital Structure'!$Q$7,CB198&gt;='Capital Structure'!$R$7),0,-PMT('Capital Structure'!$R$16/12,'Capital Structure'!$S$7,'Capital Structure'!$R$14))</f>
        <v>0</v>
      </c>
      <c r="CC211" s="139">
        <f>IF(OR(CC198&lt;'Capital Structure'!$Q$7,CC198&gt;='Capital Structure'!$R$7),0,-PMT('Capital Structure'!$R$16/12,'Capital Structure'!$S$7,'Capital Structure'!$R$14))</f>
        <v>0</v>
      </c>
      <c r="CD211" s="139">
        <f>IF(OR(CD198&lt;'Capital Structure'!$Q$7,CD198&gt;='Capital Structure'!$R$7),0,-PMT('Capital Structure'!$R$16/12,'Capital Structure'!$S$7,'Capital Structure'!$R$14))</f>
        <v>0</v>
      </c>
      <c r="CE211" s="139">
        <f>IF(OR(CE198&lt;'Capital Structure'!$Q$7,CE198&gt;='Capital Structure'!$R$7),0,-PMT('Capital Structure'!$R$16/12,'Capital Structure'!$S$7,'Capital Structure'!$R$14))</f>
        <v>0</v>
      </c>
      <c r="CF211" s="139">
        <f>IF(OR(CF198&lt;'Capital Structure'!$Q$7,CF198&gt;='Capital Structure'!$R$7),0,-PMT('Capital Structure'!$R$16/12,'Capital Structure'!$S$7,'Capital Structure'!$R$14))</f>
        <v>0</v>
      </c>
      <c r="CG211" s="139">
        <f>IF(OR(CG198&lt;'Capital Structure'!$Q$7,CG198&gt;='Capital Structure'!$R$7),0,-PMT('Capital Structure'!$R$16/12,'Capital Structure'!$S$7,'Capital Structure'!$R$14))</f>
        <v>0</v>
      </c>
      <c r="CH211" s="139">
        <f>IF(OR(CH198&lt;'Capital Structure'!$Q$7,CH198&gt;='Capital Structure'!$R$7),0,-PMT('Capital Structure'!$R$16/12,'Capital Structure'!$S$7,'Capital Structure'!$R$14))</f>
        <v>0</v>
      </c>
      <c r="CI211" s="139">
        <f>IF(OR(CI198&lt;'Capital Structure'!$Q$7,CI198&gt;='Capital Structure'!$R$7),0,-PMT('Capital Structure'!$R$16/12,'Capital Structure'!$S$7,'Capital Structure'!$R$14))</f>
        <v>0</v>
      </c>
      <c r="CJ211" s="139">
        <f>IF(OR(CJ198&lt;'Capital Structure'!$Q$7,CJ198&gt;='Capital Structure'!$R$7),0,-PMT('Capital Structure'!$R$16/12,'Capital Structure'!$S$7,'Capital Structure'!$R$14))</f>
        <v>0</v>
      </c>
      <c r="CK211" s="139">
        <f>IF(OR(CK198&lt;'Capital Structure'!$Q$7,CK198&gt;='Capital Structure'!$R$7),0,-PMT('Capital Structure'!$R$16/12,'Capital Structure'!$S$7,'Capital Structure'!$R$14))</f>
        <v>0</v>
      </c>
      <c r="CL211" s="139">
        <f>IF(OR(CL198&lt;'Capital Structure'!$Q$7,CL198&gt;='Capital Structure'!$R$7),0,-PMT('Capital Structure'!$R$16/12,'Capital Structure'!$S$7,'Capital Structure'!$R$14))</f>
        <v>0</v>
      </c>
      <c r="CM211" s="139">
        <f>IF(OR(CM198&lt;'Capital Structure'!$Q$7,CM198&gt;='Capital Structure'!$R$7),0,-PMT('Capital Structure'!$R$16/12,'Capital Structure'!$S$7,'Capital Structure'!$R$14))</f>
        <v>0</v>
      </c>
      <c r="CN211" s="139">
        <f>IF(OR(CN198&lt;'Capital Structure'!$Q$7,CN198&gt;='Capital Structure'!$R$7),0,-PMT('Capital Structure'!$R$16/12,'Capital Structure'!$S$7,'Capital Structure'!$R$14))</f>
        <v>0</v>
      </c>
      <c r="CO211" s="139">
        <f>IF(OR(CO198&lt;'Capital Structure'!$Q$7,CO198&gt;='Capital Structure'!$R$7),0,-PMT('Capital Structure'!$R$16/12,'Capital Structure'!$S$7,'Capital Structure'!$R$14))</f>
        <v>0</v>
      </c>
      <c r="CP211" s="139">
        <f>IF(OR(CP198&lt;'Capital Structure'!$Q$7,CP198&gt;='Capital Structure'!$R$7),0,-PMT('Capital Structure'!$R$16/12,'Capital Structure'!$S$7,'Capital Structure'!$R$14))</f>
        <v>0</v>
      </c>
      <c r="CQ211" s="139">
        <f>IF(OR(CQ198&lt;'Capital Structure'!$Q$7,CQ198&gt;='Capital Structure'!$R$7),0,-PMT('Capital Structure'!$R$16/12,'Capital Structure'!$S$7,'Capital Structure'!$R$14))</f>
        <v>0</v>
      </c>
      <c r="CR211" s="139">
        <f>IF(OR(CR198&lt;'Capital Structure'!$Q$7,CR198&gt;='Capital Structure'!$R$7),0,-PMT('Capital Structure'!$R$16/12,'Capital Structure'!$S$7,'Capital Structure'!$R$14))</f>
        <v>0</v>
      </c>
      <c r="CS211" s="139">
        <f>IF(OR(CS198&lt;'Capital Structure'!$Q$7,CS198&gt;='Capital Structure'!$R$7),0,-PMT('Capital Structure'!$R$16/12,'Capital Structure'!$S$7,'Capital Structure'!$R$14))</f>
        <v>0</v>
      </c>
      <c r="CT211" s="139">
        <f>IF(OR(CT198&lt;'Capital Structure'!$Q$7,CT198&gt;='Capital Structure'!$R$7),0,-PMT('Capital Structure'!$R$16/12,'Capital Structure'!$S$7,'Capital Structure'!$R$14))</f>
        <v>0</v>
      </c>
      <c r="CU211" s="139">
        <f>IF(OR(CU198&lt;'Capital Structure'!$Q$7,CU198&gt;='Capital Structure'!$R$7),0,-PMT('Capital Structure'!$R$16/12,'Capital Structure'!$S$7,'Capital Structure'!$R$14))</f>
        <v>0</v>
      </c>
      <c r="CV211" s="139">
        <f>IF(OR(CV198&lt;'Capital Structure'!$Q$7,CV198&gt;='Capital Structure'!$R$7),0,-PMT('Capital Structure'!$R$16/12,'Capital Structure'!$S$7,'Capital Structure'!$R$14))</f>
        <v>0</v>
      </c>
      <c r="CW211" s="139">
        <f>IF(OR(CW198&lt;'Capital Structure'!$Q$7,CW198&gt;='Capital Structure'!$R$7),0,-PMT('Capital Structure'!$R$16/12,'Capital Structure'!$S$7,'Capital Structure'!$R$14))</f>
        <v>0</v>
      </c>
      <c r="CX211" s="139">
        <f>IF(OR(CX198&lt;'Capital Structure'!$Q$7,CX198&gt;='Capital Structure'!$R$7),0,-PMT('Capital Structure'!$R$16/12,'Capital Structure'!$S$7,'Capital Structure'!$R$14))</f>
        <v>0</v>
      </c>
      <c r="CY211" s="139">
        <f>IF(OR(CY198&lt;'Capital Structure'!$Q$7,CY198&gt;='Capital Structure'!$R$7),0,-PMT('Capital Structure'!$R$16/12,'Capital Structure'!$S$7,'Capital Structure'!$R$14))</f>
        <v>0</v>
      </c>
      <c r="CZ211" s="139">
        <f>IF(OR(CZ198&lt;'Capital Structure'!$Q$7,CZ198&gt;='Capital Structure'!$R$7),0,-PMT('Capital Structure'!$R$16/12,'Capital Structure'!$S$7,'Capital Structure'!$R$14))</f>
        <v>0</v>
      </c>
      <c r="DA211" s="139">
        <f>IF(OR(DA198&lt;'Capital Structure'!$Q$7,DA198&gt;='Capital Structure'!$R$7),0,-PMT('Capital Structure'!$R$16/12,'Capital Structure'!$S$7,'Capital Structure'!$R$14))</f>
        <v>0</v>
      </c>
      <c r="DB211" s="139">
        <f>IF(OR(DB198&lt;'Capital Structure'!$Q$7,DB198&gt;='Capital Structure'!$R$7),0,-PMT('Capital Structure'!$R$16/12,'Capital Structure'!$S$7,'Capital Structure'!$R$14))</f>
        <v>0</v>
      </c>
      <c r="DC211" s="139">
        <f>IF(OR(DC198&lt;'Capital Structure'!$Q$7,DC198&gt;='Capital Structure'!$R$7),0,-PMT('Capital Structure'!$R$16/12,'Capital Structure'!$S$7,'Capital Structure'!$R$14))</f>
        <v>0</v>
      </c>
      <c r="DD211" s="139">
        <f>IF(OR(DD198&lt;'Capital Structure'!$Q$7,DD198&gt;='Capital Structure'!$R$7),0,-PMT('Capital Structure'!$R$16/12,'Capital Structure'!$S$7,'Capital Structure'!$R$14))</f>
        <v>0</v>
      </c>
      <c r="DE211" s="139">
        <f>IF(OR(DE198&lt;'Capital Structure'!$Q$7,DE198&gt;='Capital Structure'!$R$7),0,-PMT('Capital Structure'!$R$16/12,'Capital Structure'!$S$7,'Capital Structure'!$R$14))</f>
        <v>0</v>
      </c>
      <c r="DF211" s="139">
        <f>IF(OR(DF198&lt;'Capital Structure'!$Q$7,DF198&gt;='Capital Structure'!$R$7),0,-PMT('Capital Structure'!$R$16/12,'Capital Structure'!$S$7,'Capital Structure'!$R$14))</f>
        <v>0</v>
      </c>
      <c r="DG211" s="139">
        <f>IF(OR(DG198&lt;'Capital Structure'!$Q$7,DG198&gt;='Capital Structure'!$R$7),0,-PMT('Capital Structure'!$R$16/12,'Capital Structure'!$S$7,'Capital Structure'!$R$14))</f>
        <v>0</v>
      </c>
      <c r="DH211" s="139">
        <f>IF(OR(DH198&lt;'Capital Structure'!$Q$7,DH198&gt;='Capital Structure'!$R$7),0,-PMT('Capital Structure'!$R$16/12,'Capital Structure'!$S$7,'Capital Structure'!$R$14))</f>
        <v>0</v>
      </c>
      <c r="DI211" s="139">
        <f>IF(OR(DI198&lt;'Capital Structure'!$Q$7,DI198&gt;='Capital Structure'!$R$7),0,-PMT('Capital Structure'!$R$16/12,'Capital Structure'!$S$7,'Capital Structure'!$R$14))</f>
        <v>0</v>
      </c>
      <c r="DJ211" s="139">
        <f>IF(OR(DJ198&lt;'Capital Structure'!$Q$7,DJ198&gt;='Capital Structure'!$R$7),0,-PMT('Capital Structure'!$R$16/12,'Capital Structure'!$S$7,'Capital Structure'!$R$14))</f>
        <v>0</v>
      </c>
      <c r="DK211" s="139">
        <f>IF(OR(DK198&lt;'Capital Structure'!$Q$7,DK198&gt;='Capital Structure'!$R$7),0,-PMT('Capital Structure'!$R$16/12,'Capital Structure'!$S$7,'Capital Structure'!$R$14))</f>
        <v>0</v>
      </c>
      <c r="DL211" s="139">
        <f>IF(OR(DL198&lt;'Capital Structure'!$Q$7,DL198&gt;='Capital Structure'!$R$7),0,-PMT('Capital Structure'!$R$16/12,'Capital Structure'!$S$7,'Capital Structure'!$R$14))</f>
        <v>0</v>
      </c>
      <c r="DM211" s="139">
        <f>IF(OR(DM198&lt;'Capital Structure'!$Q$7,DM198&gt;='Capital Structure'!$R$7),0,-PMT('Capital Structure'!$R$16/12,'Capital Structure'!$S$7,'Capital Structure'!$R$14))</f>
        <v>0</v>
      </c>
      <c r="DN211" s="139">
        <f>IF(OR(DN198&lt;'Capital Structure'!$Q$7,DN198&gt;='Capital Structure'!$R$7),0,-PMT('Capital Structure'!$R$16/12,'Capital Structure'!$S$7,'Capital Structure'!$R$14))</f>
        <v>0</v>
      </c>
      <c r="DO211" s="139">
        <f>IF(OR(DO198&lt;'Capital Structure'!$Q$7,DO198&gt;='Capital Structure'!$R$7),0,-PMT('Capital Structure'!$R$16/12,'Capital Structure'!$S$7,'Capital Structure'!$R$14))</f>
        <v>0</v>
      </c>
      <c r="DP211" s="139">
        <f>IF(OR(DP198&lt;'Capital Structure'!$Q$7,DP198&gt;='Capital Structure'!$R$7),0,-PMT('Capital Structure'!$R$16/12,'Capital Structure'!$S$7,'Capital Structure'!$R$14))</f>
        <v>0</v>
      </c>
      <c r="DQ211" s="139">
        <f>IF(OR(DQ198&lt;'Capital Structure'!$Q$7,DQ198&gt;='Capital Structure'!$R$7),0,-PMT('Capital Structure'!$R$16/12,'Capital Structure'!$S$7,'Capital Structure'!$R$14))</f>
        <v>0</v>
      </c>
      <c r="DR211" s="139">
        <f>IF(OR(DR198&lt;'Capital Structure'!$Q$7,DR198&gt;='Capital Structure'!$R$7),0,-PMT('Capital Structure'!$R$16/12,'Capital Structure'!$S$7,'Capital Structure'!$R$14))</f>
        <v>0</v>
      </c>
      <c r="DS211" s="139">
        <f>IF(OR(DS198&lt;'Capital Structure'!$Q$7,DS198&gt;='Capital Structure'!$R$7),0,-PMT('Capital Structure'!$R$16/12,'Capital Structure'!$S$7,'Capital Structure'!$R$14))</f>
        <v>0</v>
      </c>
      <c r="DT211" s="139">
        <f>IF(OR(DT198&lt;'Capital Structure'!$Q$7,DT198&gt;='Capital Structure'!$R$7),0,-PMT('Capital Structure'!$R$16/12,'Capital Structure'!$S$7,'Capital Structure'!$R$14))</f>
        <v>0</v>
      </c>
      <c r="DU211" s="139">
        <f>IF(OR(DU198&lt;'Capital Structure'!$Q$7,DU198&gt;='Capital Structure'!$R$7),0,-PMT('Capital Structure'!$R$16/12,'Capital Structure'!$S$7,'Capital Structure'!$R$14))</f>
        <v>0</v>
      </c>
      <c r="DV211" s="139">
        <f>IF(OR(DV198&lt;'Capital Structure'!$Q$7,DV198&gt;='Capital Structure'!$R$7),0,-PMT('Capital Structure'!$R$16/12,'Capital Structure'!$S$7,'Capital Structure'!$R$14))</f>
        <v>0</v>
      </c>
      <c r="DW211" s="139">
        <f>IF(OR(DW198&lt;'Capital Structure'!$Q$7,DW198&gt;='Capital Structure'!$R$7),0,-PMT('Capital Structure'!$R$16/12,'Capital Structure'!$S$7,'Capital Structure'!$R$14))</f>
        <v>0</v>
      </c>
      <c r="DX211" s="139">
        <f>IF(OR(DX198&lt;'Capital Structure'!$Q$7,DX198&gt;='Capital Structure'!$R$7),0,-PMT('Capital Structure'!$R$16/12,'Capital Structure'!$S$7,'Capital Structure'!$R$14))</f>
        <v>0</v>
      </c>
      <c r="DY211" s="139">
        <f>IF(OR(DY198&lt;'Capital Structure'!$Q$7,DY198&gt;='Capital Structure'!$R$7),0,-PMT('Capital Structure'!$R$16/12,'Capital Structure'!$S$7,'Capital Structure'!$R$14))</f>
        <v>0</v>
      </c>
      <c r="DZ211" s="139">
        <f>IF(OR(DZ198&lt;'Capital Structure'!$Q$7,DZ198&gt;='Capital Structure'!$R$7),0,-PMT('Capital Structure'!$R$16/12,'Capital Structure'!$S$7,'Capital Structure'!$R$14))</f>
        <v>0</v>
      </c>
      <c r="EA211" s="139">
        <f>IF(OR(EA198&lt;'Capital Structure'!$Q$7,EA198&gt;='Capital Structure'!$R$7),0,-PMT('Capital Structure'!$R$16/12,'Capital Structure'!$S$7,'Capital Structure'!$R$14))</f>
        <v>0</v>
      </c>
      <c r="EB211" s="139">
        <f>IF(OR(EB198&lt;'Capital Structure'!$Q$7,EB198&gt;='Capital Structure'!$R$7),0,-PMT('Capital Structure'!$R$16/12,'Capital Structure'!$S$7,'Capital Structure'!$R$14))</f>
        <v>0</v>
      </c>
      <c r="EC211" s="139">
        <f>IF(OR(EC198&lt;'Capital Structure'!$Q$7,EC198&gt;='Capital Structure'!$R$7),0,-PMT('Capital Structure'!$R$16/12,'Capital Structure'!$S$7,'Capital Structure'!$R$14))</f>
        <v>0</v>
      </c>
      <c r="ED211" s="139">
        <f>IF(OR(ED198&lt;'Capital Structure'!$Q$7,ED198&gt;='Capital Structure'!$R$7),0,-PMT('Capital Structure'!$R$16/12,'Capital Structure'!$S$7,'Capital Structure'!$R$14))</f>
        <v>0</v>
      </c>
      <c r="EE211" s="139">
        <f>IF(OR(EE198&lt;'Capital Structure'!$Q$7,EE198&gt;='Capital Structure'!$R$7),0,-PMT('Capital Structure'!$R$16/12,'Capital Structure'!$S$7,'Capital Structure'!$R$14))</f>
        <v>0</v>
      </c>
      <c r="EF211" s="139">
        <f>IF(OR(EF198&lt;'Capital Structure'!$Q$7,EF198&gt;='Capital Structure'!$R$7),0,-PMT('Capital Structure'!$R$16/12,'Capital Structure'!$S$7,'Capital Structure'!$R$14))</f>
        <v>0</v>
      </c>
      <c r="EG211" s="139">
        <f>IF(OR(EG198&lt;'Capital Structure'!$Q$7,EG198&gt;='Capital Structure'!$R$7),0,-PMT('Capital Structure'!$R$16/12,'Capital Structure'!$S$7,'Capital Structure'!$R$14))</f>
        <v>0</v>
      </c>
      <c r="EH211" s="139">
        <f>IF(OR(EH198&lt;'Capital Structure'!$Q$7,EH198&gt;='Capital Structure'!$R$7),0,-PMT('Capital Structure'!$R$16/12,'Capital Structure'!$S$7,'Capital Structure'!$R$14))</f>
        <v>0</v>
      </c>
      <c r="EI211" s="139">
        <f>IF(OR(EI198&lt;'Capital Structure'!$Q$7,EI198&gt;='Capital Structure'!$R$7),0,-PMT('Capital Structure'!$R$16/12,'Capital Structure'!$S$7,'Capital Structure'!$R$14))</f>
        <v>0</v>
      </c>
      <c r="EJ211" s="139">
        <f>IF(OR(EJ198&lt;'Capital Structure'!$Q$7,EJ198&gt;='Capital Structure'!$R$7),0,-PMT('Capital Structure'!$R$16/12,'Capital Structure'!$S$7,'Capital Structure'!$R$14))</f>
        <v>0</v>
      </c>
      <c r="EK211" s="139">
        <f>IF(OR(EK198&lt;'Capital Structure'!$Q$7,EK198&gt;='Capital Structure'!$R$7),0,-PMT('Capital Structure'!$R$16/12,'Capital Structure'!$S$7,'Capital Structure'!$R$14))</f>
        <v>0</v>
      </c>
      <c r="EL211" s="139">
        <f>IF(OR(EL198&lt;'Capital Structure'!$Q$7,EL198&gt;='Capital Structure'!$R$7),0,-PMT('Capital Structure'!$R$16/12,'Capital Structure'!$S$7,'Capital Structure'!$R$14))</f>
        <v>0</v>
      </c>
      <c r="EM211" s="139">
        <f>IF(OR(EM198&lt;'Capital Structure'!$Q$7,EM198&gt;='Capital Structure'!$R$7),0,-PMT('Capital Structure'!$R$16/12,'Capital Structure'!$S$7,'Capital Structure'!$R$14))</f>
        <v>0</v>
      </c>
      <c r="EN211" s="139">
        <f>IF(OR(EN198&lt;'Capital Structure'!$Q$7,EN198&gt;='Capital Structure'!$R$7),0,-PMT('Capital Structure'!$R$16/12,'Capital Structure'!$S$7,'Capital Structure'!$R$14))</f>
        <v>0</v>
      </c>
      <c r="EO211" s="139">
        <f>IF(OR(EO198&lt;'Capital Structure'!$Q$7,EO198&gt;='Capital Structure'!$R$7),0,-PMT('Capital Structure'!$R$16/12,'Capital Structure'!$S$7,'Capital Structure'!$R$14))</f>
        <v>0</v>
      </c>
      <c r="EP211" s="139">
        <f>IF(OR(EP198&lt;'Capital Structure'!$Q$7,EP198&gt;='Capital Structure'!$R$7),0,-PMT('Capital Structure'!$R$16/12,'Capital Structure'!$S$7,'Capital Structure'!$R$14))</f>
        <v>0</v>
      </c>
      <c r="EQ211" s="139">
        <f>IF(OR(EQ198&lt;'Capital Structure'!$Q$7,EQ198&gt;='Capital Structure'!$R$7),0,-PMT('Capital Structure'!$R$16/12,'Capital Structure'!$S$7,'Capital Structure'!$R$14))</f>
        <v>0</v>
      </c>
      <c r="ER211" s="139">
        <f>IF(OR(ER198&lt;'Capital Structure'!$Q$7,ER198&gt;='Capital Structure'!$R$7),0,-PMT('Capital Structure'!$R$16/12,'Capital Structure'!$S$7,'Capital Structure'!$R$14))</f>
        <v>0</v>
      </c>
      <c r="ES211" s="139">
        <f>IF(OR(ES198&lt;'Capital Structure'!$Q$7,ES198&gt;='Capital Structure'!$R$7),0,-PMT('Capital Structure'!$R$16/12,'Capital Structure'!$S$7,'Capital Structure'!$R$14))</f>
        <v>0</v>
      </c>
      <c r="ET211" s="139">
        <f>IF(OR(ET198&lt;'Capital Structure'!$Q$7,ET198&gt;='Capital Structure'!$R$7),0,-PMT('Capital Structure'!$R$16/12,'Capital Structure'!$S$7,'Capital Structure'!$R$14))</f>
        <v>0</v>
      </c>
      <c r="EU211" s="139">
        <f>IF(OR(EU198&lt;'Capital Structure'!$Q$7,EU198&gt;='Capital Structure'!$R$7),0,-PMT('Capital Structure'!$R$16/12,'Capital Structure'!$S$7,'Capital Structure'!$R$14))</f>
        <v>0</v>
      </c>
      <c r="EV211" s="139">
        <f>IF(OR(EV198&lt;'Capital Structure'!$Q$7,EV198&gt;='Capital Structure'!$R$7),0,-PMT('Capital Structure'!$R$16/12,'Capital Structure'!$S$7,'Capital Structure'!$R$14))</f>
        <v>0</v>
      </c>
      <c r="EW211" s="139">
        <f>IF(OR(EW198&lt;'Capital Structure'!$Q$7,EW198&gt;='Capital Structure'!$R$7),0,-PMT('Capital Structure'!$R$16/12,'Capital Structure'!$S$7,'Capital Structure'!$R$14))</f>
        <v>0</v>
      </c>
      <c r="EX211" s="139">
        <f>IF(OR(EX198&lt;'Capital Structure'!$Q$7,EX198&gt;='Capital Structure'!$R$7),0,-PMT('Capital Structure'!$R$16/12,'Capital Structure'!$S$7,'Capital Structure'!$R$14))</f>
        <v>0</v>
      </c>
      <c r="EY211" s="139">
        <f>IF(OR(EY198&lt;'Capital Structure'!$Q$7,EY198&gt;='Capital Structure'!$R$7),0,-PMT('Capital Structure'!$R$16/12,'Capital Structure'!$S$7,'Capital Structure'!$R$14))</f>
        <v>0</v>
      </c>
      <c r="EZ211" s="139">
        <f>IF(OR(EZ198&lt;'Capital Structure'!$Q$7,EZ198&gt;='Capital Structure'!$R$7),0,-PMT('Capital Structure'!$R$16/12,'Capital Structure'!$S$7,'Capital Structure'!$R$14))</f>
        <v>0</v>
      </c>
      <c r="FA211" s="139">
        <f>IF(OR(FA198&lt;'Capital Structure'!$Q$7,FA198&gt;='Capital Structure'!$R$7),0,-PMT('Capital Structure'!$R$16/12,'Capital Structure'!$S$7,'Capital Structure'!$R$14))</f>
        <v>0</v>
      </c>
      <c r="FB211" s="139">
        <f>IF(OR(FB198&lt;'Capital Structure'!$Q$7,FB198&gt;='Capital Structure'!$R$7),0,-PMT('Capital Structure'!$R$16/12,'Capital Structure'!$S$7,'Capital Structure'!$R$14))</f>
        <v>0</v>
      </c>
      <c r="FC211" s="139">
        <f>IF(OR(FC198&lt;'Capital Structure'!$Q$7,FC198&gt;='Capital Structure'!$R$7),0,-PMT('Capital Structure'!$R$16/12,'Capital Structure'!$S$7,'Capital Structure'!$R$14))</f>
        <v>0</v>
      </c>
      <c r="FD211" s="139">
        <f>IF(OR(FD198&lt;'Capital Structure'!$Q$7,FD198&gt;='Capital Structure'!$R$7),0,-PMT('Capital Structure'!$R$16/12,'Capital Structure'!$S$7,'Capital Structure'!$R$14))</f>
        <v>0</v>
      </c>
      <c r="FE211" s="139">
        <f>IF(OR(FE198&lt;'Capital Structure'!$Q$7,FE198&gt;='Capital Structure'!$R$7),0,-PMT('Capital Structure'!$R$16/12,'Capital Structure'!$S$7,'Capital Structure'!$R$14))</f>
        <v>0</v>
      </c>
      <c r="FF211" s="139">
        <f>IF(OR(FF198&lt;'Capital Structure'!$Q$7,FF198&gt;='Capital Structure'!$R$7),0,-PMT('Capital Structure'!$R$16/12,'Capital Structure'!$S$7,'Capital Structure'!$R$14))</f>
        <v>0</v>
      </c>
      <c r="FG211" s="139">
        <f>IF(OR(FG198&lt;'Capital Structure'!$Q$7,FG198&gt;='Capital Structure'!$R$7),0,-PMT('Capital Structure'!$R$16/12,'Capital Structure'!$S$7,'Capital Structure'!$R$14))</f>
        <v>0</v>
      </c>
      <c r="FH211" s="139">
        <f>IF(OR(FH198&lt;'Capital Structure'!$Q$7,FH198&gt;='Capital Structure'!$R$7),0,-PMT('Capital Structure'!$R$16/12,'Capital Structure'!$S$7,'Capital Structure'!$R$14))</f>
        <v>0</v>
      </c>
      <c r="FI211" s="139">
        <f>IF(OR(FI198&lt;'Capital Structure'!$Q$7,FI198&gt;='Capital Structure'!$R$7),0,-PMT('Capital Structure'!$R$16/12,'Capital Structure'!$S$7,'Capital Structure'!$R$14))</f>
        <v>0</v>
      </c>
      <c r="FJ211" s="139">
        <f>IF(OR(FJ198&lt;'Capital Structure'!$Q$7,FJ198&gt;='Capital Structure'!$R$7),0,-PMT('Capital Structure'!$R$16/12,'Capital Structure'!$S$7,'Capital Structure'!$R$14))</f>
        <v>0</v>
      </c>
      <c r="FK211" s="139">
        <f>IF(OR(FK198&lt;'Capital Structure'!$Q$7,FK198&gt;='Capital Structure'!$R$7),0,-PMT('Capital Structure'!$R$16/12,'Capital Structure'!$S$7,'Capital Structure'!$R$14))</f>
        <v>0</v>
      </c>
      <c r="FL211" s="139">
        <f>IF(OR(FL198&lt;'Capital Structure'!$Q$7,FL198&gt;='Capital Structure'!$R$7),0,-PMT('Capital Structure'!$R$16/12,'Capital Structure'!$S$7,'Capital Structure'!$R$14))</f>
        <v>0</v>
      </c>
      <c r="FM211" s="139">
        <f>IF(OR(FM198&lt;'Capital Structure'!$Q$7,FM198&gt;='Capital Structure'!$R$7),0,-PMT('Capital Structure'!$R$16/12,'Capital Structure'!$S$7,'Capital Structure'!$R$14))</f>
        <v>0</v>
      </c>
      <c r="FN211" s="139">
        <f>IF(OR(FN198&lt;'Capital Structure'!$Q$7,FN198&gt;='Capital Structure'!$R$7),0,-PMT('Capital Structure'!$R$16/12,'Capital Structure'!$S$7,'Capital Structure'!$R$14))</f>
        <v>0</v>
      </c>
    </row>
    <row r="212" spans="1:170">
      <c r="B212" s="139" t="s">
        <v>375</v>
      </c>
      <c r="E212" s="139">
        <f>IF(OR(E198&lt;'Capital Structure'!$Q$7,E198&gt;='Capital Structure'!$R$7),0,-PPMT('Capital Structure'!$R$16/12,E197,'Capital Structure'!$S$7,'Capital Structure'!$R$14))</f>
        <v>0</v>
      </c>
      <c r="F212" s="139">
        <f>IF(OR(F198&lt;'Capital Structure'!$Q$7,F198&gt;='Capital Structure'!$R$7),0,-PPMT('Capital Structure'!$R$16/12,F197,'Capital Structure'!$S$7,'Capital Structure'!$R$14))</f>
        <v>0</v>
      </c>
      <c r="G212" s="139">
        <f>IF(OR(G198&lt;'Capital Structure'!$Q$7,G198&gt;='Capital Structure'!$R$7),0,-PPMT('Capital Structure'!$R$16/12,G197,'Capital Structure'!$S$7,'Capital Structure'!$R$14))</f>
        <v>0</v>
      </c>
      <c r="H212" s="139">
        <f>IF(OR(H198&lt;'Capital Structure'!$Q$7,H198&gt;='Capital Structure'!$R$7),0,-PPMT('Capital Structure'!$R$16/12,H197,'Capital Structure'!$S$7,'Capital Structure'!$R$14))</f>
        <v>0</v>
      </c>
      <c r="I212" s="139">
        <f>IF(OR(I198&lt;'Capital Structure'!$Q$7,I198&gt;='Capital Structure'!$R$7),0,-PPMT('Capital Structure'!$R$16/12,I197,'Capital Structure'!$S$7,'Capital Structure'!$R$14))</f>
        <v>0</v>
      </c>
      <c r="J212" s="139">
        <f>IF(OR(J198&lt;'Capital Structure'!$Q$7,J198&gt;='Capital Structure'!$R$7),0,-PPMT('Capital Structure'!$R$16/12,J197,'Capital Structure'!$S$7,'Capital Structure'!$R$14))</f>
        <v>0</v>
      </c>
      <c r="K212" s="139">
        <f>IF(OR(K198&lt;'Capital Structure'!$Q$7,K198&gt;='Capital Structure'!$R$7),0,-PPMT('Capital Structure'!$R$16/12,K197,'Capital Structure'!$S$7,'Capital Structure'!$R$14))</f>
        <v>0</v>
      </c>
      <c r="L212" s="139">
        <f>IF(OR(L198&lt;'Capital Structure'!$Q$7,L198&gt;='Capital Structure'!$R$7),0,-PPMT('Capital Structure'!$R$16/12,L197,'Capital Structure'!$S$7,'Capital Structure'!$R$14))</f>
        <v>0</v>
      </c>
      <c r="M212" s="139">
        <f>IF(OR(M198&lt;'Capital Structure'!$Q$7,M198&gt;='Capital Structure'!$R$7),0,-PPMT('Capital Structure'!$R$16/12,M197,'Capital Structure'!$S$7,'Capital Structure'!$R$14))</f>
        <v>0</v>
      </c>
      <c r="N212" s="139">
        <f>IF(OR(N198&lt;'Capital Structure'!$Q$7,N198&gt;='Capital Structure'!$R$7),0,-PPMT('Capital Structure'!$R$16/12,N197,'Capital Structure'!$S$7,'Capital Structure'!$R$14))</f>
        <v>0</v>
      </c>
      <c r="O212" s="139">
        <f>IF(OR(O198&lt;'Capital Structure'!$Q$7,O198&gt;='Capital Structure'!$R$7),0,-PPMT('Capital Structure'!$R$16/12,O197,'Capital Structure'!$S$7,'Capital Structure'!$R$14))</f>
        <v>0</v>
      </c>
      <c r="P212" s="139">
        <f>IF(OR(P198&lt;'Capital Structure'!$Q$7,P198&gt;='Capital Structure'!$R$7),0,-PPMT('Capital Structure'!$R$16/12,P197,'Capital Structure'!$S$7,'Capital Structure'!$R$14))</f>
        <v>0</v>
      </c>
      <c r="Q212" s="139">
        <f>IF(OR(Q198&lt;'Capital Structure'!$Q$7,Q198&gt;='Capital Structure'!$R$7),0,-PPMT('Capital Structure'!$R$16/12,Q197,'Capital Structure'!$S$7,'Capital Structure'!$R$14))</f>
        <v>0</v>
      </c>
      <c r="R212" s="139">
        <f>IF(OR(R198&lt;'Capital Structure'!$Q$7,R198&gt;='Capital Structure'!$R$7),0,-PPMT('Capital Structure'!$R$16/12,R197,'Capital Structure'!$S$7,'Capital Structure'!$R$14))</f>
        <v>0</v>
      </c>
      <c r="S212" s="139">
        <f>IF(OR(S198&lt;'Capital Structure'!$Q$7,S198&gt;='Capital Structure'!$R$7),0,-PPMT('Capital Structure'!$R$16/12,S197,'Capital Structure'!$S$7,'Capital Structure'!$R$14))</f>
        <v>0</v>
      </c>
      <c r="T212" s="139">
        <f>IF(OR(T198&lt;'Capital Structure'!$Q$7,T198&gt;='Capital Structure'!$R$7),0,-PPMT('Capital Structure'!$R$16/12,T197,'Capital Structure'!$S$7,'Capital Structure'!$R$14))</f>
        <v>0</v>
      </c>
      <c r="U212" s="139">
        <f>IF(OR(U198&lt;'Capital Structure'!$Q$7,U198&gt;='Capital Structure'!$R$7),0,-PPMT('Capital Structure'!$R$16/12,U197,'Capital Structure'!$S$7,'Capital Structure'!$R$14))</f>
        <v>0</v>
      </c>
      <c r="V212" s="139">
        <f>IF(OR(V198&lt;'Capital Structure'!$Q$7,V198&gt;='Capital Structure'!$R$7),0,-PPMT('Capital Structure'!$R$16/12,V197,'Capital Structure'!$S$7,'Capital Structure'!$R$14))</f>
        <v>0</v>
      </c>
      <c r="W212" s="139">
        <f>IF(OR(W198&lt;'Capital Structure'!$Q$7,W198&gt;='Capital Structure'!$R$7),0,-PPMT('Capital Structure'!$R$16/12,W197,'Capital Structure'!$S$7,'Capital Structure'!$R$14))</f>
        <v>0</v>
      </c>
      <c r="X212" s="139">
        <f>IF(OR(X198&lt;'Capital Structure'!$Q$7,X198&gt;='Capital Structure'!$R$7),0,-PPMT('Capital Structure'!$R$16/12,X197,'Capital Structure'!$S$7,'Capital Structure'!$R$14))</f>
        <v>0</v>
      </c>
      <c r="Y212" s="139">
        <f>IF(OR(Y198&lt;'Capital Structure'!$Q$7,Y198&gt;='Capital Structure'!$R$7),0,-PPMT('Capital Structure'!$R$16/12,Y197,'Capital Structure'!$S$7,'Capital Structure'!$R$14))</f>
        <v>0</v>
      </c>
      <c r="Z212" s="139">
        <f>IF(OR(Z198&lt;'Capital Structure'!$Q$7,Z198&gt;='Capital Structure'!$R$7),0,-PPMT('Capital Structure'!$R$16/12,Z197,'Capital Structure'!$S$7,'Capital Structure'!$R$14))</f>
        <v>0</v>
      </c>
      <c r="AA212" s="139">
        <f>IF(OR(AA198&lt;'Capital Structure'!$Q$7,AA198&gt;='Capital Structure'!$R$7),0,-PPMT('Capital Structure'!$R$16/12,AA197,'Capital Structure'!$S$7,'Capital Structure'!$R$14))</f>
        <v>0</v>
      </c>
      <c r="AB212" s="139">
        <f>IF(OR(AB198&lt;'Capital Structure'!$Q$7,AB198&gt;='Capital Structure'!$R$7),0,-PPMT('Capital Structure'!$R$16/12,AB197,'Capital Structure'!$S$7,'Capital Structure'!$R$14))</f>
        <v>0</v>
      </c>
      <c r="AC212" s="139">
        <f>IF(OR(AC198&lt;'Capital Structure'!$Q$7,AC198&gt;='Capital Structure'!$R$7),0,-PPMT('Capital Structure'!$R$16/12,AC197,'Capital Structure'!$S$7,'Capital Structure'!$R$14))</f>
        <v>0</v>
      </c>
      <c r="AD212" s="139">
        <f>IF(OR(AD198&lt;'Capital Structure'!$Q$7,AD198&gt;='Capital Structure'!$R$7),0,-PPMT('Capital Structure'!$R$16/12,AD197,'Capital Structure'!$S$7,'Capital Structure'!$R$14))</f>
        <v>0</v>
      </c>
      <c r="AE212" s="139">
        <f>IF(OR(AE198&lt;'Capital Structure'!$Q$7,AE198&gt;='Capital Structure'!$R$7),0,-PPMT('Capital Structure'!$R$16/12,AE197,'Capital Structure'!$S$7,'Capital Structure'!$R$14))</f>
        <v>0</v>
      </c>
      <c r="AF212" s="139">
        <f>IF(OR(AF198&lt;'Capital Structure'!$Q$7,AF198&gt;='Capital Structure'!$R$7),0,-PPMT('Capital Structure'!$R$16/12,AF197,'Capital Structure'!$S$7,'Capital Structure'!$R$14))</f>
        <v>0</v>
      </c>
      <c r="AG212" s="139">
        <f>IF(OR(AG198&lt;'Capital Structure'!$Q$7,AG198&gt;='Capital Structure'!$R$7),0,-PPMT('Capital Structure'!$R$16/12,AG197,'Capital Structure'!$S$7,'Capital Structure'!$R$14))</f>
        <v>0</v>
      </c>
      <c r="AH212" s="139">
        <f>IF(OR(AH198&lt;'Capital Structure'!$Q$7,AH198&gt;='Capital Structure'!$R$7),0,-PPMT('Capital Structure'!$R$16/12,AH197,'Capital Structure'!$S$7,'Capital Structure'!$R$14))</f>
        <v>0</v>
      </c>
      <c r="AI212" s="139">
        <f>IF(OR(AI198&lt;'Capital Structure'!$Q$7,AI198&gt;='Capital Structure'!$R$7),0,-PPMT('Capital Structure'!$R$16/12,AI197,'Capital Structure'!$S$7,'Capital Structure'!$R$14))</f>
        <v>0</v>
      </c>
      <c r="AJ212" s="139">
        <f>IF(OR(AJ198&lt;'Capital Structure'!$Q$7,AJ198&gt;='Capital Structure'!$R$7),0,-PPMT('Capital Structure'!$R$16/12,AJ197,'Capital Structure'!$S$7,'Capital Structure'!$R$14))</f>
        <v>0</v>
      </c>
      <c r="AK212" s="139">
        <f>IF(OR(AK198&lt;'Capital Structure'!$Q$7,AK198&gt;='Capital Structure'!$R$7),0,-PPMT('Capital Structure'!$R$16/12,AK197,'Capital Structure'!$S$7,'Capital Structure'!$R$14))</f>
        <v>0</v>
      </c>
      <c r="AL212" s="139">
        <f>IF(OR(AL198&lt;'Capital Structure'!$Q$7,AL198&gt;='Capital Structure'!$R$7),0,-PPMT('Capital Structure'!$R$16/12,AL197,'Capital Structure'!$S$7,'Capital Structure'!$R$14))</f>
        <v>0</v>
      </c>
      <c r="AM212" s="139">
        <f>IF(OR(AM198&lt;'Capital Structure'!$Q$7,AM198&gt;='Capital Structure'!$R$7),0,-PPMT('Capital Structure'!$R$16/12,AM197,'Capital Structure'!$S$7,'Capital Structure'!$R$14))</f>
        <v>0</v>
      </c>
      <c r="AN212" s="139">
        <f>IF(OR(AN198&lt;'Capital Structure'!$Q$7,AN198&gt;='Capital Structure'!$R$7),0,-PPMT('Capital Structure'!$R$16/12,AN197,'Capital Structure'!$S$7,'Capital Structure'!$R$14))</f>
        <v>0</v>
      </c>
      <c r="AO212" s="139">
        <f>IF(OR(AO198&lt;'Capital Structure'!$Q$7,AO198&gt;='Capital Structure'!$R$7),0,-PPMT('Capital Structure'!$R$16/12,AO197,'Capital Structure'!$S$7,'Capital Structure'!$R$14))</f>
        <v>0</v>
      </c>
      <c r="AP212" s="139">
        <f>IF(OR(AP198&lt;'Capital Structure'!$Q$7,AP198&gt;='Capital Structure'!$R$7),0,-PPMT('Capital Structure'!$R$16/12,AP197,'Capital Structure'!$S$7,'Capital Structure'!$R$14))</f>
        <v>0</v>
      </c>
      <c r="AQ212" s="139">
        <f>IF(OR(AQ198&lt;'Capital Structure'!$Q$7,AQ198&gt;='Capital Structure'!$R$7),0,-PPMT('Capital Structure'!$R$16/12,AQ197,'Capital Structure'!$S$7,'Capital Structure'!$R$14))</f>
        <v>0</v>
      </c>
      <c r="AR212" s="139">
        <f>IF(OR(AR198&lt;'Capital Structure'!$Q$7,AR198&gt;='Capital Structure'!$R$7),0,-PPMT('Capital Structure'!$R$16/12,AR197,'Capital Structure'!$S$7,'Capital Structure'!$R$14))</f>
        <v>0</v>
      </c>
      <c r="AS212" s="139">
        <f>IF(OR(AS198&lt;'Capital Structure'!$Q$7,AS198&gt;='Capital Structure'!$R$7),0,-PPMT('Capital Structure'!$R$16/12,AS197,'Capital Structure'!$S$7,'Capital Structure'!$R$14))</f>
        <v>0</v>
      </c>
      <c r="AT212" s="139">
        <f>IF(OR(AT198&lt;'Capital Structure'!$Q$7,AT198&gt;='Capital Structure'!$R$7),0,-PPMT('Capital Structure'!$R$16/12,AT197,'Capital Structure'!$S$7,'Capital Structure'!$R$14))</f>
        <v>0</v>
      </c>
      <c r="AU212" s="139">
        <f>IF(OR(AU198&lt;'Capital Structure'!$Q$7,AU198&gt;='Capital Structure'!$R$7),0,-PPMT('Capital Structure'!$R$16/12,AU197,'Capital Structure'!$S$7,'Capital Structure'!$R$14))</f>
        <v>0</v>
      </c>
      <c r="AV212" s="139">
        <f>IF(OR(AV198&lt;'Capital Structure'!$Q$7,AV198&gt;='Capital Structure'!$R$7),0,-PPMT('Capital Structure'!$R$16/12,AV197,'Capital Structure'!$S$7,'Capital Structure'!$R$14))</f>
        <v>0</v>
      </c>
      <c r="AW212" s="139">
        <f>IF(OR(AW198&lt;'Capital Structure'!$Q$7,AW198&gt;='Capital Structure'!$R$7),0,-PPMT('Capital Structure'!$R$16/12,AW197,'Capital Structure'!$S$7,'Capital Structure'!$R$14))</f>
        <v>0</v>
      </c>
      <c r="AX212" s="139">
        <f>IF(OR(AX198&lt;'Capital Structure'!$Q$7,AX198&gt;='Capital Structure'!$R$7),0,-PPMT('Capital Structure'!$R$16/12,AX197,'Capital Structure'!$S$7,'Capital Structure'!$R$14))</f>
        <v>0</v>
      </c>
      <c r="AY212" s="139">
        <f>IF(OR(AY198&lt;'Capital Structure'!$Q$7,AY198&gt;='Capital Structure'!$R$7),0,-PPMT('Capital Structure'!$R$16/12,AY197,'Capital Structure'!$S$7,'Capital Structure'!$R$14))</f>
        <v>0</v>
      </c>
      <c r="AZ212" s="139">
        <f>IF(OR(AZ198&lt;'Capital Structure'!$Q$7,AZ198&gt;='Capital Structure'!$R$7),0,-PPMT('Capital Structure'!$R$16/12,AZ197,'Capital Structure'!$S$7,'Capital Structure'!$R$14))</f>
        <v>0</v>
      </c>
      <c r="BA212" s="139">
        <f>IF(OR(BA198&lt;'Capital Structure'!$Q$7,BA198&gt;='Capital Structure'!$R$7),0,-PPMT('Capital Structure'!$R$16/12,BA197,'Capital Structure'!$S$7,'Capital Structure'!$R$14))</f>
        <v>0</v>
      </c>
      <c r="BB212" s="139">
        <f>IF(OR(BB198&lt;'Capital Structure'!$Q$7,BB198&gt;='Capital Structure'!$R$7),0,-PPMT('Capital Structure'!$R$16/12,BB197,'Capital Structure'!$S$7,'Capital Structure'!$R$14))</f>
        <v>0</v>
      </c>
      <c r="BC212" s="139">
        <f>IF(OR(BC198&lt;'Capital Structure'!$Q$7,BC198&gt;='Capital Structure'!$R$7),0,-PPMT('Capital Structure'!$R$16/12,BC197,'Capital Structure'!$S$7,'Capital Structure'!$R$14))</f>
        <v>0</v>
      </c>
      <c r="BD212" s="139">
        <f>IF(OR(BD198&lt;'Capital Structure'!$Q$7,BD198&gt;='Capital Structure'!$R$7),0,-PPMT('Capital Structure'!$R$16/12,BD197,'Capital Structure'!$S$7,'Capital Structure'!$R$14))</f>
        <v>0</v>
      </c>
      <c r="BE212" s="139">
        <f>IF(OR(BE198&lt;'Capital Structure'!$Q$7,BE198&gt;='Capital Structure'!$R$7),0,-PPMT('Capital Structure'!$R$16/12,BE197,'Capital Structure'!$S$7,'Capital Structure'!$R$14))</f>
        <v>0</v>
      </c>
      <c r="BF212" s="139">
        <f>IF(OR(BF198&lt;'Capital Structure'!$Q$7,BF198&gt;='Capital Structure'!$R$7),0,-PPMT('Capital Structure'!$R$16/12,BF197,'Capital Structure'!$S$7,'Capital Structure'!$R$14))</f>
        <v>0</v>
      </c>
      <c r="BG212" s="139">
        <f>IF(OR(BG198&lt;'Capital Structure'!$Q$7,BG198&gt;='Capital Structure'!$R$7),0,-PPMT('Capital Structure'!$R$16/12,BG197,'Capital Structure'!$S$7,'Capital Structure'!$R$14))</f>
        <v>0</v>
      </c>
      <c r="BH212" s="139">
        <f>IF(OR(BH198&lt;'Capital Structure'!$Q$7,BH198&gt;='Capital Structure'!$R$7),0,-PPMT('Capital Structure'!$R$16/12,BH197,'Capital Structure'!$S$7,'Capital Structure'!$R$14))</f>
        <v>0</v>
      </c>
      <c r="BI212" s="139">
        <f>IF(OR(BI198&lt;'Capital Structure'!$Q$7,BI198&gt;='Capital Structure'!$R$7),0,-PPMT('Capital Structure'!$R$16/12,BI197,'Capital Structure'!$S$7,'Capital Structure'!$R$14))</f>
        <v>0</v>
      </c>
      <c r="BJ212" s="139">
        <f>IF(OR(BJ198&lt;'Capital Structure'!$Q$7,BJ198&gt;='Capital Structure'!$R$7),0,-PPMT('Capital Structure'!$R$16/12,BJ197,'Capital Structure'!$S$7,'Capital Structure'!$R$14))</f>
        <v>0</v>
      </c>
      <c r="BK212" s="139">
        <f>IF(OR(BK198&lt;'Capital Structure'!$Q$7,BK198&gt;='Capital Structure'!$R$7),0,-PPMT('Capital Structure'!$R$16/12,BK197,'Capital Structure'!$S$7,'Capital Structure'!$R$14))</f>
        <v>0</v>
      </c>
      <c r="BL212" s="139">
        <f>IF(OR(BL198&lt;'Capital Structure'!$Q$7,BL198&gt;='Capital Structure'!$R$7),0,-PPMT('Capital Structure'!$R$16/12,BL197,'Capital Structure'!$S$7,'Capital Structure'!$R$14))</f>
        <v>0</v>
      </c>
      <c r="BM212" s="139">
        <f>IF(OR(BM198&lt;'Capital Structure'!$Q$7,BM198&gt;='Capital Structure'!$R$7),0,-PPMT('Capital Structure'!$R$16/12,BM197,'Capital Structure'!$S$7,'Capital Structure'!$R$14))</f>
        <v>0</v>
      </c>
      <c r="BN212" s="139">
        <f>IF(OR(BN198&lt;'Capital Structure'!$Q$7,BN198&gt;='Capital Structure'!$R$7),0,-PPMT('Capital Structure'!$R$16/12,BN197,'Capital Structure'!$S$7,'Capital Structure'!$R$14))</f>
        <v>0</v>
      </c>
      <c r="BO212" s="139">
        <f>IF(OR(BO198&lt;'Capital Structure'!$Q$7,BO198&gt;='Capital Structure'!$R$7),0,-PPMT('Capital Structure'!$R$16/12,BO197,'Capital Structure'!$S$7,'Capital Structure'!$R$14))</f>
        <v>0</v>
      </c>
      <c r="BP212" s="139">
        <f>IF(OR(BP198&lt;'Capital Structure'!$Q$7,BP198&gt;='Capital Structure'!$R$7),0,-PPMT('Capital Structure'!$R$16/12,BP197,'Capital Structure'!$S$7,'Capital Structure'!$R$14))</f>
        <v>0</v>
      </c>
      <c r="BQ212" s="139">
        <f>IF(OR(BQ198&lt;'Capital Structure'!$Q$7,BQ198&gt;='Capital Structure'!$R$7),0,-PPMT('Capital Structure'!$R$16/12,BQ197,'Capital Structure'!$S$7,'Capital Structure'!$R$14))</f>
        <v>0</v>
      </c>
      <c r="BR212" s="139">
        <f>IF(OR(BR198&lt;'Capital Structure'!$Q$7,BR198&gt;='Capital Structure'!$R$7),0,-PPMT('Capital Structure'!$R$16/12,BR197,'Capital Structure'!$S$7,'Capital Structure'!$R$14))</f>
        <v>0</v>
      </c>
      <c r="BS212" s="139">
        <f>IF(OR(BS198&lt;'Capital Structure'!$Q$7,BS198&gt;='Capital Structure'!$R$7),0,-PPMT('Capital Structure'!$R$16/12,BS197,'Capital Structure'!$S$7,'Capital Structure'!$R$14))</f>
        <v>0</v>
      </c>
      <c r="BT212" s="139">
        <f>IF(OR(BT198&lt;'Capital Structure'!$Q$7,BT198&gt;='Capital Structure'!$R$7),0,-PPMT('Capital Structure'!$R$16/12,BT197,'Capital Structure'!$S$7,'Capital Structure'!$R$14))</f>
        <v>0</v>
      </c>
      <c r="BU212" s="139">
        <f>IF(OR(BU198&lt;'Capital Structure'!$Q$7,BU198&gt;='Capital Structure'!$R$7),0,-PPMT('Capital Structure'!$R$16/12,BU197,'Capital Structure'!$S$7,'Capital Structure'!$R$14))</f>
        <v>0</v>
      </c>
      <c r="BV212" s="139">
        <f>IF(OR(BV198&lt;'Capital Structure'!$Q$7,BV198&gt;='Capital Structure'!$R$7),0,-PPMT('Capital Structure'!$R$16/12,BV197,'Capital Structure'!$S$7,'Capital Structure'!$R$14))</f>
        <v>0</v>
      </c>
      <c r="BW212" s="139">
        <f>IF(OR(BW198&lt;'Capital Structure'!$Q$7,BW198&gt;='Capital Structure'!$R$7),0,-PPMT('Capital Structure'!$R$16/12,BW197,'Capital Structure'!$S$7,'Capital Structure'!$R$14))</f>
        <v>0</v>
      </c>
      <c r="BX212" s="139">
        <f>IF(OR(BX198&lt;'Capital Structure'!$Q$7,BX198&gt;='Capital Structure'!$R$7),0,-PPMT('Capital Structure'!$R$16/12,BX197,'Capital Structure'!$S$7,'Capital Structure'!$R$14))</f>
        <v>0</v>
      </c>
      <c r="BY212" s="139">
        <f>IF(OR(BY198&lt;'Capital Structure'!$Q$7,BY198&gt;='Capital Structure'!$R$7),0,-PPMT('Capital Structure'!$R$16/12,BY197,'Capital Structure'!$S$7,'Capital Structure'!$R$14))</f>
        <v>0</v>
      </c>
      <c r="BZ212" s="139">
        <f>IF(OR(BZ198&lt;'Capital Structure'!$Q$7,BZ198&gt;='Capital Structure'!$R$7),0,-PPMT('Capital Structure'!$R$16/12,BZ197,'Capital Structure'!$S$7,'Capital Structure'!$R$14))</f>
        <v>0</v>
      </c>
      <c r="CA212" s="139">
        <f>IF(OR(CA198&lt;'Capital Structure'!$Q$7,CA198&gt;='Capital Structure'!$R$7),0,-PPMT('Capital Structure'!$R$16/12,CA197,'Capital Structure'!$S$7,'Capital Structure'!$R$14))</f>
        <v>0</v>
      </c>
      <c r="CB212" s="139">
        <f>IF(OR(CB198&lt;'Capital Structure'!$Q$7,CB198&gt;='Capital Structure'!$R$7),0,-PPMT('Capital Structure'!$R$16/12,CB197,'Capital Structure'!$S$7,'Capital Structure'!$R$14))</f>
        <v>0</v>
      </c>
      <c r="CC212" s="139">
        <f>IF(OR(CC198&lt;'Capital Structure'!$Q$7,CC198&gt;='Capital Structure'!$R$7),0,-PPMT('Capital Structure'!$R$16/12,CC197,'Capital Structure'!$S$7,'Capital Structure'!$R$14))</f>
        <v>0</v>
      </c>
      <c r="CD212" s="139">
        <f>IF(OR(CD198&lt;'Capital Structure'!$Q$7,CD198&gt;='Capital Structure'!$R$7),0,-PPMT('Capital Structure'!$R$16/12,CD197,'Capital Structure'!$S$7,'Capital Structure'!$R$14))</f>
        <v>0</v>
      </c>
      <c r="CE212" s="139">
        <f>IF(OR(CE198&lt;'Capital Structure'!$Q$7,CE198&gt;='Capital Structure'!$R$7),0,-PPMT('Capital Structure'!$R$16/12,CE197,'Capital Structure'!$S$7,'Capital Structure'!$R$14))</f>
        <v>0</v>
      </c>
      <c r="CF212" s="139">
        <f>IF(OR(CF198&lt;'Capital Structure'!$Q$7,CF198&gt;='Capital Structure'!$R$7),0,-PPMT('Capital Structure'!$R$16/12,CF197,'Capital Structure'!$S$7,'Capital Structure'!$R$14))</f>
        <v>0</v>
      </c>
      <c r="CG212" s="139">
        <f>IF(OR(CG198&lt;'Capital Structure'!$Q$7,CG198&gt;='Capital Structure'!$R$7),0,-PPMT('Capital Structure'!$R$16/12,CG197,'Capital Structure'!$S$7,'Capital Structure'!$R$14))</f>
        <v>0</v>
      </c>
      <c r="CH212" s="139">
        <f>IF(OR(CH198&lt;'Capital Structure'!$Q$7,CH198&gt;='Capital Structure'!$R$7),0,-PPMT('Capital Structure'!$R$16/12,CH197,'Capital Structure'!$S$7,'Capital Structure'!$R$14))</f>
        <v>0</v>
      </c>
      <c r="CI212" s="139">
        <f>IF(OR(CI198&lt;'Capital Structure'!$Q$7,CI198&gt;='Capital Structure'!$R$7),0,-PPMT('Capital Structure'!$R$16/12,CI197,'Capital Structure'!$S$7,'Capital Structure'!$R$14))</f>
        <v>0</v>
      </c>
      <c r="CJ212" s="139">
        <f>IF(OR(CJ198&lt;'Capital Structure'!$Q$7,CJ198&gt;='Capital Structure'!$R$7),0,-PPMT('Capital Structure'!$R$16/12,CJ197,'Capital Structure'!$S$7,'Capital Structure'!$R$14))</f>
        <v>0</v>
      </c>
      <c r="CK212" s="139">
        <f>IF(OR(CK198&lt;'Capital Structure'!$Q$7,CK198&gt;='Capital Structure'!$R$7),0,-PPMT('Capital Structure'!$R$16/12,CK197,'Capital Structure'!$S$7,'Capital Structure'!$R$14))</f>
        <v>0</v>
      </c>
      <c r="CL212" s="139">
        <f>IF(OR(CL198&lt;'Capital Structure'!$Q$7,CL198&gt;='Capital Structure'!$R$7),0,-PPMT('Capital Structure'!$R$16/12,CL197,'Capital Structure'!$S$7,'Capital Structure'!$R$14))</f>
        <v>0</v>
      </c>
      <c r="CM212" s="139">
        <f>IF(OR(CM198&lt;'Capital Structure'!$Q$7,CM198&gt;='Capital Structure'!$R$7),0,-PPMT('Capital Structure'!$R$16/12,CM197,'Capital Structure'!$S$7,'Capital Structure'!$R$14))</f>
        <v>0</v>
      </c>
      <c r="CN212" s="139">
        <f>IF(OR(CN198&lt;'Capital Structure'!$Q$7,CN198&gt;='Capital Structure'!$R$7),0,-PPMT('Capital Structure'!$R$16/12,CN197,'Capital Structure'!$S$7,'Capital Structure'!$R$14))</f>
        <v>0</v>
      </c>
      <c r="CO212" s="139">
        <f>IF(OR(CO198&lt;'Capital Structure'!$Q$7,CO198&gt;='Capital Structure'!$R$7),0,-PPMT('Capital Structure'!$R$16/12,CO197,'Capital Structure'!$S$7,'Capital Structure'!$R$14))</f>
        <v>0</v>
      </c>
      <c r="CP212" s="139">
        <f>IF(OR(CP198&lt;'Capital Structure'!$Q$7,CP198&gt;='Capital Structure'!$R$7),0,-PPMT('Capital Structure'!$R$16/12,CP197,'Capital Structure'!$S$7,'Capital Structure'!$R$14))</f>
        <v>0</v>
      </c>
      <c r="CQ212" s="139">
        <f>IF(OR(CQ198&lt;'Capital Structure'!$Q$7,CQ198&gt;='Capital Structure'!$R$7),0,-PPMT('Capital Structure'!$R$16/12,CQ197,'Capital Structure'!$S$7,'Capital Structure'!$R$14))</f>
        <v>0</v>
      </c>
      <c r="CR212" s="139">
        <f>IF(OR(CR198&lt;'Capital Structure'!$Q$7,CR198&gt;='Capital Structure'!$R$7),0,-PPMT('Capital Structure'!$R$16/12,CR197,'Capital Structure'!$S$7,'Capital Structure'!$R$14))</f>
        <v>0</v>
      </c>
      <c r="CS212" s="139">
        <f>IF(OR(CS198&lt;'Capital Structure'!$Q$7,CS198&gt;='Capital Structure'!$R$7),0,-PPMT('Capital Structure'!$R$16/12,CS197,'Capital Structure'!$S$7,'Capital Structure'!$R$14))</f>
        <v>0</v>
      </c>
      <c r="CT212" s="139">
        <f>IF(OR(CT198&lt;'Capital Structure'!$Q$7,CT198&gt;='Capital Structure'!$R$7),0,-PPMT('Capital Structure'!$R$16/12,CT197,'Capital Structure'!$S$7,'Capital Structure'!$R$14))</f>
        <v>0</v>
      </c>
      <c r="CU212" s="139">
        <f>IF(OR(CU198&lt;'Capital Structure'!$Q$7,CU198&gt;='Capital Structure'!$R$7),0,-PPMT('Capital Structure'!$R$16/12,CU197,'Capital Structure'!$S$7,'Capital Structure'!$R$14))</f>
        <v>0</v>
      </c>
      <c r="CV212" s="139">
        <f>IF(OR(CV198&lt;'Capital Structure'!$Q$7,CV198&gt;='Capital Structure'!$R$7),0,-PPMT('Capital Structure'!$R$16/12,CV197,'Capital Structure'!$S$7,'Capital Structure'!$R$14))</f>
        <v>0</v>
      </c>
      <c r="CW212" s="139">
        <f>IF(OR(CW198&lt;'Capital Structure'!$Q$7,CW198&gt;='Capital Structure'!$R$7),0,-PPMT('Capital Structure'!$R$16/12,CW197,'Capital Structure'!$S$7,'Capital Structure'!$R$14))</f>
        <v>0</v>
      </c>
      <c r="CX212" s="139">
        <f>IF(OR(CX198&lt;'Capital Structure'!$Q$7,CX198&gt;='Capital Structure'!$R$7),0,-PPMT('Capital Structure'!$R$16/12,CX197,'Capital Structure'!$S$7,'Capital Structure'!$R$14))</f>
        <v>0</v>
      </c>
      <c r="CY212" s="139">
        <f>IF(OR(CY198&lt;'Capital Structure'!$Q$7,CY198&gt;='Capital Structure'!$R$7),0,-PPMT('Capital Structure'!$R$16/12,CY197,'Capital Structure'!$S$7,'Capital Structure'!$R$14))</f>
        <v>0</v>
      </c>
      <c r="CZ212" s="139">
        <f>IF(OR(CZ198&lt;'Capital Structure'!$Q$7,CZ198&gt;='Capital Structure'!$R$7),0,-PPMT('Capital Structure'!$R$16/12,CZ197,'Capital Structure'!$S$7,'Capital Structure'!$R$14))</f>
        <v>0</v>
      </c>
      <c r="DA212" s="139">
        <f>IF(OR(DA198&lt;'Capital Structure'!$Q$7,DA198&gt;='Capital Structure'!$R$7),0,-PPMT('Capital Structure'!$R$16/12,DA197,'Capital Structure'!$S$7,'Capital Structure'!$R$14))</f>
        <v>0</v>
      </c>
      <c r="DB212" s="139">
        <f>IF(OR(DB198&lt;'Capital Structure'!$Q$7,DB198&gt;='Capital Structure'!$R$7),0,-PPMT('Capital Structure'!$R$16/12,DB197,'Capital Structure'!$S$7,'Capital Structure'!$R$14))</f>
        <v>0</v>
      </c>
      <c r="DC212" s="139">
        <f>IF(OR(DC198&lt;'Capital Structure'!$Q$7,DC198&gt;='Capital Structure'!$R$7),0,-PPMT('Capital Structure'!$R$16/12,DC197,'Capital Structure'!$S$7,'Capital Structure'!$R$14))</f>
        <v>0</v>
      </c>
      <c r="DD212" s="139">
        <f>IF(OR(DD198&lt;'Capital Structure'!$Q$7,DD198&gt;='Capital Structure'!$R$7),0,-PPMT('Capital Structure'!$R$16/12,DD197,'Capital Structure'!$S$7,'Capital Structure'!$R$14))</f>
        <v>0</v>
      </c>
      <c r="DE212" s="139">
        <f>IF(OR(DE198&lt;'Capital Structure'!$Q$7,DE198&gt;='Capital Structure'!$R$7),0,-PPMT('Capital Structure'!$R$16/12,DE197,'Capital Structure'!$S$7,'Capital Structure'!$R$14))</f>
        <v>0</v>
      </c>
      <c r="DF212" s="139">
        <f>IF(OR(DF198&lt;'Capital Structure'!$Q$7,DF198&gt;='Capital Structure'!$R$7),0,-PPMT('Capital Structure'!$R$16/12,DF197,'Capital Structure'!$S$7,'Capital Structure'!$R$14))</f>
        <v>0</v>
      </c>
      <c r="DG212" s="139">
        <f>IF(OR(DG198&lt;'Capital Structure'!$Q$7,DG198&gt;='Capital Structure'!$R$7),0,-PPMT('Capital Structure'!$R$16/12,DG197,'Capital Structure'!$S$7,'Capital Structure'!$R$14))</f>
        <v>0</v>
      </c>
      <c r="DH212" s="139">
        <f>IF(OR(DH198&lt;'Capital Structure'!$Q$7,DH198&gt;='Capital Structure'!$R$7),0,-PPMT('Capital Structure'!$R$16/12,DH197,'Capital Structure'!$S$7,'Capital Structure'!$R$14))</f>
        <v>0</v>
      </c>
      <c r="DI212" s="139">
        <f>IF(OR(DI198&lt;'Capital Structure'!$Q$7,DI198&gt;='Capital Structure'!$R$7),0,-PPMT('Capital Structure'!$R$16/12,DI197,'Capital Structure'!$S$7,'Capital Structure'!$R$14))</f>
        <v>0</v>
      </c>
      <c r="DJ212" s="139">
        <f>IF(OR(DJ198&lt;'Capital Structure'!$Q$7,DJ198&gt;='Capital Structure'!$R$7),0,-PPMT('Capital Structure'!$R$16/12,DJ197,'Capital Structure'!$S$7,'Capital Structure'!$R$14))</f>
        <v>0</v>
      </c>
      <c r="DK212" s="139">
        <f>IF(OR(DK198&lt;'Capital Structure'!$Q$7,DK198&gt;='Capital Structure'!$R$7),0,-PPMT('Capital Structure'!$R$16/12,DK197,'Capital Structure'!$S$7,'Capital Structure'!$R$14))</f>
        <v>0</v>
      </c>
      <c r="DL212" s="139">
        <f>IF(OR(DL198&lt;'Capital Structure'!$Q$7,DL198&gt;='Capital Structure'!$R$7),0,-PPMT('Capital Structure'!$R$16/12,DL197,'Capital Structure'!$S$7,'Capital Structure'!$R$14))</f>
        <v>0</v>
      </c>
      <c r="DM212" s="139">
        <f>IF(OR(DM198&lt;'Capital Structure'!$Q$7,DM198&gt;='Capital Structure'!$R$7),0,-PPMT('Capital Structure'!$R$16/12,DM197,'Capital Structure'!$S$7,'Capital Structure'!$R$14))</f>
        <v>0</v>
      </c>
      <c r="DN212" s="139">
        <f>IF(OR(DN198&lt;'Capital Structure'!$Q$7,DN198&gt;='Capital Structure'!$R$7),0,-PPMT('Capital Structure'!$R$16/12,DN197,'Capital Structure'!$S$7,'Capital Structure'!$R$14))</f>
        <v>0</v>
      </c>
      <c r="DO212" s="139">
        <f>IF(OR(DO198&lt;'Capital Structure'!$Q$7,DO198&gt;='Capital Structure'!$R$7),0,-PPMT('Capital Structure'!$R$16/12,DO197,'Capital Structure'!$S$7,'Capital Structure'!$R$14))</f>
        <v>0</v>
      </c>
      <c r="DP212" s="139">
        <f>IF(OR(DP198&lt;'Capital Structure'!$Q$7,DP198&gt;='Capital Structure'!$R$7),0,-PPMT('Capital Structure'!$R$16/12,DP197,'Capital Structure'!$S$7,'Capital Structure'!$R$14))</f>
        <v>0</v>
      </c>
      <c r="DQ212" s="139">
        <f>IF(OR(DQ198&lt;'Capital Structure'!$Q$7,DQ198&gt;='Capital Structure'!$R$7),0,-PPMT('Capital Structure'!$R$16/12,DQ197,'Capital Structure'!$S$7,'Capital Structure'!$R$14))</f>
        <v>0</v>
      </c>
      <c r="DR212" s="139">
        <f>IF(OR(DR198&lt;'Capital Structure'!$Q$7,DR198&gt;='Capital Structure'!$R$7),0,-PPMT('Capital Structure'!$R$16/12,DR197,'Capital Structure'!$S$7,'Capital Structure'!$R$14))</f>
        <v>0</v>
      </c>
      <c r="DS212" s="139">
        <f>IF(OR(DS198&lt;'Capital Structure'!$Q$7,DS198&gt;='Capital Structure'!$R$7),0,-PPMT('Capital Structure'!$R$16/12,DS197,'Capital Structure'!$S$7,'Capital Structure'!$R$14))</f>
        <v>0</v>
      </c>
      <c r="DT212" s="139">
        <f>IF(OR(DT198&lt;'Capital Structure'!$Q$7,DT198&gt;='Capital Structure'!$R$7),0,-PPMT('Capital Structure'!$R$16/12,DT197,'Capital Structure'!$S$7,'Capital Structure'!$R$14))</f>
        <v>0</v>
      </c>
      <c r="DU212" s="139">
        <f>IF(OR(DU198&lt;'Capital Structure'!$Q$7,DU198&gt;='Capital Structure'!$R$7),0,-PPMT('Capital Structure'!$R$16/12,DU197,'Capital Structure'!$S$7,'Capital Structure'!$R$14))</f>
        <v>0</v>
      </c>
      <c r="DV212" s="139">
        <f>IF(OR(DV198&lt;'Capital Structure'!$Q$7,DV198&gt;='Capital Structure'!$R$7),0,-PPMT('Capital Structure'!$R$16/12,DV197,'Capital Structure'!$S$7,'Capital Structure'!$R$14))</f>
        <v>0</v>
      </c>
      <c r="DW212" s="139">
        <f>IF(OR(DW198&lt;'Capital Structure'!$Q$7,DW198&gt;='Capital Structure'!$R$7),0,-PPMT('Capital Structure'!$R$16/12,DW197,'Capital Structure'!$S$7,'Capital Structure'!$R$14))</f>
        <v>0</v>
      </c>
      <c r="DX212" s="139">
        <f>IF(OR(DX198&lt;'Capital Structure'!$Q$7,DX198&gt;='Capital Structure'!$R$7),0,-PPMT('Capital Structure'!$R$16/12,DX197,'Capital Structure'!$S$7,'Capital Structure'!$R$14))</f>
        <v>0</v>
      </c>
      <c r="DY212" s="139">
        <f>IF(OR(DY198&lt;'Capital Structure'!$Q$7,DY198&gt;='Capital Structure'!$R$7),0,-PPMT('Capital Structure'!$R$16/12,DY197,'Capital Structure'!$S$7,'Capital Structure'!$R$14))</f>
        <v>0</v>
      </c>
      <c r="DZ212" s="139">
        <f>IF(OR(DZ198&lt;'Capital Structure'!$Q$7,DZ198&gt;='Capital Structure'!$R$7),0,-PPMT('Capital Structure'!$R$16/12,DZ197,'Capital Structure'!$S$7,'Capital Structure'!$R$14))</f>
        <v>0</v>
      </c>
      <c r="EA212" s="139">
        <f>IF(OR(EA198&lt;'Capital Structure'!$Q$7,EA198&gt;='Capital Structure'!$R$7),0,-PPMT('Capital Structure'!$R$16/12,EA197,'Capital Structure'!$S$7,'Capital Structure'!$R$14))</f>
        <v>0</v>
      </c>
      <c r="EB212" s="139">
        <f>IF(OR(EB198&lt;'Capital Structure'!$Q$7,EB198&gt;='Capital Structure'!$R$7),0,-PPMT('Capital Structure'!$R$16/12,EB197,'Capital Structure'!$S$7,'Capital Structure'!$R$14))</f>
        <v>0</v>
      </c>
      <c r="EC212" s="139">
        <f>IF(OR(EC198&lt;'Capital Structure'!$Q$7,EC198&gt;='Capital Structure'!$R$7),0,-PPMT('Capital Structure'!$R$16/12,EC197,'Capital Structure'!$S$7,'Capital Structure'!$R$14))</f>
        <v>0</v>
      </c>
      <c r="ED212" s="139">
        <f>IF(OR(ED198&lt;'Capital Structure'!$Q$7,ED198&gt;='Capital Structure'!$R$7),0,-PPMT('Capital Structure'!$R$16/12,ED197,'Capital Structure'!$S$7,'Capital Structure'!$R$14))</f>
        <v>0</v>
      </c>
      <c r="EE212" s="139">
        <f>IF(OR(EE198&lt;'Capital Structure'!$Q$7,EE198&gt;='Capital Structure'!$R$7),0,-PPMT('Capital Structure'!$R$16/12,EE197,'Capital Structure'!$S$7,'Capital Structure'!$R$14))</f>
        <v>0</v>
      </c>
      <c r="EF212" s="139">
        <f>IF(OR(EF198&lt;'Capital Structure'!$Q$7,EF198&gt;='Capital Structure'!$R$7),0,-PPMT('Capital Structure'!$R$16/12,EF197,'Capital Structure'!$S$7,'Capital Structure'!$R$14))</f>
        <v>0</v>
      </c>
      <c r="EG212" s="139">
        <f>IF(OR(EG198&lt;'Capital Structure'!$Q$7,EG198&gt;='Capital Structure'!$R$7),0,-PPMT('Capital Structure'!$R$16/12,EG197,'Capital Structure'!$S$7,'Capital Structure'!$R$14))</f>
        <v>0</v>
      </c>
      <c r="EH212" s="139">
        <f>IF(OR(EH198&lt;'Capital Structure'!$Q$7,EH198&gt;='Capital Structure'!$R$7),0,-PPMT('Capital Structure'!$R$16/12,EH197,'Capital Structure'!$S$7,'Capital Structure'!$R$14))</f>
        <v>0</v>
      </c>
      <c r="EI212" s="139">
        <f>IF(OR(EI198&lt;'Capital Structure'!$Q$7,EI198&gt;='Capital Structure'!$R$7),0,-PPMT('Capital Structure'!$R$16/12,EI197,'Capital Structure'!$S$7,'Capital Structure'!$R$14))</f>
        <v>0</v>
      </c>
      <c r="EJ212" s="139">
        <f>IF(OR(EJ198&lt;'Capital Structure'!$Q$7,EJ198&gt;='Capital Structure'!$R$7),0,-PPMT('Capital Structure'!$R$16/12,EJ197,'Capital Structure'!$S$7,'Capital Structure'!$R$14))</f>
        <v>0</v>
      </c>
      <c r="EK212" s="139">
        <f>IF(OR(EK198&lt;'Capital Structure'!$Q$7,EK198&gt;='Capital Structure'!$R$7),0,-PPMT('Capital Structure'!$R$16/12,EK197,'Capital Structure'!$S$7,'Capital Structure'!$R$14))</f>
        <v>0</v>
      </c>
      <c r="EL212" s="139">
        <f>IF(OR(EL198&lt;'Capital Structure'!$Q$7,EL198&gt;='Capital Structure'!$R$7),0,-PPMT('Capital Structure'!$R$16/12,EL197,'Capital Structure'!$S$7,'Capital Structure'!$R$14))</f>
        <v>0</v>
      </c>
      <c r="EM212" s="139">
        <f>IF(OR(EM198&lt;'Capital Structure'!$Q$7,EM198&gt;='Capital Structure'!$R$7),0,-PPMT('Capital Structure'!$R$16/12,EM197,'Capital Structure'!$S$7,'Capital Structure'!$R$14))</f>
        <v>0</v>
      </c>
      <c r="EN212" s="139">
        <f>IF(OR(EN198&lt;'Capital Structure'!$Q$7,EN198&gt;='Capital Structure'!$R$7),0,-PPMT('Capital Structure'!$R$16/12,EN197,'Capital Structure'!$S$7,'Capital Structure'!$R$14))</f>
        <v>0</v>
      </c>
      <c r="EO212" s="139">
        <f>IF(OR(EO198&lt;'Capital Structure'!$Q$7,EO198&gt;='Capital Structure'!$R$7),0,-PPMT('Capital Structure'!$R$16/12,EO197,'Capital Structure'!$S$7,'Capital Structure'!$R$14))</f>
        <v>0</v>
      </c>
      <c r="EP212" s="139">
        <f>IF(OR(EP198&lt;'Capital Structure'!$Q$7,EP198&gt;='Capital Structure'!$R$7),0,-PPMT('Capital Structure'!$R$16/12,EP197,'Capital Structure'!$S$7,'Capital Structure'!$R$14))</f>
        <v>0</v>
      </c>
      <c r="EQ212" s="139">
        <f>IF(OR(EQ198&lt;'Capital Structure'!$Q$7,EQ198&gt;='Capital Structure'!$R$7),0,-PPMT('Capital Structure'!$R$16/12,EQ197,'Capital Structure'!$S$7,'Capital Structure'!$R$14))</f>
        <v>0</v>
      </c>
      <c r="ER212" s="139">
        <f>IF(OR(ER198&lt;'Capital Structure'!$Q$7,ER198&gt;='Capital Structure'!$R$7),0,-PPMT('Capital Structure'!$R$16/12,ER197,'Capital Structure'!$S$7,'Capital Structure'!$R$14))</f>
        <v>0</v>
      </c>
      <c r="ES212" s="139">
        <f>IF(OR(ES198&lt;'Capital Structure'!$Q$7,ES198&gt;='Capital Structure'!$R$7),0,-PPMT('Capital Structure'!$R$16/12,ES197,'Capital Structure'!$S$7,'Capital Structure'!$R$14))</f>
        <v>0</v>
      </c>
      <c r="ET212" s="139">
        <f>IF(OR(ET198&lt;'Capital Structure'!$Q$7,ET198&gt;='Capital Structure'!$R$7),0,-PPMT('Capital Structure'!$R$16/12,ET197,'Capital Structure'!$S$7,'Capital Structure'!$R$14))</f>
        <v>0</v>
      </c>
      <c r="EU212" s="139">
        <f>IF(OR(EU198&lt;'Capital Structure'!$Q$7,EU198&gt;='Capital Structure'!$R$7),0,-PPMT('Capital Structure'!$R$16/12,EU197,'Capital Structure'!$S$7,'Capital Structure'!$R$14))</f>
        <v>0</v>
      </c>
      <c r="EV212" s="139">
        <f>IF(OR(EV198&lt;'Capital Structure'!$Q$7,EV198&gt;='Capital Structure'!$R$7),0,-PPMT('Capital Structure'!$R$16/12,EV197,'Capital Structure'!$S$7,'Capital Structure'!$R$14))</f>
        <v>0</v>
      </c>
      <c r="EW212" s="139">
        <f>IF(OR(EW198&lt;'Capital Structure'!$Q$7,EW198&gt;='Capital Structure'!$R$7),0,-PPMT('Capital Structure'!$R$16/12,EW197,'Capital Structure'!$S$7,'Capital Structure'!$R$14))</f>
        <v>0</v>
      </c>
      <c r="EX212" s="139">
        <f>IF(OR(EX198&lt;'Capital Structure'!$Q$7,EX198&gt;='Capital Structure'!$R$7),0,-PPMT('Capital Structure'!$R$16/12,EX197,'Capital Structure'!$S$7,'Capital Structure'!$R$14))</f>
        <v>0</v>
      </c>
      <c r="EY212" s="139">
        <f>IF(OR(EY198&lt;'Capital Structure'!$Q$7,EY198&gt;='Capital Structure'!$R$7),0,-PPMT('Capital Structure'!$R$16/12,EY197,'Capital Structure'!$S$7,'Capital Structure'!$R$14))</f>
        <v>0</v>
      </c>
      <c r="EZ212" s="139">
        <f>IF(OR(EZ198&lt;'Capital Structure'!$Q$7,EZ198&gt;='Capital Structure'!$R$7),0,-PPMT('Capital Structure'!$R$16/12,EZ197,'Capital Structure'!$S$7,'Capital Structure'!$R$14))</f>
        <v>0</v>
      </c>
      <c r="FA212" s="139">
        <f>IF(OR(FA198&lt;'Capital Structure'!$Q$7,FA198&gt;='Capital Structure'!$R$7),0,-PPMT('Capital Structure'!$R$16/12,FA197,'Capital Structure'!$S$7,'Capital Structure'!$R$14))</f>
        <v>0</v>
      </c>
      <c r="FB212" s="139">
        <f>IF(OR(FB198&lt;'Capital Structure'!$Q$7,FB198&gt;='Capital Structure'!$R$7),0,-PPMT('Capital Structure'!$R$16/12,FB197,'Capital Structure'!$S$7,'Capital Structure'!$R$14))</f>
        <v>0</v>
      </c>
      <c r="FC212" s="139">
        <f>IF(OR(FC198&lt;'Capital Structure'!$Q$7,FC198&gt;='Capital Structure'!$R$7),0,-PPMT('Capital Structure'!$R$16/12,FC197,'Capital Structure'!$S$7,'Capital Structure'!$R$14))</f>
        <v>0</v>
      </c>
      <c r="FD212" s="139">
        <f>IF(OR(FD198&lt;'Capital Structure'!$Q$7,FD198&gt;='Capital Structure'!$R$7),0,-PPMT('Capital Structure'!$R$16/12,FD197,'Capital Structure'!$S$7,'Capital Structure'!$R$14))</f>
        <v>0</v>
      </c>
      <c r="FE212" s="139">
        <f>IF(OR(FE198&lt;'Capital Structure'!$Q$7,FE198&gt;='Capital Structure'!$R$7),0,-PPMT('Capital Structure'!$R$16/12,FE197,'Capital Structure'!$S$7,'Capital Structure'!$R$14))</f>
        <v>0</v>
      </c>
      <c r="FF212" s="139">
        <f>IF(OR(FF198&lt;'Capital Structure'!$Q$7,FF198&gt;='Capital Structure'!$R$7),0,-PPMT('Capital Structure'!$R$16/12,FF197,'Capital Structure'!$S$7,'Capital Structure'!$R$14))</f>
        <v>0</v>
      </c>
      <c r="FG212" s="139">
        <f>IF(OR(FG198&lt;'Capital Structure'!$Q$7,FG198&gt;='Capital Structure'!$R$7),0,-PPMT('Capital Structure'!$R$16/12,FG197,'Capital Structure'!$S$7,'Capital Structure'!$R$14))</f>
        <v>0</v>
      </c>
      <c r="FH212" s="139">
        <f>IF(OR(FH198&lt;'Capital Structure'!$Q$7,FH198&gt;='Capital Structure'!$R$7),0,-PPMT('Capital Structure'!$R$16/12,FH197,'Capital Structure'!$S$7,'Capital Structure'!$R$14))</f>
        <v>0</v>
      </c>
      <c r="FI212" s="139">
        <f>IF(OR(FI198&lt;'Capital Structure'!$Q$7,FI198&gt;='Capital Structure'!$R$7),0,-PPMT('Capital Structure'!$R$16/12,FI197,'Capital Structure'!$S$7,'Capital Structure'!$R$14))</f>
        <v>0</v>
      </c>
      <c r="FJ212" s="139">
        <f>IF(OR(FJ198&lt;'Capital Structure'!$Q$7,FJ198&gt;='Capital Structure'!$R$7),0,-PPMT('Capital Structure'!$R$16/12,FJ197,'Capital Structure'!$S$7,'Capital Structure'!$R$14))</f>
        <v>0</v>
      </c>
      <c r="FK212" s="139">
        <f>IF(OR(FK198&lt;'Capital Structure'!$Q$7,FK198&gt;='Capital Structure'!$R$7),0,-PPMT('Capital Structure'!$R$16/12,FK197,'Capital Structure'!$S$7,'Capital Structure'!$R$14))</f>
        <v>0</v>
      </c>
      <c r="FL212" s="139">
        <f>IF(OR(FL198&lt;'Capital Structure'!$Q$7,FL198&gt;='Capital Structure'!$R$7),0,-PPMT('Capital Structure'!$R$16/12,FL197,'Capital Structure'!$S$7,'Capital Structure'!$R$14))</f>
        <v>0</v>
      </c>
      <c r="FM212" s="139">
        <f>IF(OR(FM198&lt;'Capital Structure'!$Q$7,FM198&gt;='Capital Structure'!$R$7),0,-PPMT('Capital Structure'!$R$16/12,FM197,'Capital Structure'!$S$7,'Capital Structure'!$R$14))</f>
        <v>0</v>
      </c>
      <c r="FN212" s="139">
        <f>IF(OR(FN198&lt;'Capital Structure'!$Q$7,FN198&gt;='Capital Structure'!$R$7),0,-PPMT('Capital Structure'!$R$16/12,FN197,'Capital Structure'!$S$7,'Capital Structure'!$R$14))</f>
        <v>0</v>
      </c>
    </row>
    <row r="213" spans="1:170">
      <c r="B213" s="139" t="s">
        <v>351</v>
      </c>
      <c r="E213" s="139">
        <f>IF(OR(E198&lt;'Capital Structure'!$Q$7,E198&gt;='Capital Structure'!$R$7),0,-IPMT('Capital Structure'!$R$16/12,E197,'Capital Structure'!$S$7,'Capital Structure'!$R$14))</f>
        <v>0</v>
      </c>
      <c r="F213" s="139">
        <f>IF(OR(F198&lt;'Capital Structure'!$Q$7,F198&gt;='Capital Structure'!$R$7),0,-IPMT('Capital Structure'!$R$16/12,F197,'Capital Structure'!$S$7,'Capital Structure'!$R$14))</f>
        <v>0</v>
      </c>
      <c r="G213" s="139">
        <f>IF(OR(G198&lt;'Capital Structure'!$Q$7,G198&gt;='Capital Structure'!$R$7),0,-IPMT('Capital Structure'!$R$16/12,G197,'Capital Structure'!$S$7,'Capital Structure'!$R$14))</f>
        <v>0</v>
      </c>
      <c r="H213" s="139">
        <f>IF(OR(H198&lt;'Capital Structure'!$Q$7,H198&gt;='Capital Structure'!$R$7),0,-IPMT('Capital Structure'!$R$16/12,H197,'Capital Structure'!$S$7,'Capital Structure'!$R$14))</f>
        <v>0</v>
      </c>
      <c r="I213" s="139">
        <f>IF(OR(I198&lt;'Capital Structure'!$Q$7,I198&gt;='Capital Structure'!$R$7),0,-IPMT('Capital Structure'!$R$16/12,I197,'Capital Structure'!$S$7,'Capital Structure'!$R$14))</f>
        <v>0</v>
      </c>
      <c r="J213" s="139">
        <f>IF(OR(J198&lt;'Capital Structure'!$Q$7,J198&gt;='Capital Structure'!$R$7),0,-IPMT('Capital Structure'!$R$16/12,J197,'Capital Structure'!$S$7,'Capital Structure'!$R$14))</f>
        <v>0</v>
      </c>
      <c r="K213" s="139">
        <f>IF(OR(K198&lt;'Capital Structure'!$Q$7,K198&gt;='Capital Structure'!$R$7),0,-IPMT('Capital Structure'!$R$16/12,K197,'Capital Structure'!$S$7,'Capital Structure'!$R$14))</f>
        <v>0</v>
      </c>
      <c r="L213" s="139">
        <f>IF(OR(L198&lt;'Capital Structure'!$Q$7,L198&gt;='Capital Structure'!$R$7),0,-IPMT('Capital Structure'!$R$16/12,L197,'Capital Structure'!$S$7,'Capital Structure'!$R$14))</f>
        <v>0</v>
      </c>
      <c r="M213" s="139">
        <f>IF(OR(M198&lt;'Capital Structure'!$Q$7,M198&gt;='Capital Structure'!$R$7),0,-IPMT('Capital Structure'!$R$16/12,M197,'Capital Structure'!$S$7,'Capital Structure'!$R$14))</f>
        <v>0</v>
      </c>
      <c r="N213" s="139">
        <f>IF(OR(N198&lt;'Capital Structure'!$Q$7,N198&gt;='Capital Structure'!$R$7),0,-IPMT('Capital Structure'!$R$16/12,N197,'Capital Structure'!$S$7,'Capital Structure'!$R$14))</f>
        <v>0</v>
      </c>
      <c r="O213" s="139">
        <f>IF(OR(O198&lt;'Capital Structure'!$Q$7,O198&gt;='Capital Structure'!$R$7),0,-IPMT('Capital Structure'!$R$16/12,O197,'Capital Structure'!$S$7,'Capital Structure'!$R$14))</f>
        <v>0</v>
      </c>
      <c r="P213" s="139">
        <f>IF(OR(P198&lt;'Capital Structure'!$Q$7,P198&gt;='Capital Structure'!$R$7),0,-IPMT('Capital Structure'!$R$16/12,P197,'Capital Structure'!$S$7,'Capital Structure'!$R$14))</f>
        <v>0</v>
      </c>
      <c r="Q213" s="139">
        <f>IF(OR(Q198&lt;'Capital Structure'!$Q$7,Q198&gt;='Capital Structure'!$R$7),0,-IPMT('Capital Structure'!$R$16/12,Q197,'Capital Structure'!$S$7,'Capital Structure'!$R$14))</f>
        <v>0</v>
      </c>
      <c r="R213" s="139">
        <f>IF(OR(R198&lt;'Capital Structure'!$Q$7,R198&gt;='Capital Structure'!$R$7),0,-IPMT('Capital Structure'!$R$16/12,R197,'Capital Structure'!$S$7,'Capital Structure'!$R$14))</f>
        <v>0</v>
      </c>
      <c r="S213" s="139">
        <f>IF(OR(S198&lt;'Capital Structure'!$Q$7,S198&gt;='Capital Structure'!$R$7),0,-IPMT('Capital Structure'!$R$16/12,S197,'Capital Structure'!$S$7,'Capital Structure'!$R$14))</f>
        <v>0</v>
      </c>
      <c r="T213" s="139">
        <f>IF(OR(T198&lt;'Capital Structure'!$Q$7,T198&gt;='Capital Structure'!$R$7),0,-IPMT('Capital Structure'!$R$16/12,T197,'Capital Structure'!$S$7,'Capital Structure'!$R$14))</f>
        <v>0</v>
      </c>
      <c r="U213" s="139">
        <f>IF(OR(U198&lt;'Capital Structure'!$Q$7,U198&gt;='Capital Structure'!$R$7),0,-IPMT('Capital Structure'!$R$16/12,U197,'Capital Structure'!$S$7,'Capital Structure'!$R$14))</f>
        <v>0</v>
      </c>
      <c r="V213" s="139">
        <f>IF(OR(V198&lt;'Capital Structure'!$Q$7,V198&gt;='Capital Structure'!$R$7),0,-IPMT('Capital Structure'!$R$16/12,V197,'Capital Structure'!$S$7,'Capital Structure'!$R$14))</f>
        <v>0</v>
      </c>
      <c r="W213" s="139">
        <f>IF(OR(W198&lt;'Capital Structure'!$Q$7,W198&gt;='Capital Structure'!$R$7),0,-IPMT('Capital Structure'!$R$16/12,W197,'Capital Structure'!$S$7,'Capital Structure'!$R$14))</f>
        <v>0</v>
      </c>
      <c r="X213" s="139">
        <f>IF(OR(X198&lt;'Capital Structure'!$Q$7,X198&gt;='Capital Structure'!$R$7),0,-IPMT('Capital Structure'!$R$16/12,X197,'Capital Structure'!$S$7,'Capital Structure'!$R$14))</f>
        <v>0</v>
      </c>
      <c r="Y213" s="139">
        <f>IF(OR(Y198&lt;'Capital Structure'!$Q$7,Y198&gt;='Capital Structure'!$R$7),0,-IPMT('Capital Structure'!$R$16/12,Y197,'Capital Structure'!$S$7,'Capital Structure'!$R$14))</f>
        <v>0</v>
      </c>
      <c r="Z213" s="139">
        <f>IF(OR(Z198&lt;'Capital Structure'!$Q$7,Z198&gt;='Capital Structure'!$R$7),0,-IPMT('Capital Structure'!$R$16/12,Z197,'Capital Structure'!$S$7,'Capital Structure'!$R$14))</f>
        <v>0</v>
      </c>
      <c r="AA213" s="139">
        <f>IF(OR(AA198&lt;'Capital Structure'!$Q$7,AA198&gt;='Capital Structure'!$R$7),0,-IPMT('Capital Structure'!$R$16/12,AA197,'Capital Structure'!$S$7,'Capital Structure'!$R$14))</f>
        <v>0</v>
      </c>
      <c r="AB213" s="139">
        <f>IF(OR(AB198&lt;'Capital Structure'!$Q$7,AB198&gt;='Capital Structure'!$R$7),0,-IPMT('Capital Structure'!$R$16/12,AB197,'Capital Structure'!$S$7,'Capital Structure'!$R$14))</f>
        <v>0</v>
      </c>
      <c r="AC213" s="139">
        <f>IF(OR(AC198&lt;'Capital Structure'!$Q$7,AC198&gt;='Capital Structure'!$R$7),0,-IPMT('Capital Structure'!$R$16/12,AC197,'Capital Structure'!$S$7,'Capital Structure'!$R$14))</f>
        <v>0</v>
      </c>
      <c r="AD213" s="139">
        <f>IF(OR(AD198&lt;'Capital Structure'!$Q$7,AD198&gt;='Capital Structure'!$R$7),0,-IPMT('Capital Structure'!$R$16/12,AD197,'Capital Structure'!$S$7,'Capital Structure'!$R$14))</f>
        <v>0</v>
      </c>
      <c r="AE213" s="139">
        <f>IF(OR(AE198&lt;'Capital Structure'!$Q$7,AE198&gt;='Capital Structure'!$R$7),0,-IPMT('Capital Structure'!$R$16/12,AE197,'Capital Structure'!$S$7,'Capital Structure'!$R$14))</f>
        <v>0</v>
      </c>
      <c r="AF213" s="139">
        <f>IF(OR(AF198&lt;'Capital Structure'!$Q$7,AF198&gt;='Capital Structure'!$R$7),0,-IPMT('Capital Structure'!$R$16/12,AF197,'Capital Structure'!$S$7,'Capital Structure'!$R$14))</f>
        <v>0</v>
      </c>
      <c r="AG213" s="139">
        <f>IF(OR(AG198&lt;'Capital Structure'!$Q$7,AG198&gt;='Capital Structure'!$R$7),0,-IPMT('Capital Structure'!$R$16/12,AG197,'Capital Structure'!$S$7,'Capital Structure'!$R$14))</f>
        <v>0</v>
      </c>
      <c r="AH213" s="139">
        <f>IF(OR(AH198&lt;'Capital Structure'!$Q$7,AH198&gt;='Capital Structure'!$R$7),0,-IPMT('Capital Structure'!$R$16/12,AH197,'Capital Structure'!$S$7,'Capital Structure'!$R$14))</f>
        <v>0</v>
      </c>
      <c r="AI213" s="139">
        <f>IF(OR(AI198&lt;'Capital Structure'!$Q$7,AI198&gt;='Capital Structure'!$R$7),0,-IPMT('Capital Structure'!$R$16/12,AI197,'Capital Structure'!$S$7,'Capital Structure'!$R$14))</f>
        <v>0</v>
      </c>
      <c r="AJ213" s="139">
        <f>IF(OR(AJ198&lt;'Capital Structure'!$Q$7,AJ198&gt;='Capital Structure'!$R$7),0,-IPMT('Capital Structure'!$R$16/12,AJ197,'Capital Structure'!$S$7,'Capital Structure'!$R$14))</f>
        <v>0</v>
      </c>
      <c r="AK213" s="139">
        <f>IF(OR(AK198&lt;'Capital Structure'!$Q$7,AK198&gt;='Capital Structure'!$R$7),0,-IPMT('Capital Structure'!$R$16/12,AK197,'Capital Structure'!$S$7,'Capital Structure'!$R$14))</f>
        <v>0</v>
      </c>
      <c r="AL213" s="139">
        <f>IF(OR(AL198&lt;'Capital Structure'!$Q$7,AL198&gt;='Capital Structure'!$R$7),0,-IPMT('Capital Structure'!$R$16/12,AL197,'Capital Structure'!$S$7,'Capital Structure'!$R$14))</f>
        <v>0</v>
      </c>
      <c r="AM213" s="139">
        <f>IF(OR(AM198&lt;'Capital Structure'!$Q$7,AM198&gt;='Capital Structure'!$R$7),0,-IPMT('Capital Structure'!$R$16/12,AM197,'Capital Structure'!$S$7,'Capital Structure'!$R$14))</f>
        <v>0</v>
      </c>
      <c r="AN213" s="139">
        <f>IF(OR(AN198&lt;'Capital Structure'!$Q$7,AN198&gt;='Capital Structure'!$R$7),0,-IPMT('Capital Structure'!$R$16/12,AN197,'Capital Structure'!$S$7,'Capital Structure'!$R$14))</f>
        <v>0</v>
      </c>
      <c r="AO213" s="139">
        <f>IF(OR(AO198&lt;'Capital Structure'!$Q$7,AO198&gt;='Capital Structure'!$R$7),0,-IPMT('Capital Structure'!$R$16/12,AO197,'Capital Structure'!$S$7,'Capital Structure'!$R$14))</f>
        <v>0</v>
      </c>
      <c r="AP213" s="139">
        <f>IF(OR(AP198&lt;'Capital Structure'!$Q$7,AP198&gt;='Capital Structure'!$R$7),0,-IPMT('Capital Structure'!$R$16/12,AP197,'Capital Structure'!$S$7,'Capital Structure'!$R$14))</f>
        <v>0</v>
      </c>
      <c r="AQ213" s="139">
        <f>IF(OR(AQ198&lt;'Capital Structure'!$Q$7,AQ198&gt;='Capital Structure'!$R$7),0,-IPMT('Capital Structure'!$R$16/12,AQ197,'Capital Structure'!$S$7,'Capital Structure'!$R$14))</f>
        <v>0</v>
      </c>
      <c r="AR213" s="139">
        <f>IF(OR(AR198&lt;'Capital Structure'!$Q$7,AR198&gt;='Capital Structure'!$R$7),0,-IPMT('Capital Structure'!$R$16/12,AR197,'Capital Structure'!$S$7,'Capital Structure'!$R$14))</f>
        <v>0</v>
      </c>
      <c r="AS213" s="139">
        <f>IF(OR(AS198&lt;'Capital Structure'!$Q$7,AS198&gt;='Capital Structure'!$R$7),0,-IPMT('Capital Structure'!$R$16/12,AS197,'Capital Structure'!$S$7,'Capital Structure'!$R$14))</f>
        <v>0</v>
      </c>
      <c r="AT213" s="139">
        <f>IF(OR(AT198&lt;'Capital Structure'!$Q$7,AT198&gt;='Capital Structure'!$R$7),0,-IPMT('Capital Structure'!$R$16/12,AT197,'Capital Structure'!$S$7,'Capital Structure'!$R$14))</f>
        <v>0</v>
      </c>
      <c r="AU213" s="139">
        <f>IF(OR(AU198&lt;'Capital Structure'!$Q$7,AU198&gt;='Capital Structure'!$R$7),0,-IPMT('Capital Structure'!$R$16/12,AU197,'Capital Structure'!$S$7,'Capital Structure'!$R$14))</f>
        <v>0</v>
      </c>
      <c r="AV213" s="139">
        <f>IF(OR(AV198&lt;'Capital Structure'!$Q$7,AV198&gt;='Capital Structure'!$R$7),0,-IPMT('Capital Structure'!$R$16/12,AV197,'Capital Structure'!$S$7,'Capital Structure'!$R$14))</f>
        <v>0</v>
      </c>
      <c r="AW213" s="139">
        <f>IF(OR(AW198&lt;'Capital Structure'!$Q$7,AW198&gt;='Capital Structure'!$R$7),0,-IPMT('Capital Structure'!$R$16/12,AW197,'Capital Structure'!$S$7,'Capital Structure'!$R$14))</f>
        <v>0</v>
      </c>
      <c r="AX213" s="139">
        <f>IF(OR(AX198&lt;'Capital Structure'!$Q$7,AX198&gt;='Capital Structure'!$R$7),0,-IPMT('Capital Structure'!$R$16/12,AX197,'Capital Structure'!$S$7,'Capital Structure'!$R$14))</f>
        <v>0</v>
      </c>
      <c r="AY213" s="139">
        <f>IF(OR(AY198&lt;'Capital Structure'!$Q$7,AY198&gt;='Capital Structure'!$R$7),0,-IPMT('Capital Structure'!$R$16/12,AY197,'Capital Structure'!$S$7,'Capital Structure'!$R$14))</f>
        <v>0</v>
      </c>
      <c r="AZ213" s="139">
        <f>IF(OR(AZ198&lt;'Capital Structure'!$Q$7,AZ198&gt;='Capital Structure'!$R$7),0,-IPMT('Capital Structure'!$R$16/12,AZ197,'Capital Structure'!$S$7,'Capital Structure'!$R$14))</f>
        <v>0</v>
      </c>
      <c r="BA213" s="139">
        <f>IF(OR(BA198&lt;'Capital Structure'!$Q$7,BA198&gt;='Capital Structure'!$R$7),0,-IPMT('Capital Structure'!$R$16/12,BA197,'Capital Structure'!$S$7,'Capital Structure'!$R$14))</f>
        <v>0</v>
      </c>
      <c r="BB213" s="139">
        <f>IF(OR(BB198&lt;'Capital Structure'!$Q$7,BB198&gt;='Capital Structure'!$R$7),0,-IPMT('Capital Structure'!$R$16/12,BB197,'Capital Structure'!$S$7,'Capital Structure'!$R$14))</f>
        <v>0</v>
      </c>
      <c r="BC213" s="139">
        <f>IF(OR(BC198&lt;'Capital Structure'!$Q$7,BC198&gt;='Capital Structure'!$R$7),0,-IPMT('Capital Structure'!$R$16/12,BC197,'Capital Structure'!$S$7,'Capital Structure'!$R$14))</f>
        <v>0</v>
      </c>
      <c r="BD213" s="139">
        <f>IF(OR(BD198&lt;'Capital Structure'!$Q$7,BD198&gt;='Capital Structure'!$R$7),0,-IPMT('Capital Structure'!$R$16/12,BD197,'Capital Structure'!$S$7,'Capital Structure'!$R$14))</f>
        <v>0</v>
      </c>
      <c r="BE213" s="139">
        <f>IF(OR(BE198&lt;'Capital Structure'!$Q$7,BE198&gt;='Capital Structure'!$R$7),0,-IPMT('Capital Structure'!$R$16/12,BE197,'Capital Structure'!$S$7,'Capital Structure'!$R$14))</f>
        <v>0</v>
      </c>
      <c r="BF213" s="139">
        <f>IF(OR(BF198&lt;'Capital Structure'!$Q$7,BF198&gt;='Capital Structure'!$R$7),0,-IPMT('Capital Structure'!$R$16/12,BF197,'Capital Structure'!$S$7,'Capital Structure'!$R$14))</f>
        <v>0</v>
      </c>
      <c r="BG213" s="139">
        <f>IF(OR(BG198&lt;'Capital Structure'!$Q$7,BG198&gt;='Capital Structure'!$R$7),0,-IPMT('Capital Structure'!$R$16/12,BG197,'Capital Structure'!$S$7,'Capital Structure'!$R$14))</f>
        <v>0</v>
      </c>
      <c r="BH213" s="139">
        <f>IF(OR(BH198&lt;'Capital Structure'!$Q$7,BH198&gt;='Capital Structure'!$R$7),0,-IPMT('Capital Structure'!$R$16/12,BH197,'Capital Structure'!$S$7,'Capital Structure'!$R$14))</f>
        <v>0</v>
      </c>
      <c r="BI213" s="139">
        <f>IF(OR(BI198&lt;'Capital Structure'!$Q$7,BI198&gt;='Capital Structure'!$R$7),0,-IPMT('Capital Structure'!$R$16/12,BI197,'Capital Structure'!$S$7,'Capital Structure'!$R$14))</f>
        <v>0</v>
      </c>
      <c r="BJ213" s="139">
        <f>IF(OR(BJ198&lt;'Capital Structure'!$Q$7,BJ198&gt;='Capital Structure'!$R$7),0,-IPMT('Capital Structure'!$R$16/12,BJ197,'Capital Structure'!$S$7,'Capital Structure'!$R$14))</f>
        <v>0</v>
      </c>
      <c r="BK213" s="139">
        <f>IF(OR(BK198&lt;'Capital Structure'!$Q$7,BK198&gt;='Capital Structure'!$R$7),0,-IPMT('Capital Structure'!$R$16/12,BK197,'Capital Structure'!$S$7,'Capital Structure'!$R$14))</f>
        <v>0</v>
      </c>
      <c r="BL213" s="139">
        <f>IF(OR(BL198&lt;'Capital Structure'!$Q$7,BL198&gt;='Capital Structure'!$R$7),0,-IPMT('Capital Structure'!$R$16/12,BL197,'Capital Structure'!$S$7,'Capital Structure'!$R$14))</f>
        <v>0</v>
      </c>
      <c r="BM213" s="139">
        <f>IF(OR(BM198&lt;'Capital Structure'!$Q$7,BM198&gt;='Capital Structure'!$R$7),0,-IPMT('Capital Structure'!$R$16/12,BM197,'Capital Structure'!$S$7,'Capital Structure'!$R$14))</f>
        <v>0</v>
      </c>
      <c r="BN213" s="139">
        <f>IF(OR(BN198&lt;'Capital Structure'!$Q$7,BN198&gt;='Capital Structure'!$R$7),0,-IPMT('Capital Structure'!$R$16/12,BN197,'Capital Structure'!$S$7,'Capital Structure'!$R$14))</f>
        <v>0</v>
      </c>
      <c r="BO213" s="139">
        <f>IF(OR(BO198&lt;'Capital Structure'!$Q$7,BO198&gt;='Capital Structure'!$R$7),0,-IPMT('Capital Structure'!$R$16/12,BO197,'Capital Structure'!$S$7,'Capital Structure'!$R$14))</f>
        <v>0</v>
      </c>
      <c r="BP213" s="139">
        <f>IF(OR(BP198&lt;'Capital Structure'!$Q$7,BP198&gt;='Capital Structure'!$R$7),0,-IPMT('Capital Structure'!$R$16/12,BP197,'Capital Structure'!$S$7,'Capital Structure'!$R$14))</f>
        <v>0</v>
      </c>
      <c r="BQ213" s="139">
        <f>IF(OR(BQ198&lt;'Capital Structure'!$Q$7,BQ198&gt;='Capital Structure'!$R$7),0,-IPMT('Capital Structure'!$R$16/12,BQ197,'Capital Structure'!$S$7,'Capital Structure'!$R$14))</f>
        <v>0</v>
      </c>
      <c r="BR213" s="139">
        <f>IF(OR(BR198&lt;'Capital Structure'!$Q$7,BR198&gt;='Capital Structure'!$R$7),0,-IPMT('Capital Structure'!$R$16/12,BR197,'Capital Structure'!$S$7,'Capital Structure'!$R$14))</f>
        <v>0</v>
      </c>
      <c r="BS213" s="139">
        <f>IF(OR(BS198&lt;'Capital Structure'!$Q$7,BS198&gt;='Capital Structure'!$R$7),0,-IPMT('Capital Structure'!$R$16/12,BS197,'Capital Structure'!$S$7,'Capital Structure'!$R$14))</f>
        <v>0</v>
      </c>
      <c r="BT213" s="139">
        <f>IF(OR(BT198&lt;'Capital Structure'!$Q$7,BT198&gt;='Capital Structure'!$R$7),0,-IPMT('Capital Structure'!$R$16/12,BT197,'Capital Structure'!$S$7,'Capital Structure'!$R$14))</f>
        <v>0</v>
      </c>
      <c r="BU213" s="139">
        <f>IF(OR(BU198&lt;'Capital Structure'!$Q$7,BU198&gt;='Capital Structure'!$R$7),0,-IPMT('Capital Structure'!$R$16/12,BU197,'Capital Structure'!$S$7,'Capital Structure'!$R$14))</f>
        <v>0</v>
      </c>
      <c r="BV213" s="139">
        <f>IF(OR(BV198&lt;'Capital Structure'!$Q$7,BV198&gt;='Capital Structure'!$R$7),0,-IPMT('Capital Structure'!$R$16/12,BV197,'Capital Structure'!$S$7,'Capital Structure'!$R$14))</f>
        <v>0</v>
      </c>
      <c r="BW213" s="139">
        <f>IF(OR(BW198&lt;'Capital Structure'!$Q$7,BW198&gt;='Capital Structure'!$R$7),0,-IPMT('Capital Structure'!$R$16/12,BW197,'Capital Structure'!$S$7,'Capital Structure'!$R$14))</f>
        <v>0</v>
      </c>
      <c r="BX213" s="139">
        <f>IF(OR(BX198&lt;'Capital Structure'!$Q$7,BX198&gt;='Capital Structure'!$R$7),0,-IPMT('Capital Structure'!$R$16/12,BX197,'Capital Structure'!$S$7,'Capital Structure'!$R$14))</f>
        <v>0</v>
      </c>
      <c r="BY213" s="139">
        <f>IF(OR(BY198&lt;'Capital Structure'!$Q$7,BY198&gt;='Capital Structure'!$R$7),0,-IPMT('Capital Structure'!$R$16/12,BY197,'Capital Structure'!$S$7,'Capital Structure'!$R$14))</f>
        <v>0</v>
      </c>
      <c r="BZ213" s="139">
        <f>IF(OR(BZ198&lt;'Capital Structure'!$Q$7,BZ198&gt;='Capital Structure'!$R$7),0,-IPMT('Capital Structure'!$R$16/12,BZ197,'Capital Structure'!$S$7,'Capital Structure'!$R$14))</f>
        <v>0</v>
      </c>
      <c r="CA213" s="139">
        <f>IF(OR(CA198&lt;'Capital Structure'!$Q$7,CA198&gt;='Capital Structure'!$R$7),0,-IPMT('Capital Structure'!$R$16/12,CA197,'Capital Structure'!$S$7,'Capital Structure'!$R$14))</f>
        <v>0</v>
      </c>
      <c r="CB213" s="139">
        <f>IF(OR(CB198&lt;'Capital Structure'!$Q$7,CB198&gt;='Capital Structure'!$R$7),0,-IPMT('Capital Structure'!$R$16/12,CB197,'Capital Structure'!$S$7,'Capital Structure'!$R$14))</f>
        <v>0</v>
      </c>
      <c r="CC213" s="139">
        <f>IF(OR(CC198&lt;'Capital Structure'!$Q$7,CC198&gt;='Capital Structure'!$R$7),0,-IPMT('Capital Structure'!$R$16/12,CC197,'Capital Structure'!$S$7,'Capital Structure'!$R$14))</f>
        <v>0</v>
      </c>
      <c r="CD213" s="139">
        <f>IF(OR(CD198&lt;'Capital Structure'!$Q$7,CD198&gt;='Capital Structure'!$R$7),0,-IPMT('Capital Structure'!$R$16/12,CD197,'Capital Structure'!$S$7,'Capital Structure'!$R$14))</f>
        <v>0</v>
      </c>
      <c r="CE213" s="139">
        <f>IF(OR(CE198&lt;'Capital Structure'!$Q$7,CE198&gt;='Capital Structure'!$R$7),0,-IPMT('Capital Structure'!$R$16/12,CE197,'Capital Structure'!$S$7,'Capital Structure'!$R$14))</f>
        <v>0</v>
      </c>
      <c r="CF213" s="139">
        <f>IF(OR(CF198&lt;'Capital Structure'!$Q$7,CF198&gt;='Capital Structure'!$R$7),0,-IPMT('Capital Structure'!$R$16/12,CF197,'Capital Structure'!$S$7,'Capital Structure'!$R$14))</f>
        <v>0</v>
      </c>
      <c r="CG213" s="139">
        <f>IF(OR(CG198&lt;'Capital Structure'!$Q$7,CG198&gt;='Capital Structure'!$R$7),0,-IPMT('Capital Structure'!$R$16/12,CG197,'Capital Structure'!$S$7,'Capital Structure'!$R$14))</f>
        <v>0</v>
      </c>
      <c r="CH213" s="139">
        <f>IF(OR(CH198&lt;'Capital Structure'!$Q$7,CH198&gt;='Capital Structure'!$R$7),0,-IPMT('Capital Structure'!$R$16/12,CH197,'Capital Structure'!$S$7,'Capital Structure'!$R$14))</f>
        <v>0</v>
      </c>
      <c r="CI213" s="139">
        <f>IF(OR(CI198&lt;'Capital Structure'!$Q$7,CI198&gt;='Capital Structure'!$R$7),0,-IPMT('Capital Structure'!$R$16/12,CI197,'Capital Structure'!$S$7,'Capital Structure'!$R$14))</f>
        <v>0</v>
      </c>
      <c r="CJ213" s="139">
        <f>IF(OR(CJ198&lt;'Capital Structure'!$Q$7,CJ198&gt;='Capital Structure'!$R$7),0,-IPMT('Capital Structure'!$R$16/12,CJ197,'Capital Structure'!$S$7,'Capital Structure'!$R$14))</f>
        <v>0</v>
      </c>
      <c r="CK213" s="139">
        <f>IF(OR(CK198&lt;'Capital Structure'!$Q$7,CK198&gt;='Capital Structure'!$R$7),0,-IPMT('Capital Structure'!$R$16/12,CK197,'Capital Structure'!$S$7,'Capital Structure'!$R$14))</f>
        <v>0</v>
      </c>
      <c r="CL213" s="139">
        <f>IF(OR(CL198&lt;'Capital Structure'!$Q$7,CL198&gt;='Capital Structure'!$R$7),0,-IPMT('Capital Structure'!$R$16/12,CL197,'Capital Structure'!$S$7,'Capital Structure'!$R$14))</f>
        <v>0</v>
      </c>
      <c r="CM213" s="139">
        <f>IF(OR(CM198&lt;'Capital Structure'!$Q$7,CM198&gt;='Capital Structure'!$R$7),0,-IPMT('Capital Structure'!$R$16/12,CM197,'Capital Structure'!$S$7,'Capital Structure'!$R$14))</f>
        <v>0</v>
      </c>
      <c r="CN213" s="139">
        <f>IF(OR(CN198&lt;'Capital Structure'!$Q$7,CN198&gt;='Capital Structure'!$R$7),0,-IPMT('Capital Structure'!$R$16/12,CN197,'Capital Structure'!$S$7,'Capital Structure'!$R$14))</f>
        <v>0</v>
      </c>
      <c r="CO213" s="139">
        <f>IF(OR(CO198&lt;'Capital Structure'!$Q$7,CO198&gt;='Capital Structure'!$R$7),0,-IPMT('Capital Structure'!$R$16/12,CO197,'Capital Structure'!$S$7,'Capital Structure'!$R$14))</f>
        <v>0</v>
      </c>
      <c r="CP213" s="139">
        <f>IF(OR(CP198&lt;'Capital Structure'!$Q$7,CP198&gt;='Capital Structure'!$R$7),0,-IPMT('Capital Structure'!$R$16/12,CP197,'Capital Structure'!$S$7,'Capital Structure'!$R$14))</f>
        <v>0</v>
      </c>
      <c r="CQ213" s="139">
        <f>IF(OR(CQ198&lt;'Capital Structure'!$Q$7,CQ198&gt;='Capital Structure'!$R$7),0,-IPMT('Capital Structure'!$R$16/12,CQ197,'Capital Structure'!$S$7,'Capital Structure'!$R$14))</f>
        <v>0</v>
      </c>
      <c r="CR213" s="139">
        <f>IF(OR(CR198&lt;'Capital Structure'!$Q$7,CR198&gt;='Capital Structure'!$R$7),0,-IPMT('Capital Structure'!$R$16/12,CR197,'Capital Structure'!$S$7,'Capital Structure'!$R$14))</f>
        <v>0</v>
      </c>
      <c r="CS213" s="139">
        <f>IF(OR(CS198&lt;'Capital Structure'!$Q$7,CS198&gt;='Capital Structure'!$R$7),0,-IPMT('Capital Structure'!$R$16/12,CS197,'Capital Structure'!$S$7,'Capital Structure'!$R$14))</f>
        <v>0</v>
      </c>
      <c r="CT213" s="139">
        <f>IF(OR(CT198&lt;'Capital Structure'!$Q$7,CT198&gt;='Capital Structure'!$R$7),0,-IPMT('Capital Structure'!$R$16/12,CT197,'Capital Structure'!$S$7,'Capital Structure'!$R$14))</f>
        <v>0</v>
      </c>
      <c r="CU213" s="139">
        <f>IF(OR(CU198&lt;'Capital Structure'!$Q$7,CU198&gt;='Capital Structure'!$R$7),0,-IPMT('Capital Structure'!$R$16/12,CU197,'Capital Structure'!$S$7,'Capital Structure'!$R$14))</f>
        <v>0</v>
      </c>
      <c r="CV213" s="139">
        <f>IF(OR(CV198&lt;'Capital Structure'!$Q$7,CV198&gt;='Capital Structure'!$R$7),0,-IPMT('Capital Structure'!$R$16/12,CV197,'Capital Structure'!$S$7,'Capital Structure'!$R$14))</f>
        <v>0</v>
      </c>
      <c r="CW213" s="139">
        <f>IF(OR(CW198&lt;'Capital Structure'!$Q$7,CW198&gt;='Capital Structure'!$R$7),0,-IPMT('Capital Structure'!$R$16/12,CW197,'Capital Structure'!$S$7,'Capital Structure'!$R$14))</f>
        <v>0</v>
      </c>
      <c r="CX213" s="139">
        <f>IF(OR(CX198&lt;'Capital Structure'!$Q$7,CX198&gt;='Capital Structure'!$R$7),0,-IPMT('Capital Structure'!$R$16/12,CX197,'Capital Structure'!$S$7,'Capital Structure'!$R$14))</f>
        <v>0</v>
      </c>
      <c r="CY213" s="139">
        <f>IF(OR(CY198&lt;'Capital Structure'!$Q$7,CY198&gt;='Capital Structure'!$R$7),0,-IPMT('Capital Structure'!$R$16/12,CY197,'Capital Structure'!$S$7,'Capital Structure'!$R$14))</f>
        <v>0</v>
      </c>
      <c r="CZ213" s="139">
        <f>IF(OR(CZ198&lt;'Capital Structure'!$Q$7,CZ198&gt;='Capital Structure'!$R$7),0,-IPMT('Capital Structure'!$R$16/12,CZ197,'Capital Structure'!$S$7,'Capital Structure'!$R$14))</f>
        <v>0</v>
      </c>
      <c r="DA213" s="139">
        <f>IF(OR(DA198&lt;'Capital Structure'!$Q$7,DA198&gt;='Capital Structure'!$R$7),0,-IPMT('Capital Structure'!$R$16/12,DA197,'Capital Structure'!$S$7,'Capital Structure'!$R$14))</f>
        <v>0</v>
      </c>
      <c r="DB213" s="139">
        <f>IF(OR(DB198&lt;'Capital Structure'!$Q$7,DB198&gt;='Capital Structure'!$R$7),0,-IPMT('Capital Structure'!$R$16/12,DB197,'Capital Structure'!$S$7,'Capital Structure'!$R$14))</f>
        <v>0</v>
      </c>
      <c r="DC213" s="139">
        <f>IF(OR(DC198&lt;'Capital Structure'!$Q$7,DC198&gt;='Capital Structure'!$R$7),0,-IPMT('Capital Structure'!$R$16/12,DC197,'Capital Structure'!$S$7,'Capital Structure'!$R$14))</f>
        <v>0</v>
      </c>
      <c r="DD213" s="139">
        <f>IF(OR(DD198&lt;'Capital Structure'!$Q$7,DD198&gt;='Capital Structure'!$R$7),0,-IPMT('Capital Structure'!$R$16/12,DD197,'Capital Structure'!$S$7,'Capital Structure'!$R$14))</f>
        <v>0</v>
      </c>
      <c r="DE213" s="139">
        <f>IF(OR(DE198&lt;'Capital Structure'!$Q$7,DE198&gt;='Capital Structure'!$R$7),0,-IPMT('Capital Structure'!$R$16/12,DE197,'Capital Structure'!$S$7,'Capital Structure'!$R$14))</f>
        <v>0</v>
      </c>
      <c r="DF213" s="139">
        <f>IF(OR(DF198&lt;'Capital Structure'!$Q$7,DF198&gt;='Capital Structure'!$R$7),0,-IPMT('Capital Structure'!$R$16/12,DF197,'Capital Structure'!$S$7,'Capital Structure'!$R$14))</f>
        <v>0</v>
      </c>
      <c r="DG213" s="139">
        <f>IF(OR(DG198&lt;'Capital Structure'!$Q$7,DG198&gt;='Capital Structure'!$R$7),0,-IPMT('Capital Structure'!$R$16/12,DG197,'Capital Structure'!$S$7,'Capital Structure'!$R$14))</f>
        <v>0</v>
      </c>
      <c r="DH213" s="139">
        <f>IF(OR(DH198&lt;'Capital Structure'!$Q$7,DH198&gt;='Capital Structure'!$R$7),0,-IPMT('Capital Structure'!$R$16/12,DH197,'Capital Structure'!$S$7,'Capital Structure'!$R$14))</f>
        <v>0</v>
      </c>
      <c r="DI213" s="139">
        <f>IF(OR(DI198&lt;'Capital Structure'!$Q$7,DI198&gt;='Capital Structure'!$R$7),0,-IPMT('Capital Structure'!$R$16/12,DI197,'Capital Structure'!$S$7,'Capital Structure'!$R$14))</f>
        <v>0</v>
      </c>
      <c r="DJ213" s="139">
        <f>IF(OR(DJ198&lt;'Capital Structure'!$Q$7,DJ198&gt;='Capital Structure'!$R$7),0,-IPMT('Capital Structure'!$R$16/12,DJ197,'Capital Structure'!$S$7,'Capital Structure'!$R$14))</f>
        <v>0</v>
      </c>
      <c r="DK213" s="139">
        <f>IF(OR(DK198&lt;'Capital Structure'!$Q$7,DK198&gt;='Capital Structure'!$R$7),0,-IPMT('Capital Structure'!$R$16/12,DK197,'Capital Structure'!$S$7,'Capital Structure'!$R$14))</f>
        <v>0</v>
      </c>
      <c r="DL213" s="139">
        <f>IF(OR(DL198&lt;'Capital Structure'!$Q$7,DL198&gt;='Capital Structure'!$R$7),0,-IPMT('Capital Structure'!$R$16/12,DL197,'Capital Structure'!$S$7,'Capital Structure'!$R$14))</f>
        <v>0</v>
      </c>
      <c r="DM213" s="139">
        <f>IF(OR(DM198&lt;'Capital Structure'!$Q$7,DM198&gt;='Capital Structure'!$R$7),0,-IPMT('Capital Structure'!$R$16/12,DM197,'Capital Structure'!$S$7,'Capital Structure'!$R$14))</f>
        <v>0</v>
      </c>
      <c r="DN213" s="139">
        <f>IF(OR(DN198&lt;'Capital Structure'!$Q$7,DN198&gt;='Capital Structure'!$R$7),0,-IPMT('Capital Structure'!$R$16/12,DN197,'Capital Structure'!$S$7,'Capital Structure'!$R$14))</f>
        <v>0</v>
      </c>
      <c r="DO213" s="139">
        <f>IF(OR(DO198&lt;'Capital Structure'!$Q$7,DO198&gt;='Capital Structure'!$R$7),0,-IPMT('Capital Structure'!$R$16/12,DO197,'Capital Structure'!$S$7,'Capital Structure'!$R$14))</f>
        <v>0</v>
      </c>
      <c r="DP213" s="139">
        <f>IF(OR(DP198&lt;'Capital Structure'!$Q$7,DP198&gt;='Capital Structure'!$R$7),0,-IPMT('Capital Structure'!$R$16/12,DP197,'Capital Structure'!$S$7,'Capital Structure'!$R$14))</f>
        <v>0</v>
      </c>
      <c r="DQ213" s="139">
        <f>IF(OR(DQ198&lt;'Capital Structure'!$Q$7,DQ198&gt;='Capital Structure'!$R$7),0,-IPMT('Capital Structure'!$R$16/12,DQ197,'Capital Structure'!$S$7,'Capital Structure'!$R$14))</f>
        <v>0</v>
      </c>
      <c r="DR213" s="139">
        <f>IF(OR(DR198&lt;'Capital Structure'!$Q$7,DR198&gt;='Capital Structure'!$R$7),0,-IPMT('Capital Structure'!$R$16/12,DR197,'Capital Structure'!$S$7,'Capital Structure'!$R$14))</f>
        <v>0</v>
      </c>
      <c r="DS213" s="139">
        <f>IF(OR(DS198&lt;'Capital Structure'!$Q$7,DS198&gt;='Capital Structure'!$R$7),0,-IPMT('Capital Structure'!$R$16/12,DS197,'Capital Structure'!$S$7,'Capital Structure'!$R$14))</f>
        <v>0</v>
      </c>
      <c r="DT213" s="139">
        <f>IF(OR(DT198&lt;'Capital Structure'!$Q$7,DT198&gt;='Capital Structure'!$R$7),0,-IPMT('Capital Structure'!$R$16/12,DT197,'Capital Structure'!$S$7,'Capital Structure'!$R$14))</f>
        <v>0</v>
      </c>
      <c r="DU213" s="139">
        <f>IF(OR(DU198&lt;'Capital Structure'!$Q$7,DU198&gt;='Capital Structure'!$R$7),0,-IPMT('Capital Structure'!$R$16/12,DU197,'Capital Structure'!$S$7,'Capital Structure'!$R$14))</f>
        <v>0</v>
      </c>
      <c r="DV213" s="139">
        <f>IF(OR(DV198&lt;'Capital Structure'!$Q$7,DV198&gt;='Capital Structure'!$R$7),0,-IPMT('Capital Structure'!$R$16/12,DV197,'Capital Structure'!$S$7,'Capital Structure'!$R$14))</f>
        <v>0</v>
      </c>
      <c r="DW213" s="139">
        <f>IF(OR(DW198&lt;'Capital Structure'!$Q$7,DW198&gt;='Capital Structure'!$R$7),0,-IPMT('Capital Structure'!$R$16/12,DW197,'Capital Structure'!$S$7,'Capital Structure'!$R$14))</f>
        <v>0</v>
      </c>
      <c r="DX213" s="139">
        <f>IF(OR(DX198&lt;'Capital Structure'!$Q$7,DX198&gt;='Capital Structure'!$R$7),0,-IPMT('Capital Structure'!$R$16/12,DX197,'Capital Structure'!$S$7,'Capital Structure'!$R$14))</f>
        <v>0</v>
      </c>
      <c r="DY213" s="139">
        <f>IF(OR(DY198&lt;'Capital Structure'!$Q$7,DY198&gt;='Capital Structure'!$R$7),0,-IPMT('Capital Structure'!$R$16/12,DY197,'Capital Structure'!$S$7,'Capital Structure'!$R$14))</f>
        <v>0</v>
      </c>
      <c r="DZ213" s="139">
        <f>IF(OR(DZ198&lt;'Capital Structure'!$Q$7,DZ198&gt;='Capital Structure'!$R$7),0,-IPMT('Capital Structure'!$R$16/12,DZ197,'Capital Structure'!$S$7,'Capital Structure'!$R$14))</f>
        <v>0</v>
      </c>
      <c r="EA213" s="139">
        <f>IF(OR(EA198&lt;'Capital Structure'!$Q$7,EA198&gt;='Capital Structure'!$R$7),0,-IPMT('Capital Structure'!$R$16/12,EA197,'Capital Structure'!$S$7,'Capital Structure'!$R$14))</f>
        <v>0</v>
      </c>
      <c r="EB213" s="139">
        <f>IF(OR(EB198&lt;'Capital Structure'!$Q$7,EB198&gt;='Capital Structure'!$R$7),0,-IPMT('Capital Structure'!$R$16/12,EB197,'Capital Structure'!$S$7,'Capital Structure'!$R$14))</f>
        <v>0</v>
      </c>
      <c r="EC213" s="139">
        <f>IF(OR(EC198&lt;'Capital Structure'!$Q$7,EC198&gt;='Capital Structure'!$R$7),0,-IPMT('Capital Structure'!$R$16/12,EC197,'Capital Structure'!$S$7,'Capital Structure'!$R$14))</f>
        <v>0</v>
      </c>
      <c r="ED213" s="139">
        <f>IF(OR(ED198&lt;'Capital Structure'!$Q$7,ED198&gt;='Capital Structure'!$R$7),0,-IPMT('Capital Structure'!$R$16/12,ED197,'Capital Structure'!$S$7,'Capital Structure'!$R$14))</f>
        <v>0</v>
      </c>
      <c r="EE213" s="139">
        <f>IF(OR(EE198&lt;'Capital Structure'!$Q$7,EE198&gt;='Capital Structure'!$R$7),0,-IPMT('Capital Structure'!$R$16/12,EE197,'Capital Structure'!$S$7,'Capital Structure'!$R$14))</f>
        <v>0</v>
      </c>
      <c r="EF213" s="139">
        <f>IF(OR(EF198&lt;'Capital Structure'!$Q$7,EF198&gt;='Capital Structure'!$R$7),0,-IPMT('Capital Structure'!$R$16/12,EF197,'Capital Structure'!$S$7,'Capital Structure'!$R$14))</f>
        <v>0</v>
      </c>
      <c r="EG213" s="139">
        <f>IF(OR(EG198&lt;'Capital Structure'!$Q$7,EG198&gt;='Capital Structure'!$R$7),0,-IPMT('Capital Structure'!$R$16/12,EG197,'Capital Structure'!$S$7,'Capital Structure'!$R$14))</f>
        <v>0</v>
      </c>
      <c r="EH213" s="139">
        <f>IF(OR(EH198&lt;'Capital Structure'!$Q$7,EH198&gt;='Capital Structure'!$R$7),0,-IPMT('Capital Structure'!$R$16/12,EH197,'Capital Structure'!$S$7,'Capital Structure'!$R$14))</f>
        <v>0</v>
      </c>
      <c r="EI213" s="139">
        <f>IF(OR(EI198&lt;'Capital Structure'!$Q$7,EI198&gt;='Capital Structure'!$R$7),0,-IPMT('Capital Structure'!$R$16/12,EI197,'Capital Structure'!$S$7,'Capital Structure'!$R$14))</f>
        <v>0</v>
      </c>
      <c r="EJ213" s="139">
        <f>IF(OR(EJ198&lt;'Capital Structure'!$Q$7,EJ198&gt;='Capital Structure'!$R$7),0,-IPMT('Capital Structure'!$R$16/12,EJ197,'Capital Structure'!$S$7,'Capital Structure'!$R$14))</f>
        <v>0</v>
      </c>
      <c r="EK213" s="139">
        <f>IF(OR(EK198&lt;'Capital Structure'!$Q$7,EK198&gt;='Capital Structure'!$R$7),0,-IPMT('Capital Structure'!$R$16/12,EK197,'Capital Structure'!$S$7,'Capital Structure'!$R$14))</f>
        <v>0</v>
      </c>
      <c r="EL213" s="139">
        <f>IF(OR(EL198&lt;'Capital Structure'!$Q$7,EL198&gt;='Capital Structure'!$R$7),0,-IPMT('Capital Structure'!$R$16/12,EL197,'Capital Structure'!$S$7,'Capital Structure'!$R$14))</f>
        <v>0</v>
      </c>
      <c r="EM213" s="139">
        <f>IF(OR(EM198&lt;'Capital Structure'!$Q$7,EM198&gt;='Capital Structure'!$R$7),0,-IPMT('Capital Structure'!$R$16/12,EM197,'Capital Structure'!$S$7,'Capital Structure'!$R$14))</f>
        <v>0</v>
      </c>
      <c r="EN213" s="139">
        <f>IF(OR(EN198&lt;'Capital Structure'!$Q$7,EN198&gt;='Capital Structure'!$R$7),0,-IPMT('Capital Structure'!$R$16/12,EN197,'Capital Structure'!$S$7,'Capital Structure'!$R$14))</f>
        <v>0</v>
      </c>
      <c r="EO213" s="139">
        <f>IF(OR(EO198&lt;'Capital Structure'!$Q$7,EO198&gt;='Capital Structure'!$R$7),0,-IPMT('Capital Structure'!$R$16/12,EO197,'Capital Structure'!$S$7,'Capital Structure'!$R$14))</f>
        <v>0</v>
      </c>
      <c r="EP213" s="139">
        <f>IF(OR(EP198&lt;'Capital Structure'!$Q$7,EP198&gt;='Capital Structure'!$R$7),0,-IPMT('Capital Structure'!$R$16/12,EP197,'Capital Structure'!$S$7,'Capital Structure'!$R$14))</f>
        <v>0</v>
      </c>
      <c r="EQ213" s="139">
        <f>IF(OR(EQ198&lt;'Capital Structure'!$Q$7,EQ198&gt;='Capital Structure'!$R$7),0,-IPMT('Capital Structure'!$R$16/12,EQ197,'Capital Structure'!$S$7,'Capital Structure'!$R$14))</f>
        <v>0</v>
      </c>
      <c r="ER213" s="139">
        <f>IF(OR(ER198&lt;'Capital Structure'!$Q$7,ER198&gt;='Capital Structure'!$R$7),0,-IPMT('Capital Structure'!$R$16/12,ER197,'Capital Structure'!$S$7,'Capital Structure'!$R$14))</f>
        <v>0</v>
      </c>
      <c r="ES213" s="139">
        <f>IF(OR(ES198&lt;'Capital Structure'!$Q$7,ES198&gt;='Capital Structure'!$R$7),0,-IPMT('Capital Structure'!$R$16/12,ES197,'Capital Structure'!$S$7,'Capital Structure'!$R$14))</f>
        <v>0</v>
      </c>
      <c r="ET213" s="139">
        <f>IF(OR(ET198&lt;'Capital Structure'!$Q$7,ET198&gt;='Capital Structure'!$R$7),0,-IPMT('Capital Structure'!$R$16/12,ET197,'Capital Structure'!$S$7,'Capital Structure'!$R$14))</f>
        <v>0</v>
      </c>
      <c r="EU213" s="139">
        <f>IF(OR(EU198&lt;'Capital Structure'!$Q$7,EU198&gt;='Capital Structure'!$R$7),0,-IPMT('Capital Structure'!$R$16/12,EU197,'Capital Structure'!$S$7,'Capital Structure'!$R$14))</f>
        <v>0</v>
      </c>
      <c r="EV213" s="139">
        <f>IF(OR(EV198&lt;'Capital Structure'!$Q$7,EV198&gt;='Capital Structure'!$R$7),0,-IPMT('Capital Structure'!$R$16/12,EV197,'Capital Structure'!$S$7,'Capital Structure'!$R$14))</f>
        <v>0</v>
      </c>
      <c r="EW213" s="139">
        <f>IF(OR(EW198&lt;'Capital Structure'!$Q$7,EW198&gt;='Capital Structure'!$R$7),0,-IPMT('Capital Structure'!$R$16/12,EW197,'Capital Structure'!$S$7,'Capital Structure'!$R$14))</f>
        <v>0</v>
      </c>
      <c r="EX213" s="139">
        <f>IF(OR(EX198&lt;'Capital Structure'!$Q$7,EX198&gt;='Capital Structure'!$R$7),0,-IPMT('Capital Structure'!$R$16/12,EX197,'Capital Structure'!$S$7,'Capital Structure'!$R$14))</f>
        <v>0</v>
      </c>
      <c r="EY213" s="139">
        <f>IF(OR(EY198&lt;'Capital Structure'!$Q$7,EY198&gt;='Capital Structure'!$R$7),0,-IPMT('Capital Structure'!$R$16/12,EY197,'Capital Structure'!$S$7,'Capital Structure'!$R$14))</f>
        <v>0</v>
      </c>
      <c r="EZ213" s="139">
        <f>IF(OR(EZ198&lt;'Capital Structure'!$Q$7,EZ198&gt;='Capital Structure'!$R$7),0,-IPMT('Capital Structure'!$R$16/12,EZ197,'Capital Structure'!$S$7,'Capital Structure'!$R$14))</f>
        <v>0</v>
      </c>
      <c r="FA213" s="139">
        <f>IF(OR(FA198&lt;'Capital Structure'!$Q$7,FA198&gt;='Capital Structure'!$R$7),0,-IPMT('Capital Structure'!$R$16/12,FA197,'Capital Structure'!$S$7,'Capital Structure'!$R$14))</f>
        <v>0</v>
      </c>
      <c r="FB213" s="139">
        <f>IF(OR(FB198&lt;'Capital Structure'!$Q$7,FB198&gt;='Capital Structure'!$R$7),0,-IPMT('Capital Structure'!$R$16/12,FB197,'Capital Structure'!$S$7,'Capital Structure'!$R$14))</f>
        <v>0</v>
      </c>
      <c r="FC213" s="139">
        <f>IF(OR(FC198&lt;'Capital Structure'!$Q$7,FC198&gt;='Capital Structure'!$R$7),0,-IPMT('Capital Structure'!$R$16/12,FC197,'Capital Structure'!$S$7,'Capital Structure'!$R$14))</f>
        <v>0</v>
      </c>
      <c r="FD213" s="139">
        <f>IF(OR(FD198&lt;'Capital Structure'!$Q$7,FD198&gt;='Capital Structure'!$R$7),0,-IPMT('Capital Structure'!$R$16/12,FD197,'Capital Structure'!$S$7,'Capital Structure'!$R$14))</f>
        <v>0</v>
      </c>
      <c r="FE213" s="139">
        <f>IF(OR(FE198&lt;'Capital Structure'!$Q$7,FE198&gt;='Capital Structure'!$R$7),0,-IPMT('Capital Structure'!$R$16/12,FE197,'Capital Structure'!$S$7,'Capital Structure'!$R$14))</f>
        <v>0</v>
      </c>
      <c r="FF213" s="139">
        <f>IF(OR(FF198&lt;'Capital Structure'!$Q$7,FF198&gt;='Capital Structure'!$R$7),0,-IPMT('Capital Structure'!$R$16/12,FF197,'Capital Structure'!$S$7,'Capital Structure'!$R$14))</f>
        <v>0</v>
      </c>
      <c r="FG213" s="139">
        <f>IF(OR(FG198&lt;'Capital Structure'!$Q$7,FG198&gt;='Capital Structure'!$R$7),0,-IPMT('Capital Structure'!$R$16/12,FG197,'Capital Structure'!$S$7,'Capital Structure'!$R$14))</f>
        <v>0</v>
      </c>
      <c r="FH213" s="139">
        <f>IF(OR(FH198&lt;'Capital Structure'!$Q$7,FH198&gt;='Capital Structure'!$R$7),0,-IPMT('Capital Structure'!$R$16/12,FH197,'Capital Structure'!$S$7,'Capital Structure'!$R$14))</f>
        <v>0</v>
      </c>
      <c r="FI213" s="139">
        <f>IF(OR(FI198&lt;'Capital Structure'!$Q$7,FI198&gt;='Capital Structure'!$R$7),0,-IPMT('Capital Structure'!$R$16/12,FI197,'Capital Structure'!$S$7,'Capital Structure'!$R$14))</f>
        <v>0</v>
      </c>
      <c r="FJ213" s="139">
        <f>IF(OR(FJ198&lt;'Capital Structure'!$Q$7,FJ198&gt;='Capital Structure'!$R$7),0,-IPMT('Capital Structure'!$R$16/12,FJ197,'Capital Structure'!$S$7,'Capital Structure'!$R$14))</f>
        <v>0</v>
      </c>
      <c r="FK213" s="139">
        <f>IF(OR(FK198&lt;'Capital Structure'!$Q$7,FK198&gt;='Capital Structure'!$R$7),0,-IPMT('Capital Structure'!$R$16/12,FK197,'Capital Structure'!$S$7,'Capital Structure'!$R$14))</f>
        <v>0</v>
      </c>
      <c r="FL213" s="139">
        <f>IF(OR(FL198&lt;'Capital Structure'!$Q$7,FL198&gt;='Capital Structure'!$R$7),0,-IPMT('Capital Structure'!$R$16/12,FL197,'Capital Structure'!$S$7,'Capital Structure'!$R$14))</f>
        <v>0</v>
      </c>
      <c r="FM213" s="139">
        <f>IF(OR(FM198&lt;'Capital Structure'!$Q$7,FM198&gt;='Capital Structure'!$R$7),0,-IPMT('Capital Structure'!$R$16/12,FM197,'Capital Structure'!$S$7,'Capital Structure'!$R$14))</f>
        <v>0</v>
      </c>
      <c r="FN213" s="139">
        <f>IF(OR(FN198&lt;'Capital Structure'!$Q$7,FN198&gt;='Capital Structure'!$R$7),0,-IPMT('Capital Structure'!$R$16/12,FN197,'Capital Structure'!$S$7,'Capital Structure'!$R$14))</f>
        <v>0</v>
      </c>
    </row>
    <row r="214" spans="1:170">
      <c r="B214" s="130" t="s">
        <v>376</v>
      </c>
      <c r="E214" s="139">
        <f>E199-E211</f>
        <v>0</v>
      </c>
      <c r="F214" s="139">
        <f t="shared" ref="F214:BQ214" si="95">F199-F211</f>
        <v>0</v>
      </c>
      <c r="G214" s="139">
        <f t="shared" si="95"/>
        <v>0</v>
      </c>
      <c r="H214" s="139">
        <f t="shared" si="95"/>
        <v>0</v>
      </c>
      <c r="I214" s="139">
        <f t="shared" si="95"/>
        <v>0</v>
      </c>
      <c r="J214" s="139">
        <f t="shared" si="95"/>
        <v>0</v>
      </c>
      <c r="K214" s="139">
        <f t="shared" si="95"/>
        <v>0</v>
      </c>
      <c r="L214" s="139">
        <f t="shared" si="95"/>
        <v>0</v>
      </c>
      <c r="M214" s="139">
        <f t="shared" si="95"/>
        <v>0</v>
      </c>
      <c r="N214" s="139">
        <f t="shared" si="95"/>
        <v>0</v>
      </c>
      <c r="O214" s="139">
        <f t="shared" si="95"/>
        <v>0</v>
      </c>
      <c r="P214" s="139">
        <f t="shared" si="95"/>
        <v>0</v>
      </c>
      <c r="Q214" s="139">
        <f t="shared" si="95"/>
        <v>0</v>
      </c>
      <c r="R214" s="139">
        <f t="shared" si="95"/>
        <v>0</v>
      </c>
      <c r="S214" s="139">
        <f t="shared" si="95"/>
        <v>0</v>
      </c>
      <c r="T214" s="139">
        <f t="shared" si="95"/>
        <v>0</v>
      </c>
      <c r="U214" s="139">
        <f t="shared" si="95"/>
        <v>0</v>
      </c>
      <c r="V214" s="139">
        <f t="shared" si="95"/>
        <v>0</v>
      </c>
      <c r="W214" s="139">
        <f t="shared" si="95"/>
        <v>0</v>
      </c>
      <c r="X214" s="139">
        <f t="shared" si="95"/>
        <v>0</v>
      </c>
      <c r="Y214" s="139">
        <f t="shared" si="95"/>
        <v>0</v>
      </c>
      <c r="Z214" s="139">
        <f t="shared" si="95"/>
        <v>0</v>
      </c>
      <c r="AA214" s="139">
        <f t="shared" si="95"/>
        <v>0</v>
      </c>
      <c r="AB214" s="139">
        <f t="shared" si="95"/>
        <v>0</v>
      </c>
      <c r="AC214" s="139">
        <f t="shared" si="95"/>
        <v>0</v>
      </c>
      <c r="AD214" s="139">
        <f t="shared" si="95"/>
        <v>0</v>
      </c>
      <c r="AE214" s="139">
        <f t="shared" si="95"/>
        <v>0</v>
      </c>
      <c r="AF214" s="139">
        <f t="shared" si="95"/>
        <v>0</v>
      </c>
      <c r="AG214" s="139">
        <f t="shared" si="95"/>
        <v>0</v>
      </c>
      <c r="AH214" s="139">
        <f t="shared" si="95"/>
        <v>0</v>
      </c>
      <c r="AI214" s="139">
        <f t="shared" si="95"/>
        <v>0</v>
      </c>
      <c r="AJ214" s="139">
        <f t="shared" si="95"/>
        <v>0</v>
      </c>
      <c r="AK214" s="139">
        <f t="shared" si="95"/>
        <v>0</v>
      </c>
      <c r="AL214" s="139">
        <f t="shared" si="95"/>
        <v>0</v>
      </c>
      <c r="AM214" s="139">
        <f t="shared" si="95"/>
        <v>0</v>
      </c>
      <c r="AN214" s="139">
        <f t="shared" si="95"/>
        <v>0</v>
      </c>
      <c r="AO214" s="139">
        <f t="shared" si="95"/>
        <v>0</v>
      </c>
      <c r="AP214" s="139">
        <f t="shared" si="95"/>
        <v>0</v>
      </c>
      <c r="AQ214" s="139">
        <f t="shared" si="95"/>
        <v>0</v>
      </c>
      <c r="AR214" s="139">
        <f t="shared" si="95"/>
        <v>0</v>
      </c>
      <c r="AS214" s="139">
        <f t="shared" si="95"/>
        <v>0</v>
      </c>
      <c r="AT214" s="139">
        <f t="shared" si="95"/>
        <v>0</v>
      </c>
      <c r="AU214" s="139">
        <f t="shared" si="95"/>
        <v>0</v>
      </c>
      <c r="AV214" s="139">
        <f t="shared" si="95"/>
        <v>0</v>
      </c>
      <c r="AW214" s="139">
        <f t="shared" si="95"/>
        <v>0</v>
      </c>
      <c r="AX214" s="139">
        <f t="shared" si="95"/>
        <v>0</v>
      </c>
      <c r="AY214" s="139">
        <f t="shared" si="95"/>
        <v>0</v>
      </c>
      <c r="AZ214" s="139">
        <f t="shared" si="95"/>
        <v>0</v>
      </c>
      <c r="BA214" s="139">
        <f t="shared" si="95"/>
        <v>0</v>
      </c>
      <c r="BB214" s="139">
        <f t="shared" si="95"/>
        <v>0</v>
      </c>
      <c r="BC214" s="139">
        <f t="shared" si="95"/>
        <v>0</v>
      </c>
      <c r="BD214" s="139">
        <f t="shared" si="95"/>
        <v>0</v>
      </c>
      <c r="BE214" s="139">
        <f t="shared" si="95"/>
        <v>0</v>
      </c>
      <c r="BF214" s="139">
        <f t="shared" si="95"/>
        <v>0</v>
      </c>
      <c r="BG214" s="139">
        <f t="shared" si="95"/>
        <v>0</v>
      </c>
      <c r="BH214" s="139">
        <f t="shared" si="95"/>
        <v>0</v>
      </c>
      <c r="BI214" s="139">
        <f t="shared" si="95"/>
        <v>0</v>
      </c>
      <c r="BJ214" s="139">
        <f t="shared" si="95"/>
        <v>0</v>
      </c>
      <c r="BK214" s="139">
        <f t="shared" si="95"/>
        <v>0</v>
      </c>
      <c r="BL214" s="139">
        <f t="shared" si="95"/>
        <v>0</v>
      </c>
      <c r="BM214" s="139">
        <f t="shared" si="95"/>
        <v>0</v>
      </c>
      <c r="BN214" s="139">
        <f t="shared" si="95"/>
        <v>0</v>
      </c>
      <c r="BO214" s="139">
        <f t="shared" si="95"/>
        <v>0</v>
      </c>
      <c r="BP214" s="139">
        <f t="shared" si="95"/>
        <v>0</v>
      </c>
      <c r="BQ214" s="139">
        <f t="shared" si="95"/>
        <v>0</v>
      </c>
      <c r="BR214" s="139">
        <f t="shared" ref="BR214:EC214" si="96">BR199-BR211</f>
        <v>0</v>
      </c>
      <c r="BS214" s="139">
        <f t="shared" si="96"/>
        <v>0</v>
      </c>
      <c r="BT214" s="139">
        <f t="shared" si="96"/>
        <v>0</v>
      </c>
      <c r="BU214" s="139">
        <f t="shared" si="96"/>
        <v>0</v>
      </c>
      <c r="BV214" s="139">
        <f t="shared" si="96"/>
        <v>0</v>
      </c>
      <c r="BW214" s="139">
        <f t="shared" si="96"/>
        <v>0</v>
      </c>
      <c r="BX214" s="139">
        <f t="shared" si="96"/>
        <v>0</v>
      </c>
      <c r="BY214" s="139">
        <f t="shared" si="96"/>
        <v>0</v>
      </c>
      <c r="BZ214" s="139">
        <f t="shared" si="96"/>
        <v>0</v>
      </c>
      <c r="CA214" s="139">
        <f t="shared" si="96"/>
        <v>0</v>
      </c>
      <c r="CB214" s="139">
        <f t="shared" si="96"/>
        <v>0</v>
      </c>
      <c r="CC214" s="139">
        <f t="shared" si="96"/>
        <v>0</v>
      </c>
      <c r="CD214" s="139">
        <f t="shared" si="96"/>
        <v>0</v>
      </c>
      <c r="CE214" s="139">
        <f t="shared" si="96"/>
        <v>0</v>
      </c>
      <c r="CF214" s="139">
        <f t="shared" si="96"/>
        <v>0</v>
      </c>
      <c r="CG214" s="139">
        <f t="shared" si="96"/>
        <v>0</v>
      </c>
      <c r="CH214" s="139">
        <f t="shared" si="96"/>
        <v>0</v>
      </c>
      <c r="CI214" s="139">
        <f t="shared" si="96"/>
        <v>0</v>
      </c>
      <c r="CJ214" s="139">
        <f t="shared" si="96"/>
        <v>0</v>
      </c>
      <c r="CK214" s="139">
        <f t="shared" si="96"/>
        <v>0</v>
      </c>
      <c r="CL214" s="139">
        <f t="shared" si="96"/>
        <v>0</v>
      </c>
      <c r="CM214" s="139">
        <f t="shared" si="96"/>
        <v>0</v>
      </c>
      <c r="CN214" s="139">
        <f t="shared" si="96"/>
        <v>0</v>
      </c>
      <c r="CO214" s="139">
        <f t="shared" si="96"/>
        <v>0</v>
      </c>
      <c r="CP214" s="139">
        <f t="shared" si="96"/>
        <v>0</v>
      </c>
      <c r="CQ214" s="139">
        <f t="shared" si="96"/>
        <v>0</v>
      </c>
      <c r="CR214" s="139">
        <f t="shared" si="96"/>
        <v>0</v>
      </c>
      <c r="CS214" s="139">
        <f t="shared" si="96"/>
        <v>0</v>
      </c>
      <c r="CT214" s="139">
        <f t="shared" si="96"/>
        <v>0</v>
      </c>
      <c r="CU214" s="139">
        <f t="shared" si="96"/>
        <v>0</v>
      </c>
      <c r="CV214" s="139">
        <f t="shared" si="96"/>
        <v>0</v>
      </c>
      <c r="CW214" s="139">
        <f t="shared" si="96"/>
        <v>0</v>
      </c>
      <c r="CX214" s="139">
        <f t="shared" si="96"/>
        <v>0</v>
      </c>
      <c r="CY214" s="139">
        <f t="shared" si="96"/>
        <v>0</v>
      </c>
      <c r="CZ214" s="139">
        <f t="shared" si="96"/>
        <v>0</v>
      </c>
      <c r="DA214" s="139">
        <f t="shared" si="96"/>
        <v>0</v>
      </c>
      <c r="DB214" s="139">
        <f t="shared" si="96"/>
        <v>0</v>
      </c>
      <c r="DC214" s="139">
        <f t="shared" si="96"/>
        <v>0</v>
      </c>
      <c r="DD214" s="139">
        <f t="shared" si="96"/>
        <v>0</v>
      </c>
      <c r="DE214" s="139">
        <f t="shared" si="96"/>
        <v>0</v>
      </c>
      <c r="DF214" s="139">
        <f t="shared" si="96"/>
        <v>0</v>
      </c>
      <c r="DG214" s="139">
        <f t="shared" si="96"/>
        <v>0</v>
      </c>
      <c r="DH214" s="139">
        <f t="shared" si="96"/>
        <v>0</v>
      </c>
      <c r="DI214" s="139">
        <f t="shared" si="96"/>
        <v>0</v>
      </c>
      <c r="DJ214" s="139">
        <f t="shared" si="96"/>
        <v>0</v>
      </c>
      <c r="DK214" s="139">
        <f t="shared" si="96"/>
        <v>0</v>
      </c>
      <c r="DL214" s="139">
        <f t="shared" si="96"/>
        <v>0</v>
      </c>
      <c r="DM214" s="139">
        <f t="shared" si="96"/>
        <v>0</v>
      </c>
      <c r="DN214" s="139">
        <f t="shared" si="96"/>
        <v>0</v>
      </c>
      <c r="DO214" s="139">
        <f t="shared" si="96"/>
        <v>0</v>
      </c>
      <c r="DP214" s="139">
        <f t="shared" si="96"/>
        <v>0</v>
      </c>
      <c r="DQ214" s="139">
        <f t="shared" si="96"/>
        <v>0</v>
      </c>
      <c r="DR214" s="139">
        <f t="shared" si="96"/>
        <v>0</v>
      </c>
      <c r="DS214" s="139">
        <f t="shared" si="96"/>
        <v>0</v>
      </c>
      <c r="DT214" s="139">
        <f t="shared" si="96"/>
        <v>0</v>
      </c>
      <c r="DU214" s="139">
        <f t="shared" si="96"/>
        <v>0</v>
      </c>
      <c r="DV214" s="139">
        <f t="shared" si="96"/>
        <v>0</v>
      </c>
      <c r="DW214" s="139">
        <f t="shared" si="96"/>
        <v>0</v>
      </c>
      <c r="DX214" s="139">
        <f t="shared" si="96"/>
        <v>0</v>
      </c>
      <c r="DY214" s="139">
        <f t="shared" si="96"/>
        <v>0</v>
      </c>
      <c r="DZ214" s="139">
        <f t="shared" si="96"/>
        <v>0</v>
      </c>
      <c r="EA214" s="139">
        <f t="shared" si="96"/>
        <v>0</v>
      </c>
      <c r="EB214" s="139">
        <f t="shared" si="96"/>
        <v>0</v>
      </c>
      <c r="EC214" s="139">
        <f t="shared" si="96"/>
        <v>0</v>
      </c>
      <c r="ED214" s="139">
        <f t="shared" ref="ED214:FN214" si="97">ED199-ED211</f>
        <v>0</v>
      </c>
      <c r="EE214" s="139">
        <f t="shared" si="97"/>
        <v>0</v>
      </c>
      <c r="EF214" s="139">
        <f t="shared" si="97"/>
        <v>0</v>
      </c>
      <c r="EG214" s="139">
        <f t="shared" si="97"/>
        <v>0</v>
      </c>
      <c r="EH214" s="139">
        <f t="shared" si="97"/>
        <v>0</v>
      </c>
      <c r="EI214" s="139">
        <f t="shared" si="97"/>
        <v>0</v>
      </c>
      <c r="EJ214" s="139">
        <f t="shared" si="97"/>
        <v>0</v>
      </c>
      <c r="EK214" s="139">
        <f t="shared" si="97"/>
        <v>0</v>
      </c>
      <c r="EL214" s="139">
        <f t="shared" si="97"/>
        <v>0</v>
      </c>
      <c r="EM214" s="139">
        <f t="shared" si="97"/>
        <v>0</v>
      </c>
      <c r="EN214" s="139">
        <f t="shared" si="97"/>
        <v>0</v>
      </c>
      <c r="EO214" s="139">
        <f t="shared" si="97"/>
        <v>0</v>
      </c>
      <c r="EP214" s="139">
        <f t="shared" si="97"/>
        <v>0</v>
      </c>
      <c r="EQ214" s="139">
        <f t="shared" si="97"/>
        <v>0</v>
      </c>
      <c r="ER214" s="139">
        <f t="shared" si="97"/>
        <v>0</v>
      </c>
      <c r="ES214" s="139">
        <f t="shared" si="97"/>
        <v>0</v>
      </c>
      <c r="ET214" s="139">
        <f t="shared" si="97"/>
        <v>0</v>
      </c>
      <c r="EU214" s="139">
        <f t="shared" si="97"/>
        <v>0</v>
      </c>
      <c r="EV214" s="139">
        <f t="shared" si="97"/>
        <v>0</v>
      </c>
      <c r="EW214" s="139">
        <f t="shared" si="97"/>
        <v>0</v>
      </c>
      <c r="EX214" s="139">
        <f t="shared" si="97"/>
        <v>0</v>
      </c>
      <c r="EY214" s="139">
        <f t="shared" si="97"/>
        <v>0</v>
      </c>
      <c r="EZ214" s="139">
        <f t="shared" si="97"/>
        <v>0</v>
      </c>
      <c r="FA214" s="139">
        <f t="shared" si="97"/>
        <v>0</v>
      </c>
      <c r="FB214" s="139">
        <f t="shared" si="97"/>
        <v>0</v>
      </c>
      <c r="FC214" s="139">
        <f t="shared" si="97"/>
        <v>0</v>
      </c>
      <c r="FD214" s="139">
        <f t="shared" si="97"/>
        <v>0</v>
      </c>
      <c r="FE214" s="139">
        <f t="shared" si="97"/>
        <v>0</v>
      </c>
      <c r="FF214" s="139">
        <f t="shared" si="97"/>
        <v>0</v>
      </c>
      <c r="FG214" s="139">
        <f t="shared" si="97"/>
        <v>0</v>
      </c>
      <c r="FH214" s="139">
        <f t="shared" si="97"/>
        <v>0</v>
      </c>
      <c r="FI214" s="139">
        <f t="shared" si="97"/>
        <v>0</v>
      </c>
      <c r="FJ214" s="139">
        <f t="shared" si="97"/>
        <v>0</v>
      </c>
      <c r="FK214" s="139">
        <f t="shared" si="97"/>
        <v>0</v>
      </c>
      <c r="FL214" s="139">
        <f t="shared" si="97"/>
        <v>0</v>
      </c>
      <c r="FM214" s="139">
        <f t="shared" si="97"/>
        <v>0</v>
      </c>
      <c r="FN214" s="139">
        <f t="shared" si="97"/>
        <v>0</v>
      </c>
    </row>
    <row r="215" spans="1:170"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139"/>
      <c r="DT215" s="139"/>
      <c r="DU215" s="139"/>
      <c r="DV215" s="139"/>
      <c r="DW215" s="139"/>
      <c r="DX215" s="139"/>
      <c r="DY215" s="139"/>
      <c r="DZ215" s="139"/>
      <c r="EA215" s="139"/>
      <c r="EB215" s="139"/>
      <c r="EC215" s="139"/>
      <c r="ED215" s="139"/>
      <c r="EE215" s="139"/>
      <c r="EF215" s="139"/>
      <c r="EG215" s="139"/>
      <c r="EH215" s="139"/>
      <c r="EI215" s="139"/>
      <c r="EJ215" s="139"/>
      <c r="EK215" s="139"/>
      <c r="EL215" s="139"/>
      <c r="EM215" s="139"/>
      <c r="EN215" s="139"/>
      <c r="EO215" s="139"/>
      <c r="EP215" s="139"/>
      <c r="EQ215" s="139"/>
      <c r="ER215" s="139"/>
      <c r="ES215" s="139"/>
      <c r="ET215" s="139"/>
      <c r="EU215" s="139"/>
      <c r="EV215" s="139"/>
      <c r="EW215" s="139"/>
      <c r="EX215" s="139"/>
      <c r="EY215" s="139"/>
      <c r="EZ215" s="139"/>
      <c r="FA215" s="139"/>
      <c r="FB215" s="139"/>
      <c r="FC215" s="139"/>
      <c r="FD215" s="139"/>
      <c r="FE215" s="139"/>
      <c r="FF215" s="139"/>
      <c r="FG215" s="139"/>
      <c r="FH215" s="139"/>
      <c r="FI215" s="139"/>
      <c r="FJ215" s="139"/>
      <c r="FK215" s="139"/>
      <c r="FL215" s="139"/>
      <c r="FM215" s="139"/>
      <c r="FN215" s="139"/>
    </row>
    <row r="216" spans="1:170">
      <c r="B216" s="146" t="s">
        <v>360</v>
      </c>
      <c r="E216" s="139">
        <f>E199</f>
        <v>0</v>
      </c>
      <c r="F216" s="139">
        <f t="shared" ref="F216:BQ216" si="98">F199</f>
        <v>0</v>
      </c>
      <c r="G216" s="139">
        <f t="shared" si="98"/>
        <v>0</v>
      </c>
      <c r="H216" s="139">
        <f t="shared" si="98"/>
        <v>0</v>
      </c>
      <c r="I216" s="139">
        <f t="shared" si="98"/>
        <v>0</v>
      </c>
      <c r="J216" s="139">
        <f t="shared" si="98"/>
        <v>0</v>
      </c>
      <c r="K216" s="139">
        <f t="shared" si="98"/>
        <v>0</v>
      </c>
      <c r="L216" s="139">
        <f t="shared" si="98"/>
        <v>0</v>
      </c>
      <c r="M216" s="139">
        <f t="shared" si="98"/>
        <v>0</v>
      </c>
      <c r="N216" s="139">
        <f t="shared" si="98"/>
        <v>0</v>
      </c>
      <c r="O216" s="139">
        <f t="shared" si="98"/>
        <v>0</v>
      </c>
      <c r="P216" s="139">
        <f t="shared" si="98"/>
        <v>0</v>
      </c>
      <c r="Q216" s="139">
        <f t="shared" si="98"/>
        <v>0</v>
      </c>
      <c r="R216" s="139">
        <f t="shared" si="98"/>
        <v>0</v>
      </c>
      <c r="S216" s="139">
        <f t="shared" si="98"/>
        <v>0</v>
      </c>
      <c r="T216" s="139">
        <f t="shared" si="98"/>
        <v>0</v>
      </c>
      <c r="U216" s="139">
        <f t="shared" si="98"/>
        <v>0</v>
      </c>
      <c r="V216" s="139">
        <f t="shared" si="98"/>
        <v>0</v>
      </c>
      <c r="W216" s="139">
        <f t="shared" si="98"/>
        <v>0</v>
      </c>
      <c r="X216" s="139">
        <f t="shared" si="98"/>
        <v>0</v>
      </c>
      <c r="Y216" s="139">
        <f t="shared" si="98"/>
        <v>0</v>
      </c>
      <c r="Z216" s="139">
        <f t="shared" si="98"/>
        <v>0</v>
      </c>
      <c r="AA216" s="139">
        <f t="shared" si="98"/>
        <v>0</v>
      </c>
      <c r="AB216" s="139">
        <f t="shared" si="98"/>
        <v>0</v>
      </c>
      <c r="AC216" s="139">
        <f t="shared" si="98"/>
        <v>0</v>
      </c>
      <c r="AD216" s="139">
        <f t="shared" si="98"/>
        <v>0</v>
      </c>
      <c r="AE216" s="139">
        <f t="shared" si="98"/>
        <v>0</v>
      </c>
      <c r="AF216" s="139">
        <f t="shared" si="98"/>
        <v>0</v>
      </c>
      <c r="AG216" s="139">
        <f t="shared" si="98"/>
        <v>0</v>
      </c>
      <c r="AH216" s="139">
        <f t="shared" si="98"/>
        <v>0</v>
      </c>
      <c r="AI216" s="139">
        <f t="shared" si="98"/>
        <v>0</v>
      </c>
      <c r="AJ216" s="139">
        <f t="shared" si="98"/>
        <v>0</v>
      </c>
      <c r="AK216" s="139">
        <f t="shared" si="98"/>
        <v>0</v>
      </c>
      <c r="AL216" s="139">
        <f t="shared" si="98"/>
        <v>0</v>
      </c>
      <c r="AM216" s="139">
        <f t="shared" si="98"/>
        <v>0</v>
      </c>
      <c r="AN216" s="139">
        <f t="shared" si="98"/>
        <v>0</v>
      </c>
      <c r="AO216" s="139">
        <f t="shared" si="98"/>
        <v>0</v>
      </c>
      <c r="AP216" s="139">
        <f t="shared" si="98"/>
        <v>0</v>
      </c>
      <c r="AQ216" s="139">
        <f t="shared" si="98"/>
        <v>0</v>
      </c>
      <c r="AR216" s="139">
        <f t="shared" si="98"/>
        <v>0</v>
      </c>
      <c r="AS216" s="139">
        <f t="shared" si="98"/>
        <v>0</v>
      </c>
      <c r="AT216" s="139">
        <f t="shared" si="98"/>
        <v>0</v>
      </c>
      <c r="AU216" s="139">
        <f t="shared" si="98"/>
        <v>0</v>
      </c>
      <c r="AV216" s="139">
        <f t="shared" si="98"/>
        <v>0</v>
      </c>
      <c r="AW216" s="139">
        <f t="shared" si="98"/>
        <v>0</v>
      </c>
      <c r="AX216" s="139">
        <f t="shared" si="98"/>
        <v>0</v>
      </c>
      <c r="AY216" s="139">
        <f t="shared" si="98"/>
        <v>0</v>
      </c>
      <c r="AZ216" s="139">
        <f t="shared" si="98"/>
        <v>0</v>
      </c>
      <c r="BA216" s="139">
        <f t="shared" si="98"/>
        <v>0</v>
      </c>
      <c r="BB216" s="139">
        <f t="shared" si="98"/>
        <v>0</v>
      </c>
      <c r="BC216" s="139">
        <f t="shared" si="98"/>
        <v>0</v>
      </c>
      <c r="BD216" s="139">
        <f t="shared" si="98"/>
        <v>0</v>
      </c>
      <c r="BE216" s="139">
        <f t="shared" si="98"/>
        <v>0</v>
      </c>
      <c r="BF216" s="139">
        <f t="shared" si="98"/>
        <v>0</v>
      </c>
      <c r="BG216" s="139">
        <f t="shared" si="98"/>
        <v>0</v>
      </c>
      <c r="BH216" s="139">
        <f t="shared" si="98"/>
        <v>0</v>
      </c>
      <c r="BI216" s="139">
        <f t="shared" si="98"/>
        <v>0</v>
      </c>
      <c r="BJ216" s="139">
        <f t="shared" si="98"/>
        <v>0</v>
      </c>
      <c r="BK216" s="139">
        <f t="shared" si="98"/>
        <v>0</v>
      </c>
      <c r="BL216" s="139">
        <f t="shared" si="98"/>
        <v>0</v>
      </c>
      <c r="BM216" s="139">
        <f t="shared" si="98"/>
        <v>0</v>
      </c>
      <c r="BN216" s="139">
        <f t="shared" si="98"/>
        <v>0</v>
      </c>
      <c r="BO216" s="139">
        <f t="shared" si="98"/>
        <v>0</v>
      </c>
      <c r="BP216" s="139">
        <f t="shared" si="98"/>
        <v>0</v>
      </c>
      <c r="BQ216" s="139">
        <f t="shared" si="98"/>
        <v>0</v>
      </c>
      <c r="BR216" s="139">
        <f t="shared" ref="BR216:EC216" si="99">BR199</f>
        <v>0</v>
      </c>
      <c r="BS216" s="139">
        <f t="shared" si="99"/>
        <v>0</v>
      </c>
      <c r="BT216" s="139">
        <f t="shared" si="99"/>
        <v>0</v>
      </c>
      <c r="BU216" s="139">
        <f t="shared" si="99"/>
        <v>0</v>
      </c>
      <c r="BV216" s="139">
        <f t="shared" si="99"/>
        <v>0</v>
      </c>
      <c r="BW216" s="139">
        <f t="shared" si="99"/>
        <v>0</v>
      </c>
      <c r="BX216" s="139">
        <f t="shared" si="99"/>
        <v>0</v>
      </c>
      <c r="BY216" s="139">
        <f t="shared" si="99"/>
        <v>0</v>
      </c>
      <c r="BZ216" s="139">
        <f t="shared" si="99"/>
        <v>0</v>
      </c>
      <c r="CA216" s="139">
        <f t="shared" si="99"/>
        <v>0</v>
      </c>
      <c r="CB216" s="139">
        <f t="shared" si="99"/>
        <v>0</v>
      </c>
      <c r="CC216" s="139">
        <f t="shared" si="99"/>
        <v>0</v>
      </c>
      <c r="CD216" s="139">
        <f t="shared" si="99"/>
        <v>0</v>
      </c>
      <c r="CE216" s="139">
        <f t="shared" si="99"/>
        <v>0</v>
      </c>
      <c r="CF216" s="139">
        <f t="shared" si="99"/>
        <v>0</v>
      </c>
      <c r="CG216" s="139">
        <f t="shared" si="99"/>
        <v>0</v>
      </c>
      <c r="CH216" s="139">
        <f t="shared" si="99"/>
        <v>0</v>
      </c>
      <c r="CI216" s="139">
        <f t="shared" si="99"/>
        <v>0</v>
      </c>
      <c r="CJ216" s="139">
        <f t="shared" si="99"/>
        <v>0</v>
      </c>
      <c r="CK216" s="139">
        <f t="shared" si="99"/>
        <v>0</v>
      </c>
      <c r="CL216" s="139">
        <f t="shared" si="99"/>
        <v>0</v>
      </c>
      <c r="CM216" s="139">
        <f t="shared" si="99"/>
        <v>0</v>
      </c>
      <c r="CN216" s="139">
        <f t="shared" si="99"/>
        <v>0</v>
      </c>
      <c r="CO216" s="139">
        <f t="shared" si="99"/>
        <v>0</v>
      </c>
      <c r="CP216" s="139">
        <f t="shared" si="99"/>
        <v>0</v>
      </c>
      <c r="CQ216" s="139">
        <f t="shared" si="99"/>
        <v>0</v>
      </c>
      <c r="CR216" s="139">
        <f t="shared" si="99"/>
        <v>0</v>
      </c>
      <c r="CS216" s="139">
        <f t="shared" si="99"/>
        <v>0</v>
      </c>
      <c r="CT216" s="139">
        <f t="shared" si="99"/>
        <v>0</v>
      </c>
      <c r="CU216" s="139">
        <f t="shared" si="99"/>
        <v>0</v>
      </c>
      <c r="CV216" s="139">
        <f t="shared" si="99"/>
        <v>0</v>
      </c>
      <c r="CW216" s="139">
        <f t="shared" si="99"/>
        <v>0</v>
      </c>
      <c r="CX216" s="139">
        <f t="shared" si="99"/>
        <v>0</v>
      </c>
      <c r="CY216" s="139">
        <f t="shared" si="99"/>
        <v>0</v>
      </c>
      <c r="CZ216" s="139">
        <f t="shared" si="99"/>
        <v>0</v>
      </c>
      <c r="DA216" s="139">
        <f t="shared" si="99"/>
        <v>0</v>
      </c>
      <c r="DB216" s="139">
        <f t="shared" si="99"/>
        <v>0</v>
      </c>
      <c r="DC216" s="139">
        <f t="shared" si="99"/>
        <v>0</v>
      </c>
      <c r="DD216" s="139">
        <f t="shared" si="99"/>
        <v>0</v>
      </c>
      <c r="DE216" s="139">
        <f t="shared" si="99"/>
        <v>0</v>
      </c>
      <c r="DF216" s="139">
        <f t="shared" si="99"/>
        <v>0</v>
      </c>
      <c r="DG216" s="139">
        <f t="shared" si="99"/>
        <v>0</v>
      </c>
      <c r="DH216" s="139">
        <f t="shared" si="99"/>
        <v>0</v>
      </c>
      <c r="DI216" s="139">
        <f t="shared" si="99"/>
        <v>0</v>
      </c>
      <c r="DJ216" s="139">
        <f t="shared" si="99"/>
        <v>0</v>
      </c>
      <c r="DK216" s="139">
        <f t="shared" si="99"/>
        <v>0</v>
      </c>
      <c r="DL216" s="139">
        <f t="shared" si="99"/>
        <v>0</v>
      </c>
      <c r="DM216" s="139">
        <f t="shared" si="99"/>
        <v>0</v>
      </c>
      <c r="DN216" s="139">
        <f t="shared" si="99"/>
        <v>0</v>
      </c>
      <c r="DO216" s="139">
        <f t="shared" si="99"/>
        <v>0</v>
      </c>
      <c r="DP216" s="139">
        <f t="shared" si="99"/>
        <v>0</v>
      </c>
      <c r="DQ216" s="139">
        <f t="shared" si="99"/>
        <v>0</v>
      </c>
      <c r="DR216" s="139">
        <f t="shared" si="99"/>
        <v>0</v>
      </c>
      <c r="DS216" s="139">
        <f t="shared" si="99"/>
        <v>0</v>
      </c>
      <c r="DT216" s="139">
        <f t="shared" si="99"/>
        <v>0</v>
      </c>
      <c r="DU216" s="139">
        <f t="shared" si="99"/>
        <v>0</v>
      </c>
      <c r="DV216" s="139">
        <f t="shared" si="99"/>
        <v>0</v>
      </c>
      <c r="DW216" s="139">
        <f t="shared" si="99"/>
        <v>0</v>
      </c>
      <c r="DX216" s="139">
        <f t="shared" si="99"/>
        <v>0</v>
      </c>
      <c r="DY216" s="139">
        <f t="shared" si="99"/>
        <v>0</v>
      </c>
      <c r="DZ216" s="139">
        <f t="shared" si="99"/>
        <v>0</v>
      </c>
      <c r="EA216" s="139">
        <f t="shared" si="99"/>
        <v>0</v>
      </c>
      <c r="EB216" s="139">
        <f t="shared" si="99"/>
        <v>0</v>
      </c>
      <c r="EC216" s="139">
        <f t="shared" si="99"/>
        <v>0</v>
      </c>
      <c r="ED216" s="139">
        <f t="shared" ref="ED216:FN216" si="100">ED199</f>
        <v>0</v>
      </c>
      <c r="EE216" s="139">
        <f t="shared" si="100"/>
        <v>0</v>
      </c>
      <c r="EF216" s="139">
        <f t="shared" si="100"/>
        <v>0</v>
      </c>
      <c r="EG216" s="139">
        <f t="shared" si="100"/>
        <v>0</v>
      </c>
      <c r="EH216" s="139">
        <f t="shared" si="100"/>
        <v>0</v>
      </c>
      <c r="EI216" s="139">
        <f t="shared" si="100"/>
        <v>0</v>
      </c>
      <c r="EJ216" s="139">
        <f t="shared" si="100"/>
        <v>0</v>
      </c>
      <c r="EK216" s="139">
        <f t="shared" si="100"/>
        <v>0</v>
      </c>
      <c r="EL216" s="139">
        <f t="shared" si="100"/>
        <v>0</v>
      </c>
      <c r="EM216" s="139">
        <f t="shared" si="100"/>
        <v>0</v>
      </c>
      <c r="EN216" s="139">
        <f t="shared" si="100"/>
        <v>0</v>
      </c>
      <c r="EO216" s="139">
        <f t="shared" si="100"/>
        <v>0</v>
      </c>
      <c r="EP216" s="139">
        <f t="shared" si="100"/>
        <v>0</v>
      </c>
      <c r="EQ216" s="139">
        <f t="shared" si="100"/>
        <v>0</v>
      </c>
      <c r="ER216" s="139">
        <f t="shared" si="100"/>
        <v>0</v>
      </c>
      <c r="ES216" s="139">
        <f t="shared" si="100"/>
        <v>0</v>
      </c>
      <c r="ET216" s="139">
        <f t="shared" si="100"/>
        <v>0</v>
      </c>
      <c r="EU216" s="139">
        <f t="shared" si="100"/>
        <v>0</v>
      </c>
      <c r="EV216" s="139">
        <f t="shared" si="100"/>
        <v>0</v>
      </c>
      <c r="EW216" s="139">
        <f t="shared" si="100"/>
        <v>0</v>
      </c>
      <c r="EX216" s="139">
        <f t="shared" si="100"/>
        <v>0</v>
      </c>
      <c r="EY216" s="139">
        <f t="shared" si="100"/>
        <v>0</v>
      </c>
      <c r="EZ216" s="139">
        <f t="shared" si="100"/>
        <v>0</v>
      </c>
      <c r="FA216" s="139">
        <f t="shared" si="100"/>
        <v>0</v>
      </c>
      <c r="FB216" s="139">
        <f t="shared" si="100"/>
        <v>0</v>
      </c>
      <c r="FC216" s="139">
        <f t="shared" si="100"/>
        <v>0</v>
      </c>
      <c r="FD216" s="139">
        <f t="shared" si="100"/>
        <v>0</v>
      </c>
      <c r="FE216" s="139">
        <f t="shared" si="100"/>
        <v>0</v>
      </c>
      <c r="FF216" s="139">
        <f t="shared" si="100"/>
        <v>0</v>
      </c>
      <c r="FG216" s="139">
        <f t="shared" si="100"/>
        <v>0</v>
      </c>
      <c r="FH216" s="139">
        <f t="shared" si="100"/>
        <v>0</v>
      </c>
      <c r="FI216" s="139">
        <f t="shared" si="100"/>
        <v>0</v>
      </c>
      <c r="FJ216" s="139">
        <f t="shared" si="100"/>
        <v>0</v>
      </c>
      <c r="FK216" s="139">
        <f t="shared" si="100"/>
        <v>0</v>
      </c>
      <c r="FL216" s="139">
        <f t="shared" si="100"/>
        <v>0</v>
      </c>
      <c r="FM216" s="139">
        <f t="shared" si="100"/>
        <v>0</v>
      </c>
      <c r="FN216" s="139">
        <f t="shared" si="100"/>
        <v>0</v>
      </c>
    </row>
    <row r="217" spans="1:170">
      <c r="B217" s="146" t="s">
        <v>351</v>
      </c>
      <c r="E217" s="139">
        <f>IF('Capital Structure'!$R$18='Capital Structure'!$U$4,E206,IF('Capital Structure'!$R$18='Capital Structure'!$U$5,E200,E213))</f>
        <v>0</v>
      </c>
      <c r="F217" s="139">
        <f>IF('Capital Structure'!$R$18='Capital Structure'!$U$4,F206,IF('Capital Structure'!$R$18='Capital Structure'!$U$5,F200,F213))</f>
        <v>0</v>
      </c>
      <c r="G217" s="139">
        <f>IF('Capital Structure'!$R$18='Capital Structure'!$U$4,G206,IF('Capital Structure'!$R$18='Capital Structure'!$U$5,G200,G213))</f>
        <v>0</v>
      </c>
      <c r="H217" s="139">
        <f>IF('Capital Structure'!$R$18='Capital Structure'!$U$4,H206,IF('Capital Structure'!$R$18='Capital Structure'!$U$5,H200,H213))</f>
        <v>0</v>
      </c>
      <c r="I217" s="139">
        <f>IF('Capital Structure'!$R$18='Capital Structure'!$U$4,I206,IF('Capital Structure'!$R$18='Capital Structure'!$U$5,I200,I213))</f>
        <v>0</v>
      </c>
      <c r="J217" s="139">
        <f>IF('Capital Structure'!$R$18='Capital Structure'!$U$4,J206,IF('Capital Structure'!$R$18='Capital Structure'!$U$5,J200,J213))</f>
        <v>0</v>
      </c>
      <c r="K217" s="139">
        <f>IF('Capital Structure'!$R$18='Capital Structure'!$U$4,K206,IF('Capital Structure'!$R$18='Capital Structure'!$U$5,K200,K213))</f>
        <v>0</v>
      </c>
      <c r="L217" s="139">
        <f>IF('Capital Structure'!$R$18='Capital Structure'!$U$4,L206,IF('Capital Structure'!$R$18='Capital Structure'!$U$5,L200,L213))</f>
        <v>0</v>
      </c>
      <c r="M217" s="139">
        <f>IF('Capital Structure'!$R$18='Capital Structure'!$U$4,M206,IF('Capital Structure'!$R$18='Capital Structure'!$U$5,M200,M213))</f>
        <v>0</v>
      </c>
      <c r="N217" s="139">
        <f>IF('Capital Structure'!$R$18='Capital Structure'!$U$4,N206,IF('Capital Structure'!$R$18='Capital Structure'!$U$5,N200,N213))</f>
        <v>0</v>
      </c>
      <c r="O217" s="139">
        <f>IF('Capital Structure'!$R$18='Capital Structure'!$U$4,O206,IF('Capital Structure'!$R$18='Capital Structure'!$U$5,O200,O213))</f>
        <v>0</v>
      </c>
      <c r="P217" s="139">
        <f>IF('Capital Structure'!$R$18='Capital Structure'!$U$4,P206,IF('Capital Structure'!$R$18='Capital Structure'!$U$5,P200,P213))</f>
        <v>0</v>
      </c>
      <c r="Q217" s="139">
        <f>IF('Capital Structure'!$R$18='Capital Structure'!$U$4,Q206,IF('Capital Structure'!$R$18='Capital Structure'!$U$5,Q200,Q213))</f>
        <v>0</v>
      </c>
      <c r="R217" s="139">
        <f>IF('Capital Structure'!$R$18='Capital Structure'!$U$4,R206,IF('Capital Structure'!$R$18='Capital Structure'!$U$5,R200,R213))</f>
        <v>0</v>
      </c>
      <c r="S217" s="139">
        <f>IF('Capital Structure'!$R$18='Capital Structure'!$U$4,S206,IF('Capital Structure'!$R$18='Capital Structure'!$U$5,S200,S213))</f>
        <v>0</v>
      </c>
      <c r="T217" s="139">
        <f>IF('Capital Structure'!$R$18='Capital Structure'!$U$4,T206,IF('Capital Structure'!$R$18='Capital Structure'!$U$5,T200,T213))</f>
        <v>0</v>
      </c>
      <c r="U217" s="139">
        <f>IF('Capital Structure'!$R$18='Capital Structure'!$U$4,U206,IF('Capital Structure'!$R$18='Capital Structure'!$U$5,U200,U213))</f>
        <v>0</v>
      </c>
      <c r="V217" s="139">
        <f>IF('Capital Structure'!$R$18='Capital Structure'!$U$4,V206,IF('Capital Structure'!$R$18='Capital Structure'!$U$5,V200,V213))</f>
        <v>0</v>
      </c>
      <c r="W217" s="139">
        <f>IF('Capital Structure'!$R$18='Capital Structure'!$U$4,W206,IF('Capital Structure'!$R$18='Capital Structure'!$U$5,W200,W213))</f>
        <v>0</v>
      </c>
      <c r="X217" s="139">
        <f>IF('Capital Structure'!$R$18='Capital Structure'!$U$4,X206,IF('Capital Structure'!$R$18='Capital Structure'!$U$5,X200,X213))</f>
        <v>0</v>
      </c>
      <c r="Y217" s="139">
        <f>IF('Capital Structure'!$R$18='Capital Structure'!$U$4,Y206,IF('Capital Structure'!$R$18='Capital Structure'!$U$5,Y200,Y213))</f>
        <v>0</v>
      </c>
      <c r="Z217" s="139">
        <f>IF('Capital Structure'!$R$18='Capital Structure'!$U$4,Z206,IF('Capital Structure'!$R$18='Capital Structure'!$U$5,Z200,Z213))</f>
        <v>0</v>
      </c>
      <c r="AA217" s="139">
        <f>IF('Capital Structure'!$R$18='Capital Structure'!$U$4,AA206,IF('Capital Structure'!$R$18='Capital Structure'!$U$5,AA200,AA213))</f>
        <v>0</v>
      </c>
      <c r="AB217" s="139">
        <f>IF('Capital Structure'!$R$18='Capital Structure'!$U$4,AB206,IF('Capital Structure'!$R$18='Capital Structure'!$U$5,AB200,AB213))</f>
        <v>0</v>
      </c>
      <c r="AC217" s="139">
        <f>IF('Capital Structure'!$R$18='Capital Structure'!$U$4,AC206,IF('Capital Structure'!$R$18='Capital Structure'!$U$5,AC200,AC213))</f>
        <v>0</v>
      </c>
      <c r="AD217" s="139">
        <f>IF('Capital Structure'!$R$18='Capital Structure'!$U$4,AD206,IF('Capital Structure'!$R$18='Capital Structure'!$U$5,AD200,AD213))</f>
        <v>0</v>
      </c>
      <c r="AE217" s="139">
        <f>IF('Capital Structure'!$R$18='Capital Structure'!$U$4,AE206,IF('Capital Structure'!$R$18='Capital Structure'!$U$5,AE200,AE213))</f>
        <v>0</v>
      </c>
      <c r="AF217" s="139">
        <f>IF('Capital Structure'!$R$18='Capital Structure'!$U$4,AF206,IF('Capital Structure'!$R$18='Capital Structure'!$U$5,AF200,AF213))</f>
        <v>0</v>
      </c>
      <c r="AG217" s="139">
        <f>IF('Capital Structure'!$R$18='Capital Structure'!$U$4,AG206,IF('Capital Structure'!$R$18='Capital Structure'!$U$5,AG200,AG213))</f>
        <v>0</v>
      </c>
      <c r="AH217" s="139">
        <f>IF('Capital Structure'!$R$18='Capital Structure'!$U$4,AH206,IF('Capital Structure'!$R$18='Capital Structure'!$U$5,AH200,AH213))</f>
        <v>0</v>
      </c>
      <c r="AI217" s="139">
        <f>IF('Capital Structure'!$R$18='Capital Structure'!$U$4,AI206,IF('Capital Structure'!$R$18='Capital Structure'!$U$5,AI200,AI213))</f>
        <v>0</v>
      </c>
      <c r="AJ217" s="139">
        <f>IF('Capital Structure'!$R$18='Capital Structure'!$U$4,AJ206,IF('Capital Structure'!$R$18='Capital Structure'!$U$5,AJ200,AJ213))</f>
        <v>0</v>
      </c>
      <c r="AK217" s="139">
        <f>IF('Capital Structure'!$R$18='Capital Structure'!$U$4,AK206,IF('Capital Structure'!$R$18='Capital Structure'!$U$5,AK200,AK213))</f>
        <v>0</v>
      </c>
      <c r="AL217" s="139">
        <f>IF('Capital Structure'!$R$18='Capital Structure'!$U$4,AL206,IF('Capital Structure'!$R$18='Capital Structure'!$U$5,AL200,AL213))</f>
        <v>0</v>
      </c>
      <c r="AM217" s="139">
        <f>IF('Capital Structure'!$R$18='Capital Structure'!$U$4,AM206,IF('Capital Structure'!$R$18='Capital Structure'!$U$5,AM200,AM213))</f>
        <v>0</v>
      </c>
      <c r="AN217" s="139">
        <f>IF('Capital Structure'!$R$18='Capital Structure'!$U$4,AN206,IF('Capital Structure'!$R$18='Capital Structure'!$U$5,AN200,AN213))</f>
        <v>0</v>
      </c>
      <c r="AO217" s="139">
        <f>IF('Capital Structure'!$R$18='Capital Structure'!$U$4,AO206,IF('Capital Structure'!$R$18='Capital Structure'!$U$5,AO200,AO213))</f>
        <v>0</v>
      </c>
      <c r="AP217" s="139">
        <f>IF('Capital Structure'!$R$18='Capital Structure'!$U$4,AP206,IF('Capital Structure'!$R$18='Capital Structure'!$U$5,AP200,AP213))</f>
        <v>0</v>
      </c>
      <c r="AQ217" s="139">
        <f>IF('Capital Structure'!$R$18='Capital Structure'!$U$4,AQ206,IF('Capital Structure'!$R$18='Capital Structure'!$U$5,AQ200,AQ213))</f>
        <v>0</v>
      </c>
      <c r="AR217" s="139">
        <f>IF('Capital Structure'!$R$18='Capital Structure'!$U$4,AR206,IF('Capital Structure'!$R$18='Capital Structure'!$U$5,AR200,AR213))</f>
        <v>0</v>
      </c>
      <c r="AS217" s="139">
        <f>IF('Capital Structure'!$R$18='Capital Structure'!$U$4,AS206,IF('Capital Structure'!$R$18='Capital Structure'!$U$5,AS200,AS213))</f>
        <v>0</v>
      </c>
      <c r="AT217" s="139">
        <f>IF('Capital Structure'!$R$18='Capital Structure'!$U$4,AT206,IF('Capital Structure'!$R$18='Capital Structure'!$U$5,AT200,AT213))</f>
        <v>0</v>
      </c>
      <c r="AU217" s="139">
        <f>IF('Capital Structure'!$R$18='Capital Structure'!$U$4,AU206,IF('Capital Structure'!$R$18='Capital Structure'!$U$5,AU200,AU213))</f>
        <v>0</v>
      </c>
      <c r="AV217" s="139">
        <f>IF('Capital Structure'!$R$18='Capital Structure'!$U$4,AV206,IF('Capital Structure'!$R$18='Capital Structure'!$U$5,AV200,AV213))</f>
        <v>0</v>
      </c>
      <c r="AW217" s="139">
        <f>IF('Capital Structure'!$R$18='Capital Structure'!$U$4,AW206,IF('Capital Structure'!$R$18='Capital Structure'!$U$5,AW200,AW213))</f>
        <v>0</v>
      </c>
      <c r="AX217" s="139">
        <f>IF('Capital Structure'!$R$18='Capital Structure'!$U$4,AX206,IF('Capital Structure'!$R$18='Capital Structure'!$U$5,AX200,AX213))</f>
        <v>0</v>
      </c>
      <c r="AY217" s="139">
        <f>IF('Capital Structure'!$R$18='Capital Structure'!$U$4,AY206,IF('Capital Structure'!$R$18='Capital Structure'!$U$5,AY200,AY213))</f>
        <v>0</v>
      </c>
      <c r="AZ217" s="139">
        <f>IF('Capital Structure'!$R$18='Capital Structure'!$U$4,AZ206,IF('Capital Structure'!$R$18='Capital Structure'!$U$5,AZ200,AZ213))</f>
        <v>0</v>
      </c>
      <c r="BA217" s="139">
        <f>IF('Capital Structure'!$R$18='Capital Structure'!$U$4,BA206,IF('Capital Structure'!$R$18='Capital Structure'!$U$5,BA200,BA213))</f>
        <v>0</v>
      </c>
      <c r="BB217" s="139">
        <f>IF('Capital Structure'!$R$18='Capital Structure'!$U$4,BB206,IF('Capital Structure'!$R$18='Capital Structure'!$U$5,BB200,BB213))</f>
        <v>0</v>
      </c>
      <c r="BC217" s="139">
        <f>IF('Capital Structure'!$R$18='Capital Structure'!$U$4,BC206,IF('Capital Structure'!$R$18='Capital Structure'!$U$5,BC200,BC213))</f>
        <v>0</v>
      </c>
      <c r="BD217" s="139">
        <f>IF('Capital Structure'!$R$18='Capital Structure'!$U$4,BD206,IF('Capital Structure'!$R$18='Capital Structure'!$U$5,BD200,BD213))</f>
        <v>0</v>
      </c>
      <c r="BE217" s="139">
        <f>IF('Capital Structure'!$R$18='Capital Structure'!$U$4,BE206,IF('Capital Structure'!$R$18='Capital Structure'!$U$5,BE200,BE213))</f>
        <v>0</v>
      </c>
      <c r="BF217" s="139">
        <f>IF('Capital Structure'!$R$18='Capital Structure'!$U$4,BF206,IF('Capital Structure'!$R$18='Capital Structure'!$U$5,BF200,BF213))</f>
        <v>0</v>
      </c>
      <c r="BG217" s="139">
        <f>IF('Capital Structure'!$R$18='Capital Structure'!$U$4,BG206,IF('Capital Structure'!$R$18='Capital Structure'!$U$5,BG200,BG213))</f>
        <v>0</v>
      </c>
      <c r="BH217" s="139">
        <f>IF('Capital Structure'!$R$18='Capital Structure'!$U$4,BH206,IF('Capital Structure'!$R$18='Capital Structure'!$U$5,BH200,BH213))</f>
        <v>0</v>
      </c>
      <c r="BI217" s="139">
        <f>IF('Capital Structure'!$R$18='Capital Structure'!$U$4,BI206,IF('Capital Structure'!$R$18='Capital Structure'!$U$5,BI200,BI213))</f>
        <v>0</v>
      </c>
      <c r="BJ217" s="139">
        <f>IF('Capital Structure'!$R$18='Capital Structure'!$U$4,BJ206,IF('Capital Structure'!$R$18='Capital Structure'!$U$5,BJ200,BJ213))</f>
        <v>0</v>
      </c>
      <c r="BK217" s="139">
        <f>IF('Capital Structure'!$R$18='Capital Structure'!$U$4,BK206,IF('Capital Structure'!$R$18='Capital Structure'!$U$5,BK200,BK213))</f>
        <v>0</v>
      </c>
      <c r="BL217" s="139">
        <f>IF('Capital Structure'!$R$18='Capital Structure'!$U$4,BL206,IF('Capital Structure'!$R$18='Capital Structure'!$U$5,BL200,BL213))</f>
        <v>0</v>
      </c>
      <c r="BM217" s="139">
        <f>IF('Capital Structure'!$R$18='Capital Structure'!$U$4,BM206,IF('Capital Structure'!$R$18='Capital Structure'!$U$5,BM200,BM213))</f>
        <v>0</v>
      </c>
      <c r="BN217" s="139">
        <f>IF('Capital Structure'!$R$18='Capital Structure'!$U$4,BN206,IF('Capital Structure'!$R$18='Capital Structure'!$U$5,BN200,BN213))</f>
        <v>0</v>
      </c>
      <c r="BO217" s="139">
        <f>IF('Capital Structure'!$R$18='Capital Structure'!$U$4,BO206,IF('Capital Structure'!$R$18='Capital Structure'!$U$5,BO200,BO213))</f>
        <v>0</v>
      </c>
      <c r="BP217" s="139">
        <f>IF('Capital Structure'!$R$18='Capital Structure'!$U$4,BP206,IF('Capital Structure'!$R$18='Capital Structure'!$U$5,BP200,BP213))</f>
        <v>0</v>
      </c>
      <c r="BQ217" s="139">
        <f>IF('Capital Structure'!$R$18='Capital Structure'!$U$4,BQ206,IF('Capital Structure'!$R$18='Capital Structure'!$U$5,BQ200,BQ213))</f>
        <v>0</v>
      </c>
      <c r="BR217" s="139">
        <f>IF('Capital Structure'!$R$18='Capital Structure'!$U$4,BR206,IF('Capital Structure'!$R$18='Capital Structure'!$U$5,BR200,BR213))</f>
        <v>0</v>
      </c>
      <c r="BS217" s="139">
        <f>IF('Capital Structure'!$R$18='Capital Structure'!$U$4,BS206,IF('Capital Structure'!$R$18='Capital Structure'!$U$5,BS200,BS213))</f>
        <v>0</v>
      </c>
      <c r="BT217" s="139">
        <f>IF('Capital Structure'!$R$18='Capital Structure'!$U$4,BT206,IF('Capital Structure'!$R$18='Capital Structure'!$U$5,BT200,BT213))</f>
        <v>0</v>
      </c>
      <c r="BU217" s="139">
        <f>IF('Capital Structure'!$R$18='Capital Structure'!$U$4,BU206,IF('Capital Structure'!$R$18='Capital Structure'!$U$5,BU200,BU213))</f>
        <v>0</v>
      </c>
      <c r="BV217" s="139">
        <f>IF('Capital Structure'!$R$18='Capital Structure'!$U$4,BV206,IF('Capital Structure'!$R$18='Capital Structure'!$U$5,BV200,BV213))</f>
        <v>0</v>
      </c>
      <c r="BW217" s="139">
        <f>IF('Capital Structure'!$R$18='Capital Structure'!$U$4,BW206,IF('Capital Structure'!$R$18='Capital Structure'!$U$5,BW200,BW213))</f>
        <v>0</v>
      </c>
      <c r="BX217" s="139">
        <f>IF('Capital Structure'!$R$18='Capital Structure'!$U$4,BX206,IF('Capital Structure'!$R$18='Capital Structure'!$U$5,BX200,BX213))</f>
        <v>0</v>
      </c>
      <c r="BY217" s="139">
        <f>IF('Capital Structure'!$R$18='Capital Structure'!$U$4,BY206,IF('Capital Structure'!$R$18='Capital Structure'!$U$5,BY200,BY213))</f>
        <v>0</v>
      </c>
      <c r="BZ217" s="139">
        <f>IF('Capital Structure'!$R$18='Capital Structure'!$U$4,BZ206,IF('Capital Structure'!$R$18='Capital Structure'!$U$5,BZ200,BZ213))</f>
        <v>0</v>
      </c>
      <c r="CA217" s="139">
        <f>IF('Capital Structure'!$R$18='Capital Structure'!$U$4,CA206,IF('Capital Structure'!$R$18='Capital Structure'!$U$5,CA200,CA213))</f>
        <v>0</v>
      </c>
      <c r="CB217" s="139">
        <f>IF('Capital Structure'!$R$18='Capital Structure'!$U$4,CB206,IF('Capital Structure'!$R$18='Capital Structure'!$U$5,CB200,CB213))</f>
        <v>0</v>
      </c>
      <c r="CC217" s="139">
        <f>IF('Capital Structure'!$R$18='Capital Structure'!$U$4,CC206,IF('Capital Structure'!$R$18='Capital Structure'!$U$5,CC200,CC213))</f>
        <v>0</v>
      </c>
      <c r="CD217" s="139">
        <f>IF('Capital Structure'!$R$18='Capital Structure'!$U$4,CD206,IF('Capital Structure'!$R$18='Capital Structure'!$U$5,CD200,CD213))</f>
        <v>0</v>
      </c>
      <c r="CE217" s="139">
        <f>IF('Capital Structure'!$R$18='Capital Structure'!$U$4,CE206,IF('Capital Structure'!$R$18='Capital Structure'!$U$5,CE200,CE213))</f>
        <v>0</v>
      </c>
      <c r="CF217" s="139">
        <f>IF('Capital Structure'!$R$18='Capital Structure'!$U$4,CF206,IF('Capital Structure'!$R$18='Capital Structure'!$U$5,CF200,CF213))</f>
        <v>0</v>
      </c>
      <c r="CG217" s="139">
        <f>IF('Capital Structure'!$R$18='Capital Structure'!$U$4,CG206,IF('Capital Structure'!$R$18='Capital Structure'!$U$5,CG200,CG213))</f>
        <v>0</v>
      </c>
      <c r="CH217" s="139">
        <f>IF('Capital Structure'!$R$18='Capital Structure'!$U$4,CH206,IF('Capital Structure'!$R$18='Capital Structure'!$U$5,CH200,CH213))</f>
        <v>0</v>
      </c>
      <c r="CI217" s="139">
        <f>IF('Capital Structure'!$R$18='Capital Structure'!$U$4,CI206,IF('Capital Structure'!$R$18='Capital Structure'!$U$5,CI200,CI213))</f>
        <v>0</v>
      </c>
      <c r="CJ217" s="139">
        <f>IF('Capital Structure'!$R$18='Capital Structure'!$U$4,CJ206,IF('Capital Structure'!$R$18='Capital Structure'!$U$5,CJ200,CJ213))</f>
        <v>0</v>
      </c>
      <c r="CK217" s="139">
        <f>IF('Capital Structure'!$R$18='Capital Structure'!$U$4,CK206,IF('Capital Structure'!$R$18='Capital Structure'!$U$5,CK200,CK213))</f>
        <v>0</v>
      </c>
      <c r="CL217" s="139">
        <f>IF('Capital Structure'!$R$18='Capital Structure'!$U$4,CL206,IF('Capital Structure'!$R$18='Capital Structure'!$U$5,CL200,CL213))</f>
        <v>0</v>
      </c>
      <c r="CM217" s="139">
        <f>IF('Capital Structure'!$R$18='Capital Structure'!$U$4,CM206,IF('Capital Structure'!$R$18='Capital Structure'!$U$5,CM200,CM213))</f>
        <v>0</v>
      </c>
      <c r="CN217" s="139">
        <f>IF('Capital Structure'!$R$18='Capital Structure'!$U$4,CN206,IF('Capital Structure'!$R$18='Capital Structure'!$U$5,CN200,CN213))</f>
        <v>0</v>
      </c>
      <c r="CO217" s="139">
        <f>IF('Capital Structure'!$R$18='Capital Structure'!$U$4,CO206,IF('Capital Structure'!$R$18='Capital Structure'!$U$5,CO200,CO213))</f>
        <v>0</v>
      </c>
      <c r="CP217" s="139">
        <f>IF('Capital Structure'!$R$18='Capital Structure'!$U$4,CP206,IF('Capital Structure'!$R$18='Capital Structure'!$U$5,CP200,CP213))</f>
        <v>0</v>
      </c>
      <c r="CQ217" s="139">
        <f>IF('Capital Structure'!$R$18='Capital Structure'!$U$4,CQ206,IF('Capital Structure'!$R$18='Capital Structure'!$U$5,CQ200,CQ213))</f>
        <v>0</v>
      </c>
      <c r="CR217" s="139">
        <f>IF('Capital Structure'!$R$18='Capital Structure'!$U$4,CR206,IF('Capital Structure'!$R$18='Capital Structure'!$U$5,CR200,CR213))</f>
        <v>0</v>
      </c>
      <c r="CS217" s="139">
        <f>IF('Capital Structure'!$R$18='Capital Structure'!$U$4,CS206,IF('Capital Structure'!$R$18='Capital Structure'!$U$5,CS200,CS213))</f>
        <v>0</v>
      </c>
      <c r="CT217" s="139">
        <f>IF('Capital Structure'!$R$18='Capital Structure'!$U$4,CT206,IF('Capital Structure'!$R$18='Capital Structure'!$U$5,CT200,CT213))</f>
        <v>0</v>
      </c>
      <c r="CU217" s="139">
        <f>IF('Capital Structure'!$R$18='Capital Structure'!$U$4,CU206,IF('Capital Structure'!$R$18='Capital Structure'!$U$5,CU200,CU213))</f>
        <v>0</v>
      </c>
      <c r="CV217" s="139">
        <f>IF('Capital Structure'!$R$18='Capital Structure'!$U$4,CV206,IF('Capital Structure'!$R$18='Capital Structure'!$U$5,CV200,CV213))</f>
        <v>0</v>
      </c>
      <c r="CW217" s="139">
        <f>IF('Capital Structure'!$R$18='Capital Structure'!$U$4,CW206,IF('Capital Structure'!$R$18='Capital Structure'!$U$5,CW200,CW213))</f>
        <v>0</v>
      </c>
      <c r="CX217" s="139">
        <f>IF('Capital Structure'!$R$18='Capital Structure'!$U$4,CX206,IF('Capital Structure'!$R$18='Capital Structure'!$U$5,CX200,CX213))</f>
        <v>0</v>
      </c>
      <c r="CY217" s="139">
        <f>IF('Capital Structure'!$R$18='Capital Structure'!$U$4,CY206,IF('Capital Structure'!$R$18='Capital Structure'!$U$5,CY200,CY213))</f>
        <v>0</v>
      </c>
      <c r="CZ217" s="139">
        <f>IF('Capital Structure'!$R$18='Capital Structure'!$U$4,CZ206,IF('Capital Structure'!$R$18='Capital Structure'!$U$5,CZ200,CZ213))</f>
        <v>0</v>
      </c>
      <c r="DA217" s="139">
        <f>IF('Capital Structure'!$R$18='Capital Structure'!$U$4,DA206,IF('Capital Structure'!$R$18='Capital Structure'!$U$5,DA200,DA213))</f>
        <v>0</v>
      </c>
      <c r="DB217" s="139">
        <f>IF('Capital Structure'!$R$18='Capital Structure'!$U$4,DB206,IF('Capital Structure'!$R$18='Capital Structure'!$U$5,DB200,DB213))</f>
        <v>0</v>
      </c>
      <c r="DC217" s="139">
        <f>IF('Capital Structure'!$R$18='Capital Structure'!$U$4,DC206,IF('Capital Structure'!$R$18='Capital Structure'!$U$5,DC200,DC213))</f>
        <v>0</v>
      </c>
      <c r="DD217" s="139">
        <f>IF('Capital Structure'!$R$18='Capital Structure'!$U$4,DD206,IF('Capital Structure'!$R$18='Capital Structure'!$U$5,DD200,DD213))</f>
        <v>0</v>
      </c>
      <c r="DE217" s="139">
        <f>IF('Capital Structure'!$R$18='Capital Structure'!$U$4,DE206,IF('Capital Structure'!$R$18='Capital Structure'!$U$5,DE200,DE213))</f>
        <v>0</v>
      </c>
      <c r="DF217" s="139">
        <f>IF('Capital Structure'!$R$18='Capital Structure'!$U$4,DF206,IF('Capital Structure'!$R$18='Capital Structure'!$U$5,DF200,DF213))</f>
        <v>0</v>
      </c>
      <c r="DG217" s="139">
        <f>IF('Capital Structure'!$R$18='Capital Structure'!$U$4,DG206,IF('Capital Structure'!$R$18='Capital Structure'!$U$5,DG200,DG213))</f>
        <v>0</v>
      </c>
      <c r="DH217" s="139">
        <f>IF('Capital Structure'!$R$18='Capital Structure'!$U$4,DH206,IF('Capital Structure'!$R$18='Capital Structure'!$U$5,DH200,DH213))</f>
        <v>0</v>
      </c>
      <c r="DI217" s="139">
        <f>IF('Capital Structure'!$R$18='Capital Structure'!$U$4,DI206,IF('Capital Structure'!$R$18='Capital Structure'!$U$5,DI200,DI213))</f>
        <v>0</v>
      </c>
      <c r="DJ217" s="139">
        <f>IF('Capital Structure'!$R$18='Capital Structure'!$U$4,DJ206,IF('Capital Structure'!$R$18='Capital Structure'!$U$5,DJ200,DJ213))</f>
        <v>0</v>
      </c>
      <c r="DK217" s="139">
        <f>IF('Capital Structure'!$R$18='Capital Structure'!$U$4,DK206,IF('Capital Structure'!$R$18='Capital Structure'!$U$5,DK200,DK213))</f>
        <v>0</v>
      </c>
      <c r="DL217" s="139">
        <f>IF('Capital Structure'!$R$18='Capital Structure'!$U$4,DL206,IF('Capital Structure'!$R$18='Capital Structure'!$U$5,DL200,DL213))</f>
        <v>0</v>
      </c>
      <c r="DM217" s="139">
        <f>IF('Capital Structure'!$R$18='Capital Structure'!$U$4,DM206,IF('Capital Structure'!$R$18='Capital Structure'!$U$5,DM200,DM213))</f>
        <v>0</v>
      </c>
      <c r="DN217" s="139">
        <f>IF('Capital Structure'!$R$18='Capital Structure'!$U$4,DN206,IF('Capital Structure'!$R$18='Capital Structure'!$U$5,DN200,DN213))</f>
        <v>0</v>
      </c>
      <c r="DO217" s="139">
        <f>IF('Capital Structure'!$R$18='Capital Structure'!$U$4,DO206,IF('Capital Structure'!$R$18='Capital Structure'!$U$5,DO200,DO213))</f>
        <v>0</v>
      </c>
      <c r="DP217" s="139">
        <f>IF('Capital Structure'!$R$18='Capital Structure'!$U$4,DP206,IF('Capital Structure'!$R$18='Capital Structure'!$U$5,DP200,DP213))</f>
        <v>0</v>
      </c>
      <c r="DQ217" s="139">
        <f>IF('Capital Structure'!$R$18='Capital Structure'!$U$4,DQ206,IF('Capital Structure'!$R$18='Capital Structure'!$U$5,DQ200,DQ213))</f>
        <v>0</v>
      </c>
      <c r="DR217" s="139">
        <f>IF('Capital Structure'!$R$18='Capital Structure'!$U$4,DR206,IF('Capital Structure'!$R$18='Capital Structure'!$U$5,DR200,DR213))</f>
        <v>0</v>
      </c>
      <c r="DS217" s="139">
        <f>IF('Capital Structure'!$R$18='Capital Structure'!$U$4,DS206,IF('Capital Structure'!$R$18='Capital Structure'!$U$5,DS200,DS213))</f>
        <v>0</v>
      </c>
      <c r="DT217" s="139">
        <f>IF('Capital Structure'!$R$18='Capital Structure'!$U$4,DT206,IF('Capital Structure'!$R$18='Capital Structure'!$U$5,DT200,DT213))</f>
        <v>0</v>
      </c>
      <c r="DU217" s="139">
        <f>IF('Capital Structure'!$R$18='Capital Structure'!$U$4,DU206,IF('Capital Structure'!$R$18='Capital Structure'!$U$5,DU200,DU213))</f>
        <v>0</v>
      </c>
      <c r="DV217" s="139">
        <f>IF('Capital Structure'!$R$18='Capital Structure'!$U$4,DV206,IF('Capital Structure'!$R$18='Capital Structure'!$U$5,DV200,DV213))</f>
        <v>0</v>
      </c>
      <c r="DW217" s="139">
        <f>IF('Capital Structure'!$R$18='Capital Structure'!$U$4,DW206,IF('Capital Structure'!$R$18='Capital Structure'!$U$5,DW200,DW213))</f>
        <v>0</v>
      </c>
      <c r="DX217" s="139">
        <f>IF('Capital Structure'!$R$18='Capital Structure'!$U$4,DX206,IF('Capital Structure'!$R$18='Capital Structure'!$U$5,DX200,DX213))</f>
        <v>0</v>
      </c>
      <c r="DY217" s="139">
        <f>IF('Capital Structure'!$R$18='Capital Structure'!$U$4,DY206,IF('Capital Structure'!$R$18='Capital Structure'!$U$5,DY200,DY213))</f>
        <v>0</v>
      </c>
      <c r="DZ217" s="139">
        <f>IF('Capital Structure'!$R$18='Capital Structure'!$U$4,DZ206,IF('Capital Structure'!$R$18='Capital Structure'!$U$5,DZ200,DZ213))</f>
        <v>0</v>
      </c>
      <c r="EA217" s="139">
        <f>IF('Capital Structure'!$R$18='Capital Structure'!$U$4,EA206,IF('Capital Structure'!$R$18='Capital Structure'!$U$5,EA200,EA213))</f>
        <v>0</v>
      </c>
      <c r="EB217" s="139">
        <f>IF('Capital Structure'!$R$18='Capital Structure'!$U$4,EB206,IF('Capital Structure'!$R$18='Capital Structure'!$U$5,EB200,EB213))</f>
        <v>0</v>
      </c>
      <c r="EC217" s="139">
        <f>IF('Capital Structure'!$R$18='Capital Structure'!$U$4,EC206,IF('Capital Structure'!$R$18='Capital Structure'!$U$5,EC200,EC213))</f>
        <v>0</v>
      </c>
      <c r="ED217" s="139">
        <f>IF('Capital Structure'!$R$18='Capital Structure'!$U$4,ED206,IF('Capital Structure'!$R$18='Capital Structure'!$U$5,ED200,ED213))</f>
        <v>0</v>
      </c>
      <c r="EE217" s="139">
        <f>IF('Capital Structure'!$R$18='Capital Structure'!$U$4,EE206,IF('Capital Structure'!$R$18='Capital Structure'!$U$5,EE200,EE213))</f>
        <v>0</v>
      </c>
      <c r="EF217" s="139">
        <f>IF('Capital Structure'!$R$18='Capital Structure'!$U$4,EF206,IF('Capital Structure'!$R$18='Capital Structure'!$U$5,EF200,EF213))</f>
        <v>0</v>
      </c>
      <c r="EG217" s="139">
        <f>IF('Capital Structure'!$R$18='Capital Structure'!$U$4,EG206,IF('Capital Structure'!$R$18='Capital Structure'!$U$5,EG200,EG213))</f>
        <v>0</v>
      </c>
      <c r="EH217" s="139">
        <f>IF('Capital Structure'!$R$18='Capital Structure'!$U$4,EH206,IF('Capital Structure'!$R$18='Capital Structure'!$U$5,EH200,EH213))</f>
        <v>0</v>
      </c>
      <c r="EI217" s="139">
        <f>IF('Capital Structure'!$R$18='Capital Structure'!$U$4,EI206,IF('Capital Structure'!$R$18='Capital Structure'!$U$5,EI200,EI213))</f>
        <v>0</v>
      </c>
      <c r="EJ217" s="139">
        <f>IF('Capital Structure'!$R$18='Capital Structure'!$U$4,EJ206,IF('Capital Structure'!$R$18='Capital Structure'!$U$5,EJ200,EJ213))</f>
        <v>0</v>
      </c>
      <c r="EK217" s="139">
        <f>IF('Capital Structure'!$R$18='Capital Structure'!$U$4,EK206,IF('Capital Structure'!$R$18='Capital Structure'!$U$5,EK200,EK213))</f>
        <v>0</v>
      </c>
      <c r="EL217" s="139">
        <f>IF('Capital Structure'!$R$18='Capital Structure'!$U$4,EL206,IF('Capital Structure'!$R$18='Capital Structure'!$U$5,EL200,EL213))</f>
        <v>0</v>
      </c>
      <c r="EM217" s="139">
        <f>IF('Capital Structure'!$R$18='Capital Structure'!$U$4,EM206,IF('Capital Structure'!$R$18='Capital Structure'!$U$5,EM200,EM213))</f>
        <v>0</v>
      </c>
      <c r="EN217" s="139">
        <f>IF('Capital Structure'!$R$18='Capital Structure'!$U$4,EN206,IF('Capital Structure'!$R$18='Capital Structure'!$U$5,EN200,EN213))</f>
        <v>0</v>
      </c>
      <c r="EO217" s="139">
        <f>IF('Capital Structure'!$R$18='Capital Structure'!$U$4,EO206,IF('Capital Structure'!$R$18='Capital Structure'!$U$5,EO200,EO213))</f>
        <v>0</v>
      </c>
      <c r="EP217" s="139">
        <f>IF('Capital Structure'!$R$18='Capital Structure'!$U$4,EP206,IF('Capital Structure'!$R$18='Capital Structure'!$U$5,EP200,EP213))</f>
        <v>0</v>
      </c>
      <c r="EQ217" s="139">
        <f>IF('Capital Structure'!$R$18='Capital Structure'!$U$4,EQ206,IF('Capital Structure'!$R$18='Capital Structure'!$U$5,EQ200,EQ213))</f>
        <v>0</v>
      </c>
      <c r="ER217" s="139">
        <f>IF('Capital Structure'!$R$18='Capital Structure'!$U$4,ER206,IF('Capital Structure'!$R$18='Capital Structure'!$U$5,ER200,ER213))</f>
        <v>0</v>
      </c>
      <c r="ES217" s="139">
        <f>IF('Capital Structure'!$R$18='Capital Structure'!$U$4,ES206,IF('Capital Structure'!$R$18='Capital Structure'!$U$5,ES200,ES213))</f>
        <v>0</v>
      </c>
      <c r="ET217" s="139">
        <f>IF('Capital Structure'!$R$18='Capital Structure'!$U$4,ET206,IF('Capital Structure'!$R$18='Capital Structure'!$U$5,ET200,ET213))</f>
        <v>0</v>
      </c>
      <c r="EU217" s="139">
        <f>IF('Capital Structure'!$R$18='Capital Structure'!$U$4,EU206,IF('Capital Structure'!$R$18='Capital Structure'!$U$5,EU200,EU213))</f>
        <v>0</v>
      </c>
      <c r="EV217" s="139">
        <f>IF('Capital Structure'!$R$18='Capital Structure'!$U$4,EV206,IF('Capital Structure'!$R$18='Capital Structure'!$U$5,EV200,EV213))</f>
        <v>0</v>
      </c>
      <c r="EW217" s="139">
        <f>IF('Capital Structure'!$R$18='Capital Structure'!$U$4,EW206,IF('Capital Structure'!$R$18='Capital Structure'!$U$5,EW200,EW213))</f>
        <v>0</v>
      </c>
      <c r="EX217" s="139">
        <f>IF('Capital Structure'!$R$18='Capital Structure'!$U$4,EX206,IF('Capital Structure'!$R$18='Capital Structure'!$U$5,EX200,EX213))</f>
        <v>0</v>
      </c>
      <c r="EY217" s="139">
        <f>IF('Capital Structure'!$R$18='Capital Structure'!$U$4,EY206,IF('Capital Structure'!$R$18='Capital Structure'!$U$5,EY200,EY213))</f>
        <v>0</v>
      </c>
      <c r="EZ217" s="139">
        <f>IF('Capital Structure'!$R$18='Capital Structure'!$U$4,EZ206,IF('Capital Structure'!$R$18='Capital Structure'!$U$5,EZ200,EZ213))</f>
        <v>0</v>
      </c>
      <c r="FA217" s="139">
        <f>IF('Capital Structure'!$R$18='Capital Structure'!$U$4,FA206,IF('Capital Structure'!$R$18='Capital Structure'!$U$5,FA200,FA213))</f>
        <v>0</v>
      </c>
      <c r="FB217" s="139">
        <f>IF('Capital Structure'!$R$18='Capital Structure'!$U$4,FB206,IF('Capital Structure'!$R$18='Capital Structure'!$U$5,FB200,FB213))</f>
        <v>0</v>
      </c>
      <c r="FC217" s="139">
        <f>IF('Capital Structure'!$R$18='Capital Structure'!$U$4,FC206,IF('Capital Structure'!$R$18='Capital Structure'!$U$5,FC200,FC213))</f>
        <v>0</v>
      </c>
      <c r="FD217" s="139">
        <f>IF('Capital Structure'!$R$18='Capital Structure'!$U$4,FD206,IF('Capital Structure'!$R$18='Capital Structure'!$U$5,FD200,FD213))</f>
        <v>0</v>
      </c>
      <c r="FE217" s="139">
        <f>IF('Capital Structure'!$R$18='Capital Structure'!$U$4,FE206,IF('Capital Structure'!$R$18='Capital Structure'!$U$5,FE200,FE213))</f>
        <v>0</v>
      </c>
      <c r="FF217" s="139">
        <f>IF('Capital Structure'!$R$18='Capital Structure'!$U$4,FF206,IF('Capital Structure'!$R$18='Capital Structure'!$U$5,FF200,FF213))</f>
        <v>0</v>
      </c>
      <c r="FG217" s="139">
        <f>IF('Capital Structure'!$R$18='Capital Structure'!$U$4,FG206,IF('Capital Structure'!$R$18='Capital Structure'!$U$5,FG200,FG213))</f>
        <v>0</v>
      </c>
      <c r="FH217" s="139">
        <f>IF('Capital Structure'!$R$18='Capital Structure'!$U$4,FH206,IF('Capital Structure'!$R$18='Capital Structure'!$U$5,FH200,FH213))</f>
        <v>0</v>
      </c>
      <c r="FI217" s="139">
        <f>IF('Capital Structure'!$R$18='Capital Structure'!$U$4,FI206,IF('Capital Structure'!$R$18='Capital Structure'!$U$5,FI200,FI213))</f>
        <v>0</v>
      </c>
      <c r="FJ217" s="139">
        <f>IF('Capital Structure'!$R$18='Capital Structure'!$U$4,FJ206,IF('Capital Structure'!$R$18='Capital Structure'!$U$5,FJ200,FJ213))</f>
        <v>0</v>
      </c>
      <c r="FK217" s="139">
        <f>IF('Capital Structure'!$R$18='Capital Structure'!$U$4,FK206,IF('Capital Structure'!$R$18='Capital Structure'!$U$5,FK200,FK213))</f>
        <v>0</v>
      </c>
      <c r="FL217" s="139">
        <f>IF('Capital Structure'!$R$18='Capital Structure'!$U$4,FL206,IF('Capital Structure'!$R$18='Capital Structure'!$U$5,FL200,FL213))</f>
        <v>0</v>
      </c>
      <c r="FM217" s="139">
        <f>IF('Capital Structure'!$R$18='Capital Structure'!$U$4,FM206,IF('Capital Structure'!$R$18='Capital Structure'!$U$5,FM200,FM213))</f>
        <v>0</v>
      </c>
      <c r="FN217" s="139">
        <f>IF('Capital Structure'!$R$18='Capital Structure'!$U$4,FN206,IF('Capital Structure'!$R$18='Capital Structure'!$U$5,FN200,FN213))</f>
        <v>0</v>
      </c>
    </row>
    <row r="218" spans="1:170">
      <c r="B218" s="146" t="s">
        <v>353</v>
      </c>
      <c r="E218" s="139">
        <f>IF('Capital Structure'!$R$18='Capital Structure'!$U$5,E202,IF('Capital Structure'!$R$18='Capital Structure'!$U$4,E207,0))</f>
        <v>0</v>
      </c>
      <c r="F218" s="139">
        <f>IF('Capital Structure'!$R$18='Capital Structure'!$U$5,F202,IF('Capital Structure'!$R$18='Capital Structure'!$U$4,F207,0))</f>
        <v>0</v>
      </c>
      <c r="G218" s="139">
        <f>IF('Capital Structure'!$R$18='Capital Structure'!$U$5,G202,IF('Capital Structure'!$R$18='Capital Structure'!$U$4,G207,0))</f>
        <v>0</v>
      </c>
      <c r="H218" s="139">
        <f>IF('Capital Structure'!$R$18='Capital Structure'!$U$5,H202,IF('Capital Structure'!$R$18='Capital Structure'!$U$4,H207,0))</f>
        <v>0</v>
      </c>
      <c r="I218" s="139">
        <f>IF('Capital Structure'!$R$18='Capital Structure'!$U$5,I202,IF('Capital Structure'!$R$18='Capital Structure'!$U$4,I207,0))</f>
        <v>0</v>
      </c>
      <c r="J218" s="139">
        <f>IF('Capital Structure'!$R$18='Capital Structure'!$U$5,J202,IF('Capital Structure'!$R$18='Capital Structure'!$U$4,J207,0))</f>
        <v>0</v>
      </c>
      <c r="K218" s="139">
        <f>IF('Capital Structure'!$R$18='Capital Structure'!$U$5,K202,IF('Capital Structure'!$R$18='Capital Structure'!$U$4,K207,0))</f>
        <v>0</v>
      </c>
      <c r="L218" s="139">
        <f>IF('Capital Structure'!$R$18='Capital Structure'!$U$5,L202,IF('Capital Structure'!$R$18='Capital Structure'!$U$4,L207,0))</f>
        <v>0</v>
      </c>
      <c r="M218" s="139">
        <f>IF('Capital Structure'!$R$18='Capital Structure'!$U$5,M202,IF('Capital Structure'!$R$18='Capital Structure'!$U$4,M207,0))</f>
        <v>0</v>
      </c>
      <c r="N218" s="139">
        <f>IF('Capital Structure'!$R$18='Capital Structure'!$U$5,N202,IF('Capital Structure'!$R$18='Capital Structure'!$U$4,N207,0))</f>
        <v>0</v>
      </c>
      <c r="O218" s="139">
        <f>IF('Capital Structure'!$R$18='Capital Structure'!$U$5,O202,IF('Capital Structure'!$R$18='Capital Structure'!$U$4,O207,0))</f>
        <v>0</v>
      </c>
      <c r="P218" s="139">
        <f>IF('Capital Structure'!$R$18='Capital Structure'!$U$5,P202,IF('Capital Structure'!$R$18='Capital Structure'!$U$4,P207,0))</f>
        <v>0</v>
      </c>
      <c r="Q218" s="139">
        <f>IF('Capital Structure'!$R$18='Capital Structure'!$U$5,Q202,IF('Capital Structure'!$R$18='Capital Structure'!$U$4,Q207,0))</f>
        <v>0</v>
      </c>
      <c r="R218" s="139">
        <f>IF('Capital Structure'!$R$18='Capital Structure'!$U$5,R202,IF('Capital Structure'!$R$18='Capital Structure'!$U$4,R207,0))</f>
        <v>0</v>
      </c>
      <c r="S218" s="139">
        <f>IF('Capital Structure'!$R$18='Capital Structure'!$U$5,S202,IF('Capital Structure'!$R$18='Capital Structure'!$U$4,S207,0))</f>
        <v>0</v>
      </c>
      <c r="T218" s="139">
        <f>IF('Capital Structure'!$R$18='Capital Structure'!$U$5,T202,IF('Capital Structure'!$R$18='Capital Structure'!$U$4,T207,0))</f>
        <v>0</v>
      </c>
      <c r="U218" s="139">
        <f>IF('Capital Structure'!$R$18='Capital Structure'!$U$5,U202,IF('Capital Structure'!$R$18='Capital Structure'!$U$4,U207,0))</f>
        <v>0</v>
      </c>
      <c r="V218" s="139">
        <f>IF('Capital Structure'!$R$18='Capital Structure'!$U$5,V202,IF('Capital Structure'!$R$18='Capital Structure'!$U$4,V207,0))</f>
        <v>0</v>
      </c>
      <c r="W218" s="139">
        <f>IF('Capital Structure'!$R$18='Capital Structure'!$U$5,W202,IF('Capital Structure'!$R$18='Capital Structure'!$U$4,W207,0))</f>
        <v>0</v>
      </c>
      <c r="X218" s="139">
        <f>IF('Capital Structure'!$R$18='Capital Structure'!$U$5,X202,IF('Capital Structure'!$R$18='Capital Structure'!$U$4,X207,0))</f>
        <v>0</v>
      </c>
      <c r="Y218" s="139">
        <f>IF('Capital Structure'!$R$18='Capital Structure'!$U$5,Y202,IF('Capital Structure'!$R$18='Capital Structure'!$U$4,Y207,0))</f>
        <v>0</v>
      </c>
      <c r="Z218" s="139">
        <f>IF('Capital Structure'!$R$18='Capital Structure'!$U$5,Z202,IF('Capital Structure'!$R$18='Capital Structure'!$U$4,Z207,0))</f>
        <v>0</v>
      </c>
      <c r="AA218" s="139">
        <f>IF('Capital Structure'!$R$18='Capital Structure'!$U$5,AA202,IF('Capital Structure'!$R$18='Capital Structure'!$U$4,AA207,0))</f>
        <v>0</v>
      </c>
      <c r="AB218" s="139">
        <f>IF('Capital Structure'!$R$18='Capital Structure'!$U$5,AB202,IF('Capital Structure'!$R$18='Capital Structure'!$U$4,AB207,0))</f>
        <v>0</v>
      </c>
      <c r="AC218" s="139">
        <f>IF('Capital Structure'!$R$18='Capital Structure'!$U$5,AC202,IF('Capital Structure'!$R$18='Capital Structure'!$U$4,AC207,0))</f>
        <v>0</v>
      </c>
      <c r="AD218" s="139">
        <f>IF('Capital Structure'!$R$18='Capital Structure'!$U$5,AD202,IF('Capital Structure'!$R$18='Capital Structure'!$U$4,AD207,0))</f>
        <v>0</v>
      </c>
      <c r="AE218" s="139">
        <f>IF('Capital Structure'!$R$18='Capital Structure'!$U$5,AE202,IF('Capital Structure'!$R$18='Capital Structure'!$U$4,AE207,0))</f>
        <v>0</v>
      </c>
      <c r="AF218" s="139">
        <f>IF('Capital Structure'!$R$18='Capital Structure'!$U$5,AF202,IF('Capital Structure'!$R$18='Capital Structure'!$U$4,AF207,0))</f>
        <v>0</v>
      </c>
      <c r="AG218" s="139">
        <f>IF('Capital Structure'!$R$18='Capital Structure'!$U$5,AG202,IF('Capital Structure'!$R$18='Capital Structure'!$U$4,AG207,0))</f>
        <v>0</v>
      </c>
      <c r="AH218" s="139">
        <f>IF('Capital Structure'!$R$18='Capital Structure'!$U$5,AH202,IF('Capital Structure'!$R$18='Capital Structure'!$U$4,AH207,0))</f>
        <v>0</v>
      </c>
      <c r="AI218" s="139">
        <f>IF('Capital Structure'!$R$18='Capital Structure'!$U$5,AI202,IF('Capital Structure'!$R$18='Capital Structure'!$U$4,AI207,0))</f>
        <v>0</v>
      </c>
      <c r="AJ218" s="139">
        <f>IF('Capital Structure'!$R$18='Capital Structure'!$U$5,AJ202,IF('Capital Structure'!$R$18='Capital Structure'!$U$4,AJ207,0))</f>
        <v>0</v>
      </c>
      <c r="AK218" s="139">
        <f>IF('Capital Structure'!$R$18='Capital Structure'!$U$5,AK202,IF('Capital Structure'!$R$18='Capital Structure'!$U$4,AK207,0))</f>
        <v>0</v>
      </c>
      <c r="AL218" s="139">
        <f>IF('Capital Structure'!$R$18='Capital Structure'!$U$5,AL202,IF('Capital Structure'!$R$18='Capital Structure'!$U$4,AL207,0))</f>
        <v>0</v>
      </c>
      <c r="AM218" s="139">
        <f>IF('Capital Structure'!$R$18='Capital Structure'!$U$5,AM202,IF('Capital Structure'!$R$18='Capital Structure'!$U$4,AM207,0))</f>
        <v>0</v>
      </c>
      <c r="AN218" s="139">
        <f>IF('Capital Structure'!$R$18='Capital Structure'!$U$5,AN202,IF('Capital Structure'!$R$18='Capital Structure'!$U$4,AN207,0))</f>
        <v>0</v>
      </c>
      <c r="AO218" s="139">
        <f>IF('Capital Structure'!$R$18='Capital Structure'!$U$5,AO202,IF('Capital Structure'!$R$18='Capital Structure'!$U$4,AO207,0))</f>
        <v>0</v>
      </c>
      <c r="AP218" s="139">
        <f>IF('Capital Structure'!$R$18='Capital Structure'!$U$5,AP202,IF('Capital Structure'!$R$18='Capital Structure'!$U$4,AP207,0))</f>
        <v>0</v>
      </c>
      <c r="AQ218" s="139">
        <f>IF('Capital Structure'!$R$18='Capital Structure'!$U$5,AQ202,IF('Capital Structure'!$R$18='Capital Structure'!$U$4,AQ207,0))</f>
        <v>0</v>
      </c>
      <c r="AR218" s="139">
        <f>IF('Capital Structure'!$R$18='Capital Structure'!$U$5,AR202,IF('Capital Structure'!$R$18='Capital Structure'!$U$4,AR207,0))</f>
        <v>0</v>
      </c>
      <c r="AS218" s="139">
        <f>IF('Capital Structure'!$R$18='Capital Structure'!$U$5,AS202,IF('Capital Structure'!$R$18='Capital Structure'!$U$4,AS207,0))</f>
        <v>0</v>
      </c>
      <c r="AT218" s="139">
        <f>IF('Capital Structure'!$R$18='Capital Structure'!$U$5,AT202,IF('Capital Structure'!$R$18='Capital Structure'!$U$4,AT207,0))</f>
        <v>0</v>
      </c>
      <c r="AU218" s="139">
        <f>IF('Capital Structure'!$R$18='Capital Structure'!$U$5,AU202,IF('Capital Structure'!$R$18='Capital Structure'!$U$4,AU207,0))</f>
        <v>0</v>
      </c>
      <c r="AV218" s="139">
        <f>IF('Capital Structure'!$R$18='Capital Structure'!$U$5,AV202,IF('Capital Structure'!$R$18='Capital Structure'!$U$4,AV207,0))</f>
        <v>0</v>
      </c>
      <c r="AW218" s="139">
        <f>IF('Capital Structure'!$R$18='Capital Structure'!$U$5,AW202,IF('Capital Structure'!$R$18='Capital Structure'!$U$4,AW207,0))</f>
        <v>0</v>
      </c>
      <c r="AX218" s="139">
        <f>IF('Capital Structure'!$R$18='Capital Structure'!$U$5,AX202,IF('Capital Structure'!$R$18='Capital Structure'!$U$4,AX207,0))</f>
        <v>0</v>
      </c>
      <c r="AY218" s="139">
        <f>IF('Capital Structure'!$R$18='Capital Structure'!$U$5,AY202,IF('Capital Structure'!$R$18='Capital Structure'!$U$4,AY207,0))</f>
        <v>0</v>
      </c>
      <c r="AZ218" s="139">
        <f>IF('Capital Structure'!$R$18='Capital Structure'!$U$5,AZ202,IF('Capital Structure'!$R$18='Capital Structure'!$U$4,AZ207,0))</f>
        <v>0</v>
      </c>
      <c r="BA218" s="139">
        <f>IF('Capital Structure'!$R$18='Capital Structure'!$U$5,BA202,IF('Capital Structure'!$R$18='Capital Structure'!$U$4,BA207,0))</f>
        <v>0</v>
      </c>
      <c r="BB218" s="139">
        <f>IF('Capital Structure'!$R$18='Capital Structure'!$U$5,BB202,IF('Capital Structure'!$R$18='Capital Structure'!$U$4,BB207,0))</f>
        <v>0</v>
      </c>
      <c r="BC218" s="139">
        <f>IF('Capital Structure'!$R$18='Capital Structure'!$U$5,BC202,IF('Capital Structure'!$R$18='Capital Structure'!$U$4,BC207,0))</f>
        <v>0</v>
      </c>
      <c r="BD218" s="139">
        <f>IF('Capital Structure'!$R$18='Capital Structure'!$U$5,BD202,IF('Capital Structure'!$R$18='Capital Structure'!$U$4,BD207,0))</f>
        <v>0</v>
      </c>
      <c r="BE218" s="139">
        <f>IF('Capital Structure'!$R$18='Capital Structure'!$U$5,BE202,IF('Capital Structure'!$R$18='Capital Structure'!$U$4,BE207,0))</f>
        <v>0</v>
      </c>
      <c r="BF218" s="139">
        <f>IF('Capital Structure'!$R$18='Capital Structure'!$U$5,BF202,IF('Capital Structure'!$R$18='Capital Structure'!$U$4,BF207,0))</f>
        <v>0</v>
      </c>
      <c r="BG218" s="139">
        <f>IF('Capital Structure'!$R$18='Capital Structure'!$U$5,BG202,IF('Capital Structure'!$R$18='Capital Structure'!$U$4,BG207,0))</f>
        <v>0</v>
      </c>
      <c r="BH218" s="139">
        <f>IF('Capital Structure'!$R$18='Capital Structure'!$U$5,BH202,IF('Capital Structure'!$R$18='Capital Structure'!$U$4,BH207,0))</f>
        <v>0</v>
      </c>
      <c r="BI218" s="139">
        <f>IF('Capital Structure'!$R$18='Capital Structure'!$U$5,BI202,IF('Capital Structure'!$R$18='Capital Structure'!$U$4,BI207,0))</f>
        <v>0</v>
      </c>
      <c r="BJ218" s="139">
        <f>IF('Capital Structure'!$R$18='Capital Structure'!$U$5,BJ202,IF('Capital Structure'!$R$18='Capital Structure'!$U$4,BJ207,0))</f>
        <v>0</v>
      </c>
      <c r="BK218" s="139">
        <f>IF('Capital Structure'!$R$18='Capital Structure'!$U$5,BK202,IF('Capital Structure'!$R$18='Capital Structure'!$U$4,BK207,0))</f>
        <v>0</v>
      </c>
      <c r="BL218" s="139">
        <f>IF('Capital Structure'!$R$18='Capital Structure'!$U$5,BL202,IF('Capital Structure'!$R$18='Capital Structure'!$U$4,BL207,0))</f>
        <v>0</v>
      </c>
      <c r="BM218" s="139">
        <f>IF('Capital Structure'!$R$18='Capital Structure'!$U$5,BM202,IF('Capital Structure'!$R$18='Capital Structure'!$U$4,BM207,0))</f>
        <v>0</v>
      </c>
      <c r="BN218" s="139">
        <f>IF('Capital Structure'!$R$18='Capital Structure'!$U$5,BN202,IF('Capital Structure'!$R$18='Capital Structure'!$U$4,BN207,0))</f>
        <v>0</v>
      </c>
      <c r="BO218" s="139">
        <f>IF('Capital Structure'!$R$18='Capital Structure'!$U$5,BO202,IF('Capital Structure'!$R$18='Capital Structure'!$U$4,BO207,0))</f>
        <v>0</v>
      </c>
      <c r="BP218" s="139">
        <f>IF('Capital Structure'!$R$18='Capital Structure'!$U$5,BP202,IF('Capital Structure'!$R$18='Capital Structure'!$U$4,BP207,0))</f>
        <v>0</v>
      </c>
      <c r="BQ218" s="139">
        <f>IF('Capital Structure'!$R$18='Capital Structure'!$U$5,BQ202,IF('Capital Structure'!$R$18='Capital Structure'!$U$4,BQ207,0))</f>
        <v>0</v>
      </c>
      <c r="BR218" s="139">
        <f>IF('Capital Structure'!$R$18='Capital Structure'!$U$5,BR202,IF('Capital Structure'!$R$18='Capital Structure'!$U$4,BR207,0))</f>
        <v>0</v>
      </c>
      <c r="BS218" s="139">
        <f>IF('Capital Structure'!$R$18='Capital Structure'!$U$5,BS202,IF('Capital Structure'!$R$18='Capital Structure'!$U$4,BS207,0))</f>
        <v>0</v>
      </c>
      <c r="BT218" s="139">
        <f>IF('Capital Structure'!$R$18='Capital Structure'!$U$5,BT202,IF('Capital Structure'!$R$18='Capital Structure'!$U$4,BT207,0))</f>
        <v>0</v>
      </c>
      <c r="BU218" s="139">
        <f>IF('Capital Structure'!$R$18='Capital Structure'!$U$5,BU202,IF('Capital Structure'!$R$18='Capital Structure'!$U$4,BU207,0))</f>
        <v>0</v>
      </c>
      <c r="BV218" s="139">
        <f>IF('Capital Structure'!$R$18='Capital Structure'!$U$5,BV202,IF('Capital Structure'!$R$18='Capital Structure'!$U$4,BV207,0))</f>
        <v>0</v>
      </c>
      <c r="BW218" s="139">
        <f>IF('Capital Structure'!$R$18='Capital Structure'!$U$5,BW202,IF('Capital Structure'!$R$18='Capital Structure'!$U$4,BW207,0))</f>
        <v>0</v>
      </c>
      <c r="BX218" s="139">
        <f>IF('Capital Structure'!$R$18='Capital Structure'!$U$5,BX202,IF('Capital Structure'!$R$18='Capital Structure'!$U$4,BX207,0))</f>
        <v>0</v>
      </c>
      <c r="BY218" s="139">
        <f>IF('Capital Structure'!$R$18='Capital Structure'!$U$5,BY202,IF('Capital Structure'!$R$18='Capital Structure'!$U$4,BY207,0))</f>
        <v>0</v>
      </c>
      <c r="BZ218" s="139">
        <f>IF('Capital Structure'!$R$18='Capital Structure'!$U$5,BZ202,IF('Capital Structure'!$R$18='Capital Structure'!$U$4,BZ207,0))</f>
        <v>0</v>
      </c>
      <c r="CA218" s="139">
        <f>IF('Capital Structure'!$R$18='Capital Structure'!$U$5,CA202,IF('Capital Structure'!$R$18='Capital Structure'!$U$4,CA207,0))</f>
        <v>0</v>
      </c>
      <c r="CB218" s="139">
        <f>IF('Capital Structure'!$R$18='Capital Structure'!$U$5,CB202,IF('Capital Structure'!$R$18='Capital Structure'!$U$4,CB207,0))</f>
        <v>0</v>
      </c>
      <c r="CC218" s="139">
        <f>IF('Capital Structure'!$R$18='Capital Structure'!$U$5,CC202,IF('Capital Structure'!$R$18='Capital Structure'!$U$4,CC207,0))</f>
        <v>0</v>
      </c>
      <c r="CD218" s="139">
        <f>IF('Capital Structure'!$R$18='Capital Structure'!$U$5,CD202,IF('Capital Structure'!$R$18='Capital Structure'!$U$4,CD207,0))</f>
        <v>0</v>
      </c>
      <c r="CE218" s="139">
        <f>IF('Capital Structure'!$R$18='Capital Structure'!$U$5,CE202,IF('Capital Structure'!$R$18='Capital Structure'!$U$4,CE207,0))</f>
        <v>0</v>
      </c>
      <c r="CF218" s="139">
        <f>IF('Capital Structure'!$R$18='Capital Structure'!$U$5,CF202,IF('Capital Structure'!$R$18='Capital Structure'!$U$4,CF207,0))</f>
        <v>0</v>
      </c>
      <c r="CG218" s="139">
        <f>IF('Capital Structure'!$R$18='Capital Structure'!$U$5,CG202,IF('Capital Structure'!$R$18='Capital Structure'!$U$4,CG207,0))</f>
        <v>0</v>
      </c>
      <c r="CH218" s="139">
        <f>IF('Capital Structure'!$R$18='Capital Structure'!$U$5,CH202,IF('Capital Structure'!$R$18='Capital Structure'!$U$4,CH207,0))</f>
        <v>0</v>
      </c>
      <c r="CI218" s="139">
        <f>IF('Capital Structure'!$R$18='Capital Structure'!$U$5,CI202,IF('Capital Structure'!$R$18='Capital Structure'!$U$4,CI207,0))</f>
        <v>0</v>
      </c>
      <c r="CJ218" s="139">
        <f>IF('Capital Structure'!$R$18='Capital Structure'!$U$5,CJ202,IF('Capital Structure'!$R$18='Capital Structure'!$U$4,CJ207,0))</f>
        <v>0</v>
      </c>
      <c r="CK218" s="139">
        <f>IF('Capital Structure'!$R$18='Capital Structure'!$U$5,CK202,IF('Capital Structure'!$R$18='Capital Structure'!$U$4,CK207,0))</f>
        <v>0</v>
      </c>
      <c r="CL218" s="139">
        <f>IF('Capital Structure'!$R$18='Capital Structure'!$U$5,CL202,IF('Capital Structure'!$R$18='Capital Structure'!$U$4,CL207,0))</f>
        <v>0</v>
      </c>
      <c r="CM218" s="139">
        <f>IF('Capital Structure'!$R$18='Capital Structure'!$U$5,CM202,IF('Capital Structure'!$R$18='Capital Structure'!$U$4,CM207,0))</f>
        <v>0</v>
      </c>
      <c r="CN218" s="139">
        <f>IF('Capital Structure'!$R$18='Capital Structure'!$U$5,CN202,IF('Capital Structure'!$R$18='Capital Structure'!$U$4,CN207,0))</f>
        <v>0</v>
      </c>
      <c r="CO218" s="139">
        <f>IF('Capital Structure'!$R$18='Capital Structure'!$U$5,CO202,IF('Capital Structure'!$R$18='Capital Structure'!$U$4,CO207,0))</f>
        <v>0</v>
      </c>
      <c r="CP218" s="139">
        <f>IF('Capital Structure'!$R$18='Capital Structure'!$U$5,CP202,IF('Capital Structure'!$R$18='Capital Structure'!$U$4,CP207,0))</f>
        <v>0</v>
      </c>
      <c r="CQ218" s="139">
        <f>IF('Capital Structure'!$R$18='Capital Structure'!$U$5,CQ202,IF('Capital Structure'!$R$18='Capital Structure'!$U$4,CQ207,0))</f>
        <v>0</v>
      </c>
      <c r="CR218" s="139">
        <f>IF('Capital Structure'!$R$18='Capital Structure'!$U$5,CR202,IF('Capital Structure'!$R$18='Capital Structure'!$U$4,CR207,0))</f>
        <v>0</v>
      </c>
      <c r="CS218" s="139">
        <f>IF('Capital Structure'!$R$18='Capital Structure'!$U$5,CS202,IF('Capital Structure'!$R$18='Capital Structure'!$U$4,CS207,0))</f>
        <v>0</v>
      </c>
      <c r="CT218" s="139">
        <f>IF('Capital Structure'!$R$18='Capital Structure'!$U$5,CT202,IF('Capital Structure'!$R$18='Capital Structure'!$U$4,CT207,0))</f>
        <v>0</v>
      </c>
      <c r="CU218" s="139">
        <f>IF('Capital Structure'!$R$18='Capital Structure'!$U$5,CU202,IF('Capital Structure'!$R$18='Capital Structure'!$U$4,CU207,0))</f>
        <v>0</v>
      </c>
      <c r="CV218" s="139">
        <f>IF('Capital Structure'!$R$18='Capital Structure'!$U$5,CV202,IF('Capital Structure'!$R$18='Capital Structure'!$U$4,CV207,0))</f>
        <v>0</v>
      </c>
      <c r="CW218" s="139">
        <f>IF('Capital Structure'!$R$18='Capital Structure'!$U$5,CW202,IF('Capital Structure'!$R$18='Capital Structure'!$U$4,CW207,0))</f>
        <v>0</v>
      </c>
      <c r="CX218" s="139">
        <f>IF('Capital Structure'!$R$18='Capital Structure'!$U$5,CX202,IF('Capital Structure'!$R$18='Capital Structure'!$U$4,CX207,0))</f>
        <v>0</v>
      </c>
      <c r="CY218" s="139">
        <f>IF('Capital Structure'!$R$18='Capital Structure'!$U$5,CY202,IF('Capital Structure'!$R$18='Capital Structure'!$U$4,CY207,0))</f>
        <v>0</v>
      </c>
      <c r="CZ218" s="139">
        <f>IF('Capital Structure'!$R$18='Capital Structure'!$U$5,CZ202,IF('Capital Structure'!$R$18='Capital Structure'!$U$4,CZ207,0))</f>
        <v>0</v>
      </c>
      <c r="DA218" s="139">
        <f>IF('Capital Structure'!$R$18='Capital Structure'!$U$5,DA202,IF('Capital Structure'!$R$18='Capital Structure'!$U$4,DA207,0))</f>
        <v>0</v>
      </c>
      <c r="DB218" s="139">
        <f>IF('Capital Structure'!$R$18='Capital Structure'!$U$5,DB202,IF('Capital Structure'!$R$18='Capital Structure'!$U$4,DB207,0))</f>
        <v>0</v>
      </c>
      <c r="DC218" s="139">
        <f>IF('Capital Structure'!$R$18='Capital Structure'!$U$5,DC202,IF('Capital Structure'!$R$18='Capital Structure'!$U$4,DC207,0))</f>
        <v>0</v>
      </c>
      <c r="DD218" s="139">
        <f>IF('Capital Structure'!$R$18='Capital Structure'!$U$5,DD202,IF('Capital Structure'!$R$18='Capital Structure'!$U$4,DD207,0))</f>
        <v>0</v>
      </c>
      <c r="DE218" s="139">
        <f>IF('Capital Structure'!$R$18='Capital Structure'!$U$5,DE202,IF('Capital Structure'!$R$18='Capital Structure'!$U$4,DE207,0))</f>
        <v>0</v>
      </c>
      <c r="DF218" s="139">
        <f>IF('Capital Structure'!$R$18='Capital Structure'!$U$5,DF202,IF('Capital Structure'!$R$18='Capital Structure'!$U$4,DF207,0))</f>
        <v>0</v>
      </c>
      <c r="DG218" s="139">
        <f>IF('Capital Structure'!$R$18='Capital Structure'!$U$5,DG202,IF('Capital Structure'!$R$18='Capital Structure'!$U$4,DG207,0))</f>
        <v>0</v>
      </c>
      <c r="DH218" s="139">
        <f>IF('Capital Structure'!$R$18='Capital Structure'!$U$5,DH202,IF('Capital Structure'!$R$18='Capital Structure'!$U$4,DH207,0))</f>
        <v>0</v>
      </c>
      <c r="DI218" s="139">
        <f>IF('Capital Structure'!$R$18='Capital Structure'!$U$5,DI202,IF('Capital Structure'!$R$18='Capital Structure'!$U$4,DI207,0))</f>
        <v>0</v>
      </c>
      <c r="DJ218" s="139">
        <f>IF('Capital Structure'!$R$18='Capital Structure'!$U$5,DJ202,IF('Capital Structure'!$R$18='Capital Structure'!$U$4,DJ207,0))</f>
        <v>0</v>
      </c>
      <c r="DK218" s="139">
        <f>IF('Capital Structure'!$R$18='Capital Structure'!$U$5,DK202,IF('Capital Structure'!$R$18='Capital Structure'!$U$4,DK207,0))</f>
        <v>0</v>
      </c>
      <c r="DL218" s="139">
        <f>IF('Capital Structure'!$R$18='Capital Structure'!$U$5,DL202,IF('Capital Structure'!$R$18='Capital Structure'!$U$4,DL207,0))</f>
        <v>0</v>
      </c>
      <c r="DM218" s="139">
        <f>IF('Capital Structure'!$R$18='Capital Structure'!$U$5,DM202,IF('Capital Structure'!$R$18='Capital Structure'!$U$4,DM207,0))</f>
        <v>0</v>
      </c>
      <c r="DN218" s="139">
        <f>IF('Capital Structure'!$R$18='Capital Structure'!$U$5,DN202,IF('Capital Structure'!$R$18='Capital Structure'!$U$4,DN207,0))</f>
        <v>0</v>
      </c>
      <c r="DO218" s="139">
        <f>IF('Capital Structure'!$R$18='Capital Structure'!$U$5,DO202,IF('Capital Structure'!$R$18='Capital Structure'!$U$4,DO207,0))</f>
        <v>0</v>
      </c>
      <c r="DP218" s="139">
        <f>IF('Capital Structure'!$R$18='Capital Structure'!$U$5,DP202,IF('Capital Structure'!$R$18='Capital Structure'!$U$4,DP207,0))</f>
        <v>0</v>
      </c>
      <c r="DQ218" s="139">
        <f>IF('Capital Structure'!$R$18='Capital Structure'!$U$5,DQ202,IF('Capital Structure'!$R$18='Capital Structure'!$U$4,DQ207,0))</f>
        <v>0</v>
      </c>
      <c r="DR218" s="139">
        <f>IF('Capital Structure'!$R$18='Capital Structure'!$U$5,DR202,IF('Capital Structure'!$R$18='Capital Structure'!$U$4,DR207,0))</f>
        <v>0</v>
      </c>
      <c r="DS218" s="139">
        <f>IF('Capital Structure'!$R$18='Capital Structure'!$U$5,DS202,IF('Capital Structure'!$R$18='Capital Structure'!$U$4,DS207,0))</f>
        <v>0</v>
      </c>
      <c r="DT218" s="139">
        <f>IF('Capital Structure'!$R$18='Capital Structure'!$U$5,DT202,IF('Capital Structure'!$R$18='Capital Structure'!$U$4,DT207,0))</f>
        <v>0</v>
      </c>
      <c r="DU218" s="139">
        <f>IF('Capital Structure'!$R$18='Capital Structure'!$U$5,DU202,IF('Capital Structure'!$R$18='Capital Structure'!$U$4,DU207,0))</f>
        <v>0</v>
      </c>
      <c r="DV218" s="139">
        <f>IF('Capital Structure'!$R$18='Capital Structure'!$U$5,DV202,IF('Capital Structure'!$R$18='Capital Structure'!$U$4,DV207,0))</f>
        <v>0</v>
      </c>
      <c r="DW218" s="139">
        <f>IF('Capital Structure'!$R$18='Capital Structure'!$U$5,DW202,IF('Capital Structure'!$R$18='Capital Structure'!$U$4,DW207,0))</f>
        <v>0</v>
      </c>
      <c r="DX218" s="139">
        <f>IF('Capital Structure'!$R$18='Capital Structure'!$U$5,DX202,IF('Capital Structure'!$R$18='Capital Structure'!$U$4,DX207,0))</f>
        <v>0</v>
      </c>
      <c r="DY218" s="139">
        <f>IF('Capital Structure'!$R$18='Capital Structure'!$U$5,DY202,IF('Capital Structure'!$R$18='Capital Structure'!$U$4,DY207,0))</f>
        <v>0</v>
      </c>
      <c r="DZ218" s="139">
        <f>IF('Capital Structure'!$R$18='Capital Structure'!$U$5,DZ202,IF('Capital Structure'!$R$18='Capital Structure'!$U$4,DZ207,0))</f>
        <v>0</v>
      </c>
      <c r="EA218" s="139">
        <f>IF('Capital Structure'!$R$18='Capital Structure'!$U$5,EA202,IF('Capital Structure'!$R$18='Capital Structure'!$U$4,EA207,0))</f>
        <v>0</v>
      </c>
      <c r="EB218" s="139">
        <f>IF('Capital Structure'!$R$18='Capital Structure'!$U$5,EB202,IF('Capital Structure'!$R$18='Capital Structure'!$U$4,EB207,0))</f>
        <v>0</v>
      </c>
      <c r="EC218" s="139">
        <f>IF('Capital Structure'!$R$18='Capital Structure'!$U$5,EC202,IF('Capital Structure'!$R$18='Capital Structure'!$U$4,EC207,0))</f>
        <v>0</v>
      </c>
      <c r="ED218" s="139">
        <f>IF('Capital Structure'!$R$18='Capital Structure'!$U$5,ED202,IF('Capital Structure'!$R$18='Capital Structure'!$U$4,ED207,0))</f>
        <v>0</v>
      </c>
      <c r="EE218" s="139">
        <f>IF('Capital Structure'!$R$18='Capital Structure'!$U$5,EE202,IF('Capital Structure'!$R$18='Capital Structure'!$U$4,EE207,0))</f>
        <v>0</v>
      </c>
      <c r="EF218" s="139">
        <f>IF('Capital Structure'!$R$18='Capital Structure'!$U$5,EF202,IF('Capital Structure'!$R$18='Capital Structure'!$U$4,EF207,0))</f>
        <v>0</v>
      </c>
      <c r="EG218" s="139">
        <f>IF('Capital Structure'!$R$18='Capital Structure'!$U$5,EG202,IF('Capital Structure'!$R$18='Capital Structure'!$U$4,EG207,0))</f>
        <v>0</v>
      </c>
      <c r="EH218" s="139">
        <f>IF('Capital Structure'!$R$18='Capital Structure'!$U$5,EH202,IF('Capital Structure'!$R$18='Capital Structure'!$U$4,EH207,0))</f>
        <v>0</v>
      </c>
      <c r="EI218" s="139">
        <f>IF('Capital Structure'!$R$18='Capital Structure'!$U$5,EI202,IF('Capital Structure'!$R$18='Capital Structure'!$U$4,EI207,0))</f>
        <v>0</v>
      </c>
      <c r="EJ218" s="139">
        <f>IF('Capital Structure'!$R$18='Capital Structure'!$U$5,EJ202,IF('Capital Structure'!$R$18='Capital Structure'!$U$4,EJ207,0))</f>
        <v>0</v>
      </c>
      <c r="EK218" s="139">
        <f>IF('Capital Structure'!$R$18='Capital Structure'!$U$5,EK202,IF('Capital Structure'!$R$18='Capital Structure'!$U$4,EK207,0))</f>
        <v>0</v>
      </c>
      <c r="EL218" s="139">
        <f>IF('Capital Structure'!$R$18='Capital Structure'!$U$5,EL202,IF('Capital Structure'!$R$18='Capital Structure'!$U$4,EL207,0))</f>
        <v>0</v>
      </c>
      <c r="EM218" s="139">
        <f>IF('Capital Structure'!$R$18='Capital Structure'!$U$5,EM202,IF('Capital Structure'!$R$18='Capital Structure'!$U$4,EM207,0))</f>
        <v>0</v>
      </c>
      <c r="EN218" s="139">
        <f>IF('Capital Structure'!$R$18='Capital Structure'!$U$5,EN202,IF('Capital Structure'!$R$18='Capital Structure'!$U$4,EN207,0))</f>
        <v>0</v>
      </c>
      <c r="EO218" s="139">
        <f>IF('Capital Structure'!$R$18='Capital Structure'!$U$5,EO202,IF('Capital Structure'!$R$18='Capital Structure'!$U$4,EO207,0))</f>
        <v>0</v>
      </c>
      <c r="EP218" s="139">
        <f>IF('Capital Structure'!$R$18='Capital Structure'!$U$5,EP202,IF('Capital Structure'!$R$18='Capital Structure'!$U$4,EP207,0))</f>
        <v>0</v>
      </c>
      <c r="EQ218" s="139">
        <f>IF('Capital Structure'!$R$18='Capital Structure'!$U$5,EQ202,IF('Capital Structure'!$R$18='Capital Structure'!$U$4,EQ207,0))</f>
        <v>0</v>
      </c>
      <c r="ER218" s="139">
        <f>IF('Capital Structure'!$R$18='Capital Structure'!$U$5,ER202,IF('Capital Structure'!$R$18='Capital Structure'!$U$4,ER207,0))</f>
        <v>0</v>
      </c>
      <c r="ES218" s="139">
        <f>IF('Capital Structure'!$R$18='Capital Structure'!$U$5,ES202,IF('Capital Structure'!$R$18='Capital Structure'!$U$4,ES207,0))</f>
        <v>0</v>
      </c>
      <c r="ET218" s="139">
        <f>IF('Capital Structure'!$R$18='Capital Structure'!$U$5,ET202,IF('Capital Structure'!$R$18='Capital Structure'!$U$4,ET207,0))</f>
        <v>0</v>
      </c>
      <c r="EU218" s="139">
        <f>IF('Capital Structure'!$R$18='Capital Structure'!$U$5,EU202,IF('Capital Structure'!$R$18='Capital Structure'!$U$4,EU207,0))</f>
        <v>0</v>
      </c>
      <c r="EV218" s="139">
        <f>IF('Capital Structure'!$R$18='Capital Structure'!$U$5,EV202,IF('Capital Structure'!$R$18='Capital Structure'!$U$4,EV207,0))</f>
        <v>0</v>
      </c>
      <c r="EW218" s="139">
        <f>IF('Capital Structure'!$R$18='Capital Structure'!$U$5,EW202,IF('Capital Structure'!$R$18='Capital Structure'!$U$4,EW207,0))</f>
        <v>0</v>
      </c>
      <c r="EX218" s="139">
        <f>IF('Capital Structure'!$R$18='Capital Structure'!$U$5,EX202,IF('Capital Structure'!$R$18='Capital Structure'!$U$4,EX207,0))</f>
        <v>0</v>
      </c>
      <c r="EY218" s="139">
        <f>IF('Capital Structure'!$R$18='Capital Structure'!$U$5,EY202,IF('Capital Structure'!$R$18='Capital Structure'!$U$4,EY207,0))</f>
        <v>0</v>
      </c>
      <c r="EZ218" s="139">
        <f>IF('Capital Structure'!$R$18='Capital Structure'!$U$5,EZ202,IF('Capital Structure'!$R$18='Capital Structure'!$U$4,EZ207,0))</f>
        <v>0</v>
      </c>
      <c r="FA218" s="139">
        <f>IF('Capital Structure'!$R$18='Capital Structure'!$U$5,FA202,IF('Capital Structure'!$R$18='Capital Structure'!$U$4,FA207,0))</f>
        <v>0</v>
      </c>
      <c r="FB218" s="139">
        <f>IF('Capital Structure'!$R$18='Capital Structure'!$U$5,FB202,IF('Capital Structure'!$R$18='Capital Structure'!$U$4,FB207,0))</f>
        <v>0</v>
      </c>
      <c r="FC218" s="139">
        <f>IF('Capital Structure'!$R$18='Capital Structure'!$U$5,FC202,IF('Capital Structure'!$R$18='Capital Structure'!$U$4,FC207,0))</f>
        <v>0</v>
      </c>
      <c r="FD218" s="139">
        <f>IF('Capital Structure'!$R$18='Capital Structure'!$U$5,FD202,IF('Capital Structure'!$R$18='Capital Structure'!$U$4,FD207,0))</f>
        <v>0</v>
      </c>
      <c r="FE218" s="139">
        <f>IF('Capital Structure'!$R$18='Capital Structure'!$U$5,FE202,IF('Capital Structure'!$R$18='Capital Structure'!$U$4,FE207,0))</f>
        <v>0</v>
      </c>
      <c r="FF218" s="139">
        <f>IF('Capital Structure'!$R$18='Capital Structure'!$U$5,FF202,IF('Capital Structure'!$R$18='Capital Structure'!$U$4,FF207,0))</f>
        <v>0</v>
      </c>
      <c r="FG218" s="139">
        <f>IF('Capital Structure'!$R$18='Capital Structure'!$U$5,FG202,IF('Capital Structure'!$R$18='Capital Structure'!$U$4,FG207,0))</f>
        <v>0</v>
      </c>
      <c r="FH218" s="139">
        <f>IF('Capital Structure'!$R$18='Capital Structure'!$U$5,FH202,IF('Capital Structure'!$R$18='Capital Structure'!$U$4,FH207,0))</f>
        <v>0</v>
      </c>
      <c r="FI218" s="139">
        <f>IF('Capital Structure'!$R$18='Capital Structure'!$U$5,FI202,IF('Capital Structure'!$R$18='Capital Structure'!$U$4,FI207,0))</f>
        <v>0</v>
      </c>
      <c r="FJ218" s="139">
        <f>IF('Capital Structure'!$R$18='Capital Structure'!$U$5,FJ202,IF('Capital Structure'!$R$18='Capital Structure'!$U$4,FJ207,0))</f>
        <v>0</v>
      </c>
      <c r="FK218" s="139">
        <f>IF('Capital Structure'!$R$18='Capital Structure'!$U$5,FK202,IF('Capital Structure'!$R$18='Capital Structure'!$U$4,FK207,0))</f>
        <v>0</v>
      </c>
      <c r="FL218" s="139">
        <f>IF('Capital Structure'!$R$18='Capital Structure'!$U$5,FL202,IF('Capital Structure'!$R$18='Capital Structure'!$U$4,FL207,0))</f>
        <v>0</v>
      </c>
      <c r="FM218" s="139">
        <f>IF('Capital Structure'!$R$18='Capital Structure'!$U$5,FM202,IF('Capital Structure'!$R$18='Capital Structure'!$U$4,FM207,0))</f>
        <v>0</v>
      </c>
      <c r="FN218" s="139">
        <f>IF('Capital Structure'!$R$18='Capital Structure'!$U$5,FN202,IF('Capital Structure'!$R$18='Capital Structure'!$U$4,FN207,0))</f>
        <v>0</v>
      </c>
    </row>
    <row r="219" spans="1:170">
      <c r="B219" s="146" t="s">
        <v>327</v>
      </c>
      <c r="E219" s="139">
        <f>IF('Capital Structure'!$R$18='Capital Structure'!$U$5,E201+E203,IF('Capital Structure'!$R$18='Capital Structure'!$U$4,E208,E211))</f>
        <v>0</v>
      </c>
      <c r="F219" s="139">
        <f>IF('Capital Structure'!$R$18='Capital Structure'!$U$5,F201+F203,IF('Capital Structure'!$R$18='Capital Structure'!$U$4,F208,F211))</f>
        <v>0</v>
      </c>
      <c r="G219" s="139">
        <f>IF('Capital Structure'!$R$18='Capital Structure'!$U$5,G201+G203,IF('Capital Structure'!$R$18='Capital Structure'!$U$4,G208,G211))</f>
        <v>0</v>
      </c>
      <c r="H219" s="139">
        <f>IF('Capital Structure'!$R$18='Capital Structure'!$U$5,H201+H203,IF('Capital Structure'!$R$18='Capital Structure'!$U$4,H208,H211))</f>
        <v>0</v>
      </c>
      <c r="I219" s="139">
        <f>IF('Capital Structure'!$R$18='Capital Structure'!$U$5,I201+I203,IF('Capital Structure'!$R$18='Capital Structure'!$U$4,I208,I211))</f>
        <v>0</v>
      </c>
      <c r="J219" s="139">
        <f>IF('Capital Structure'!$R$18='Capital Structure'!$U$5,J201+J203,IF('Capital Structure'!$R$18='Capital Structure'!$U$4,J208,J211))</f>
        <v>0</v>
      </c>
      <c r="K219" s="139">
        <f>IF('Capital Structure'!$R$18='Capital Structure'!$U$5,K201+K203,IF('Capital Structure'!$R$18='Capital Structure'!$U$4,K208,K211))</f>
        <v>0</v>
      </c>
      <c r="L219" s="139">
        <f>IF('Capital Structure'!$R$18='Capital Structure'!$U$5,L201+L203,IF('Capital Structure'!$R$18='Capital Structure'!$U$4,L208,L211))</f>
        <v>0</v>
      </c>
      <c r="M219" s="139">
        <f>IF('Capital Structure'!$R$18='Capital Structure'!$U$5,M201+M203,IF('Capital Structure'!$R$18='Capital Structure'!$U$4,M208,M211))</f>
        <v>0</v>
      </c>
      <c r="N219" s="139">
        <f>IF('Capital Structure'!$R$18='Capital Structure'!$U$5,N201+N203,IF('Capital Structure'!$R$18='Capital Structure'!$U$4,N208,N211))</f>
        <v>0</v>
      </c>
      <c r="O219" s="139">
        <f>IF('Capital Structure'!$R$18='Capital Structure'!$U$5,O201+O203,IF('Capital Structure'!$R$18='Capital Structure'!$U$4,O208,O211))</f>
        <v>0</v>
      </c>
      <c r="P219" s="139">
        <f>IF('Capital Structure'!$R$18='Capital Structure'!$U$5,P201+P203,IF('Capital Structure'!$R$18='Capital Structure'!$U$4,P208,P211))</f>
        <v>0</v>
      </c>
      <c r="Q219" s="139">
        <f>IF('Capital Structure'!$R$18='Capital Structure'!$U$5,Q201+Q203,IF('Capital Structure'!$R$18='Capital Structure'!$U$4,Q208,Q211))</f>
        <v>0</v>
      </c>
      <c r="R219" s="139">
        <f>IF('Capital Structure'!$R$18='Capital Structure'!$U$5,R201+R203,IF('Capital Structure'!$R$18='Capital Structure'!$U$4,R208,R211))</f>
        <v>0</v>
      </c>
      <c r="S219" s="139">
        <f>IF('Capital Structure'!$R$18='Capital Structure'!$U$5,S201+S203,IF('Capital Structure'!$R$18='Capital Structure'!$U$4,S208,S211))</f>
        <v>0</v>
      </c>
      <c r="T219" s="139">
        <f>IF('Capital Structure'!$R$18='Capital Structure'!$U$5,T201+T203,IF('Capital Structure'!$R$18='Capital Structure'!$U$4,T208,T211))</f>
        <v>0</v>
      </c>
      <c r="U219" s="139">
        <f>IF('Capital Structure'!$R$18='Capital Structure'!$U$5,U201+U203,IF('Capital Structure'!$R$18='Capital Structure'!$U$4,U208,U211))</f>
        <v>0</v>
      </c>
      <c r="V219" s="139">
        <f>IF('Capital Structure'!$R$18='Capital Structure'!$U$5,V201+V203,IF('Capital Structure'!$R$18='Capital Structure'!$U$4,V208,V211))</f>
        <v>0</v>
      </c>
      <c r="W219" s="139">
        <f>IF('Capital Structure'!$R$18='Capital Structure'!$U$5,W201+W203,IF('Capital Structure'!$R$18='Capital Structure'!$U$4,W208,W211))</f>
        <v>0</v>
      </c>
      <c r="X219" s="139">
        <f>IF('Capital Structure'!$R$18='Capital Structure'!$U$5,X201+X203,IF('Capital Structure'!$R$18='Capital Structure'!$U$4,X208,X211))</f>
        <v>0</v>
      </c>
      <c r="Y219" s="139">
        <f>IF('Capital Structure'!$R$18='Capital Structure'!$U$5,Y201+Y203,IF('Capital Structure'!$R$18='Capital Structure'!$U$4,Y208,Y211))</f>
        <v>0</v>
      </c>
      <c r="Z219" s="139">
        <f>IF('Capital Structure'!$R$18='Capital Structure'!$U$5,Z201+Z203,IF('Capital Structure'!$R$18='Capital Structure'!$U$4,Z208,Z211))</f>
        <v>0</v>
      </c>
      <c r="AA219" s="139">
        <f>IF('Capital Structure'!$R$18='Capital Structure'!$U$5,AA201+AA203,IF('Capital Structure'!$R$18='Capital Structure'!$U$4,AA208,AA211))</f>
        <v>0</v>
      </c>
      <c r="AB219" s="139">
        <f>IF('Capital Structure'!$R$18='Capital Structure'!$U$5,AB201+AB203,IF('Capital Structure'!$R$18='Capital Structure'!$U$4,AB208,AB211))</f>
        <v>0</v>
      </c>
      <c r="AC219" s="139">
        <f>IF('Capital Structure'!$R$18='Capital Structure'!$U$5,AC201+AC203,IF('Capital Structure'!$R$18='Capital Structure'!$U$4,AC208,AC211))</f>
        <v>0</v>
      </c>
      <c r="AD219" s="139">
        <f>IF('Capital Structure'!$R$18='Capital Structure'!$U$5,AD201+AD203,IF('Capital Structure'!$R$18='Capital Structure'!$U$4,AD208,AD211))</f>
        <v>0</v>
      </c>
      <c r="AE219" s="139">
        <f>IF('Capital Structure'!$R$18='Capital Structure'!$U$5,AE201+AE203,IF('Capital Structure'!$R$18='Capital Structure'!$U$4,AE208,AE211))</f>
        <v>0</v>
      </c>
      <c r="AF219" s="139">
        <f>IF('Capital Structure'!$R$18='Capital Structure'!$U$5,AF201+AF203,IF('Capital Structure'!$R$18='Capital Structure'!$U$4,AF208,AF211))</f>
        <v>0</v>
      </c>
      <c r="AG219" s="139">
        <f>IF('Capital Structure'!$R$18='Capital Structure'!$U$5,AG201+AG203,IF('Capital Structure'!$R$18='Capital Structure'!$U$4,AG208,AG211))</f>
        <v>0</v>
      </c>
      <c r="AH219" s="139">
        <f>IF('Capital Structure'!$R$18='Capital Structure'!$U$5,AH201+AH203,IF('Capital Structure'!$R$18='Capital Structure'!$U$4,AH208,AH211))</f>
        <v>0</v>
      </c>
      <c r="AI219" s="139">
        <f>IF('Capital Structure'!$R$18='Capital Structure'!$U$5,AI201+AI203,IF('Capital Structure'!$R$18='Capital Structure'!$U$4,AI208,AI211))</f>
        <v>0</v>
      </c>
      <c r="AJ219" s="139">
        <f>IF('Capital Structure'!$R$18='Capital Structure'!$U$5,AJ201+AJ203,IF('Capital Structure'!$R$18='Capital Structure'!$U$4,AJ208,AJ211))</f>
        <v>0</v>
      </c>
      <c r="AK219" s="139">
        <f>IF('Capital Structure'!$R$18='Capital Structure'!$U$5,AK201+AK203,IF('Capital Structure'!$R$18='Capital Structure'!$U$4,AK208,AK211))</f>
        <v>0</v>
      </c>
      <c r="AL219" s="139">
        <f>IF('Capital Structure'!$R$18='Capital Structure'!$U$5,AL201+AL203,IF('Capital Structure'!$R$18='Capital Structure'!$U$4,AL208,AL211))</f>
        <v>0</v>
      </c>
      <c r="AM219" s="139">
        <f>IF('Capital Structure'!$R$18='Capital Structure'!$U$5,AM201+AM203,IF('Capital Structure'!$R$18='Capital Structure'!$U$4,AM208,AM211))</f>
        <v>0</v>
      </c>
      <c r="AN219" s="139">
        <f>IF('Capital Structure'!$R$18='Capital Structure'!$U$5,AN201+AN203,IF('Capital Structure'!$R$18='Capital Structure'!$U$4,AN208,AN211))</f>
        <v>0</v>
      </c>
      <c r="AO219" s="139">
        <f>IF('Capital Structure'!$R$18='Capital Structure'!$U$5,AO201+AO203,IF('Capital Structure'!$R$18='Capital Structure'!$U$4,AO208,AO211))</f>
        <v>0</v>
      </c>
      <c r="AP219" s="139">
        <f>IF('Capital Structure'!$R$18='Capital Structure'!$U$5,AP201+AP203,IF('Capital Structure'!$R$18='Capital Structure'!$U$4,AP208,AP211))</f>
        <v>0</v>
      </c>
      <c r="AQ219" s="139">
        <f>IF('Capital Structure'!$R$18='Capital Structure'!$U$5,AQ201+AQ203,IF('Capital Structure'!$R$18='Capital Structure'!$U$4,AQ208,AQ211))</f>
        <v>0</v>
      </c>
      <c r="AR219" s="139">
        <f>IF('Capital Structure'!$R$18='Capital Structure'!$U$5,AR201+AR203,IF('Capital Structure'!$R$18='Capital Structure'!$U$4,AR208,AR211))</f>
        <v>0</v>
      </c>
      <c r="AS219" s="139">
        <f>IF('Capital Structure'!$R$18='Capital Structure'!$U$5,AS201+AS203,IF('Capital Structure'!$R$18='Capital Structure'!$U$4,AS208,AS211))</f>
        <v>0</v>
      </c>
      <c r="AT219" s="139">
        <f>IF('Capital Structure'!$R$18='Capital Structure'!$U$5,AT201+AT203,IF('Capital Structure'!$R$18='Capital Structure'!$U$4,AT208,AT211))</f>
        <v>0</v>
      </c>
      <c r="AU219" s="139">
        <f>IF('Capital Structure'!$R$18='Capital Structure'!$U$5,AU201+AU203,IF('Capital Structure'!$R$18='Capital Structure'!$U$4,AU208,AU211))</f>
        <v>0</v>
      </c>
      <c r="AV219" s="139">
        <f>IF('Capital Structure'!$R$18='Capital Structure'!$U$5,AV201+AV203,IF('Capital Structure'!$R$18='Capital Structure'!$U$4,AV208,AV211))</f>
        <v>0</v>
      </c>
      <c r="AW219" s="139">
        <f>IF('Capital Structure'!$R$18='Capital Structure'!$U$5,AW201+AW203,IF('Capital Structure'!$R$18='Capital Structure'!$U$4,AW208,AW211))</f>
        <v>0</v>
      </c>
      <c r="AX219" s="139">
        <f>IF('Capital Structure'!$R$18='Capital Structure'!$U$5,AX201+AX203,IF('Capital Structure'!$R$18='Capital Structure'!$U$4,AX208,AX211))</f>
        <v>0</v>
      </c>
      <c r="AY219" s="139">
        <f>IF('Capital Structure'!$R$18='Capital Structure'!$U$5,AY201+AY203,IF('Capital Structure'!$R$18='Capital Structure'!$U$4,AY208,AY211))</f>
        <v>0</v>
      </c>
      <c r="AZ219" s="139">
        <f>IF('Capital Structure'!$R$18='Capital Structure'!$U$5,AZ201+AZ203,IF('Capital Structure'!$R$18='Capital Structure'!$U$4,AZ208,AZ211))</f>
        <v>0</v>
      </c>
      <c r="BA219" s="139">
        <f>IF('Capital Structure'!$R$18='Capital Structure'!$U$5,BA201+BA203,IF('Capital Structure'!$R$18='Capital Structure'!$U$4,BA208,BA211))</f>
        <v>0</v>
      </c>
      <c r="BB219" s="139">
        <f>IF('Capital Structure'!$R$18='Capital Structure'!$U$5,BB201+BB203,IF('Capital Structure'!$R$18='Capital Structure'!$U$4,BB208,BB211))</f>
        <v>0</v>
      </c>
      <c r="BC219" s="139">
        <f>IF('Capital Structure'!$R$18='Capital Structure'!$U$5,BC201+BC203,IF('Capital Structure'!$R$18='Capital Structure'!$U$4,BC208,BC211))</f>
        <v>0</v>
      </c>
      <c r="BD219" s="139">
        <f>IF('Capital Structure'!$R$18='Capital Structure'!$U$5,BD201+BD203,IF('Capital Structure'!$R$18='Capital Structure'!$U$4,BD208,BD211))</f>
        <v>0</v>
      </c>
      <c r="BE219" s="139">
        <f>IF('Capital Structure'!$R$18='Capital Structure'!$U$5,BE201+BE203,IF('Capital Structure'!$R$18='Capital Structure'!$U$4,BE208,BE211))</f>
        <v>0</v>
      </c>
      <c r="BF219" s="139">
        <f>IF('Capital Structure'!$R$18='Capital Structure'!$U$5,BF201+BF203,IF('Capital Structure'!$R$18='Capital Structure'!$U$4,BF208,BF211))</f>
        <v>0</v>
      </c>
      <c r="BG219" s="139">
        <f>IF('Capital Structure'!$R$18='Capital Structure'!$U$5,BG201+BG203,IF('Capital Structure'!$R$18='Capital Structure'!$U$4,BG208,BG211))</f>
        <v>0</v>
      </c>
      <c r="BH219" s="139">
        <f>IF('Capital Structure'!$R$18='Capital Structure'!$U$5,BH201+BH203,IF('Capital Structure'!$R$18='Capital Structure'!$U$4,BH208,BH211))</f>
        <v>0</v>
      </c>
      <c r="BI219" s="139">
        <f>IF('Capital Structure'!$R$18='Capital Structure'!$U$5,BI201+BI203,IF('Capital Structure'!$R$18='Capital Structure'!$U$4,BI208,BI211))</f>
        <v>0</v>
      </c>
      <c r="BJ219" s="139">
        <f>IF('Capital Structure'!$R$18='Capital Structure'!$U$5,BJ201+BJ203,IF('Capital Structure'!$R$18='Capital Structure'!$U$4,BJ208,BJ211))</f>
        <v>0</v>
      </c>
      <c r="BK219" s="139">
        <f>IF('Capital Structure'!$R$18='Capital Structure'!$U$5,BK201+BK203,IF('Capital Structure'!$R$18='Capital Structure'!$U$4,BK208,BK211))</f>
        <v>0</v>
      </c>
      <c r="BL219" s="139">
        <f>IF('Capital Structure'!$R$18='Capital Structure'!$U$5,BL201+BL203,IF('Capital Structure'!$R$18='Capital Structure'!$U$4,BL208,BL211))</f>
        <v>0</v>
      </c>
      <c r="BM219" s="139">
        <f>IF('Capital Structure'!$R$18='Capital Structure'!$U$5,BM201+BM203,IF('Capital Structure'!$R$18='Capital Structure'!$U$4,BM208,BM211))</f>
        <v>0</v>
      </c>
      <c r="BN219" s="139">
        <f>IF('Capital Structure'!$R$18='Capital Structure'!$U$5,BN201+BN203,IF('Capital Structure'!$R$18='Capital Structure'!$U$4,BN208,BN211))</f>
        <v>0</v>
      </c>
      <c r="BO219" s="139">
        <f>IF('Capital Structure'!$R$18='Capital Structure'!$U$5,BO201+BO203,IF('Capital Structure'!$R$18='Capital Structure'!$U$4,BO208,BO211))</f>
        <v>0</v>
      </c>
      <c r="BP219" s="139">
        <f>IF('Capital Structure'!$R$18='Capital Structure'!$U$5,BP201+BP203,IF('Capital Structure'!$R$18='Capital Structure'!$U$4,BP208,BP211))</f>
        <v>0</v>
      </c>
      <c r="BQ219" s="139">
        <f>IF('Capital Structure'!$R$18='Capital Structure'!$U$5,BQ201+BQ203,IF('Capital Structure'!$R$18='Capital Structure'!$U$4,BQ208,BQ211))</f>
        <v>0</v>
      </c>
      <c r="BR219" s="139">
        <f>IF('Capital Structure'!$R$18='Capital Structure'!$U$5,BR201+BR203,IF('Capital Structure'!$R$18='Capital Structure'!$U$4,BR208,BR211))</f>
        <v>0</v>
      </c>
      <c r="BS219" s="139">
        <f>IF('Capital Structure'!$R$18='Capital Structure'!$U$5,BS201+BS203,IF('Capital Structure'!$R$18='Capital Structure'!$U$4,BS208,BS211))</f>
        <v>0</v>
      </c>
      <c r="BT219" s="139">
        <f>IF('Capital Structure'!$R$18='Capital Structure'!$U$5,BT201+BT203,IF('Capital Structure'!$R$18='Capital Structure'!$U$4,BT208,BT211))</f>
        <v>0</v>
      </c>
      <c r="BU219" s="139">
        <f>IF('Capital Structure'!$R$18='Capital Structure'!$U$5,BU201+BU203,IF('Capital Structure'!$R$18='Capital Structure'!$U$4,BU208,BU211))</f>
        <v>0</v>
      </c>
      <c r="BV219" s="139">
        <f>IF('Capital Structure'!$R$18='Capital Structure'!$U$5,BV201+BV203,IF('Capital Structure'!$R$18='Capital Structure'!$U$4,BV208,BV211))</f>
        <v>0</v>
      </c>
      <c r="BW219" s="139">
        <f>IF('Capital Structure'!$R$18='Capital Structure'!$U$5,BW201+BW203,IF('Capital Structure'!$R$18='Capital Structure'!$U$4,BW208,BW211))</f>
        <v>0</v>
      </c>
      <c r="BX219" s="139">
        <f>IF('Capital Structure'!$R$18='Capital Structure'!$U$5,BX201+BX203,IF('Capital Structure'!$R$18='Capital Structure'!$U$4,BX208,BX211))</f>
        <v>0</v>
      </c>
      <c r="BY219" s="139">
        <f>IF('Capital Structure'!$R$18='Capital Structure'!$U$5,BY201+BY203,IF('Capital Structure'!$R$18='Capital Structure'!$U$4,BY208,BY211))</f>
        <v>0</v>
      </c>
      <c r="BZ219" s="139">
        <f>IF('Capital Structure'!$R$18='Capital Structure'!$U$5,BZ201+BZ203,IF('Capital Structure'!$R$18='Capital Structure'!$U$4,BZ208,BZ211))</f>
        <v>0</v>
      </c>
      <c r="CA219" s="139">
        <f>IF('Capital Structure'!$R$18='Capital Structure'!$U$5,CA201+CA203,IF('Capital Structure'!$R$18='Capital Structure'!$U$4,CA208,CA211))</f>
        <v>0</v>
      </c>
      <c r="CB219" s="139">
        <f>IF('Capital Structure'!$R$18='Capital Structure'!$U$5,CB201+CB203,IF('Capital Structure'!$R$18='Capital Structure'!$U$4,CB208,CB211))</f>
        <v>0</v>
      </c>
      <c r="CC219" s="139">
        <f>IF('Capital Structure'!$R$18='Capital Structure'!$U$5,CC201+CC203,IF('Capital Structure'!$R$18='Capital Structure'!$U$4,CC208,CC211))</f>
        <v>0</v>
      </c>
      <c r="CD219" s="139">
        <f>IF('Capital Structure'!$R$18='Capital Structure'!$U$5,CD201+CD203,IF('Capital Structure'!$R$18='Capital Structure'!$U$4,CD208,CD211))</f>
        <v>0</v>
      </c>
      <c r="CE219" s="139">
        <f>IF('Capital Structure'!$R$18='Capital Structure'!$U$5,CE201+CE203,IF('Capital Structure'!$R$18='Capital Structure'!$U$4,CE208,CE211))</f>
        <v>0</v>
      </c>
      <c r="CF219" s="139">
        <f>IF('Capital Structure'!$R$18='Capital Structure'!$U$5,CF201+CF203,IF('Capital Structure'!$R$18='Capital Structure'!$U$4,CF208,CF211))</f>
        <v>0</v>
      </c>
      <c r="CG219" s="139">
        <f>IF('Capital Structure'!$R$18='Capital Structure'!$U$5,CG201+CG203,IF('Capital Structure'!$R$18='Capital Structure'!$U$4,CG208,CG211))</f>
        <v>0</v>
      </c>
      <c r="CH219" s="139">
        <f>IF('Capital Structure'!$R$18='Capital Structure'!$U$5,CH201+CH203,IF('Capital Structure'!$R$18='Capital Structure'!$U$4,CH208,CH211))</f>
        <v>0</v>
      </c>
      <c r="CI219" s="139">
        <f>IF('Capital Structure'!$R$18='Capital Structure'!$U$5,CI201+CI203,IF('Capital Structure'!$R$18='Capital Structure'!$U$4,CI208,CI211))</f>
        <v>0</v>
      </c>
      <c r="CJ219" s="139">
        <f>IF('Capital Structure'!$R$18='Capital Structure'!$U$5,CJ201+CJ203,IF('Capital Structure'!$R$18='Capital Structure'!$U$4,CJ208,CJ211))</f>
        <v>0</v>
      </c>
      <c r="CK219" s="139">
        <f>IF('Capital Structure'!$R$18='Capital Structure'!$U$5,CK201+CK203,IF('Capital Structure'!$R$18='Capital Structure'!$U$4,CK208,CK211))</f>
        <v>0</v>
      </c>
      <c r="CL219" s="139">
        <f>IF('Capital Structure'!$R$18='Capital Structure'!$U$5,CL201+CL203,IF('Capital Structure'!$R$18='Capital Structure'!$U$4,CL208,CL211))</f>
        <v>0</v>
      </c>
      <c r="CM219" s="139">
        <f>IF('Capital Structure'!$R$18='Capital Structure'!$U$5,CM201+CM203,IF('Capital Structure'!$R$18='Capital Structure'!$U$4,CM208,CM211))</f>
        <v>0</v>
      </c>
      <c r="CN219" s="139">
        <f>IF('Capital Structure'!$R$18='Capital Structure'!$U$5,CN201+CN203,IF('Capital Structure'!$R$18='Capital Structure'!$U$4,CN208,CN211))</f>
        <v>0</v>
      </c>
      <c r="CO219" s="139">
        <f>IF('Capital Structure'!$R$18='Capital Structure'!$U$5,CO201+CO203,IF('Capital Structure'!$R$18='Capital Structure'!$U$4,CO208,CO211))</f>
        <v>0</v>
      </c>
      <c r="CP219" s="139">
        <f>IF('Capital Structure'!$R$18='Capital Structure'!$U$5,CP201+CP203,IF('Capital Structure'!$R$18='Capital Structure'!$U$4,CP208,CP211))</f>
        <v>0</v>
      </c>
      <c r="CQ219" s="139">
        <f>IF('Capital Structure'!$R$18='Capital Structure'!$U$5,CQ201+CQ203,IF('Capital Structure'!$R$18='Capital Structure'!$U$4,CQ208,CQ211))</f>
        <v>0</v>
      </c>
      <c r="CR219" s="139">
        <f>IF('Capital Structure'!$R$18='Capital Structure'!$U$5,CR201+CR203,IF('Capital Structure'!$R$18='Capital Structure'!$U$4,CR208,CR211))</f>
        <v>0</v>
      </c>
      <c r="CS219" s="139">
        <f>IF('Capital Structure'!$R$18='Capital Structure'!$U$5,CS201+CS203,IF('Capital Structure'!$R$18='Capital Structure'!$U$4,CS208,CS211))</f>
        <v>0</v>
      </c>
      <c r="CT219" s="139">
        <f>IF('Capital Structure'!$R$18='Capital Structure'!$U$5,CT201+CT203,IF('Capital Structure'!$R$18='Capital Structure'!$U$4,CT208,CT211))</f>
        <v>0</v>
      </c>
      <c r="CU219" s="139">
        <f>IF('Capital Structure'!$R$18='Capital Structure'!$U$5,CU201+CU203,IF('Capital Structure'!$R$18='Capital Structure'!$U$4,CU208,CU211))</f>
        <v>0</v>
      </c>
      <c r="CV219" s="139">
        <f>IF('Capital Structure'!$R$18='Capital Structure'!$U$5,CV201+CV203,IF('Capital Structure'!$R$18='Capital Structure'!$U$4,CV208,CV211))</f>
        <v>0</v>
      </c>
      <c r="CW219" s="139">
        <f>IF('Capital Structure'!$R$18='Capital Structure'!$U$5,CW201+CW203,IF('Capital Structure'!$R$18='Capital Structure'!$U$4,CW208,CW211))</f>
        <v>0</v>
      </c>
      <c r="CX219" s="139">
        <f>IF('Capital Structure'!$R$18='Capital Structure'!$U$5,CX201+CX203,IF('Capital Structure'!$R$18='Capital Structure'!$U$4,CX208,CX211))</f>
        <v>0</v>
      </c>
      <c r="CY219" s="139">
        <f>IF('Capital Structure'!$R$18='Capital Structure'!$U$5,CY201+CY203,IF('Capital Structure'!$R$18='Capital Structure'!$U$4,CY208,CY211))</f>
        <v>0</v>
      </c>
      <c r="CZ219" s="139">
        <f>IF('Capital Structure'!$R$18='Capital Structure'!$U$5,CZ201+CZ203,IF('Capital Structure'!$R$18='Capital Structure'!$U$4,CZ208,CZ211))</f>
        <v>0</v>
      </c>
      <c r="DA219" s="139">
        <f>IF('Capital Structure'!$R$18='Capital Structure'!$U$5,DA201+DA203,IF('Capital Structure'!$R$18='Capital Structure'!$U$4,DA208,DA211))</f>
        <v>0</v>
      </c>
      <c r="DB219" s="139">
        <f>IF('Capital Structure'!$R$18='Capital Structure'!$U$5,DB201+DB203,IF('Capital Structure'!$R$18='Capital Structure'!$U$4,DB208,DB211))</f>
        <v>0</v>
      </c>
      <c r="DC219" s="139">
        <f>IF('Capital Structure'!$R$18='Capital Structure'!$U$5,DC201+DC203,IF('Capital Structure'!$R$18='Capital Structure'!$U$4,DC208,DC211))</f>
        <v>0</v>
      </c>
      <c r="DD219" s="139">
        <f>IF('Capital Structure'!$R$18='Capital Structure'!$U$5,DD201+DD203,IF('Capital Structure'!$R$18='Capital Structure'!$U$4,DD208,DD211))</f>
        <v>0</v>
      </c>
      <c r="DE219" s="139">
        <f>IF('Capital Structure'!$R$18='Capital Structure'!$U$5,DE201+DE203,IF('Capital Structure'!$R$18='Capital Structure'!$U$4,DE208,DE211))</f>
        <v>0</v>
      </c>
      <c r="DF219" s="139">
        <f>IF('Capital Structure'!$R$18='Capital Structure'!$U$5,DF201+DF203,IF('Capital Structure'!$R$18='Capital Structure'!$U$4,DF208,DF211))</f>
        <v>0</v>
      </c>
      <c r="DG219" s="139">
        <f>IF('Capital Structure'!$R$18='Capital Structure'!$U$5,DG201+DG203,IF('Capital Structure'!$R$18='Capital Structure'!$U$4,DG208,DG211))</f>
        <v>0</v>
      </c>
      <c r="DH219" s="139">
        <f>IF('Capital Structure'!$R$18='Capital Structure'!$U$5,DH201+DH203,IF('Capital Structure'!$R$18='Capital Structure'!$U$4,DH208,DH211))</f>
        <v>0</v>
      </c>
      <c r="DI219" s="139">
        <f>IF('Capital Structure'!$R$18='Capital Structure'!$U$5,DI201+DI203,IF('Capital Structure'!$R$18='Capital Structure'!$U$4,DI208,DI211))</f>
        <v>0</v>
      </c>
      <c r="DJ219" s="139">
        <f>IF('Capital Structure'!$R$18='Capital Structure'!$U$5,DJ201+DJ203,IF('Capital Structure'!$R$18='Capital Structure'!$U$4,DJ208,DJ211))</f>
        <v>0</v>
      </c>
      <c r="DK219" s="139">
        <f>IF('Capital Structure'!$R$18='Capital Structure'!$U$5,DK201+DK203,IF('Capital Structure'!$R$18='Capital Structure'!$U$4,DK208,DK211))</f>
        <v>0</v>
      </c>
      <c r="DL219" s="139">
        <f>IF('Capital Structure'!$R$18='Capital Structure'!$U$5,DL201+DL203,IF('Capital Structure'!$R$18='Capital Structure'!$U$4,DL208,DL211))</f>
        <v>0</v>
      </c>
      <c r="DM219" s="139">
        <f>IF('Capital Structure'!$R$18='Capital Structure'!$U$5,DM201+DM203,IF('Capital Structure'!$R$18='Capital Structure'!$U$4,DM208,DM211))</f>
        <v>0</v>
      </c>
      <c r="DN219" s="139">
        <f>IF('Capital Structure'!$R$18='Capital Structure'!$U$5,DN201+DN203,IF('Capital Structure'!$R$18='Capital Structure'!$U$4,DN208,DN211))</f>
        <v>0</v>
      </c>
      <c r="DO219" s="139">
        <f>IF('Capital Structure'!$R$18='Capital Structure'!$U$5,DO201+DO203,IF('Capital Structure'!$R$18='Capital Structure'!$U$4,DO208,DO211))</f>
        <v>0</v>
      </c>
      <c r="DP219" s="139">
        <f>IF('Capital Structure'!$R$18='Capital Structure'!$U$5,DP201+DP203,IF('Capital Structure'!$R$18='Capital Structure'!$U$4,DP208,DP211))</f>
        <v>0</v>
      </c>
      <c r="DQ219" s="139">
        <f>IF('Capital Structure'!$R$18='Capital Structure'!$U$5,DQ201+DQ203,IF('Capital Structure'!$R$18='Capital Structure'!$U$4,DQ208,DQ211))</f>
        <v>0</v>
      </c>
      <c r="DR219" s="139">
        <f>IF('Capital Structure'!$R$18='Capital Structure'!$U$5,DR201+DR203,IF('Capital Structure'!$R$18='Capital Structure'!$U$4,DR208,DR211))</f>
        <v>0</v>
      </c>
      <c r="DS219" s="139">
        <f>IF('Capital Structure'!$R$18='Capital Structure'!$U$5,DS201+DS203,IF('Capital Structure'!$R$18='Capital Structure'!$U$4,DS208,DS211))</f>
        <v>0</v>
      </c>
      <c r="DT219" s="139">
        <f>IF('Capital Structure'!$R$18='Capital Structure'!$U$5,DT201+DT203,IF('Capital Structure'!$R$18='Capital Structure'!$U$4,DT208,DT211))</f>
        <v>0</v>
      </c>
      <c r="DU219" s="139">
        <f>IF('Capital Structure'!$R$18='Capital Structure'!$U$5,DU201+DU203,IF('Capital Structure'!$R$18='Capital Structure'!$U$4,DU208,DU211))</f>
        <v>0</v>
      </c>
      <c r="DV219" s="139">
        <f>IF('Capital Structure'!$R$18='Capital Structure'!$U$5,DV201+DV203,IF('Capital Structure'!$R$18='Capital Structure'!$U$4,DV208,DV211))</f>
        <v>0</v>
      </c>
      <c r="DW219" s="139">
        <f>IF('Capital Structure'!$R$18='Capital Structure'!$U$5,DW201+DW203,IF('Capital Structure'!$R$18='Capital Structure'!$U$4,DW208,DW211))</f>
        <v>0</v>
      </c>
      <c r="DX219" s="139">
        <f>IF('Capital Structure'!$R$18='Capital Structure'!$U$5,DX201+DX203,IF('Capital Structure'!$R$18='Capital Structure'!$U$4,DX208,DX211))</f>
        <v>0</v>
      </c>
      <c r="DY219" s="139">
        <f>IF('Capital Structure'!$R$18='Capital Structure'!$U$5,DY201+DY203,IF('Capital Structure'!$R$18='Capital Structure'!$U$4,DY208,DY211))</f>
        <v>0</v>
      </c>
      <c r="DZ219" s="139">
        <f>IF('Capital Structure'!$R$18='Capital Structure'!$U$5,DZ201+DZ203,IF('Capital Structure'!$R$18='Capital Structure'!$U$4,DZ208,DZ211))</f>
        <v>0</v>
      </c>
      <c r="EA219" s="139">
        <f>IF('Capital Structure'!$R$18='Capital Structure'!$U$5,EA201+EA203,IF('Capital Structure'!$R$18='Capital Structure'!$U$4,EA208,EA211))</f>
        <v>0</v>
      </c>
      <c r="EB219" s="139">
        <f>IF('Capital Structure'!$R$18='Capital Structure'!$U$5,EB201+EB203,IF('Capital Structure'!$R$18='Capital Structure'!$U$4,EB208,EB211))</f>
        <v>0</v>
      </c>
      <c r="EC219" s="139">
        <f>IF('Capital Structure'!$R$18='Capital Structure'!$U$5,EC201+EC203,IF('Capital Structure'!$R$18='Capital Structure'!$U$4,EC208,EC211))</f>
        <v>0</v>
      </c>
      <c r="ED219" s="139">
        <f>IF('Capital Structure'!$R$18='Capital Structure'!$U$5,ED201+ED203,IF('Capital Structure'!$R$18='Capital Structure'!$U$4,ED208,ED211))</f>
        <v>0</v>
      </c>
      <c r="EE219" s="139">
        <f>IF('Capital Structure'!$R$18='Capital Structure'!$U$5,EE201+EE203,IF('Capital Structure'!$R$18='Capital Structure'!$U$4,EE208,EE211))</f>
        <v>0</v>
      </c>
      <c r="EF219" s="139">
        <f>IF('Capital Structure'!$R$18='Capital Structure'!$U$5,EF201+EF203,IF('Capital Structure'!$R$18='Capital Structure'!$U$4,EF208,EF211))</f>
        <v>0</v>
      </c>
      <c r="EG219" s="139">
        <f>IF('Capital Structure'!$R$18='Capital Structure'!$U$5,EG201+EG203,IF('Capital Structure'!$R$18='Capital Structure'!$U$4,EG208,EG211))</f>
        <v>0</v>
      </c>
      <c r="EH219" s="139">
        <f>IF('Capital Structure'!$R$18='Capital Structure'!$U$5,EH201+EH203,IF('Capital Structure'!$R$18='Capital Structure'!$U$4,EH208,EH211))</f>
        <v>0</v>
      </c>
      <c r="EI219" s="139">
        <f>IF('Capital Structure'!$R$18='Capital Structure'!$U$5,EI201+EI203,IF('Capital Structure'!$R$18='Capital Structure'!$U$4,EI208,EI211))</f>
        <v>0</v>
      </c>
      <c r="EJ219" s="139">
        <f>IF('Capital Structure'!$R$18='Capital Structure'!$U$5,EJ201+EJ203,IF('Capital Structure'!$R$18='Capital Structure'!$U$4,EJ208,EJ211))</f>
        <v>0</v>
      </c>
      <c r="EK219" s="139">
        <f>IF('Capital Structure'!$R$18='Capital Structure'!$U$5,EK201+EK203,IF('Capital Structure'!$R$18='Capital Structure'!$U$4,EK208,EK211))</f>
        <v>0</v>
      </c>
      <c r="EL219" s="139">
        <f>IF('Capital Structure'!$R$18='Capital Structure'!$U$5,EL201+EL203,IF('Capital Structure'!$R$18='Capital Structure'!$U$4,EL208,EL211))</f>
        <v>0</v>
      </c>
      <c r="EM219" s="139">
        <f>IF('Capital Structure'!$R$18='Capital Structure'!$U$5,EM201+EM203,IF('Capital Structure'!$R$18='Capital Structure'!$U$4,EM208,EM211))</f>
        <v>0</v>
      </c>
      <c r="EN219" s="139">
        <f>IF('Capital Structure'!$R$18='Capital Structure'!$U$5,EN201+EN203,IF('Capital Structure'!$R$18='Capital Structure'!$U$4,EN208,EN211))</f>
        <v>0</v>
      </c>
      <c r="EO219" s="139">
        <f>IF('Capital Structure'!$R$18='Capital Structure'!$U$5,EO201+EO203,IF('Capital Structure'!$R$18='Capital Structure'!$U$4,EO208,EO211))</f>
        <v>0</v>
      </c>
      <c r="EP219" s="139">
        <f>IF('Capital Structure'!$R$18='Capital Structure'!$U$5,EP201+EP203,IF('Capital Structure'!$R$18='Capital Structure'!$U$4,EP208,EP211))</f>
        <v>0</v>
      </c>
      <c r="EQ219" s="139">
        <f>IF('Capital Structure'!$R$18='Capital Structure'!$U$5,EQ201+EQ203,IF('Capital Structure'!$R$18='Capital Structure'!$U$4,EQ208,EQ211))</f>
        <v>0</v>
      </c>
      <c r="ER219" s="139">
        <f>IF('Capital Structure'!$R$18='Capital Structure'!$U$5,ER201+ER203,IF('Capital Structure'!$R$18='Capital Structure'!$U$4,ER208,ER211))</f>
        <v>0</v>
      </c>
      <c r="ES219" s="139">
        <f>IF('Capital Structure'!$R$18='Capital Structure'!$U$5,ES201+ES203,IF('Capital Structure'!$R$18='Capital Structure'!$U$4,ES208,ES211))</f>
        <v>0</v>
      </c>
      <c r="ET219" s="139">
        <f>IF('Capital Structure'!$R$18='Capital Structure'!$U$5,ET201+ET203,IF('Capital Structure'!$R$18='Capital Structure'!$U$4,ET208,ET211))</f>
        <v>0</v>
      </c>
      <c r="EU219" s="139">
        <f>IF('Capital Structure'!$R$18='Capital Structure'!$U$5,EU201+EU203,IF('Capital Structure'!$R$18='Capital Structure'!$U$4,EU208,EU211))</f>
        <v>0</v>
      </c>
      <c r="EV219" s="139">
        <f>IF('Capital Structure'!$R$18='Capital Structure'!$U$5,EV201+EV203,IF('Capital Structure'!$R$18='Capital Structure'!$U$4,EV208,EV211))</f>
        <v>0</v>
      </c>
      <c r="EW219" s="139">
        <f>IF('Capital Structure'!$R$18='Capital Structure'!$U$5,EW201+EW203,IF('Capital Structure'!$R$18='Capital Structure'!$U$4,EW208,EW211))</f>
        <v>0</v>
      </c>
      <c r="EX219" s="139">
        <f>IF('Capital Structure'!$R$18='Capital Structure'!$U$5,EX201+EX203,IF('Capital Structure'!$R$18='Capital Structure'!$U$4,EX208,EX211))</f>
        <v>0</v>
      </c>
      <c r="EY219" s="139">
        <f>IF('Capital Structure'!$R$18='Capital Structure'!$U$5,EY201+EY203,IF('Capital Structure'!$R$18='Capital Structure'!$U$4,EY208,EY211))</f>
        <v>0</v>
      </c>
      <c r="EZ219" s="139">
        <f>IF('Capital Structure'!$R$18='Capital Structure'!$U$5,EZ201+EZ203,IF('Capital Structure'!$R$18='Capital Structure'!$U$4,EZ208,EZ211))</f>
        <v>0</v>
      </c>
      <c r="FA219" s="139">
        <f>IF('Capital Structure'!$R$18='Capital Structure'!$U$5,FA201+FA203,IF('Capital Structure'!$R$18='Capital Structure'!$U$4,FA208,FA211))</f>
        <v>0</v>
      </c>
      <c r="FB219" s="139">
        <f>IF('Capital Structure'!$R$18='Capital Structure'!$U$5,FB201+FB203,IF('Capital Structure'!$R$18='Capital Structure'!$U$4,FB208,FB211))</f>
        <v>0</v>
      </c>
      <c r="FC219" s="139">
        <f>IF('Capital Structure'!$R$18='Capital Structure'!$U$5,FC201+FC203,IF('Capital Structure'!$R$18='Capital Structure'!$U$4,FC208,FC211))</f>
        <v>0</v>
      </c>
      <c r="FD219" s="139">
        <f>IF('Capital Structure'!$R$18='Capital Structure'!$U$5,FD201+FD203,IF('Capital Structure'!$R$18='Capital Structure'!$U$4,FD208,FD211))</f>
        <v>0</v>
      </c>
      <c r="FE219" s="139">
        <f>IF('Capital Structure'!$R$18='Capital Structure'!$U$5,FE201+FE203,IF('Capital Structure'!$R$18='Capital Structure'!$U$4,FE208,FE211))</f>
        <v>0</v>
      </c>
      <c r="FF219" s="139">
        <f>IF('Capital Structure'!$R$18='Capital Structure'!$U$5,FF201+FF203,IF('Capital Structure'!$R$18='Capital Structure'!$U$4,FF208,FF211))</f>
        <v>0</v>
      </c>
      <c r="FG219" s="139">
        <f>IF('Capital Structure'!$R$18='Capital Structure'!$U$5,FG201+FG203,IF('Capital Structure'!$R$18='Capital Structure'!$U$4,FG208,FG211))</f>
        <v>0</v>
      </c>
      <c r="FH219" s="139">
        <f>IF('Capital Structure'!$R$18='Capital Structure'!$U$5,FH201+FH203,IF('Capital Structure'!$R$18='Capital Structure'!$U$4,FH208,FH211))</f>
        <v>0</v>
      </c>
      <c r="FI219" s="139">
        <f>IF('Capital Structure'!$R$18='Capital Structure'!$U$5,FI201+FI203,IF('Capital Structure'!$R$18='Capital Structure'!$U$4,FI208,FI211))</f>
        <v>0</v>
      </c>
      <c r="FJ219" s="139">
        <f>IF('Capital Structure'!$R$18='Capital Structure'!$U$5,FJ201+FJ203,IF('Capital Structure'!$R$18='Capital Structure'!$U$4,FJ208,FJ211))</f>
        <v>0</v>
      </c>
      <c r="FK219" s="139">
        <f>IF('Capital Structure'!$R$18='Capital Structure'!$U$5,FK201+FK203,IF('Capital Structure'!$R$18='Capital Structure'!$U$4,FK208,FK211))</f>
        <v>0</v>
      </c>
      <c r="FL219" s="139">
        <f>IF('Capital Structure'!$R$18='Capital Structure'!$U$5,FL201+FL203,IF('Capital Structure'!$R$18='Capital Structure'!$U$4,FL208,FL211))</f>
        <v>0</v>
      </c>
      <c r="FM219" s="139">
        <f>IF('Capital Structure'!$R$18='Capital Structure'!$U$5,FM201+FM203,IF('Capital Structure'!$R$18='Capital Structure'!$U$4,FM208,FM211))</f>
        <v>0</v>
      </c>
      <c r="FN219" s="139">
        <f>IF('Capital Structure'!$R$18='Capital Structure'!$U$5,FN201+FN203,IF('Capital Structure'!$R$18='Capital Structure'!$U$4,FN208,FN211))</f>
        <v>0</v>
      </c>
    </row>
  </sheetData>
  <sheetProtection formatCells="0" formatColumns="0" formatRows="0"/>
  <dataValidations count="6">
    <dataValidation type="list" allowBlank="1" showInputMessage="1" showErrorMessage="1" sqref="R18" xr:uid="{00000000-0002-0000-0200-000000000000}">
      <formula1>$U$4:$U$6</formula1>
    </dataValidation>
    <dataValidation type="list" allowBlank="1" showInputMessage="1" showErrorMessage="1" sqref="R11" xr:uid="{00000000-0002-0000-0200-000001000000}">
      <formula1>$S$11:$T$11</formula1>
    </dataValidation>
    <dataValidation type="list" allowBlank="1" showInputMessage="1" showErrorMessage="1" sqref="M18 H23" xr:uid="{00000000-0002-0000-0200-000002000000}">
      <formula1>$O$10:$O$11</formula1>
    </dataValidation>
    <dataValidation type="list" allowBlank="1" showInputMessage="1" showErrorMessage="1" sqref="D17" xr:uid="{00000000-0002-0000-0200-000003000000}">
      <formula1>$U$4:$U$5</formula1>
    </dataValidation>
    <dataValidation type="list" allowBlank="1" showInputMessage="1" showErrorMessage="1" sqref="H15" xr:uid="{00000000-0002-0000-0200-000004000000}">
      <formula1>$G$16:$G$19</formula1>
    </dataValidation>
    <dataValidation type="list" allowBlank="1" showInputMessage="1" showErrorMessage="1" sqref="F7:F8 J7:J8 M7:M8 T7:T8" xr:uid="{00000000-0002-0000-0200-000005000000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'C:\Users\liangwang\Dropbox\Bridge5Asia\B5A\AMSS\project managemnet\Software\Test\Test Template\Accurancy Test\AMSS1-Mixuse\[Retail-Comparison Report.xlsx]Assumptions'!#REF!</xm:f>
            <xm:f>'C:\Users\liangwang\Dropbox\Bridge5Asia\B5A\AMSS\project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E198:FN198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5A64-5F8E-4BF1-BEAD-3B5FFA2BBDED}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G31"/>
  <sheetViews>
    <sheetView workbookViewId="0">
      <selection activeCell="C4" sqref="C4"/>
    </sheetView>
  </sheetViews>
  <sheetFormatPr defaultColWidth="11" defaultRowHeight="14.25"/>
  <cols>
    <col min="1" max="1" width="45.125" customWidth="1"/>
    <col min="2" max="2" width="63.375" customWidth="1"/>
    <col min="3" max="3" width="16.625" customWidth="1"/>
    <col min="4" max="4" width="11.625" bestFit="1" customWidth="1"/>
    <col min="5" max="7" width="11.5" bestFit="1" customWidth="1"/>
    <col min="8" max="8" width="16.375" customWidth="1"/>
    <col min="9" max="9" width="16.125" customWidth="1"/>
    <col min="10" max="15" width="11.5" bestFit="1" customWidth="1"/>
    <col min="16" max="16" width="11.125" bestFit="1" customWidth="1"/>
    <col min="17" max="22" width="12.125" bestFit="1" customWidth="1"/>
    <col min="23" max="23" width="12.125" customWidth="1"/>
    <col min="24" max="24" width="16.5" customWidth="1"/>
    <col min="25" max="27" width="12.125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0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0</v>
      </c>
      <c r="T3" s="3">
        <f ca="1">Sheet1!S57</f>
        <v>0</v>
      </c>
      <c r="U3" s="3">
        <f ca="1">Sheet1!T57</f>
        <v>0</v>
      </c>
      <c r="V3" s="3">
        <f ca="1">Sheet1!U57</f>
        <v>0</v>
      </c>
      <c r="W3" s="3">
        <f ca="1">Sheet1!V57</f>
        <v>0</v>
      </c>
      <c r="X3" s="3">
        <f ca="1">Sheet1!W57</f>
        <v>44999.960000000006</v>
      </c>
      <c r="Y3" s="3">
        <f ca="1">Sheet1!X57</f>
        <v>0</v>
      </c>
      <c r="Z3" s="3">
        <f ca="1">Sheet1!Y57</f>
        <v>0</v>
      </c>
      <c r="AA3" s="3">
        <f ca="1">Sheet1!Z57</f>
        <v>0</v>
      </c>
      <c r="AB3" s="3">
        <f ca="1">Sheet1!AA57</f>
        <v>0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7.25">
      <c r="A4" s="23" t="s">
        <v>82</v>
      </c>
      <c r="B4" t="s">
        <v>129</v>
      </c>
      <c r="C4" s="63">
        <f t="shared" ref="C4:C20" ca="1" si="1">SUM(D4:AX4)</f>
        <v>1736363090.9090908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0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0</v>
      </c>
      <c r="T4" s="3">
        <f t="shared" ca="1" si="2"/>
        <v>0</v>
      </c>
      <c r="U4" s="3">
        <f t="shared" ca="1" si="2"/>
        <v>0</v>
      </c>
      <c r="V4" s="3">
        <f t="shared" ca="1" si="2"/>
        <v>0</v>
      </c>
      <c r="W4" s="3">
        <f t="shared" ca="1" si="2"/>
        <v>0</v>
      </c>
      <c r="X4" s="3">
        <f t="shared" ca="1" si="2"/>
        <v>759090218.18181813</v>
      </c>
      <c r="Y4" s="3">
        <f t="shared" ca="1" si="2"/>
        <v>0</v>
      </c>
      <c r="Z4" s="3">
        <f t="shared" ca="1" si="2"/>
        <v>0</v>
      </c>
      <c r="AA4" s="3">
        <f t="shared" ca="1" si="2"/>
        <v>0</v>
      </c>
      <c r="AB4" s="3">
        <f t="shared" ca="1" si="2"/>
        <v>0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7.25">
      <c r="A5" s="23" t="s">
        <v>176</v>
      </c>
      <c r="B5" t="s">
        <v>248</v>
      </c>
      <c r="C5" s="63">
        <f t="shared" ca="1" si="1"/>
        <v>1736363090.9090908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0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0</v>
      </c>
      <c r="T5" s="3">
        <f ca="1">Sheet1!S58/(1+Sheet1!$C$114)</f>
        <v>0</v>
      </c>
      <c r="U5" s="3">
        <f ca="1">Sheet1!T58/(1+Sheet1!$C$114)</f>
        <v>0</v>
      </c>
      <c r="V5" s="3">
        <f ca="1">Sheet1!U58/(1+Sheet1!$C$114)</f>
        <v>0</v>
      </c>
      <c r="W5" s="3">
        <f ca="1">Sheet1!V58/(1+Sheet1!$C$114)</f>
        <v>0</v>
      </c>
      <c r="X5" s="3">
        <f ca="1">Sheet1!W58/(1+Sheet1!$C$114)</f>
        <v>759090218.18181813</v>
      </c>
      <c r="Y5" s="3">
        <f ca="1">Sheet1!X58/(1+Sheet1!$C$114)</f>
        <v>0</v>
      </c>
      <c r="Z5" s="3">
        <f ca="1">Sheet1!Y58/(1+Sheet1!$C$114)</f>
        <v>0</v>
      </c>
      <c r="AA5" s="3">
        <f ca="1">Sheet1!Z58/(1+Sheet1!$C$114)</f>
        <v>0</v>
      </c>
      <c r="AB5" s="3">
        <f ca="1">Sheet1!AA58/(1+Sheet1!$C$114)</f>
        <v>0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7.25">
      <c r="A6" s="23" t="s">
        <v>83</v>
      </c>
      <c r="B6" t="s">
        <v>133</v>
      </c>
      <c r="C6" s="63">
        <f t="shared" ca="1" si="1"/>
        <v>938232867.93500459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0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0</v>
      </c>
      <c r="T6" s="3">
        <f t="shared" ca="1" si="3"/>
        <v>0</v>
      </c>
      <c r="U6" s="3">
        <f t="shared" ca="1" si="3"/>
        <v>0</v>
      </c>
      <c r="V6" s="3">
        <f t="shared" ca="1" si="3"/>
        <v>0</v>
      </c>
      <c r="W6" s="3">
        <f t="shared" ca="1" si="3"/>
        <v>0</v>
      </c>
      <c r="X6" s="3">
        <f t="shared" ca="1" si="3"/>
        <v>422204541.93896765</v>
      </c>
      <c r="Y6" s="3">
        <f t="shared" ca="1" si="3"/>
        <v>0</v>
      </c>
      <c r="Z6" s="3">
        <f t="shared" ca="1" si="3"/>
        <v>0</v>
      </c>
      <c r="AA6" s="3">
        <f t="shared" ca="1" si="3"/>
        <v>0</v>
      </c>
      <c r="AB6" s="3">
        <f t="shared" ca="1" si="3"/>
        <v>0</v>
      </c>
      <c r="AC6" s="3">
        <f t="shared" ca="1" si="3"/>
        <v>39092985.342996277</v>
      </c>
      <c r="AD6" s="3">
        <f t="shared" ca="1" si="3"/>
        <v>39092985.342996277</v>
      </c>
      <c r="AE6" s="3">
        <f t="shared" ca="1" si="3"/>
        <v>39092985.342996277</v>
      </c>
      <c r="AF6" s="3">
        <f t="shared" ca="1" si="3"/>
        <v>39092985.342996277</v>
      </c>
      <c r="AG6" s="3">
        <f t="shared" ca="1" si="3"/>
        <v>39092985.342996277</v>
      </c>
      <c r="AH6" s="3">
        <f t="shared" ca="1" si="3"/>
        <v>39093735.929515846</v>
      </c>
      <c r="AI6" s="3">
        <f t="shared" ca="1" si="3"/>
        <v>40209951.907362871</v>
      </c>
      <c r="AJ6" s="3">
        <f t="shared" ca="1" si="3"/>
        <v>40209951.907362871</v>
      </c>
      <c r="AK6" s="3">
        <f t="shared" ca="1" si="3"/>
        <v>40209951.907362871</v>
      </c>
      <c r="AL6" s="3">
        <f t="shared" ca="1" si="3"/>
        <v>40209951.907362871</v>
      </c>
      <c r="AM6" s="3">
        <f t="shared" ca="1" si="3"/>
        <v>40209951.907362871</v>
      </c>
      <c r="AN6" s="3">
        <f t="shared" ca="1" si="3"/>
        <v>40209951.907362871</v>
      </c>
      <c r="AO6" s="3">
        <f t="shared" ca="1" si="3"/>
        <v>40209951.907362871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7.25">
      <c r="A7" s="23" t="s">
        <v>84</v>
      </c>
      <c r="B7" t="s">
        <v>135</v>
      </c>
      <c r="C7" s="63">
        <f t="shared" ca="1" si="1"/>
        <v>938232867.93500459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0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0</v>
      </c>
      <c r="T7" s="3">
        <f ca="1">(Sheet1!$C$80-Sheet1!$D$137)*'利润表-1'!T3</f>
        <v>0</v>
      </c>
      <c r="U7" s="3">
        <f ca="1">(Sheet1!$C$80-Sheet1!$D$137)*'利润表-1'!U3</f>
        <v>0</v>
      </c>
      <c r="V7" s="3">
        <f ca="1">(Sheet1!$C$80-Sheet1!$D$137)*'利润表-1'!V3</f>
        <v>0</v>
      </c>
      <c r="W7" s="3">
        <f ca="1">(Sheet1!$C$80-Sheet1!$D$137)*'利润表-1'!W3</f>
        <v>0</v>
      </c>
      <c r="X7" s="3">
        <f ca="1">(Sheet1!$C$80-Sheet1!$D$137)*'利润表-1'!X3</f>
        <v>422204541.93896765</v>
      </c>
      <c r="Y7" s="3">
        <f ca="1">(Sheet1!$C$80-Sheet1!$D$137)*'利润表-1'!Y3</f>
        <v>0</v>
      </c>
      <c r="Z7" s="3">
        <f ca="1">(Sheet1!$C$80-Sheet1!$D$137)*'利润表-1'!Z3</f>
        <v>0</v>
      </c>
      <c r="AA7" s="3">
        <f ca="1">(Sheet1!$C$80-Sheet1!$D$137)*'利润表-1'!AA3</f>
        <v>0</v>
      </c>
      <c r="AB7" s="3">
        <f ca="1">(Sheet1!$C$80-Sheet1!$D$137)*'利润表-1'!AB3</f>
        <v>0</v>
      </c>
      <c r="AC7" s="3">
        <f ca="1">(Sheet1!$C$80-Sheet1!$D$137)*'利润表-1'!AC3</f>
        <v>39092985.342996277</v>
      </c>
      <c r="AD7" s="3">
        <f ca="1">(Sheet1!$C$80-Sheet1!$D$137)*'利润表-1'!AD3</f>
        <v>39092985.342996277</v>
      </c>
      <c r="AE7" s="3">
        <f ca="1">(Sheet1!$C$80-Sheet1!$D$137)*'利润表-1'!AE3</f>
        <v>39092985.342996277</v>
      </c>
      <c r="AF7" s="3">
        <f ca="1">(Sheet1!$C$80-Sheet1!$D$137)*'利润表-1'!AF3</f>
        <v>39092985.342996277</v>
      </c>
      <c r="AG7" s="3">
        <f ca="1">(Sheet1!$C$80-Sheet1!$D$137)*'利润表-1'!AG3</f>
        <v>39092985.342996277</v>
      </c>
      <c r="AH7" s="3">
        <f ca="1">(Sheet1!$C$80-Sheet1!$D$137)*'利润表-1'!AH3</f>
        <v>39093735.929515846</v>
      </c>
      <c r="AI7" s="3">
        <f ca="1">(Sheet1!$C$80-Sheet1!$D$137)*'利润表-1'!AI3</f>
        <v>40209951.907362871</v>
      </c>
      <c r="AJ7" s="3">
        <f ca="1">(Sheet1!$C$80-Sheet1!$D$137)*'利润表-1'!AJ3</f>
        <v>40209951.907362871</v>
      </c>
      <c r="AK7" s="3">
        <f ca="1">(Sheet1!$C$80-Sheet1!$D$137)*'利润表-1'!AK3</f>
        <v>40209951.907362871</v>
      </c>
      <c r="AL7" s="3">
        <f ca="1">(Sheet1!$C$80-Sheet1!$D$137)*'利润表-1'!AL3</f>
        <v>40209951.907362871</v>
      </c>
      <c r="AM7" s="3">
        <f ca="1">(Sheet1!$C$80-Sheet1!$D$137)*'利润表-1'!AM3</f>
        <v>40209951.907362871</v>
      </c>
      <c r="AN7" s="3">
        <f ca="1">(Sheet1!$C$80-Sheet1!$D$137)*'利润表-1'!AN3</f>
        <v>40209951.907362871</v>
      </c>
      <c r="AO7" s="3">
        <f ca="1">(Sheet1!$C$80-Sheet1!$D$137)*'利润表-1'!AO3</f>
        <v>40209951.907362871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7.25">
      <c r="A8" s="23" t="s">
        <v>85</v>
      </c>
      <c r="B8" t="s">
        <v>425</v>
      </c>
      <c r="C8" s="63">
        <f t="shared" ca="1" si="1"/>
        <v>7878075.464081008</v>
      </c>
      <c r="D8" s="3">
        <f ca="1">Sheet1!D145*Sheet1!$C$170*(Sheet1!$C$116)+D9</f>
        <v>0</v>
      </c>
      <c r="E8" s="3">
        <f ca="1">Sheet1!E145*Sheet1!$C$170*(Sheet1!$C$116)+E9</f>
        <v>0</v>
      </c>
      <c r="F8" s="3">
        <f ca="1">Sheet1!F145*Sheet1!$C$170*(Sheet1!$C$116)+F9</f>
        <v>0</v>
      </c>
      <c r="G8" s="3">
        <f ca="1">Sheet1!G145*Sheet1!$C$170*(Sheet1!$C$116)+G9</f>
        <v>0</v>
      </c>
      <c r="H8" s="3">
        <f ca="1">Sheet1!H145*Sheet1!$C$170*(Sheet1!$C$116)+H9</f>
        <v>0</v>
      </c>
      <c r="I8" s="3">
        <f ca="1">Sheet1!I145*Sheet1!$C$170*(Sheet1!$C$116)+I9</f>
        <v>0</v>
      </c>
      <c r="J8" s="3">
        <f ca="1">Sheet1!J145*Sheet1!$C$170*(Sheet1!$C$116)+J9</f>
        <v>0</v>
      </c>
      <c r="K8" s="3">
        <f ca="1">Sheet1!K145*Sheet1!$C$170*(Sheet1!$C$116)+K9</f>
        <v>0</v>
      </c>
      <c r="L8" s="3">
        <f ca="1">Sheet1!L145*Sheet1!$C$170*(Sheet1!$C$116)+L9</f>
        <v>0</v>
      </c>
      <c r="M8" s="3">
        <f ca="1">Sheet1!M145*Sheet1!$C$170*(Sheet1!$C$116)+M9</f>
        <v>0</v>
      </c>
      <c r="N8" s="3">
        <f ca="1">Sheet1!N145*Sheet1!$C$170*(Sheet1!$C$116)+N9</f>
        <v>0</v>
      </c>
      <c r="O8" s="3">
        <f ca="1">Sheet1!O145*Sheet1!$C$170*(Sheet1!$C$116)+O9</f>
        <v>0</v>
      </c>
      <c r="P8" s="3">
        <f ca="1">Sheet1!P145*Sheet1!$C$170*(Sheet1!$C$116)+P9</f>
        <v>0</v>
      </c>
      <c r="Q8" s="3">
        <f ca="1">Sheet1!Q145*Sheet1!$C$170*(Sheet1!$C$116)+Q9</f>
        <v>0</v>
      </c>
      <c r="R8" s="3">
        <f ca="1">Sheet1!R145*Sheet1!$C$170*(Sheet1!$C$116)+R9</f>
        <v>0</v>
      </c>
      <c r="S8" s="3">
        <f ca="1">Sheet1!S145*Sheet1!$C$170*(Sheet1!$C$116)+S9</f>
        <v>0</v>
      </c>
      <c r="T8" s="3">
        <f ca="1">Sheet1!T145*Sheet1!$C$170*(Sheet1!$C$116)+T9</f>
        <v>0</v>
      </c>
      <c r="U8" s="3">
        <f ca="1">Sheet1!U145*Sheet1!$C$170*(Sheet1!$C$116)+U9</f>
        <v>0</v>
      </c>
      <c r="V8" s="3">
        <f ca="1">Sheet1!V145*Sheet1!$C$170*(Sheet1!$C$116)+V9</f>
        <v>0</v>
      </c>
      <c r="W8" s="3">
        <f ca="1">Sheet1!W145*Sheet1!$C$170*(Sheet1!$C$116)+W9</f>
        <v>0</v>
      </c>
      <c r="X8" s="3">
        <f ca="1">Sheet1!X145*Sheet1!$C$170*(Sheet1!$C$116)+X9</f>
        <v>3444078.0584382843</v>
      </c>
      <c r="Y8" s="3">
        <f ca="1">Sheet1!Y145*Sheet1!$C$170*(Sheet1!$C$116)+Y9</f>
        <v>0</v>
      </c>
      <c r="Z8" s="3">
        <f ca="1">Sheet1!Z145*Sheet1!$C$170*(Sheet1!$C$116)+Z9</f>
        <v>0</v>
      </c>
      <c r="AA8" s="3">
        <f ca="1">Sheet1!AA145*Sheet1!$C$170*(Sheet1!$C$116)+AA9</f>
        <v>0</v>
      </c>
      <c r="AB8" s="3">
        <f ca="1">Sheet1!AB145*Sheet1!$C$170*(Sheet1!$C$116)+AB9</f>
        <v>0</v>
      </c>
      <c r="AC8" s="3">
        <f ca="1">Sheet1!AC145*Sheet1!$C$170*(Sheet1!$C$116)+AC9</f>
        <v>326534.12160767562</v>
      </c>
      <c r="AD8" s="3">
        <f ca="1">Sheet1!AD145*Sheet1!$C$170*(Sheet1!$C$116)+AD9</f>
        <v>326534.12160767562</v>
      </c>
      <c r="AE8" s="3">
        <f ca="1">Sheet1!AE145*Sheet1!$C$170*(Sheet1!$C$116)+AE9</f>
        <v>326534.12160767562</v>
      </c>
      <c r="AF8" s="3">
        <f ca="1">Sheet1!AF145*Sheet1!$C$170*(Sheet1!$C$116)+AF9</f>
        <v>326534.12160767562</v>
      </c>
      <c r="AG8" s="3">
        <f ca="1">Sheet1!AG145*Sheet1!$C$170*(Sheet1!$C$116)+AG9</f>
        <v>326534.12160767562</v>
      </c>
      <c r="AH8" s="3">
        <f ca="1">Sheet1!AH145*Sheet1!$C$170*(Sheet1!$C$116)+AH9</f>
        <v>326540.39107284212</v>
      </c>
      <c r="AI8" s="3">
        <f ca="1">Sheet1!AI145*Sheet1!$C$170*(Sheet1!$C$116)+AI9</f>
        <v>353540.9152187861</v>
      </c>
      <c r="AJ8" s="3">
        <f ca="1">Sheet1!AJ145*Sheet1!$C$170*(Sheet1!$C$116)+AJ9</f>
        <v>353540.9152187861</v>
      </c>
      <c r="AK8" s="3">
        <f ca="1">Sheet1!AK145*Sheet1!$C$170*(Sheet1!$C$116)+AK9</f>
        <v>353540.9152187861</v>
      </c>
      <c r="AL8" s="3">
        <f ca="1">Sheet1!AL145*Sheet1!$C$170*(Sheet1!$C$116)+AL9</f>
        <v>353540.9152187861</v>
      </c>
      <c r="AM8" s="3">
        <f ca="1">Sheet1!AM145*Sheet1!$C$170*(Sheet1!$C$116)+AM9</f>
        <v>353540.9152187861</v>
      </c>
      <c r="AN8" s="3">
        <f ca="1">Sheet1!AN145*Sheet1!$C$170*(Sheet1!$C$116)+AN9</f>
        <v>353540.9152187861</v>
      </c>
      <c r="AO8" s="3">
        <f ca="1">Sheet1!AO145*Sheet1!$C$170*(Sheet1!$C$116)+AO9</f>
        <v>353540.9152187861</v>
      </c>
      <c r="AP8" s="3">
        <f ca="1">Sheet1!AP145*Sheet1!$C$170*(Sheet1!$C$116)+AP9</f>
        <v>0</v>
      </c>
      <c r="AQ8" s="3">
        <f ca="1">Sheet1!AQ145*Sheet1!$C$170*(Sheet1!$C$116)+AQ9</f>
        <v>0</v>
      </c>
      <c r="AR8" s="3">
        <f ca="1">Sheet1!AR145*Sheet1!$C$170*(Sheet1!$C$116)+AR9</f>
        <v>0</v>
      </c>
      <c r="AS8" s="3">
        <f ca="1">Sheet1!AS145*Sheet1!$C$170*(Sheet1!$C$116)+AS9</f>
        <v>0</v>
      </c>
      <c r="AT8" s="3">
        <f ca="1">Sheet1!AT145*Sheet1!$C$170*(Sheet1!$C$116)+AT9</f>
        <v>0</v>
      </c>
      <c r="AU8" s="3">
        <f ca="1">Sheet1!AU145*Sheet1!$C$170*(Sheet1!$C$116)+AU9</f>
        <v>0</v>
      </c>
      <c r="AV8" s="3">
        <f ca="1">Sheet1!AV145*Sheet1!$C$170*(Sheet1!$C$116)+AV9</f>
        <v>0</v>
      </c>
      <c r="AW8" s="3">
        <f ca="1">Sheet1!AW145*Sheet1!$C$170*(Sheet1!$C$116)+AW9</f>
        <v>0</v>
      </c>
      <c r="AX8" s="3">
        <f ca="1">Sheet1!AX145*Sheet1!$C$170*(Sheet1!$C$116)+AX9</f>
        <v>0</v>
      </c>
      <c r="AY8" s="3">
        <f ca="1">Sheet1!AY145*Sheet1!$C$170*(Sheet1!$C$116)+AY9</f>
        <v>0</v>
      </c>
      <c r="AZ8" s="3">
        <f ca="1">Sheet1!AZ145*Sheet1!$C$170*(Sheet1!$C$116)+AZ9</f>
        <v>0</v>
      </c>
      <c r="BA8" s="3">
        <f ca="1">Sheet1!BA145*Sheet1!$C$170*(Sheet1!$C$116)+BA9</f>
        <v>0</v>
      </c>
      <c r="BB8" s="3">
        <f ca="1">Sheet1!BB145*Sheet1!$C$170*(Sheet1!$C$116)+BB9</f>
        <v>0</v>
      </c>
      <c r="BC8" s="3">
        <f ca="1">Sheet1!BC145*Sheet1!$C$170*(Sheet1!$C$116)+BC9</f>
        <v>0</v>
      </c>
      <c r="BD8" s="3">
        <f ca="1">Sheet1!BD145*Sheet1!$C$170*(Sheet1!$C$116)+BD9</f>
        <v>0</v>
      </c>
      <c r="BE8" s="3">
        <f ca="1">Sheet1!BE145*Sheet1!$C$170*(Sheet1!$C$116)+BE9</f>
        <v>0</v>
      </c>
      <c r="BF8" s="3">
        <f ca="1">Sheet1!BF145*Sheet1!$C$170*(Sheet1!$C$116)+BF9</f>
        <v>0</v>
      </c>
      <c r="BG8" s="3">
        <f ca="1">Sheet1!BG145*Sheet1!$C$170*(Sheet1!$C$116)+BG9</f>
        <v>0</v>
      </c>
    </row>
    <row r="9" spans="1:59" ht="17.25">
      <c r="A9" s="23" t="s">
        <v>86</v>
      </c>
      <c r="B9" t="s">
        <v>246</v>
      </c>
      <c r="C9" s="63">
        <f t="shared" ca="1" si="1"/>
        <v>0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 ca="1">IF(AW2=Sheet1!$C$14,Sheet1!$C$209,0)</f>
        <v>0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7.25">
      <c r="A10" s="23" t="s">
        <v>87</v>
      </c>
      <c r="B10" t="s">
        <v>247</v>
      </c>
      <c r="C10" s="63">
        <f t="shared" ca="1" si="1"/>
        <v>38199988.000000007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654544.80000000005</v>
      </c>
      <c r="I10" s="3">
        <f ca="1">Sheet1!I234</f>
        <v>654544.80000000005</v>
      </c>
      <c r="J10" s="3">
        <f ca="1">Sheet1!J234</f>
        <v>654544.80000000005</v>
      </c>
      <c r="K10" s="3">
        <f ca="1">Sheet1!K234</f>
        <v>654544.80000000005</v>
      </c>
      <c r="L10" s="3">
        <f ca="1">Sheet1!L234</f>
        <v>654544.80000000005</v>
      </c>
      <c r="M10" s="3">
        <f ca="1">Sheet1!M234</f>
        <v>654544.80000000005</v>
      </c>
      <c r="N10" s="3">
        <f ca="1">Sheet1!N234</f>
        <v>654544.80000000005</v>
      </c>
      <c r="O10" s="3">
        <f ca="1">Sheet1!O234</f>
        <v>654544.80000000005</v>
      </c>
      <c r="P10" s="3">
        <f ca="1">Sheet1!P234</f>
        <v>654544.80000000005</v>
      </c>
      <c r="Q10" s="3">
        <f ca="1">Sheet1!Q234</f>
        <v>654544.80000000005</v>
      </c>
      <c r="R10" s="3">
        <f ca="1">Sheet1!R234</f>
        <v>654552.00000000035</v>
      </c>
      <c r="S10" s="3">
        <f ca="1">Sheet1!S234</f>
        <v>1583330.8</v>
      </c>
      <c r="T10" s="3">
        <f ca="1">Sheet1!T234</f>
        <v>1583330.8</v>
      </c>
      <c r="U10" s="3">
        <f ca="1">Sheet1!U234</f>
        <v>1583330.8</v>
      </c>
      <c r="V10" s="3">
        <f ca="1">Sheet1!V234</f>
        <v>1583330.8</v>
      </c>
      <c r="W10" s="3">
        <f ca="1">Sheet1!W234</f>
        <v>1583330.8</v>
      </c>
      <c r="X10" s="3">
        <f ca="1">Sheet1!X234</f>
        <v>1583330.8</v>
      </c>
      <c r="Y10" s="3">
        <f ca="1">Sheet1!Y234</f>
        <v>1583330.8</v>
      </c>
      <c r="Z10" s="3">
        <f ca="1">Sheet1!Z234</f>
        <v>1583330.8</v>
      </c>
      <c r="AA10" s="3">
        <f ca="1">Sheet1!AA234</f>
        <v>1583330.8</v>
      </c>
      <c r="AB10" s="3">
        <f ca="1">Sheet1!AB234</f>
        <v>1583330.8</v>
      </c>
      <c r="AC10" s="3">
        <f ca="1">Sheet1!AC234</f>
        <v>1583330.8</v>
      </c>
      <c r="AD10" s="3">
        <f ca="1">Sheet1!AD234</f>
        <v>1583361.200000002</v>
      </c>
      <c r="AE10" s="3">
        <f ca="1">Sheet1!AE234</f>
        <v>1714284</v>
      </c>
      <c r="AF10" s="3">
        <f ca="1">Sheet1!AF234</f>
        <v>1714284</v>
      </c>
      <c r="AG10" s="3">
        <f ca="1">Sheet1!AG234</f>
        <v>1714284</v>
      </c>
      <c r="AH10" s="3">
        <f ca="1">Sheet1!AH234</f>
        <v>1714284</v>
      </c>
      <c r="AI10" s="3">
        <f ca="1">Sheet1!AI234</f>
        <v>1714284</v>
      </c>
      <c r="AJ10" s="3">
        <f ca="1">Sheet1!AJ234</f>
        <v>1714284</v>
      </c>
      <c r="AK10" s="3">
        <f ca="1">Sheet1!AK234</f>
        <v>1714284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7.25">
      <c r="A11" s="23" t="s">
        <v>88</v>
      </c>
      <c r="C11" s="63">
        <f t="shared" ca="1" si="1"/>
        <v>0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0</v>
      </c>
      <c r="I11" s="3">
        <f ca="1">Sheet1!I235</f>
        <v>0</v>
      </c>
      <c r="J11" s="3">
        <f ca="1">Sheet1!J235</f>
        <v>0</v>
      </c>
      <c r="K11" s="3">
        <f ca="1">Sheet1!K235</f>
        <v>0</v>
      </c>
      <c r="L11" s="3">
        <f ca="1">Sheet1!L235</f>
        <v>0</v>
      </c>
      <c r="M11" s="3">
        <f ca="1">Sheet1!M235</f>
        <v>0</v>
      </c>
      <c r="N11" s="3">
        <f ca="1">Sheet1!N235</f>
        <v>0</v>
      </c>
      <c r="O11" s="3">
        <f ca="1">Sheet1!O235</f>
        <v>0</v>
      </c>
      <c r="P11" s="3">
        <f ca="1">Sheet1!P235</f>
        <v>0</v>
      </c>
      <c r="Q11" s="3">
        <f ca="1">Sheet1!Q235</f>
        <v>0</v>
      </c>
      <c r="R11" s="3">
        <f ca="1">Sheet1!R235</f>
        <v>0</v>
      </c>
      <c r="S11" s="3">
        <f ca="1">Sheet1!S235</f>
        <v>0</v>
      </c>
      <c r="T11" s="3">
        <f ca="1">Sheet1!T235</f>
        <v>0</v>
      </c>
      <c r="U11" s="3">
        <f ca="1">Sheet1!U235</f>
        <v>0</v>
      </c>
      <c r="V11" s="3">
        <f ca="1">Sheet1!V235</f>
        <v>0</v>
      </c>
      <c r="W11" s="3">
        <f ca="1">Sheet1!W235</f>
        <v>0</v>
      </c>
      <c r="X11" s="3">
        <f ca="1">Sheet1!X235</f>
        <v>0</v>
      </c>
      <c r="Y11" s="3">
        <f ca="1">Sheet1!Y235</f>
        <v>0</v>
      </c>
      <c r="Z11" s="3">
        <f ca="1">Sheet1!Z235</f>
        <v>0</v>
      </c>
      <c r="AA11" s="3">
        <f ca="1">Sheet1!AA235</f>
        <v>0</v>
      </c>
      <c r="AB11" s="3">
        <f ca="1">Sheet1!AB235</f>
        <v>0</v>
      </c>
      <c r="AC11" s="3">
        <f ca="1">Sheet1!AC235</f>
        <v>0</v>
      </c>
      <c r="AD11" s="3">
        <f ca="1">Sheet1!AD235</f>
        <v>0</v>
      </c>
      <c r="AE11" s="3">
        <f ca="1">Sheet1!AE235</f>
        <v>0</v>
      </c>
      <c r="AF11" s="3">
        <f ca="1">Sheet1!AF235</f>
        <v>0</v>
      </c>
      <c r="AG11" s="3">
        <f ca="1">Sheet1!AG235</f>
        <v>0</v>
      </c>
      <c r="AH11" s="3">
        <f ca="1">Sheet1!AH235</f>
        <v>0</v>
      </c>
      <c r="AI11" s="3">
        <f ca="1">Sheet1!AI235</f>
        <v>0</v>
      </c>
      <c r="AJ11" s="3">
        <f ca="1">Sheet1!AJ235</f>
        <v>0</v>
      </c>
      <c r="AK11" s="3">
        <f ca="1">Sheet1!AK235</f>
        <v>0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7.25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 ht="15">
      <c r="A13" s="30" t="s">
        <v>113</v>
      </c>
      <c r="B13" t="s">
        <v>142</v>
      </c>
      <c r="C13" s="63">
        <f t="shared" ca="1" si="1"/>
        <v>38199988.000000007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0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0</v>
      </c>
      <c r="T13" s="3">
        <f ca="1">Sheet1!T237</f>
        <v>0</v>
      </c>
      <c r="U13" s="3">
        <f ca="1">Sheet1!U237</f>
        <v>0</v>
      </c>
      <c r="V13" s="3">
        <f ca="1">Sheet1!V237</f>
        <v>0</v>
      </c>
      <c r="W13" s="3">
        <f ca="1">Sheet1!W237</f>
        <v>0</v>
      </c>
      <c r="X13" s="3">
        <f ca="1">Sheet1!X237</f>
        <v>16699984.800000001</v>
      </c>
      <c r="Y13" s="3">
        <f ca="1">Sheet1!Y237</f>
        <v>0</v>
      </c>
      <c r="Z13" s="3">
        <f ca="1">Sheet1!Z237</f>
        <v>0</v>
      </c>
      <c r="AA13" s="3">
        <f ca="1">Sheet1!AA237</f>
        <v>0</v>
      </c>
      <c r="AB13" s="3">
        <f ca="1">Sheet1!AB237</f>
        <v>0</v>
      </c>
      <c r="AC13" s="3">
        <f ca="1">Sheet1!AC237</f>
        <v>1583330.8</v>
      </c>
      <c r="AD13" s="3">
        <f ca="1">Sheet1!AD237</f>
        <v>1583330.8</v>
      </c>
      <c r="AE13" s="3">
        <f ca="1">Sheet1!AE237</f>
        <v>1583330.8</v>
      </c>
      <c r="AF13" s="3">
        <f ca="1">Sheet1!AF237</f>
        <v>1583330.8</v>
      </c>
      <c r="AG13" s="3">
        <f ca="1">Sheet1!AG237</f>
        <v>1583330.8</v>
      </c>
      <c r="AH13" s="3">
        <f ca="1">Sheet1!AH237</f>
        <v>1583361.200000002</v>
      </c>
      <c r="AI13" s="3">
        <f ca="1">Sheet1!AI237</f>
        <v>1714284</v>
      </c>
      <c r="AJ13" s="3">
        <f ca="1">Sheet1!AJ237</f>
        <v>1714284</v>
      </c>
      <c r="AK13" s="3">
        <f ca="1">Sheet1!AK237</f>
        <v>1714284</v>
      </c>
      <c r="AL13" s="3">
        <f ca="1">Sheet1!AL237</f>
        <v>1714284</v>
      </c>
      <c r="AM13" s="3">
        <f ca="1">Sheet1!AM237</f>
        <v>1714284</v>
      </c>
      <c r="AN13" s="3">
        <f ca="1">Sheet1!AN237</f>
        <v>1714284</v>
      </c>
      <c r="AO13" s="3">
        <f ca="1">Sheet1!AO237</f>
        <v>1714284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7.25">
      <c r="A14" s="23" t="s">
        <v>90</v>
      </c>
      <c r="B14" t="s">
        <v>143</v>
      </c>
      <c r="C14" s="63">
        <f t="shared" si="1"/>
        <v>0</v>
      </c>
      <c r="D14" s="3">
        <f>Sheet1!D238</f>
        <v>0</v>
      </c>
      <c r="E14" s="3">
        <f>Sheet1!E238</f>
        <v>0</v>
      </c>
      <c r="F14" s="3">
        <f>Sheet1!F238</f>
        <v>0</v>
      </c>
      <c r="G14" s="3">
        <f>Sheet1!G238</f>
        <v>0</v>
      </c>
      <c r="H14" s="3">
        <f>Sheet1!H238</f>
        <v>0</v>
      </c>
      <c r="I14" s="3">
        <f>Sheet1!I238</f>
        <v>0</v>
      </c>
      <c r="J14" s="3">
        <f>Sheet1!J238</f>
        <v>0</v>
      </c>
      <c r="K14" s="3">
        <f>Sheet1!K238</f>
        <v>0</v>
      </c>
      <c r="L14" s="3">
        <f>Sheet1!L238</f>
        <v>0</v>
      </c>
      <c r="M14" s="3">
        <f>Sheet1!M238</f>
        <v>0</v>
      </c>
      <c r="N14" s="3">
        <f>Sheet1!N238</f>
        <v>0</v>
      </c>
      <c r="O14" s="3">
        <f>Sheet1!O238</f>
        <v>0</v>
      </c>
      <c r="P14" s="3">
        <f>Sheet1!P238</f>
        <v>0</v>
      </c>
      <c r="Q14" s="3">
        <f>Sheet1!Q238</f>
        <v>0</v>
      </c>
      <c r="R14" s="3">
        <f>Sheet1!R238</f>
        <v>0</v>
      </c>
      <c r="S14" s="3">
        <f>Sheet1!S238</f>
        <v>0</v>
      </c>
      <c r="T14" s="3">
        <f>Sheet1!T238</f>
        <v>0</v>
      </c>
      <c r="U14" s="3">
        <f>Sheet1!U238</f>
        <v>0</v>
      </c>
      <c r="V14" s="3">
        <f>Sheet1!V238</f>
        <v>0</v>
      </c>
      <c r="W14" s="3">
        <f>Sheet1!W238</f>
        <v>0</v>
      </c>
      <c r="X14" s="3">
        <f>Sheet1!X238</f>
        <v>0</v>
      </c>
      <c r="Y14" s="3">
        <f>Sheet1!Y238</f>
        <v>0</v>
      </c>
      <c r="Z14" s="3">
        <f>Sheet1!Z238</f>
        <v>0</v>
      </c>
      <c r="AA14" s="3">
        <f>Sheet1!AA238</f>
        <v>0</v>
      </c>
      <c r="AB14" s="3">
        <f>Sheet1!AB238</f>
        <v>0</v>
      </c>
      <c r="AC14" s="3">
        <f>Sheet1!AC238</f>
        <v>0</v>
      </c>
      <c r="AD14" s="3">
        <f>Sheet1!AD238</f>
        <v>0</v>
      </c>
      <c r="AE14" s="3">
        <f>Sheet1!AE238</f>
        <v>0</v>
      </c>
      <c r="AF14" s="3">
        <f>Sheet1!AF238</f>
        <v>0</v>
      </c>
      <c r="AG14" s="3">
        <f>Sheet1!AG238</f>
        <v>0</v>
      </c>
      <c r="AH14" s="3">
        <f>Sheet1!AH238</f>
        <v>0</v>
      </c>
      <c r="AI14" s="3">
        <f>Sheet1!AI238</f>
        <v>0</v>
      </c>
      <c r="AJ14" s="3">
        <f>Sheet1!AJ238</f>
        <v>0</v>
      </c>
      <c r="AK14" s="3">
        <f>Sheet1!AK238</f>
        <v>0</v>
      </c>
      <c r="AL14" s="3">
        <f>Sheet1!AL238</f>
        <v>0</v>
      </c>
      <c r="AM14" s="3">
        <f>Sheet1!AM238</f>
        <v>0</v>
      </c>
      <c r="AN14" s="3">
        <f>Sheet1!AN238</f>
        <v>0</v>
      </c>
      <c r="AO14" s="3">
        <f>Sheet1!AO238</f>
        <v>0</v>
      </c>
      <c r="AP14" s="3">
        <f>Sheet1!AP238</f>
        <v>0</v>
      </c>
      <c r="AQ14" s="3">
        <f>Sheet1!AQ238</f>
        <v>0</v>
      </c>
      <c r="AR14" s="3">
        <f>Sheet1!AR238</f>
        <v>0</v>
      </c>
      <c r="AS14" s="3">
        <f>Sheet1!AS238</f>
        <v>0</v>
      </c>
      <c r="AT14" s="3">
        <f>Sheet1!AT238</f>
        <v>0</v>
      </c>
      <c r="AU14" s="3">
        <f>Sheet1!AU238</f>
        <v>0</v>
      </c>
      <c r="AV14" s="3">
        <f>Sheet1!AV238</f>
        <v>0</v>
      </c>
      <c r="AW14" s="3">
        <f>Sheet1!AW238</f>
        <v>0</v>
      </c>
      <c r="AX14" s="3">
        <f>Sheet1!AX238</f>
        <v>0</v>
      </c>
      <c r="AY14" s="3">
        <f>Sheet1!AY238</f>
        <v>0</v>
      </c>
      <c r="AZ14" s="3">
        <f>Sheet1!AZ238</f>
        <v>0</v>
      </c>
      <c r="BA14" s="3">
        <f>Sheet1!BA238</f>
        <v>0</v>
      </c>
      <c r="BB14" s="3">
        <f>Sheet1!BB238</f>
        <v>0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7.25">
      <c r="A15" s="23" t="s">
        <v>91</v>
      </c>
      <c r="B15" t="s">
        <v>143</v>
      </c>
      <c r="C15" s="63">
        <f t="shared" si="1"/>
        <v>0</v>
      </c>
      <c r="D15" s="3">
        <f>Sheet1!D239</f>
        <v>0</v>
      </c>
      <c r="E15" s="3">
        <f>Sheet1!E239</f>
        <v>0</v>
      </c>
      <c r="F15" s="3">
        <f>Sheet1!F239</f>
        <v>0</v>
      </c>
      <c r="G15" s="3">
        <f>Sheet1!G239</f>
        <v>0</v>
      </c>
      <c r="H15" s="3">
        <f>Sheet1!H239</f>
        <v>0</v>
      </c>
      <c r="I15" s="3">
        <f>Sheet1!I239</f>
        <v>0</v>
      </c>
      <c r="J15" s="3">
        <f>Sheet1!J239</f>
        <v>0</v>
      </c>
      <c r="K15" s="3">
        <f>Sheet1!K239</f>
        <v>0</v>
      </c>
      <c r="L15" s="3">
        <f>Sheet1!L239</f>
        <v>0</v>
      </c>
      <c r="M15" s="3">
        <f>Sheet1!M239</f>
        <v>0</v>
      </c>
      <c r="N15" s="3">
        <f>Sheet1!N239</f>
        <v>0</v>
      </c>
      <c r="O15" s="3">
        <f>Sheet1!O239</f>
        <v>0</v>
      </c>
      <c r="P15" s="3">
        <f>Sheet1!P239</f>
        <v>0</v>
      </c>
      <c r="Q15" s="3">
        <f>Sheet1!Q239</f>
        <v>0</v>
      </c>
      <c r="R15" s="3">
        <f>Sheet1!R239</f>
        <v>0</v>
      </c>
      <c r="S15" s="3">
        <f>Sheet1!S239</f>
        <v>0</v>
      </c>
      <c r="T15" s="3">
        <f>Sheet1!T239</f>
        <v>0</v>
      </c>
      <c r="U15" s="3">
        <f>Sheet1!U239</f>
        <v>0</v>
      </c>
      <c r="V15" s="3">
        <f>Sheet1!V239</f>
        <v>0</v>
      </c>
      <c r="W15" s="3">
        <f>Sheet1!W239</f>
        <v>0</v>
      </c>
      <c r="X15" s="3">
        <f>Sheet1!X239</f>
        <v>0</v>
      </c>
      <c r="Y15" s="3">
        <f>Sheet1!Y239</f>
        <v>0</v>
      </c>
      <c r="Z15" s="3">
        <f>Sheet1!Z239</f>
        <v>0</v>
      </c>
      <c r="AA15" s="3">
        <f>Sheet1!AA239</f>
        <v>0</v>
      </c>
      <c r="AB15" s="3">
        <f>Sheet1!AB239</f>
        <v>0</v>
      </c>
      <c r="AC15" s="3">
        <f>Sheet1!AC239</f>
        <v>0</v>
      </c>
      <c r="AD15" s="3">
        <f>Sheet1!AD239</f>
        <v>0</v>
      </c>
      <c r="AE15" s="3">
        <f>Sheet1!AE239</f>
        <v>0</v>
      </c>
      <c r="AF15" s="3">
        <f>Sheet1!AF239</f>
        <v>0</v>
      </c>
      <c r="AG15" s="3">
        <f>Sheet1!AG239</f>
        <v>0</v>
      </c>
      <c r="AH15" s="3">
        <f>Sheet1!AH239</f>
        <v>0</v>
      </c>
      <c r="AI15" s="3">
        <f>Sheet1!AI239</f>
        <v>0</v>
      </c>
      <c r="AJ15" s="3">
        <f>Sheet1!AJ239</f>
        <v>0</v>
      </c>
      <c r="AK15" s="3">
        <f>Sheet1!AK239</f>
        <v>0</v>
      </c>
      <c r="AL15" s="3">
        <f>Sheet1!AL239</f>
        <v>0</v>
      </c>
      <c r="AM15" s="3">
        <f>Sheet1!AM239</f>
        <v>0</v>
      </c>
      <c r="AN15" s="3">
        <f>Sheet1!AN239</f>
        <v>0</v>
      </c>
      <c r="AO15" s="3">
        <f>Sheet1!AO239</f>
        <v>0</v>
      </c>
      <c r="AP15" s="3">
        <f>Sheet1!AP239</f>
        <v>0</v>
      </c>
      <c r="AQ15" s="3">
        <f>Sheet1!AQ239</f>
        <v>0</v>
      </c>
      <c r="AR15" s="3">
        <f>Sheet1!AR239</f>
        <v>0</v>
      </c>
      <c r="AS15" s="3">
        <f>Sheet1!AS239</f>
        <v>0</v>
      </c>
      <c r="AT15" s="3">
        <f>Sheet1!AT239</f>
        <v>0</v>
      </c>
      <c r="AU15" s="3">
        <f>Sheet1!AU239</f>
        <v>0</v>
      </c>
      <c r="AV15" s="3">
        <f>Sheet1!AV239</f>
        <v>0</v>
      </c>
      <c r="AW15" s="3">
        <f>Sheet1!AW239</f>
        <v>0</v>
      </c>
      <c r="AX15" s="3">
        <f>Sheet1!AX239</f>
        <v>0</v>
      </c>
      <c r="AY15" s="3">
        <f>Sheet1!AY239</f>
        <v>0</v>
      </c>
      <c r="AZ15" s="3">
        <f>Sheet1!AZ239</f>
        <v>0</v>
      </c>
      <c r="BA15" s="3">
        <f>Sheet1!BA239</f>
        <v>0</v>
      </c>
      <c r="BB15" s="3">
        <f>Sheet1!BB239</f>
        <v>0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7.25">
      <c r="A16" s="23" t="s">
        <v>92</v>
      </c>
      <c r="B16" t="s">
        <v>143</v>
      </c>
      <c r="C16" s="63">
        <f t="shared" si="1"/>
        <v>0</v>
      </c>
      <c r="D16" s="3">
        <f>Sheet1!D240</f>
        <v>0</v>
      </c>
      <c r="E16" s="3">
        <f>Sheet1!E240</f>
        <v>0</v>
      </c>
      <c r="F16" s="3">
        <f>Sheet1!F240</f>
        <v>0</v>
      </c>
      <c r="G16" s="3">
        <f>Sheet1!G240</f>
        <v>0</v>
      </c>
      <c r="H16" s="3">
        <f>Sheet1!H240</f>
        <v>0</v>
      </c>
      <c r="I16" s="3">
        <f>Sheet1!I240</f>
        <v>0</v>
      </c>
      <c r="J16" s="3">
        <f>Sheet1!J240</f>
        <v>0</v>
      </c>
      <c r="K16" s="3">
        <f>Sheet1!K240</f>
        <v>0</v>
      </c>
      <c r="L16" s="3">
        <f>Sheet1!L240</f>
        <v>0</v>
      </c>
      <c r="M16" s="3">
        <f>Sheet1!M240</f>
        <v>0</v>
      </c>
      <c r="N16" s="3">
        <f>Sheet1!N240</f>
        <v>0</v>
      </c>
      <c r="O16" s="3">
        <f>Sheet1!O240</f>
        <v>0</v>
      </c>
      <c r="P16" s="3">
        <f>Sheet1!P240</f>
        <v>0</v>
      </c>
      <c r="Q16" s="3">
        <f>Sheet1!Q240</f>
        <v>0</v>
      </c>
      <c r="R16" s="3">
        <f>Sheet1!R240</f>
        <v>0</v>
      </c>
      <c r="S16" s="3">
        <f>Sheet1!S240</f>
        <v>0</v>
      </c>
      <c r="T16" s="3">
        <f>Sheet1!T240</f>
        <v>0</v>
      </c>
      <c r="U16" s="3">
        <f>Sheet1!U240</f>
        <v>0</v>
      </c>
      <c r="V16" s="3">
        <f>Sheet1!V240</f>
        <v>0</v>
      </c>
      <c r="W16" s="3">
        <f>Sheet1!W240</f>
        <v>0</v>
      </c>
      <c r="X16" s="3">
        <f>Sheet1!X240</f>
        <v>0</v>
      </c>
      <c r="Y16" s="3">
        <f>Sheet1!Y240</f>
        <v>0</v>
      </c>
      <c r="Z16" s="3">
        <f>Sheet1!Z240</f>
        <v>0</v>
      </c>
      <c r="AA16" s="3">
        <f>Sheet1!AA240</f>
        <v>0</v>
      </c>
      <c r="AB16" s="3">
        <f>Sheet1!AB240</f>
        <v>0</v>
      </c>
      <c r="AC16" s="3">
        <f>Sheet1!AC240</f>
        <v>0</v>
      </c>
      <c r="AD16" s="3">
        <f>Sheet1!AD240</f>
        <v>0</v>
      </c>
      <c r="AE16" s="3">
        <f>Sheet1!AE240</f>
        <v>0</v>
      </c>
      <c r="AF16" s="3">
        <f>Sheet1!AF240</f>
        <v>0</v>
      </c>
      <c r="AG16" s="3">
        <f>Sheet1!AG240</f>
        <v>0</v>
      </c>
      <c r="AH16" s="3">
        <f>Sheet1!AH240</f>
        <v>0</v>
      </c>
      <c r="AI16" s="3">
        <f>Sheet1!AI240</f>
        <v>0</v>
      </c>
      <c r="AJ16" s="3">
        <f>Sheet1!AJ240</f>
        <v>0</v>
      </c>
      <c r="AK16" s="3">
        <f>Sheet1!AK240</f>
        <v>0</v>
      </c>
      <c r="AL16" s="3">
        <f>Sheet1!AL240</f>
        <v>0</v>
      </c>
      <c r="AM16" s="3">
        <f>Sheet1!AM240</f>
        <v>0</v>
      </c>
      <c r="AN16" s="3">
        <f>Sheet1!AN240</f>
        <v>0</v>
      </c>
      <c r="AO16" s="3">
        <f>Sheet1!AO240</f>
        <v>0</v>
      </c>
      <c r="AP16" s="3">
        <f>Sheet1!AP240</f>
        <v>0</v>
      </c>
      <c r="AQ16" s="3">
        <f>Sheet1!AQ240</f>
        <v>0</v>
      </c>
      <c r="AR16" s="3">
        <f>Sheet1!AR240</f>
        <v>0</v>
      </c>
      <c r="AS16" s="3">
        <f>Sheet1!AS240</f>
        <v>0</v>
      </c>
      <c r="AT16" s="3">
        <f>Sheet1!AT240</f>
        <v>0</v>
      </c>
      <c r="AU16" s="3">
        <f>Sheet1!AU240</f>
        <v>0</v>
      </c>
      <c r="AV16" s="3">
        <f>Sheet1!AV240</f>
        <v>0</v>
      </c>
      <c r="AW16" s="3">
        <f>Sheet1!AW240</f>
        <v>0</v>
      </c>
      <c r="AX16" s="3">
        <f>Sheet1!AX240</f>
        <v>0</v>
      </c>
      <c r="AY16" s="3">
        <f>Sheet1!AY240</f>
        <v>0</v>
      </c>
      <c r="AZ16" s="3">
        <f>Sheet1!AZ240</f>
        <v>0</v>
      </c>
      <c r="BA16" s="3">
        <f>Sheet1!BA240</f>
        <v>0</v>
      </c>
      <c r="BB16" s="3">
        <f>Sheet1!BB240</f>
        <v>0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7.25">
      <c r="A17" s="23" t="s">
        <v>93</v>
      </c>
      <c r="B17" t="s">
        <v>147</v>
      </c>
      <c r="C17" s="63">
        <f t="shared" ca="1" si="1"/>
        <v>713852171.51000488</v>
      </c>
      <c r="D17" s="3">
        <f ca="1">D4-D6-D8-SUM(D10:D14)+SUM(D15:D16)</f>
        <v>0</v>
      </c>
      <c r="E17" s="3">
        <f t="shared" ref="E17:BG17" ca="1" si="4">E4-E6-E8-SUM(E10:E14)+SUM(E15:E16)</f>
        <v>0</v>
      </c>
      <c r="F17" s="3">
        <f t="shared" ca="1" si="4"/>
        <v>0</v>
      </c>
      <c r="G17" s="3">
        <f t="shared" ca="1" si="4"/>
        <v>0</v>
      </c>
      <c r="H17" s="3">
        <f t="shared" ca="1" si="4"/>
        <v>-654544.80000000005</v>
      </c>
      <c r="I17" s="3">
        <f t="shared" ca="1" si="4"/>
        <v>-654544.80000000005</v>
      </c>
      <c r="J17" s="3">
        <f t="shared" ca="1" si="4"/>
        <v>-654544.80000000005</v>
      </c>
      <c r="K17" s="3">
        <f t="shared" ca="1" si="4"/>
        <v>-654544.80000000005</v>
      </c>
      <c r="L17" s="3">
        <f t="shared" ca="1" si="4"/>
        <v>-654544.80000000005</v>
      </c>
      <c r="M17" s="3">
        <f t="shared" ca="1" si="4"/>
        <v>-654544.80000000005</v>
      </c>
      <c r="N17" s="3">
        <f t="shared" ca="1" si="4"/>
        <v>-654544.80000000005</v>
      </c>
      <c r="O17" s="3">
        <f t="shared" ca="1" si="4"/>
        <v>-654544.80000000005</v>
      </c>
      <c r="P17" s="3">
        <f t="shared" ca="1" si="4"/>
        <v>-654544.80000000005</v>
      </c>
      <c r="Q17" s="3">
        <f t="shared" ca="1" si="4"/>
        <v>-654544.80000000005</v>
      </c>
      <c r="R17" s="3">
        <f t="shared" ca="1" si="4"/>
        <v>-654552.00000000035</v>
      </c>
      <c r="S17" s="3">
        <f t="shared" ca="1" si="4"/>
        <v>-1583330.8</v>
      </c>
      <c r="T17" s="3">
        <f t="shared" ca="1" si="4"/>
        <v>-1583330.8</v>
      </c>
      <c r="U17" s="3">
        <f t="shared" ca="1" si="4"/>
        <v>-1583330.8</v>
      </c>
      <c r="V17" s="3">
        <f t="shared" ca="1" si="4"/>
        <v>-1583330.8</v>
      </c>
      <c r="W17" s="3">
        <f t="shared" ca="1" si="4"/>
        <v>-1583330.8</v>
      </c>
      <c r="X17" s="3">
        <f t="shared" ca="1" si="4"/>
        <v>315158282.58441216</v>
      </c>
      <c r="Y17" s="3">
        <f t="shared" ca="1" si="4"/>
        <v>-1583330.8</v>
      </c>
      <c r="Z17" s="3">
        <f t="shared" ca="1" si="4"/>
        <v>-1583330.8</v>
      </c>
      <c r="AA17" s="3">
        <f t="shared" ca="1" si="4"/>
        <v>-1583330.8</v>
      </c>
      <c r="AB17" s="3">
        <f t="shared" ca="1" si="4"/>
        <v>-1583330.8</v>
      </c>
      <c r="AC17" s="3">
        <f t="shared" ca="1" si="4"/>
        <v>29383400.753577858</v>
      </c>
      <c r="AD17" s="3">
        <f t="shared" ca="1" si="4"/>
        <v>29383370.35357786</v>
      </c>
      <c r="AE17" s="3">
        <f t="shared" ca="1" si="4"/>
        <v>29252447.553577859</v>
      </c>
      <c r="AF17" s="3">
        <f t="shared" ca="1" si="4"/>
        <v>29252447.553577859</v>
      </c>
      <c r="AG17" s="3">
        <f t="shared" ca="1" si="4"/>
        <v>29252447.553577859</v>
      </c>
      <c r="AH17" s="3">
        <f t="shared" ca="1" si="4"/>
        <v>29253042.115775038</v>
      </c>
      <c r="AI17" s="3">
        <f t="shared" ca="1" si="4"/>
        <v>33929939.177418344</v>
      </c>
      <c r="AJ17" s="3">
        <f t="shared" ca="1" si="4"/>
        <v>33929939.177418344</v>
      </c>
      <c r="AK17" s="3">
        <f t="shared" ca="1" si="4"/>
        <v>33929939.177418344</v>
      </c>
      <c r="AL17" s="3">
        <f t="shared" ca="1" si="4"/>
        <v>35644223.177418344</v>
      </c>
      <c r="AM17" s="3">
        <f t="shared" ca="1" si="4"/>
        <v>35644223.177418344</v>
      </c>
      <c r="AN17" s="3">
        <f t="shared" ca="1" si="4"/>
        <v>35644223.177418344</v>
      </c>
      <c r="AO17" s="3">
        <f t="shared" ca="1" si="4"/>
        <v>35644223.177418344</v>
      </c>
      <c r="AP17" s="3">
        <f t="shared" ca="1" si="4"/>
        <v>0</v>
      </c>
      <c r="AQ17" s="3">
        <f t="shared" ca="1" si="4"/>
        <v>0</v>
      </c>
      <c r="AR17" s="3">
        <f t="shared" ca="1" si="4"/>
        <v>0</v>
      </c>
      <c r="AS17" s="3">
        <f t="shared" ca="1" si="4"/>
        <v>0</v>
      </c>
      <c r="AT17" s="3">
        <f t="shared" ca="1" si="4"/>
        <v>0</v>
      </c>
      <c r="AU17" s="3">
        <f t="shared" ca="1" si="4"/>
        <v>0</v>
      </c>
      <c r="AV17" s="3">
        <f t="shared" ca="1" si="4"/>
        <v>0</v>
      </c>
      <c r="AW17" s="3">
        <f t="shared" ca="1" si="4"/>
        <v>0</v>
      </c>
      <c r="AX17" s="3">
        <f t="shared" ca="1" si="4"/>
        <v>0</v>
      </c>
      <c r="AY17" s="3">
        <f t="shared" ca="1" si="4"/>
        <v>0</v>
      </c>
      <c r="AZ17" s="3">
        <f t="shared" ca="1" si="4"/>
        <v>0</v>
      </c>
      <c r="BA17" s="3">
        <f t="shared" ca="1" si="4"/>
        <v>0</v>
      </c>
      <c r="BB17" s="3">
        <f t="shared" ca="1" si="4"/>
        <v>0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7.25">
      <c r="A18" s="23" t="s">
        <v>94</v>
      </c>
      <c r="B18" t="s">
        <v>143</v>
      </c>
      <c r="C18" s="63">
        <f t="shared" si="1"/>
        <v>0</v>
      </c>
      <c r="D18" s="3">
        <f>Sheet1!D241</f>
        <v>0</v>
      </c>
      <c r="E18" s="3">
        <f>Sheet1!E241</f>
        <v>0</v>
      </c>
      <c r="F18" s="3">
        <f>Sheet1!F241</f>
        <v>0</v>
      </c>
      <c r="G18" s="3">
        <f>Sheet1!G241</f>
        <v>0</v>
      </c>
      <c r="H18" s="3">
        <f>Sheet1!H241</f>
        <v>0</v>
      </c>
      <c r="I18" s="3">
        <f>Sheet1!I241</f>
        <v>0</v>
      </c>
      <c r="J18" s="3">
        <f>Sheet1!J241</f>
        <v>0</v>
      </c>
      <c r="K18" s="3">
        <f>Sheet1!K241</f>
        <v>0</v>
      </c>
      <c r="L18" s="3">
        <f>Sheet1!L241</f>
        <v>0</v>
      </c>
      <c r="M18" s="3">
        <f>Sheet1!M241</f>
        <v>0</v>
      </c>
      <c r="N18" s="3">
        <f>Sheet1!N241</f>
        <v>0</v>
      </c>
      <c r="O18" s="3">
        <f>Sheet1!O241</f>
        <v>0</v>
      </c>
      <c r="P18" s="3">
        <f>Sheet1!P241</f>
        <v>0</v>
      </c>
      <c r="Q18" s="3">
        <f>Sheet1!Q241</f>
        <v>0</v>
      </c>
      <c r="R18" s="3">
        <f>Sheet1!R241</f>
        <v>0</v>
      </c>
      <c r="S18" s="3">
        <f>Sheet1!S241</f>
        <v>0</v>
      </c>
      <c r="T18" s="3">
        <f>Sheet1!T241</f>
        <v>0</v>
      </c>
      <c r="U18" s="3">
        <f>Sheet1!U241</f>
        <v>0</v>
      </c>
      <c r="V18" s="3">
        <f>Sheet1!V241</f>
        <v>0</v>
      </c>
      <c r="W18" s="3">
        <f>Sheet1!W241</f>
        <v>0</v>
      </c>
      <c r="X18" s="3">
        <f>Sheet1!X241</f>
        <v>0</v>
      </c>
      <c r="Y18" s="3">
        <f>Sheet1!Y241</f>
        <v>0</v>
      </c>
      <c r="Z18" s="3">
        <f>Sheet1!Z241</f>
        <v>0</v>
      </c>
      <c r="AA18" s="3">
        <f>Sheet1!AA241</f>
        <v>0</v>
      </c>
      <c r="AB18" s="3">
        <f>Sheet1!AB241</f>
        <v>0</v>
      </c>
      <c r="AC18" s="3">
        <f>Sheet1!AC241</f>
        <v>0</v>
      </c>
      <c r="AD18" s="3">
        <f>Sheet1!AD241</f>
        <v>0</v>
      </c>
      <c r="AE18" s="3">
        <f>Sheet1!AE241</f>
        <v>0</v>
      </c>
      <c r="AF18" s="3">
        <f>Sheet1!AF241</f>
        <v>0</v>
      </c>
      <c r="AG18" s="3">
        <f>Sheet1!AG241</f>
        <v>0</v>
      </c>
      <c r="AH18" s="3">
        <f>Sheet1!AH241</f>
        <v>0</v>
      </c>
      <c r="AI18" s="3">
        <f>Sheet1!AI241</f>
        <v>0</v>
      </c>
      <c r="AJ18" s="3">
        <f>Sheet1!AJ241</f>
        <v>0</v>
      </c>
      <c r="AK18" s="3">
        <f>Sheet1!AK241</f>
        <v>0</v>
      </c>
      <c r="AL18" s="3">
        <f>Sheet1!AL241</f>
        <v>0</v>
      </c>
      <c r="AM18" s="3">
        <f>Sheet1!AM241</f>
        <v>0</v>
      </c>
      <c r="AN18" s="3">
        <f>Sheet1!AN241</f>
        <v>0</v>
      </c>
      <c r="AO18" s="3">
        <f>Sheet1!AO241</f>
        <v>0</v>
      </c>
      <c r="AP18" s="3">
        <f>Sheet1!AP241</f>
        <v>0</v>
      </c>
      <c r="AQ18" s="3">
        <f>Sheet1!AQ241</f>
        <v>0</v>
      </c>
      <c r="AR18" s="3">
        <f>Sheet1!AR241</f>
        <v>0</v>
      </c>
      <c r="AS18" s="3">
        <f>Sheet1!AS241</f>
        <v>0</v>
      </c>
      <c r="AT18" s="3">
        <f>Sheet1!AT241</f>
        <v>0</v>
      </c>
      <c r="AU18" s="3">
        <f>Sheet1!AU241</f>
        <v>0</v>
      </c>
      <c r="AV18" s="3">
        <f>Sheet1!AV241</f>
        <v>0</v>
      </c>
      <c r="AW18" s="3">
        <f>Sheet1!AW241</f>
        <v>0</v>
      </c>
      <c r="AX18" s="3">
        <f>Sheet1!AX241</f>
        <v>0</v>
      </c>
      <c r="AY18" s="3">
        <f>Sheet1!AY241</f>
        <v>0</v>
      </c>
      <c r="AZ18" s="3">
        <f>Sheet1!AZ241</f>
        <v>0</v>
      </c>
      <c r="BA18" s="3">
        <f>Sheet1!BA241</f>
        <v>0</v>
      </c>
      <c r="BB18" s="3">
        <f>Sheet1!BB241</f>
        <v>0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7.25">
      <c r="A19" s="23" t="s">
        <v>95</v>
      </c>
      <c r="B19" t="s">
        <v>143</v>
      </c>
      <c r="C19" s="63">
        <f t="shared" si="1"/>
        <v>0</v>
      </c>
      <c r="D19" s="3">
        <f>Sheet1!D242</f>
        <v>0</v>
      </c>
      <c r="E19" s="3">
        <f>Sheet1!E242</f>
        <v>0</v>
      </c>
      <c r="F19" s="3">
        <f>Sheet1!F242</f>
        <v>0</v>
      </c>
      <c r="G19" s="3">
        <f>Sheet1!G242</f>
        <v>0</v>
      </c>
      <c r="H19" s="3">
        <f>Sheet1!H242</f>
        <v>0</v>
      </c>
      <c r="I19" s="3">
        <f>Sheet1!I242</f>
        <v>0</v>
      </c>
      <c r="J19" s="3">
        <f>Sheet1!J242</f>
        <v>0</v>
      </c>
      <c r="K19" s="3">
        <f>Sheet1!K242</f>
        <v>0</v>
      </c>
      <c r="L19" s="3">
        <f>Sheet1!L242</f>
        <v>0</v>
      </c>
      <c r="M19" s="3">
        <f>Sheet1!M242</f>
        <v>0</v>
      </c>
      <c r="N19" s="3">
        <f>Sheet1!N242</f>
        <v>0</v>
      </c>
      <c r="O19" s="3">
        <f>Sheet1!O242</f>
        <v>0</v>
      </c>
      <c r="P19" s="3">
        <f>Sheet1!P242</f>
        <v>0</v>
      </c>
      <c r="Q19" s="3">
        <f>Sheet1!Q242</f>
        <v>0</v>
      </c>
      <c r="R19" s="3">
        <f>Sheet1!R242</f>
        <v>0</v>
      </c>
      <c r="S19" s="3">
        <f>Sheet1!S242</f>
        <v>0</v>
      </c>
      <c r="T19" s="3">
        <f>Sheet1!T242</f>
        <v>0</v>
      </c>
      <c r="U19" s="3">
        <f>Sheet1!U242</f>
        <v>0</v>
      </c>
      <c r="V19" s="3">
        <f>Sheet1!V242</f>
        <v>0</v>
      </c>
      <c r="W19" s="3">
        <f>Sheet1!W242</f>
        <v>0</v>
      </c>
      <c r="X19" s="3">
        <f>Sheet1!X242</f>
        <v>0</v>
      </c>
      <c r="Y19" s="3">
        <f>Sheet1!Y242</f>
        <v>0</v>
      </c>
      <c r="Z19" s="3">
        <f>Sheet1!Z242</f>
        <v>0</v>
      </c>
      <c r="AA19" s="3">
        <f>Sheet1!AA242</f>
        <v>0</v>
      </c>
      <c r="AB19" s="3">
        <f>Sheet1!AB242</f>
        <v>0</v>
      </c>
      <c r="AC19" s="3">
        <f>Sheet1!AC242</f>
        <v>0</v>
      </c>
      <c r="AD19" s="3">
        <f>Sheet1!AD242</f>
        <v>0</v>
      </c>
      <c r="AE19" s="3">
        <f>Sheet1!AE242</f>
        <v>0</v>
      </c>
      <c r="AF19" s="3">
        <f>Sheet1!AF242</f>
        <v>0</v>
      </c>
      <c r="AG19" s="3">
        <f>Sheet1!AG242</f>
        <v>0</v>
      </c>
      <c r="AH19" s="3">
        <f>Sheet1!AH242</f>
        <v>0</v>
      </c>
      <c r="AI19" s="3">
        <f>Sheet1!AI242</f>
        <v>0</v>
      </c>
      <c r="AJ19" s="3">
        <f>Sheet1!AJ242</f>
        <v>0</v>
      </c>
      <c r="AK19" s="3">
        <f>Sheet1!AK242</f>
        <v>0</v>
      </c>
      <c r="AL19" s="3">
        <f>Sheet1!AL242</f>
        <v>0</v>
      </c>
      <c r="AM19" s="3">
        <f>Sheet1!AM242</f>
        <v>0</v>
      </c>
      <c r="AN19" s="3">
        <f>Sheet1!AN242</f>
        <v>0</v>
      </c>
      <c r="AO19" s="3">
        <f>Sheet1!AO242</f>
        <v>0</v>
      </c>
      <c r="AP19" s="3">
        <f>Sheet1!AP242</f>
        <v>0</v>
      </c>
      <c r="AQ19" s="3">
        <f>Sheet1!AQ242</f>
        <v>0</v>
      </c>
      <c r="AR19" s="3">
        <f>Sheet1!AR242</f>
        <v>0</v>
      </c>
      <c r="AS19" s="3">
        <f>Sheet1!AS242</f>
        <v>0</v>
      </c>
      <c r="AT19" s="3">
        <f>Sheet1!AT242</f>
        <v>0</v>
      </c>
      <c r="AU19" s="3">
        <f>Sheet1!AU242</f>
        <v>0</v>
      </c>
      <c r="AV19" s="3">
        <f>Sheet1!AV242</f>
        <v>0</v>
      </c>
      <c r="AW19" s="3">
        <f>Sheet1!AW242</f>
        <v>0</v>
      </c>
      <c r="AX19" s="3">
        <f>Sheet1!AX242</f>
        <v>0</v>
      </c>
      <c r="AY19" s="3">
        <f>Sheet1!AY242</f>
        <v>0</v>
      </c>
      <c r="AZ19" s="3">
        <f>Sheet1!AZ242</f>
        <v>0</v>
      </c>
      <c r="BA19" s="3">
        <f>Sheet1!BA242</f>
        <v>0</v>
      </c>
      <c r="BB19" s="3">
        <f>Sheet1!BB242</f>
        <v>0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7.25">
      <c r="A20" s="23" t="s">
        <v>96</v>
      </c>
      <c r="B20" t="s">
        <v>149</v>
      </c>
      <c r="C20" s="63">
        <f t="shared" ca="1" si="1"/>
        <v>713852171.51000488</v>
      </c>
      <c r="D20" s="3">
        <f ca="1">D17+D18-D19</f>
        <v>0</v>
      </c>
      <c r="E20" s="3">
        <f t="shared" ref="E20:BG20" ca="1" si="5">E17+E18-E19</f>
        <v>0</v>
      </c>
      <c r="F20" s="3">
        <f t="shared" ca="1" si="5"/>
        <v>0</v>
      </c>
      <c r="G20" s="3">
        <f t="shared" ca="1" si="5"/>
        <v>0</v>
      </c>
      <c r="H20" s="3">
        <f t="shared" ca="1" si="5"/>
        <v>-654544.80000000005</v>
      </c>
      <c r="I20" s="3">
        <f t="shared" ca="1" si="5"/>
        <v>-654544.80000000005</v>
      </c>
      <c r="J20" s="3">
        <f t="shared" ca="1" si="5"/>
        <v>-654544.80000000005</v>
      </c>
      <c r="K20" s="3">
        <f t="shared" ca="1" si="5"/>
        <v>-654544.80000000005</v>
      </c>
      <c r="L20" s="3">
        <f t="shared" ca="1" si="5"/>
        <v>-654544.80000000005</v>
      </c>
      <c r="M20" s="3">
        <f t="shared" ca="1" si="5"/>
        <v>-654544.80000000005</v>
      </c>
      <c r="N20" s="3">
        <f t="shared" ca="1" si="5"/>
        <v>-654544.80000000005</v>
      </c>
      <c r="O20" s="3">
        <f t="shared" ca="1" si="5"/>
        <v>-654544.80000000005</v>
      </c>
      <c r="P20" s="3">
        <f t="shared" ca="1" si="5"/>
        <v>-654544.80000000005</v>
      </c>
      <c r="Q20" s="3">
        <f t="shared" ca="1" si="5"/>
        <v>-654544.80000000005</v>
      </c>
      <c r="R20" s="3">
        <f t="shared" ca="1" si="5"/>
        <v>-654552.00000000035</v>
      </c>
      <c r="S20" s="3">
        <f t="shared" ca="1" si="5"/>
        <v>-1583330.8</v>
      </c>
      <c r="T20" s="3">
        <f t="shared" ca="1" si="5"/>
        <v>-1583330.8</v>
      </c>
      <c r="U20" s="3">
        <f t="shared" ca="1" si="5"/>
        <v>-1583330.8</v>
      </c>
      <c r="V20" s="3">
        <f t="shared" ca="1" si="5"/>
        <v>-1583330.8</v>
      </c>
      <c r="W20" s="3">
        <f t="shared" ca="1" si="5"/>
        <v>-1583330.8</v>
      </c>
      <c r="X20" s="3">
        <f t="shared" ca="1" si="5"/>
        <v>315158282.58441216</v>
      </c>
      <c r="Y20" s="3">
        <f t="shared" ca="1" si="5"/>
        <v>-1583330.8</v>
      </c>
      <c r="Z20" s="3">
        <f t="shared" ca="1" si="5"/>
        <v>-1583330.8</v>
      </c>
      <c r="AA20" s="3">
        <f t="shared" ca="1" si="5"/>
        <v>-1583330.8</v>
      </c>
      <c r="AB20" s="3">
        <f t="shared" ca="1" si="5"/>
        <v>-1583330.8</v>
      </c>
      <c r="AC20" s="3">
        <f t="shared" ca="1" si="5"/>
        <v>29383400.753577858</v>
      </c>
      <c r="AD20" s="3">
        <f t="shared" ca="1" si="5"/>
        <v>29383370.35357786</v>
      </c>
      <c r="AE20" s="3">
        <f t="shared" ca="1" si="5"/>
        <v>29252447.553577859</v>
      </c>
      <c r="AF20" s="3">
        <f t="shared" ca="1" si="5"/>
        <v>29252447.553577859</v>
      </c>
      <c r="AG20" s="3">
        <f t="shared" ca="1" si="5"/>
        <v>29252447.553577859</v>
      </c>
      <c r="AH20" s="3">
        <f t="shared" ca="1" si="5"/>
        <v>29253042.115775038</v>
      </c>
      <c r="AI20" s="3">
        <f t="shared" ca="1" si="5"/>
        <v>33929939.177418344</v>
      </c>
      <c r="AJ20" s="3">
        <f t="shared" ca="1" si="5"/>
        <v>33929939.177418344</v>
      </c>
      <c r="AK20" s="3">
        <f t="shared" ca="1" si="5"/>
        <v>33929939.177418344</v>
      </c>
      <c r="AL20" s="3">
        <f t="shared" ca="1" si="5"/>
        <v>35644223.177418344</v>
      </c>
      <c r="AM20" s="3">
        <f t="shared" ca="1" si="5"/>
        <v>35644223.177418344</v>
      </c>
      <c r="AN20" s="3">
        <f t="shared" ca="1" si="5"/>
        <v>35644223.177418344</v>
      </c>
      <c r="AO20" s="3">
        <f t="shared" ca="1" si="5"/>
        <v>35644223.177418344</v>
      </c>
      <c r="AP20" s="3">
        <f t="shared" ca="1" si="5"/>
        <v>0</v>
      </c>
      <c r="AQ20" s="3">
        <f t="shared" ca="1" si="5"/>
        <v>0</v>
      </c>
      <c r="AR20" s="3">
        <f t="shared" ca="1" si="5"/>
        <v>0</v>
      </c>
      <c r="AS20" s="3">
        <f t="shared" ca="1" si="5"/>
        <v>0</v>
      </c>
      <c r="AT20" s="3">
        <f t="shared" ca="1" si="5"/>
        <v>0</v>
      </c>
      <c r="AU20" s="3">
        <f t="shared" ca="1" si="5"/>
        <v>0</v>
      </c>
      <c r="AV20" s="3">
        <f t="shared" ca="1" si="5"/>
        <v>0</v>
      </c>
      <c r="AW20" s="3">
        <f t="shared" ca="1" si="5"/>
        <v>0</v>
      </c>
      <c r="AX20" s="3">
        <f t="shared" ca="1" si="5"/>
        <v>0</v>
      </c>
      <c r="AY20" s="3">
        <f t="shared" ca="1" si="5"/>
        <v>0</v>
      </c>
      <c r="AZ20" s="3">
        <f t="shared" ca="1" si="5"/>
        <v>0</v>
      </c>
      <c r="BA20" s="3">
        <f t="shared" ca="1" si="5"/>
        <v>0</v>
      </c>
      <c r="BB20" s="3">
        <f t="shared" ca="1" si="5"/>
        <v>0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7.25">
      <c r="A21" s="23" t="s">
        <v>97</v>
      </c>
      <c r="B21" t="s">
        <v>150</v>
      </c>
      <c r="C21" s="26">
        <f ca="1">SUM(D21:BG21)</f>
        <v>178463042.87750122</v>
      </c>
      <c r="D21" s="3">
        <f ca="1">D20*Sheet1!$C$214</f>
        <v>0</v>
      </c>
      <c r="E21" s="3">
        <f ca="1">E20*Sheet1!$C$214</f>
        <v>0</v>
      </c>
      <c r="F21" s="3">
        <f ca="1">F20*Sheet1!$C$214</f>
        <v>0</v>
      </c>
      <c r="G21" s="3">
        <f ca="1">G20*Sheet1!$C$214</f>
        <v>0</v>
      </c>
      <c r="H21" s="3">
        <f ca="1">H20*Sheet1!$C$214</f>
        <v>-163636.20000000001</v>
      </c>
      <c r="I21" s="3">
        <f ca="1">I20*Sheet1!$C$214</f>
        <v>-163636.20000000001</v>
      </c>
      <c r="J21" s="3">
        <f ca="1">J20*Sheet1!$C$214</f>
        <v>-163636.20000000001</v>
      </c>
      <c r="K21" s="3">
        <f ca="1">K20*Sheet1!$C$214</f>
        <v>-163636.20000000001</v>
      </c>
      <c r="L21" s="3">
        <f ca="1">L20*Sheet1!$C$214</f>
        <v>-163636.20000000001</v>
      </c>
      <c r="M21" s="3">
        <f ca="1">M20*Sheet1!$C$214</f>
        <v>-163636.20000000001</v>
      </c>
      <c r="N21" s="3">
        <f ca="1">N20*Sheet1!$C$214</f>
        <v>-163636.20000000001</v>
      </c>
      <c r="O21" s="3">
        <f ca="1">O20*Sheet1!$C$214</f>
        <v>-163636.20000000001</v>
      </c>
      <c r="P21" s="3">
        <f ca="1">P20*Sheet1!$C$214</f>
        <v>-163636.20000000001</v>
      </c>
      <c r="Q21" s="3">
        <f ca="1">Q20*Sheet1!$C$214</f>
        <v>-163636.20000000001</v>
      </c>
      <c r="R21" s="3">
        <f ca="1">R20*Sheet1!$C$214</f>
        <v>-163638.00000000009</v>
      </c>
      <c r="S21" s="3">
        <f ca="1">S20*Sheet1!$C$214</f>
        <v>-395832.7</v>
      </c>
      <c r="T21" s="3">
        <f ca="1">T20*Sheet1!$C$214</f>
        <v>-395832.7</v>
      </c>
      <c r="U21" s="3">
        <f ca="1">U20*Sheet1!$C$214</f>
        <v>-395832.7</v>
      </c>
      <c r="V21" s="3">
        <f ca="1">V20*Sheet1!$C$214</f>
        <v>-395832.7</v>
      </c>
      <c r="W21" s="3">
        <f ca="1">W20*Sheet1!$C$214</f>
        <v>-395832.7</v>
      </c>
      <c r="X21" s="3">
        <f ca="1">X20*Sheet1!$C$214</f>
        <v>78789570.646103039</v>
      </c>
      <c r="Y21" s="3">
        <f ca="1">Y20*Sheet1!$C$214</f>
        <v>-395832.7</v>
      </c>
      <c r="Z21" s="3">
        <f ca="1">Z20*Sheet1!$C$214</f>
        <v>-395832.7</v>
      </c>
      <c r="AA21" s="3">
        <f ca="1">AA20*Sheet1!$C$214</f>
        <v>-395832.7</v>
      </c>
      <c r="AB21" s="3">
        <f ca="1">AB20*Sheet1!$C$214</f>
        <v>-395832.7</v>
      </c>
      <c r="AC21" s="3">
        <f ca="1">AC20*Sheet1!$C$214</f>
        <v>7345850.1883944646</v>
      </c>
      <c r="AD21" s="3">
        <f ca="1">AD20*Sheet1!$C$214</f>
        <v>7345842.5883944649</v>
      </c>
      <c r="AE21" s="3">
        <f ca="1">AE20*Sheet1!$C$214</f>
        <v>7313111.8883944647</v>
      </c>
      <c r="AF21" s="3">
        <f ca="1">AF20*Sheet1!$C$214</f>
        <v>7313111.8883944647</v>
      </c>
      <c r="AG21" s="3">
        <f ca="1">AG20*Sheet1!$C$214</f>
        <v>7313111.8883944647</v>
      </c>
      <c r="AH21" s="3">
        <f ca="1">AH20*Sheet1!$C$214</f>
        <v>7313260.5289437594</v>
      </c>
      <c r="AI21" s="3">
        <f ca="1">AI20*Sheet1!$C$214</f>
        <v>8482484.7943545859</v>
      </c>
      <c r="AJ21" s="3">
        <f ca="1">AJ20*Sheet1!$C$214</f>
        <v>8482484.7943545859</v>
      </c>
      <c r="AK21" s="3">
        <f ca="1">AK20*Sheet1!$C$214</f>
        <v>8482484.7943545859</v>
      </c>
      <c r="AL21" s="3">
        <f ca="1">AL20*Sheet1!$C$214</f>
        <v>8911055.7943545859</v>
      </c>
      <c r="AM21" s="3">
        <f ca="1">AM20*Sheet1!$C$214</f>
        <v>8911055.7943545859</v>
      </c>
      <c r="AN21" s="3">
        <f ca="1">AN20*Sheet1!$C$214</f>
        <v>8911055.7943545859</v>
      </c>
      <c r="AO21" s="3">
        <f ca="1">AO20*Sheet1!$C$214</f>
        <v>8911055.7943545859</v>
      </c>
      <c r="AP21" s="3">
        <f ca="1">AP20*Sheet1!$C$214</f>
        <v>0</v>
      </c>
      <c r="AQ21" s="3">
        <f ca="1">AQ20*Sheet1!$C$214</f>
        <v>0</v>
      </c>
      <c r="AR21" s="3">
        <f ca="1">AR20*Sheet1!$C$214</f>
        <v>0</v>
      </c>
      <c r="AS21" s="3">
        <f ca="1">AS20*Sheet1!$C$214</f>
        <v>0</v>
      </c>
      <c r="AT21" s="3">
        <f ca="1">AT20*Sheet1!$C$214</f>
        <v>0</v>
      </c>
      <c r="AU21" s="3">
        <f ca="1">AU20*Sheet1!$C$214</f>
        <v>0</v>
      </c>
      <c r="AV21" s="3">
        <f ca="1">AV20*Sheet1!$C$214</f>
        <v>0</v>
      </c>
      <c r="AW21" s="3">
        <f ca="1">AW20*Sheet1!$C$214</f>
        <v>0</v>
      </c>
      <c r="AX21" s="3">
        <f ca="1">AX20*Sheet1!$C$214</f>
        <v>0</v>
      </c>
      <c r="AY21" s="3">
        <f ca="1">AY20*Sheet1!$C$214</f>
        <v>0</v>
      </c>
      <c r="AZ21" s="3">
        <f ca="1">AZ20*Sheet1!$C$214</f>
        <v>0</v>
      </c>
      <c r="BA21" s="3">
        <f ca="1">BA20*Sheet1!$C$214</f>
        <v>0</v>
      </c>
      <c r="BB21" s="3">
        <f ca="1">BB20*Sheet1!$C$214</f>
        <v>0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7.25">
      <c r="A22" s="23" t="s">
        <v>98</v>
      </c>
      <c r="B22" t="s">
        <v>152</v>
      </c>
      <c r="C22" s="26">
        <f ca="1">SUM(D22:BG22)</f>
        <v>535389128.63250363</v>
      </c>
      <c r="D22" s="3">
        <f ca="1">D20-D21</f>
        <v>0</v>
      </c>
      <c r="E22" s="3">
        <f t="shared" ref="E22:BG22" ca="1" si="6">E20-E21</f>
        <v>0</v>
      </c>
      <c r="F22" s="3">
        <f t="shared" ca="1" si="6"/>
        <v>0</v>
      </c>
      <c r="G22" s="3">
        <f t="shared" ca="1" si="6"/>
        <v>0</v>
      </c>
      <c r="H22" s="3">
        <f t="shared" ca="1" si="6"/>
        <v>-490908.60000000003</v>
      </c>
      <c r="I22" s="3">
        <f t="shared" ca="1" si="6"/>
        <v>-490908.60000000003</v>
      </c>
      <c r="J22" s="3">
        <f t="shared" ca="1" si="6"/>
        <v>-490908.60000000003</v>
      </c>
      <c r="K22" s="3">
        <f t="shared" ca="1" si="6"/>
        <v>-490908.60000000003</v>
      </c>
      <c r="L22" s="3">
        <f t="shared" ca="1" si="6"/>
        <v>-490908.60000000003</v>
      </c>
      <c r="M22" s="3">
        <f t="shared" ca="1" si="6"/>
        <v>-490908.60000000003</v>
      </c>
      <c r="N22" s="3">
        <f t="shared" ca="1" si="6"/>
        <v>-490908.60000000003</v>
      </c>
      <c r="O22" s="3">
        <f t="shared" ca="1" si="6"/>
        <v>-490908.60000000003</v>
      </c>
      <c r="P22" s="3">
        <f t="shared" ca="1" si="6"/>
        <v>-490908.60000000003</v>
      </c>
      <c r="Q22" s="3">
        <f t="shared" ca="1" si="6"/>
        <v>-490908.60000000003</v>
      </c>
      <c r="R22" s="3">
        <f t="shared" ca="1" si="6"/>
        <v>-490914.00000000023</v>
      </c>
      <c r="S22" s="3">
        <f t="shared" ca="1" si="6"/>
        <v>-1187498.1000000001</v>
      </c>
      <c r="T22" s="3">
        <f t="shared" ca="1" si="6"/>
        <v>-1187498.1000000001</v>
      </c>
      <c r="U22" s="3">
        <f t="shared" ca="1" si="6"/>
        <v>-1187498.1000000001</v>
      </c>
      <c r="V22" s="3">
        <f t="shared" ca="1" si="6"/>
        <v>-1187498.1000000001</v>
      </c>
      <c r="W22" s="3">
        <f t="shared" ca="1" si="6"/>
        <v>-1187498.1000000001</v>
      </c>
      <c r="X22" s="3">
        <f t="shared" ca="1" si="6"/>
        <v>236368711.93830913</v>
      </c>
      <c r="Y22" s="3">
        <f t="shared" ca="1" si="6"/>
        <v>-1187498.1000000001</v>
      </c>
      <c r="Z22" s="3">
        <f t="shared" ca="1" si="6"/>
        <v>-1187498.1000000001</v>
      </c>
      <c r="AA22" s="3">
        <f t="shared" ca="1" si="6"/>
        <v>-1187498.1000000001</v>
      </c>
      <c r="AB22" s="3">
        <f t="shared" ca="1" si="6"/>
        <v>-1187498.1000000001</v>
      </c>
      <c r="AC22" s="3">
        <f t="shared" ca="1" si="6"/>
        <v>22037550.565183394</v>
      </c>
      <c r="AD22" s="3">
        <f t="shared" ca="1" si="6"/>
        <v>22037527.765183397</v>
      </c>
      <c r="AE22" s="3">
        <f t="shared" ca="1" si="6"/>
        <v>21939335.665183395</v>
      </c>
      <c r="AF22" s="3">
        <f t="shared" ca="1" si="6"/>
        <v>21939335.665183395</v>
      </c>
      <c r="AG22" s="3">
        <f t="shared" ca="1" si="6"/>
        <v>21939335.665183395</v>
      </c>
      <c r="AH22" s="3">
        <f t="shared" ca="1" si="6"/>
        <v>21939781.586831279</v>
      </c>
      <c r="AI22" s="3">
        <f t="shared" ca="1" si="6"/>
        <v>25447454.383063756</v>
      </c>
      <c r="AJ22" s="3">
        <f t="shared" ca="1" si="6"/>
        <v>25447454.383063756</v>
      </c>
      <c r="AK22" s="3">
        <f t="shared" ca="1" si="6"/>
        <v>25447454.383063756</v>
      </c>
      <c r="AL22" s="3">
        <f t="shared" ca="1" si="6"/>
        <v>26733167.383063756</v>
      </c>
      <c r="AM22" s="3">
        <f t="shared" ca="1" si="6"/>
        <v>26733167.383063756</v>
      </c>
      <c r="AN22" s="3">
        <f t="shared" ca="1" si="6"/>
        <v>26733167.383063756</v>
      </c>
      <c r="AO22" s="3">
        <f t="shared" ca="1" si="6"/>
        <v>26733167.383063756</v>
      </c>
      <c r="AP22" s="3">
        <f t="shared" ca="1" si="6"/>
        <v>0</v>
      </c>
      <c r="AQ22" s="3">
        <f t="shared" ca="1" si="6"/>
        <v>0</v>
      </c>
      <c r="AR22" s="3">
        <f t="shared" ca="1" si="6"/>
        <v>0</v>
      </c>
      <c r="AS22" s="3">
        <f t="shared" ca="1" si="6"/>
        <v>0</v>
      </c>
      <c r="AT22" s="3">
        <f t="shared" ca="1" si="6"/>
        <v>0</v>
      </c>
      <c r="AU22" s="3">
        <f t="shared" ca="1" si="6"/>
        <v>0</v>
      </c>
      <c r="AV22" s="3">
        <f t="shared" ca="1" si="6"/>
        <v>0</v>
      </c>
      <c r="AW22" s="3">
        <f t="shared" ca="1" si="6"/>
        <v>0</v>
      </c>
      <c r="AX22" s="3">
        <f t="shared" ca="1" si="6"/>
        <v>0</v>
      </c>
      <c r="AY22" s="3">
        <f t="shared" ca="1" si="6"/>
        <v>0</v>
      </c>
      <c r="AZ22" s="3">
        <f t="shared" ca="1" si="6"/>
        <v>0</v>
      </c>
      <c r="BA22" s="3">
        <f t="shared" ca="1" si="6"/>
        <v>0</v>
      </c>
      <c r="BB22" s="3">
        <f t="shared" ca="1" si="6"/>
        <v>0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7.25">
      <c r="A23" s="23" t="s">
        <v>99</v>
      </c>
      <c r="B23" s="26"/>
      <c r="C23" s="26">
        <f ca="1">SUM(D23:BG23)</f>
        <v>428311302.90600294</v>
      </c>
      <c r="D23" s="3">
        <f ca="1">D22*Sheet1!$C$2</f>
        <v>0</v>
      </c>
      <c r="E23" s="3">
        <f ca="1">E22*Sheet1!$C$2</f>
        <v>0</v>
      </c>
      <c r="F23" s="3">
        <f ca="1">F22*Sheet1!$C$2</f>
        <v>0</v>
      </c>
      <c r="G23" s="3">
        <f ca="1">G22*Sheet1!$C$2</f>
        <v>0</v>
      </c>
      <c r="H23" s="3">
        <f ca="1">H22*Sheet1!$C$2</f>
        <v>-392726.88000000006</v>
      </c>
      <c r="I23" s="3">
        <f ca="1">I22*Sheet1!$C$2</f>
        <v>-392726.88000000006</v>
      </c>
      <c r="J23" s="3">
        <f ca="1">J22*Sheet1!$C$2</f>
        <v>-392726.88000000006</v>
      </c>
      <c r="K23" s="3">
        <f ca="1">K22*Sheet1!$C$2</f>
        <v>-392726.88000000006</v>
      </c>
      <c r="L23" s="3">
        <f ca="1">L22*Sheet1!$C$2</f>
        <v>-392726.88000000006</v>
      </c>
      <c r="M23" s="3">
        <f ca="1">M22*Sheet1!$C$2</f>
        <v>-392726.88000000006</v>
      </c>
      <c r="N23" s="3">
        <f ca="1">N22*Sheet1!$C$2</f>
        <v>-392726.88000000006</v>
      </c>
      <c r="O23" s="3">
        <f ca="1">O22*Sheet1!$C$2</f>
        <v>-392726.88000000006</v>
      </c>
      <c r="P23" s="3">
        <f ca="1">P22*Sheet1!$C$2</f>
        <v>-392726.88000000006</v>
      </c>
      <c r="Q23" s="3">
        <f ca="1">Q22*Sheet1!$C$2</f>
        <v>-392726.88000000006</v>
      </c>
      <c r="R23" s="3">
        <f ca="1">R22*Sheet1!$C$2</f>
        <v>-392731.20000000019</v>
      </c>
      <c r="S23" s="3">
        <f ca="1">S22*Sheet1!$C$2</f>
        <v>-949998.4800000001</v>
      </c>
      <c r="T23" s="3">
        <f ca="1">T22*Sheet1!$C$2</f>
        <v>-949998.4800000001</v>
      </c>
      <c r="U23" s="3">
        <f ca="1">U22*Sheet1!$C$2</f>
        <v>-949998.4800000001</v>
      </c>
      <c r="V23" s="3">
        <f ca="1">V22*Sheet1!$C$2</f>
        <v>-949998.4800000001</v>
      </c>
      <c r="W23" s="3">
        <f ca="1">W22*Sheet1!$C$2</f>
        <v>-949998.4800000001</v>
      </c>
      <c r="X23" s="3">
        <f ca="1">X22*Sheet1!$C$2</f>
        <v>189094969.55064732</v>
      </c>
      <c r="Y23" s="3">
        <f ca="1">Y22*Sheet1!$C$2</f>
        <v>-949998.4800000001</v>
      </c>
      <c r="Z23" s="3">
        <f ca="1">Z22*Sheet1!$C$2</f>
        <v>-949998.4800000001</v>
      </c>
      <c r="AA23" s="3">
        <f ca="1">AA22*Sheet1!$C$2</f>
        <v>-949998.4800000001</v>
      </c>
      <c r="AB23" s="3">
        <f ca="1">AB22*Sheet1!$C$2</f>
        <v>-949998.4800000001</v>
      </c>
      <c r="AC23" s="3">
        <f ca="1">AC22*Sheet1!$C$2</f>
        <v>17630040.452146716</v>
      </c>
      <c r="AD23" s="3">
        <f ca="1">AD22*Sheet1!$C$2</f>
        <v>17630022.212146718</v>
      </c>
      <c r="AE23" s="3">
        <f ca="1">AE22*Sheet1!$C$2</f>
        <v>17551468.532146718</v>
      </c>
      <c r="AF23" s="3">
        <f ca="1">AF22*Sheet1!$C$2</f>
        <v>17551468.532146718</v>
      </c>
      <c r="AG23" s="3">
        <f ca="1">AG22*Sheet1!$C$2</f>
        <v>17551468.532146718</v>
      </c>
      <c r="AH23" s="3">
        <f ca="1">AH22*Sheet1!$C$2</f>
        <v>17551825.269465026</v>
      </c>
      <c r="AI23" s="3">
        <f ca="1">AI22*Sheet1!$C$2</f>
        <v>20357963.506451007</v>
      </c>
      <c r="AJ23" s="3">
        <f ca="1">AJ22*Sheet1!$C$2</f>
        <v>20357963.506451007</v>
      </c>
      <c r="AK23" s="3">
        <f ca="1">AK22*Sheet1!$C$2</f>
        <v>20357963.506451007</v>
      </c>
      <c r="AL23" s="3">
        <f ca="1">AL22*Sheet1!$C$2</f>
        <v>21386533.906451005</v>
      </c>
      <c r="AM23" s="3">
        <f ca="1">AM22*Sheet1!$C$2</f>
        <v>21386533.906451005</v>
      </c>
      <c r="AN23" s="3">
        <f ca="1">AN22*Sheet1!$C$2</f>
        <v>21386533.906451005</v>
      </c>
      <c r="AO23" s="3">
        <f ca="1">AO22*Sheet1!$C$2</f>
        <v>21386533.906451005</v>
      </c>
      <c r="AP23" s="3">
        <f ca="1">AP22*Sheet1!$C$2</f>
        <v>0</v>
      </c>
      <c r="AQ23" s="3">
        <f ca="1">AQ22*Sheet1!$C$2</f>
        <v>0</v>
      </c>
      <c r="AR23" s="3">
        <f ca="1">AR22*Sheet1!$C$2</f>
        <v>0</v>
      </c>
      <c r="AS23" s="3">
        <f ca="1">AS22*Sheet1!$C$2</f>
        <v>0</v>
      </c>
      <c r="AT23" s="3">
        <f ca="1">AT22*Sheet1!$C$2</f>
        <v>0</v>
      </c>
      <c r="AU23" s="3">
        <f ca="1">AU22*Sheet1!$C$2</f>
        <v>0</v>
      </c>
      <c r="AV23" s="3">
        <f ca="1">AV22*Sheet1!$C$2</f>
        <v>0</v>
      </c>
      <c r="AW23" s="3">
        <f ca="1">AW22*Sheet1!$C$2</f>
        <v>0</v>
      </c>
      <c r="AX23" s="3">
        <f ca="1">AX22*Sheet1!$C$2</f>
        <v>0</v>
      </c>
      <c r="AY23" s="3">
        <f ca="1">AY22*Sheet1!$C$2</f>
        <v>0</v>
      </c>
      <c r="AZ23" s="3">
        <f ca="1">AZ22*Sheet1!$C$2</f>
        <v>0</v>
      </c>
      <c r="BA23" s="3">
        <f ca="1">BA22*Sheet1!$C$2</f>
        <v>0</v>
      </c>
      <c r="BB23" s="3">
        <f ca="1">BB22*Sheet1!$C$2</f>
        <v>0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107077825.72650072</v>
      </c>
      <c r="D24" s="3">
        <f ca="1">D22*(1-Sheet1!$C$2)</f>
        <v>0</v>
      </c>
      <c r="E24" s="3">
        <f ca="1">E22*(1-Sheet1!$C$2)</f>
        <v>0</v>
      </c>
      <c r="F24" s="3">
        <f ca="1">F22*(1-Sheet1!$C$2)</f>
        <v>0</v>
      </c>
      <c r="G24" s="3">
        <f ca="1">G22*(1-Sheet1!$C$2)</f>
        <v>0</v>
      </c>
      <c r="H24" s="3">
        <f ca="1">H22*(1-Sheet1!$C$2)</f>
        <v>-98181.719999999987</v>
      </c>
      <c r="I24" s="3">
        <f ca="1">I22*(1-Sheet1!$C$2)</f>
        <v>-98181.719999999987</v>
      </c>
      <c r="J24" s="3">
        <f ca="1">J22*(1-Sheet1!$C$2)</f>
        <v>-98181.719999999987</v>
      </c>
      <c r="K24" s="3">
        <f ca="1">K22*(1-Sheet1!$C$2)</f>
        <v>-98181.719999999987</v>
      </c>
      <c r="L24" s="3">
        <f ca="1">L22*(1-Sheet1!$C$2)</f>
        <v>-98181.719999999987</v>
      </c>
      <c r="M24" s="3">
        <f ca="1">M22*(1-Sheet1!$C$2)</f>
        <v>-98181.719999999987</v>
      </c>
      <c r="N24" s="3">
        <f ca="1">N22*(1-Sheet1!$C$2)</f>
        <v>-98181.719999999987</v>
      </c>
      <c r="O24" s="3">
        <f ca="1">O22*(1-Sheet1!$C$2)</f>
        <v>-98181.719999999987</v>
      </c>
      <c r="P24" s="3">
        <f ca="1">P22*(1-Sheet1!$C$2)</f>
        <v>-98181.719999999987</v>
      </c>
      <c r="Q24" s="3">
        <f ca="1">Q22*(1-Sheet1!$C$2)</f>
        <v>-98181.719999999987</v>
      </c>
      <c r="R24" s="3">
        <f ca="1">R22*(1-Sheet1!$C$2)</f>
        <v>-98182.800000000032</v>
      </c>
      <c r="S24" s="3">
        <f ca="1">S22*(1-Sheet1!$C$2)</f>
        <v>-237499.61999999997</v>
      </c>
      <c r="T24" s="3">
        <f ca="1">T22*(1-Sheet1!$C$2)</f>
        <v>-237499.61999999997</v>
      </c>
      <c r="U24" s="3">
        <f ca="1">U22*(1-Sheet1!$C$2)</f>
        <v>-237499.61999999997</v>
      </c>
      <c r="V24" s="3">
        <f ca="1">V22*(1-Sheet1!$C$2)</f>
        <v>-237499.61999999997</v>
      </c>
      <c r="W24" s="3">
        <f ca="1">W22*(1-Sheet1!$C$2)</f>
        <v>-237499.61999999997</v>
      </c>
      <c r="X24" s="3">
        <f ca="1">X22*(1-Sheet1!$C$2)</f>
        <v>47273742.387661815</v>
      </c>
      <c r="Y24" s="3">
        <f ca="1">Y22*(1-Sheet1!$C$2)</f>
        <v>-237499.61999999997</v>
      </c>
      <c r="Z24" s="3">
        <f ca="1">Z22*(1-Sheet1!$C$2)</f>
        <v>-237499.61999999997</v>
      </c>
      <c r="AA24" s="3">
        <f ca="1">AA22*(1-Sheet1!$C$2)</f>
        <v>-237499.61999999997</v>
      </c>
      <c r="AB24" s="3">
        <f ca="1">AB22*(1-Sheet1!$C$2)</f>
        <v>-237499.61999999997</v>
      </c>
      <c r="AC24" s="3">
        <f ca="1">AC22*(1-Sheet1!$C$2)</f>
        <v>4407510.1130366782</v>
      </c>
      <c r="AD24" s="3">
        <f ca="1">AD22*(1-Sheet1!$C$2)</f>
        <v>4407505.5530366786</v>
      </c>
      <c r="AE24" s="3">
        <f ca="1">AE22*(1-Sheet1!$C$2)</f>
        <v>4387867.1330366777</v>
      </c>
      <c r="AF24" s="3">
        <f ca="1">AF22*(1-Sheet1!$C$2)</f>
        <v>4387867.1330366777</v>
      </c>
      <c r="AG24" s="3">
        <f ca="1">AG22*(1-Sheet1!$C$2)</f>
        <v>4387867.1330366777</v>
      </c>
      <c r="AH24" s="3">
        <f ca="1">AH22*(1-Sheet1!$C$2)</f>
        <v>4387956.3173662545</v>
      </c>
      <c r="AI24" s="3">
        <f ca="1">AI22*(1-Sheet1!$C$2)</f>
        <v>5089490.8766127499</v>
      </c>
      <c r="AJ24" s="3">
        <f ca="1">AJ22*(1-Sheet1!$C$2)</f>
        <v>5089490.8766127499</v>
      </c>
      <c r="AK24" s="3">
        <f ca="1">AK22*(1-Sheet1!$C$2)</f>
        <v>5089490.8766127499</v>
      </c>
      <c r="AL24" s="3">
        <f ca="1">AL22*(1-Sheet1!$C$2)</f>
        <v>5346633.4766127504</v>
      </c>
      <c r="AM24" s="3">
        <f ca="1">AM22*(1-Sheet1!$C$2)</f>
        <v>5346633.4766127504</v>
      </c>
      <c r="AN24" s="3">
        <f ca="1">AN22*(1-Sheet1!$C$2)</f>
        <v>5346633.4766127504</v>
      </c>
      <c r="AO24" s="3">
        <f ca="1">AO22*(1-Sheet1!$C$2)</f>
        <v>5346633.4766127504</v>
      </c>
      <c r="AP24" s="3">
        <f ca="1">AP22*(1-Sheet1!$C$2)</f>
        <v>0</v>
      </c>
      <c r="AQ24" s="3">
        <f ca="1">AQ22*(1-Sheet1!$C$2)</f>
        <v>0</v>
      </c>
      <c r="AR24" s="3">
        <f ca="1">AR22*(1-Sheet1!$C$2)</f>
        <v>0</v>
      </c>
      <c r="AS24" s="3">
        <f ca="1">AS22*(1-Sheet1!$C$2)</f>
        <v>0</v>
      </c>
      <c r="AT24" s="3">
        <f ca="1">AT22*(1-Sheet1!$C$2)</f>
        <v>0</v>
      </c>
      <c r="AU24" s="3">
        <f ca="1">AU22*(1-Sheet1!$C$2)</f>
        <v>0</v>
      </c>
      <c r="AV24" s="3">
        <f ca="1">AV22*(1-Sheet1!$C$2)</f>
        <v>0</v>
      </c>
      <c r="AW24" s="3">
        <f ca="1">AW22*(1-Sheet1!$C$2)</f>
        <v>0</v>
      </c>
      <c r="AX24" s="3">
        <f ca="1">AX22*(1-Sheet1!$C$2)</f>
        <v>0</v>
      </c>
      <c r="AY24" s="3">
        <f ca="1">AY22*(1-Sheet1!$C$2)</f>
        <v>0</v>
      </c>
      <c r="AZ24" s="3">
        <f ca="1">AZ22*(1-Sheet1!$C$2)</f>
        <v>0</v>
      </c>
      <c r="BA24" s="3">
        <f ca="1">BA22*(1-Sheet1!$C$2)</f>
        <v>0</v>
      </c>
      <c r="BB24" s="3">
        <f ca="1">BB22*(1-Sheet1!$C$2)</f>
        <v>0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408311302.90600294</v>
      </c>
    </row>
    <row r="28" spans="1:59" ht="17.25">
      <c r="A28" s="24" t="s">
        <v>104</v>
      </c>
      <c r="B28" s="27"/>
      <c r="C28" s="27">
        <f ca="1">'现金流表-复星'!C44</f>
        <v>1024953721.0248007</v>
      </c>
    </row>
    <row r="29" spans="1:59" ht="17.25">
      <c r="A29" s="25" t="s">
        <v>105</v>
      </c>
      <c r="B29" s="28"/>
      <c r="C29" s="80">
        <f ca="1">C27/C28</f>
        <v>0.39837047715457102</v>
      </c>
    </row>
    <row r="30" spans="1:59" ht="17.25">
      <c r="A30" s="25" t="s">
        <v>106</v>
      </c>
      <c r="B30" s="28"/>
      <c r="C30" s="80">
        <f ca="1">C29/Sheet1!$C$16</f>
        <v>9.9592619288642756E-2</v>
      </c>
      <c r="D30" s="1">
        <f t="shared" ref="D30:AX30" ca="1" si="8">D23/$C$28</f>
        <v>0</v>
      </c>
      <c r="E30" s="1">
        <f t="shared" ca="1" si="8"/>
        <v>0</v>
      </c>
      <c r="F30" s="1">
        <f t="shared" ca="1" si="8"/>
        <v>0</v>
      </c>
      <c r="G30" s="1">
        <f t="shared" ca="1" si="8"/>
        <v>0</v>
      </c>
      <c r="H30" s="1">
        <f t="shared" ca="1" si="8"/>
        <v>-3.831654756151642E-4</v>
      </c>
      <c r="I30" s="1">
        <f t="shared" ca="1" si="8"/>
        <v>-3.831654756151642E-4</v>
      </c>
      <c r="J30" s="1">
        <f t="shared" ca="1" si="8"/>
        <v>-3.831654756151642E-4</v>
      </c>
      <c r="K30" s="1">
        <f t="shared" ca="1" si="8"/>
        <v>-3.831654756151642E-4</v>
      </c>
      <c r="L30" s="1">
        <f t="shared" ca="1" si="8"/>
        <v>-3.831654756151642E-4</v>
      </c>
      <c r="M30" s="1">
        <f t="shared" ca="1" si="8"/>
        <v>-3.831654756151642E-4</v>
      </c>
      <c r="N30" s="1">
        <f t="shared" ca="1" si="8"/>
        <v>-3.831654756151642E-4</v>
      </c>
      <c r="O30" s="1">
        <f t="shared" ca="1" si="8"/>
        <v>-3.831654756151642E-4</v>
      </c>
      <c r="P30" s="1">
        <f t="shared" ca="1" si="8"/>
        <v>-3.831654756151642E-4</v>
      </c>
      <c r="Q30" s="1">
        <f t="shared" ca="1" si="8"/>
        <v>-3.831654756151642E-4</v>
      </c>
      <c r="R30" s="1">
        <f t="shared" ca="1" si="8"/>
        <v>-3.8316969043961091E-4</v>
      </c>
      <c r="S30" s="1">
        <f t="shared" ca="1" si="8"/>
        <v>-9.2686963373345632E-4</v>
      </c>
      <c r="T30" s="1">
        <f t="shared" ca="1" si="8"/>
        <v>-9.2686963373345632E-4</v>
      </c>
      <c r="U30" s="1">
        <f t="shared" ca="1" si="8"/>
        <v>-9.2686963373345632E-4</v>
      </c>
      <c r="V30" s="1">
        <f t="shared" ca="1" si="8"/>
        <v>-9.2686963373345632E-4</v>
      </c>
      <c r="W30" s="1">
        <f t="shared" ca="1" si="8"/>
        <v>-9.2686963373345632E-4</v>
      </c>
      <c r="X30" s="1">
        <f t="shared" ca="1" si="8"/>
        <v>0.18449122694201314</v>
      </c>
      <c r="Y30" s="1">
        <f t="shared" ca="1" si="8"/>
        <v>-9.2686963373345632E-4</v>
      </c>
      <c r="Z30" s="1">
        <f t="shared" ca="1" si="8"/>
        <v>-9.2686963373345632E-4</v>
      </c>
      <c r="AA30" s="1">
        <f t="shared" ca="1" si="8"/>
        <v>-9.2686963373345632E-4</v>
      </c>
      <c r="AB30" s="1">
        <f t="shared" ca="1" si="8"/>
        <v>-9.2686963373345632E-4</v>
      </c>
      <c r="AC30" s="1">
        <f t="shared" ca="1" si="8"/>
        <v>1.7200816086134416E-2</v>
      </c>
      <c r="AD30" s="1">
        <f t="shared" ca="1" si="8"/>
        <v>1.7200798290208975E-2</v>
      </c>
      <c r="AE30" s="1">
        <f t="shared" ca="1" si="8"/>
        <v>1.712415709325673E-2</v>
      </c>
      <c r="AF30" s="1">
        <f t="shared" ca="1" si="8"/>
        <v>1.712415709325673E-2</v>
      </c>
      <c r="AG30" s="1">
        <f t="shared" ca="1" si="8"/>
        <v>1.712415709325673E-2</v>
      </c>
      <c r="AH30" s="1">
        <f t="shared" ca="1" si="8"/>
        <v>1.7124505145379464E-2</v>
      </c>
      <c r="AI30" s="1">
        <f t="shared" ca="1" si="8"/>
        <v>1.9862324599491266E-2</v>
      </c>
      <c r="AJ30" s="1">
        <f t="shared" ca="1" si="8"/>
        <v>1.9862324599491266E-2</v>
      </c>
      <c r="AK30" s="1">
        <f t="shared" ca="1" si="8"/>
        <v>1.9862324599491266E-2</v>
      </c>
      <c r="AL30" s="1">
        <f t="shared" ca="1" si="8"/>
        <v>2.0865853226102408E-2</v>
      </c>
      <c r="AM30" s="1">
        <f t="shared" ca="1" si="8"/>
        <v>2.0865853226102408E-2</v>
      </c>
      <c r="AN30" s="1">
        <f t="shared" ca="1" si="8"/>
        <v>2.0865853226102408E-2</v>
      </c>
      <c r="AO30" s="1">
        <f t="shared" ca="1" si="8"/>
        <v>2.0865853226102408E-2</v>
      </c>
      <c r="AP30" s="1">
        <f t="shared" ca="1" si="8"/>
        <v>0</v>
      </c>
      <c r="AQ30" s="1">
        <f t="shared" ca="1" si="8"/>
        <v>0</v>
      </c>
      <c r="AR30" s="1">
        <f t="shared" ca="1" si="8"/>
        <v>0</v>
      </c>
      <c r="AS30" s="1">
        <f t="shared" ca="1" si="8"/>
        <v>0</v>
      </c>
      <c r="AT30" s="1">
        <f t="shared" ca="1" si="8"/>
        <v>0</v>
      </c>
      <c r="AU30" s="1">
        <f t="shared" ca="1" si="8"/>
        <v>0</v>
      </c>
      <c r="AV30" s="1">
        <f t="shared" ca="1" si="8"/>
        <v>0</v>
      </c>
      <c r="AW30" s="1">
        <f t="shared" ca="1" si="8"/>
        <v>0</v>
      </c>
      <c r="AX30" s="1">
        <f t="shared" ca="1" si="8"/>
        <v>0</v>
      </c>
    </row>
    <row r="31" spans="1:59" ht="15">
      <c r="A31" s="176" t="s">
        <v>422</v>
      </c>
      <c r="C31" s="1">
        <f ca="1">C22/C4</f>
        <v>0.30833938560177249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G31"/>
  <sheetViews>
    <sheetView workbookViewId="0">
      <selection activeCell="D8" sqref="D8:BG8"/>
    </sheetView>
  </sheetViews>
  <sheetFormatPr defaultColWidth="11" defaultRowHeight="14.25"/>
  <cols>
    <col min="1" max="1" width="45.125" customWidth="1"/>
    <col min="2" max="2" width="74.37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535389128.63250363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7.25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7.25">
      <c r="A5" s="23" t="s">
        <v>176</v>
      </c>
      <c r="B5" t="s">
        <v>248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7.25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7.25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7.25">
      <c r="A8" s="23" t="s">
        <v>85</v>
      </c>
      <c r="B8" t="s">
        <v>425</v>
      </c>
      <c r="C8" s="63">
        <f t="shared" ca="1" si="0"/>
        <v>13282989.968260119</v>
      </c>
      <c r="D8" s="3">
        <f ca="1">Sheet2!D145*Sheet2!$C$170*(Sheet2!$C$116)+D9</f>
        <v>0</v>
      </c>
      <c r="E8" s="3">
        <f ca="1">Sheet2!E145*Sheet2!$C$170*(Sheet2!$C$116)+E9</f>
        <v>0</v>
      </c>
      <c r="F8" s="3">
        <f ca="1">Sheet2!F145*Sheet2!$C$170*(Sheet2!$C$116)+F9</f>
        <v>0</v>
      </c>
      <c r="G8" s="3">
        <f ca="1">Sheet2!G145*Sheet2!$C$170*(Sheet2!$C$116)+G9</f>
        <v>0</v>
      </c>
      <c r="H8" s="3">
        <f ca="1">Sheet2!H145*Sheet2!$C$170*(Sheet2!$C$116)+H9</f>
        <v>0</v>
      </c>
      <c r="I8" s="3">
        <f ca="1">Sheet2!I145*Sheet2!$C$170*(Sheet2!$C$116)+I9</f>
        <v>0</v>
      </c>
      <c r="J8" s="3">
        <f ca="1">Sheet2!J145*Sheet2!$C$170*(Sheet2!$C$116)+J9</f>
        <v>0</v>
      </c>
      <c r="K8" s="3">
        <f ca="1">Sheet2!K145*Sheet2!$C$170*(Sheet2!$C$116)+K9</f>
        <v>0</v>
      </c>
      <c r="L8" s="3">
        <f ca="1">Sheet2!L145*Sheet2!$C$170*(Sheet2!$C$116)+L9</f>
        <v>0</v>
      </c>
      <c r="M8" s="3">
        <f ca="1">Sheet2!M145*Sheet2!$C$170*(Sheet2!$C$116)+M9</f>
        <v>0</v>
      </c>
      <c r="N8" s="3">
        <f ca="1">Sheet2!N145*Sheet2!$C$170*(Sheet2!$C$116)+N9</f>
        <v>0</v>
      </c>
      <c r="O8" s="3">
        <f ca="1">Sheet2!O145*Sheet2!$C$170*(Sheet2!$C$116)+O9</f>
        <v>0</v>
      </c>
      <c r="P8" s="3">
        <f ca="1">Sheet2!P145*Sheet2!$C$170*(Sheet2!$C$116)+P9</f>
        <v>0</v>
      </c>
      <c r="Q8" s="3">
        <f ca="1">Sheet2!Q145*Sheet2!$C$170*(Sheet2!$C$116)+Q9</f>
        <v>0</v>
      </c>
      <c r="R8" s="3">
        <f ca="1">Sheet2!R145*Sheet2!$C$170*(Sheet2!$C$116)+R9</f>
        <v>0</v>
      </c>
      <c r="S8" s="3">
        <f ca="1">Sheet2!S145*Sheet2!$C$170*(Sheet2!$C$116)+S9</f>
        <v>0</v>
      </c>
      <c r="T8" s="3">
        <f ca="1">Sheet2!T145*Sheet2!$C$170*(Sheet2!$C$116)+T9</f>
        <v>0</v>
      </c>
      <c r="U8" s="3">
        <f ca="1">Sheet2!U145*Sheet2!$C$170*(Sheet2!$C$116)+U9</f>
        <v>0</v>
      </c>
      <c r="V8" s="3">
        <f ca="1">Sheet2!V145*Sheet2!$C$170*(Sheet2!$C$116)+V9</f>
        <v>0</v>
      </c>
      <c r="W8" s="3">
        <f ca="1">Sheet2!W145*Sheet2!$C$170*(Sheet2!$C$116)+W9</f>
        <v>0</v>
      </c>
      <c r="X8" s="3">
        <f ca="1">Sheet2!X145*Sheet2!$C$170*(Sheet2!$C$116)+X9</f>
        <v>5806958.1217799438</v>
      </c>
      <c r="Y8" s="3">
        <f ca="1">Sheet2!Y145*Sheet2!$C$170*(Sheet2!$C$116)+Y9</f>
        <v>0</v>
      </c>
      <c r="Z8" s="3">
        <f ca="1">Sheet2!Z145*Sheet2!$C$170*(Sheet2!$C$116)+Z9</f>
        <v>0</v>
      </c>
      <c r="AA8" s="3">
        <f ca="1">Sheet2!AA145*Sheet2!$C$170*(Sheet2!$C$116)+AA9</f>
        <v>0</v>
      </c>
      <c r="AB8" s="3">
        <f ca="1">Sheet2!AB145*Sheet2!$C$170*(Sheet2!$C$116)+AB9</f>
        <v>0</v>
      </c>
      <c r="AC8" s="3">
        <f ca="1">Sheet2!AC145*Sheet2!$C$170*(Sheet2!$C$116)+AC9</f>
        <v>550559.52197778865</v>
      </c>
      <c r="AD8" s="3">
        <f ca="1">Sheet2!AD145*Sheet2!$C$170*(Sheet2!$C$116)+AD9</f>
        <v>550559.52197778865</v>
      </c>
      <c r="AE8" s="3">
        <f ca="1">Sheet2!AE145*Sheet2!$C$170*(Sheet2!$C$116)+AE9</f>
        <v>550559.52197778865</v>
      </c>
      <c r="AF8" s="3">
        <f ca="1">Sheet2!AF145*Sheet2!$C$170*(Sheet2!$C$116)+AF9</f>
        <v>550559.52197778865</v>
      </c>
      <c r="AG8" s="3">
        <f ca="1">Sheet2!AG145*Sheet2!$C$170*(Sheet2!$C$116)+AG9</f>
        <v>550559.52197778865</v>
      </c>
      <c r="AH8" s="3">
        <f ca="1">Sheet2!AH145*Sheet2!$C$170*(Sheet2!$C$116)+AH9</f>
        <v>550570.09273752454</v>
      </c>
      <c r="AI8" s="3">
        <f ca="1">Sheet2!AI145*Sheet2!$C$170*(Sheet2!$C$116)+AI9</f>
        <v>596094.87769338628</v>
      </c>
      <c r="AJ8" s="3">
        <f ca="1">Sheet2!AJ145*Sheet2!$C$170*(Sheet2!$C$116)+AJ9</f>
        <v>596094.87769338628</v>
      </c>
      <c r="AK8" s="3">
        <f ca="1">Sheet2!AK145*Sheet2!$C$170*(Sheet2!$C$116)+AK9</f>
        <v>596094.87769338628</v>
      </c>
      <c r="AL8" s="3">
        <f ca="1">Sheet2!AL145*Sheet2!$C$170*(Sheet2!$C$116)+AL9</f>
        <v>596094.87769338628</v>
      </c>
      <c r="AM8" s="3">
        <f ca="1">Sheet2!AM145*Sheet2!$C$170*(Sheet2!$C$116)+AM9</f>
        <v>596094.87769338628</v>
      </c>
      <c r="AN8" s="3">
        <f ca="1">Sheet2!AN145*Sheet2!$C$170*(Sheet2!$C$116)+AN9</f>
        <v>596094.87769338628</v>
      </c>
      <c r="AO8" s="3">
        <f ca="1">Sheet2!AO145*Sheet2!$C$170*(Sheet2!$C$116)+AO9</f>
        <v>596094.87769338628</v>
      </c>
      <c r="AP8" s="3">
        <f ca="1">Sheet2!AP145*Sheet2!$C$170*(Sheet2!$C$116)+AP9</f>
        <v>0</v>
      </c>
      <c r="AQ8" s="3">
        <f ca="1">Sheet2!AQ145*Sheet2!$C$170*(Sheet2!$C$116)+AQ9</f>
        <v>0</v>
      </c>
      <c r="AR8" s="3">
        <f ca="1">Sheet2!AR145*Sheet2!$C$170*(Sheet2!$C$116)+AR9</f>
        <v>0</v>
      </c>
      <c r="AS8" s="3">
        <f ca="1">Sheet2!AS145*Sheet2!$C$170*(Sheet2!$C$116)+AS9</f>
        <v>0</v>
      </c>
      <c r="AT8" s="3">
        <f ca="1">Sheet2!AT145*Sheet2!$C$170*(Sheet2!$C$116)+AT9</f>
        <v>0</v>
      </c>
      <c r="AU8" s="3">
        <f ca="1">Sheet2!AU145*Sheet2!$C$170*(Sheet2!$C$116)+AU9</f>
        <v>0</v>
      </c>
      <c r="AV8" s="3">
        <f ca="1">Sheet2!AV145*Sheet2!$C$170*(Sheet2!$C$116)+AV9</f>
        <v>0</v>
      </c>
      <c r="AW8" s="3">
        <f ca="1">Sheet2!AW145*Sheet2!$C$170*(Sheet2!$C$116)+AW9</f>
        <v>0</v>
      </c>
      <c r="AX8" s="3">
        <f ca="1">Sheet2!AX145*Sheet2!$C$170*(Sheet2!$C$116)+AX9</f>
        <v>0</v>
      </c>
      <c r="AY8" s="3">
        <f ca="1">Sheet2!AY145*Sheet2!$C$170*(Sheet2!$C$116)+AY9</f>
        <v>0</v>
      </c>
      <c r="AZ8" s="3">
        <f ca="1">Sheet2!AZ145*Sheet2!$C$170*(Sheet2!$C$116)+AZ9</f>
        <v>0</v>
      </c>
      <c r="BA8" s="3">
        <f ca="1">Sheet2!BA145*Sheet2!$C$170*(Sheet2!$C$116)+BA9</f>
        <v>0</v>
      </c>
      <c r="BB8" s="3">
        <f ca="1">Sheet2!BB145*Sheet2!$C$170*(Sheet2!$C$116)+BB9</f>
        <v>0</v>
      </c>
      <c r="BC8" s="3">
        <f ca="1">Sheet2!BC145*Sheet2!$C$170*(Sheet2!$C$116)+BC9</f>
        <v>0</v>
      </c>
      <c r="BD8" s="3">
        <f ca="1">Sheet2!BD145*Sheet2!$C$170*(Sheet2!$C$116)+BD9</f>
        <v>0</v>
      </c>
      <c r="BE8" s="3">
        <f ca="1">Sheet2!BE145*Sheet2!$C$170*(Sheet2!$C$116)+BE9</f>
        <v>0</v>
      </c>
      <c r="BF8" s="3">
        <f ca="1">Sheet2!BF145*Sheet2!$C$170*(Sheet2!$C$116)+BF9</f>
        <v>0</v>
      </c>
      <c r="BG8" s="3">
        <f ca="1">Sheet2!BG145*Sheet2!$C$170*(Sheet2!$C$116)+BG9</f>
        <v>0</v>
      </c>
    </row>
    <row r="9" spans="1:59" ht="17.25">
      <c r="A9" s="23" t="s">
        <v>86</v>
      </c>
      <c r="B9" t="s">
        <v>246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7.25">
      <c r="A10" s="23" t="s">
        <v>87</v>
      </c>
      <c r="B10" t="s">
        <v>247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7.25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7.25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 ht="15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7.25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7.25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7.25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7.25">
      <c r="A17" s="23" t="s">
        <v>93</v>
      </c>
      <c r="B17" t="s">
        <v>147</v>
      </c>
      <c r="C17" s="63">
        <f t="shared" ca="1" si="0"/>
        <v>1133612516.5368898</v>
      </c>
      <c r="D17" s="3">
        <f ca="1">D4-D6-D8-SUM(D10:D14)+SUM(D15:D16)</f>
        <v>11141.43</v>
      </c>
      <c r="E17" s="3">
        <f t="shared" ref="E17:BG17" ca="1" si="3">E4-E6-E8-SUM(E10:E14)+SUM(E15:E16)</f>
        <v>11141.43</v>
      </c>
      <c r="F17" s="3">
        <f t="shared" ca="1" si="3"/>
        <v>11141.43</v>
      </c>
      <c r="G17" s="3">
        <f t="shared" ca="1" si="3"/>
        <v>2785.3575000000001</v>
      </c>
      <c r="H17" s="3">
        <f t="shared" ca="1" si="3"/>
        <v>-849025.16418557591</v>
      </c>
      <c r="I17" s="3">
        <f t="shared" ca="1" si="3"/>
        <v>-849025.16418557591</v>
      </c>
      <c r="J17" s="3">
        <f t="shared" ca="1" si="3"/>
        <v>-849025.16418557591</v>
      </c>
      <c r="K17" s="3">
        <f t="shared" ca="1" si="3"/>
        <v>-849025.16418557591</v>
      </c>
      <c r="L17" s="3">
        <f t="shared" ca="1" si="3"/>
        <v>-849025.16418557591</v>
      </c>
      <c r="M17" s="3">
        <f t="shared" ca="1" si="3"/>
        <v>-849025.16418557591</v>
      </c>
      <c r="N17" s="3">
        <f t="shared" ca="1" si="3"/>
        <v>-849025.16418557591</v>
      </c>
      <c r="O17" s="3">
        <f t="shared" ca="1" si="3"/>
        <v>-849025.16418557591</v>
      </c>
      <c r="P17" s="3">
        <f t="shared" ca="1" si="3"/>
        <v>-849025.16418557591</v>
      </c>
      <c r="Q17" s="3">
        <f t="shared" ca="1" si="3"/>
        <v>-849025.16418557591</v>
      </c>
      <c r="R17" s="3">
        <f t="shared" ca="1" si="3"/>
        <v>-849034.53411068476</v>
      </c>
      <c r="S17" s="3">
        <f t="shared" ca="1" si="3"/>
        <v>-2032612.4501221396</v>
      </c>
      <c r="T17" s="3">
        <f t="shared" ca="1" si="3"/>
        <v>-2032612.4501221396</v>
      </c>
      <c r="U17" s="3">
        <f t="shared" ca="1" si="3"/>
        <v>-2032612.4501221396</v>
      </c>
      <c r="V17" s="3">
        <f t="shared" ca="1" si="3"/>
        <v>-2032612.4501221396</v>
      </c>
      <c r="W17" s="3">
        <f t="shared" ca="1" si="3"/>
        <v>-2032612.4501221396</v>
      </c>
      <c r="X17" s="3">
        <f t="shared" ca="1" si="3"/>
        <v>508727511.01613325</v>
      </c>
      <c r="Y17" s="3">
        <f t="shared" ca="1" si="3"/>
        <v>-2032612.4501221396</v>
      </c>
      <c r="Z17" s="3">
        <f t="shared" ca="1" si="3"/>
        <v>-2032612.4501221396</v>
      </c>
      <c r="AA17" s="3">
        <f t="shared" ca="1" si="3"/>
        <v>-2032612.4501221396</v>
      </c>
      <c r="AB17" s="3">
        <f t="shared" ca="1" si="3"/>
        <v>-2032612.4501221396</v>
      </c>
      <c r="AC17" s="3">
        <f t="shared" ca="1" si="3"/>
        <v>46875024.317742504</v>
      </c>
      <c r="AD17" s="3">
        <f t="shared" ca="1" si="3"/>
        <v>46874985.238042064</v>
      </c>
      <c r="AE17" s="3">
        <f t="shared" ca="1" si="3"/>
        <v>46731154.63853436</v>
      </c>
      <c r="AF17" s="3">
        <f t="shared" ca="1" si="3"/>
        <v>46731154.63853436</v>
      </c>
      <c r="AG17" s="3">
        <f t="shared" ca="1" si="3"/>
        <v>46731154.63853436</v>
      </c>
      <c r="AH17" s="3">
        <f t="shared" ca="1" si="3"/>
        <v>46732093.666662812</v>
      </c>
      <c r="AI17" s="3">
        <f t="shared" ca="1" si="3"/>
        <v>51866269.828207098</v>
      </c>
      <c r="AJ17" s="3">
        <f t="shared" ca="1" si="3"/>
        <v>51866269.828207098</v>
      </c>
      <c r="AK17" s="3">
        <f t="shared" ca="1" si="3"/>
        <v>51866269.828207098</v>
      </c>
      <c r="AL17" s="3">
        <f t="shared" ca="1" si="3"/>
        <v>54045537.315037385</v>
      </c>
      <c r="AM17" s="3">
        <f t="shared" ca="1" si="3"/>
        <v>54045537.315037385</v>
      </c>
      <c r="AN17" s="3">
        <f t="shared" ca="1" si="3"/>
        <v>54045537.315037385</v>
      </c>
      <c r="AO17" s="3">
        <f t="shared" ca="1" si="3"/>
        <v>54045537.315037385</v>
      </c>
      <c r="AP17" s="3">
        <f t="shared" ca="1" si="3"/>
        <v>2785.3575000000001</v>
      </c>
      <c r="AQ17" s="3">
        <f t="shared" ca="1" si="3"/>
        <v>2785.3575000000001</v>
      </c>
      <c r="AR17" s="3">
        <f t="shared" ca="1" si="3"/>
        <v>2785.3575000000001</v>
      </c>
      <c r="AS17" s="3">
        <f t="shared" ca="1" si="3"/>
        <v>2785.3575000000001</v>
      </c>
      <c r="AT17" s="3">
        <f t="shared" ca="1" si="3"/>
        <v>2785.3575000000001</v>
      </c>
      <c r="AU17" s="3">
        <f t="shared" ca="1" si="3"/>
        <v>2785.3575000000001</v>
      </c>
      <c r="AV17" s="3">
        <f t="shared" ca="1" si="3"/>
        <v>2785.3575000000001</v>
      </c>
      <c r="AW17" s="3">
        <f t="shared" ca="1" si="3"/>
        <v>2785.3575000000001</v>
      </c>
      <c r="AX17" s="3">
        <f t="shared" ca="1" si="3"/>
        <v>2785.3575000000001</v>
      </c>
      <c r="AY17" s="3">
        <f t="shared" ca="1" si="3"/>
        <v>2785.3575000000001</v>
      </c>
      <c r="AZ17" s="3">
        <f t="shared" ca="1" si="3"/>
        <v>2785.3575000000001</v>
      </c>
      <c r="BA17" s="3">
        <f t="shared" ca="1" si="3"/>
        <v>2785.3575000000001</v>
      </c>
      <c r="BB17" s="3">
        <f t="shared" ca="1" si="3"/>
        <v>2785.3575000000001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7.25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7.25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7.25">
      <c r="A20" s="23" t="s">
        <v>96</v>
      </c>
      <c r="B20" t="s">
        <v>149</v>
      </c>
      <c r="C20" s="63">
        <f t="shared" ca="1" si="0"/>
        <v>1132151929.2035553</v>
      </c>
      <c r="D20" s="3">
        <f ca="1">D17+D18-D19</f>
        <v>-93186.236666666664</v>
      </c>
      <c r="E20" s="3">
        <f t="shared" ref="E20:BG20" ca="1" si="4">E17+E18-E19</f>
        <v>-93186.236666666664</v>
      </c>
      <c r="F20" s="3">
        <f t="shared" ca="1" si="4"/>
        <v>-93186.236666666664</v>
      </c>
      <c r="G20" s="3">
        <f t="shared" ca="1" si="4"/>
        <v>-23296.559166666666</v>
      </c>
      <c r="H20" s="3">
        <f t="shared" ca="1" si="4"/>
        <v>-875107.08085224254</v>
      </c>
      <c r="I20" s="3">
        <f t="shared" ca="1" si="4"/>
        <v>-875107.08085224254</v>
      </c>
      <c r="J20" s="3">
        <f t="shared" ca="1" si="4"/>
        <v>-875107.08085224254</v>
      </c>
      <c r="K20" s="3">
        <f t="shared" ca="1" si="4"/>
        <v>-875107.08085224254</v>
      </c>
      <c r="L20" s="3">
        <f t="shared" ca="1" si="4"/>
        <v>-875107.08085224254</v>
      </c>
      <c r="M20" s="3">
        <f t="shared" ca="1" si="4"/>
        <v>-875107.08085224254</v>
      </c>
      <c r="N20" s="3">
        <f t="shared" ca="1" si="4"/>
        <v>-875107.08085224254</v>
      </c>
      <c r="O20" s="3">
        <f t="shared" ca="1" si="4"/>
        <v>-875107.08085224254</v>
      </c>
      <c r="P20" s="3">
        <f t="shared" ca="1" si="4"/>
        <v>-875107.08085224254</v>
      </c>
      <c r="Q20" s="3">
        <f t="shared" ca="1" si="4"/>
        <v>-875107.08085224254</v>
      </c>
      <c r="R20" s="3">
        <f t="shared" ca="1" si="4"/>
        <v>-875116.45077735139</v>
      </c>
      <c r="S20" s="3">
        <f t="shared" ca="1" si="4"/>
        <v>-2058694.3667888064</v>
      </c>
      <c r="T20" s="3">
        <f t="shared" ca="1" si="4"/>
        <v>-2058694.3667888064</v>
      </c>
      <c r="U20" s="3">
        <f t="shared" ca="1" si="4"/>
        <v>-2058694.3667888064</v>
      </c>
      <c r="V20" s="3">
        <f t="shared" ca="1" si="4"/>
        <v>-2058694.3667888064</v>
      </c>
      <c r="W20" s="3">
        <f t="shared" ca="1" si="4"/>
        <v>-2058694.3667888064</v>
      </c>
      <c r="X20" s="3">
        <f t="shared" ca="1" si="4"/>
        <v>508701429.09946656</v>
      </c>
      <c r="Y20" s="3">
        <f t="shared" ca="1" si="4"/>
        <v>-2058694.3667888064</v>
      </c>
      <c r="Z20" s="3">
        <f t="shared" ca="1" si="4"/>
        <v>-2058694.3667888064</v>
      </c>
      <c r="AA20" s="3">
        <f t="shared" ca="1" si="4"/>
        <v>-2058694.3667888064</v>
      </c>
      <c r="AB20" s="3">
        <f t="shared" ca="1" si="4"/>
        <v>-2058694.3667888064</v>
      </c>
      <c r="AC20" s="3">
        <f t="shared" ca="1" si="4"/>
        <v>46848942.40107584</v>
      </c>
      <c r="AD20" s="3">
        <f t="shared" ca="1" si="4"/>
        <v>46848903.3213754</v>
      </c>
      <c r="AE20" s="3">
        <f t="shared" ca="1" si="4"/>
        <v>46705072.721867695</v>
      </c>
      <c r="AF20" s="3">
        <f t="shared" ca="1" si="4"/>
        <v>46705072.721867695</v>
      </c>
      <c r="AG20" s="3">
        <f t="shared" ca="1" si="4"/>
        <v>46705072.721867695</v>
      </c>
      <c r="AH20" s="3">
        <f t="shared" ca="1" si="4"/>
        <v>46706011.749996148</v>
      </c>
      <c r="AI20" s="3">
        <f t="shared" ca="1" si="4"/>
        <v>51840187.911540434</v>
      </c>
      <c r="AJ20" s="3">
        <f t="shared" ca="1" si="4"/>
        <v>51840187.911540434</v>
      </c>
      <c r="AK20" s="3">
        <f t="shared" ca="1" si="4"/>
        <v>51840187.911540434</v>
      </c>
      <c r="AL20" s="3">
        <f t="shared" ca="1" si="4"/>
        <v>54019455.39837072</v>
      </c>
      <c r="AM20" s="3">
        <f t="shared" ca="1" si="4"/>
        <v>54019455.39837072</v>
      </c>
      <c r="AN20" s="3">
        <f t="shared" ca="1" si="4"/>
        <v>54019455.39837072</v>
      </c>
      <c r="AO20" s="3">
        <f t="shared" ca="1" si="4"/>
        <v>54019455.39837072</v>
      </c>
      <c r="AP20" s="3">
        <f t="shared" ca="1" si="4"/>
        <v>-23296.559166666666</v>
      </c>
      <c r="AQ20" s="3">
        <f t="shared" ca="1" si="4"/>
        <v>-23296.559166666666</v>
      </c>
      <c r="AR20" s="3">
        <f t="shared" ca="1" si="4"/>
        <v>-23296.559166666666</v>
      </c>
      <c r="AS20" s="3">
        <f t="shared" ca="1" si="4"/>
        <v>-23296.559166666666</v>
      </c>
      <c r="AT20" s="3">
        <f t="shared" ca="1" si="4"/>
        <v>-23296.559166666666</v>
      </c>
      <c r="AU20" s="3">
        <f t="shared" ca="1" si="4"/>
        <v>-23296.559166666666</v>
      </c>
      <c r="AV20" s="3">
        <f t="shared" ca="1" si="4"/>
        <v>-23296.559166666666</v>
      </c>
      <c r="AW20" s="3">
        <f t="shared" ca="1" si="4"/>
        <v>-23296.559166666666</v>
      </c>
      <c r="AX20" s="3">
        <f t="shared" ca="1" si="4"/>
        <v>-23296.559166666666</v>
      </c>
      <c r="AY20" s="3">
        <f t="shared" ca="1" si="4"/>
        <v>-23296.559166666666</v>
      </c>
      <c r="AZ20" s="3">
        <f t="shared" ca="1" si="4"/>
        <v>-23296.559166666666</v>
      </c>
      <c r="BA20" s="3">
        <f t="shared" ca="1" si="4"/>
        <v>-23296.559166666666</v>
      </c>
      <c r="BB20" s="3">
        <f t="shared" ca="1" si="4"/>
        <v>-23296.559166666666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7.25">
      <c r="A21" s="23" t="s">
        <v>97</v>
      </c>
      <c r="B21" t="s">
        <v>150</v>
      </c>
      <c r="C21" s="26">
        <f ca="1">SUM(D21:BG21)</f>
        <v>283014685.74172217</v>
      </c>
      <c r="D21" s="3">
        <f ca="1">D20*Sheet2!$C$214</f>
        <v>-23296.559166666666</v>
      </c>
      <c r="E21" s="3">
        <f ca="1">E20*Sheet2!$C$214</f>
        <v>-23296.559166666666</v>
      </c>
      <c r="F21" s="3">
        <f ca="1">F20*Sheet2!$C$214</f>
        <v>-23296.559166666666</v>
      </c>
      <c r="G21" s="3">
        <f ca="1">G20*Sheet2!$C$214</f>
        <v>-5824.1397916666665</v>
      </c>
      <c r="H21" s="3">
        <f ca="1">H20*Sheet2!$C$214</f>
        <v>-218776.77021306063</v>
      </c>
      <c r="I21" s="3">
        <f ca="1">I20*Sheet2!$C$214</f>
        <v>-218776.77021306063</v>
      </c>
      <c r="J21" s="3">
        <f ca="1">J20*Sheet2!$C$214</f>
        <v>-218776.77021306063</v>
      </c>
      <c r="K21" s="3">
        <f ca="1">K20*Sheet2!$C$214</f>
        <v>-218776.77021306063</v>
      </c>
      <c r="L21" s="3">
        <f ca="1">L20*Sheet2!$C$214</f>
        <v>-218776.77021306063</v>
      </c>
      <c r="M21" s="3">
        <f ca="1">M20*Sheet2!$C$214</f>
        <v>-218776.77021306063</v>
      </c>
      <c r="N21" s="3">
        <f ca="1">N20*Sheet2!$C$214</f>
        <v>-218776.77021306063</v>
      </c>
      <c r="O21" s="3">
        <f ca="1">O20*Sheet2!$C$214</f>
        <v>-218776.77021306063</v>
      </c>
      <c r="P21" s="3">
        <f ca="1">P20*Sheet2!$C$214</f>
        <v>-218776.77021306063</v>
      </c>
      <c r="Q21" s="3">
        <f ca="1">Q20*Sheet2!$C$214</f>
        <v>-218776.77021306063</v>
      </c>
      <c r="R21" s="3">
        <f ca="1">R20*Sheet2!$C$214</f>
        <v>-218779.11269433785</v>
      </c>
      <c r="S21" s="3">
        <f ca="1">S20*Sheet2!$C$214</f>
        <v>-514673.5916972016</v>
      </c>
      <c r="T21" s="3">
        <f ca="1">T20*Sheet2!$C$214</f>
        <v>-514673.5916972016</v>
      </c>
      <c r="U21" s="3">
        <f ca="1">U20*Sheet2!$C$214</f>
        <v>-514673.5916972016</v>
      </c>
      <c r="V21" s="3">
        <f ca="1">V20*Sheet2!$C$214</f>
        <v>-514673.5916972016</v>
      </c>
      <c r="W21" s="3">
        <f ca="1">W20*Sheet2!$C$214</f>
        <v>-514673.5916972016</v>
      </c>
      <c r="X21" s="3">
        <f ca="1">X20*Sheet2!$C$214</f>
        <v>127175357.27486664</v>
      </c>
      <c r="Y21" s="3">
        <f ca="1">Y20*Sheet2!$C$214</f>
        <v>-514673.5916972016</v>
      </c>
      <c r="Z21" s="3">
        <f ca="1">Z20*Sheet2!$C$214</f>
        <v>-514673.5916972016</v>
      </c>
      <c r="AA21" s="3">
        <f ca="1">AA20*Sheet2!$C$214</f>
        <v>-514673.5916972016</v>
      </c>
      <c r="AB21" s="3">
        <f ca="1">AB20*Sheet2!$C$214</f>
        <v>-514673.5916972016</v>
      </c>
      <c r="AC21" s="3">
        <f ca="1">AC20*Sheet2!$C$214</f>
        <v>11712235.60026896</v>
      </c>
      <c r="AD21" s="3">
        <f ca="1">AD20*Sheet2!$C$214</f>
        <v>11712225.83034385</v>
      </c>
      <c r="AE21" s="3">
        <f ca="1">AE20*Sheet2!$C$214</f>
        <v>11676268.180466924</v>
      </c>
      <c r="AF21" s="3">
        <f ca="1">AF20*Sheet2!$C$214</f>
        <v>11676268.180466924</v>
      </c>
      <c r="AG21" s="3">
        <f ca="1">AG20*Sheet2!$C$214</f>
        <v>11676268.180466924</v>
      </c>
      <c r="AH21" s="3">
        <f ca="1">AH20*Sheet2!$C$214</f>
        <v>11676502.937499037</v>
      </c>
      <c r="AI21" s="3">
        <f ca="1">AI20*Sheet2!$C$214</f>
        <v>12960046.977885108</v>
      </c>
      <c r="AJ21" s="3">
        <f ca="1">AJ20*Sheet2!$C$214</f>
        <v>12960046.977885108</v>
      </c>
      <c r="AK21" s="3">
        <f ca="1">AK20*Sheet2!$C$214</f>
        <v>12960046.977885108</v>
      </c>
      <c r="AL21" s="3">
        <f ca="1">AL20*Sheet2!$C$214</f>
        <v>13504863.84959268</v>
      </c>
      <c r="AM21" s="3">
        <f ca="1">AM20*Sheet2!$C$214</f>
        <v>13504863.84959268</v>
      </c>
      <c r="AN21" s="3">
        <f ca="1">AN20*Sheet2!$C$214</f>
        <v>13504863.84959268</v>
      </c>
      <c r="AO21" s="3">
        <f ca="1">AO20*Sheet2!$C$214</f>
        <v>13504863.84959268</v>
      </c>
      <c r="AP21" s="3">
        <f ca="1">AP20*Sheet2!$C$214</f>
        <v>-5824.1397916666665</v>
      </c>
      <c r="AQ21" s="3">
        <f ca="1">AQ20*Sheet2!$C$214</f>
        <v>-5824.1397916666665</v>
      </c>
      <c r="AR21" s="3">
        <f ca="1">AR20*Sheet2!$C$214</f>
        <v>-5824.1397916666665</v>
      </c>
      <c r="AS21" s="3">
        <f ca="1">AS20*Sheet2!$C$214</f>
        <v>-5824.1397916666665</v>
      </c>
      <c r="AT21" s="3">
        <f ca="1">AT20*Sheet2!$C$214</f>
        <v>-5824.1397916666665</v>
      </c>
      <c r="AU21" s="3">
        <f ca="1">AU20*Sheet2!$C$214</f>
        <v>-5824.1397916666665</v>
      </c>
      <c r="AV21" s="3">
        <f ca="1">AV20*Sheet2!$C$214</f>
        <v>-5824.1397916666665</v>
      </c>
      <c r="AW21" s="3">
        <f ca="1">AW20*Sheet2!$C$214</f>
        <v>-5824.1397916666665</v>
      </c>
      <c r="AX21" s="3">
        <f ca="1">AX20*Sheet2!$C$214</f>
        <v>-5824.1397916666665</v>
      </c>
      <c r="AY21" s="3">
        <f ca="1">AY20*Sheet2!$C$214</f>
        <v>-5824.1397916666665</v>
      </c>
      <c r="AZ21" s="3">
        <f ca="1">AZ20*Sheet2!$C$214</f>
        <v>-5824.1397916666665</v>
      </c>
      <c r="BA21" s="3">
        <f ca="1">BA20*Sheet2!$C$214</f>
        <v>-5824.1397916666665</v>
      </c>
      <c r="BB21" s="3">
        <f ca="1">BB20*Sheet2!$C$214</f>
        <v>-5824.1397916666665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7.25">
      <c r="A22" s="23" t="s">
        <v>98</v>
      </c>
      <c r="B22" t="s">
        <v>152</v>
      </c>
      <c r="C22" s="26">
        <f ca="1">SUM(D22:BG22)</f>
        <v>849044057.22516751</v>
      </c>
      <c r="D22" s="3">
        <f ca="1">D20-D21</f>
        <v>-69889.677499999991</v>
      </c>
      <c r="E22" s="3">
        <f t="shared" ref="E22:BG22" ca="1" si="5">E20-E21</f>
        <v>-69889.677499999991</v>
      </c>
      <c r="F22" s="3">
        <f t="shared" ca="1" si="5"/>
        <v>-69889.677499999991</v>
      </c>
      <c r="G22" s="3">
        <f t="shared" ca="1" si="5"/>
        <v>-17472.419374999998</v>
      </c>
      <c r="H22" s="3">
        <f t="shared" ca="1" si="5"/>
        <v>-656330.31063918187</v>
      </c>
      <c r="I22" s="3">
        <f t="shared" ca="1" si="5"/>
        <v>-656330.31063918187</v>
      </c>
      <c r="J22" s="3">
        <f t="shared" ca="1" si="5"/>
        <v>-656330.31063918187</v>
      </c>
      <c r="K22" s="3">
        <f t="shared" ca="1" si="5"/>
        <v>-656330.31063918187</v>
      </c>
      <c r="L22" s="3">
        <f t="shared" ca="1" si="5"/>
        <v>-656330.31063918187</v>
      </c>
      <c r="M22" s="3">
        <f t="shared" ca="1" si="5"/>
        <v>-656330.31063918187</v>
      </c>
      <c r="N22" s="3">
        <f t="shared" ca="1" si="5"/>
        <v>-656330.31063918187</v>
      </c>
      <c r="O22" s="3">
        <f t="shared" ca="1" si="5"/>
        <v>-656330.31063918187</v>
      </c>
      <c r="P22" s="3">
        <f t="shared" ca="1" si="5"/>
        <v>-656330.31063918187</v>
      </c>
      <c r="Q22" s="3">
        <f t="shared" ca="1" si="5"/>
        <v>-656330.31063918187</v>
      </c>
      <c r="R22" s="3">
        <f t="shared" ca="1" si="5"/>
        <v>-656337.33808301354</v>
      </c>
      <c r="S22" s="3">
        <f t="shared" ca="1" si="5"/>
        <v>-1544020.7750916048</v>
      </c>
      <c r="T22" s="3">
        <f t="shared" ca="1" si="5"/>
        <v>-1544020.7750916048</v>
      </c>
      <c r="U22" s="3">
        <f t="shared" ca="1" si="5"/>
        <v>-1544020.7750916048</v>
      </c>
      <c r="V22" s="3">
        <f t="shared" ca="1" si="5"/>
        <v>-1544020.7750916048</v>
      </c>
      <c r="W22" s="3">
        <f t="shared" ca="1" si="5"/>
        <v>-1544020.7750916048</v>
      </c>
      <c r="X22" s="3">
        <f t="shared" ca="1" si="5"/>
        <v>381526071.82459992</v>
      </c>
      <c r="Y22" s="3">
        <f t="shared" ca="1" si="5"/>
        <v>-1544020.7750916048</v>
      </c>
      <c r="Z22" s="3">
        <f t="shared" ca="1" si="5"/>
        <v>-1544020.7750916048</v>
      </c>
      <c r="AA22" s="3">
        <f t="shared" ca="1" si="5"/>
        <v>-1544020.7750916048</v>
      </c>
      <c r="AB22" s="3">
        <f t="shared" ca="1" si="5"/>
        <v>-1544020.7750916048</v>
      </c>
      <c r="AC22" s="3">
        <f t="shared" ca="1" si="5"/>
        <v>35136706.80080688</v>
      </c>
      <c r="AD22" s="3">
        <f t="shared" ca="1" si="5"/>
        <v>35136677.49103155</v>
      </c>
      <c r="AE22" s="3">
        <f t="shared" ca="1" si="5"/>
        <v>35028804.541400775</v>
      </c>
      <c r="AF22" s="3">
        <f t="shared" ca="1" si="5"/>
        <v>35028804.541400775</v>
      </c>
      <c r="AG22" s="3">
        <f t="shared" ca="1" si="5"/>
        <v>35028804.541400775</v>
      </c>
      <c r="AH22" s="3">
        <f t="shared" ca="1" si="5"/>
        <v>35029508.812497109</v>
      </c>
      <c r="AI22" s="3">
        <f t="shared" ca="1" si="5"/>
        <v>38880140.933655322</v>
      </c>
      <c r="AJ22" s="3">
        <f t="shared" ca="1" si="5"/>
        <v>38880140.933655322</v>
      </c>
      <c r="AK22" s="3">
        <f t="shared" ca="1" si="5"/>
        <v>38880140.933655322</v>
      </c>
      <c r="AL22" s="3">
        <f t="shared" ca="1" si="5"/>
        <v>40514591.548778042</v>
      </c>
      <c r="AM22" s="3">
        <f t="shared" ca="1" si="5"/>
        <v>40514591.548778042</v>
      </c>
      <c r="AN22" s="3">
        <f t="shared" ca="1" si="5"/>
        <v>40514591.548778042</v>
      </c>
      <c r="AO22" s="3">
        <f t="shared" ca="1" si="5"/>
        <v>40514591.548778042</v>
      </c>
      <c r="AP22" s="3">
        <f t="shared" ca="1" si="5"/>
        <v>-17472.419374999998</v>
      </c>
      <c r="AQ22" s="3">
        <f t="shared" ca="1" si="5"/>
        <v>-17472.419374999998</v>
      </c>
      <c r="AR22" s="3">
        <f t="shared" ca="1" si="5"/>
        <v>-17472.419374999998</v>
      </c>
      <c r="AS22" s="3">
        <f t="shared" ca="1" si="5"/>
        <v>-17472.419374999998</v>
      </c>
      <c r="AT22" s="3">
        <f t="shared" ca="1" si="5"/>
        <v>-17472.419374999998</v>
      </c>
      <c r="AU22" s="3">
        <f t="shared" ca="1" si="5"/>
        <v>-17472.419374999998</v>
      </c>
      <c r="AV22" s="3">
        <f t="shared" ca="1" si="5"/>
        <v>-17472.419374999998</v>
      </c>
      <c r="AW22" s="3">
        <f t="shared" ca="1" si="5"/>
        <v>-17472.419374999998</v>
      </c>
      <c r="AX22" s="3">
        <f t="shared" ca="1" si="5"/>
        <v>-17472.419374999998</v>
      </c>
      <c r="AY22" s="3">
        <f t="shared" ca="1" si="5"/>
        <v>-17472.419374999998</v>
      </c>
      <c r="AZ22" s="3">
        <f t="shared" ca="1" si="5"/>
        <v>-17472.419374999998</v>
      </c>
      <c r="BA22" s="3">
        <f t="shared" ca="1" si="5"/>
        <v>-17472.419374999998</v>
      </c>
      <c r="BB22" s="3">
        <f t="shared" ca="1" si="5"/>
        <v>-17472.419374999998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7.25">
      <c r="A23" s="23" t="s">
        <v>99</v>
      </c>
      <c r="B23" s="26"/>
      <c r="C23" s="26">
        <f ca="1">SUM(D23:BG23)</f>
        <v>679235245.78013313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-525064.24851134547</v>
      </c>
      <c r="I23" s="3">
        <f ca="1">I22*Sheet1!$C$2</f>
        <v>-525064.24851134547</v>
      </c>
      <c r="J23" s="3">
        <f ca="1">J22*Sheet1!$C$2</f>
        <v>-525064.24851134547</v>
      </c>
      <c r="K23" s="3">
        <f ca="1">K22*Sheet1!$C$2</f>
        <v>-525064.24851134547</v>
      </c>
      <c r="L23" s="3">
        <f ca="1">L22*Sheet1!$C$2</f>
        <v>-525064.24851134547</v>
      </c>
      <c r="M23" s="3">
        <f ca="1">M22*Sheet1!$C$2</f>
        <v>-525064.24851134547</v>
      </c>
      <c r="N23" s="3">
        <f ca="1">N22*Sheet1!$C$2</f>
        <v>-525064.24851134547</v>
      </c>
      <c r="O23" s="3">
        <f ca="1">O22*Sheet1!$C$2</f>
        <v>-525064.24851134547</v>
      </c>
      <c r="P23" s="3">
        <f ca="1">P22*Sheet1!$C$2</f>
        <v>-525064.24851134547</v>
      </c>
      <c r="Q23" s="3">
        <f ca="1">Q22*Sheet1!$C$2</f>
        <v>-525064.24851134547</v>
      </c>
      <c r="R23" s="3">
        <f ca="1">R22*Sheet1!$C$2</f>
        <v>-525069.87046641088</v>
      </c>
      <c r="S23" s="3">
        <f ca="1">S22*Sheet1!$C$2</f>
        <v>-1235216.6200732838</v>
      </c>
      <c r="T23" s="3">
        <f ca="1">T22*Sheet1!$C$2</f>
        <v>-1235216.6200732838</v>
      </c>
      <c r="U23" s="3">
        <f ca="1">U22*Sheet1!$C$2</f>
        <v>-1235216.6200732838</v>
      </c>
      <c r="V23" s="3">
        <f ca="1">V22*Sheet1!$C$2</f>
        <v>-1235216.6200732838</v>
      </c>
      <c r="W23" s="3">
        <f ca="1">W22*Sheet1!$C$2</f>
        <v>-1235216.6200732838</v>
      </c>
      <c r="X23" s="3">
        <f ca="1">X22*Sheet1!$C$2</f>
        <v>305220857.45967996</v>
      </c>
      <c r="Y23" s="3">
        <f ca="1">Y22*Sheet1!$C$2</f>
        <v>-1235216.6200732838</v>
      </c>
      <c r="Z23" s="3">
        <f ca="1">Z22*Sheet1!$C$2</f>
        <v>-1235216.6200732838</v>
      </c>
      <c r="AA23" s="3">
        <f ca="1">AA22*Sheet1!$C$2</f>
        <v>-1235216.6200732838</v>
      </c>
      <c r="AB23" s="3">
        <f ca="1">AB22*Sheet1!$C$2</f>
        <v>-1235216.6200732838</v>
      </c>
      <c r="AC23" s="3">
        <f ca="1">AC22*Sheet1!$C$2</f>
        <v>28109365.440645505</v>
      </c>
      <c r="AD23" s="3">
        <f ca="1">AD22*Sheet1!$C$2</f>
        <v>28109341.99282524</v>
      </c>
      <c r="AE23" s="3">
        <f ca="1">AE22*Sheet1!$C$2</f>
        <v>28023043.633120622</v>
      </c>
      <c r="AF23" s="3">
        <f ca="1">AF22*Sheet1!$C$2</f>
        <v>28023043.633120622</v>
      </c>
      <c r="AG23" s="3">
        <f ca="1">AG22*Sheet1!$C$2</f>
        <v>28023043.633120622</v>
      </c>
      <c r="AH23" s="3">
        <f ca="1">AH22*Sheet1!$C$2</f>
        <v>28023607.049997687</v>
      </c>
      <c r="AI23" s="3">
        <f ca="1">AI22*Sheet1!$C$2</f>
        <v>31104112.746924259</v>
      </c>
      <c r="AJ23" s="3">
        <f ca="1">AJ22*Sheet1!$C$2</f>
        <v>31104112.746924259</v>
      </c>
      <c r="AK23" s="3">
        <f ca="1">AK22*Sheet1!$C$2</f>
        <v>31104112.746924259</v>
      </c>
      <c r="AL23" s="3">
        <f ca="1">AL22*Sheet1!$C$2</f>
        <v>32411673.239022434</v>
      </c>
      <c r="AM23" s="3">
        <f ca="1">AM22*Sheet1!$C$2</f>
        <v>32411673.239022434</v>
      </c>
      <c r="AN23" s="3">
        <f ca="1">AN22*Sheet1!$C$2</f>
        <v>32411673.239022434</v>
      </c>
      <c r="AO23" s="3">
        <f ca="1">AO22*Sheet1!$C$2</f>
        <v>32411673.239022434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-13977.9355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169808811.44503316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-131266.06212783634</v>
      </c>
      <c r="I24" s="3">
        <f ca="1">I22*(1-Sheet1!$C$2)</f>
        <v>-131266.06212783634</v>
      </c>
      <c r="J24" s="3">
        <f ca="1">J22*(1-Sheet1!$C$2)</f>
        <v>-131266.06212783634</v>
      </c>
      <c r="K24" s="3">
        <f ca="1">K22*(1-Sheet1!$C$2)</f>
        <v>-131266.06212783634</v>
      </c>
      <c r="L24" s="3">
        <f ca="1">L22*(1-Sheet1!$C$2)</f>
        <v>-131266.06212783634</v>
      </c>
      <c r="M24" s="3">
        <f ca="1">M22*(1-Sheet1!$C$2)</f>
        <v>-131266.06212783634</v>
      </c>
      <c r="N24" s="3">
        <f ca="1">N22*(1-Sheet1!$C$2)</f>
        <v>-131266.06212783634</v>
      </c>
      <c r="O24" s="3">
        <f ca="1">O22*(1-Sheet1!$C$2)</f>
        <v>-131266.06212783634</v>
      </c>
      <c r="P24" s="3">
        <f ca="1">P22*(1-Sheet1!$C$2)</f>
        <v>-131266.06212783634</v>
      </c>
      <c r="Q24" s="3">
        <f ca="1">Q22*(1-Sheet1!$C$2)</f>
        <v>-131266.06212783634</v>
      </c>
      <c r="R24" s="3">
        <f ca="1">R22*(1-Sheet1!$C$2)</f>
        <v>-131267.46761660269</v>
      </c>
      <c r="S24" s="3">
        <f ca="1">S22*(1-Sheet1!$C$2)</f>
        <v>-308804.15501832089</v>
      </c>
      <c r="T24" s="3">
        <f ca="1">T22*(1-Sheet1!$C$2)</f>
        <v>-308804.15501832089</v>
      </c>
      <c r="U24" s="3">
        <f ca="1">U22*(1-Sheet1!$C$2)</f>
        <v>-308804.15501832089</v>
      </c>
      <c r="V24" s="3">
        <f ca="1">V22*(1-Sheet1!$C$2)</f>
        <v>-308804.15501832089</v>
      </c>
      <c r="W24" s="3">
        <f ca="1">W22*(1-Sheet1!$C$2)</f>
        <v>-308804.15501832089</v>
      </c>
      <c r="X24" s="3">
        <f ca="1">X22*(1-Sheet1!$C$2)</f>
        <v>76305214.36491996</v>
      </c>
      <c r="Y24" s="3">
        <f ca="1">Y22*(1-Sheet1!$C$2)</f>
        <v>-308804.15501832089</v>
      </c>
      <c r="Z24" s="3">
        <f ca="1">Z22*(1-Sheet1!$C$2)</f>
        <v>-308804.15501832089</v>
      </c>
      <c r="AA24" s="3">
        <f ca="1">AA22*(1-Sheet1!$C$2)</f>
        <v>-308804.15501832089</v>
      </c>
      <c r="AB24" s="3">
        <f ca="1">AB22*(1-Sheet1!$C$2)</f>
        <v>-308804.15501832089</v>
      </c>
      <c r="AC24" s="3">
        <f ca="1">AC22*(1-Sheet1!$C$2)</f>
        <v>7027341.3601613743</v>
      </c>
      <c r="AD24" s="3">
        <f ca="1">AD22*(1-Sheet1!$C$2)</f>
        <v>7027335.4982063081</v>
      </c>
      <c r="AE24" s="3">
        <f ca="1">AE22*(1-Sheet1!$C$2)</f>
        <v>7005760.9082801538</v>
      </c>
      <c r="AF24" s="3">
        <f ca="1">AF22*(1-Sheet1!$C$2)</f>
        <v>7005760.9082801538</v>
      </c>
      <c r="AG24" s="3">
        <f ca="1">AG22*(1-Sheet1!$C$2)</f>
        <v>7005760.9082801538</v>
      </c>
      <c r="AH24" s="3">
        <f ca="1">AH22*(1-Sheet1!$C$2)</f>
        <v>7005901.76249942</v>
      </c>
      <c r="AI24" s="3">
        <f ca="1">AI22*(1-Sheet1!$C$2)</f>
        <v>7776028.1867310628</v>
      </c>
      <c r="AJ24" s="3">
        <f ca="1">AJ22*(1-Sheet1!$C$2)</f>
        <v>7776028.1867310628</v>
      </c>
      <c r="AK24" s="3">
        <f ca="1">AK22*(1-Sheet1!$C$2)</f>
        <v>7776028.1867310628</v>
      </c>
      <c r="AL24" s="3">
        <f ca="1">AL22*(1-Sheet1!$C$2)</f>
        <v>8102918.3097556066</v>
      </c>
      <c r="AM24" s="3">
        <f ca="1">AM22*(1-Sheet1!$C$2)</f>
        <v>8102918.3097556066</v>
      </c>
      <c r="AN24" s="3">
        <f ca="1">AN22*(1-Sheet1!$C$2)</f>
        <v>8102918.3097556066</v>
      </c>
      <c r="AO24" s="3">
        <f ca="1">AO22*(1-Sheet1!$C$2)</f>
        <v>8102918.3097556066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-3494.4838749999985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659235245.78013313</v>
      </c>
    </row>
    <row r="28" spans="1:59" ht="17.25">
      <c r="A28" s="24" t="s">
        <v>104</v>
      </c>
      <c r="B28" s="27"/>
      <c r="C28" s="27">
        <f ca="1">'现金流表-复星'!C44</f>
        <v>1024953721.0248007</v>
      </c>
    </row>
    <row r="29" spans="1:59" ht="17.25">
      <c r="A29" s="25" t="s">
        <v>105</v>
      </c>
      <c r="B29" s="28"/>
      <c r="C29" s="80">
        <f ca="1">C27/C28</f>
        <v>0.64318537730756886</v>
      </c>
    </row>
    <row r="30" spans="1:59" ht="17.25">
      <c r="A30" s="25" t="s">
        <v>106</v>
      </c>
      <c r="B30" s="28"/>
      <c r="C30" s="80">
        <f ca="1">C29/Sheet1!$C$16</f>
        <v>0.16079634432689222</v>
      </c>
      <c r="D30" s="1">
        <f t="shared" ref="D30:AX30" ca="1" si="7">D23/$C$28</f>
        <v>-5.4550503942847885E-5</v>
      </c>
      <c r="E30" s="1">
        <f t="shared" ca="1" si="7"/>
        <v>-5.4550503942847885E-5</v>
      </c>
      <c r="F30" s="1">
        <f t="shared" ca="1" si="7"/>
        <v>-5.4550503942847885E-5</v>
      </c>
      <c r="G30" s="1">
        <f t="shared" ca="1" si="7"/>
        <v>-1.3637625985711971E-5</v>
      </c>
      <c r="H30" s="1">
        <f t="shared" ca="1" si="7"/>
        <v>-5.1228093302238043E-4</v>
      </c>
      <c r="I30" s="1">
        <f t="shared" ca="1" si="7"/>
        <v>-5.1228093302238043E-4</v>
      </c>
      <c r="J30" s="1">
        <f t="shared" ca="1" si="7"/>
        <v>-5.1228093302238043E-4</v>
      </c>
      <c r="K30" s="1">
        <f t="shared" ca="1" si="7"/>
        <v>-5.1228093302238043E-4</v>
      </c>
      <c r="L30" s="1">
        <f t="shared" ca="1" si="7"/>
        <v>-5.1228093302238043E-4</v>
      </c>
      <c r="M30" s="1">
        <f t="shared" ca="1" si="7"/>
        <v>-5.1228093302238043E-4</v>
      </c>
      <c r="N30" s="1">
        <f t="shared" ca="1" si="7"/>
        <v>-5.1228093302238043E-4</v>
      </c>
      <c r="O30" s="1">
        <f t="shared" ca="1" si="7"/>
        <v>-5.1228093302238043E-4</v>
      </c>
      <c r="P30" s="1">
        <f t="shared" ca="1" si="7"/>
        <v>-5.1228093302238043E-4</v>
      </c>
      <c r="Q30" s="1">
        <f t="shared" ca="1" si="7"/>
        <v>-5.1228093302238043E-4</v>
      </c>
      <c r="R30" s="1">
        <f t="shared" ca="1" si="7"/>
        <v>-5.1228641810424321E-4</v>
      </c>
      <c r="S30" s="1">
        <f t="shared" ca="1" si="7"/>
        <v>-1.2051437979446055E-3</v>
      </c>
      <c r="T30" s="1">
        <f t="shared" ca="1" si="7"/>
        <v>-1.2051437979446055E-3</v>
      </c>
      <c r="U30" s="1">
        <f t="shared" ca="1" si="7"/>
        <v>-1.2051437979446055E-3</v>
      </c>
      <c r="V30" s="1">
        <f t="shared" ca="1" si="7"/>
        <v>-1.2051437979446055E-3</v>
      </c>
      <c r="W30" s="1">
        <f t="shared" ca="1" si="7"/>
        <v>-1.2051437979446055E-3</v>
      </c>
      <c r="X30" s="1">
        <f t="shared" ca="1" si="7"/>
        <v>0.29778989158115809</v>
      </c>
      <c r="Y30" s="1">
        <f t="shared" ca="1" si="7"/>
        <v>-1.2051437979446055E-3</v>
      </c>
      <c r="Z30" s="1">
        <f t="shared" ca="1" si="7"/>
        <v>-1.2051437979446055E-3</v>
      </c>
      <c r="AA30" s="1">
        <f t="shared" ca="1" si="7"/>
        <v>-1.2051437979446055E-3</v>
      </c>
      <c r="AB30" s="1">
        <f t="shared" ca="1" si="7"/>
        <v>-1.2051437979446055E-3</v>
      </c>
      <c r="AC30" s="1">
        <f t="shared" ca="1" si="7"/>
        <v>2.7425009406805544E-2</v>
      </c>
      <c r="AD30" s="1">
        <f t="shared" ca="1" si="7"/>
        <v>2.7424986529850436E-2</v>
      </c>
      <c r="AE30" s="1">
        <f t="shared" ca="1" si="7"/>
        <v>2.7340789206659753E-2</v>
      </c>
      <c r="AF30" s="1">
        <f t="shared" ca="1" si="7"/>
        <v>2.7340789206659753E-2</v>
      </c>
      <c r="AG30" s="1">
        <f t="shared" ca="1" si="7"/>
        <v>2.7340789206659753E-2</v>
      </c>
      <c r="AH30" s="1">
        <f t="shared" ca="1" si="7"/>
        <v>2.7341338906480835E-2</v>
      </c>
      <c r="AI30" s="1">
        <f t="shared" ca="1" si="7"/>
        <v>3.0346846017422904E-2</v>
      </c>
      <c r="AJ30" s="1">
        <f t="shared" ca="1" si="7"/>
        <v>3.0346846017422904E-2</v>
      </c>
      <c r="AK30" s="1">
        <f t="shared" ca="1" si="7"/>
        <v>3.0346846017422904E-2</v>
      </c>
      <c r="AL30" s="1">
        <f t="shared" ca="1" si="7"/>
        <v>3.1622572389527599E-2</v>
      </c>
      <c r="AM30" s="1">
        <f t="shared" ca="1" si="7"/>
        <v>3.1622572389527599E-2</v>
      </c>
      <c r="AN30" s="1">
        <f t="shared" ca="1" si="7"/>
        <v>3.1622572389527599E-2</v>
      </c>
      <c r="AO30" s="1">
        <f t="shared" ca="1" si="7"/>
        <v>3.1622572389527599E-2</v>
      </c>
      <c r="AP30" s="1">
        <f t="shared" ca="1" si="7"/>
        <v>-1.3637625985711971E-5</v>
      </c>
      <c r="AQ30" s="1">
        <f t="shared" ca="1" si="7"/>
        <v>-1.3637625985711971E-5</v>
      </c>
      <c r="AR30" s="1">
        <f t="shared" ca="1" si="7"/>
        <v>-1.3637625985711971E-5</v>
      </c>
      <c r="AS30" s="1">
        <f t="shared" ca="1" si="7"/>
        <v>-1.3637625985711971E-5</v>
      </c>
      <c r="AT30" s="1">
        <f t="shared" ca="1" si="7"/>
        <v>-1.3637625985711971E-5</v>
      </c>
      <c r="AU30" s="1">
        <f t="shared" ca="1" si="7"/>
        <v>-1.3637625985711971E-5</v>
      </c>
      <c r="AV30" s="1">
        <f t="shared" ca="1" si="7"/>
        <v>-1.3637625985711971E-5</v>
      </c>
      <c r="AW30" s="1">
        <f t="shared" ca="1" si="7"/>
        <v>-1.3637625985711971E-5</v>
      </c>
      <c r="AX30" s="1">
        <f t="shared" ca="1" si="7"/>
        <v>-1.3637625985711971E-5</v>
      </c>
    </row>
    <row r="31" spans="1:59" ht="15">
      <c r="A31" s="176" t="s">
        <v>422</v>
      </c>
      <c r="C31" s="1">
        <f ca="1">C22/C4</f>
        <v>0.48897840645797291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11" defaultRowHeight="14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58"/>
  <sheetViews>
    <sheetView showGridLines="0" topLeftCell="A7" workbookViewId="0">
      <selection activeCell="A49" sqref="A49:XFD49"/>
    </sheetView>
  </sheetViews>
  <sheetFormatPr defaultColWidth="11" defaultRowHeight="14.25"/>
  <cols>
    <col min="2" max="2" width="29.375" customWidth="1"/>
    <col min="3" max="3" width="25.375" customWidth="1"/>
    <col min="4" max="4" width="16" bestFit="1" customWidth="1"/>
    <col min="5" max="16" width="14.875" bestFit="1" customWidth="1"/>
    <col min="17" max="17" width="14.875" style="38" bestFit="1" customWidth="1"/>
    <col min="18" max="23" width="14.875" bestFit="1" customWidth="1"/>
    <col min="24" max="32" width="14.125" bestFit="1" customWidth="1"/>
    <col min="33" max="33" width="14.875" bestFit="1" customWidth="1"/>
    <col min="34" max="42" width="14.125" bestFit="1" customWidth="1"/>
    <col min="43" max="43" width="15" bestFit="1" customWidth="1"/>
    <col min="44" max="46" width="14.125" bestFit="1" customWidth="1"/>
    <col min="47" max="50" width="14" bestFit="1" customWidth="1"/>
    <col min="51" max="51" width="13" bestFit="1" customWidth="1"/>
    <col min="52" max="53" width="14" bestFit="1" customWidth="1"/>
    <col min="54" max="54" width="15.625" bestFit="1" customWidth="1"/>
    <col min="55" max="57" width="14" bestFit="1" customWidth="1"/>
    <col min="58" max="58" width="14.625" bestFit="1" customWidth="1"/>
    <col min="59" max="62" width="13" bestFit="1" customWidth="1"/>
    <col min="63" max="63" width="15.875" bestFit="1" customWidth="1"/>
    <col min="64" max="65" width="13" bestFit="1" customWidth="1"/>
    <col min="66" max="66" width="15" bestFit="1" customWidth="1"/>
    <col min="67" max="69" width="13" bestFit="1" customWidth="1"/>
    <col min="70" max="70" width="15.875" bestFit="1" customWidth="1"/>
    <col min="71" max="72" width="13" bestFit="1" customWidth="1"/>
  </cols>
  <sheetData>
    <row r="1" spans="1:82" ht="38.25">
      <c r="A1" s="31" t="s">
        <v>177</v>
      </c>
      <c r="B1" s="31"/>
      <c r="C1" s="32"/>
    </row>
    <row r="2" spans="1:82">
      <c r="A2" t="s">
        <v>178</v>
      </c>
    </row>
    <row r="3" spans="1:82">
      <c r="A3" t="s">
        <v>179</v>
      </c>
    </row>
    <row r="4" spans="1:82" ht="16.5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 ht="15.75">
      <c r="A5">
        <v>1</v>
      </c>
      <c r="B5" s="44" t="s">
        <v>181</v>
      </c>
      <c r="Q5"/>
    </row>
    <row r="6" spans="1:82" ht="15">
      <c r="A6">
        <v>1.1000000000000001</v>
      </c>
      <c r="B6" s="45" t="s">
        <v>181</v>
      </c>
      <c r="C6" t="s">
        <v>18</v>
      </c>
      <c r="D6" s="3">
        <f ca="1">Sheet1!D142+Sheet2!D142</f>
        <v>0</v>
      </c>
      <c r="E6" s="3">
        <f ca="1">Sheet1!E142+Sheet2!E142</f>
        <v>0</v>
      </c>
      <c r="F6" s="3">
        <f ca="1">Sheet1!F142+Sheet2!F142</f>
        <v>0</v>
      </c>
      <c r="G6" s="3">
        <f ca="1">Sheet1!G142+Sheet2!G142</f>
        <v>0</v>
      </c>
      <c r="H6" s="3">
        <f ca="1">Sheet1!H142+Sheet2!H142</f>
        <v>6545448</v>
      </c>
      <c r="I6" s="3">
        <f ca="1">Sheet1!I142+Sheet2!I142</f>
        <v>6545448</v>
      </c>
      <c r="J6" s="3">
        <f ca="1">Sheet1!J142+Sheet2!J142</f>
        <v>19636344</v>
      </c>
      <c r="K6" s="3">
        <f ca="1">Sheet1!K142+Sheet2!K142</f>
        <v>19636344</v>
      </c>
      <c r="L6" s="3">
        <f ca="1">Sheet1!L142+Sheet2!L142</f>
        <v>58909032</v>
      </c>
      <c r="M6" s="3">
        <f ca="1">Sheet1!M142+Sheet2!M142</f>
        <v>58909032</v>
      </c>
      <c r="N6" s="3">
        <f ca="1">Sheet1!N142+Sheet2!N142</f>
        <v>58909032</v>
      </c>
      <c r="O6" s="3">
        <f ca="1">Sheet1!O142+Sheet2!O142</f>
        <v>58909032</v>
      </c>
      <c r="P6" s="3">
        <f ca="1">Sheet1!P142+Sheet2!P142</f>
        <v>58909032</v>
      </c>
      <c r="Q6" s="3">
        <f ca="1">Sheet1!Q142+Sheet2!Q142</f>
        <v>58909032</v>
      </c>
      <c r="R6" s="3">
        <f ca="1">Sheet1!R142+Sheet2!R142</f>
        <v>58909104</v>
      </c>
      <c r="S6" s="3">
        <f ca="1">Sheet1!S142+Sheet2!S142</f>
        <v>68196892</v>
      </c>
      <c r="T6" s="3">
        <f ca="1">Sheet1!T142+Sheet2!T142</f>
        <v>74742484</v>
      </c>
      <c r="U6" s="3">
        <f ca="1">Sheet1!U142+Sheet2!U142</f>
        <v>93318060</v>
      </c>
      <c r="V6" s="3">
        <f ca="1">Sheet1!V142+Sheet2!V142</f>
        <v>93318492.000000015</v>
      </c>
      <c r="W6" s="3">
        <f ca="1">Sheet1!W142+Sheet2!W142</f>
        <v>149045220</v>
      </c>
      <c r="X6" s="3">
        <f ca="1">Sheet1!X142+Sheet2!X142</f>
        <v>149045220</v>
      </c>
      <c r="Y6" s="3">
        <f ca="1">Sheet1!Y142+Sheet2!Y142</f>
        <v>149045220</v>
      </c>
      <c r="Z6" s="3">
        <f ca="1">Sheet1!Z142+Sheet2!Z142</f>
        <v>149045220</v>
      </c>
      <c r="AA6" s="3">
        <f ca="1">Sheet1!AA142+Sheet2!AA142</f>
        <v>149045220</v>
      </c>
      <c r="AB6" s="3">
        <f ca="1">Sheet1!AB142+Sheet2!AB142</f>
        <v>149045220</v>
      </c>
      <c r="AC6" s="3">
        <f ca="1">Sheet1!AC142+Sheet2!AC142</f>
        <v>149045220</v>
      </c>
      <c r="AD6" s="3">
        <f ca="1">Sheet1!AD142+Sheet2!AD142</f>
        <v>149045596.00000003</v>
      </c>
      <c r="AE6" s="3">
        <f ca="1">Sheet1!AE142+Sheet2!AE142</f>
        <v>159642612</v>
      </c>
      <c r="AF6" s="3">
        <f ca="1">Sheet1!AF142+Sheet2!AF142</f>
        <v>159643220.00000006</v>
      </c>
      <c r="AG6" s="3">
        <f ca="1">Sheet1!AG142+Sheet2!AG142</f>
        <v>162261676</v>
      </c>
      <c r="AH6" s="3">
        <f ca="1">Sheet1!AH142+Sheet2!AH142</f>
        <v>162263500.00000012</v>
      </c>
      <c r="AI6" s="3">
        <f ca="1">Sheet1!AI142+Sheet2!AI142</f>
        <v>170118868</v>
      </c>
      <c r="AJ6" s="3">
        <f ca="1">Sheet1!AJ142+Sheet2!AJ142</f>
        <v>170118868</v>
      </c>
      <c r="AK6" s="3">
        <f ca="1">Sheet1!AK142+Sheet2!AK142</f>
        <v>170118868</v>
      </c>
      <c r="AL6" s="3">
        <f ca="1">Sheet1!AL142+Sheet2!AL142</f>
        <v>152976028</v>
      </c>
      <c r="AM6" s="3">
        <f ca="1">Sheet1!AM142+Sheet2!AM142</f>
        <v>152976028</v>
      </c>
      <c r="AN6" s="3">
        <f ca="1">Sheet1!AN142+Sheet2!AN142</f>
        <v>118690348</v>
      </c>
      <c r="AO6" s="3">
        <f ca="1">Sheet1!AO142+Sheet2!AO142</f>
        <v>118690348</v>
      </c>
      <c r="AP6" s="3">
        <f ca="1">Sheet1!AP142+Sheet2!AP142</f>
        <v>15833612.000000022</v>
      </c>
      <c r="AQ6" s="3">
        <f ca="1">Sheet1!AQ142+Sheet2!AQ142</f>
        <v>17142840</v>
      </c>
      <c r="AR6" s="3">
        <f ca="1">Sheet1!AR142+Sheet2!AR142</f>
        <v>17142840</v>
      </c>
      <c r="AS6" s="3">
        <f ca="1">Sheet1!AS142+Sheet2!AS142</f>
        <v>17142840</v>
      </c>
      <c r="AT6" s="3">
        <f ca="1">Sheet1!AT142+Sheet2!AT142</f>
        <v>17142840</v>
      </c>
      <c r="AU6" s="3">
        <f ca="1">Sheet1!AU142+Sheet2!AU142</f>
        <v>17142840</v>
      </c>
      <c r="AV6" s="3">
        <f ca="1">Sheet1!AV142+Sheet2!AV142</f>
        <v>17142840</v>
      </c>
      <c r="AW6" s="3">
        <f ca="1">Sheet1!AW142+Sheet2!AW142</f>
        <v>17142840</v>
      </c>
      <c r="AX6" s="3">
        <f ca="1">Sheet1!AX142+Sheet2!AX142</f>
        <v>0</v>
      </c>
      <c r="AY6" s="3">
        <f ca="1">Sheet1!AY142+Sheet2!AY142</f>
        <v>0</v>
      </c>
      <c r="AZ6" s="3">
        <f ca="1">Sheet1!AZ142+Sheet2!AZ142</f>
        <v>0</v>
      </c>
      <c r="BA6" s="3">
        <f ca="1">Sheet1!BA142+Sheet2!BA142</f>
        <v>0</v>
      </c>
      <c r="BB6" s="3">
        <f ca="1">Sheet1!BB142+Sheet2!BB142</f>
        <v>0</v>
      </c>
      <c r="BC6" s="3">
        <f ca="1">Sheet1!BC142+Sheet2!BC142</f>
        <v>0</v>
      </c>
      <c r="BD6" s="3">
        <f ca="1">Sheet1!BD142+Sheet2!BD142</f>
        <v>0</v>
      </c>
      <c r="BE6" s="3">
        <f ca="1">Sheet1!BE142+Sheet2!BE142</f>
        <v>0</v>
      </c>
      <c r="BF6" s="3">
        <f ca="1">Sheet1!BF142+Sheet2!BF142</f>
        <v>0</v>
      </c>
      <c r="BG6" s="3">
        <f ca="1">Sheet1!BG142+Sheet2!BG142</f>
        <v>0</v>
      </c>
      <c r="BH6" s="3">
        <f ca="1">Sheet1!BH142+Sheet2!BH142</f>
        <v>0</v>
      </c>
      <c r="BI6" s="3">
        <f ca="1">Sheet1!BI142+Sheet2!BI142</f>
        <v>0</v>
      </c>
      <c r="BJ6" s="3">
        <f ca="1">Sheet1!BJ142+Sheet2!BJ142</f>
        <v>0</v>
      </c>
      <c r="BK6" s="3">
        <f ca="1">Sheet1!BK142+Sheet2!BK142</f>
        <v>0</v>
      </c>
      <c r="BL6" s="3">
        <f ca="1">Sheet1!BL142+Sheet2!BL142</f>
        <v>0</v>
      </c>
      <c r="BM6" s="3">
        <f ca="1">Sheet1!BM142+Sheet2!BM142</f>
        <v>0</v>
      </c>
      <c r="BN6" s="3">
        <f ca="1">Sheet1!BN142+Sheet2!BN142</f>
        <v>0</v>
      </c>
      <c r="BO6" s="3">
        <f ca="1">Sheet1!BO142+Sheet2!BO142</f>
        <v>0</v>
      </c>
      <c r="BP6" s="3">
        <f ca="1">Sheet1!BP142+Sheet2!BP142</f>
        <v>0</v>
      </c>
      <c r="BQ6" s="3">
        <f ca="1">Sheet1!BQ142+Sheet2!BQ142</f>
        <v>0</v>
      </c>
      <c r="BR6" s="3">
        <f ca="1">Sheet1!BR142+Sheet2!BR142</f>
        <v>0</v>
      </c>
      <c r="BS6" s="3">
        <f ca="1">Sheet1!BS142+Sheet2!BS142</f>
        <v>0</v>
      </c>
      <c r="BT6" s="3">
        <f ca="1">Sheet1!BT142+Sheet2!BT142</f>
        <v>0</v>
      </c>
    </row>
    <row r="7" spans="1:82" ht="15">
      <c r="A7">
        <v>1.2</v>
      </c>
      <c r="B7" s="45" t="s">
        <v>118</v>
      </c>
      <c r="C7" t="s">
        <v>118</v>
      </c>
      <c r="D7" s="3">
        <f>Sheet1!D241+Sheet2!D241</f>
        <v>10817.333333333334</v>
      </c>
      <c r="E7" s="3">
        <f>Sheet1!E241+Sheet2!E241</f>
        <v>10817.333333333334</v>
      </c>
      <c r="F7" s="3">
        <f>Sheet1!F241+Sheet2!F241</f>
        <v>10817.333333333334</v>
      </c>
      <c r="G7" s="3">
        <f>Sheet1!G241+Sheet2!G241</f>
        <v>2704.3333333333335</v>
      </c>
      <c r="H7" s="3">
        <f>Sheet1!H241+Sheet2!H241</f>
        <v>2704.3333333333335</v>
      </c>
      <c r="I7" s="3">
        <f>Sheet1!I241+Sheet2!I241</f>
        <v>2704.3333333333335</v>
      </c>
      <c r="J7" s="3">
        <f>Sheet1!J241+Sheet2!J241</f>
        <v>2704.3333333333335</v>
      </c>
      <c r="K7" s="3">
        <f>Sheet1!K241+Sheet2!K241</f>
        <v>2704.3333333333335</v>
      </c>
      <c r="L7" s="3">
        <f>Sheet1!L241+Sheet2!L241</f>
        <v>2704.3333333333335</v>
      </c>
      <c r="M7" s="3">
        <f>Sheet1!M241+Sheet2!M241</f>
        <v>2704.3333333333335</v>
      </c>
      <c r="N7" s="3">
        <f>Sheet1!N241+Sheet2!N241</f>
        <v>2704.3333333333335</v>
      </c>
      <c r="O7" s="3">
        <f>Sheet1!O241+Sheet2!O241</f>
        <v>2704.3333333333335</v>
      </c>
      <c r="P7" s="3">
        <f>Sheet1!P241+Sheet2!P241</f>
        <v>2704.3333333333335</v>
      </c>
      <c r="Q7" s="3">
        <f>Sheet1!Q241+Sheet2!Q241</f>
        <v>2704.3333333333335</v>
      </c>
      <c r="R7" s="3">
        <f>Sheet1!R241+Sheet2!R241</f>
        <v>2704.3333333333335</v>
      </c>
      <c r="S7" s="3">
        <f>Sheet1!S241+Sheet2!S241</f>
        <v>2704.3333333333335</v>
      </c>
      <c r="T7" s="3">
        <f>Sheet1!T241+Sheet2!T241</f>
        <v>2704.3333333333335</v>
      </c>
      <c r="U7" s="3">
        <f>Sheet1!U241+Sheet2!U241</f>
        <v>2704.3333333333335</v>
      </c>
      <c r="V7" s="3">
        <f>Sheet1!V241+Sheet2!V241</f>
        <v>2704.3333333333335</v>
      </c>
      <c r="W7" s="3">
        <f>Sheet1!W241+Sheet2!W241</f>
        <v>2704.3333333333335</v>
      </c>
      <c r="X7" s="3">
        <f>Sheet1!X241+Sheet2!X241</f>
        <v>2704.3333333333335</v>
      </c>
      <c r="Y7" s="3">
        <f>Sheet1!Y241+Sheet2!Y241</f>
        <v>2704.3333333333335</v>
      </c>
      <c r="Z7" s="3">
        <f>Sheet1!Z241+Sheet2!Z241</f>
        <v>2704.3333333333335</v>
      </c>
      <c r="AA7" s="3">
        <f>Sheet1!AA241+Sheet2!AA241</f>
        <v>2704.3333333333335</v>
      </c>
      <c r="AB7" s="3">
        <f>Sheet1!AB241+Sheet2!AB241</f>
        <v>2704.3333333333335</v>
      </c>
      <c r="AC7" s="3">
        <f>Sheet1!AC241+Sheet2!AC241</f>
        <v>2704.3333333333335</v>
      </c>
      <c r="AD7" s="3">
        <f>Sheet1!AD241+Sheet2!AD241</f>
        <v>2704.3333333333335</v>
      </c>
      <c r="AE7" s="3">
        <f>Sheet1!AE241+Sheet2!AE241</f>
        <v>2704.3333333333335</v>
      </c>
      <c r="AF7" s="3">
        <f>Sheet1!AF241+Sheet2!AF241</f>
        <v>2704.3333333333335</v>
      </c>
      <c r="AG7" s="3">
        <f>Sheet1!AG241+Sheet2!AG241</f>
        <v>2704.3333333333335</v>
      </c>
      <c r="AH7" s="3">
        <f>Sheet1!AH241+Sheet2!AH241</f>
        <v>2704.3333333333335</v>
      </c>
      <c r="AI7" s="3">
        <f>Sheet1!AI241+Sheet2!AI241</f>
        <v>2704.3333333333335</v>
      </c>
      <c r="AJ7" s="3">
        <f>Sheet1!AJ241+Sheet2!AJ241</f>
        <v>2704.3333333333335</v>
      </c>
      <c r="AK7" s="3">
        <f>Sheet1!AK241+Sheet2!AK241</f>
        <v>2704.3333333333335</v>
      </c>
      <c r="AL7" s="3">
        <f>Sheet1!AL241+Sheet2!AL241</f>
        <v>2704.3333333333335</v>
      </c>
      <c r="AM7" s="3">
        <f>Sheet1!AM241+Sheet2!AM241</f>
        <v>2704.3333333333335</v>
      </c>
      <c r="AN7" s="3">
        <f>Sheet1!AN241+Sheet2!AN241</f>
        <v>2704.3333333333335</v>
      </c>
      <c r="AO7" s="3">
        <f>Sheet1!AO241+Sheet2!AO241</f>
        <v>2704.3333333333335</v>
      </c>
      <c r="AP7" s="3">
        <f>Sheet1!AP241+Sheet2!AP241</f>
        <v>2704.3333333333335</v>
      </c>
      <c r="AQ7" s="3">
        <f>Sheet1!AQ241+Sheet2!AQ241</f>
        <v>2704.3333333333335</v>
      </c>
      <c r="AR7" s="3">
        <f>Sheet1!AR241+Sheet2!AR241</f>
        <v>2704.3333333333335</v>
      </c>
      <c r="AS7" s="3">
        <f>Sheet1!AS241+Sheet2!AS241</f>
        <v>2704.3333333333335</v>
      </c>
      <c r="AT7" s="3">
        <f>Sheet1!AT241+Sheet2!AT241</f>
        <v>2704.3333333333335</v>
      </c>
      <c r="AU7" s="3">
        <f>Sheet1!AU241+Sheet2!AU241</f>
        <v>2704.3333333333335</v>
      </c>
      <c r="AV7" s="3">
        <f>Sheet1!AV241+Sheet2!AV241</f>
        <v>2704.3333333333335</v>
      </c>
      <c r="AW7" s="3">
        <f>Sheet1!AW241+Sheet2!AW241</f>
        <v>2704.3333333333335</v>
      </c>
      <c r="AX7" s="3">
        <f>Sheet1!AX241+Sheet2!AX241</f>
        <v>2704.3333333333335</v>
      </c>
      <c r="AY7" s="3">
        <f>Sheet1!AY241+Sheet2!AY241</f>
        <v>2704.3333333333335</v>
      </c>
      <c r="AZ7" s="3">
        <f>Sheet1!AZ241+Sheet2!AZ241</f>
        <v>2704.3333333333335</v>
      </c>
      <c r="BA7" s="3">
        <f>Sheet1!BA241+Sheet2!BA241</f>
        <v>2704.3333333333335</v>
      </c>
      <c r="BB7" s="3">
        <f>Sheet1!BB241+Sheet2!BB241</f>
        <v>2704.3333333333335</v>
      </c>
      <c r="BC7" s="3">
        <f>Sheet1!BC241+Sheet2!BC241</f>
        <v>0</v>
      </c>
      <c r="BD7" s="3">
        <f>Sheet1!BD241+Sheet2!BD241</f>
        <v>0</v>
      </c>
      <c r="BE7" s="3">
        <f>Sheet1!BE241+Sheet2!BE241</f>
        <v>0</v>
      </c>
      <c r="BF7" s="3">
        <f>Sheet1!BF241+Sheet2!BF241</f>
        <v>0</v>
      </c>
      <c r="BG7" s="3">
        <f>Sheet1!BG241+Sheet2!BG241</f>
        <v>0</v>
      </c>
      <c r="BH7" s="3">
        <f>Sheet1!BH241+Sheet2!BH241</f>
        <v>0</v>
      </c>
      <c r="BI7" s="3">
        <f>Sheet1!BI241+Sheet2!BI241</f>
        <v>0</v>
      </c>
      <c r="BJ7" s="3">
        <f>Sheet1!BJ241+Sheet2!BJ241</f>
        <v>0</v>
      </c>
      <c r="BK7" s="3">
        <f>Sheet1!BK241+Sheet2!BK241</f>
        <v>0</v>
      </c>
      <c r="BL7" s="3">
        <f>Sheet1!BL241+Sheet2!BL241</f>
        <v>0</v>
      </c>
      <c r="BM7" s="3">
        <f>Sheet1!BM241+Sheet2!BM241</f>
        <v>0</v>
      </c>
      <c r="BN7" s="3">
        <f>Sheet1!BN241+Sheet2!BN241</f>
        <v>0</v>
      </c>
      <c r="BO7" s="3">
        <f>Sheet1!BO241+Sheet2!BO241</f>
        <v>0</v>
      </c>
      <c r="BP7" s="3">
        <f>Sheet1!BP241+Sheet2!BP241</f>
        <v>0</v>
      </c>
      <c r="BQ7" s="3">
        <f>Sheet1!BQ241+Sheet2!BQ241</f>
        <v>0</v>
      </c>
      <c r="BR7" s="3">
        <f>Sheet1!BR241+Sheet2!BR241</f>
        <v>0</v>
      </c>
      <c r="BS7" s="3">
        <f>Sheet1!BS241+Sheet2!BS241</f>
        <v>0</v>
      </c>
      <c r="BT7" s="3">
        <f>Sheet1!BT241+Sheet2!BT241</f>
        <v>0</v>
      </c>
    </row>
    <row r="8" spans="1:82" ht="15">
      <c r="B8" s="45" t="s">
        <v>182</v>
      </c>
      <c r="C8" t="s">
        <v>183</v>
      </c>
      <c r="D8" s="3">
        <f ca="1">D6+D7</f>
        <v>10817.333333333334</v>
      </c>
      <c r="E8" s="3">
        <f t="shared" ref="E8:BP8" ca="1" si="0">E6+E7</f>
        <v>10817.333333333334</v>
      </c>
      <c r="F8" s="3">
        <f t="shared" ca="1" si="0"/>
        <v>10817.333333333334</v>
      </c>
      <c r="G8" s="3">
        <f t="shared" ca="1" si="0"/>
        <v>2704.3333333333335</v>
      </c>
      <c r="H8" s="3">
        <f t="shared" ca="1" si="0"/>
        <v>6548152.333333333</v>
      </c>
      <c r="I8" s="3">
        <f t="shared" ca="1" si="0"/>
        <v>6548152.333333333</v>
      </c>
      <c r="J8" s="3">
        <f t="shared" ca="1" si="0"/>
        <v>19639048.333333332</v>
      </c>
      <c r="K8" s="3">
        <f t="shared" ca="1" si="0"/>
        <v>19639048.333333332</v>
      </c>
      <c r="L8" s="3">
        <f t="shared" ca="1" si="0"/>
        <v>58911736.333333336</v>
      </c>
      <c r="M8" s="3">
        <f t="shared" ca="1" si="0"/>
        <v>58911736.333333336</v>
      </c>
      <c r="N8" s="3">
        <f t="shared" ca="1" si="0"/>
        <v>58911736.333333336</v>
      </c>
      <c r="O8" s="3">
        <f t="shared" ca="1" si="0"/>
        <v>58911736.333333336</v>
      </c>
      <c r="P8" s="3">
        <f t="shared" ca="1" si="0"/>
        <v>58911736.333333336</v>
      </c>
      <c r="Q8" s="3">
        <f t="shared" ca="1" si="0"/>
        <v>58911736.333333336</v>
      </c>
      <c r="R8" s="3">
        <f t="shared" ca="1" si="0"/>
        <v>58911808.333333336</v>
      </c>
      <c r="S8" s="3">
        <f t="shared" ca="1" si="0"/>
        <v>68199596.333333328</v>
      </c>
      <c r="T8" s="3">
        <f t="shared" ca="1" si="0"/>
        <v>74745188.333333328</v>
      </c>
      <c r="U8" s="3">
        <f t="shared" ca="1" si="0"/>
        <v>93320764.333333328</v>
      </c>
      <c r="V8" s="3">
        <f t="shared" ca="1" si="0"/>
        <v>93321196.333333343</v>
      </c>
      <c r="W8" s="3">
        <f t="shared" ca="1" si="0"/>
        <v>149047924.33333334</v>
      </c>
      <c r="X8" s="3">
        <f t="shared" ca="1" si="0"/>
        <v>149047924.33333334</v>
      </c>
      <c r="Y8" s="3">
        <f t="shared" ca="1" si="0"/>
        <v>149047924.33333334</v>
      </c>
      <c r="Z8" s="3">
        <f t="shared" ca="1" si="0"/>
        <v>149047924.33333334</v>
      </c>
      <c r="AA8" s="3">
        <f t="shared" ca="1" si="0"/>
        <v>149047924.33333334</v>
      </c>
      <c r="AB8" s="3">
        <f t="shared" ca="1" si="0"/>
        <v>149047924.33333334</v>
      </c>
      <c r="AC8" s="3">
        <f t="shared" ca="1" si="0"/>
        <v>149047924.33333334</v>
      </c>
      <c r="AD8" s="3">
        <f t="shared" ca="1" si="0"/>
        <v>149048300.33333337</v>
      </c>
      <c r="AE8" s="3">
        <f t="shared" ca="1" si="0"/>
        <v>159645316.33333334</v>
      </c>
      <c r="AF8" s="3">
        <f t="shared" ca="1" si="0"/>
        <v>159645924.3333334</v>
      </c>
      <c r="AG8" s="3">
        <f t="shared" ca="1" si="0"/>
        <v>162264380.33333334</v>
      </c>
      <c r="AH8" s="3">
        <f t="shared" ca="1" si="0"/>
        <v>162266204.33333346</v>
      </c>
      <c r="AI8" s="3">
        <f t="shared" ca="1" si="0"/>
        <v>170121572.33333334</v>
      </c>
      <c r="AJ8" s="3">
        <f t="shared" ca="1" si="0"/>
        <v>170121572.33333334</v>
      </c>
      <c r="AK8" s="3">
        <f t="shared" ca="1" si="0"/>
        <v>170121572.33333334</v>
      </c>
      <c r="AL8" s="3">
        <f t="shared" ca="1" si="0"/>
        <v>152978732.33333334</v>
      </c>
      <c r="AM8" s="3">
        <f t="shared" ca="1" si="0"/>
        <v>152978732.33333334</v>
      </c>
      <c r="AN8" s="3">
        <f t="shared" ca="1" si="0"/>
        <v>118693052.33333333</v>
      </c>
      <c r="AO8" s="3">
        <f t="shared" ca="1" si="0"/>
        <v>118693052.33333333</v>
      </c>
      <c r="AP8" s="3">
        <f t="shared" ca="1" si="0"/>
        <v>15836316.333333356</v>
      </c>
      <c r="AQ8" s="3">
        <f t="shared" ca="1" si="0"/>
        <v>17145544.333333332</v>
      </c>
      <c r="AR8" s="3">
        <f t="shared" ca="1" si="0"/>
        <v>17145544.333333332</v>
      </c>
      <c r="AS8" s="3">
        <f t="shared" ca="1" si="0"/>
        <v>17145544.333333332</v>
      </c>
      <c r="AT8" s="3">
        <f t="shared" ca="1" si="0"/>
        <v>17145544.333333332</v>
      </c>
      <c r="AU8" s="3">
        <f t="shared" ca="1" si="0"/>
        <v>17145544.333333332</v>
      </c>
      <c r="AV8" s="3">
        <f t="shared" ca="1" si="0"/>
        <v>17145544.333333332</v>
      </c>
      <c r="AW8" s="3">
        <f t="shared" ca="1" si="0"/>
        <v>17145544.333333332</v>
      </c>
      <c r="AX8" s="3">
        <f t="shared" ca="1" si="0"/>
        <v>2704.3333333333335</v>
      </c>
      <c r="AY8" s="3">
        <f t="shared" ca="1" si="0"/>
        <v>2704.3333333333335</v>
      </c>
      <c r="AZ8" s="3">
        <f t="shared" ca="1" si="0"/>
        <v>2704.3333333333335</v>
      </c>
      <c r="BA8" s="3">
        <f t="shared" ca="1" si="0"/>
        <v>2704.3333333333335</v>
      </c>
      <c r="BB8" s="3">
        <f t="shared" ca="1" si="0"/>
        <v>2704.3333333333335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 ht="15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 ht="15">
      <c r="A10">
        <v>2.1</v>
      </c>
      <c r="B10" s="45" t="s">
        <v>111</v>
      </c>
      <c r="C10" t="s">
        <v>111</v>
      </c>
      <c r="D10" s="3">
        <f ca="1">-Sheet1!D234-Sheet2!D234</f>
        <v>0</v>
      </c>
      <c r="E10" s="3">
        <f ca="1">-Sheet1!E234-Sheet2!E234</f>
        <v>0</v>
      </c>
      <c r="F10" s="3">
        <f ca="1">-Sheet1!F234-Sheet2!F234</f>
        <v>0</v>
      </c>
      <c r="G10" s="3">
        <f ca="1">-Sheet1!G234-Sheet2!G234</f>
        <v>0</v>
      </c>
      <c r="H10" s="3">
        <f ca="1">-Sheet1!H234-Sheet2!H234</f>
        <v>-1309089.6000000001</v>
      </c>
      <c r="I10" s="3">
        <f ca="1">-Sheet1!I234-Sheet2!I234</f>
        <v>-1309089.6000000001</v>
      </c>
      <c r="J10" s="3">
        <f ca="1">-Sheet1!J234-Sheet2!J234</f>
        <v>-1309089.6000000001</v>
      </c>
      <c r="K10" s="3">
        <f ca="1">-Sheet1!K234-Sheet2!K234</f>
        <v>-1309089.6000000001</v>
      </c>
      <c r="L10" s="3">
        <f ca="1">-Sheet1!L234-Sheet2!L234</f>
        <v>-1309089.6000000001</v>
      </c>
      <c r="M10" s="3">
        <f ca="1">-Sheet1!M234-Sheet2!M234</f>
        <v>-1309089.6000000001</v>
      </c>
      <c r="N10" s="3">
        <f ca="1">-Sheet1!N234-Sheet2!N234</f>
        <v>-1309089.6000000001</v>
      </c>
      <c r="O10" s="3">
        <f ca="1">-Sheet1!O234-Sheet2!O234</f>
        <v>-1309089.6000000001</v>
      </c>
      <c r="P10" s="3">
        <f ca="1">-Sheet1!P234-Sheet2!P234</f>
        <v>-1309089.6000000001</v>
      </c>
      <c r="Q10" s="3">
        <f ca="1">-Sheet1!Q234-Sheet2!Q234</f>
        <v>-1309089.6000000001</v>
      </c>
      <c r="R10" s="3">
        <f ca="1">-Sheet1!R234-Sheet2!R234</f>
        <v>-1309104.0000000007</v>
      </c>
      <c r="S10" s="3">
        <f ca="1">-Sheet1!S234-Sheet2!S234</f>
        <v>-3166661.6</v>
      </c>
      <c r="T10" s="3">
        <f ca="1">-Sheet1!T234-Sheet2!T234</f>
        <v>-3166661.6</v>
      </c>
      <c r="U10" s="3">
        <f ca="1">-Sheet1!U234-Sheet2!U234</f>
        <v>-3166661.6</v>
      </c>
      <c r="V10" s="3">
        <f ca="1">-Sheet1!V234-Sheet2!V234</f>
        <v>-3166661.6</v>
      </c>
      <c r="W10" s="3">
        <f ca="1">-Sheet1!W234-Sheet2!W234</f>
        <v>-3166661.6</v>
      </c>
      <c r="X10" s="3">
        <f ca="1">-Sheet1!X234-Sheet2!X234</f>
        <v>-3166661.6</v>
      </c>
      <c r="Y10" s="3">
        <f ca="1">-Sheet1!Y234-Sheet2!Y234</f>
        <v>-3166661.6</v>
      </c>
      <c r="Z10" s="3">
        <f ca="1">-Sheet1!Z234-Sheet2!Z234</f>
        <v>-3166661.6</v>
      </c>
      <c r="AA10" s="3">
        <f ca="1">-Sheet1!AA234-Sheet2!AA234</f>
        <v>-3166661.6</v>
      </c>
      <c r="AB10" s="3">
        <f ca="1">-Sheet1!AB234-Sheet2!AB234</f>
        <v>-3166661.6</v>
      </c>
      <c r="AC10" s="3">
        <f ca="1">-Sheet1!AC234-Sheet2!AC234</f>
        <v>-3166661.6</v>
      </c>
      <c r="AD10" s="3">
        <f ca="1">-Sheet1!AD234-Sheet2!AD234</f>
        <v>-3166722.4000000041</v>
      </c>
      <c r="AE10" s="3">
        <f ca="1">-Sheet1!AE234-Sheet2!AE234</f>
        <v>-3428568</v>
      </c>
      <c r="AF10" s="3">
        <f ca="1">-Sheet1!AF234-Sheet2!AF234</f>
        <v>-3428568</v>
      </c>
      <c r="AG10" s="3">
        <f ca="1">-Sheet1!AG234-Sheet2!AG234</f>
        <v>-3428568</v>
      </c>
      <c r="AH10" s="3">
        <f ca="1">-Sheet1!AH234-Sheet2!AH234</f>
        <v>-3428568</v>
      </c>
      <c r="AI10" s="3">
        <f ca="1">-Sheet1!AI234-Sheet2!AI234</f>
        <v>-3428568</v>
      </c>
      <c r="AJ10" s="3">
        <f ca="1">-Sheet1!AJ234-Sheet2!AJ234</f>
        <v>-3428568</v>
      </c>
      <c r="AK10" s="3">
        <f ca="1">-Sheet1!AK234-Sheet2!AK234</f>
        <v>-3428568</v>
      </c>
      <c r="AL10" s="3">
        <f ca="1">-Sheet1!AL234-Sheet2!AL234</f>
        <v>0</v>
      </c>
      <c r="AM10" s="3">
        <f ca="1">-Sheet1!AM234-Sheet2!AM234</f>
        <v>0</v>
      </c>
      <c r="AN10" s="3">
        <f ca="1">-Sheet1!AN234-Sheet2!AN234</f>
        <v>0</v>
      </c>
      <c r="AO10" s="3">
        <f ca="1">-Sheet1!AO234-Sheet2!AO234</f>
        <v>0</v>
      </c>
      <c r="AP10" s="3">
        <f ca="1">-Sheet1!AP234-Sheet2!AP234</f>
        <v>0</v>
      </c>
      <c r="AQ10" s="3">
        <f ca="1">-Sheet1!AQ234-Sheet2!AQ234</f>
        <v>0</v>
      </c>
      <c r="AR10" s="3">
        <f ca="1">-Sheet1!AR234-Sheet2!AR234</f>
        <v>0</v>
      </c>
      <c r="AS10" s="3">
        <f ca="1">-Sheet1!AS234-Sheet2!AS234</f>
        <v>0</v>
      </c>
      <c r="AT10" s="3">
        <f ca="1">-Sheet1!AT234-Sheet2!AT234</f>
        <v>0</v>
      </c>
      <c r="AU10" s="3">
        <f>-Sheet1!AU234-Sheet2!AU234</f>
        <v>0</v>
      </c>
      <c r="AV10" s="3">
        <f>-Sheet1!AV234-Sheet2!AV234</f>
        <v>0</v>
      </c>
      <c r="AW10" s="3">
        <f>-Sheet1!AW234-Sheet2!AW234</f>
        <v>0</v>
      </c>
      <c r="AX10" s="3">
        <f>-Sheet1!AX234-Sheet2!AX234</f>
        <v>0</v>
      </c>
      <c r="AY10" s="3">
        <f>-Sheet1!AY234-Sheet2!AY234</f>
        <v>0</v>
      </c>
      <c r="AZ10" s="3">
        <f>-Sheet1!AZ234-Sheet2!AZ234</f>
        <v>0</v>
      </c>
      <c r="BA10" s="3">
        <f>-Sheet1!BA234-Sheet2!BA234</f>
        <v>0</v>
      </c>
      <c r="BB10" s="3">
        <f>-Sheet1!BB234-Sheet2!BB234</f>
        <v>0</v>
      </c>
      <c r="BC10" s="3">
        <f>-Sheet1!BC234-Sheet2!BC234</f>
        <v>0</v>
      </c>
      <c r="BD10" s="3">
        <f>-Sheet1!BD234-Sheet2!BD234</f>
        <v>0</v>
      </c>
      <c r="BE10" s="3">
        <f>-Sheet1!BE234-Sheet2!BE234</f>
        <v>0</v>
      </c>
      <c r="BF10" s="3">
        <f>-Sheet1!BF234-Sheet2!BF234</f>
        <v>0</v>
      </c>
      <c r="BG10" s="3">
        <f>-Sheet1!BG234-Sheet2!BG234</f>
        <v>0</v>
      </c>
      <c r="BH10" s="3">
        <f>-Sheet1!BH234-Sheet2!BH234</f>
        <v>0</v>
      </c>
      <c r="BI10" s="3">
        <f>-Sheet1!BI234-Sheet2!BI234</f>
        <v>0</v>
      </c>
      <c r="BJ10" s="3">
        <f>-Sheet1!BJ234-Sheet2!BJ234</f>
        <v>0</v>
      </c>
      <c r="BK10" s="3">
        <f>-Sheet1!BK234-Sheet2!BK234</f>
        <v>0</v>
      </c>
      <c r="BL10" s="3">
        <f>-Sheet1!BL234-Sheet2!BL234</f>
        <v>0</v>
      </c>
      <c r="BM10" s="3">
        <f>-Sheet1!BM234-Sheet2!BM234</f>
        <v>0</v>
      </c>
      <c r="BN10" s="3">
        <f>-Sheet1!BN234-Sheet2!BN234</f>
        <v>0</v>
      </c>
      <c r="BO10" s="3">
        <f>-Sheet1!BO234-Sheet2!BO234</f>
        <v>0</v>
      </c>
      <c r="BP10" s="3">
        <f>-Sheet1!BP234-Sheet2!BP234</f>
        <v>0</v>
      </c>
      <c r="BQ10" s="3">
        <f>-Sheet1!BQ234-Sheet2!BQ234</f>
        <v>0</v>
      </c>
      <c r="BR10" s="3">
        <f>-Sheet1!BR234-Sheet2!BR234</f>
        <v>0</v>
      </c>
      <c r="BS10" s="3">
        <f>-Sheet1!BS234-Sheet2!BS234</f>
        <v>0</v>
      </c>
      <c r="BT10" s="3">
        <f>-Sheet1!BT234-Sheet2!BT234</f>
        <v>0</v>
      </c>
    </row>
    <row r="11" spans="1:82" ht="15">
      <c r="A11">
        <v>2.2000000000000002</v>
      </c>
      <c r="B11" s="45" t="s">
        <v>112</v>
      </c>
      <c r="C11" t="s">
        <v>112</v>
      </c>
      <c r="D11" s="3">
        <f ca="1">-Sheet1!D235-Sheet2!D235</f>
        <v>0</v>
      </c>
      <c r="E11" s="3">
        <f ca="1">-Sheet1!E235-Sheet2!E235</f>
        <v>0</v>
      </c>
      <c r="F11" s="3">
        <f ca="1">-Sheet1!F235-Sheet2!F235</f>
        <v>0</v>
      </c>
      <c r="G11" s="3">
        <f ca="1">-Sheet1!G235-Sheet2!G235</f>
        <v>0</v>
      </c>
      <c r="H11" s="3">
        <f ca="1">-Sheet1!H235-Sheet2!H235</f>
        <v>-197265.72168557587</v>
      </c>
      <c r="I11" s="3">
        <f ca="1">-Sheet1!I235-Sheet2!I235</f>
        <v>-197265.72168557587</v>
      </c>
      <c r="J11" s="3">
        <f ca="1">-Sheet1!J235-Sheet2!J235</f>
        <v>-197265.72168557587</v>
      </c>
      <c r="K11" s="3">
        <f ca="1">-Sheet1!K235-Sheet2!K235</f>
        <v>-197265.72168557587</v>
      </c>
      <c r="L11" s="3">
        <f ca="1">-Sheet1!L235-Sheet2!L235</f>
        <v>-197265.72168557587</v>
      </c>
      <c r="M11" s="3">
        <f ca="1">-Sheet1!M235-Sheet2!M235</f>
        <v>-197265.72168557587</v>
      </c>
      <c r="N11" s="3">
        <f ca="1">-Sheet1!N235-Sheet2!N235</f>
        <v>-197265.72168557587</v>
      </c>
      <c r="O11" s="3">
        <f ca="1">-Sheet1!O235-Sheet2!O235</f>
        <v>-197265.72168557587</v>
      </c>
      <c r="P11" s="3">
        <f ca="1">-Sheet1!P235-Sheet2!P235</f>
        <v>-197265.72168557587</v>
      </c>
      <c r="Q11" s="3">
        <f ca="1">-Sheet1!Q235-Sheet2!Q235</f>
        <v>-197265.72168557587</v>
      </c>
      <c r="R11" s="3">
        <f ca="1">-Sheet1!R235-Sheet2!R235</f>
        <v>-197267.89161068443</v>
      </c>
      <c r="S11" s="3">
        <f ca="1">-Sheet1!S235-Sheet2!S235</f>
        <v>-452067.00762213953</v>
      </c>
      <c r="T11" s="3">
        <f ca="1">-Sheet1!T235-Sheet2!T235</f>
        <v>-452067.00762213953</v>
      </c>
      <c r="U11" s="3">
        <f ca="1">-Sheet1!U235-Sheet2!U235</f>
        <v>-452067.00762213953</v>
      </c>
      <c r="V11" s="3">
        <f ca="1">-Sheet1!V235-Sheet2!V235</f>
        <v>-452067.00762213953</v>
      </c>
      <c r="W11" s="3">
        <f ca="1">-Sheet1!W235-Sheet2!W235</f>
        <v>-452067.00762213953</v>
      </c>
      <c r="X11" s="3">
        <f ca="1">-Sheet1!X235-Sheet2!X235</f>
        <v>-452067.00762213953</v>
      </c>
      <c r="Y11" s="3">
        <f ca="1">-Sheet1!Y235-Sheet2!Y235</f>
        <v>-452067.00762213953</v>
      </c>
      <c r="Z11" s="3">
        <f ca="1">-Sheet1!Z235-Sheet2!Z235</f>
        <v>-452067.00762213953</v>
      </c>
      <c r="AA11" s="3">
        <f ca="1">-Sheet1!AA235-Sheet2!AA235</f>
        <v>-452067.00762213953</v>
      </c>
      <c r="AB11" s="3">
        <f ca="1">-Sheet1!AB235-Sheet2!AB235</f>
        <v>-452067.00762213953</v>
      </c>
      <c r="AC11" s="3">
        <f ca="1">-Sheet1!AC235-Sheet2!AC235</f>
        <v>-452067.00762213953</v>
      </c>
      <c r="AD11" s="3">
        <f ca="1">-Sheet1!AD235-Sheet2!AD235</f>
        <v>-452075.68732257397</v>
      </c>
      <c r="AE11" s="3">
        <f ca="1">-Sheet1!AE235-Sheet2!AE235</f>
        <v>-464983.48683028604</v>
      </c>
      <c r="AF11" s="3">
        <f ca="1">-Sheet1!AF235-Sheet2!AF235</f>
        <v>-464983.48683028604</v>
      </c>
      <c r="AG11" s="3">
        <f ca="1">-Sheet1!AG235-Sheet2!AG235</f>
        <v>-464983.48683028604</v>
      </c>
      <c r="AH11" s="3">
        <f ca="1">-Sheet1!AH235-Sheet2!AH235</f>
        <v>-464983.48683028604</v>
      </c>
      <c r="AI11" s="3">
        <f ca="1">-Sheet1!AI235-Sheet2!AI235</f>
        <v>-464983.48683028604</v>
      </c>
      <c r="AJ11" s="3">
        <f ca="1">-Sheet1!AJ235-Sheet2!AJ235</f>
        <v>-464983.48683028604</v>
      </c>
      <c r="AK11" s="3">
        <f ca="1">-Sheet1!AK235-Sheet2!AK235</f>
        <v>-464983.48683028604</v>
      </c>
      <c r="AL11" s="3">
        <f ca="1">-Sheet1!AL235-Sheet2!AL235</f>
        <v>0</v>
      </c>
      <c r="AM11" s="3">
        <f ca="1">-Sheet1!AM235-Sheet2!AM235</f>
        <v>0</v>
      </c>
      <c r="AN11" s="3">
        <f ca="1">-Sheet1!AN235-Sheet2!AN235</f>
        <v>0</v>
      </c>
      <c r="AO11" s="3">
        <f ca="1">-Sheet1!AO235-Sheet2!AO235</f>
        <v>0</v>
      </c>
      <c r="AP11" s="3">
        <f ca="1">-Sheet1!AP235-Sheet2!AP235</f>
        <v>0</v>
      </c>
      <c r="AQ11" s="3">
        <f ca="1">-Sheet1!AQ235-Sheet2!AQ235</f>
        <v>0</v>
      </c>
      <c r="AR11" s="3">
        <f ca="1">-Sheet1!AR235-Sheet2!AR235</f>
        <v>0</v>
      </c>
      <c r="AS11" s="3">
        <f ca="1">-Sheet1!AS235-Sheet2!AS235</f>
        <v>0</v>
      </c>
      <c r="AT11" s="3">
        <f ca="1">-Sheet1!AT235-Sheet2!AT235</f>
        <v>0</v>
      </c>
      <c r="AU11" s="3">
        <f ca="1">-Sheet1!AU235-Sheet2!AU235</f>
        <v>0</v>
      </c>
      <c r="AV11" s="3">
        <f ca="1">-Sheet1!AV235-Sheet2!AV235</f>
        <v>0</v>
      </c>
      <c r="AW11" s="3">
        <f ca="1">-Sheet1!AW235-Sheet2!AW235</f>
        <v>0</v>
      </c>
      <c r="AX11" s="3">
        <f ca="1">-Sheet1!AX235-Sheet2!AX235</f>
        <v>0</v>
      </c>
      <c r="AY11" s="3">
        <f ca="1">-Sheet1!AY235-Sheet2!AY235</f>
        <v>0</v>
      </c>
      <c r="AZ11" s="3">
        <f ca="1">-Sheet1!AZ235-Sheet2!AZ235</f>
        <v>0</v>
      </c>
      <c r="BA11" s="3">
        <f ca="1">-Sheet1!BA235-Sheet2!BA235</f>
        <v>0</v>
      </c>
      <c r="BB11" s="3">
        <f ca="1">-Sheet1!BB235-Sheet2!BB235</f>
        <v>0</v>
      </c>
      <c r="BC11" s="3">
        <f ca="1">-Sheet1!BC235-Sheet2!BC235</f>
        <v>0</v>
      </c>
      <c r="BD11" s="3">
        <f ca="1">-Sheet1!BD235-Sheet2!BD235</f>
        <v>0</v>
      </c>
      <c r="BE11" s="3">
        <f ca="1">-Sheet1!BE235-Sheet2!BE235</f>
        <v>0</v>
      </c>
      <c r="BF11" s="3">
        <f ca="1">-Sheet1!BF235-Sheet2!BF235</f>
        <v>0</v>
      </c>
      <c r="BG11" s="3">
        <f ca="1">-Sheet1!BG235-Sheet2!BG235</f>
        <v>0</v>
      </c>
      <c r="BH11" s="3">
        <f ca="1">-Sheet1!BH235-Sheet2!BH235</f>
        <v>0</v>
      </c>
      <c r="BI11" s="3">
        <f ca="1">-Sheet1!BI235-Sheet2!BI235</f>
        <v>0</v>
      </c>
      <c r="BJ11" s="3">
        <f ca="1">-Sheet1!BJ235-Sheet2!BJ235</f>
        <v>0</v>
      </c>
      <c r="BK11" s="3">
        <f ca="1">-Sheet1!BK235-Sheet2!BK235</f>
        <v>0</v>
      </c>
      <c r="BL11" s="3">
        <f ca="1">-Sheet1!BL235-Sheet2!BL235</f>
        <v>0</v>
      </c>
      <c r="BM11" s="3">
        <f ca="1">-Sheet1!BM235-Sheet2!BM235</f>
        <v>0</v>
      </c>
      <c r="BN11" s="3">
        <f ca="1">-Sheet1!BN235-Sheet2!BN235</f>
        <v>0</v>
      </c>
      <c r="BO11" s="3">
        <f ca="1">-Sheet1!BO235-Sheet2!BO235</f>
        <v>0</v>
      </c>
      <c r="BP11" s="3">
        <f ca="1">-Sheet1!BP235-Sheet2!BP235</f>
        <v>0</v>
      </c>
      <c r="BQ11" s="3">
        <f ca="1">-Sheet1!BQ235-Sheet2!BQ235</f>
        <v>0</v>
      </c>
      <c r="BR11" s="3">
        <f>-Sheet1!BR235-Sheet2!BR235</f>
        <v>0</v>
      </c>
      <c r="BS11" s="3">
        <f>-Sheet1!BS235-Sheet2!BS235</f>
        <v>0</v>
      </c>
      <c r="BT11" s="3">
        <f>-Sheet1!BT235-Sheet2!BT235</f>
        <v>0</v>
      </c>
    </row>
    <row r="12" spans="1:82" ht="15">
      <c r="A12">
        <v>2.2999999999999998</v>
      </c>
      <c r="B12" s="45" t="s">
        <v>113</v>
      </c>
      <c r="C12" t="s">
        <v>113</v>
      </c>
      <c r="D12" s="3">
        <f ca="1">-Sheet1!D237-Sheet2!D237</f>
        <v>0</v>
      </c>
      <c r="E12" s="3">
        <f ca="1">-Sheet1!E237-Sheet2!E237</f>
        <v>0</v>
      </c>
      <c r="F12" s="3">
        <f ca="1">-Sheet1!F237-Sheet2!F237</f>
        <v>0</v>
      </c>
      <c r="G12" s="3">
        <f ca="1">-Sheet1!G237-Sheet2!G237</f>
        <v>0</v>
      </c>
      <c r="H12" s="3">
        <f ca="1">-Sheet1!H237-Sheet2!H237</f>
        <v>0</v>
      </c>
      <c r="I12" s="3">
        <f ca="1">-Sheet1!I237-Sheet2!I237</f>
        <v>0</v>
      </c>
      <c r="J12" s="3">
        <f ca="1">-Sheet1!J237-Sheet2!J237</f>
        <v>0</v>
      </c>
      <c r="K12" s="3">
        <f ca="1">-Sheet1!K237-Sheet2!K237</f>
        <v>0</v>
      </c>
      <c r="L12" s="3">
        <f ca="1">-Sheet1!L237-Sheet2!L237</f>
        <v>0</v>
      </c>
      <c r="M12" s="3">
        <f ca="1">-Sheet1!M237-Sheet2!M237</f>
        <v>0</v>
      </c>
      <c r="N12" s="3">
        <f ca="1">-Sheet1!N237-Sheet2!N237</f>
        <v>0</v>
      </c>
      <c r="O12" s="3">
        <f ca="1">-Sheet1!O237-Sheet2!O237</f>
        <v>0</v>
      </c>
      <c r="P12" s="3">
        <f ca="1">-Sheet1!P237-Sheet2!P237</f>
        <v>0</v>
      </c>
      <c r="Q12" s="3">
        <f ca="1">-Sheet1!Q237-Sheet2!Q237</f>
        <v>0</v>
      </c>
      <c r="R12" s="3">
        <f ca="1">-Sheet1!R237-Sheet2!R237</f>
        <v>0</v>
      </c>
      <c r="S12" s="3">
        <f ca="1">-Sheet1!S237-Sheet2!S237</f>
        <v>0</v>
      </c>
      <c r="T12" s="3">
        <f ca="1">-Sheet1!T237-Sheet2!T237</f>
        <v>0</v>
      </c>
      <c r="U12" s="3">
        <f ca="1">-Sheet1!U237-Sheet2!U237</f>
        <v>0</v>
      </c>
      <c r="V12" s="3">
        <f ca="1">-Sheet1!V237-Sheet2!V237</f>
        <v>0</v>
      </c>
      <c r="W12" s="3">
        <f ca="1">-Sheet1!W237-Sheet2!W237</f>
        <v>0</v>
      </c>
      <c r="X12" s="3">
        <f ca="1">-Sheet1!X237-Sheet2!X237</f>
        <v>-41749962</v>
      </c>
      <c r="Y12" s="3">
        <f ca="1">-Sheet1!Y237-Sheet2!Y237</f>
        <v>0</v>
      </c>
      <c r="Z12" s="3">
        <f ca="1">-Sheet1!Z237-Sheet2!Z237</f>
        <v>0</v>
      </c>
      <c r="AA12" s="3">
        <f ca="1">-Sheet1!AA237-Sheet2!AA237</f>
        <v>0</v>
      </c>
      <c r="AB12" s="3">
        <f ca="1">-Sheet1!AB237-Sheet2!AB237</f>
        <v>0</v>
      </c>
      <c r="AC12" s="3">
        <f ca="1">-Sheet1!AC237-Sheet2!AC237</f>
        <v>-3958327</v>
      </c>
      <c r="AD12" s="3">
        <f ca="1">-Sheet1!AD237-Sheet2!AD237</f>
        <v>-3958327</v>
      </c>
      <c r="AE12" s="3">
        <f ca="1">-Sheet1!AE237-Sheet2!AE237</f>
        <v>-3958327</v>
      </c>
      <c r="AF12" s="3">
        <f ca="1">-Sheet1!AF237-Sheet2!AF237</f>
        <v>-3958327</v>
      </c>
      <c r="AG12" s="3">
        <f ca="1">-Sheet1!AG237-Sheet2!AG237</f>
        <v>-3958327</v>
      </c>
      <c r="AH12" s="3">
        <f ca="1">-Sheet1!AH237-Sheet2!AH237</f>
        <v>-3958403.0000000051</v>
      </c>
      <c r="AI12" s="3">
        <f ca="1">-Sheet1!AI237-Sheet2!AI237</f>
        <v>-4285710</v>
      </c>
      <c r="AJ12" s="3">
        <f ca="1">-Sheet1!AJ237-Sheet2!AJ237</f>
        <v>-4285710</v>
      </c>
      <c r="AK12" s="3">
        <f ca="1">-Sheet1!AK237-Sheet2!AK237</f>
        <v>-4285710</v>
      </c>
      <c r="AL12" s="3">
        <f ca="1">-Sheet1!AL237-Sheet2!AL237</f>
        <v>-4285710</v>
      </c>
      <c r="AM12" s="3">
        <f ca="1">-Sheet1!AM237-Sheet2!AM237</f>
        <v>-4285710</v>
      </c>
      <c r="AN12" s="3">
        <f ca="1">-Sheet1!AN237-Sheet2!AN237</f>
        <v>-4285710</v>
      </c>
      <c r="AO12" s="3">
        <f ca="1">-Sheet1!AO237-Sheet2!AO237</f>
        <v>-4285710</v>
      </c>
      <c r="AP12" s="3">
        <f ca="1">-Sheet1!AP237-Sheet2!AP237</f>
        <v>0</v>
      </c>
      <c r="AQ12" s="3">
        <f ca="1">-Sheet1!AQ237-Sheet2!AQ237</f>
        <v>0</v>
      </c>
      <c r="AR12" s="3">
        <f ca="1">-Sheet1!AR237-Sheet2!AR237</f>
        <v>0</v>
      </c>
      <c r="AS12" s="3">
        <f ca="1">-Sheet1!AS237-Sheet2!AS237</f>
        <v>0</v>
      </c>
      <c r="AT12" s="3">
        <f ca="1">-Sheet1!AT237-Sheet2!AT237</f>
        <v>0</v>
      </c>
      <c r="AU12" s="3">
        <f ca="1">-Sheet1!AU237-Sheet2!AU237</f>
        <v>0</v>
      </c>
      <c r="AV12" s="3">
        <f ca="1">-Sheet1!AV237-Sheet2!AV237</f>
        <v>0</v>
      </c>
      <c r="AW12" s="3">
        <f ca="1">-Sheet1!AW237-Sheet2!AW237</f>
        <v>0</v>
      </c>
      <c r="AX12" s="3">
        <f ca="1">-Sheet1!AX237-Sheet2!AX237</f>
        <v>0</v>
      </c>
      <c r="AY12" s="3">
        <f ca="1">-Sheet1!AY237-Sheet2!AY237</f>
        <v>0</v>
      </c>
      <c r="AZ12" s="3">
        <f ca="1">-Sheet1!AZ237-Sheet2!AZ237</f>
        <v>0</v>
      </c>
      <c r="BA12" s="3">
        <f ca="1">-Sheet1!BA237-Sheet2!BA237</f>
        <v>0</v>
      </c>
      <c r="BB12" s="3">
        <f ca="1">-Sheet1!BB237-Sheet2!BB237</f>
        <v>0</v>
      </c>
      <c r="BC12" s="3">
        <f ca="1">-Sheet1!BC237-Sheet2!BC237</f>
        <v>0</v>
      </c>
      <c r="BD12" s="3">
        <f ca="1">-Sheet1!BD237-Sheet2!BD237</f>
        <v>0</v>
      </c>
      <c r="BE12" s="3">
        <f ca="1">-Sheet1!BE237-Sheet2!BE237</f>
        <v>0</v>
      </c>
      <c r="BF12" s="3">
        <f ca="1">-Sheet1!BF237-Sheet2!BF237</f>
        <v>0</v>
      </c>
      <c r="BG12" s="3">
        <f ca="1">-Sheet1!BG237-Sheet2!BG237</f>
        <v>0</v>
      </c>
      <c r="BH12" s="3">
        <f ca="1">-Sheet1!BH237-Sheet2!BH237</f>
        <v>0</v>
      </c>
      <c r="BI12" s="3">
        <f ca="1">-Sheet1!BI237-Sheet2!BI237</f>
        <v>0</v>
      </c>
      <c r="BJ12" s="3">
        <f ca="1">-Sheet1!BJ237-Sheet2!BJ237</f>
        <v>0</v>
      </c>
      <c r="BK12" s="3">
        <f ca="1">-Sheet1!BK237-Sheet2!BK237</f>
        <v>0</v>
      </c>
      <c r="BL12" s="3">
        <f ca="1">-Sheet1!BL237-Sheet2!BL237</f>
        <v>0</v>
      </c>
      <c r="BM12" s="3">
        <f ca="1">-Sheet1!BM237-Sheet2!BM237</f>
        <v>0</v>
      </c>
      <c r="BN12" s="3">
        <f ca="1">-Sheet1!BN237-Sheet2!BN237</f>
        <v>0</v>
      </c>
      <c r="BO12" s="3">
        <f ca="1">-Sheet1!BO237-Sheet2!BO237</f>
        <v>0</v>
      </c>
      <c r="BP12" s="3">
        <f ca="1">-Sheet1!BP237-Sheet2!BP237</f>
        <v>0</v>
      </c>
      <c r="BQ12" s="3">
        <f ca="1">-Sheet1!BQ237-Sheet2!BQ237</f>
        <v>0</v>
      </c>
      <c r="BR12" s="3">
        <f>-Sheet1!BR237-Sheet2!BR237</f>
        <v>0</v>
      </c>
      <c r="BS12" s="3">
        <f>-Sheet1!BS237-Sheet2!BS237</f>
        <v>0</v>
      </c>
      <c r="BT12" s="3">
        <f>-Sheet1!BT237-Sheet2!BT237</f>
        <v>0</v>
      </c>
    </row>
    <row r="13" spans="1:82" ht="15">
      <c r="A13">
        <v>2.4</v>
      </c>
      <c r="B13" s="45" t="s">
        <v>119</v>
      </c>
      <c r="C13" t="s">
        <v>119</v>
      </c>
      <c r="D13" s="3">
        <f>-Sheet1!D242-Sheet2!D242</f>
        <v>-115145</v>
      </c>
      <c r="E13" s="3">
        <f>-Sheet1!E242-Sheet2!E242</f>
        <v>-115145</v>
      </c>
      <c r="F13" s="3">
        <f>-Sheet1!F242-Sheet2!F242</f>
        <v>-115145</v>
      </c>
      <c r="G13" s="3">
        <f>-Sheet1!G242-Sheet2!G242</f>
        <v>-28786.25</v>
      </c>
      <c r="H13" s="3">
        <f>-Sheet1!H242-Sheet2!H242</f>
        <v>-28786.25</v>
      </c>
      <c r="I13" s="3">
        <f>-Sheet1!I242-Sheet2!I242</f>
        <v>-28786.25</v>
      </c>
      <c r="J13" s="3">
        <f>-Sheet1!J242-Sheet2!J242</f>
        <v>-28786.25</v>
      </c>
      <c r="K13" s="3">
        <f>-Sheet1!K242-Sheet2!K242</f>
        <v>-28786.25</v>
      </c>
      <c r="L13" s="3">
        <f>-Sheet1!L242-Sheet2!L242</f>
        <v>-28786.25</v>
      </c>
      <c r="M13" s="3">
        <f>-Sheet1!M242-Sheet2!M242</f>
        <v>-28786.25</v>
      </c>
      <c r="N13" s="3">
        <f>-Sheet1!N242-Sheet2!N242</f>
        <v>-28786.25</v>
      </c>
      <c r="O13" s="3">
        <f>-Sheet1!O242-Sheet2!O242</f>
        <v>-28786.25</v>
      </c>
      <c r="P13" s="3">
        <f>-Sheet1!P242-Sheet2!P242</f>
        <v>-28786.25</v>
      </c>
      <c r="Q13" s="3">
        <f>-Sheet1!Q242-Sheet2!Q242</f>
        <v>-28786.25</v>
      </c>
      <c r="R13" s="3">
        <f>-Sheet1!R242-Sheet2!R242</f>
        <v>-28786.25</v>
      </c>
      <c r="S13" s="3">
        <f>-Sheet1!S242-Sheet2!S242</f>
        <v>-28786.25</v>
      </c>
      <c r="T13" s="3">
        <f>-Sheet1!T242-Sheet2!T242</f>
        <v>-28786.25</v>
      </c>
      <c r="U13" s="3">
        <f>-Sheet1!U242-Sheet2!U242</f>
        <v>-28786.25</v>
      </c>
      <c r="V13" s="3">
        <f>-Sheet1!V242-Sheet2!V242</f>
        <v>-28786.25</v>
      </c>
      <c r="W13" s="3">
        <f>-Sheet1!W242-Sheet2!W242</f>
        <v>-28786.25</v>
      </c>
      <c r="X13" s="3">
        <f>-Sheet1!X242-Sheet2!X242</f>
        <v>-28786.25</v>
      </c>
      <c r="Y13" s="3">
        <f>-Sheet1!Y242-Sheet2!Y242</f>
        <v>-28786.25</v>
      </c>
      <c r="Z13" s="3">
        <f>-Sheet1!Z242-Sheet2!Z242</f>
        <v>-28786.25</v>
      </c>
      <c r="AA13" s="3">
        <f>-Sheet1!AA242-Sheet2!AA242</f>
        <v>-28786.25</v>
      </c>
      <c r="AB13" s="3">
        <f>-Sheet1!AB242-Sheet2!AB242</f>
        <v>-28786.25</v>
      </c>
      <c r="AC13" s="3">
        <f>-Sheet1!AC242-Sheet2!AC242</f>
        <v>-28786.25</v>
      </c>
      <c r="AD13" s="3">
        <f>-Sheet1!AD242-Sheet2!AD242</f>
        <v>-28786.25</v>
      </c>
      <c r="AE13" s="3">
        <f>-Sheet1!AE242-Sheet2!AE242</f>
        <v>-28786.25</v>
      </c>
      <c r="AF13" s="3">
        <f>-Sheet1!AF242-Sheet2!AF242</f>
        <v>-28786.25</v>
      </c>
      <c r="AG13" s="3">
        <f>-Sheet1!AG242-Sheet2!AG242</f>
        <v>-28786.25</v>
      </c>
      <c r="AH13" s="3">
        <f>-Sheet1!AH242-Sheet2!AH242</f>
        <v>-28786.25</v>
      </c>
      <c r="AI13" s="3">
        <f>-Sheet1!AI242-Sheet2!AI242</f>
        <v>-28786.25</v>
      </c>
      <c r="AJ13" s="3">
        <f>-Sheet1!AJ242-Sheet2!AJ242</f>
        <v>-28786.25</v>
      </c>
      <c r="AK13" s="3">
        <f>-Sheet1!AK242-Sheet2!AK242</f>
        <v>-28786.25</v>
      </c>
      <c r="AL13" s="3">
        <f>-Sheet1!AL242-Sheet2!AL242</f>
        <v>-28786.25</v>
      </c>
      <c r="AM13" s="3">
        <f>-Sheet1!AM242-Sheet2!AM242</f>
        <v>-28786.25</v>
      </c>
      <c r="AN13" s="3">
        <f>-Sheet1!AN242-Sheet2!AN242</f>
        <v>-28786.25</v>
      </c>
      <c r="AO13" s="3">
        <f>-Sheet1!AO242-Sheet2!AO242</f>
        <v>-28786.25</v>
      </c>
      <c r="AP13" s="3">
        <f>-Sheet1!AP242-Sheet2!AP242</f>
        <v>-28786.25</v>
      </c>
      <c r="AQ13" s="3">
        <f>-Sheet1!AQ242-Sheet2!AQ242</f>
        <v>-28786.25</v>
      </c>
      <c r="AR13" s="3">
        <f>-Sheet1!AR242-Sheet2!AR242</f>
        <v>-28786.25</v>
      </c>
      <c r="AS13" s="3">
        <f>-Sheet1!AS242-Sheet2!AS242</f>
        <v>-28786.25</v>
      </c>
      <c r="AT13" s="3">
        <f>-Sheet1!AT242-Sheet2!AT242</f>
        <v>-28786.25</v>
      </c>
      <c r="AU13" s="3">
        <f>-Sheet1!AU242-Sheet2!AU242</f>
        <v>-28786.25</v>
      </c>
      <c r="AV13" s="3">
        <f>-Sheet1!AV242-Sheet2!AV242</f>
        <v>-28786.25</v>
      </c>
      <c r="AW13" s="3">
        <f>-Sheet1!AW242-Sheet2!AW242</f>
        <v>-28786.25</v>
      </c>
      <c r="AX13" s="3">
        <f>-Sheet1!AX242-Sheet2!AX242</f>
        <v>-28786.25</v>
      </c>
      <c r="AY13" s="3">
        <f>-Sheet1!AY242-Sheet2!AY242</f>
        <v>-28786.25</v>
      </c>
      <c r="AZ13" s="3">
        <f>-Sheet1!AZ242-Sheet2!AZ242</f>
        <v>-28786.25</v>
      </c>
      <c r="BA13" s="3">
        <f>-Sheet1!BA242-Sheet2!BA242</f>
        <v>-28786.25</v>
      </c>
      <c r="BB13" s="3">
        <f>-Sheet1!BB242-Sheet2!BB242</f>
        <v>-28786.25</v>
      </c>
      <c r="BC13" s="3">
        <f>-Sheet1!BC242-Sheet2!BC242</f>
        <v>0</v>
      </c>
      <c r="BD13" s="3">
        <f>-Sheet1!BD242-Sheet2!BD242</f>
        <v>0</v>
      </c>
      <c r="BE13" s="3">
        <f>-Sheet1!BE242-Sheet2!BE242</f>
        <v>0</v>
      </c>
      <c r="BF13" s="3">
        <f>-Sheet1!BF242-Sheet2!BF242</f>
        <v>0</v>
      </c>
      <c r="BG13" s="3">
        <f>-Sheet1!BG242-Sheet2!BG242</f>
        <v>0</v>
      </c>
      <c r="BH13" s="3">
        <f>-Sheet1!BH242-Sheet2!BH242</f>
        <v>0</v>
      </c>
      <c r="BI13" s="3">
        <f>-Sheet1!BI242-Sheet2!BI242</f>
        <v>0</v>
      </c>
      <c r="BJ13" s="3">
        <f>-Sheet1!BJ242-Sheet2!BJ242</f>
        <v>0</v>
      </c>
      <c r="BK13" s="3">
        <f>-Sheet1!BK242-Sheet2!BK242</f>
        <v>0</v>
      </c>
      <c r="BL13" s="3">
        <f>-Sheet1!BL242-Sheet2!BL242</f>
        <v>0</v>
      </c>
      <c r="BM13" s="3">
        <f>-Sheet1!BM242-Sheet2!BM242</f>
        <v>0</v>
      </c>
      <c r="BN13" s="3">
        <f>-Sheet1!BN242-Sheet2!BN242</f>
        <v>0</v>
      </c>
      <c r="BO13" s="3">
        <f>-Sheet1!BO242-Sheet2!BO242</f>
        <v>0</v>
      </c>
      <c r="BP13" s="3">
        <f>-Sheet1!BP242-Sheet2!BP242</f>
        <v>0</v>
      </c>
      <c r="BQ13" s="3">
        <f>-Sheet1!BQ242-Sheet2!BQ242</f>
        <v>0</v>
      </c>
      <c r="BR13" s="3">
        <f>-Sheet1!BR242-Sheet2!BR242</f>
        <v>0</v>
      </c>
      <c r="BS13" s="3">
        <f>-Sheet1!BS242-Sheet2!BS242</f>
        <v>0</v>
      </c>
      <c r="BT13" s="3">
        <f>-Sheet1!BT242-Sheet2!BT242</f>
        <v>0</v>
      </c>
    </row>
    <row r="14" spans="1:82" ht="15">
      <c r="B14" s="45" t="s">
        <v>184</v>
      </c>
      <c r="C14" t="s">
        <v>185</v>
      </c>
      <c r="D14" s="3">
        <f ca="1">SUM(D10:D13)</f>
        <v>-115145</v>
      </c>
      <c r="E14" s="3">
        <f t="shared" ref="E14:BP14" ca="1" si="2">SUM(E10:E13)</f>
        <v>-115145</v>
      </c>
      <c r="F14" s="3">
        <f t="shared" ca="1" si="2"/>
        <v>-115145</v>
      </c>
      <c r="G14" s="3">
        <f t="shared" ca="1" si="2"/>
        <v>-28786.25</v>
      </c>
      <c r="H14" s="3">
        <f t="shared" ca="1" si="2"/>
        <v>-1535141.5716855759</v>
      </c>
      <c r="I14" s="3">
        <f t="shared" ca="1" si="2"/>
        <v>-1535141.5716855759</v>
      </c>
      <c r="J14" s="3">
        <f t="shared" ca="1" si="2"/>
        <v>-1535141.5716855759</v>
      </c>
      <c r="K14" s="3">
        <f t="shared" ca="1" si="2"/>
        <v>-1535141.5716855759</v>
      </c>
      <c r="L14" s="3">
        <f t="shared" ca="1" si="2"/>
        <v>-1535141.5716855759</v>
      </c>
      <c r="M14" s="3">
        <f t="shared" ca="1" si="2"/>
        <v>-1535141.5716855759</v>
      </c>
      <c r="N14" s="3">
        <f t="shared" ca="1" si="2"/>
        <v>-1535141.5716855759</v>
      </c>
      <c r="O14" s="3">
        <f t="shared" ca="1" si="2"/>
        <v>-1535141.5716855759</v>
      </c>
      <c r="P14" s="3">
        <f t="shared" ca="1" si="2"/>
        <v>-1535141.5716855759</v>
      </c>
      <c r="Q14" s="3">
        <f t="shared" ca="1" si="2"/>
        <v>-1535141.5716855759</v>
      </c>
      <c r="R14" s="3">
        <f t="shared" ca="1" si="2"/>
        <v>-1535158.141610685</v>
      </c>
      <c r="S14" s="3">
        <f t="shared" ca="1" si="2"/>
        <v>-3647514.8576221396</v>
      </c>
      <c r="T14" s="3">
        <f t="shared" ca="1" si="2"/>
        <v>-3647514.8576221396</v>
      </c>
      <c r="U14" s="3">
        <f t="shared" ca="1" si="2"/>
        <v>-3647514.8576221396</v>
      </c>
      <c r="V14" s="3">
        <f t="shared" ca="1" si="2"/>
        <v>-3647514.8576221396</v>
      </c>
      <c r="W14" s="3">
        <f t="shared" ca="1" si="2"/>
        <v>-3647514.8576221396</v>
      </c>
      <c r="X14" s="3">
        <f t="shared" ca="1" si="2"/>
        <v>-45397476.857622139</v>
      </c>
      <c r="Y14" s="3">
        <f t="shared" ca="1" si="2"/>
        <v>-3647514.8576221396</v>
      </c>
      <c r="Z14" s="3">
        <f t="shared" ca="1" si="2"/>
        <v>-3647514.8576221396</v>
      </c>
      <c r="AA14" s="3">
        <f t="shared" ca="1" si="2"/>
        <v>-3647514.8576221396</v>
      </c>
      <c r="AB14" s="3">
        <f t="shared" ca="1" si="2"/>
        <v>-3647514.8576221396</v>
      </c>
      <c r="AC14" s="3">
        <f t="shared" ca="1" si="2"/>
        <v>-7605841.8576221392</v>
      </c>
      <c r="AD14" s="3">
        <f t="shared" ca="1" si="2"/>
        <v>-7605911.3373225778</v>
      </c>
      <c r="AE14" s="3">
        <f t="shared" ca="1" si="2"/>
        <v>-7880664.7368302867</v>
      </c>
      <c r="AF14" s="3">
        <f t="shared" ca="1" si="2"/>
        <v>-7880664.7368302867</v>
      </c>
      <c r="AG14" s="3">
        <f t="shared" ca="1" si="2"/>
        <v>-7880664.7368302867</v>
      </c>
      <c r="AH14" s="3">
        <f t="shared" ca="1" si="2"/>
        <v>-7880740.7368302913</v>
      </c>
      <c r="AI14" s="3">
        <f t="shared" ca="1" si="2"/>
        <v>-8208047.7368302867</v>
      </c>
      <c r="AJ14" s="3">
        <f t="shared" ca="1" si="2"/>
        <v>-8208047.7368302867</v>
      </c>
      <c r="AK14" s="3">
        <f t="shared" ca="1" si="2"/>
        <v>-8208047.7368302867</v>
      </c>
      <c r="AL14" s="3">
        <f t="shared" ca="1" si="2"/>
        <v>-4314496.25</v>
      </c>
      <c r="AM14" s="3">
        <f t="shared" ca="1" si="2"/>
        <v>-4314496.25</v>
      </c>
      <c r="AN14" s="3">
        <f t="shared" ca="1" si="2"/>
        <v>-4314496.25</v>
      </c>
      <c r="AO14" s="3">
        <f t="shared" ca="1" si="2"/>
        <v>-4314496.25</v>
      </c>
      <c r="AP14" s="3">
        <f t="shared" ca="1" si="2"/>
        <v>-28786.25</v>
      </c>
      <c r="AQ14" s="3">
        <f t="shared" ca="1" si="2"/>
        <v>-28786.25</v>
      </c>
      <c r="AR14" s="3">
        <f t="shared" ca="1" si="2"/>
        <v>-28786.25</v>
      </c>
      <c r="AS14" s="3">
        <f t="shared" ca="1" si="2"/>
        <v>-28786.25</v>
      </c>
      <c r="AT14" s="3">
        <f t="shared" ca="1" si="2"/>
        <v>-28786.25</v>
      </c>
      <c r="AU14" s="3">
        <f t="shared" ca="1" si="2"/>
        <v>-28786.25</v>
      </c>
      <c r="AV14" s="3">
        <f t="shared" ca="1" si="2"/>
        <v>-28786.25</v>
      </c>
      <c r="AW14" s="3">
        <f t="shared" ca="1" si="2"/>
        <v>-28786.25</v>
      </c>
      <c r="AX14" s="3">
        <f t="shared" ca="1" si="2"/>
        <v>-28786.25</v>
      </c>
      <c r="AY14" s="3">
        <f t="shared" ca="1" si="2"/>
        <v>-28786.25</v>
      </c>
      <c r="AZ14" s="3">
        <f t="shared" ca="1" si="2"/>
        <v>-28786.25</v>
      </c>
      <c r="BA14" s="3">
        <f t="shared" ca="1" si="2"/>
        <v>-28786.25</v>
      </c>
      <c r="BB14" s="3">
        <f t="shared" ca="1" si="2"/>
        <v>-28786.25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 ht="15.75">
      <c r="A15" t="s">
        <v>186</v>
      </c>
      <c r="B15" s="44" t="s">
        <v>187</v>
      </c>
      <c r="C15" t="s">
        <v>188</v>
      </c>
      <c r="D15" s="3">
        <f ca="1">D8+D14</f>
        <v>-104327.66666666667</v>
      </c>
      <c r="E15" s="3">
        <f t="shared" ref="E15:BP15" ca="1" si="4">E8+E14</f>
        <v>-104327.66666666667</v>
      </c>
      <c r="F15" s="3">
        <f t="shared" ca="1" si="4"/>
        <v>-104327.66666666667</v>
      </c>
      <c r="G15" s="3">
        <f t="shared" ca="1" si="4"/>
        <v>-26081.916666666668</v>
      </c>
      <c r="H15" s="3">
        <f t="shared" ca="1" si="4"/>
        <v>5013010.7616477571</v>
      </c>
      <c r="I15" s="3">
        <f t="shared" ca="1" si="4"/>
        <v>5013010.7616477571</v>
      </c>
      <c r="J15" s="3">
        <f t="shared" ca="1" si="4"/>
        <v>18103906.761647757</v>
      </c>
      <c r="K15" s="3">
        <f t="shared" ca="1" si="4"/>
        <v>18103906.761647757</v>
      </c>
      <c r="L15" s="3">
        <f t="shared" ca="1" si="4"/>
        <v>57376594.761647761</v>
      </c>
      <c r="M15" s="3">
        <f t="shared" ca="1" si="4"/>
        <v>57376594.761647761</v>
      </c>
      <c r="N15" s="3">
        <f t="shared" ca="1" si="4"/>
        <v>57376594.761647761</v>
      </c>
      <c r="O15" s="3">
        <f t="shared" ca="1" si="4"/>
        <v>57376594.761647761</v>
      </c>
      <c r="P15" s="3">
        <f t="shared" ca="1" si="4"/>
        <v>57376594.761647761</v>
      </c>
      <c r="Q15" s="3">
        <f t="shared" ca="1" si="4"/>
        <v>57376594.761647761</v>
      </c>
      <c r="R15" s="3">
        <f t="shared" ca="1" si="4"/>
        <v>57376650.191722654</v>
      </c>
      <c r="S15" s="3">
        <f t="shared" ca="1" si="4"/>
        <v>64552081.475711189</v>
      </c>
      <c r="T15" s="3">
        <f t="shared" ca="1" si="4"/>
        <v>71097673.475711182</v>
      </c>
      <c r="U15" s="3">
        <f t="shared" ca="1" si="4"/>
        <v>89673249.475711182</v>
      </c>
      <c r="V15" s="3">
        <f t="shared" ca="1" si="4"/>
        <v>89673681.475711197</v>
      </c>
      <c r="W15" s="3">
        <f t="shared" ca="1" si="4"/>
        <v>145400409.4757112</v>
      </c>
      <c r="X15" s="3">
        <f t="shared" ca="1" si="4"/>
        <v>103650447.4757112</v>
      </c>
      <c r="Y15" s="3">
        <f t="shared" ca="1" si="4"/>
        <v>145400409.4757112</v>
      </c>
      <c r="Z15" s="3">
        <f t="shared" ca="1" si="4"/>
        <v>145400409.4757112</v>
      </c>
      <c r="AA15" s="3">
        <f t="shared" ca="1" si="4"/>
        <v>145400409.4757112</v>
      </c>
      <c r="AB15" s="3">
        <f t="shared" ca="1" si="4"/>
        <v>145400409.4757112</v>
      </c>
      <c r="AC15" s="3">
        <f t="shared" ca="1" si="4"/>
        <v>141442082.4757112</v>
      </c>
      <c r="AD15" s="3">
        <f t="shared" ca="1" si="4"/>
        <v>141442388.99601078</v>
      </c>
      <c r="AE15" s="3">
        <f t="shared" ca="1" si="4"/>
        <v>151764651.59650305</v>
      </c>
      <c r="AF15" s="3">
        <f t="shared" ca="1" si="4"/>
        <v>151765259.59650311</v>
      </c>
      <c r="AG15" s="3">
        <f t="shared" ca="1" si="4"/>
        <v>154383715.59650305</v>
      </c>
      <c r="AH15" s="3">
        <f t="shared" ca="1" si="4"/>
        <v>154385463.59650317</v>
      </c>
      <c r="AI15" s="3">
        <f t="shared" ca="1" si="4"/>
        <v>161913524.59650305</v>
      </c>
      <c r="AJ15" s="3">
        <f t="shared" ca="1" si="4"/>
        <v>161913524.59650305</v>
      </c>
      <c r="AK15" s="3">
        <f t="shared" ca="1" si="4"/>
        <v>161913524.59650305</v>
      </c>
      <c r="AL15" s="3">
        <f t="shared" ca="1" si="4"/>
        <v>148664236.08333334</v>
      </c>
      <c r="AM15" s="3">
        <f t="shared" ca="1" si="4"/>
        <v>148664236.08333334</v>
      </c>
      <c r="AN15" s="3">
        <f t="shared" ca="1" si="4"/>
        <v>114378556.08333333</v>
      </c>
      <c r="AO15" s="3">
        <f t="shared" ca="1" si="4"/>
        <v>114378556.08333333</v>
      </c>
      <c r="AP15" s="3">
        <f t="shared" ca="1" si="4"/>
        <v>15807530.083333356</v>
      </c>
      <c r="AQ15" s="3">
        <f t="shared" ca="1" si="4"/>
        <v>17116758.083333332</v>
      </c>
      <c r="AR15" s="3">
        <f t="shared" ca="1" si="4"/>
        <v>17116758.083333332</v>
      </c>
      <c r="AS15" s="3">
        <f t="shared" ca="1" si="4"/>
        <v>17116758.083333332</v>
      </c>
      <c r="AT15" s="3">
        <f t="shared" ca="1" si="4"/>
        <v>17116758.083333332</v>
      </c>
      <c r="AU15" s="3">
        <f t="shared" ca="1" si="4"/>
        <v>17116758.083333332</v>
      </c>
      <c r="AV15" s="3">
        <f t="shared" ca="1" si="4"/>
        <v>17116758.083333332</v>
      </c>
      <c r="AW15" s="3">
        <f t="shared" ca="1" si="4"/>
        <v>17116758.083333332</v>
      </c>
      <c r="AX15" s="3">
        <f t="shared" ca="1" si="4"/>
        <v>-26081.916666666668</v>
      </c>
      <c r="AY15" s="3">
        <f t="shared" ca="1" si="4"/>
        <v>-26081.916666666668</v>
      </c>
      <c r="AZ15" s="3">
        <f t="shared" ca="1" si="4"/>
        <v>-26081.916666666668</v>
      </c>
      <c r="BA15" s="3">
        <f t="shared" ca="1" si="4"/>
        <v>-26081.916666666668</v>
      </c>
      <c r="BB15" s="3">
        <f t="shared" ca="1" si="4"/>
        <v>-26081.916666666668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 ht="15.75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 ht="15">
      <c r="A17">
        <v>3.1</v>
      </c>
      <c r="B17" s="45" t="s">
        <v>210</v>
      </c>
      <c r="C17" t="s">
        <v>212</v>
      </c>
      <c r="D17" s="3">
        <f ca="1">-(Sheet1!D165+Sheet1!D168)-(Sheet2!D165+Sheet2!D168)</f>
        <v>0</v>
      </c>
      <c r="E17" s="3">
        <f ca="1">-(Sheet1!E165+Sheet1!E168)-(Sheet2!E165+Sheet2!E168)</f>
        <v>0</v>
      </c>
      <c r="F17" s="3">
        <f ca="1">-(Sheet1!F165+Sheet1!F168)-(Sheet2!F165+Sheet2!F168)</f>
        <v>0</v>
      </c>
      <c r="G17" s="3">
        <f ca="1">-(Sheet1!G165+Sheet1!G168)-(Sheet2!G165+Sheet2!G168)</f>
        <v>0</v>
      </c>
      <c r="H17" s="3">
        <f ca="1">-(Sheet1!H165+Sheet1!H168)-(Sheet2!H165+Sheet2!H168)</f>
        <v>-178512.21818181817</v>
      </c>
      <c r="I17" s="3">
        <f ca="1">-(Sheet1!I165+Sheet1!I168)-(Sheet2!I165+Sheet2!I168)</f>
        <v>-178512.21818181817</v>
      </c>
      <c r="J17" s="3">
        <f ca="1">-(Sheet1!J165+Sheet1!J168)-(Sheet2!J165+Sheet2!J168)</f>
        <v>-535536.65454545442</v>
      </c>
      <c r="K17" s="3">
        <f ca="1">-(Sheet1!K165+Sheet1!K168)-(Sheet2!K165+Sheet2!K168)</f>
        <v>-535536.65454545442</v>
      </c>
      <c r="L17" s="3">
        <f ca="1">-(Sheet1!L165+Sheet1!L168)-(Sheet2!L165+Sheet2!L168)</f>
        <v>-1606609.9636363636</v>
      </c>
      <c r="M17" s="3">
        <f ca="1">-(Sheet1!M165+Sheet1!M168)-(Sheet2!M165+Sheet2!M168)</f>
        <v>-1606609.9636363636</v>
      </c>
      <c r="N17" s="3">
        <f ca="1">-(Sheet1!N165+Sheet1!N168)-(Sheet2!N165+Sheet2!N168)</f>
        <v>-1606609.9636363636</v>
      </c>
      <c r="O17" s="3">
        <f ca="1">-(Sheet1!O165+Sheet1!O168)-(Sheet2!O165+Sheet2!O168)</f>
        <v>-1606609.9636363636</v>
      </c>
      <c r="P17" s="3">
        <f ca="1">-(Sheet1!P165+Sheet1!P168)-(Sheet2!P165+Sheet2!P168)</f>
        <v>-1606609.9636363636</v>
      </c>
      <c r="Q17" s="3">
        <f ca="1">-(Sheet1!Q165+Sheet1!Q168)-(Sheet2!Q165+Sheet2!Q168)</f>
        <v>-1606609.9636363636</v>
      </c>
      <c r="R17" s="3">
        <f ca="1">-(Sheet1!R165+Sheet1!R168)-(Sheet2!R165+Sheet2!R168)</f>
        <v>-1606611.9272727272</v>
      </c>
      <c r="S17" s="3">
        <f ca="1">-(Sheet1!S165+Sheet1!S168)-(Sheet2!S165+Sheet2!S168)</f>
        <v>-1859915.2363636361</v>
      </c>
      <c r="T17" s="3">
        <f ca="1">-(Sheet1!T165+Sheet1!T168)-(Sheet2!T165+Sheet2!T168)</f>
        <v>-2038431.3818181816</v>
      </c>
      <c r="U17" s="3">
        <f ca="1">-(Sheet1!U165+Sheet1!U168)-(Sheet2!U165+Sheet2!U168)</f>
        <v>-2545038</v>
      </c>
      <c r="V17" s="3">
        <f ca="1">-(Sheet1!V165+Sheet1!V168)-(Sheet2!V165+Sheet2!V168)</f>
        <v>-2545049.7818181817</v>
      </c>
      <c r="W17" s="3">
        <f ca="1">-(Sheet1!W165+Sheet1!W168)-(Sheet2!W165+Sheet2!W168)</f>
        <v>-4064869.6363636358</v>
      </c>
      <c r="X17" s="3">
        <f ca="1">-(Sheet1!X165+Sheet1!X168)-(Sheet2!X165+Sheet2!X168)</f>
        <v>-4064869.6363636358</v>
      </c>
      <c r="Y17" s="3">
        <f ca="1">-(Sheet1!Y165+Sheet1!Y168)-(Sheet2!Y165+Sheet2!Y168)</f>
        <v>-4064869.6363636358</v>
      </c>
      <c r="Z17" s="3">
        <f ca="1">-(Sheet1!Z165+Sheet1!Z168)-(Sheet2!Z165+Sheet2!Z168)</f>
        <v>-4064869.6363636358</v>
      </c>
      <c r="AA17" s="3">
        <f ca="1">-(Sheet1!AA165+Sheet1!AA168)-(Sheet2!AA165+Sheet2!AA168)</f>
        <v>-4064869.6363636358</v>
      </c>
      <c r="AB17" s="3">
        <f ca="1">-(Sheet1!AB165+Sheet1!AB168)-(Sheet2!AB165+Sheet2!AB168)</f>
        <v>-4064869.6363636358</v>
      </c>
      <c r="AC17" s="3">
        <f ca="1">-(Sheet1!AC165+Sheet1!AC168)-(Sheet2!AC165+Sheet2!AC168)</f>
        <v>-4064869.6363636358</v>
      </c>
      <c r="AD17" s="3">
        <f ca="1">-(Sheet1!AD165+Sheet1!AD168)-(Sheet2!AD165+Sheet2!AD168)</f>
        <v>-4064879.8909090911</v>
      </c>
      <c r="AE17" s="3">
        <f ca="1">-(Sheet1!AE165+Sheet1!AE168)-(Sheet2!AE165+Sheet2!AE168)</f>
        <v>-4353889.418181817</v>
      </c>
      <c r="AF17" s="3">
        <f ca="1">-(Sheet1!AF165+Sheet1!AF168)-(Sheet2!AF165+Sheet2!AF168)</f>
        <v>-4353906.0000000009</v>
      </c>
      <c r="AG17" s="3">
        <f ca="1">-(Sheet1!AG165+Sheet1!AG168)-(Sheet2!AG165+Sheet2!AG168)</f>
        <v>-4425318.4363636356</v>
      </c>
      <c r="AH17" s="3">
        <f ca="1">-(Sheet1!AH165+Sheet1!AH168)-(Sheet2!AH165+Sheet2!AH168)</f>
        <v>-4425368.1818181854</v>
      </c>
      <c r="AI17" s="3">
        <f ca="1">-(Sheet1!AI165+Sheet1!AI168)-(Sheet2!AI165+Sheet2!AI168)</f>
        <v>-4639605.4909090903</v>
      </c>
      <c r="AJ17" s="3">
        <f ca="1">-(Sheet1!AJ165+Sheet1!AJ168)-(Sheet2!AJ165+Sheet2!AJ168)</f>
        <v>-4639605.4909090903</v>
      </c>
      <c r="AK17" s="3">
        <f ca="1">-(Sheet1!AK165+Sheet1!AK168)-(Sheet2!AK165+Sheet2!AK168)</f>
        <v>-4639605.4909090903</v>
      </c>
      <c r="AL17" s="3">
        <f ca="1">-(Sheet1!AL165+Sheet1!AL168)-(Sheet2!AL165+Sheet2!AL168)</f>
        <v>-4172073.4909090903</v>
      </c>
      <c r="AM17" s="3">
        <f ca="1">-(Sheet1!AM165+Sheet1!AM168)-(Sheet2!AM165+Sheet2!AM168)</f>
        <v>-4172073.4909090903</v>
      </c>
      <c r="AN17" s="3">
        <f ca="1">-(Sheet1!AN165+Sheet1!AN168)-(Sheet2!AN165+Sheet2!AN168)</f>
        <v>-3237009.4909090907</v>
      </c>
      <c r="AO17" s="3">
        <f ca="1">-(Sheet1!AO165+Sheet1!AO168)-(Sheet2!AO165+Sheet2!AO168)</f>
        <v>-3237009.4909090907</v>
      </c>
      <c r="AP17" s="3">
        <f ca="1">-(Sheet1!AP165+Sheet1!AP168)-(Sheet2!AP165+Sheet2!AP168)</f>
        <v>-431825.78181818238</v>
      </c>
      <c r="AQ17" s="3">
        <f ca="1">-(Sheet1!AQ165+Sheet1!AQ168)-(Sheet2!AQ165+Sheet2!AQ168)</f>
        <v>-467531.99999999994</v>
      </c>
      <c r="AR17" s="3">
        <f ca="1">-(Sheet1!AR165+Sheet1!AR168)-(Sheet2!AR165+Sheet2!AR168)</f>
        <v>-467531.99999999994</v>
      </c>
      <c r="AS17" s="3">
        <f ca="1">-(Sheet1!AS165+Sheet1!AS168)-(Sheet2!AS165+Sheet2!AS168)</f>
        <v>-467531.99999999994</v>
      </c>
      <c r="AT17" s="3">
        <f ca="1">-(Sheet1!AT165+Sheet1!AT168)-(Sheet2!AT165+Sheet2!AT168)</f>
        <v>-467531.99999999994</v>
      </c>
      <c r="AU17" s="3">
        <f ca="1">-(Sheet1!AU165+Sheet1!AU168)-(Sheet2!AU165+Sheet2!AU168)</f>
        <v>-467531.99999999994</v>
      </c>
      <c r="AV17" s="3">
        <f ca="1">-(Sheet1!AV165+Sheet1!AV168)-(Sheet2!AV165+Sheet2!AV168)</f>
        <v>-467531.99999999994</v>
      </c>
      <c r="AW17" s="3">
        <f ca="1">-(Sheet1!AW165+Sheet1!AW168)-(Sheet2!AW165+Sheet2!AW168)</f>
        <v>-467531.99999999994</v>
      </c>
      <c r="AX17" s="3">
        <f ca="1">-(Sheet1!AX165+Sheet1!AX168)-(Sheet2!AX165+Sheet2!AX168)</f>
        <v>0</v>
      </c>
      <c r="AY17" s="3">
        <f ca="1">-(Sheet1!AY165+Sheet1!AY168)-(Sheet2!AY165+Sheet2!AY168)</f>
        <v>0</v>
      </c>
      <c r="AZ17" s="3">
        <f ca="1">-(Sheet1!AZ165+Sheet1!AZ168)-(Sheet2!AZ165+Sheet2!AZ168)</f>
        <v>0</v>
      </c>
      <c r="BA17" s="3">
        <f ca="1">-(Sheet1!BA165+Sheet1!BA168)-(Sheet2!BA165+Sheet2!BA168)</f>
        <v>0</v>
      </c>
      <c r="BB17" s="3">
        <f ca="1">-(Sheet1!BB165+Sheet1!BB168)-(Sheet2!BB165+Sheet2!BB168)</f>
        <v>-72160426.481630594</v>
      </c>
      <c r="BC17" s="3">
        <f ca="1">-(Sheet1!BC165+Sheet1!BC168)-(Sheet2!BC165+Sheet2!BC168)</f>
        <v>0</v>
      </c>
      <c r="BD17" s="3">
        <f ca="1">-(Sheet1!BD165+Sheet1!BD168)-(Sheet2!BD165+Sheet2!BD168)</f>
        <v>0</v>
      </c>
      <c r="BE17" s="3">
        <f ca="1">-(Sheet1!BE165+Sheet1!BE168)-(Sheet2!BE165+Sheet2!BE168)</f>
        <v>0</v>
      </c>
      <c r="BF17" s="3">
        <f ca="1">-(Sheet1!BF165+Sheet1!BF168)-(Sheet2!BF165+Sheet2!BF168)</f>
        <v>0</v>
      </c>
      <c r="BG17" s="3">
        <f ca="1">-(Sheet1!BG165+Sheet1!BG168)-(Sheet2!BG165+Sheet2!BG168)</f>
        <v>0</v>
      </c>
      <c r="BH17" s="3">
        <f ca="1">-(Sheet1!BH165+Sheet1!BH168)-(Sheet2!BH165+Sheet2!BH168)</f>
        <v>0</v>
      </c>
      <c r="BI17" s="3">
        <f ca="1">-(Sheet1!BI165+Sheet1!BI168)-(Sheet2!BI165+Sheet2!BI168)</f>
        <v>0</v>
      </c>
      <c r="BJ17" s="3">
        <f ca="1">-(Sheet1!BJ165+Sheet1!BJ168)-(Sheet2!BJ165+Sheet2!BJ168)</f>
        <v>0</v>
      </c>
      <c r="BK17" s="3">
        <f ca="1">-(Sheet1!BK165+Sheet1!BK168)-(Sheet2!BK165+Sheet2!BK168)</f>
        <v>0</v>
      </c>
      <c r="BL17" s="3">
        <f ca="1">-(Sheet1!BL165+Sheet1!BL168)-(Sheet2!BL165+Sheet2!BL168)</f>
        <v>0</v>
      </c>
      <c r="BM17" s="3">
        <f ca="1">-(Sheet1!BM165+Sheet1!BM168)-(Sheet2!BM165+Sheet2!BM168)</f>
        <v>0</v>
      </c>
      <c r="BN17" s="3">
        <f ca="1">-(Sheet1!BN165+Sheet1!BN168)-(Sheet2!BN165+Sheet2!BN168)</f>
        <v>0</v>
      </c>
      <c r="BO17" s="3">
        <f ca="1">-(Sheet1!BO165+Sheet1!BO168)-(Sheet2!BO165+Sheet2!BO168)</f>
        <v>0</v>
      </c>
      <c r="BP17" s="3">
        <f ca="1">-(Sheet1!BP165+Sheet1!BP168)-(Sheet2!BP165+Sheet2!BP168)</f>
        <v>0</v>
      </c>
      <c r="BQ17" s="3">
        <f ca="1">-(Sheet1!BQ165+Sheet1!BQ168)-(Sheet2!BQ165+Sheet2!BQ168)</f>
        <v>0</v>
      </c>
      <c r="BR17" s="3">
        <f ca="1">-(Sheet1!BR165+Sheet1!BR168)-(Sheet2!BR165+Sheet2!BR168)</f>
        <v>0</v>
      </c>
      <c r="BS17" s="3">
        <f ca="1">-(Sheet1!BS165+Sheet1!BS168)-(Sheet2!BS165+Sheet2!BS168)</f>
        <v>0</v>
      </c>
      <c r="BT17" s="3">
        <f ca="1">-(Sheet1!BT165+Sheet1!BT168)-(Sheet2!BT165+Sheet2!BT168)</f>
        <v>0</v>
      </c>
    </row>
    <row r="18" spans="1:72" ht="15">
      <c r="A18">
        <v>3.2</v>
      </c>
      <c r="B18" s="45" t="s">
        <v>175</v>
      </c>
      <c r="C18" t="s">
        <v>211</v>
      </c>
      <c r="D18" s="3">
        <f ca="1">-(Sheet1!D165+Sheet1!D168)*Sheet1!$C$116-(Sheet2!D165+Sheet2!D168)*Sheet2!$C$116</f>
        <v>0</v>
      </c>
      <c r="E18" s="3">
        <f ca="1">-(Sheet1!E165+Sheet1!E168)*Sheet1!$C$116-(Sheet2!E165+Sheet2!E168)*Sheet2!$C$116</f>
        <v>0</v>
      </c>
      <c r="F18" s="3">
        <f ca="1">-(Sheet1!F165+Sheet1!F168)*Sheet1!$C$116-(Sheet2!F165+Sheet2!F168)*Sheet2!$C$116</f>
        <v>0</v>
      </c>
      <c r="G18" s="3">
        <f ca="1">-(Sheet1!G165+Sheet1!G168)*Sheet1!$C$116-(Sheet2!G165+Sheet2!G168)*Sheet2!$C$116</f>
        <v>0</v>
      </c>
      <c r="H18" s="3">
        <f ca="1">-(Sheet1!H165+Sheet1!H168)*Sheet1!$C$116-(Sheet2!H165+Sheet2!H168)*Sheet2!$C$116</f>
        <v>-21421.466181818181</v>
      </c>
      <c r="I18" s="3">
        <f ca="1">-(Sheet1!I165+Sheet1!I168)*Sheet1!$C$116-(Sheet2!I165+Sheet2!I168)*Sheet2!$C$116</f>
        <v>-21421.466181818181</v>
      </c>
      <c r="J18" s="3">
        <f ca="1">-(Sheet1!J165+Sheet1!J168)*Sheet1!$C$116-(Sheet2!J165+Sheet2!J168)*Sheet2!$C$116</f>
        <v>-64264.398545454525</v>
      </c>
      <c r="K18" s="3">
        <f ca="1">-(Sheet1!K165+Sheet1!K168)*Sheet1!$C$116-(Sheet2!K165+Sheet2!K168)*Sheet2!$C$116</f>
        <v>-64264.398545454525</v>
      </c>
      <c r="L18" s="3">
        <f ca="1">-(Sheet1!L165+Sheet1!L168)*Sheet1!$C$116-(Sheet2!L165+Sheet2!L168)*Sheet2!$C$116</f>
        <v>-192793.19563636364</v>
      </c>
      <c r="M18" s="3">
        <f ca="1">-(Sheet1!M165+Sheet1!M168)*Sheet1!$C$116-(Sheet2!M165+Sheet2!M168)*Sheet2!$C$116</f>
        <v>-192793.19563636364</v>
      </c>
      <c r="N18" s="3">
        <f ca="1">-(Sheet1!N165+Sheet1!N168)*Sheet1!$C$116-(Sheet2!N165+Sheet2!N168)*Sheet2!$C$116</f>
        <v>-192793.19563636364</v>
      </c>
      <c r="O18" s="3">
        <f ca="1">-(Sheet1!O165+Sheet1!O168)*Sheet1!$C$116-(Sheet2!O165+Sheet2!O168)*Sheet2!$C$116</f>
        <v>-192793.19563636364</v>
      </c>
      <c r="P18" s="3">
        <f ca="1">-(Sheet1!P165+Sheet1!P168)*Sheet1!$C$116-(Sheet2!P165+Sheet2!P168)*Sheet2!$C$116</f>
        <v>-192793.19563636364</v>
      </c>
      <c r="Q18" s="3">
        <f ca="1">-(Sheet1!Q165+Sheet1!Q168)*Sheet1!$C$116-(Sheet2!Q165+Sheet2!Q168)*Sheet2!$C$116</f>
        <v>-192793.19563636364</v>
      </c>
      <c r="R18" s="3">
        <f ca="1">-(Sheet1!R165+Sheet1!R168)*Sheet1!$C$116-(Sheet2!R165+Sheet2!R168)*Sheet2!$C$116</f>
        <v>-192793.43127272726</v>
      </c>
      <c r="S18" s="3">
        <f ca="1">-(Sheet1!S165+Sheet1!S168)*Sheet1!$C$116-(Sheet2!S165+Sheet2!S168)*Sheet2!$C$116</f>
        <v>-223189.82836363633</v>
      </c>
      <c r="T18" s="3">
        <f ca="1">-(Sheet1!T165+Sheet1!T168)*Sheet1!$C$116-(Sheet2!T165+Sheet2!T168)*Sheet2!$C$116</f>
        <v>-244611.7658181818</v>
      </c>
      <c r="U18" s="3">
        <f ca="1">-(Sheet1!U165+Sheet1!U168)*Sheet1!$C$116-(Sheet2!U165+Sheet2!U168)*Sheet2!$C$116</f>
        <v>-305404.56</v>
      </c>
      <c r="V18" s="3">
        <f ca="1">-(Sheet1!V165+Sheet1!V168)*Sheet1!$C$116-(Sheet2!V165+Sheet2!V168)*Sheet2!$C$116</f>
        <v>-305405.97381818178</v>
      </c>
      <c r="W18" s="3">
        <f ca="1">-(Sheet1!W165+Sheet1!W168)*Sheet1!$C$116-(Sheet2!W165+Sheet2!W168)*Sheet2!$C$116</f>
        <v>-487784.35636363627</v>
      </c>
      <c r="X18" s="3">
        <f ca="1">-(Sheet1!X165+Sheet1!X168)*Sheet1!$C$116-(Sheet2!X165+Sheet2!X168)*Sheet2!$C$116</f>
        <v>-487784.35636363627</v>
      </c>
      <c r="Y18" s="3">
        <f ca="1">-(Sheet1!Y165+Sheet1!Y168)*Sheet1!$C$116-(Sheet2!Y165+Sheet2!Y168)*Sheet2!$C$116</f>
        <v>-487784.35636363627</v>
      </c>
      <c r="Z18" s="3">
        <f ca="1">-(Sheet1!Z165+Sheet1!Z168)*Sheet1!$C$116-(Sheet2!Z165+Sheet2!Z168)*Sheet2!$C$116</f>
        <v>-487784.35636363627</v>
      </c>
      <c r="AA18" s="3">
        <f ca="1">-(Sheet1!AA165+Sheet1!AA168)*Sheet1!$C$116-(Sheet2!AA165+Sheet2!AA168)*Sheet2!$C$116</f>
        <v>-487784.35636363627</v>
      </c>
      <c r="AB18" s="3">
        <f ca="1">-(Sheet1!AB165+Sheet1!AB168)*Sheet1!$C$116-(Sheet2!AB165+Sheet2!AB168)*Sheet2!$C$116</f>
        <v>-487784.35636363627</v>
      </c>
      <c r="AC18" s="3">
        <f ca="1">-(Sheet1!AC165+Sheet1!AC168)*Sheet1!$C$116-(Sheet2!AC165+Sheet2!AC168)*Sheet2!$C$116</f>
        <v>-487784.35636363627</v>
      </c>
      <c r="AD18" s="3">
        <f ca="1">-(Sheet1!AD165+Sheet1!AD168)*Sheet1!$C$116-(Sheet2!AD165+Sheet2!AD168)*Sheet2!$C$116</f>
        <v>-487785.58690909093</v>
      </c>
      <c r="AE18" s="3">
        <f ca="1">-(Sheet1!AE165+Sheet1!AE168)*Sheet1!$C$116-(Sheet2!AE165+Sheet2!AE168)*Sheet2!$C$116</f>
        <v>-522466.73018181801</v>
      </c>
      <c r="AF18" s="3">
        <f ca="1">-(Sheet1!AF165+Sheet1!AF168)*Sheet1!$C$116-(Sheet2!AF165+Sheet2!AF168)*Sheet2!$C$116</f>
        <v>-522468.72000000009</v>
      </c>
      <c r="AG18" s="3">
        <f ca="1">-(Sheet1!AG165+Sheet1!AG168)*Sheet1!$C$116-(Sheet2!AG165+Sheet2!AG168)*Sheet2!$C$116</f>
        <v>-531038.21236363624</v>
      </c>
      <c r="AH18" s="3">
        <f ca="1">-(Sheet1!AH165+Sheet1!AH168)*Sheet1!$C$116-(Sheet2!AH165+Sheet2!AH168)*Sheet2!$C$116</f>
        <v>-531044.18181818223</v>
      </c>
      <c r="AI18" s="3">
        <f ca="1">-(Sheet1!AI165+Sheet1!AI168)*Sheet1!$C$116-(Sheet2!AI165+Sheet2!AI168)*Sheet2!$C$116</f>
        <v>-556752.65890909079</v>
      </c>
      <c r="AJ18" s="3">
        <f ca="1">-(Sheet1!AJ165+Sheet1!AJ168)*Sheet1!$C$116-(Sheet2!AJ165+Sheet2!AJ168)*Sheet2!$C$116</f>
        <v>-556752.65890909079</v>
      </c>
      <c r="AK18" s="3">
        <f ca="1">-(Sheet1!AK165+Sheet1!AK168)*Sheet1!$C$116-(Sheet2!AK165+Sheet2!AK168)*Sheet2!$C$116</f>
        <v>-556752.65890909079</v>
      </c>
      <c r="AL18" s="3">
        <f ca="1">-(Sheet1!AL165+Sheet1!AL168)*Sheet1!$C$116-(Sheet2!AL165+Sheet2!AL168)*Sheet2!$C$116</f>
        <v>-500648.81890909083</v>
      </c>
      <c r="AM18" s="3">
        <f ca="1">-(Sheet1!AM165+Sheet1!AM168)*Sheet1!$C$116-(Sheet2!AM165+Sheet2!AM168)*Sheet2!$C$116</f>
        <v>-500648.81890909083</v>
      </c>
      <c r="AN18" s="3">
        <f ca="1">-(Sheet1!AN165+Sheet1!AN168)*Sheet1!$C$116-(Sheet2!AN165+Sheet2!AN168)*Sheet2!$C$116</f>
        <v>-388441.13890909089</v>
      </c>
      <c r="AO18" s="3">
        <f ca="1">-(Sheet1!AO165+Sheet1!AO168)*Sheet1!$C$116-(Sheet2!AO165+Sheet2!AO168)*Sheet2!$C$116</f>
        <v>-388441.13890909089</v>
      </c>
      <c r="AP18" s="3">
        <f ca="1">-(Sheet1!AP165+Sheet1!AP168)*Sheet1!$C$116-(Sheet2!AP165+Sheet2!AP168)*Sheet2!$C$116</f>
        <v>-51819.093818181886</v>
      </c>
      <c r="AQ18" s="3">
        <f ca="1">-(Sheet1!AQ165+Sheet1!AQ168)*Sheet1!$C$116-(Sheet2!AQ165+Sheet2!AQ168)*Sheet2!$C$116</f>
        <v>-56103.839999999989</v>
      </c>
      <c r="AR18" s="3">
        <f ca="1">-(Sheet1!AR165+Sheet1!AR168)*Sheet1!$C$116-(Sheet2!AR165+Sheet2!AR168)*Sheet2!$C$116</f>
        <v>-56103.839999999989</v>
      </c>
      <c r="AS18" s="3">
        <f ca="1">-(Sheet1!AS165+Sheet1!AS168)*Sheet1!$C$116-(Sheet2!AS165+Sheet2!AS168)*Sheet2!$C$116</f>
        <v>-56103.839999999989</v>
      </c>
      <c r="AT18" s="3">
        <f ca="1">-(Sheet1!AT165+Sheet1!AT168)*Sheet1!$C$116-(Sheet2!AT165+Sheet2!AT168)*Sheet2!$C$116</f>
        <v>-56103.839999999989</v>
      </c>
      <c r="AU18" s="3">
        <f ca="1">-(Sheet1!AU165+Sheet1!AU168)*Sheet1!$C$116-(Sheet2!AU165+Sheet2!AU168)*Sheet2!$C$116</f>
        <v>-56103.839999999989</v>
      </c>
      <c r="AV18" s="3">
        <f ca="1">-(Sheet1!AV165+Sheet1!AV168)*Sheet1!$C$116-(Sheet2!AV165+Sheet2!AV168)*Sheet2!$C$116</f>
        <v>-56103.839999999989</v>
      </c>
      <c r="AW18" s="3">
        <f ca="1">-(Sheet1!AW165+Sheet1!AW168)*Sheet1!$C$116-(Sheet2!AW165+Sheet2!AW168)*Sheet2!$C$116</f>
        <v>-56103.839999999989</v>
      </c>
      <c r="AX18" s="3">
        <f ca="1">-(Sheet1!AX165+Sheet1!AX168)*Sheet1!$C$116-(Sheet2!AX165+Sheet2!AX168)*Sheet2!$C$116</f>
        <v>0</v>
      </c>
      <c r="AY18" s="3">
        <f ca="1">-(Sheet1!AY165+Sheet1!AY168)*Sheet1!$C$116-(Sheet2!AY165+Sheet2!AY168)*Sheet2!$C$116</f>
        <v>0</v>
      </c>
      <c r="AZ18" s="3">
        <f ca="1">-(Sheet1!AZ165+Sheet1!AZ168)*Sheet1!$C$116-(Sheet2!AZ165+Sheet2!AZ168)*Sheet2!$C$116</f>
        <v>0</v>
      </c>
      <c r="BA18" s="3">
        <f ca="1">-(Sheet1!BA165+Sheet1!BA168)*Sheet1!$C$116-(Sheet2!BA165+Sheet2!BA168)*Sheet2!$C$116</f>
        <v>0</v>
      </c>
      <c r="BB18" s="3">
        <f ca="1">-(Sheet1!BB165+Sheet1!BB168)*Sheet1!$C$116-(Sheet2!BB165+Sheet2!BB168)*Sheet2!$C$116</f>
        <v>-8659251.1777956709</v>
      </c>
      <c r="BC18" s="3">
        <f ca="1">-(Sheet1!BC165+Sheet1!BC168)*Sheet1!$C$116-(Sheet2!BC165+Sheet2!BC168)*Sheet2!$C$116</f>
        <v>0</v>
      </c>
      <c r="BD18" s="3">
        <f ca="1">-(Sheet1!BD165+Sheet1!BD168)*Sheet1!$C$116-(Sheet2!BD165+Sheet2!BD168)*Sheet2!$C$116</f>
        <v>0</v>
      </c>
      <c r="BE18" s="3">
        <f ca="1">-(Sheet1!BE165+Sheet1!BE168)*Sheet1!$C$116-(Sheet2!BE165+Sheet2!BE168)*Sheet2!$C$116</f>
        <v>0</v>
      </c>
      <c r="BF18" s="3">
        <f ca="1">-(Sheet1!BF165+Sheet1!BF168)*Sheet1!$C$116-(Sheet2!BF165+Sheet2!BF168)*Sheet2!$C$116</f>
        <v>0</v>
      </c>
      <c r="BG18" s="3">
        <f ca="1">-(Sheet1!BG165+Sheet1!BG168)*Sheet1!$C$116-(Sheet2!BG165+Sheet2!BG168)*Sheet2!$C$116</f>
        <v>0</v>
      </c>
      <c r="BH18" s="3">
        <f ca="1">-(Sheet1!BH165+Sheet1!BH168)*Sheet1!$C$116-(Sheet2!BH165+Sheet2!BH168)*Sheet2!$C$116</f>
        <v>0</v>
      </c>
      <c r="BI18" s="3">
        <f ca="1">-(Sheet1!BI165+Sheet1!BI168)*Sheet1!$C$116-(Sheet2!BI165+Sheet2!BI168)*Sheet2!$C$116</f>
        <v>0</v>
      </c>
      <c r="BJ18" s="3">
        <f ca="1">-(Sheet1!BJ165+Sheet1!BJ168)*Sheet1!$C$116-(Sheet2!BJ165+Sheet2!BJ168)*Sheet2!$C$116</f>
        <v>0</v>
      </c>
      <c r="BK18" s="3">
        <f ca="1">-(Sheet1!BK165+Sheet1!BK168)*Sheet1!$C$116-(Sheet2!BK165+Sheet2!BK168)*Sheet2!$C$116</f>
        <v>0</v>
      </c>
      <c r="BL18" s="3">
        <f ca="1">-(Sheet1!BL165+Sheet1!BL168)*Sheet1!$C$116-(Sheet2!BL165+Sheet2!BL168)*Sheet2!$C$116</f>
        <v>0</v>
      </c>
      <c r="BM18" s="3">
        <f ca="1">-(Sheet1!BM165+Sheet1!BM168)*Sheet1!$C$116-(Sheet2!BM165+Sheet2!BM168)*Sheet2!$C$116</f>
        <v>0</v>
      </c>
      <c r="BN18" s="3">
        <f ca="1">-(Sheet1!BN165+Sheet1!BN168)*Sheet1!$C$116-(Sheet2!BN165+Sheet2!BN168)*Sheet2!$C$116</f>
        <v>0</v>
      </c>
      <c r="BO18" s="3">
        <f ca="1">-(Sheet1!BO165+Sheet1!BO168)*Sheet1!$C$116-(Sheet2!BO165+Sheet2!BO168)*Sheet2!$C$116</f>
        <v>0</v>
      </c>
      <c r="BP18" s="3">
        <f ca="1">-(Sheet1!BP165+Sheet1!BP168)*Sheet1!$C$116-(Sheet2!BP165+Sheet2!BP168)*Sheet2!$C$116</f>
        <v>0</v>
      </c>
      <c r="BQ18" s="3">
        <f ca="1">-(Sheet1!BQ165+Sheet1!BQ168)*Sheet1!$C$116-(Sheet2!BQ165+Sheet2!BQ168)*Sheet2!$C$116</f>
        <v>0</v>
      </c>
      <c r="BR18" s="3">
        <f ca="1">-(Sheet1!BR165+Sheet1!BR168)*Sheet1!$C$116-(Sheet2!BR165+Sheet2!BR168)*Sheet2!$C$116</f>
        <v>0</v>
      </c>
      <c r="BS18" s="3">
        <f ca="1">-(Sheet1!BS165+Sheet1!BS168)*Sheet1!$C$116-(Sheet2!BS165+Sheet2!BS168)*Sheet2!$C$116</f>
        <v>0</v>
      </c>
      <c r="BT18" s="3">
        <f ca="1">-(Sheet1!BT165+Sheet1!BT168)*Sheet1!$C$116-(Sheet2!BT165+Sheet2!BT168)*Sheet2!$C$116</f>
        <v>0</v>
      </c>
    </row>
    <row r="19" spans="1:72" ht="15">
      <c r="A19">
        <v>3.3</v>
      </c>
      <c r="B19" s="45" t="s">
        <v>66</v>
      </c>
      <c r="C19" t="s">
        <v>190</v>
      </c>
      <c r="D19" s="3">
        <f ca="1">-(Sheet1!D194+Sheet1!D195)-(Sheet2!D194+Sheet2!D195)</f>
        <v>0</v>
      </c>
      <c r="E19" s="3">
        <f ca="1">-(Sheet1!E194+Sheet1!E195)-(Sheet2!E194+Sheet2!E195)</f>
        <v>0</v>
      </c>
      <c r="F19" s="3">
        <f ca="1">-(Sheet1!F194+Sheet1!F195)-(Sheet2!F194+Sheet2!F195)</f>
        <v>0</v>
      </c>
      <c r="G19" s="3">
        <f ca="1">-(Sheet1!G194+Sheet1!G195)-(Sheet2!G194+Sheet2!G195)</f>
        <v>0</v>
      </c>
      <c r="H19" s="3">
        <f ca="1">-(Sheet1!H194+Sheet1!H195)-(Sheet2!H194+Sheet2!H195)</f>
        <v>-178512.21818181817</v>
      </c>
      <c r="I19" s="3">
        <f ca="1">-(Sheet1!I194+Sheet1!I195)-(Sheet2!I194+Sheet2!I195)</f>
        <v>-178512.21818181817</v>
      </c>
      <c r="J19" s="3">
        <f ca="1">-(Sheet1!J194+Sheet1!J195)-(Sheet2!J194+Sheet2!J195)</f>
        <v>-535536.65454545442</v>
      </c>
      <c r="K19" s="3">
        <f ca="1">-(Sheet1!K194+Sheet1!K195)-(Sheet2!K194+Sheet2!K195)</f>
        <v>-535536.65454545442</v>
      </c>
      <c r="L19" s="3">
        <f ca="1">-(Sheet1!L194+Sheet1!L195)-(Sheet2!L194+Sheet2!L195)</f>
        <v>-1606609.9636363636</v>
      </c>
      <c r="M19" s="3">
        <f ca="1">-(Sheet1!M194+Sheet1!M195)-(Sheet2!M194+Sheet2!M195)</f>
        <v>-1606609.9636363636</v>
      </c>
      <c r="N19" s="3">
        <f ca="1">-(Sheet1!N194+Sheet1!N195)-(Sheet2!N194+Sheet2!N195)</f>
        <v>-1606609.9636363636</v>
      </c>
      <c r="O19" s="3">
        <f ca="1">-(Sheet1!O194+Sheet1!O195)-(Sheet2!O194+Sheet2!O195)</f>
        <v>-1606609.9636363636</v>
      </c>
      <c r="P19" s="3">
        <f ca="1">-(Sheet1!P194+Sheet1!P195)-(Sheet2!P194+Sheet2!P195)</f>
        <v>-1606609.9636363636</v>
      </c>
      <c r="Q19" s="3">
        <f ca="1">-(Sheet1!Q194+Sheet1!Q195)-(Sheet2!Q194+Sheet2!Q195)</f>
        <v>-1606609.9636363636</v>
      </c>
      <c r="R19" s="3">
        <f ca="1">-(Sheet1!R194+Sheet1!R195)-(Sheet2!R194+Sheet2!R195)</f>
        <v>-1606611.9272727272</v>
      </c>
      <c r="S19" s="3">
        <f ca="1">-(Sheet1!S194+Sheet1!S195)-(Sheet2!S194+Sheet2!S195)</f>
        <v>-1859915.2363636361</v>
      </c>
      <c r="T19" s="3">
        <f ca="1">-(Sheet1!T194+Sheet1!T195)-(Sheet2!T194+Sheet2!T195)</f>
        <v>-2038431.3818181816</v>
      </c>
      <c r="U19" s="3">
        <f ca="1">-(Sheet1!U194+Sheet1!U195)-(Sheet2!U194+Sheet2!U195)</f>
        <v>-2545038</v>
      </c>
      <c r="V19" s="3">
        <f ca="1">-(Sheet1!V194+Sheet1!V195)-(Sheet2!V194+Sheet2!V195)</f>
        <v>-2545049.7818181817</v>
      </c>
      <c r="W19" s="3">
        <f ca="1">-(Sheet1!W194+Sheet1!W195)-(Sheet2!W194+Sheet2!W195)</f>
        <v>-4064869.6363636358</v>
      </c>
      <c r="X19" s="3">
        <f ca="1">-(Sheet1!X194+Sheet1!X195)-(Sheet2!X194+Sheet2!X195)</f>
        <v>-4064869.6363636358</v>
      </c>
      <c r="Y19" s="3">
        <f ca="1">-(Sheet1!Y194+Sheet1!Y195)-(Sheet2!Y194+Sheet2!Y195)</f>
        <v>-4064869.6363636358</v>
      </c>
      <c r="Z19" s="3">
        <f ca="1">-(Sheet1!Z194+Sheet1!Z195)-(Sheet2!Z194+Sheet2!Z195)</f>
        <v>-4064869.6363636358</v>
      </c>
      <c r="AA19" s="3">
        <f ca="1">-(Sheet1!AA194+Sheet1!AA195)-(Sheet2!AA194+Sheet2!AA195)</f>
        <v>-4064869.6363636358</v>
      </c>
      <c r="AB19" s="3">
        <f ca="1">-(Sheet1!AB194+Sheet1!AB195)-(Sheet2!AB194+Sheet2!AB195)</f>
        <v>-4064869.6363636358</v>
      </c>
      <c r="AC19" s="3">
        <f ca="1">-(Sheet1!AC194+Sheet1!AC195)-(Sheet2!AC194+Sheet2!AC195)</f>
        <v>-4064869.6363636358</v>
      </c>
      <c r="AD19" s="3">
        <f ca="1">-(Sheet1!AD194+Sheet1!AD195)-(Sheet2!AD194+Sheet2!AD195)</f>
        <v>-4064879.8909090911</v>
      </c>
      <c r="AE19" s="3">
        <f ca="1">-(Sheet1!AE194+Sheet1!AE195)-(Sheet2!AE194+Sheet2!AE195)</f>
        <v>-4353889.418181817</v>
      </c>
      <c r="AF19" s="3">
        <f ca="1">-(Sheet1!AF194+Sheet1!AF195)-(Sheet2!AF194+Sheet2!AF195)</f>
        <v>-4353906.0000000009</v>
      </c>
      <c r="AG19" s="3">
        <f ca="1">-(Sheet1!AG194+Sheet1!AG195)-(Sheet2!AG194+Sheet2!AG195)</f>
        <v>-4425318.4363636356</v>
      </c>
      <c r="AH19" s="3">
        <f ca="1">-(Sheet1!AH194+Sheet1!AH195)-(Sheet2!AH194+Sheet2!AH195)</f>
        <v>-4425368.1818181854</v>
      </c>
      <c r="AI19" s="3">
        <f ca="1">-(Sheet1!AI194+Sheet1!AI195)-(Sheet2!AI194+Sheet2!AI195)</f>
        <v>-4639605.4909090903</v>
      </c>
      <c r="AJ19" s="3">
        <f ca="1">-(Sheet1!AJ194+Sheet1!AJ195)-(Sheet2!AJ194+Sheet2!AJ195)</f>
        <v>-4639605.4909090903</v>
      </c>
      <c r="AK19" s="3">
        <f ca="1">-(Sheet1!AK194+Sheet1!AK195)-(Sheet2!AK194+Sheet2!AK195)</f>
        <v>-4639605.4909090903</v>
      </c>
      <c r="AL19" s="3">
        <f ca="1">-(Sheet1!AL194+Sheet1!AL195)-(Sheet2!AL194+Sheet2!AL195)</f>
        <v>-4172073.4909090903</v>
      </c>
      <c r="AM19" s="3">
        <f ca="1">-(Sheet1!AM194+Sheet1!AM195)-(Sheet2!AM194+Sheet2!AM195)</f>
        <v>-4172073.4909090903</v>
      </c>
      <c r="AN19" s="3">
        <f ca="1">-(Sheet1!AN194+Sheet1!AN195)-(Sheet2!AN194+Sheet2!AN195)</f>
        <v>-3237009.4909090907</v>
      </c>
      <c r="AO19" s="3">
        <f ca="1">-(Sheet1!AO194+Sheet1!AO195)-(Sheet2!AO194+Sheet2!AO195)</f>
        <v>-3237009.4909090907</v>
      </c>
      <c r="AP19" s="3">
        <f ca="1">-(Sheet1!AP194+Sheet1!AP195)-(Sheet2!AP194+Sheet2!AP195)</f>
        <v>-431825.78181818238</v>
      </c>
      <c r="AQ19" s="3">
        <f ca="1">-(Sheet1!AQ194+Sheet1!AQ195)-(Sheet2!AQ194+Sheet2!AQ195)</f>
        <v>-467531.99999999994</v>
      </c>
      <c r="AR19" s="3">
        <f ca="1">-(Sheet1!AR194+Sheet1!AR195)-(Sheet2!AR194+Sheet2!AR195)</f>
        <v>-467531.99999999994</v>
      </c>
      <c r="AS19" s="3">
        <f ca="1">-(Sheet1!AS194+Sheet1!AS195)-(Sheet2!AS194+Sheet2!AS195)</f>
        <v>-467531.99999999994</v>
      </c>
      <c r="AT19" s="3">
        <f ca="1">-(Sheet1!AT194+Sheet1!AT195)-(Sheet2!AT194+Sheet2!AT195)</f>
        <v>-467531.99999999994</v>
      </c>
      <c r="AU19" s="3">
        <f ca="1">-(Sheet1!AU194+Sheet1!AU195)-(Sheet2!AU194+Sheet2!AU195)</f>
        <v>-467531.99999999994</v>
      </c>
      <c r="AV19" s="3">
        <f ca="1">-(Sheet1!AV194+Sheet1!AV195)-(Sheet2!AV194+Sheet2!AV195)</f>
        <v>-467531.99999999994</v>
      </c>
      <c r="AW19" s="3" t="e">
        <f ca="1">-(Sheet1!AW194+Sheet1!#REF!)-(Sheet2!AW194+Sheet2!AW195)</f>
        <v>#REF!</v>
      </c>
      <c r="AX19" s="3">
        <f ca="1">-(Sheet1!AX194+Sheet1!AX195)-(Sheet2!AX194+Sheet2!AX195)</f>
        <v>0</v>
      </c>
      <c r="AY19" s="3">
        <f ca="1">-(Sheet1!AY194+Sheet1!AY195)-(Sheet2!AY194+Sheet2!AY195)</f>
        <v>0</v>
      </c>
      <c r="AZ19" s="3">
        <f ca="1">-(Sheet1!AZ194+Sheet1!AZ195)-(Sheet2!AZ194+Sheet2!AZ195)</f>
        <v>0</v>
      </c>
      <c r="BA19" s="3">
        <f ca="1">-(Sheet1!BA194+Sheet1!BA195)-(Sheet2!BA194+Sheet2!BA195)</f>
        <v>0</v>
      </c>
      <c r="BB19" s="3">
        <f ca="1">-(Sheet1!BB194+Sheet1!BB195)-(Sheet2!BB194+Sheet2!BB195)</f>
        <v>0</v>
      </c>
      <c r="BC19" s="3">
        <f ca="1">-(Sheet1!BC194+Sheet1!BC195)-(Sheet2!BC194+Sheet2!BC195)</f>
        <v>0</v>
      </c>
      <c r="BD19" s="3">
        <f ca="1">-(Sheet1!BD194+Sheet1!BD195)-(Sheet2!BD194+Sheet2!BD195)</f>
        <v>0</v>
      </c>
      <c r="BE19" s="3">
        <f ca="1">-(Sheet1!BE194+Sheet1!BE195)-(Sheet2!BE194+Sheet2!BE195)</f>
        <v>0</v>
      </c>
      <c r="BF19" s="3">
        <f ca="1">-(Sheet1!BF194+Sheet1!AW195)-(Sheet2!BF194+Sheet2!BF195)</f>
        <v>-41151346.092698835</v>
      </c>
      <c r="BG19" s="3">
        <f ca="1">-(Sheet1!BG194+Sheet1!BG195)-(Sheet2!BG194+Sheet2!BG195)</f>
        <v>0</v>
      </c>
      <c r="BH19" s="3">
        <f ca="1">-(Sheet1!BH194+Sheet1!BH195)-(Sheet2!BH194+Sheet2!BH195)</f>
        <v>0</v>
      </c>
      <c r="BI19" s="3">
        <f ca="1">-(Sheet1!BI194+Sheet1!BI195)-(Sheet2!BI194+Sheet2!BI195)</f>
        <v>0</v>
      </c>
      <c r="BJ19" s="3">
        <f ca="1">-(Sheet1!BJ194+Sheet1!BJ195)-(Sheet2!BJ194+Sheet2!BJ195)</f>
        <v>0</v>
      </c>
      <c r="BK19" s="3">
        <f ca="1">-(Sheet1!BK194+Sheet1!BK195)-(Sheet2!BK194+Sheet2!BK195)</f>
        <v>0</v>
      </c>
      <c r="BL19" s="3">
        <f ca="1">-(Sheet1!BL194+Sheet1!BL195)-(Sheet2!BL194+Sheet2!BL195)</f>
        <v>0</v>
      </c>
      <c r="BM19" s="3">
        <f ca="1">-(Sheet1!BM194+Sheet1!BM195)-(Sheet2!BM194+Sheet2!BM195)</f>
        <v>0</v>
      </c>
      <c r="BN19" s="3">
        <f ca="1">-(Sheet1!BN194+Sheet1!BN195)-(Sheet2!BN194+Sheet2!BN195)</f>
        <v>0</v>
      </c>
      <c r="BO19" s="3">
        <f ca="1">-(Sheet1!BO194+Sheet1!BO195)-(Sheet2!BO194+Sheet2!BO195)</f>
        <v>0</v>
      </c>
      <c r="BP19" s="3">
        <f ca="1">-(Sheet1!BP194+Sheet1!BP195)-(Sheet2!BP194+Sheet2!BP195)</f>
        <v>0</v>
      </c>
      <c r="BQ19" s="3">
        <f ca="1">-(Sheet1!BQ194+Sheet1!BQ195)-(Sheet2!BQ194+Sheet2!BQ195)</f>
        <v>0</v>
      </c>
      <c r="BR19" s="3">
        <f ca="1">-(Sheet1!BR194+Sheet1!BR195)-(Sheet2!BR194+Sheet2!BR195)</f>
        <v>0</v>
      </c>
      <c r="BS19" s="3">
        <f ca="1">-(Sheet1!BS194+Sheet1!BS195)-(Sheet2!BS194+Sheet2!BS195)</f>
        <v>0</v>
      </c>
      <c r="BT19" s="3">
        <f ca="1">-(Sheet1!BT194+Sheet1!BT195)-(Sheet2!BT194+Sheet2!BT195)</f>
        <v>0</v>
      </c>
    </row>
    <row r="20" spans="1:72" ht="15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-378445.90254545456</v>
      </c>
      <c r="I20" s="3">
        <f t="shared" ca="1" si="6"/>
        <v>-378445.90254545456</v>
      </c>
      <c r="J20" s="3">
        <f t="shared" ca="1" si="6"/>
        <v>-1135337.7076363633</v>
      </c>
      <c r="K20" s="3">
        <f t="shared" ca="1" si="6"/>
        <v>-1135337.7076363633</v>
      </c>
      <c r="L20" s="3">
        <f t="shared" ca="1" si="6"/>
        <v>-3406013.1229090909</v>
      </c>
      <c r="M20" s="3">
        <f t="shared" ca="1" si="6"/>
        <v>-3406013.1229090909</v>
      </c>
      <c r="N20" s="3">
        <f t="shared" ca="1" si="6"/>
        <v>-3406013.1229090909</v>
      </c>
      <c r="O20" s="3">
        <f t="shared" ca="1" si="6"/>
        <v>-3406013.1229090909</v>
      </c>
      <c r="P20" s="3">
        <f t="shared" ca="1" si="6"/>
        <v>-3406013.1229090909</v>
      </c>
      <c r="Q20" s="3">
        <f t="shared" ca="1" si="6"/>
        <v>-3406013.1229090909</v>
      </c>
      <c r="R20" s="3">
        <f t="shared" ca="1" si="6"/>
        <v>-3406017.2858181819</v>
      </c>
      <c r="S20" s="3">
        <f t="shared" ca="1" si="6"/>
        <v>-3943020.3010909082</v>
      </c>
      <c r="T20" s="3">
        <f t="shared" ca="1" si="6"/>
        <v>-4321474.5294545451</v>
      </c>
      <c r="U20" s="3">
        <f t="shared" ca="1" si="6"/>
        <v>-5395480.5600000005</v>
      </c>
      <c r="V20" s="3">
        <f t="shared" ca="1" si="6"/>
        <v>-5395505.5374545455</v>
      </c>
      <c r="W20" s="3">
        <f t="shared" ca="1" si="6"/>
        <v>-8617523.6290909089</v>
      </c>
      <c r="X20" s="3">
        <f t="shared" ca="1" si="6"/>
        <v>-8617523.6290909089</v>
      </c>
      <c r="Y20" s="3">
        <f t="shared" ca="1" si="6"/>
        <v>-8617523.6290909089</v>
      </c>
      <c r="Z20" s="3">
        <f t="shared" ca="1" si="6"/>
        <v>-8617523.6290909089</v>
      </c>
      <c r="AA20" s="3">
        <f t="shared" ca="1" si="6"/>
        <v>-8617523.6290909089</v>
      </c>
      <c r="AB20" s="3">
        <f t="shared" ca="1" si="6"/>
        <v>-8617523.6290909089</v>
      </c>
      <c r="AC20" s="3">
        <f t="shared" ca="1" si="6"/>
        <v>-8617523.6290909089</v>
      </c>
      <c r="AD20" s="3">
        <f t="shared" ca="1" si="6"/>
        <v>-8617545.3687272724</v>
      </c>
      <c r="AE20" s="3">
        <f t="shared" ca="1" si="6"/>
        <v>-9230245.5665454529</v>
      </c>
      <c r="AF20" s="3">
        <f t="shared" ca="1" si="6"/>
        <v>-9230280.7200000025</v>
      </c>
      <c r="AG20" s="3">
        <f t="shared" ca="1" si="6"/>
        <v>-9381675.0850909073</v>
      </c>
      <c r="AH20" s="3">
        <f t="shared" ca="1" si="6"/>
        <v>-9381780.5454545543</v>
      </c>
      <c r="AI20" s="3">
        <f t="shared" ca="1" si="6"/>
        <v>-9835963.6407272704</v>
      </c>
      <c r="AJ20" s="3">
        <f t="shared" ca="1" si="6"/>
        <v>-9835963.6407272704</v>
      </c>
      <c r="AK20" s="3">
        <f t="shared" ca="1" si="6"/>
        <v>-9835963.6407272704</v>
      </c>
      <c r="AL20" s="3">
        <f t="shared" ca="1" si="6"/>
        <v>-8844795.8007272705</v>
      </c>
      <c r="AM20" s="3">
        <f t="shared" ca="1" si="6"/>
        <v>-8844795.8007272705</v>
      </c>
      <c r="AN20" s="3">
        <f t="shared" ca="1" si="6"/>
        <v>-6862460.1207272727</v>
      </c>
      <c r="AO20" s="3">
        <f t="shared" ca="1" si="6"/>
        <v>-6862460.1207272727</v>
      </c>
      <c r="AP20" s="3">
        <f t="shared" ca="1" si="6"/>
        <v>-915470.65745454666</v>
      </c>
      <c r="AQ20" s="3">
        <f t="shared" ca="1" si="6"/>
        <v>-991167.83999999985</v>
      </c>
      <c r="AR20" s="3">
        <f t="shared" ca="1" si="6"/>
        <v>-991167.83999999985</v>
      </c>
      <c r="AS20" s="3">
        <f t="shared" ca="1" si="6"/>
        <v>-991167.83999999985</v>
      </c>
      <c r="AT20" s="3">
        <f t="shared" ca="1" si="6"/>
        <v>-991167.83999999985</v>
      </c>
      <c r="AU20" s="3">
        <f t="shared" ca="1" si="6"/>
        <v>-991167.83999999985</v>
      </c>
      <c r="AV20" s="3">
        <f t="shared" ca="1" si="6"/>
        <v>-991167.83999999985</v>
      </c>
      <c r="AW20" s="3" t="e">
        <f t="shared" ca="1" si="6"/>
        <v>#REF!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-80819677.659426272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-41151346.092698835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 ht="15.75">
      <c r="A21" t="s">
        <v>186</v>
      </c>
      <c r="B21" s="44" t="s">
        <v>193</v>
      </c>
      <c r="C21" t="s">
        <v>194</v>
      </c>
      <c r="D21" s="3">
        <f ca="1">D15+D20</f>
        <v>-104327.66666666667</v>
      </c>
      <c r="E21" s="3">
        <f t="shared" ref="E21:BP21" ca="1" si="8">E15+E20</f>
        <v>-104327.66666666667</v>
      </c>
      <c r="F21" s="3">
        <f t="shared" ca="1" si="8"/>
        <v>-104327.66666666667</v>
      </c>
      <c r="G21" s="3">
        <f t="shared" ca="1" si="8"/>
        <v>-26081.916666666668</v>
      </c>
      <c r="H21" s="3">
        <f t="shared" ca="1" si="8"/>
        <v>4634564.8591023022</v>
      </c>
      <c r="I21" s="3">
        <f t="shared" ca="1" si="8"/>
        <v>4634564.8591023022</v>
      </c>
      <c r="J21" s="3">
        <f t="shared" ca="1" si="8"/>
        <v>16968569.054011393</v>
      </c>
      <c r="K21" s="3">
        <f t="shared" ca="1" si="8"/>
        <v>16968569.054011393</v>
      </c>
      <c r="L21" s="3">
        <f t="shared" ca="1" si="8"/>
        <v>53970581.638738669</v>
      </c>
      <c r="M21" s="3">
        <f t="shared" ca="1" si="8"/>
        <v>53970581.638738669</v>
      </c>
      <c r="N21" s="3">
        <f t="shared" ca="1" si="8"/>
        <v>53970581.638738669</v>
      </c>
      <c r="O21" s="3">
        <f t="shared" ca="1" si="8"/>
        <v>53970581.638738669</v>
      </c>
      <c r="P21" s="3">
        <f t="shared" ca="1" si="8"/>
        <v>53970581.638738669</v>
      </c>
      <c r="Q21" s="3">
        <f t="shared" ca="1" si="8"/>
        <v>53970581.638738669</v>
      </c>
      <c r="R21" s="3">
        <f t="shared" ca="1" si="8"/>
        <v>53970632.905904472</v>
      </c>
      <c r="S21" s="3">
        <f t="shared" ca="1" si="8"/>
        <v>60609061.174620278</v>
      </c>
      <c r="T21" s="3">
        <f t="shared" ca="1" si="8"/>
        <v>66776198.946256638</v>
      </c>
      <c r="U21" s="3">
        <f t="shared" ca="1" si="8"/>
        <v>84277768.915711179</v>
      </c>
      <c r="V21" s="3">
        <f t="shared" ca="1" si="8"/>
        <v>84278175.938256651</v>
      </c>
      <c r="W21" s="3">
        <f t="shared" ca="1" si="8"/>
        <v>136782885.84662029</v>
      </c>
      <c r="X21" s="3">
        <f t="shared" ca="1" si="8"/>
        <v>95032923.846620291</v>
      </c>
      <c r="Y21" s="3">
        <f t="shared" ca="1" si="8"/>
        <v>136782885.84662029</v>
      </c>
      <c r="Z21" s="3">
        <f t="shared" ca="1" si="8"/>
        <v>136782885.84662029</v>
      </c>
      <c r="AA21" s="3">
        <f t="shared" ca="1" si="8"/>
        <v>136782885.84662029</v>
      </c>
      <c r="AB21" s="3">
        <f t="shared" ca="1" si="8"/>
        <v>136782885.84662029</v>
      </c>
      <c r="AC21" s="3">
        <f t="shared" ca="1" si="8"/>
        <v>132824558.84662029</v>
      </c>
      <c r="AD21" s="3">
        <f t="shared" ca="1" si="8"/>
        <v>132824843.62728351</v>
      </c>
      <c r="AE21" s="3">
        <f t="shared" ca="1" si="8"/>
        <v>142534406.02995759</v>
      </c>
      <c r="AF21" s="3">
        <f t="shared" ca="1" si="8"/>
        <v>142534978.87650311</v>
      </c>
      <c r="AG21" s="3">
        <f t="shared" ca="1" si="8"/>
        <v>145002040.51141214</v>
      </c>
      <c r="AH21" s="3">
        <f t="shared" ca="1" si="8"/>
        <v>145003683.05104861</v>
      </c>
      <c r="AI21" s="3">
        <f t="shared" ca="1" si="8"/>
        <v>152077560.95577577</v>
      </c>
      <c r="AJ21" s="3">
        <f t="shared" ca="1" si="8"/>
        <v>152077560.95577577</v>
      </c>
      <c r="AK21" s="3">
        <f t="shared" ca="1" si="8"/>
        <v>152077560.95577577</v>
      </c>
      <c r="AL21" s="3">
        <f t="shared" ca="1" si="8"/>
        <v>139819440.28260607</v>
      </c>
      <c r="AM21" s="3">
        <f t="shared" ca="1" si="8"/>
        <v>139819440.28260607</v>
      </c>
      <c r="AN21" s="3">
        <f t="shared" ca="1" si="8"/>
        <v>107516095.96260606</v>
      </c>
      <c r="AO21" s="3">
        <f t="shared" ca="1" si="8"/>
        <v>107516095.96260606</v>
      </c>
      <c r="AP21" s="3">
        <f t="shared" ca="1" si="8"/>
        <v>14892059.42587881</v>
      </c>
      <c r="AQ21" s="3">
        <f t="shared" ca="1" si="8"/>
        <v>16125590.243333332</v>
      </c>
      <c r="AR21" s="3">
        <f t="shared" ca="1" si="8"/>
        <v>16125590.243333332</v>
      </c>
      <c r="AS21" s="3">
        <f t="shared" ca="1" si="8"/>
        <v>16125590.243333332</v>
      </c>
      <c r="AT21" s="3">
        <f t="shared" ca="1" si="8"/>
        <v>16125590.243333332</v>
      </c>
      <c r="AU21" s="3">
        <f t="shared" ca="1" si="8"/>
        <v>16125590.243333332</v>
      </c>
      <c r="AV21" s="3">
        <f t="shared" ca="1" si="8"/>
        <v>16125590.243333332</v>
      </c>
      <c r="AW21" s="3" t="e">
        <f t="shared" ca="1" si="8"/>
        <v>#REF!</v>
      </c>
      <c r="AX21" s="3">
        <f t="shared" ca="1" si="8"/>
        <v>-26081.916666666668</v>
      </c>
      <c r="AY21" s="3">
        <f t="shared" ca="1" si="8"/>
        <v>-26081.916666666668</v>
      </c>
      <c r="AZ21" s="3">
        <f t="shared" ca="1" si="8"/>
        <v>-26081.916666666668</v>
      </c>
      <c r="BA21" s="3">
        <f t="shared" ca="1" si="8"/>
        <v>-26081.916666666668</v>
      </c>
      <c r="BB21" s="3">
        <f t="shared" ca="1" si="8"/>
        <v>-80845759.576092944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-41151346.092698835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 ht="15.75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 ht="15">
      <c r="A23">
        <v>4.0999999999999996</v>
      </c>
      <c r="B23" s="45" t="s">
        <v>195</v>
      </c>
      <c r="C23" t="s">
        <v>196</v>
      </c>
      <c r="D23" s="3">
        <f>SUM(D24:D26)</f>
        <v>-822268679.676422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226</v>
      </c>
      <c r="D24" s="3">
        <f>-Sheet1!C90-Sheet2!C90</f>
        <v>-779268679.676422</v>
      </c>
      <c r="E24" s="3">
        <f>-Sheet1!D90-Sheet2!D90</f>
        <v>0</v>
      </c>
      <c r="F24" s="3">
        <f>-Sheet1!E90-Sheet2!E90</f>
        <v>0</v>
      </c>
      <c r="G24" s="3">
        <f>-Sheet1!F90-Sheet2!F90</f>
        <v>0</v>
      </c>
      <c r="H24" s="3">
        <f>-Sheet1!G90-Sheet2!G90</f>
        <v>0</v>
      </c>
      <c r="I24" s="3">
        <f>-Sheet1!H90-Sheet2!H90</f>
        <v>0</v>
      </c>
      <c r="J24" s="3">
        <f>-Sheet1!I90-Sheet2!I90</f>
        <v>0</v>
      </c>
      <c r="K24" s="3">
        <f>-Sheet1!J90-Sheet2!J90</f>
        <v>0</v>
      </c>
      <c r="L24" s="3">
        <f>-Sheet1!K90-Sheet2!K90</f>
        <v>0</v>
      </c>
      <c r="M24" s="3">
        <f>-Sheet1!L90-Sheet2!L90</f>
        <v>0</v>
      </c>
      <c r="N24" s="3">
        <f>-Sheet1!M90-Sheet2!M90</f>
        <v>0</v>
      </c>
      <c r="O24" s="3">
        <f>-Sheet1!N90-Sheet2!N90</f>
        <v>0</v>
      </c>
      <c r="P24" s="3">
        <f>-Sheet1!O90-Sheet2!O90</f>
        <v>0</v>
      </c>
      <c r="Q24" s="3">
        <f>-Sheet1!P90-Sheet2!P90</f>
        <v>0</v>
      </c>
      <c r="R24" s="3">
        <f>-Sheet1!Q90-Sheet2!Q90</f>
        <v>0</v>
      </c>
      <c r="S24" s="3">
        <f>-Sheet1!R90-Sheet2!R90</f>
        <v>0</v>
      </c>
      <c r="T24" s="3">
        <f>-Sheet1!S90-Sheet2!S90</f>
        <v>0</v>
      </c>
      <c r="U24" s="3">
        <f>-Sheet1!T90-Sheet2!T90</f>
        <v>0</v>
      </c>
      <c r="V24" s="3">
        <f>-Sheet1!U90-Sheet2!U90</f>
        <v>0</v>
      </c>
      <c r="W24" s="3">
        <f>-Sheet1!V90-Sheet2!V90</f>
        <v>0</v>
      </c>
      <c r="X24" s="3">
        <f>-Sheet1!W90-Sheet2!W90</f>
        <v>0</v>
      </c>
      <c r="Y24" s="3">
        <f>-Sheet1!X90-Sheet2!X90</f>
        <v>0</v>
      </c>
      <c r="Z24" s="3">
        <f>-Sheet1!Y90-Sheet2!Y90</f>
        <v>0</v>
      </c>
      <c r="AA24" s="3">
        <f>-Sheet1!Z90-Sheet2!Z90</f>
        <v>0</v>
      </c>
      <c r="AB24" s="3">
        <f>-Sheet1!AA90-Sheet2!AA90</f>
        <v>0</v>
      </c>
      <c r="AC24" s="3">
        <f>-Sheet1!AB90-Sheet2!AB90</f>
        <v>0</v>
      </c>
      <c r="AD24" s="3">
        <f>-Sheet1!AC90-Sheet2!AC90</f>
        <v>0</v>
      </c>
      <c r="AE24" s="3">
        <f>-Sheet1!AD90-Sheet2!AD90</f>
        <v>0</v>
      </c>
      <c r="AF24" s="3">
        <f>-Sheet1!AE90-Sheet2!AE90</f>
        <v>0</v>
      </c>
      <c r="AG24" s="3">
        <f>-Sheet1!AF90-Sheet2!AF90</f>
        <v>0</v>
      </c>
      <c r="AH24" s="3">
        <f>-Sheet1!AG90-Sheet2!AG90</f>
        <v>0</v>
      </c>
      <c r="AI24" s="3">
        <f>-Sheet1!AH90-Sheet2!AH90</f>
        <v>0</v>
      </c>
      <c r="AJ24" s="3">
        <f>-Sheet1!AI90-Sheet2!AI90</f>
        <v>0</v>
      </c>
      <c r="AK24" s="3">
        <f>-Sheet1!AJ90-Sheet2!AJ90</f>
        <v>0</v>
      </c>
      <c r="AL24" s="3">
        <f>-Sheet1!AK90-Sheet2!AK90</f>
        <v>0</v>
      </c>
      <c r="AM24" s="3">
        <f>-Sheet1!AL90-Sheet2!AL90</f>
        <v>0</v>
      </c>
      <c r="AN24" s="3">
        <f>-Sheet1!AM90-Sheet2!AM90</f>
        <v>0</v>
      </c>
      <c r="AO24" s="3">
        <f>-Sheet1!AN90-Sheet2!AN90</f>
        <v>0</v>
      </c>
      <c r="AP24" s="3">
        <f>-Sheet1!AO90-Sheet2!AO90</f>
        <v>0</v>
      </c>
      <c r="AQ24" s="3">
        <f>-Sheet1!AP90-Sheet2!AP90</f>
        <v>0</v>
      </c>
      <c r="AR24" s="3">
        <f>-Sheet1!AQ90-Sheet2!AQ90</f>
        <v>0</v>
      </c>
      <c r="AS24" s="3">
        <f>-Sheet1!AR90-Sheet2!AR90</f>
        <v>0</v>
      </c>
      <c r="AT24" s="3">
        <f>-Sheet1!AS90-Sheet2!AS90</f>
        <v>0</v>
      </c>
      <c r="AU24" s="3">
        <f>-Sheet1!AT90-Sheet2!AT90</f>
        <v>0</v>
      </c>
      <c r="AV24" s="3">
        <f>-Sheet1!AU90-Sheet2!AU90</f>
        <v>0</v>
      </c>
      <c r="AW24" s="3">
        <f>-Sheet1!AV90-Sheet2!AV90</f>
        <v>0</v>
      </c>
      <c r="AX24" s="3">
        <f>-Sheet1!AW90-Sheet2!AW90</f>
        <v>0</v>
      </c>
      <c r="AY24" s="3">
        <f>-Sheet1!AX90-Sheet2!AX90</f>
        <v>0</v>
      </c>
      <c r="AZ24" s="3">
        <f>-Sheet1!AY90-Sheet2!AY90</f>
        <v>0</v>
      </c>
      <c r="BA24" s="3">
        <f>-Sheet1!AZ90-Sheet2!AZ90</f>
        <v>0</v>
      </c>
      <c r="BB24" s="3">
        <f>-Sheet1!BA90-Sheet2!BA90</f>
        <v>0</v>
      </c>
      <c r="BC24" s="3">
        <f>-Sheet1!BB90-Sheet2!BB90</f>
        <v>0</v>
      </c>
      <c r="BD24" s="3">
        <f>-Sheet1!BC90-Sheet2!BC90</f>
        <v>0</v>
      </c>
      <c r="BE24" s="3">
        <f>-Sheet1!BD90-Sheet2!BD90</f>
        <v>0</v>
      </c>
      <c r="BF24" s="3">
        <f>-Sheet1!BE90-Sheet2!BE90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227</v>
      </c>
      <c r="D25" s="3">
        <f>-Sheet1!C91-Sheet2!C91</f>
        <v>-40000000</v>
      </c>
      <c r="E25" s="3">
        <f>-Sheet1!D91-Sheet2!D91</f>
        <v>0</v>
      </c>
      <c r="F25" s="3">
        <f>-Sheet1!E91-Sheet2!E91</f>
        <v>0</v>
      </c>
      <c r="G25" s="3">
        <f>-Sheet1!F91-Sheet2!F91</f>
        <v>0</v>
      </c>
      <c r="H25" s="3">
        <f>-Sheet1!G91-Sheet2!G91</f>
        <v>0</v>
      </c>
      <c r="I25" s="3">
        <f>-Sheet1!H91-Sheet2!H91</f>
        <v>0</v>
      </c>
      <c r="J25" s="3">
        <f>-Sheet1!I91-Sheet2!I91</f>
        <v>0</v>
      </c>
      <c r="K25" s="3">
        <f>-Sheet1!J91-Sheet2!J91</f>
        <v>0</v>
      </c>
      <c r="L25" s="3">
        <f>-Sheet1!K91-Sheet2!K91</f>
        <v>0</v>
      </c>
      <c r="M25" s="3">
        <f>-Sheet1!L91-Sheet2!L91</f>
        <v>0</v>
      </c>
      <c r="N25" s="3">
        <f>-Sheet1!M91-Sheet2!M91</f>
        <v>0</v>
      </c>
      <c r="O25" s="3">
        <f>-Sheet1!N91-Sheet2!N91</f>
        <v>0</v>
      </c>
      <c r="P25" s="3">
        <f>-Sheet1!O91-Sheet2!O91</f>
        <v>0</v>
      </c>
      <c r="Q25" s="3">
        <f>-Sheet1!P91-Sheet2!P91</f>
        <v>0</v>
      </c>
      <c r="R25" s="3">
        <f>-Sheet1!Q91-Sheet2!Q91</f>
        <v>0</v>
      </c>
      <c r="S25" s="3">
        <f>-Sheet1!R91-Sheet2!R91</f>
        <v>0</v>
      </c>
      <c r="T25" s="3">
        <f>-Sheet1!S91-Sheet2!S91</f>
        <v>0</v>
      </c>
      <c r="U25" s="3">
        <f>-Sheet1!T91-Sheet2!T91</f>
        <v>0</v>
      </c>
      <c r="V25" s="3">
        <f>-Sheet1!U91-Sheet2!U91</f>
        <v>0</v>
      </c>
      <c r="W25" s="3">
        <f>-Sheet1!V91-Sheet2!V91</f>
        <v>0</v>
      </c>
      <c r="X25" s="3">
        <f>-Sheet1!W91-Sheet2!W91</f>
        <v>0</v>
      </c>
      <c r="Y25" s="3">
        <f>-Sheet1!X91-Sheet2!X91</f>
        <v>0</v>
      </c>
      <c r="Z25" s="3">
        <f>-Sheet1!Y91-Sheet2!Y91</f>
        <v>0</v>
      </c>
      <c r="AA25" s="3">
        <f>-Sheet1!Z91-Sheet2!Z91</f>
        <v>0</v>
      </c>
      <c r="AB25" s="3">
        <f>-Sheet1!AA91-Sheet2!AA91</f>
        <v>0</v>
      </c>
      <c r="AC25" s="3">
        <f>-Sheet1!AB91-Sheet2!AB91</f>
        <v>0</v>
      </c>
      <c r="AD25" s="3">
        <f>-Sheet1!AC91-Sheet2!AC91</f>
        <v>0</v>
      </c>
      <c r="AE25" s="3">
        <f>-Sheet1!AD91-Sheet2!AD91</f>
        <v>0</v>
      </c>
      <c r="AF25" s="3">
        <f>-Sheet1!AE91-Sheet2!AE91</f>
        <v>0</v>
      </c>
      <c r="AG25" s="3">
        <f>-Sheet1!AF91-Sheet2!AF91</f>
        <v>0</v>
      </c>
      <c r="AH25" s="3">
        <f>-Sheet1!AG91-Sheet2!AG91</f>
        <v>0</v>
      </c>
      <c r="AI25" s="3">
        <f>-Sheet1!AH91-Sheet2!AH91</f>
        <v>0</v>
      </c>
      <c r="AJ25" s="3">
        <f>-Sheet1!AI91-Sheet2!AI91</f>
        <v>0</v>
      </c>
      <c r="AK25" s="3">
        <f>-Sheet1!AJ91-Sheet2!AJ91</f>
        <v>0</v>
      </c>
      <c r="AL25" s="3">
        <f>-Sheet1!AK91-Sheet2!AK91</f>
        <v>0</v>
      </c>
      <c r="AM25" s="3">
        <f>-Sheet1!AL91-Sheet2!AL91</f>
        <v>0</v>
      </c>
      <c r="AN25" s="3">
        <f>-Sheet1!AM91-Sheet2!AM91</f>
        <v>0</v>
      </c>
      <c r="AO25" s="3">
        <f>-Sheet1!AN91-Sheet2!AN91</f>
        <v>0</v>
      </c>
      <c r="AP25" s="3">
        <f>-Sheet1!AO91-Sheet2!AO91</f>
        <v>0</v>
      </c>
      <c r="AQ25" s="3">
        <f>-Sheet1!AP91-Sheet2!AP91</f>
        <v>0</v>
      </c>
      <c r="AR25" s="3">
        <f>-Sheet1!AQ91-Sheet2!AQ91</f>
        <v>0</v>
      </c>
      <c r="AS25" s="3">
        <f>-Sheet1!AR91-Sheet2!AR91</f>
        <v>0</v>
      </c>
      <c r="AT25" s="3">
        <f>-Sheet1!AS91-Sheet2!AS91</f>
        <v>0</v>
      </c>
      <c r="AU25" s="3">
        <f>-Sheet1!AT91-Sheet2!AT91</f>
        <v>0</v>
      </c>
      <c r="AV25" s="3">
        <f>-Sheet1!AU91-Sheet2!AU91</f>
        <v>0</v>
      </c>
      <c r="AW25" s="3">
        <f>-Sheet1!AV91-Sheet2!AV91</f>
        <v>0</v>
      </c>
      <c r="AX25" s="3">
        <f>-Sheet1!AW91-Sheet2!AW91</f>
        <v>0</v>
      </c>
      <c r="AY25" s="3">
        <f>-Sheet1!AX91-Sheet2!AX91</f>
        <v>0</v>
      </c>
      <c r="AZ25" s="3">
        <f>-Sheet1!AY91-Sheet2!AY91</f>
        <v>0</v>
      </c>
      <c r="BA25" s="3">
        <f>-Sheet1!AZ91-Sheet2!AZ91</f>
        <v>0</v>
      </c>
      <c r="BB25" s="3">
        <f>-Sheet1!BA91-Sheet2!BA91</f>
        <v>0</v>
      </c>
      <c r="BC25" s="3">
        <f>-Sheet1!BB91-Sheet2!BB91</f>
        <v>0</v>
      </c>
      <c r="BD25" s="3">
        <f>-Sheet1!BC91-Sheet2!BC91</f>
        <v>0</v>
      </c>
      <c r="BE25" s="3">
        <f>-Sheet1!BD91-Sheet2!BD91</f>
        <v>0</v>
      </c>
      <c r="BF25" s="3">
        <f>-Sheet1!BE91-Sheet2!BE91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228</v>
      </c>
      <c r="D26" s="3">
        <f>-Sheet1!C92-Sheet2!C92</f>
        <v>-3000000</v>
      </c>
      <c r="E26" s="3">
        <f>-Sheet1!D92-Sheet2!D92</f>
        <v>0</v>
      </c>
      <c r="F26" s="3">
        <f>-Sheet1!E92-Sheet2!E92</f>
        <v>0</v>
      </c>
      <c r="G26" s="3">
        <f>-Sheet1!F92-Sheet2!F92</f>
        <v>0</v>
      </c>
      <c r="H26" s="3">
        <f>-Sheet1!G92-Sheet2!G92</f>
        <v>0</v>
      </c>
      <c r="I26" s="3">
        <f>-Sheet1!H92-Sheet2!H92</f>
        <v>0</v>
      </c>
      <c r="J26" s="3">
        <f>-Sheet1!I92-Sheet2!I92</f>
        <v>0</v>
      </c>
      <c r="K26" s="3">
        <f>-Sheet1!J92-Sheet2!J92</f>
        <v>0</v>
      </c>
      <c r="L26" s="3">
        <f>-Sheet1!K92-Sheet2!K92</f>
        <v>0</v>
      </c>
      <c r="M26" s="3">
        <f>-Sheet1!L92-Sheet2!L92</f>
        <v>0</v>
      </c>
      <c r="N26" s="3">
        <f>-Sheet1!M92-Sheet2!M92</f>
        <v>0</v>
      </c>
      <c r="O26" s="3">
        <f>-Sheet1!N92-Sheet2!N92</f>
        <v>0</v>
      </c>
      <c r="P26" s="3">
        <f>-Sheet1!O92-Sheet2!O92</f>
        <v>0</v>
      </c>
      <c r="Q26" s="3">
        <f>-Sheet1!P92-Sheet2!P92</f>
        <v>0</v>
      </c>
      <c r="R26" s="3">
        <f>-Sheet1!Q92-Sheet2!Q92</f>
        <v>0</v>
      </c>
      <c r="S26" s="3">
        <f>-Sheet1!R92-Sheet2!R92</f>
        <v>0</v>
      </c>
      <c r="T26" s="3">
        <f>-Sheet1!S92-Sheet2!S92</f>
        <v>0</v>
      </c>
      <c r="U26" s="3">
        <f>-Sheet1!T92-Sheet2!T92</f>
        <v>0</v>
      </c>
      <c r="V26" s="3">
        <f>-Sheet1!U92-Sheet2!U92</f>
        <v>0</v>
      </c>
      <c r="W26" s="3">
        <f>-Sheet1!V92-Sheet2!V92</f>
        <v>0</v>
      </c>
      <c r="X26" s="3">
        <f>-Sheet1!W92-Sheet2!W92</f>
        <v>0</v>
      </c>
      <c r="Y26" s="3">
        <f>-Sheet1!X92-Sheet2!X92</f>
        <v>0</v>
      </c>
      <c r="Z26" s="3">
        <f>-Sheet1!Y92-Sheet2!Y92</f>
        <v>0</v>
      </c>
      <c r="AA26" s="3">
        <f>-Sheet1!Z92-Sheet2!Z92</f>
        <v>0</v>
      </c>
      <c r="AB26" s="3">
        <f>-Sheet1!AA92-Sheet2!AA92</f>
        <v>0</v>
      </c>
      <c r="AC26" s="3">
        <f>-Sheet1!AB92-Sheet2!AB92</f>
        <v>0</v>
      </c>
      <c r="AD26" s="3">
        <f>-Sheet1!AC92-Sheet2!AC92</f>
        <v>0</v>
      </c>
      <c r="AE26" s="3">
        <f>-Sheet1!AD92-Sheet2!AD92</f>
        <v>0</v>
      </c>
      <c r="AF26" s="3">
        <f>-Sheet1!AE92-Sheet2!AE92</f>
        <v>0</v>
      </c>
      <c r="AG26" s="3">
        <f>-Sheet1!AF92-Sheet2!AF92</f>
        <v>0</v>
      </c>
      <c r="AH26" s="3">
        <f>-Sheet1!AG92-Sheet2!AG92</f>
        <v>0</v>
      </c>
      <c r="AI26" s="3">
        <f>-Sheet1!AH92-Sheet2!AH92</f>
        <v>0</v>
      </c>
      <c r="AJ26" s="3">
        <f>-Sheet1!AI92-Sheet2!AI92</f>
        <v>0</v>
      </c>
      <c r="AK26" s="3">
        <f>-Sheet1!AJ92-Sheet2!AJ92</f>
        <v>0</v>
      </c>
      <c r="AL26" s="3">
        <f>-Sheet1!AK92-Sheet2!AK92</f>
        <v>0</v>
      </c>
      <c r="AM26" s="3">
        <f>-Sheet1!AL92-Sheet2!AL92</f>
        <v>0</v>
      </c>
      <c r="AN26" s="3">
        <f>-Sheet1!AM92-Sheet2!AM92</f>
        <v>0</v>
      </c>
      <c r="AO26" s="3">
        <f>-Sheet1!AN92-Sheet2!AN92</f>
        <v>0</v>
      </c>
      <c r="AP26" s="3">
        <f>-Sheet1!AO92-Sheet2!AO92</f>
        <v>0</v>
      </c>
      <c r="AQ26" s="3">
        <f>-Sheet1!AP92-Sheet2!AP92</f>
        <v>0</v>
      </c>
      <c r="AR26" s="3">
        <f>-Sheet1!AQ92-Sheet2!AQ92</f>
        <v>0</v>
      </c>
      <c r="AS26" s="3">
        <f>-Sheet1!AR92-Sheet2!AR92</f>
        <v>0</v>
      </c>
      <c r="AT26" s="3">
        <f>-Sheet1!AS92-Sheet2!AS92</f>
        <v>0</v>
      </c>
      <c r="AU26" s="3">
        <f>-Sheet1!AT92-Sheet2!AT92</f>
        <v>0</v>
      </c>
      <c r="AV26" s="3">
        <f>-Sheet1!AU92-Sheet2!AU92</f>
        <v>0</v>
      </c>
      <c r="AW26" s="3">
        <f>-Sheet1!AV92-Sheet2!AV92</f>
        <v>0</v>
      </c>
      <c r="AX26" s="3">
        <f>-Sheet1!AW92-Sheet2!AW92</f>
        <v>0</v>
      </c>
      <c r="AY26" s="3">
        <f>-Sheet1!AX92-Sheet2!AX92</f>
        <v>0</v>
      </c>
      <c r="AZ26" s="3">
        <f>-Sheet1!AY92-Sheet2!AY92</f>
        <v>0</v>
      </c>
      <c r="BA26" s="3">
        <f>-Sheet1!AZ92-Sheet2!AZ92</f>
        <v>0</v>
      </c>
      <c r="BB26" s="3">
        <f>-Sheet1!BA92-Sheet2!BA92</f>
        <v>0</v>
      </c>
      <c r="BC26" s="3">
        <f>-Sheet1!BB92-Sheet2!BB92</f>
        <v>0</v>
      </c>
      <c r="BD26" s="3">
        <f>-Sheet1!BC92-Sheet2!BC92</f>
        <v>0</v>
      </c>
      <c r="BE26" s="3">
        <f>-Sheet1!BD92-Sheet2!BD92</f>
        <v>0</v>
      </c>
      <c r="BF26" s="3">
        <f>-Sheet1!BE92-Sheet2!BE92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 ht="15">
      <c r="A27">
        <v>4.2</v>
      </c>
      <c r="B27" s="45" t="s">
        <v>36</v>
      </c>
      <c r="C27" t="s">
        <v>197</v>
      </c>
      <c r="D27" s="3">
        <f>SUM(D28:D37)</f>
        <v>-27124063.855830543</v>
      </c>
      <c r="E27" s="3">
        <f t="shared" ref="E27:BP27" si="12">SUM(E28:E37)</f>
        <v>-183496255.42332214</v>
      </c>
      <c r="F27" s="3">
        <f t="shared" si="12"/>
        <v>-79248127.711661085</v>
      </c>
      <c r="G27" s="3">
        <f t="shared" si="12"/>
        <v>-79248127.711661085</v>
      </c>
      <c r="H27" s="3">
        <f t="shared" si="12"/>
        <v>-79248127.711661085</v>
      </c>
      <c r="I27" s="3">
        <f t="shared" si="12"/>
        <v>-79248127.711661085</v>
      </c>
      <c r="J27" s="3">
        <f t="shared" si="12"/>
        <v>-79248127.711661085</v>
      </c>
      <c r="K27" s="3">
        <f t="shared" si="12"/>
        <v>-79248127.711661085</v>
      </c>
      <c r="L27" s="3">
        <f t="shared" si="12"/>
        <v>-79248127.711661085</v>
      </c>
      <c r="M27" s="3">
        <f t="shared" si="12"/>
        <v>-79248127.711661085</v>
      </c>
      <c r="N27" s="3">
        <f t="shared" si="12"/>
        <v>-79248127.711661085</v>
      </c>
      <c r="O27" s="3">
        <f t="shared" si="12"/>
        <v>-79248127.711661085</v>
      </c>
      <c r="P27" s="3">
        <f t="shared" si="12"/>
        <v>-79248127.711661085</v>
      </c>
      <c r="Q27" s="3">
        <f t="shared" si="12"/>
        <v>-79248127.711661085</v>
      </c>
      <c r="R27" s="3">
        <f t="shared" si="12"/>
        <v>-79248127.711661085</v>
      </c>
      <c r="S27" s="3">
        <f t="shared" si="12"/>
        <v>-79248127.711661085</v>
      </c>
      <c r="T27" s="3">
        <f t="shared" si="12"/>
        <v>-79248127.711661085</v>
      </c>
      <c r="U27" s="3">
        <f t="shared" si="12"/>
        <v>-79248127.711661085</v>
      </c>
      <c r="V27" s="3">
        <f t="shared" si="12"/>
        <v>-79248127.711661085</v>
      </c>
      <c r="W27" s="3">
        <f t="shared" si="12"/>
        <v>-27124063.855830543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249</v>
      </c>
      <c r="D28" s="3">
        <f>-Sheet1!C95-Sheet2!C95</f>
        <v>-1917569.8012722724</v>
      </c>
      <c r="E28" s="3">
        <f>-Sheet1!D95-Sheet2!D95</f>
        <v>-7670279.2050890885</v>
      </c>
      <c r="F28" s="3">
        <f>-Sheet1!E95-Sheet2!E95</f>
        <v>-3835139.6025445447</v>
      </c>
      <c r="G28" s="3">
        <f>-Sheet1!F95-Sheet2!F95</f>
        <v>-3835139.6025445447</v>
      </c>
      <c r="H28" s="3">
        <f>-Sheet1!G95-Sheet2!G95</f>
        <v>-3835139.6025445447</v>
      </c>
      <c r="I28" s="3">
        <f>-Sheet1!H95-Sheet2!H95</f>
        <v>-3835139.6025445447</v>
      </c>
      <c r="J28" s="3">
        <f>-Sheet1!I95-Sheet2!I95</f>
        <v>-3835139.6025445447</v>
      </c>
      <c r="K28" s="3">
        <f>-Sheet1!J95-Sheet2!J95</f>
        <v>-3835139.6025445447</v>
      </c>
      <c r="L28" s="3">
        <f>-Sheet1!K95-Sheet2!K95</f>
        <v>-3835139.6025445447</v>
      </c>
      <c r="M28" s="3">
        <f>-Sheet1!L95-Sheet2!L95</f>
        <v>-3835139.6025445447</v>
      </c>
      <c r="N28" s="3">
        <f>-Sheet1!M95-Sheet2!M95</f>
        <v>-3835139.6025445447</v>
      </c>
      <c r="O28" s="3">
        <f>-Sheet1!N95-Sheet2!N95</f>
        <v>-3835139.6025445447</v>
      </c>
      <c r="P28" s="3">
        <f>-Sheet1!O95-Sheet2!O95</f>
        <v>-3835139.6025445447</v>
      </c>
      <c r="Q28" s="3">
        <f>-Sheet1!P95-Sheet2!P95</f>
        <v>-3835139.6025445447</v>
      </c>
      <c r="R28" s="3">
        <f>-Sheet1!Q95-Sheet2!Q95</f>
        <v>-3835139.6025445447</v>
      </c>
      <c r="S28" s="3">
        <f>-Sheet1!R95-Sheet2!R95</f>
        <v>-3835139.6025445447</v>
      </c>
      <c r="T28" s="3">
        <f>-Sheet1!S95-Sheet2!S95</f>
        <v>-3835139.6025445447</v>
      </c>
      <c r="U28" s="3">
        <f>-Sheet1!T95-Sheet2!T95</f>
        <v>-3835139.6025445447</v>
      </c>
      <c r="V28" s="3">
        <f>-Sheet1!U95-Sheet2!U95</f>
        <v>-3835139.6025445447</v>
      </c>
      <c r="W28" s="3">
        <f>-Sheet1!V95-Sheet2!V95</f>
        <v>-1917569.8012722724</v>
      </c>
      <c r="X28" s="3">
        <f>-Sheet1!W95-Sheet2!W95</f>
        <v>0</v>
      </c>
      <c r="Y28" s="3">
        <f>-Sheet1!X95-Sheet2!X95</f>
        <v>0</v>
      </c>
      <c r="Z28" s="3">
        <f>-Sheet1!Y95-Sheet2!Y95</f>
        <v>0</v>
      </c>
      <c r="AA28" s="3">
        <f>-Sheet1!Z95-Sheet2!Z95</f>
        <v>0</v>
      </c>
      <c r="AB28" s="3">
        <f>-Sheet1!AA95-Sheet2!AA95</f>
        <v>0</v>
      </c>
      <c r="AC28" s="3">
        <f>-Sheet1!AB95-Sheet2!AB95</f>
        <v>0</v>
      </c>
      <c r="AD28" s="3">
        <f>-Sheet1!AC95-Sheet2!AC95</f>
        <v>0</v>
      </c>
      <c r="AE28" s="3">
        <f>-Sheet1!AD95-Sheet2!AD95</f>
        <v>0</v>
      </c>
      <c r="AF28" s="3">
        <f>-Sheet1!AE95-Sheet2!AE95</f>
        <v>0</v>
      </c>
      <c r="AG28" s="3">
        <f>-Sheet1!AF95-Sheet2!AF95</f>
        <v>0</v>
      </c>
      <c r="AH28" s="3">
        <f>-Sheet1!AG95-Sheet2!AG95</f>
        <v>0</v>
      </c>
      <c r="AI28" s="3">
        <f>-Sheet1!AH95-Sheet2!AH95</f>
        <v>0</v>
      </c>
      <c r="AJ28" s="3">
        <f>-Sheet1!AI95-Sheet2!AI95</f>
        <v>0</v>
      </c>
      <c r="AK28" s="3">
        <f>-Sheet1!AJ95-Sheet2!AJ95</f>
        <v>0</v>
      </c>
      <c r="AL28" s="3">
        <f>-Sheet1!AK95-Sheet2!AK95</f>
        <v>0</v>
      </c>
      <c r="AM28" s="3">
        <f>-Sheet1!AL95-Sheet2!AL95</f>
        <v>0</v>
      </c>
      <c r="AN28" s="3">
        <f>-Sheet1!AM95-Sheet2!AM95</f>
        <v>0</v>
      </c>
      <c r="AO28" s="3">
        <f>-Sheet1!AN95-Sheet2!AN95</f>
        <v>0</v>
      </c>
      <c r="AP28" s="3">
        <f>-Sheet1!AO95-Sheet2!AO95</f>
        <v>0</v>
      </c>
      <c r="AQ28" s="3">
        <f>-Sheet1!AP95-Sheet2!AP95</f>
        <v>0</v>
      </c>
      <c r="AR28" s="3">
        <f>-Sheet1!AQ95-Sheet2!AQ95</f>
        <v>0</v>
      </c>
      <c r="AS28" s="3">
        <f>-Sheet1!AR95-Sheet2!AR95</f>
        <v>0</v>
      </c>
      <c r="AT28" s="3">
        <f>-Sheet1!AS95-Sheet2!AS95</f>
        <v>0</v>
      </c>
      <c r="AU28" s="3">
        <f>-Sheet1!AT95-Sheet2!AT95</f>
        <v>0</v>
      </c>
      <c r="AV28" s="3">
        <f>-Sheet1!AU95-Sheet2!AU95</f>
        <v>0</v>
      </c>
      <c r="AW28" s="3">
        <f>-Sheet1!AV95-Sheet2!AV95</f>
        <v>0</v>
      </c>
      <c r="AX28" s="3">
        <f>-Sheet1!AW95-Sheet2!AW95</f>
        <v>0</v>
      </c>
      <c r="AY28" s="3">
        <f>-Sheet1!AX95-Sheet2!AX95</f>
        <v>0</v>
      </c>
      <c r="AZ28" s="3">
        <f>-Sheet1!AY95-Sheet2!AY95</f>
        <v>0</v>
      </c>
      <c r="BA28" s="3">
        <f>-Sheet1!AZ95-Sheet2!AZ95</f>
        <v>0</v>
      </c>
      <c r="BB28" s="3">
        <f>-Sheet1!BA95-Sheet2!BA95</f>
        <v>0</v>
      </c>
      <c r="BC28" s="3">
        <f>-Sheet1!BB95-Sheet2!BB95</f>
        <v>0</v>
      </c>
      <c r="BD28" s="3">
        <f>-Sheet1!BC95-Sheet2!BC95</f>
        <v>0</v>
      </c>
      <c r="BE28" s="3">
        <f>-Sheet1!BD95-Sheet2!BD95</f>
        <v>0</v>
      </c>
      <c r="BF28" s="3">
        <f>-Sheet1!BE95-Sheet2!BE95</f>
        <v>0</v>
      </c>
      <c r="BG28" s="3">
        <f>-Sheet1!BF95-Sheet2!BF95</f>
        <v>0</v>
      </c>
      <c r="BH28" s="3">
        <f>-Sheet1!BG95-Sheet2!BG95</f>
        <v>0</v>
      </c>
      <c r="BI28" s="3">
        <f>-Sheet1!BH95-Sheet2!BH95</f>
        <v>0</v>
      </c>
      <c r="BJ28" s="3">
        <f>-Sheet1!BI95-Sheet2!BI95</f>
        <v>0</v>
      </c>
      <c r="BK28" s="3">
        <f>-Sheet1!BJ95-Sheet2!BJ95</f>
        <v>0</v>
      </c>
      <c r="BL28" s="3">
        <f>-Sheet1!BK95-Sheet2!BK95</f>
        <v>0</v>
      </c>
      <c r="BM28" s="3">
        <f>-Sheet1!BL95-Sheet2!BL95</f>
        <v>0</v>
      </c>
      <c r="BN28" s="3">
        <f>-Sheet1!BM95-Sheet2!BM95</f>
        <v>0</v>
      </c>
      <c r="BO28" s="3">
        <f>-Sheet1!BN95-Sheet2!BN95</f>
        <v>0</v>
      </c>
      <c r="BP28" s="3">
        <f>-Sheet1!BO95-Sheet2!BO95</f>
        <v>0</v>
      </c>
      <c r="BQ28" s="3">
        <f>-Sheet1!BP95-Sheet2!BP95</f>
        <v>0</v>
      </c>
      <c r="BR28" s="3">
        <f>-Sheet1!BQ95-Sheet2!BQ95</f>
        <v>0</v>
      </c>
      <c r="BS28" s="3">
        <f>-Sheet1!BR95-Sheet2!BR95</f>
        <v>0</v>
      </c>
      <c r="BT28" s="3">
        <f>-Sheet1!BS95-Sheet2!BS95</f>
        <v>0</v>
      </c>
    </row>
    <row r="29" spans="1:72">
      <c r="B29" s="59" t="s">
        <v>250</v>
      </c>
      <c r="D29" s="3">
        <f>-Sheet1!C96-Sheet2!C96</f>
        <v>-2541969.4801650792</v>
      </c>
      <c r="E29" s="3">
        <f>-Sheet1!D96-Sheet2!D96</f>
        <v>-10167877.920660317</v>
      </c>
      <c r="F29" s="3">
        <f>-Sheet1!E96-Sheet2!E96</f>
        <v>-5083938.9603301585</v>
      </c>
      <c r="G29" s="3">
        <f>-Sheet1!F96-Sheet2!F96</f>
        <v>-5083938.9603301585</v>
      </c>
      <c r="H29" s="3">
        <f>-Sheet1!G96-Sheet2!G96</f>
        <v>-5083938.9603301585</v>
      </c>
      <c r="I29" s="3">
        <f>-Sheet1!H96-Sheet2!H96</f>
        <v>-5083938.9603301585</v>
      </c>
      <c r="J29" s="3">
        <f>-Sheet1!I96-Sheet2!I96</f>
        <v>-5083938.9603301585</v>
      </c>
      <c r="K29" s="3">
        <f>-Sheet1!J96-Sheet2!J96</f>
        <v>-5083938.9603301585</v>
      </c>
      <c r="L29" s="3">
        <f>-Sheet1!K96-Sheet2!K96</f>
        <v>-5083938.9603301585</v>
      </c>
      <c r="M29" s="3">
        <f>-Sheet1!L96-Sheet2!L96</f>
        <v>-5083938.9603301585</v>
      </c>
      <c r="N29" s="3">
        <f>-Sheet1!M96-Sheet2!M96</f>
        <v>-5083938.9603301585</v>
      </c>
      <c r="O29" s="3">
        <f>-Sheet1!N96-Sheet2!N96</f>
        <v>-5083938.9603301585</v>
      </c>
      <c r="P29" s="3">
        <f>-Sheet1!O96-Sheet2!O96</f>
        <v>-5083938.9603301585</v>
      </c>
      <c r="Q29" s="3">
        <f>-Sheet1!P96-Sheet2!P96</f>
        <v>-5083938.9603301585</v>
      </c>
      <c r="R29" s="3">
        <f>-Sheet1!Q96-Sheet2!Q96</f>
        <v>-5083938.9603301585</v>
      </c>
      <c r="S29" s="3">
        <f>-Sheet1!R96-Sheet2!R96</f>
        <v>-5083938.9603301585</v>
      </c>
      <c r="T29" s="3">
        <f>-Sheet1!S96-Sheet2!S96</f>
        <v>-5083938.9603301585</v>
      </c>
      <c r="U29" s="3">
        <f>-Sheet1!T96-Sheet2!T96</f>
        <v>-5083938.9603301585</v>
      </c>
      <c r="V29" s="3">
        <f>-Sheet1!U96-Sheet2!U96</f>
        <v>-5083938.9603301585</v>
      </c>
      <c r="W29" s="3">
        <f>-Sheet1!V96-Sheet2!V96</f>
        <v>-2541969.4801650792</v>
      </c>
      <c r="X29" s="3">
        <f>-Sheet1!W96-Sheet2!W96</f>
        <v>0</v>
      </c>
      <c r="Y29" s="3">
        <f>-Sheet1!X96-Sheet2!X96</f>
        <v>0</v>
      </c>
      <c r="Z29" s="3">
        <f>-Sheet1!Y96-Sheet2!Y96</f>
        <v>0</v>
      </c>
      <c r="AA29" s="3">
        <f>-Sheet1!Z96-Sheet2!Z96</f>
        <v>0</v>
      </c>
      <c r="AB29" s="3">
        <f>-Sheet1!AA96-Sheet2!AA96</f>
        <v>0</v>
      </c>
      <c r="AC29" s="3">
        <f>-Sheet1!AB96-Sheet2!AB96</f>
        <v>0</v>
      </c>
      <c r="AD29" s="3">
        <f>-Sheet1!AC96-Sheet2!AC96</f>
        <v>0</v>
      </c>
      <c r="AE29" s="3">
        <f>-Sheet1!AD96-Sheet2!AD96</f>
        <v>0</v>
      </c>
      <c r="AF29" s="3">
        <f>-Sheet1!AE96-Sheet2!AE96</f>
        <v>0</v>
      </c>
      <c r="AG29" s="3">
        <f>-Sheet1!AF96-Sheet2!AF96</f>
        <v>0</v>
      </c>
      <c r="AH29" s="3">
        <f>-Sheet1!AG96-Sheet2!AG96</f>
        <v>0</v>
      </c>
      <c r="AI29" s="3">
        <f>-Sheet1!AH96-Sheet2!AH96</f>
        <v>0</v>
      </c>
      <c r="AJ29" s="3">
        <f>-Sheet1!AI96-Sheet2!AI96</f>
        <v>0</v>
      </c>
      <c r="AK29" s="3">
        <f>-Sheet1!AJ96-Sheet2!AJ96</f>
        <v>0</v>
      </c>
      <c r="AL29" s="3">
        <f>-Sheet1!AK96-Sheet2!AK96</f>
        <v>0</v>
      </c>
      <c r="AM29" s="3">
        <f>-Sheet1!AL96-Sheet2!AL96</f>
        <v>0</v>
      </c>
      <c r="AN29" s="3">
        <f>-Sheet1!AM96-Sheet2!AM96</f>
        <v>0</v>
      </c>
      <c r="AO29" s="3">
        <f>-Sheet1!AN96-Sheet2!AN96</f>
        <v>0</v>
      </c>
      <c r="AP29" s="3">
        <f>-Sheet1!AO96-Sheet2!AO96</f>
        <v>0</v>
      </c>
      <c r="AQ29" s="3">
        <f>-Sheet1!AP96-Sheet2!AP96</f>
        <v>0</v>
      </c>
      <c r="AR29" s="3">
        <f>-Sheet1!AQ96-Sheet2!AQ96</f>
        <v>0</v>
      </c>
      <c r="AS29" s="3">
        <f>-Sheet1!AR96-Sheet2!AR96</f>
        <v>0</v>
      </c>
      <c r="AT29" s="3">
        <f>-Sheet1!AS96-Sheet2!AS96</f>
        <v>0</v>
      </c>
      <c r="AU29" s="3">
        <f>-Sheet1!AT96-Sheet2!AT96</f>
        <v>0</v>
      </c>
      <c r="AV29" s="3">
        <f>-Sheet1!AU96-Sheet2!AU96</f>
        <v>0</v>
      </c>
      <c r="AW29" s="3">
        <f>-Sheet1!AV96-Sheet2!AV96</f>
        <v>0</v>
      </c>
      <c r="AX29" s="3">
        <f>-Sheet1!AW96-Sheet2!AW96</f>
        <v>0</v>
      </c>
      <c r="AY29" s="3">
        <f>-Sheet1!AX96-Sheet2!AX96</f>
        <v>0</v>
      </c>
      <c r="AZ29" s="3">
        <f>-Sheet1!AY96-Sheet2!AY96</f>
        <v>0</v>
      </c>
      <c r="BA29" s="3">
        <f>-Sheet1!AZ96-Sheet2!AZ96</f>
        <v>0</v>
      </c>
      <c r="BB29" s="3">
        <f>-Sheet1!BA96-Sheet2!BA96</f>
        <v>0</v>
      </c>
      <c r="BC29" s="3">
        <f>-Sheet1!BB96-Sheet2!BB96</f>
        <v>0</v>
      </c>
      <c r="BD29" s="3">
        <f>-Sheet1!BC96-Sheet2!BC96</f>
        <v>0</v>
      </c>
      <c r="BE29" s="3">
        <f>-Sheet1!BD96-Sheet2!BD96</f>
        <v>0</v>
      </c>
      <c r="BF29" s="3">
        <f>-Sheet1!BE96-Sheet2!BE96</f>
        <v>0</v>
      </c>
      <c r="BG29" s="3">
        <f>-Sheet1!BF96-Sheet2!BF96</f>
        <v>0</v>
      </c>
      <c r="BH29" s="3">
        <f>-Sheet1!BG96-Sheet2!BG96</f>
        <v>0</v>
      </c>
      <c r="BI29" s="3">
        <f>-Sheet1!BH96-Sheet2!BH96</f>
        <v>0</v>
      </c>
      <c r="BJ29" s="3">
        <f>-Sheet1!BI96-Sheet2!BI96</f>
        <v>0</v>
      </c>
      <c r="BK29" s="3">
        <f>-Sheet1!BJ96-Sheet2!BJ96</f>
        <v>0</v>
      </c>
      <c r="BL29" s="3">
        <f>-Sheet1!BK96-Sheet2!BK96</f>
        <v>0</v>
      </c>
      <c r="BM29" s="3">
        <f>-Sheet1!BL96-Sheet2!BL96</f>
        <v>0</v>
      </c>
      <c r="BN29" s="3">
        <f>-Sheet1!BM96-Sheet2!BM96</f>
        <v>0</v>
      </c>
      <c r="BO29" s="3">
        <f>-Sheet1!BN96-Sheet2!BN96</f>
        <v>0</v>
      </c>
      <c r="BP29" s="3">
        <f>-Sheet1!BO96-Sheet2!BO96</f>
        <v>0</v>
      </c>
      <c r="BQ29" s="3">
        <f>-Sheet1!BP96-Sheet2!BP96</f>
        <v>0</v>
      </c>
      <c r="BR29" s="3">
        <f>-Sheet1!BQ96-Sheet2!BQ96</f>
        <v>0</v>
      </c>
      <c r="BS29" s="3">
        <f>-Sheet1!BR96-Sheet2!BR96</f>
        <v>0</v>
      </c>
      <c r="BT29" s="3">
        <f>-Sheet1!BS96-Sheet2!BS96</f>
        <v>0</v>
      </c>
    </row>
    <row r="30" spans="1:72">
      <c r="B30" s="60" t="s">
        <v>251</v>
      </c>
      <c r="D30" s="3">
        <f>-Sheet1!C97-Sheet2!C97</f>
        <v>-16663983.035185501</v>
      </c>
      <c r="E30" s="3">
        <f>-Sheet1!D97-Sheet2!D97</f>
        <v>-66655932.140741996</v>
      </c>
      <c r="F30" s="3">
        <f>-Sheet1!E97-Sheet2!E97</f>
        <v>-33327966.070371002</v>
      </c>
      <c r="G30" s="3">
        <f>-Sheet1!F97-Sheet2!F97</f>
        <v>-33327966.070371002</v>
      </c>
      <c r="H30" s="3">
        <f>-Sheet1!G97-Sheet2!G97</f>
        <v>-33327966.070371002</v>
      </c>
      <c r="I30" s="3">
        <f>-Sheet1!H97-Sheet2!H97</f>
        <v>-33327966.070371002</v>
      </c>
      <c r="J30" s="3">
        <f>-Sheet1!I97-Sheet2!I97</f>
        <v>-33327966.070371002</v>
      </c>
      <c r="K30" s="3">
        <f>-Sheet1!J97-Sheet2!J97</f>
        <v>-33327966.070371002</v>
      </c>
      <c r="L30" s="3">
        <f>-Sheet1!K97-Sheet2!K97</f>
        <v>-33327966.070371002</v>
      </c>
      <c r="M30" s="3">
        <f>-Sheet1!L97-Sheet2!L97</f>
        <v>-33327966.070371002</v>
      </c>
      <c r="N30" s="3">
        <f>-Sheet1!M97-Sheet2!M97</f>
        <v>-33327966.070371002</v>
      </c>
      <c r="O30" s="3">
        <f>-Sheet1!N97-Sheet2!N97</f>
        <v>-33327966.070371002</v>
      </c>
      <c r="P30" s="3">
        <f>-Sheet1!O97-Sheet2!O97</f>
        <v>-33327966.070371002</v>
      </c>
      <c r="Q30" s="3">
        <f>-Sheet1!P97-Sheet2!P97</f>
        <v>-33327966.070371002</v>
      </c>
      <c r="R30" s="3">
        <f>-Sheet1!Q97-Sheet2!Q97</f>
        <v>-33327966.070371002</v>
      </c>
      <c r="S30" s="3">
        <f>-Sheet1!R97-Sheet2!R97</f>
        <v>-33327966.070371002</v>
      </c>
      <c r="T30" s="3">
        <f>-Sheet1!S97-Sheet2!S97</f>
        <v>-33327966.070371002</v>
      </c>
      <c r="U30" s="3">
        <f>-Sheet1!T97-Sheet2!T97</f>
        <v>-33327966.070371002</v>
      </c>
      <c r="V30" s="3">
        <f>-Sheet1!U97-Sheet2!U97</f>
        <v>-33327966.070371002</v>
      </c>
      <c r="W30" s="3">
        <f>-Sheet1!V97-Sheet2!V97</f>
        <v>-16663983.035185501</v>
      </c>
      <c r="X30" s="3">
        <f>-Sheet1!W97-Sheet2!W97</f>
        <v>0</v>
      </c>
      <c r="Y30" s="3">
        <f>-Sheet1!X97-Sheet2!X97</f>
        <v>0</v>
      </c>
      <c r="Z30" s="3">
        <f>-Sheet1!Y97-Sheet2!Y97</f>
        <v>0</v>
      </c>
      <c r="AA30" s="3">
        <f>-Sheet1!Z97-Sheet2!Z97</f>
        <v>0</v>
      </c>
      <c r="AB30" s="3">
        <f>-Sheet1!AA97-Sheet2!AA97</f>
        <v>0</v>
      </c>
      <c r="AC30" s="3">
        <f>-Sheet1!AB97-Sheet2!AB97</f>
        <v>0</v>
      </c>
      <c r="AD30" s="3">
        <f>-Sheet1!AC97-Sheet2!AC97</f>
        <v>0</v>
      </c>
      <c r="AE30" s="3">
        <f>-Sheet1!AD97-Sheet2!AD97</f>
        <v>0</v>
      </c>
      <c r="AF30" s="3">
        <f>-Sheet1!AE97-Sheet2!AE97</f>
        <v>0</v>
      </c>
      <c r="AG30" s="3">
        <f>-Sheet1!AF97-Sheet2!AF97</f>
        <v>0</v>
      </c>
      <c r="AH30" s="3">
        <f>-Sheet1!AG97-Sheet2!AG97</f>
        <v>0</v>
      </c>
      <c r="AI30" s="3">
        <f>-Sheet1!AH97-Sheet2!AH97</f>
        <v>0</v>
      </c>
      <c r="AJ30" s="3">
        <f>-Sheet1!AI97-Sheet2!AI97</f>
        <v>0</v>
      </c>
      <c r="AK30" s="3">
        <f>-Sheet1!AJ97-Sheet2!AJ97</f>
        <v>0</v>
      </c>
      <c r="AL30" s="3">
        <f>-Sheet1!AK97-Sheet2!AK97</f>
        <v>0</v>
      </c>
      <c r="AM30" s="3">
        <f>-Sheet1!AL97-Sheet2!AL97</f>
        <v>0</v>
      </c>
      <c r="AN30" s="3">
        <f>-Sheet1!AM97-Sheet2!AM97</f>
        <v>0</v>
      </c>
      <c r="AO30" s="3">
        <f>-Sheet1!AN97-Sheet2!AN97</f>
        <v>0</v>
      </c>
      <c r="AP30" s="3">
        <f>-Sheet1!AO97-Sheet2!AO97</f>
        <v>0</v>
      </c>
      <c r="AQ30" s="3">
        <f>-Sheet1!AP97-Sheet2!AP97</f>
        <v>0</v>
      </c>
      <c r="AR30" s="3">
        <f>-Sheet1!AQ97-Sheet2!AQ97</f>
        <v>0</v>
      </c>
      <c r="AS30" s="3">
        <f>-Sheet1!AR97-Sheet2!AR97</f>
        <v>0</v>
      </c>
      <c r="AT30" s="3">
        <f>-Sheet1!AS97-Sheet2!AS97</f>
        <v>0</v>
      </c>
      <c r="AU30" s="3">
        <f>-Sheet1!AT97-Sheet2!AT97</f>
        <v>0</v>
      </c>
      <c r="AV30" s="3">
        <f>-Sheet1!AU97-Sheet2!AU97</f>
        <v>0</v>
      </c>
      <c r="AW30" s="3">
        <f>-Sheet1!AV97-Sheet2!AV97</f>
        <v>0</v>
      </c>
      <c r="AX30" s="3">
        <f>-Sheet1!AW97-Sheet2!AW97</f>
        <v>0</v>
      </c>
      <c r="AY30" s="3">
        <f>-Sheet1!AX97-Sheet2!AX97</f>
        <v>0</v>
      </c>
      <c r="AZ30" s="3">
        <f>-Sheet1!AY97-Sheet2!AY97</f>
        <v>0</v>
      </c>
      <c r="BA30" s="3">
        <f>-Sheet1!AZ97-Sheet2!AZ97</f>
        <v>0</v>
      </c>
      <c r="BB30" s="3">
        <f>-Sheet1!BA97-Sheet2!BA97</f>
        <v>0</v>
      </c>
      <c r="BC30" s="3">
        <f>-Sheet1!BB97-Sheet2!BB97</f>
        <v>0</v>
      </c>
      <c r="BD30" s="3">
        <f>-Sheet1!BC97-Sheet2!BC97</f>
        <v>0</v>
      </c>
      <c r="BE30" s="3">
        <f>-Sheet1!BD97-Sheet2!BD97</f>
        <v>0</v>
      </c>
      <c r="BF30" s="3">
        <f>-Sheet1!BE97-Sheet2!BE97</f>
        <v>0</v>
      </c>
      <c r="BG30" s="3">
        <f>-Sheet1!BF97-Sheet2!BF97</f>
        <v>0</v>
      </c>
      <c r="BH30" s="3">
        <f>-Sheet1!BG97-Sheet2!BG97</f>
        <v>0</v>
      </c>
      <c r="BI30" s="3">
        <f>-Sheet1!BH97-Sheet2!BH97</f>
        <v>0</v>
      </c>
      <c r="BJ30" s="3">
        <f>-Sheet1!BI97-Sheet2!BI97</f>
        <v>0</v>
      </c>
      <c r="BK30" s="3">
        <f>-Sheet1!BJ97-Sheet2!BJ97</f>
        <v>0</v>
      </c>
      <c r="BL30" s="3">
        <f>-Sheet1!BK97-Sheet2!BK97</f>
        <v>0</v>
      </c>
      <c r="BM30" s="3">
        <f>-Sheet1!BL97-Sheet2!BL97</f>
        <v>0</v>
      </c>
      <c r="BN30" s="3">
        <f>-Sheet1!BM97-Sheet2!BM97</f>
        <v>0</v>
      </c>
      <c r="BO30" s="3">
        <f>-Sheet1!BN97-Sheet2!BN97</f>
        <v>0</v>
      </c>
      <c r="BP30" s="3">
        <f>-Sheet1!BO97-Sheet2!BO97</f>
        <v>0</v>
      </c>
      <c r="BQ30" s="3">
        <f>-Sheet1!BP97-Sheet2!BP97</f>
        <v>0</v>
      </c>
      <c r="BR30" s="3">
        <f>-Sheet1!BQ97-Sheet2!BQ97</f>
        <v>0</v>
      </c>
      <c r="BS30" s="3">
        <f>-Sheet1!BR97-Sheet2!BR97</f>
        <v>0</v>
      </c>
      <c r="BT30" s="3">
        <f>-Sheet1!BS97-Sheet2!BS97</f>
        <v>0</v>
      </c>
    </row>
    <row r="31" spans="1:72">
      <c r="B31" s="60" t="s">
        <v>252</v>
      </c>
      <c r="D31" s="3">
        <f>-Sheet1!C98-Sheet2!C98</f>
        <v>0</v>
      </c>
      <c r="E31" s="3">
        <f>-Sheet1!D98-Sheet2!D98</f>
        <v>-15000000</v>
      </c>
      <c r="F31" s="3">
        <f>-Sheet1!E98-Sheet2!E98</f>
        <v>-5000000</v>
      </c>
      <c r="G31" s="3">
        <f>-Sheet1!F98-Sheet2!F98</f>
        <v>-5000000</v>
      </c>
      <c r="H31" s="3">
        <f>-Sheet1!G98-Sheet2!G98</f>
        <v>-5000000</v>
      </c>
      <c r="I31" s="3">
        <f>-Sheet1!H98-Sheet2!H98</f>
        <v>-5000000</v>
      </c>
      <c r="J31" s="3">
        <f>-Sheet1!I98-Sheet2!I98</f>
        <v>-5000000</v>
      </c>
      <c r="K31" s="3">
        <f>-Sheet1!J98-Sheet2!J98</f>
        <v>-5000000</v>
      </c>
      <c r="L31" s="3">
        <f>-Sheet1!K98-Sheet2!K98</f>
        <v>-5000000</v>
      </c>
      <c r="M31" s="3">
        <f>-Sheet1!L98-Sheet2!L98</f>
        <v>-5000000</v>
      </c>
      <c r="N31" s="3">
        <f>-Sheet1!M98-Sheet2!M98</f>
        <v>-5000000</v>
      </c>
      <c r="O31" s="3">
        <f>-Sheet1!N98-Sheet2!N98</f>
        <v>-5000000</v>
      </c>
      <c r="P31" s="3">
        <f>-Sheet1!O98-Sheet2!O98</f>
        <v>-5000000</v>
      </c>
      <c r="Q31" s="3">
        <f>-Sheet1!P98-Sheet2!P98</f>
        <v>-5000000</v>
      </c>
      <c r="R31" s="3">
        <f>-Sheet1!Q98-Sheet2!Q98</f>
        <v>-5000000</v>
      </c>
      <c r="S31" s="3">
        <f>-Sheet1!R98-Sheet2!R98</f>
        <v>-5000000</v>
      </c>
      <c r="T31" s="3">
        <f>-Sheet1!S98-Sheet2!S98</f>
        <v>-5000000</v>
      </c>
      <c r="U31" s="3">
        <f>-Sheet1!T98-Sheet2!T98</f>
        <v>-5000000</v>
      </c>
      <c r="V31" s="3">
        <f>-Sheet1!U98-Sheet2!U98</f>
        <v>-5000000</v>
      </c>
      <c r="W31" s="3">
        <f>-Sheet1!V98-Sheet2!V98</f>
        <v>0</v>
      </c>
      <c r="X31" s="3">
        <f>-Sheet1!W98-Sheet2!W98</f>
        <v>0</v>
      </c>
      <c r="Y31" s="3">
        <f>-Sheet1!X98-Sheet2!X98</f>
        <v>0</v>
      </c>
      <c r="Z31" s="3">
        <f>-Sheet1!Y98-Sheet2!Y98</f>
        <v>0</v>
      </c>
      <c r="AA31" s="3">
        <f>-Sheet1!Z98-Sheet2!Z98</f>
        <v>0</v>
      </c>
      <c r="AB31" s="3">
        <f>-Sheet1!AA98-Sheet2!AA98</f>
        <v>0</v>
      </c>
      <c r="AC31" s="3">
        <f>-Sheet1!AB98-Sheet2!AB98</f>
        <v>0</v>
      </c>
      <c r="AD31" s="3">
        <f>-Sheet1!AC98-Sheet2!AC98</f>
        <v>0</v>
      </c>
      <c r="AE31" s="3">
        <f>-Sheet1!AD98-Sheet2!AD98</f>
        <v>0</v>
      </c>
      <c r="AF31" s="3">
        <f>-Sheet1!AE98-Sheet2!AE98</f>
        <v>0</v>
      </c>
      <c r="AG31" s="3">
        <f>-Sheet1!AF98-Sheet2!AF98</f>
        <v>0</v>
      </c>
      <c r="AH31" s="3">
        <f>-Sheet1!AG98-Sheet2!AG98</f>
        <v>0</v>
      </c>
      <c r="AI31" s="3">
        <f>-Sheet1!AH98-Sheet2!AH98</f>
        <v>0</v>
      </c>
      <c r="AJ31" s="3">
        <f>-Sheet1!AI98-Sheet2!AI98</f>
        <v>0</v>
      </c>
      <c r="AK31" s="3">
        <f>-Sheet1!AJ98-Sheet2!AJ98</f>
        <v>0</v>
      </c>
      <c r="AL31" s="3">
        <f>-Sheet1!AK98-Sheet2!AK98</f>
        <v>0</v>
      </c>
      <c r="AM31" s="3">
        <f>-Sheet1!AL98-Sheet2!AL98</f>
        <v>0</v>
      </c>
      <c r="AN31" s="3">
        <f>-Sheet1!AM98-Sheet2!AM98</f>
        <v>0</v>
      </c>
      <c r="AO31" s="3">
        <f>-Sheet1!AN98-Sheet2!AN98</f>
        <v>0</v>
      </c>
      <c r="AP31" s="3">
        <f>-Sheet1!AO98-Sheet2!AO98</f>
        <v>0</v>
      </c>
      <c r="AQ31" s="3">
        <f>-Sheet1!AP98-Sheet2!AP98</f>
        <v>0</v>
      </c>
      <c r="AR31" s="3">
        <f>-Sheet1!AQ98-Sheet2!AQ98</f>
        <v>0</v>
      </c>
      <c r="AS31" s="3">
        <f>-Sheet1!AR98-Sheet2!AR98</f>
        <v>0</v>
      </c>
      <c r="AT31" s="3">
        <f>-Sheet1!AS98-Sheet2!AS98</f>
        <v>0</v>
      </c>
      <c r="AU31" s="3">
        <f>-Sheet1!AT98-Sheet2!AT98</f>
        <v>0</v>
      </c>
      <c r="AV31" s="3">
        <f>-Sheet1!AU98-Sheet2!AU98</f>
        <v>0</v>
      </c>
      <c r="AW31" s="3">
        <f>-Sheet1!AV98-Sheet2!AV98</f>
        <v>0</v>
      </c>
      <c r="AX31" s="3">
        <f>-Sheet1!AW98-Sheet2!AW98</f>
        <v>0</v>
      </c>
      <c r="AY31" s="3">
        <f>-Sheet1!AX98-Sheet2!AX98</f>
        <v>0</v>
      </c>
      <c r="AZ31" s="3">
        <f>-Sheet1!AY98-Sheet2!AY98</f>
        <v>0</v>
      </c>
      <c r="BA31" s="3">
        <f>-Sheet1!AZ98-Sheet2!AZ98</f>
        <v>0</v>
      </c>
      <c r="BB31" s="3">
        <f>-Sheet1!BA98-Sheet2!BA98</f>
        <v>0</v>
      </c>
      <c r="BC31" s="3">
        <f>-Sheet1!BB98-Sheet2!BB98</f>
        <v>0</v>
      </c>
      <c r="BD31" s="3">
        <f>-Sheet1!BC98-Sheet2!BC98</f>
        <v>0</v>
      </c>
      <c r="BE31" s="3">
        <f>-Sheet1!BD98-Sheet2!BD98</f>
        <v>0</v>
      </c>
      <c r="BF31" s="3">
        <f>-Sheet1!BE98-Sheet2!BE98</f>
        <v>0</v>
      </c>
      <c r="BG31" s="3">
        <f>-Sheet1!BF98-Sheet2!BF98</f>
        <v>0</v>
      </c>
      <c r="BH31" s="3">
        <f>-Sheet1!BG98-Sheet2!BG98</f>
        <v>0</v>
      </c>
      <c r="BI31" s="3">
        <f>-Sheet1!BH98-Sheet2!BH98</f>
        <v>0</v>
      </c>
      <c r="BJ31" s="3">
        <f>-Sheet1!BI98-Sheet2!BI98</f>
        <v>0</v>
      </c>
      <c r="BK31" s="3">
        <f>-Sheet1!BJ98-Sheet2!BJ98</f>
        <v>0</v>
      </c>
      <c r="BL31" s="3">
        <f>-Sheet1!BK98-Sheet2!BK98</f>
        <v>0</v>
      </c>
      <c r="BM31" s="3">
        <f>-Sheet1!BL98-Sheet2!BL98</f>
        <v>0</v>
      </c>
      <c r="BN31" s="3">
        <f>-Sheet1!BM98-Sheet2!BM98</f>
        <v>0</v>
      </c>
      <c r="BO31" s="3">
        <f>-Sheet1!BN98-Sheet2!BN98</f>
        <v>0</v>
      </c>
      <c r="BP31" s="3">
        <f>-Sheet1!BO98-Sheet2!BO98</f>
        <v>0</v>
      </c>
      <c r="BQ31" s="3">
        <f>-Sheet1!BP98-Sheet2!BP98</f>
        <v>0</v>
      </c>
      <c r="BR31" s="3">
        <f>-Sheet1!BQ98-Sheet2!BQ98</f>
        <v>0</v>
      </c>
      <c r="BS31" s="3">
        <f>-Sheet1!BR98-Sheet2!BR98</f>
        <v>0</v>
      </c>
      <c r="BT31" s="3">
        <f>-Sheet1!BS98-Sheet2!BS98</f>
        <v>0</v>
      </c>
    </row>
    <row r="32" spans="1:72">
      <c r="B32" s="60" t="s">
        <v>253</v>
      </c>
      <c r="D32" s="3">
        <f>-Sheet1!C99-Sheet2!C99</f>
        <v>-4875929.7131265979</v>
      </c>
      <c r="E32" s="3">
        <f>-Sheet1!D99-Sheet2!D99</f>
        <v>-19503718.852506392</v>
      </c>
      <c r="F32" s="3">
        <f>-Sheet1!E99-Sheet2!E99</f>
        <v>-9751859.4262531959</v>
      </c>
      <c r="G32" s="3">
        <f>-Sheet1!F99-Sheet2!F99</f>
        <v>-9751859.4262531959</v>
      </c>
      <c r="H32" s="3">
        <f>-Sheet1!G99-Sheet2!G99</f>
        <v>-9751859.4262531959</v>
      </c>
      <c r="I32" s="3">
        <f>-Sheet1!H99-Sheet2!H99</f>
        <v>-9751859.4262531959</v>
      </c>
      <c r="J32" s="3">
        <f>-Sheet1!I99-Sheet2!I99</f>
        <v>-9751859.4262531959</v>
      </c>
      <c r="K32" s="3">
        <f>-Sheet1!J99-Sheet2!J99</f>
        <v>-9751859.4262531959</v>
      </c>
      <c r="L32" s="3">
        <f>-Sheet1!K99-Sheet2!K99</f>
        <v>-9751859.4262531959</v>
      </c>
      <c r="M32" s="3">
        <f>-Sheet1!L99-Sheet2!L99</f>
        <v>-9751859.4262531959</v>
      </c>
      <c r="N32" s="3">
        <f>-Sheet1!M99-Sheet2!M99</f>
        <v>-9751859.4262531959</v>
      </c>
      <c r="O32" s="3">
        <f>-Sheet1!N99-Sheet2!N99</f>
        <v>-9751859.4262531959</v>
      </c>
      <c r="P32" s="3">
        <f>-Sheet1!O99-Sheet2!O99</f>
        <v>-9751859.4262531959</v>
      </c>
      <c r="Q32" s="3">
        <f>-Sheet1!P99-Sheet2!P99</f>
        <v>-9751859.4262531959</v>
      </c>
      <c r="R32" s="3">
        <f>-Sheet1!Q99-Sheet2!Q99</f>
        <v>-9751859.4262531959</v>
      </c>
      <c r="S32" s="3">
        <f>-Sheet1!R99-Sheet2!R99</f>
        <v>-9751859.4262531959</v>
      </c>
      <c r="T32" s="3">
        <f>-Sheet1!S99-Sheet2!S99</f>
        <v>-9751859.4262531959</v>
      </c>
      <c r="U32" s="3">
        <f>-Sheet1!T99-Sheet2!T99</f>
        <v>-9751859.4262531959</v>
      </c>
      <c r="V32" s="3">
        <f>-Sheet1!U99-Sheet2!U99</f>
        <v>-9751859.4262531959</v>
      </c>
      <c r="W32" s="3">
        <f>-Sheet1!V99-Sheet2!V99</f>
        <v>-4875929.7131265979</v>
      </c>
      <c r="X32" s="3">
        <f>-Sheet1!W99-Sheet2!W99</f>
        <v>0</v>
      </c>
      <c r="Y32" s="3">
        <f>-Sheet1!X99-Sheet2!X99</f>
        <v>0</v>
      </c>
      <c r="Z32" s="3">
        <f>-Sheet1!Y99-Sheet2!Y99</f>
        <v>0</v>
      </c>
      <c r="AA32" s="3">
        <f>-Sheet1!Z99-Sheet2!Z99</f>
        <v>0</v>
      </c>
      <c r="AB32" s="3">
        <f>-Sheet1!AA99-Sheet2!AA99</f>
        <v>0</v>
      </c>
      <c r="AC32" s="3">
        <f>-Sheet1!AB99-Sheet2!AB99</f>
        <v>0</v>
      </c>
      <c r="AD32" s="3">
        <f>-Sheet1!AC99-Sheet2!AC99</f>
        <v>0</v>
      </c>
      <c r="AE32" s="3">
        <f>-Sheet1!AD99-Sheet2!AD99</f>
        <v>0</v>
      </c>
      <c r="AF32" s="3">
        <f>-Sheet1!AE99-Sheet2!AE99</f>
        <v>0</v>
      </c>
      <c r="AG32" s="3">
        <f>-Sheet1!AF99-Sheet2!AF99</f>
        <v>0</v>
      </c>
      <c r="AH32" s="3">
        <f>-Sheet1!AG99-Sheet2!AG99</f>
        <v>0</v>
      </c>
      <c r="AI32" s="3">
        <f>-Sheet1!AH99-Sheet2!AH99</f>
        <v>0</v>
      </c>
      <c r="AJ32" s="3">
        <f>-Sheet1!AI99-Sheet2!AI99</f>
        <v>0</v>
      </c>
      <c r="AK32" s="3">
        <f>-Sheet1!AJ99-Sheet2!AJ99</f>
        <v>0</v>
      </c>
      <c r="AL32" s="3">
        <f>-Sheet1!AK99-Sheet2!AK99</f>
        <v>0</v>
      </c>
      <c r="AM32" s="3">
        <f>-Sheet1!AL99-Sheet2!AL99</f>
        <v>0</v>
      </c>
      <c r="AN32" s="3">
        <f>-Sheet1!AM99-Sheet2!AM99</f>
        <v>0</v>
      </c>
      <c r="AO32" s="3">
        <f>-Sheet1!AN99-Sheet2!AN99</f>
        <v>0</v>
      </c>
      <c r="AP32" s="3">
        <f>-Sheet1!AO99-Sheet2!AO99</f>
        <v>0</v>
      </c>
      <c r="AQ32" s="3">
        <f>-Sheet1!AP99-Sheet2!AP99</f>
        <v>0</v>
      </c>
      <c r="AR32" s="3">
        <f>-Sheet1!AQ99-Sheet2!AQ99</f>
        <v>0</v>
      </c>
      <c r="AS32" s="3">
        <f>-Sheet1!AR99-Sheet2!AR99</f>
        <v>0</v>
      </c>
      <c r="AT32" s="3">
        <f>-Sheet1!AS99-Sheet2!AS99</f>
        <v>0</v>
      </c>
      <c r="AU32" s="3">
        <f>-Sheet1!AT99-Sheet2!AT99</f>
        <v>0</v>
      </c>
      <c r="AV32" s="3">
        <f>-Sheet1!AU99-Sheet2!AU99</f>
        <v>0</v>
      </c>
      <c r="AW32" s="3">
        <f>-Sheet1!AV99-Sheet2!AV99</f>
        <v>0</v>
      </c>
      <c r="AX32" s="3">
        <f>-Sheet1!AW99-Sheet2!AW99</f>
        <v>0</v>
      </c>
      <c r="AY32" s="3">
        <f>-Sheet1!AX99-Sheet2!AX99</f>
        <v>0</v>
      </c>
      <c r="AZ32" s="3">
        <f>-Sheet1!AY99-Sheet2!AY99</f>
        <v>0</v>
      </c>
      <c r="BA32" s="3">
        <f>-Sheet1!AZ99-Sheet2!AZ99</f>
        <v>0</v>
      </c>
      <c r="BB32" s="3">
        <f>-Sheet1!BA99-Sheet2!BA99</f>
        <v>0</v>
      </c>
      <c r="BC32" s="3">
        <f>-Sheet1!BB99-Sheet2!BB99</f>
        <v>0</v>
      </c>
      <c r="BD32" s="3">
        <f>-Sheet1!BC99-Sheet2!BC99</f>
        <v>0</v>
      </c>
      <c r="BE32" s="3">
        <f>-Sheet1!BD99-Sheet2!BD99</f>
        <v>0</v>
      </c>
      <c r="BF32" s="3">
        <f>-Sheet1!BE99-Sheet2!BE99</f>
        <v>0</v>
      </c>
      <c r="BG32" s="3">
        <f>-Sheet1!BF99-Sheet2!BF99</f>
        <v>0</v>
      </c>
      <c r="BH32" s="3">
        <f>-Sheet1!BG99-Sheet2!BG99</f>
        <v>0</v>
      </c>
      <c r="BI32" s="3">
        <f>-Sheet1!BH99-Sheet2!BH99</f>
        <v>0</v>
      </c>
      <c r="BJ32" s="3">
        <f>-Sheet1!BI99-Sheet2!BI99</f>
        <v>0</v>
      </c>
      <c r="BK32" s="3">
        <f>-Sheet1!BJ99-Sheet2!BJ99</f>
        <v>0</v>
      </c>
      <c r="BL32" s="3">
        <f>-Sheet1!BK99-Sheet2!BK99</f>
        <v>0</v>
      </c>
      <c r="BM32" s="3">
        <f>-Sheet1!BL99-Sheet2!BL99</f>
        <v>0</v>
      </c>
      <c r="BN32" s="3">
        <f>-Sheet1!BM99-Sheet2!BM99</f>
        <v>0</v>
      </c>
      <c r="BO32" s="3">
        <f>-Sheet1!BN99-Sheet2!BN99</f>
        <v>0</v>
      </c>
      <c r="BP32" s="3">
        <f>-Sheet1!BO99-Sheet2!BO99</f>
        <v>0</v>
      </c>
      <c r="BQ32" s="3">
        <f>-Sheet1!BP99-Sheet2!BP99</f>
        <v>0</v>
      </c>
      <c r="BR32" s="3">
        <f>-Sheet1!BQ99-Sheet2!BQ99</f>
        <v>0</v>
      </c>
      <c r="BS32" s="3">
        <f>-Sheet1!BR99-Sheet2!BR99</f>
        <v>0</v>
      </c>
      <c r="BT32" s="3">
        <f>-Sheet1!BS99-Sheet2!BS99</f>
        <v>0</v>
      </c>
    </row>
    <row r="33" spans="1:72">
      <c r="B33" s="60" t="s">
        <v>254</v>
      </c>
      <c r="D33" s="3">
        <f>-Sheet1!C100-Sheet2!C100</f>
        <v>0</v>
      </c>
      <c r="E33" s="3">
        <f>-Sheet1!D100-Sheet2!D100</f>
        <v>-15000000</v>
      </c>
      <c r="F33" s="3">
        <f>-Sheet1!E100-Sheet2!E100</f>
        <v>-5000000</v>
      </c>
      <c r="G33" s="3">
        <f>-Sheet1!F100-Sheet2!F100</f>
        <v>-5000000</v>
      </c>
      <c r="H33" s="3">
        <f>-Sheet1!G100-Sheet2!G100</f>
        <v>-5000000</v>
      </c>
      <c r="I33" s="3">
        <f>-Sheet1!H100-Sheet2!H100</f>
        <v>-5000000</v>
      </c>
      <c r="J33" s="3">
        <f>-Sheet1!I100-Sheet2!I100</f>
        <v>-5000000</v>
      </c>
      <c r="K33" s="3">
        <f>-Sheet1!J100-Sheet2!J100</f>
        <v>-5000000</v>
      </c>
      <c r="L33" s="3">
        <f>-Sheet1!K100-Sheet2!K100</f>
        <v>-5000000</v>
      </c>
      <c r="M33" s="3">
        <f>-Sheet1!L100-Sheet2!L100</f>
        <v>-5000000</v>
      </c>
      <c r="N33" s="3">
        <f>-Sheet1!M100-Sheet2!M100</f>
        <v>-5000000</v>
      </c>
      <c r="O33" s="3">
        <f>-Sheet1!N100-Sheet2!N100</f>
        <v>-5000000</v>
      </c>
      <c r="P33" s="3">
        <f>-Sheet1!O100-Sheet2!O100</f>
        <v>-5000000</v>
      </c>
      <c r="Q33" s="3">
        <f>-Sheet1!P100-Sheet2!P100</f>
        <v>-5000000</v>
      </c>
      <c r="R33" s="3">
        <f>-Sheet1!Q100-Sheet2!Q100</f>
        <v>-5000000</v>
      </c>
      <c r="S33" s="3">
        <f>-Sheet1!R100-Sheet2!R100</f>
        <v>-5000000</v>
      </c>
      <c r="T33" s="3">
        <f>-Sheet1!S100-Sheet2!S100</f>
        <v>-5000000</v>
      </c>
      <c r="U33" s="3">
        <f>-Sheet1!T100-Sheet2!T100</f>
        <v>-5000000</v>
      </c>
      <c r="V33" s="3">
        <f>-Sheet1!U100-Sheet2!U100</f>
        <v>-5000000</v>
      </c>
      <c r="W33" s="3">
        <f>-Sheet1!V100-Sheet2!V100</f>
        <v>0</v>
      </c>
      <c r="X33" s="3">
        <f>-Sheet1!W100-Sheet2!W100</f>
        <v>0</v>
      </c>
      <c r="Y33" s="3">
        <f>-Sheet1!X100-Sheet2!X100</f>
        <v>0</v>
      </c>
      <c r="Z33" s="3">
        <f>-Sheet1!Y100-Sheet2!Y100</f>
        <v>0</v>
      </c>
      <c r="AA33" s="3">
        <f>-Sheet1!Z100-Sheet2!Z100</f>
        <v>0</v>
      </c>
      <c r="AB33" s="3">
        <f>-Sheet1!AA100-Sheet2!AA100</f>
        <v>0</v>
      </c>
      <c r="AC33" s="3">
        <f>-Sheet1!AB100-Sheet2!AB100</f>
        <v>0</v>
      </c>
      <c r="AD33" s="3">
        <f>-Sheet1!AC100-Sheet2!AC100</f>
        <v>0</v>
      </c>
      <c r="AE33" s="3">
        <f>-Sheet1!AD100-Sheet2!AD100</f>
        <v>0</v>
      </c>
      <c r="AF33" s="3">
        <f>-Sheet1!AE100-Sheet2!AE100</f>
        <v>0</v>
      </c>
      <c r="AG33" s="3">
        <f>-Sheet1!AF100-Sheet2!AF100</f>
        <v>0</v>
      </c>
      <c r="AH33" s="3">
        <f>-Sheet1!AG100-Sheet2!AG100</f>
        <v>0</v>
      </c>
      <c r="AI33" s="3">
        <f>-Sheet1!AH100-Sheet2!AH100</f>
        <v>0</v>
      </c>
      <c r="AJ33" s="3">
        <f>-Sheet1!AI100-Sheet2!AI100</f>
        <v>0</v>
      </c>
      <c r="AK33" s="3">
        <f>-Sheet1!AJ100-Sheet2!AJ100</f>
        <v>0</v>
      </c>
      <c r="AL33" s="3">
        <f>-Sheet1!AK100-Sheet2!AK100</f>
        <v>0</v>
      </c>
      <c r="AM33" s="3">
        <f>-Sheet1!AL100-Sheet2!AL100</f>
        <v>0</v>
      </c>
      <c r="AN33" s="3">
        <f>-Sheet1!AM100-Sheet2!AM100</f>
        <v>0</v>
      </c>
      <c r="AO33" s="3">
        <f>-Sheet1!AN100-Sheet2!AN100</f>
        <v>0</v>
      </c>
      <c r="AP33" s="3">
        <f>-Sheet1!AO100-Sheet2!AO100</f>
        <v>0</v>
      </c>
      <c r="AQ33" s="3">
        <f>-Sheet1!AP100-Sheet2!AP100</f>
        <v>0</v>
      </c>
      <c r="AR33" s="3">
        <f>-Sheet1!AQ100-Sheet2!AQ100</f>
        <v>0</v>
      </c>
      <c r="AS33" s="3">
        <f>-Sheet1!AR100-Sheet2!AR100</f>
        <v>0</v>
      </c>
      <c r="AT33" s="3">
        <f>-Sheet1!AS100-Sheet2!AS100</f>
        <v>0</v>
      </c>
      <c r="AU33" s="3">
        <f>-Sheet1!AT100-Sheet2!AT100</f>
        <v>0</v>
      </c>
      <c r="AV33" s="3">
        <f>-Sheet1!AU100-Sheet2!AU100</f>
        <v>0</v>
      </c>
      <c r="AW33" s="3">
        <f>-Sheet1!AV100-Sheet2!AV100</f>
        <v>0</v>
      </c>
      <c r="AX33" s="3">
        <f>-Sheet1!AW100-Sheet2!AW100</f>
        <v>0</v>
      </c>
      <c r="AY33" s="3">
        <f>-Sheet1!AX100-Sheet2!AX100</f>
        <v>0</v>
      </c>
      <c r="AZ33" s="3">
        <f>-Sheet1!AY100-Sheet2!AY100</f>
        <v>0</v>
      </c>
      <c r="BA33" s="3">
        <f>-Sheet1!AZ100-Sheet2!AZ100</f>
        <v>0</v>
      </c>
      <c r="BB33" s="3">
        <f>-Sheet1!BA100-Sheet2!BA100</f>
        <v>0</v>
      </c>
      <c r="BC33" s="3">
        <f>-Sheet1!BB100-Sheet2!BB100</f>
        <v>0</v>
      </c>
      <c r="BD33" s="3">
        <f>-Sheet1!BC100-Sheet2!BC100</f>
        <v>0</v>
      </c>
      <c r="BE33" s="3">
        <f>-Sheet1!BD100-Sheet2!BD100</f>
        <v>0</v>
      </c>
      <c r="BF33" s="3">
        <f>-Sheet1!BE100-Sheet2!BE100</f>
        <v>0</v>
      </c>
      <c r="BG33" s="3">
        <f>-Sheet1!BF100-Sheet2!BF100</f>
        <v>0</v>
      </c>
      <c r="BH33" s="3">
        <f>-Sheet1!BG100-Sheet2!BG100</f>
        <v>0</v>
      </c>
      <c r="BI33" s="3">
        <f>-Sheet1!BH100-Sheet2!BH100</f>
        <v>0</v>
      </c>
      <c r="BJ33" s="3">
        <f>-Sheet1!BI100-Sheet2!BI100</f>
        <v>0</v>
      </c>
      <c r="BK33" s="3">
        <f>-Sheet1!BJ100-Sheet2!BJ100</f>
        <v>0</v>
      </c>
      <c r="BL33" s="3">
        <f>-Sheet1!BK100-Sheet2!BK100</f>
        <v>0</v>
      </c>
      <c r="BM33" s="3">
        <f>-Sheet1!BL100-Sheet2!BL100</f>
        <v>0</v>
      </c>
      <c r="BN33" s="3">
        <f>-Sheet1!BM100-Sheet2!BM100</f>
        <v>0</v>
      </c>
      <c r="BO33" s="3">
        <f>-Sheet1!BN100-Sheet2!BN100</f>
        <v>0</v>
      </c>
      <c r="BP33" s="3">
        <f>-Sheet1!BO100-Sheet2!BO100</f>
        <v>0</v>
      </c>
      <c r="BQ33" s="3">
        <f>-Sheet1!BP100-Sheet2!BP100</f>
        <v>0</v>
      </c>
      <c r="BR33" s="3">
        <f>-Sheet1!BQ100-Sheet2!BQ100</f>
        <v>0</v>
      </c>
      <c r="BS33" s="3">
        <f>-Sheet1!BR100-Sheet2!BR100</f>
        <v>0</v>
      </c>
      <c r="BT33" s="3">
        <f>-Sheet1!BS100-Sheet2!BS100</f>
        <v>0</v>
      </c>
    </row>
    <row r="34" spans="1:72">
      <c r="B34" s="59" t="s">
        <v>255</v>
      </c>
      <c r="D34" s="3">
        <f>-Sheet1!C101-Sheet2!C101</f>
        <v>-1124611.8260810904</v>
      </c>
      <c r="E34" s="3">
        <f>-Sheet1!D101-Sheet2!D101</f>
        <v>-4498447.3043243615</v>
      </c>
      <c r="F34" s="3">
        <f>-Sheet1!E101-Sheet2!E101</f>
        <v>-2249223.6521621807</v>
      </c>
      <c r="G34" s="3">
        <f>-Sheet1!F101-Sheet2!F101</f>
        <v>-2249223.6521621807</v>
      </c>
      <c r="H34" s="3">
        <f>-Sheet1!G101-Sheet2!G101</f>
        <v>-2249223.6521621807</v>
      </c>
      <c r="I34" s="3">
        <f>-Sheet1!H101-Sheet2!H101</f>
        <v>-2249223.6521621807</v>
      </c>
      <c r="J34" s="3">
        <f>-Sheet1!I101-Sheet2!I101</f>
        <v>-2249223.6521621807</v>
      </c>
      <c r="K34" s="3">
        <f>-Sheet1!J101-Sheet2!J101</f>
        <v>-2249223.6521621807</v>
      </c>
      <c r="L34" s="3">
        <f>-Sheet1!K101-Sheet2!K101</f>
        <v>-2249223.6521621807</v>
      </c>
      <c r="M34" s="3">
        <f>-Sheet1!L101-Sheet2!L101</f>
        <v>-2249223.6521621807</v>
      </c>
      <c r="N34" s="3">
        <f>-Sheet1!M101-Sheet2!M101</f>
        <v>-2249223.6521621807</v>
      </c>
      <c r="O34" s="3">
        <f>-Sheet1!N101-Sheet2!N101</f>
        <v>-2249223.6521621807</v>
      </c>
      <c r="P34" s="3">
        <f>-Sheet1!O101-Sheet2!O101</f>
        <v>-2249223.6521621807</v>
      </c>
      <c r="Q34" s="3">
        <f>-Sheet1!P101-Sheet2!P101</f>
        <v>-2249223.6521621807</v>
      </c>
      <c r="R34" s="3">
        <f>-Sheet1!Q101-Sheet2!Q101</f>
        <v>-2249223.6521621807</v>
      </c>
      <c r="S34" s="3">
        <f>-Sheet1!R101-Sheet2!R101</f>
        <v>-2249223.6521621807</v>
      </c>
      <c r="T34" s="3">
        <f>-Sheet1!S101-Sheet2!S101</f>
        <v>-2249223.6521621807</v>
      </c>
      <c r="U34" s="3">
        <f>-Sheet1!T101-Sheet2!T101</f>
        <v>-2249223.6521621807</v>
      </c>
      <c r="V34" s="3">
        <f>-Sheet1!U101-Sheet2!U101</f>
        <v>-2249223.6521621807</v>
      </c>
      <c r="W34" s="3">
        <f>-Sheet1!V101-Sheet2!V101</f>
        <v>-1124611.8260810904</v>
      </c>
      <c r="X34" s="3">
        <f>-Sheet1!W101-Sheet2!W101</f>
        <v>0</v>
      </c>
      <c r="Y34" s="3">
        <f>-Sheet1!X101-Sheet2!X101</f>
        <v>0</v>
      </c>
      <c r="Z34" s="3">
        <f>-Sheet1!Y101-Sheet2!Y101</f>
        <v>0</v>
      </c>
      <c r="AA34" s="3">
        <f>-Sheet1!Z101-Sheet2!Z101</f>
        <v>0</v>
      </c>
      <c r="AB34" s="3">
        <f>-Sheet1!AA101-Sheet2!AA101</f>
        <v>0</v>
      </c>
      <c r="AC34" s="3">
        <f>-Sheet1!AB101-Sheet2!AB101</f>
        <v>0</v>
      </c>
      <c r="AD34" s="3">
        <f>-Sheet1!AC101-Sheet2!AC101</f>
        <v>0</v>
      </c>
      <c r="AE34" s="3">
        <f>-Sheet1!AD101-Sheet2!AD101</f>
        <v>0</v>
      </c>
      <c r="AF34" s="3">
        <f>-Sheet1!AE101-Sheet2!AE101</f>
        <v>0</v>
      </c>
      <c r="AG34" s="3">
        <f>-Sheet1!AF101-Sheet2!AF101</f>
        <v>0</v>
      </c>
      <c r="AH34" s="3">
        <f>-Sheet1!AG101-Sheet2!AG101</f>
        <v>0</v>
      </c>
      <c r="AI34" s="3">
        <f>-Sheet1!AH101-Sheet2!AH101</f>
        <v>0</v>
      </c>
      <c r="AJ34" s="3">
        <f>-Sheet1!AI101-Sheet2!AI101</f>
        <v>0</v>
      </c>
      <c r="AK34" s="3">
        <f>-Sheet1!AJ101-Sheet2!AJ101</f>
        <v>0</v>
      </c>
      <c r="AL34" s="3">
        <f>-Sheet1!AK101-Sheet2!AK101</f>
        <v>0</v>
      </c>
      <c r="AM34" s="3">
        <f>-Sheet1!AL101-Sheet2!AL101</f>
        <v>0</v>
      </c>
      <c r="AN34" s="3">
        <f>-Sheet1!AM101-Sheet2!AM101</f>
        <v>0</v>
      </c>
      <c r="AO34" s="3">
        <f>-Sheet1!AN101-Sheet2!AN101</f>
        <v>0</v>
      </c>
      <c r="AP34" s="3">
        <f>-Sheet1!AO101-Sheet2!AO101</f>
        <v>0</v>
      </c>
      <c r="AQ34" s="3">
        <f>-Sheet1!AP101-Sheet2!AP101</f>
        <v>0</v>
      </c>
      <c r="AR34" s="3">
        <f>-Sheet1!AQ101-Sheet2!AQ101</f>
        <v>0</v>
      </c>
      <c r="AS34" s="3">
        <f>-Sheet1!AR101-Sheet2!AR101</f>
        <v>0</v>
      </c>
      <c r="AT34" s="3">
        <f>-Sheet1!AS101-Sheet2!AS101</f>
        <v>0</v>
      </c>
      <c r="AU34" s="3">
        <f>-Sheet1!AT101-Sheet2!AT101</f>
        <v>0</v>
      </c>
      <c r="AV34" s="3">
        <f>-Sheet1!AU101-Sheet2!AU101</f>
        <v>0</v>
      </c>
      <c r="AW34" s="3">
        <f>-Sheet1!AV101-Sheet2!AV101</f>
        <v>0</v>
      </c>
      <c r="AX34" s="3">
        <f>-Sheet1!AW101-Sheet2!AW101</f>
        <v>0</v>
      </c>
      <c r="AY34" s="3">
        <f>-Sheet1!AX101-Sheet2!AX101</f>
        <v>0</v>
      </c>
      <c r="AZ34" s="3">
        <f>-Sheet1!AY101-Sheet2!AY101</f>
        <v>0</v>
      </c>
      <c r="BA34" s="3">
        <f>-Sheet1!AZ101-Sheet2!AZ101</f>
        <v>0</v>
      </c>
      <c r="BB34" s="3">
        <f>-Sheet1!BA101-Sheet2!BA101</f>
        <v>0</v>
      </c>
      <c r="BC34" s="3">
        <f>-Sheet1!BB101-Sheet2!BB101</f>
        <v>0</v>
      </c>
      <c r="BD34" s="3">
        <f>-Sheet1!BC101-Sheet2!BC101</f>
        <v>0</v>
      </c>
      <c r="BE34" s="3">
        <f>-Sheet1!BD101-Sheet2!BD101</f>
        <v>0</v>
      </c>
      <c r="BF34" s="3">
        <f>-Sheet1!BE101-Sheet2!BE101</f>
        <v>0</v>
      </c>
      <c r="BG34" s="3">
        <f>-Sheet1!BF101-Sheet2!BF101</f>
        <v>0</v>
      </c>
      <c r="BH34" s="3">
        <f>-Sheet1!BG101-Sheet2!BG101</f>
        <v>0</v>
      </c>
      <c r="BI34" s="3">
        <f>-Sheet1!BH101-Sheet2!BH101</f>
        <v>0</v>
      </c>
      <c r="BJ34" s="3">
        <f>-Sheet1!BI101-Sheet2!BI101</f>
        <v>0</v>
      </c>
      <c r="BK34" s="3">
        <f>-Sheet1!BJ101-Sheet2!BJ101</f>
        <v>0</v>
      </c>
      <c r="BL34" s="3">
        <f>-Sheet1!BK101-Sheet2!BK101</f>
        <v>0</v>
      </c>
      <c r="BM34" s="3">
        <f>-Sheet1!BL101-Sheet2!BL101</f>
        <v>0</v>
      </c>
      <c r="BN34" s="3">
        <f>-Sheet1!BM101-Sheet2!BM101</f>
        <v>0</v>
      </c>
      <c r="BO34" s="3">
        <f>-Sheet1!BN101-Sheet2!BN101</f>
        <v>0</v>
      </c>
      <c r="BP34" s="3">
        <f>-Sheet1!BO101-Sheet2!BO101</f>
        <v>0</v>
      </c>
      <c r="BQ34" s="3">
        <f>-Sheet1!BP101-Sheet2!BP101</f>
        <v>0</v>
      </c>
      <c r="BR34" s="3">
        <f>-Sheet1!BQ101-Sheet2!BQ101</f>
        <v>0</v>
      </c>
      <c r="BS34" s="3">
        <f>-Sheet1!BR101-Sheet2!BR101</f>
        <v>0</v>
      </c>
      <c r="BT34" s="3">
        <f>-Sheet1!BS101-Sheet2!BS101</f>
        <v>0</v>
      </c>
    </row>
    <row r="35" spans="1:72">
      <c r="B35" s="16" t="s">
        <v>47</v>
      </c>
      <c r="D35" s="3">
        <f>-Sheet1!C102-Sheet2!C102</f>
        <v>0</v>
      </c>
      <c r="E35" s="3">
        <f>-Sheet1!D102-Sheet2!D102</f>
        <v>-15000000</v>
      </c>
      <c r="F35" s="3">
        <f>-Sheet1!E102-Sheet2!E102</f>
        <v>-5000000</v>
      </c>
      <c r="G35" s="3">
        <f>-Sheet1!F102-Sheet2!F102</f>
        <v>-5000000</v>
      </c>
      <c r="H35" s="3">
        <f>-Sheet1!G102-Sheet2!G102</f>
        <v>-5000000</v>
      </c>
      <c r="I35" s="3">
        <f>-Sheet1!H102-Sheet2!H102</f>
        <v>-5000000</v>
      </c>
      <c r="J35" s="3">
        <f>-Sheet1!I102-Sheet2!I102</f>
        <v>-5000000</v>
      </c>
      <c r="K35" s="3">
        <f>-Sheet1!J102-Sheet2!J102</f>
        <v>-5000000</v>
      </c>
      <c r="L35" s="3">
        <f>-Sheet1!K102-Sheet2!K102</f>
        <v>-5000000</v>
      </c>
      <c r="M35" s="3">
        <f>-Sheet1!L102-Sheet2!L102</f>
        <v>-5000000</v>
      </c>
      <c r="N35" s="3">
        <f>-Sheet1!M102-Sheet2!M102</f>
        <v>-5000000</v>
      </c>
      <c r="O35" s="3">
        <f>-Sheet1!N102-Sheet2!N102</f>
        <v>-5000000</v>
      </c>
      <c r="P35" s="3">
        <f>-Sheet1!O102-Sheet2!O102</f>
        <v>-5000000</v>
      </c>
      <c r="Q35" s="3">
        <f>-Sheet1!P102-Sheet2!P102</f>
        <v>-5000000</v>
      </c>
      <c r="R35" s="3">
        <f>-Sheet1!Q102-Sheet2!Q102</f>
        <v>-5000000</v>
      </c>
      <c r="S35" s="3">
        <f>-Sheet1!R102-Sheet2!R102</f>
        <v>-5000000</v>
      </c>
      <c r="T35" s="3">
        <f>-Sheet1!S102-Sheet2!S102</f>
        <v>-5000000</v>
      </c>
      <c r="U35" s="3">
        <f>-Sheet1!T102-Sheet2!T102</f>
        <v>-5000000</v>
      </c>
      <c r="V35" s="3">
        <f>-Sheet1!U102-Sheet2!U102</f>
        <v>-5000000</v>
      </c>
      <c r="W35" s="3">
        <f>-Sheet1!V102-Sheet2!V102</f>
        <v>0</v>
      </c>
      <c r="X35" s="3">
        <f>-Sheet1!W102-Sheet2!W102</f>
        <v>0</v>
      </c>
      <c r="Y35" s="3">
        <f>-Sheet1!X102-Sheet2!X102</f>
        <v>0</v>
      </c>
      <c r="Z35" s="3">
        <f>-Sheet1!Y102-Sheet2!Y102</f>
        <v>0</v>
      </c>
      <c r="AA35" s="3">
        <f>-Sheet1!Z102-Sheet2!Z102</f>
        <v>0</v>
      </c>
      <c r="AB35" s="3">
        <f>-Sheet1!AA102-Sheet2!AA102</f>
        <v>0</v>
      </c>
      <c r="AC35" s="3">
        <f>-Sheet1!AB102-Sheet2!AB102</f>
        <v>0</v>
      </c>
      <c r="AD35" s="3">
        <f>-Sheet1!AC102-Sheet2!AC102</f>
        <v>0</v>
      </c>
      <c r="AE35" s="3">
        <f>-Sheet1!AD102-Sheet2!AD102</f>
        <v>0</v>
      </c>
      <c r="AF35" s="3">
        <f>-Sheet1!AE102-Sheet2!AE102</f>
        <v>0</v>
      </c>
      <c r="AG35" s="3">
        <f>-Sheet1!AF102-Sheet2!AF102</f>
        <v>0</v>
      </c>
      <c r="AH35" s="3">
        <f>-Sheet1!AG102-Sheet2!AG102</f>
        <v>0</v>
      </c>
      <c r="AI35" s="3">
        <f>-Sheet1!AH102-Sheet2!AH102</f>
        <v>0</v>
      </c>
      <c r="AJ35" s="3">
        <f>-Sheet1!AI102-Sheet2!AI102</f>
        <v>0</v>
      </c>
      <c r="AK35" s="3">
        <f>-Sheet1!AJ102-Sheet2!AJ102</f>
        <v>0</v>
      </c>
      <c r="AL35" s="3">
        <f>-Sheet1!AK102-Sheet2!AK102</f>
        <v>0</v>
      </c>
      <c r="AM35" s="3">
        <f>-Sheet1!AL102-Sheet2!AL102</f>
        <v>0</v>
      </c>
      <c r="AN35" s="3">
        <f>-Sheet1!AM102-Sheet2!AM102</f>
        <v>0</v>
      </c>
      <c r="AO35" s="3">
        <f>-Sheet1!AN102-Sheet2!AN102</f>
        <v>0</v>
      </c>
      <c r="AP35" s="3">
        <f>-Sheet1!AO102-Sheet2!AO102</f>
        <v>0</v>
      </c>
      <c r="AQ35" s="3">
        <f>-Sheet1!AP102-Sheet2!AP102</f>
        <v>0</v>
      </c>
      <c r="AR35" s="3">
        <f>-Sheet1!AQ102-Sheet2!AQ102</f>
        <v>0</v>
      </c>
      <c r="AS35" s="3">
        <f>-Sheet1!AR102-Sheet2!AR102</f>
        <v>0</v>
      </c>
      <c r="AT35" s="3">
        <f>-Sheet1!AS102-Sheet2!AS102</f>
        <v>0</v>
      </c>
      <c r="AU35" s="3">
        <f>-Sheet1!AT102-Sheet2!AT102</f>
        <v>0</v>
      </c>
      <c r="AV35" s="3">
        <f>-Sheet1!AU102-Sheet2!AU102</f>
        <v>0</v>
      </c>
      <c r="AW35" s="3">
        <f>-Sheet1!AV102-Sheet2!AV102</f>
        <v>0</v>
      </c>
      <c r="AX35" s="3">
        <f>-Sheet1!AW102-Sheet2!AW102</f>
        <v>0</v>
      </c>
      <c r="AY35" s="3">
        <f>-Sheet1!AX102-Sheet2!AX102</f>
        <v>0</v>
      </c>
      <c r="AZ35" s="3">
        <f>-Sheet1!AY102-Sheet2!AY102</f>
        <v>0</v>
      </c>
      <c r="BA35" s="3">
        <f>-Sheet1!AZ102-Sheet2!AZ102</f>
        <v>0</v>
      </c>
      <c r="BB35" s="3">
        <f>-Sheet1!BA102-Sheet2!BA102</f>
        <v>0</v>
      </c>
      <c r="BC35" s="3">
        <f>-Sheet1!BB102-Sheet2!BB102</f>
        <v>0</v>
      </c>
      <c r="BD35" s="3">
        <f>-Sheet1!BC102-Sheet2!BC102</f>
        <v>0</v>
      </c>
      <c r="BE35" s="3">
        <f>-Sheet1!BD102-Sheet2!BD102</f>
        <v>0</v>
      </c>
      <c r="BF35" s="3">
        <f>-Sheet1!BE102-Sheet2!BE102</f>
        <v>0</v>
      </c>
      <c r="BG35" s="3">
        <f>-Sheet1!BF102-Sheet2!BF102</f>
        <v>0</v>
      </c>
      <c r="BH35" s="3">
        <f>-Sheet1!BG102-Sheet2!BG102</f>
        <v>0</v>
      </c>
      <c r="BI35" s="3">
        <f>-Sheet1!BH102-Sheet2!BH102</f>
        <v>0</v>
      </c>
      <c r="BJ35" s="3">
        <f>-Sheet1!BI102-Sheet2!BI102</f>
        <v>0</v>
      </c>
      <c r="BK35" s="3">
        <f>-Sheet1!BJ102-Sheet2!BJ102</f>
        <v>0</v>
      </c>
      <c r="BL35" s="3">
        <f>-Sheet1!BK102-Sheet2!BK102</f>
        <v>0</v>
      </c>
      <c r="BM35" s="3">
        <f>-Sheet1!BL102-Sheet2!BL102</f>
        <v>0</v>
      </c>
      <c r="BN35" s="3">
        <f>-Sheet1!BM102-Sheet2!BM102</f>
        <v>0</v>
      </c>
      <c r="BO35" s="3">
        <f>-Sheet1!BN102-Sheet2!BN102</f>
        <v>0</v>
      </c>
      <c r="BP35" s="3">
        <f>-Sheet1!BO102-Sheet2!BO102</f>
        <v>0</v>
      </c>
      <c r="BQ35" s="3">
        <f>-Sheet1!BP102-Sheet2!BP102</f>
        <v>0</v>
      </c>
      <c r="BR35" s="3">
        <f>-Sheet1!BQ102-Sheet2!BQ102</f>
        <v>0</v>
      </c>
      <c r="BS35" s="3">
        <f>-Sheet1!BR102-Sheet2!BR102</f>
        <v>0</v>
      </c>
      <c r="BT35" s="3">
        <f>-Sheet1!BS102-Sheet2!BS102</f>
        <v>0</v>
      </c>
    </row>
    <row r="36" spans="1:72">
      <c r="B36" s="16" t="s">
        <v>48</v>
      </c>
      <c r="D36" s="3">
        <f>-Sheet1!C103-Sheet2!C103</f>
        <v>0</v>
      </c>
      <c r="E36" s="3">
        <f>-Sheet1!D103-Sheet2!D103</f>
        <v>-15000000</v>
      </c>
      <c r="F36" s="3">
        <f>-Sheet1!E103-Sheet2!E103</f>
        <v>-5000000</v>
      </c>
      <c r="G36" s="3">
        <f>-Sheet1!F103-Sheet2!F103</f>
        <v>-5000000</v>
      </c>
      <c r="H36" s="3">
        <f>-Sheet1!G103-Sheet2!G103</f>
        <v>-5000000</v>
      </c>
      <c r="I36" s="3">
        <f>-Sheet1!H103-Sheet2!H103</f>
        <v>-5000000</v>
      </c>
      <c r="J36" s="3">
        <f>-Sheet1!I103-Sheet2!I103</f>
        <v>-5000000</v>
      </c>
      <c r="K36" s="3">
        <f>-Sheet1!J103-Sheet2!J103</f>
        <v>-5000000</v>
      </c>
      <c r="L36" s="3">
        <f>-Sheet1!K103-Sheet2!K103</f>
        <v>-5000000</v>
      </c>
      <c r="M36" s="3">
        <f>-Sheet1!L103-Sheet2!L103</f>
        <v>-5000000</v>
      </c>
      <c r="N36" s="3">
        <f>-Sheet1!M103-Sheet2!M103</f>
        <v>-5000000</v>
      </c>
      <c r="O36" s="3">
        <f>-Sheet1!N103-Sheet2!N103</f>
        <v>-5000000</v>
      </c>
      <c r="P36" s="3">
        <f>-Sheet1!O103-Sheet2!O103</f>
        <v>-5000000</v>
      </c>
      <c r="Q36" s="3">
        <f>-Sheet1!P103-Sheet2!P103</f>
        <v>-5000000</v>
      </c>
      <c r="R36" s="3">
        <f>-Sheet1!Q103-Sheet2!Q103</f>
        <v>-5000000</v>
      </c>
      <c r="S36" s="3">
        <f>-Sheet1!R103-Sheet2!R103</f>
        <v>-5000000</v>
      </c>
      <c r="T36" s="3">
        <f>-Sheet1!S103-Sheet2!S103</f>
        <v>-5000000</v>
      </c>
      <c r="U36" s="3">
        <f>-Sheet1!T103-Sheet2!T103</f>
        <v>-5000000</v>
      </c>
      <c r="V36" s="3">
        <f>-Sheet1!U103-Sheet2!U103</f>
        <v>-5000000</v>
      </c>
      <c r="W36" s="3">
        <f>-Sheet1!V103-Sheet2!V103</f>
        <v>0</v>
      </c>
      <c r="X36" s="3">
        <f>-Sheet1!W103-Sheet2!W103</f>
        <v>0</v>
      </c>
      <c r="Y36" s="3">
        <f>-Sheet1!X103-Sheet2!X103</f>
        <v>0</v>
      </c>
      <c r="Z36" s="3">
        <f>-Sheet1!Y103-Sheet2!Y103</f>
        <v>0</v>
      </c>
      <c r="AA36" s="3">
        <f>-Sheet1!Z103-Sheet2!Z103</f>
        <v>0</v>
      </c>
      <c r="AB36" s="3">
        <f>-Sheet1!AA103-Sheet2!AA103</f>
        <v>0</v>
      </c>
      <c r="AC36" s="3">
        <f>-Sheet1!AB103-Sheet2!AB103</f>
        <v>0</v>
      </c>
      <c r="AD36" s="3">
        <f>-Sheet1!AC103-Sheet2!AC103</f>
        <v>0</v>
      </c>
      <c r="AE36" s="3">
        <f>-Sheet1!AD103-Sheet2!AD103</f>
        <v>0</v>
      </c>
      <c r="AF36" s="3">
        <f>-Sheet1!AE103-Sheet2!AE103</f>
        <v>0</v>
      </c>
      <c r="AG36" s="3">
        <f>-Sheet1!AF103-Sheet2!AF103</f>
        <v>0</v>
      </c>
      <c r="AH36" s="3">
        <f>-Sheet1!AG103-Sheet2!AG103</f>
        <v>0</v>
      </c>
      <c r="AI36" s="3">
        <f>-Sheet1!AH103-Sheet2!AH103</f>
        <v>0</v>
      </c>
      <c r="AJ36" s="3">
        <f>-Sheet1!AI103-Sheet2!AI103</f>
        <v>0</v>
      </c>
      <c r="AK36" s="3">
        <f>-Sheet1!AJ103-Sheet2!AJ103</f>
        <v>0</v>
      </c>
      <c r="AL36" s="3">
        <f>-Sheet1!AK103-Sheet2!AK103</f>
        <v>0</v>
      </c>
      <c r="AM36" s="3">
        <f>-Sheet1!AL103-Sheet2!AL103</f>
        <v>0</v>
      </c>
      <c r="AN36" s="3">
        <f>-Sheet1!AM103-Sheet2!AM103</f>
        <v>0</v>
      </c>
      <c r="AO36" s="3">
        <f>-Sheet1!AN103-Sheet2!AN103</f>
        <v>0</v>
      </c>
      <c r="AP36" s="3">
        <f>-Sheet1!AO103-Sheet2!AO103</f>
        <v>0</v>
      </c>
      <c r="AQ36" s="3">
        <f>-Sheet1!AP103-Sheet2!AP103</f>
        <v>0</v>
      </c>
      <c r="AR36" s="3">
        <f>-Sheet1!AQ103-Sheet2!AQ103</f>
        <v>0</v>
      </c>
      <c r="AS36" s="3">
        <f>-Sheet1!AR103-Sheet2!AR103</f>
        <v>0</v>
      </c>
      <c r="AT36" s="3">
        <f>-Sheet1!AS103-Sheet2!AS103</f>
        <v>0</v>
      </c>
      <c r="AU36" s="3">
        <f>-Sheet1!AT103-Sheet2!AT103</f>
        <v>0</v>
      </c>
      <c r="AV36" s="3">
        <f>-Sheet1!AU103-Sheet2!AU103</f>
        <v>0</v>
      </c>
      <c r="AW36" s="3">
        <f>-Sheet1!AV103-Sheet2!AV103</f>
        <v>0</v>
      </c>
      <c r="AX36" s="3">
        <f>-Sheet1!AW103-Sheet2!AW103</f>
        <v>0</v>
      </c>
      <c r="AY36" s="3">
        <f>-Sheet1!AX103-Sheet2!AX103</f>
        <v>0</v>
      </c>
      <c r="AZ36" s="3">
        <f>-Sheet1!AY103-Sheet2!AY103</f>
        <v>0</v>
      </c>
      <c r="BA36" s="3">
        <f>-Sheet1!AZ103-Sheet2!AZ103</f>
        <v>0</v>
      </c>
      <c r="BB36" s="3">
        <f>-Sheet1!BA103-Sheet2!BA103</f>
        <v>0</v>
      </c>
      <c r="BC36" s="3">
        <f>-Sheet1!BB103-Sheet2!BB103</f>
        <v>0</v>
      </c>
      <c r="BD36" s="3">
        <f>-Sheet1!BC103-Sheet2!BC103</f>
        <v>0</v>
      </c>
      <c r="BE36" s="3">
        <f>-Sheet1!BD103-Sheet2!BD103</f>
        <v>0</v>
      </c>
      <c r="BF36" s="3">
        <f>-Sheet1!BE103-Sheet2!BE103</f>
        <v>0</v>
      </c>
      <c r="BG36" s="3">
        <f>-Sheet1!BF103-Sheet2!BF103</f>
        <v>0</v>
      </c>
      <c r="BH36" s="3">
        <f>-Sheet1!BG103-Sheet2!BG103</f>
        <v>0</v>
      </c>
      <c r="BI36" s="3">
        <f>-Sheet1!BH103-Sheet2!BH103</f>
        <v>0</v>
      </c>
      <c r="BJ36" s="3">
        <f>-Sheet1!BI103-Sheet2!BI103</f>
        <v>0</v>
      </c>
      <c r="BK36" s="3">
        <f>-Sheet1!BJ103-Sheet2!BJ103</f>
        <v>0</v>
      </c>
      <c r="BL36" s="3">
        <f>-Sheet1!BK103-Sheet2!BK103</f>
        <v>0</v>
      </c>
      <c r="BM36" s="3">
        <f>-Sheet1!BL103-Sheet2!BL103</f>
        <v>0</v>
      </c>
      <c r="BN36" s="3">
        <f>-Sheet1!BM103-Sheet2!BM103</f>
        <v>0</v>
      </c>
      <c r="BO36" s="3">
        <f>-Sheet1!BN103-Sheet2!BN103</f>
        <v>0</v>
      </c>
      <c r="BP36" s="3">
        <f>-Sheet1!BO103-Sheet2!BO103</f>
        <v>0</v>
      </c>
      <c r="BQ36" s="3">
        <f>-Sheet1!BP103-Sheet2!BP103</f>
        <v>0</v>
      </c>
      <c r="BR36" s="3">
        <f>-Sheet1!BQ103-Sheet2!BQ103</f>
        <v>0</v>
      </c>
      <c r="BS36" s="3">
        <f>-Sheet1!BR103-Sheet2!BR103</f>
        <v>0</v>
      </c>
      <c r="BT36" s="3">
        <f>-Sheet1!BS103-Sheet2!BS103</f>
        <v>0</v>
      </c>
    </row>
    <row r="37" spans="1:72">
      <c r="B37" s="59" t="s">
        <v>256</v>
      </c>
      <c r="D37" s="3">
        <f>-Sheet1!C104-Sheet2!C104</f>
        <v>0</v>
      </c>
      <c r="E37" s="3">
        <f>-Sheet1!D104-Sheet2!D104</f>
        <v>-15000000</v>
      </c>
      <c r="F37" s="3">
        <f>-Sheet1!E104-Sheet2!E104</f>
        <v>-5000000</v>
      </c>
      <c r="G37" s="3">
        <f>-Sheet1!F104-Sheet2!F104</f>
        <v>-5000000</v>
      </c>
      <c r="H37" s="3">
        <f>-Sheet1!G104-Sheet2!G104</f>
        <v>-5000000</v>
      </c>
      <c r="I37" s="3">
        <f>-Sheet1!H104-Sheet2!H104</f>
        <v>-5000000</v>
      </c>
      <c r="J37" s="3">
        <f>-Sheet1!I104-Sheet2!I104</f>
        <v>-5000000</v>
      </c>
      <c r="K37" s="3">
        <f>-Sheet1!J104-Sheet2!J104</f>
        <v>-5000000</v>
      </c>
      <c r="L37" s="3">
        <f>-Sheet1!K104-Sheet2!K104</f>
        <v>-5000000</v>
      </c>
      <c r="M37" s="3">
        <f>-Sheet1!L104-Sheet2!L104</f>
        <v>-5000000</v>
      </c>
      <c r="N37" s="3">
        <f>-Sheet1!M104-Sheet2!M104</f>
        <v>-5000000</v>
      </c>
      <c r="O37" s="3">
        <f>-Sheet1!N104-Sheet2!N104</f>
        <v>-5000000</v>
      </c>
      <c r="P37" s="3">
        <f>-Sheet1!O104-Sheet2!O104</f>
        <v>-5000000</v>
      </c>
      <c r="Q37" s="3">
        <f>-Sheet1!P104-Sheet2!P104</f>
        <v>-5000000</v>
      </c>
      <c r="R37" s="3">
        <f>-Sheet1!Q104-Sheet2!Q104</f>
        <v>-5000000</v>
      </c>
      <c r="S37" s="3">
        <f>-Sheet1!R104-Sheet2!R104</f>
        <v>-5000000</v>
      </c>
      <c r="T37" s="3">
        <f>-Sheet1!S104-Sheet2!S104</f>
        <v>-5000000</v>
      </c>
      <c r="U37" s="3">
        <f>-Sheet1!T104-Sheet2!T104</f>
        <v>-5000000</v>
      </c>
      <c r="V37" s="3">
        <f>-Sheet1!U104-Sheet2!U104</f>
        <v>-5000000</v>
      </c>
      <c r="W37" s="3">
        <f>-Sheet1!V104-Sheet2!V104</f>
        <v>0</v>
      </c>
      <c r="X37" s="3">
        <f>-Sheet1!W104-Sheet2!W104</f>
        <v>0</v>
      </c>
      <c r="Y37" s="3">
        <f>-Sheet1!X104-Sheet2!X104</f>
        <v>0</v>
      </c>
      <c r="Z37" s="3">
        <f>-Sheet1!Y104-Sheet2!Y104</f>
        <v>0</v>
      </c>
      <c r="AA37" s="3">
        <f>-Sheet1!Z104-Sheet2!Z104</f>
        <v>0</v>
      </c>
      <c r="AB37" s="3">
        <f>-Sheet1!AA104-Sheet2!AA104</f>
        <v>0</v>
      </c>
      <c r="AC37" s="3">
        <f>-Sheet1!AB104-Sheet2!AB104</f>
        <v>0</v>
      </c>
      <c r="AD37" s="3">
        <f>-Sheet1!AC104-Sheet2!AC104</f>
        <v>0</v>
      </c>
      <c r="AE37" s="3">
        <f>-Sheet1!AD104-Sheet2!AD104</f>
        <v>0</v>
      </c>
      <c r="AF37" s="3">
        <f>-Sheet1!AE104-Sheet2!AE104</f>
        <v>0</v>
      </c>
      <c r="AG37" s="3">
        <f>-Sheet1!AF104-Sheet2!AF104</f>
        <v>0</v>
      </c>
      <c r="AH37" s="3">
        <f>-Sheet1!AG104-Sheet2!AG104</f>
        <v>0</v>
      </c>
      <c r="AI37" s="3">
        <f>-Sheet1!AH104-Sheet2!AH104</f>
        <v>0</v>
      </c>
      <c r="AJ37" s="3">
        <f>-Sheet1!AI104-Sheet2!AI104</f>
        <v>0</v>
      </c>
      <c r="AK37" s="3">
        <f>-Sheet1!AJ104-Sheet2!AJ104</f>
        <v>0</v>
      </c>
      <c r="AL37" s="3">
        <f>-Sheet1!AK104-Sheet2!AK104</f>
        <v>0</v>
      </c>
      <c r="AM37" s="3">
        <f>-Sheet1!AL104-Sheet2!AL104</f>
        <v>0</v>
      </c>
      <c r="AN37" s="3">
        <f>-Sheet1!AM104-Sheet2!AM104</f>
        <v>0</v>
      </c>
      <c r="AO37" s="3">
        <f>-Sheet1!AN104-Sheet2!AN104</f>
        <v>0</v>
      </c>
      <c r="AP37" s="3">
        <f>-Sheet1!AO104-Sheet2!AO104</f>
        <v>0</v>
      </c>
      <c r="AQ37" s="3">
        <f>-Sheet1!AP104-Sheet2!AP104</f>
        <v>0</v>
      </c>
      <c r="AR37" s="3">
        <f>-Sheet1!AQ104-Sheet2!AQ104</f>
        <v>0</v>
      </c>
      <c r="AS37" s="3">
        <f>-Sheet1!AR104-Sheet2!AR104</f>
        <v>0</v>
      </c>
      <c r="AT37" s="3">
        <f>-Sheet1!AS104-Sheet2!AS104</f>
        <v>0</v>
      </c>
      <c r="AU37" s="3">
        <f>-Sheet1!AT104-Sheet2!AT104</f>
        <v>0</v>
      </c>
      <c r="AV37" s="3">
        <f>-Sheet1!AU104-Sheet2!AU104</f>
        <v>0</v>
      </c>
      <c r="AW37" s="3">
        <f>-Sheet1!AV104-Sheet2!AV104</f>
        <v>0</v>
      </c>
      <c r="AX37" s="3">
        <f>-Sheet1!AW104-Sheet2!AW104</f>
        <v>0</v>
      </c>
      <c r="AY37" s="3">
        <f>-Sheet1!AX104-Sheet2!AX104</f>
        <v>0</v>
      </c>
      <c r="AZ37" s="3">
        <f>-Sheet1!AY104-Sheet2!AY104</f>
        <v>0</v>
      </c>
      <c r="BA37" s="3">
        <f>-Sheet1!AZ104-Sheet2!AZ104</f>
        <v>0</v>
      </c>
      <c r="BB37" s="3">
        <f>-Sheet1!BA104-Sheet2!BA104</f>
        <v>0</v>
      </c>
      <c r="BC37" s="3">
        <f>-Sheet1!BB104-Sheet2!BB104</f>
        <v>0</v>
      </c>
      <c r="BD37" s="3">
        <f>-Sheet1!BC104-Sheet2!BC104</f>
        <v>0</v>
      </c>
      <c r="BE37" s="3">
        <f>-Sheet1!BD104-Sheet2!BD104</f>
        <v>0</v>
      </c>
      <c r="BF37" s="3">
        <f>-Sheet1!BE104-Sheet2!BE104</f>
        <v>0</v>
      </c>
      <c r="BG37" s="3">
        <f>-Sheet1!BF104-Sheet2!BF104</f>
        <v>0</v>
      </c>
      <c r="BH37" s="3">
        <f>-Sheet1!BG104-Sheet2!BG104</f>
        <v>0</v>
      </c>
      <c r="BI37" s="3">
        <f>-Sheet1!BH104-Sheet2!BH104</f>
        <v>0</v>
      </c>
      <c r="BJ37" s="3">
        <f>-Sheet1!BI104-Sheet2!BI104</f>
        <v>0</v>
      </c>
      <c r="BK37" s="3">
        <f>-Sheet1!BJ104-Sheet2!BJ104</f>
        <v>0</v>
      </c>
      <c r="BL37" s="3">
        <f>-Sheet1!BK104-Sheet2!BK104</f>
        <v>0</v>
      </c>
      <c r="BM37" s="3">
        <f>-Sheet1!BL104-Sheet2!BL104</f>
        <v>0</v>
      </c>
      <c r="BN37" s="3">
        <f>-Sheet1!BM104-Sheet2!BM104</f>
        <v>0</v>
      </c>
      <c r="BO37" s="3">
        <f>-Sheet1!BN104-Sheet2!BN104</f>
        <v>0</v>
      </c>
      <c r="BP37" s="3">
        <f>-Sheet1!BO104-Sheet2!BO104</f>
        <v>0</v>
      </c>
      <c r="BQ37" s="3">
        <f>-Sheet1!BP104-Sheet2!BP104</f>
        <v>0</v>
      </c>
      <c r="BR37" s="3">
        <f>-Sheet1!BQ104-Sheet2!BQ104</f>
        <v>0</v>
      </c>
      <c r="BS37" s="3">
        <f>-Sheet1!BR104-Sheet2!BR104</f>
        <v>0</v>
      </c>
      <c r="BT37" s="3">
        <f>-Sheet1!BS104-Sheet2!BS104</f>
        <v>0</v>
      </c>
    </row>
    <row r="38" spans="1:72" ht="15">
      <c r="A38" t="s">
        <v>186</v>
      </c>
      <c r="B38" s="45" t="s">
        <v>198</v>
      </c>
      <c r="C38" t="s">
        <v>199</v>
      </c>
      <c r="D38" s="3">
        <f>D23+D27</f>
        <v>-849392743.53225255</v>
      </c>
      <c r="E38" s="3">
        <f t="shared" ref="E38:BP38" si="14">E23+E27</f>
        <v>-183496255.42332214</v>
      </c>
      <c r="F38" s="3">
        <f t="shared" si="14"/>
        <v>-79248127.711661085</v>
      </c>
      <c r="G38" s="3">
        <f t="shared" si="14"/>
        <v>-79248127.711661085</v>
      </c>
      <c r="H38" s="3">
        <f t="shared" si="14"/>
        <v>-79248127.711661085</v>
      </c>
      <c r="I38" s="3">
        <f t="shared" si="14"/>
        <v>-79248127.711661085</v>
      </c>
      <c r="J38" s="3">
        <f t="shared" si="14"/>
        <v>-79248127.711661085</v>
      </c>
      <c r="K38" s="3">
        <f t="shared" si="14"/>
        <v>-79248127.711661085</v>
      </c>
      <c r="L38" s="3">
        <f t="shared" si="14"/>
        <v>-79248127.711661085</v>
      </c>
      <c r="M38" s="3">
        <f t="shared" si="14"/>
        <v>-79248127.711661085</v>
      </c>
      <c r="N38" s="3">
        <f t="shared" si="14"/>
        <v>-79248127.711661085</v>
      </c>
      <c r="O38" s="3">
        <f t="shared" si="14"/>
        <v>-79248127.711661085</v>
      </c>
      <c r="P38" s="3">
        <f t="shared" si="14"/>
        <v>-79248127.711661085</v>
      </c>
      <c r="Q38" s="3">
        <f t="shared" si="14"/>
        <v>-79248127.711661085</v>
      </c>
      <c r="R38" s="3">
        <f t="shared" si="14"/>
        <v>-79248127.711661085</v>
      </c>
      <c r="S38" s="3">
        <f t="shared" si="14"/>
        <v>-79248127.711661085</v>
      </c>
      <c r="T38" s="3">
        <f t="shared" si="14"/>
        <v>-79248127.711661085</v>
      </c>
      <c r="U38" s="3">
        <f t="shared" si="14"/>
        <v>-79248127.711661085</v>
      </c>
      <c r="V38" s="3">
        <f t="shared" si="14"/>
        <v>-79248127.711661085</v>
      </c>
      <c r="W38" s="3">
        <f t="shared" si="14"/>
        <v>-27124063.855830543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 ht="15.75">
      <c r="A39" t="s">
        <v>186</v>
      </c>
      <c r="B39" s="44" t="s">
        <v>200</v>
      </c>
      <c r="C39" t="s">
        <v>201</v>
      </c>
      <c r="D39" s="3">
        <f ca="1">D21+D38</f>
        <v>-849497071.19891918</v>
      </c>
      <c r="E39" s="3">
        <f t="shared" ref="E39:BP39" ca="1" si="16">E21+E38</f>
        <v>-183600583.0899888</v>
      </c>
      <c r="F39" s="3">
        <f t="shared" ca="1" si="16"/>
        <v>-79352455.378327757</v>
      </c>
      <c r="G39" s="3">
        <f t="shared" ca="1" si="16"/>
        <v>-79274209.628327757</v>
      </c>
      <c r="H39" s="3">
        <f t="shared" ca="1" si="16"/>
        <v>-74613562.852558777</v>
      </c>
      <c r="I39" s="3">
        <f t="shared" ca="1" si="16"/>
        <v>-74613562.852558777</v>
      </c>
      <c r="J39" s="3">
        <f t="shared" ca="1" si="16"/>
        <v>-62279558.657649696</v>
      </c>
      <c r="K39" s="3">
        <f t="shared" ca="1" si="16"/>
        <v>-62279558.657649696</v>
      </c>
      <c r="L39" s="3">
        <f t="shared" ca="1" si="16"/>
        <v>-25277546.072922416</v>
      </c>
      <c r="M39" s="3">
        <f t="shared" ca="1" si="16"/>
        <v>-25277546.072922416</v>
      </c>
      <c r="N39" s="3">
        <f t="shared" ca="1" si="16"/>
        <v>-25277546.072922416</v>
      </c>
      <c r="O39" s="3">
        <f t="shared" ca="1" si="16"/>
        <v>-25277546.072922416</v>
      </c>
      <c r="P39" s="3">
        <f t="shared" ca="1" si="16"/>
        <v>-25277546.072922416</v>
      </c>
      <c r="Q39" s="3">
        <f t="shared" ca="1" si="16"/>
        <v>-25277546.072922416</v>
      </c>
      <c r="R39" s="3">
        <f t="shared" ca="1" si="16"/>
        <v>-25277494.805756614</v>
      </c>
      <c r="S39" s="3">
        <f t="shared" ca="1" si="16"/>
        <v>-18639066.537040807</v>
      </c>
      <c r="T39" s="3">
        <f t="shared" ca="1" si="16"/>
        <v>-12471928.765404448</v>
      </c>
      <c r="U39" s="3">
        <f t="shared" ca="1" si="16"/>
        <v>5029641.2040500939</v>
      </c>
      <c r="V39" s="3">
        <f t="shared" ca="1" si="16"/>
        <v>5030048.2265955657</v>
      </c>
      <c r="W39" s="3">
        <f t="shared" ca="1" si="16"/>
        <v>109658821.99078974</v>
      </c>
      <c r="X39" s="3">
        <f t="shared" ca="1" si="16"/>
        <v>95032923.846620291</v>
      </c>
      <c r="Y39" s="3">
        <f t="shared" ca="1" si="16"/>
        <v>136782885.84662029</v>
      </c>
      <c r="Z39" s="3">
        <f t="shared" ca="1" si="16"/>
        <v>136782885.84662029</v>
      </c>
      <c r="AA39" s="3">
        <f t="shared" ca="1" si="16"/>
        <v>136782885.84662029</v>
      </c>
      <c r="AB39" s="3">
        <f t="shared" ca="1" si="16"/>
        <v>136782885.84662029</v>
      </c>
      <c r="AC39" s="3">
        <f t="shared" ca="1" si="16"/>
        <v>132824558.84662029</v>
      </c>
      <c r="AD39" s="3">
        <f t="shared" ca="1" si="16"/>
        <v>132824843.62728351</v>
      </c>
      <c r="AE39" s="3">
        <f t="shared" ca="1" si="16"/>
        <v>142534406.02995759</v>
      </c>
      <c r="AF39" s="3">
        <f t="shared" ca="1" si="16"/>
        <v>142534978.87650311</v>
      </c>
      <c r="AG39" s="3">
        <f t="shared" ca="1" si="16"/>
        <v>145002040.51141214</v>
      </c>
      <c r="AH39" s="3">
        <f t="shared" ca="1" si="16"/>
        <v>145003683.05104861</v>
      </c>
      <c r="AI39" s="3">
        <f t="shared" ca="1" si="16"/>
        <v>152077560.95577577</v>
      </c>
      <c r="AJ39" s="3">
        <f t="shared" ca="1" si="16"/>
        <v>152077560.95577577</v>
      </c>
      <c r="AK39" s="3">
        <f t="shared" ca="1" si="16"/>
        <v>152077560.95577577</v>
      </c>
      <c r="AL39" s="3">
        <f t="shared" ca="1" si="16"/>
        <v>139819440.28260607</v>
      </c>
      <c r="AM39" s="3">
        <f t="shared" ca="1" si="16"/>
        <v>139819440.28260607</v>
      </c>
      <c r="AN39" s="3">
        <f t="shared" ca="1" si="16"/>
        <v>107516095.96260606</v>
      </c>
      <c r="AO39" s="3">
        <f t="shared" ca="1" si="16"/>
        <v>107516095.96260606</v>
      </c>
      <c r="AP39" s="3">
        <f t="shared" ca="1" si="16"/>
        <v>14892059.42587881</v>
      </c>
      <c r="AQ39" s="3">
        <f t="shared" ca="1" si="16"/>
        <v>16125590.243333332</v>
      </c>
      <c r="AR39" s="3">
        <f t="shared" ca="1" si="16"/>
        <v>16125590.243333332</v>
      </c>
      <c r="AS39" s="3">
        <f t="shared" ca="1" si="16"/>
        <v>16125590.243333332</v>
      </c>
      <c r="AT39" s="3">
        <f t="shared" ca="1" si="16"/>
        <v>16125590.243333332</v>
      </c>
      <c r="AU39" s="3">
        <f t="shared" ca="1" si="16"/>
        <v>16125590.243333332</v>
      </c>
      <c r="AV39" s="3">
        <f t="shared" ca="1" si="16"/>
        <v>16125590.243333332</v>
      </c>
      <c r="AW39" s="3" t="e">
        <f t="shared" ca="1" si="16"/>
        <v>#REF!</v>
      </c>
      <c r="AX39" s="3">
        <f t="shared" ca="1" si="16"/>
        <v>-26081.916666666668</v>
      </c>
      <c r="AY39" s="3">
        <f t="shared" ca="1" si="16"/>
        <v>-26081.916666666668</v>
      </c>
      <c r="AZ39" s="3">
        <f t="shared" ca="1" si="16"/>
        <v>-26081.916666666668</v>
      </c>
      <c r="BA39" s="3">
        <f t="shared" ca="1" si="16"/>
        <v>-26081.916666666668</v>
      </c>
      <c r="BB39" s="3">
        <f t="shared" ca="1" si="16"/>
        <v>-80845759.576092944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-41151346.092698835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 ht="15.75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 ht="15">
      <c r="A41">
        <v>5.0999999999999996</v>
      </c>
      <c r="B41" s="45" t="s">
        <v>202</v>
      </c>
      <c r="C41" t="s">
        <v>203</v>
      </c>
      <c r="D41" s="3">
        <f ca="1">-(Sheet1!D218+Sheet1!D219)-(Sheet2!D218+Sheet2!D219)</f>
        <v>0</v>
      </c>
      <c r="E41" s="3">
        <f ca="1">-(Sheet1!E218+Sheet1!E219)-(Sheet2!E218+Sheet2!E219)</f>
        <v>0</v>
      </c>
      <c r="F41" s="3">
        <f ca="1">-(Sheet1!F218+Sheet1!F219)-(Sheet2!F218+Sheet2!F219)</f>
        <v>0</v>
      </c>
      <c r="G41" s="3">
        <f ca="1">-(Sheet1!G218+Sheet1!G219)-(Sheet2!G218+Sheet2!G219)</f>
        <v>0</v>
      </c>
      <c r="H41" s="3">
        <f ca="1">-(Sheet1!H218+Sheet1!H219)-(Sheet2!H218+Sheet2!H219)</f>
        <v>-188776.67072727275</v>
      </c>
      <c r="I41" s="3">
        <f ca="1">-(Sheet1!I218+Sheet1!I219)-(Sheet2!I218+Sheet2!I219)</f>
        <v>-188776.67072727275</v>
      </c>
      <c r="J41" s="3">
        <f ca="1">-(Sheet1!J218+Sheet1!J219)-(Sheet2!J218+Sheet2!J219)</f>
        <v>-566330.01218181814</v>
      </c>
      <c r="K41" s="3">
        <f ca="1">-(Sheet1!K218+Sheet1!K219)-(Sheet2!K218+Sheet2!K219)</f>
        <v>-566330.01218181814</v>
      </c>
      <c r="L41" s="3">
        <f ca="1">-(Sheet1!L218+Sheet1!L219)-(Sheet2!L218+Sheet2!L219)</f>
        <v>-1698990.0365454543</v>
      </c>
      <c r="M41" s="3">
        <f ca="1">-(Sheet1!M218+Sheet1!M219)-(Sheet2!M218+Sheet2!M219)</f>
        <v>-1698990.0365454543</v>
      </c>
      <c r="N41" s="3">
        <f ca="1">-(Sheet1!N218+Sheet1!N219)-(Sheet2!N218+Sheet2!N219)</f>
        <v>-1698990.0365454543</v>
      </c>
      <c r="O41" s="3">
        <f ca="1">-(Sheet1!O218+Sheet1!O219)-(Sheet2!O218+Sheet2!O219)</f>
        <v>-1698990.0365454543</v>
      </c>
      <c r="P41" s="3">
        <f ca="1">-(Sheet1!P218+Sheet1!P219)-(Sheet2!P218+Sheet2!P219)</f>
        <v>-1698990.0365454543</v>
      </c>
      <c r="Q41" s="3">
        <f ca="1">-(Sheet1!Q218+Sheet1!Q219)-(Sheet2!Q218+Sheet2!Q219)</f>
        <v>-1698990.0365454543</v>
      </c>
      <c r="R41" s="3">
        <f ca="1">-(Sheet1!R218+Sheet1!R219)-(Sheet2!R218+Sheet2!R219)</f>
        <v>-1698992.1130909091</v>
      </c>
      <c r="S41" s="3">
        <f ca="1">-(Sheet1!S218+Sheet1!S219)-(Sheet2!S218+Sheet2!S219)</f>
        <v>-1966860.3624545452</v>
      </c>
      <c r="T41" s="3">
        <f ca="1">-(Sheet1!T218+Sheet1!T219)-(Sheet2!T218+Sheet2!T219)</f>
        <v>-2155641.1862727273</v>
      </c>
      <c r="U41" s="3">
        <f ca="1">-(Sheet1!U218+Sheet1!U219)-(Sheet2!U218+Sheet2!U219)</f>
        <v>-2691377.6849999996</v>
      </c>
      <c r="V41" s="3">
        <f ca="1">-(Sheet1!V218+Sheet1!V219)-(Sheet2!V218+Sheet2!V219)</f>
        <v>-2691390.1442727279</v>
      </c>
      <c r="W41" s="3">
        <f ca="1">-(Sheet1!W218+Sheet1!W219)-(Sheet2!W218+Sheet2!W219)</f>
        <v>-4298599.6404545456</v>
      </c>
      <c r="X41" s="3">
        <f ca="1">-(Sheet1!X218+Sheet1!X219)-(Sheet2!X218+Sheet2!X219)</f>
        <v>-4298599.6404545456</v>
      </c>
      <c r="Y41" s="3">
        <f ca="1">-(Sheet1!Y218+Sheet1!Y219)-(Sheet2!Y218+Sheet2!Y219)</f>
        <v>-4298599.6404545456</v>
      </c>
      <c r="Z41" s="3">
        <f ca="1">-(Sheet1!Z218+Sheet1!Z219)-(Sheet2!Z218+Sheet2!Z219)</f>
        <v>-4298599.6404545456</v>
      </c>
      <c r="AA41" s="3">
        <f ca="1">-(Sheet1!AA218+Sheet1!AA219)-(Sheet2!AA218+Sheet2!AA219)</f>
        <v>-4298599.6404545456</v>
      </c>
      <c r="AB41" s="3">
        <f ca="1">-(Sheet1!AB218+Sheet1!AB219)-(Sheet2!AB218+Sheet2!AB219)</f>
        <v>-4298599.6404545456</v>
      </c>
      <c r="AC41" s="3">
        <f ca="1">-(Sheet1!AC218+Sheet1!AC219)-(Sheet2!AC218+Sheet2!AC219)</f>
        <v>-4298599.6404545456</v>
      </c>
      <c r="AD41" s="3">
        <f ca="1">-(Sheet1!AD218+Sheet1!AD219)-(Sheet2!AD218+Sheet2!AD219)</f>
        <v>-4298610.4846363645</v>
      </c>
      <c r="AE41" s="3">
        <f ca="1">-(Sheet1!AE218+Sheet1!AE219)-(Sheet2!AE218+Sheet2!AE219)</f>
        <v>-4604238.059727273</v>
      </c>
      <c r="AF41" s="3">
        <f ca="1">-(Sheet1!AF218+Sheet1!AF219)-(Sheet2!AF218+Sheet2!AF219)</f>
        <v>-4604255.5950000025</v>
      </c>
      <c r="AG41" s="3">
        <f ca="1">-(Sheet1!AG218+Sheet1!AG219)-(Sheet2!AG218+Sheet2!AG219)</f>
        <v>-4679774.2464545444</v>
      </c>
      <c r="AH41" s="3">
        <f ca="1">-(Sheet1!AH218+Sheet1!AH219)-(Sheet2!AH218+Sheet2!AH219)</f>
        <v>-4679826.8522727303</v>
      </c>
      <c r="AI41" s="3">
        <f ca="1">-(Sheet1!AI218+Sheet1!AI219)-(Sheet2!AI218+Sheet2!AI219)</f>
        <v>-4906382.8066363633</v>
      </c>
      <c r="AJ41" s="3">
        <f ca="1">-(Sheet1!AJ218+Sheet1!AJ219)-(Sheet2!AJ218+Sheet2!AJ219)</f>
        <v>-4906382.8066363633</v>
      </c>
      <c r="AK41" s="3">
        <f ca="1">-(Sheet1!AK218+Sheet1!AK219)-(Sheet2!AK218+Sheet2!AK219)</f>
        <v>-4906382.8066363633</v>
      </c>
      <c r="AL41" s="3">
        <f ca="1">-(Sheet1!AL218+Sheet1!AL219)-(Sheet2!AL218+Sheet2!AL219)</f>
        <v>-4411967.7166363634</v>
      </c>
      <c r="AM41" s="3">
        <f ca="1">-(Sheet1!AM218+Sheet1!AM219)-(Sheet2!AM218+Sheet2!AM219)</f>
        <v>-4411967.7166363634</v>
      </c>
      <c r="AN41" s="3">
        <f ca="1">-(Sheet1!AN218+Sheet1!AN219)-(Sheet2!AN218+Sheet2!AN219)</f>
        <v>-3423137.5366363642</v>
      </c>
      <c r="AO41" s="3">
        <f ca="1">-(Sheet1!AO218+Sheet1!AO219)-(Sheet2!AO218+Sheet2!AO219)</f>
        <v>-3423137.5366363642</v>
      </c>
      <c r="AP41" s="3">
        <f ca="1">-(Sheet1!AP218+Sheet1!AP219)-(Sheet2!AP218+Sheet2!AP219)</f>
        <v>-456655.76427272795</v>
      </c>
      <c r="AQ41" s="3">
        <f ca="1">-(Sheet1!AQ218+Sheet1!AQ219)-(Sheet2!AQ218+Sheet2!AQ219)</f>
        <v>-494415.08999999997</v>
      </c>
      <c r="AR41" s="3">
        <f ca="1">-(Sheet1!AR218+Sheet1!AR219)-(Sheet2!AR218+Sheet2!AR219)</f>
        <v>-494415.08999999997</v>
      </c>
      <c r="AS41" s="3">
        <f ca="1">-(Sheet1!AS218+Sheet1!AS219)-(Sheet2!AS218+Sheet2!AS219)</f>
        <v>-494415.08999999997</v>
      </c>
      <c r="AT41" s="3">
        <f ca="1">-(Sheet1!AT218+Sheet1!AT219)-(Sheet2!AT218+Sheet2!AT219)</f>
        <v>-494415.08999999997</v>
      </c>
      <c r="AU41" s="3">
        <f ca="1">-(Sheet1!AU218+Sheet1!AU219)-(Sheet2!AU218+Sheet2!AU219)</f>
        <v>-494415.08999999997</v>
      </c>
      <c r="AV41" s="3">
        <f ca="1">-(Sheet1!AV218+Sheet1!AV219)-(Sheet2!AV218+Sheet2!AV219)</f>
        <v>-494415.08999999997</v>
      </c>
      <c r="AW41" s="3">
        <f ca="1">-(Sheet1!AW218+Sheet1!AW219)-(Sheet2!AW218+Sheet2!AW219)</f>
        <v>-13517138.271818174</v>
      </c>
      <c r="AX41" s="3">
        <f ca="1">-(Sheet1!AX218+Sheet1!AX219)-(Sheet2!AX218+Sheet2!AX219)</f>
        <v>0</v>
      </c>
      <c r="AY41" s="3">
        <f ca="1">-(Sheet1!AY218+Sheet1!AY219)-(Sheet2!AY218+Sheet2!AY219)</f>
        <v>0</v>
      </c>
      <c r="AZ41" s="3">
        <f ca="1">-(Sheet1!AZ218+Sheet1!AZ219)-(Sheet2!AZ218+Sheet2!AZ219)</f>
        <v>0</v>
      </c>
      <c r="BA41" s="3">
        <f ca="1">-(Sheet1!BA218+Sheet1!BA219)-(Sheet2!BA218+Sheet2!BA219)</f>
        <v>0</v>
      </c>
      <c r="BB41" s="3">
        <f ca="1">-(Sheet1!BB218+Sheet1!BB219)-(Sheet2!BB218+Sheet2!BB219)</f>
        <v>4870828.7875100654</v>
      </c>
      <c r="BC41" s="3">
        <f ca="1">-(Sheet1!BC218+Sheet1!BC219)-(Sheet2!BC218+Sheet2!BC219)</f>
        <v>0</v>
      </c>
      <c r="BD41" s="3">
        <f ca="1">-(Sheet1!BD218+Sheet1!BD219)-(Sheet2!BD218+Sheet2!BD219)</f>
        <v>0</v>
      </c>
      <c r="BE41" s="3">
        <f ca="1">-(Sheet1!BE218+Sheet1!BE219)-(Sheet2!BE218+Sheet2!BE219)</f>
        <v>0</v>
      </c>
      <c r="BF41" s="3">
        <f ca="1">-(Sheet1!BF218+Sheet1!BF219)-(Sheet2!BF218+Sheet2!BF219)</f>
        <v>23310559.704992883</v>
      </c>
      <c r="BG41" s="3">
        <f ca="1">-(Sheet1!BG218+Sheet1!BG219)-(Sheet2!BG218+Sheet2!BG219)</f>
        <v>0</v>
      </c>
      <c r="BH41" s="3">
        <f ca="1">-(Sheet1!BH218+Sheet1!BH219)-(Sheet2!BH218+Sheet2!BH219)</f>
        <v>0</v>
      </c>
      <c r="BI41" s="3">
        <f ca="1">-(Sheet1!BI218+Sheet1!BI219)-(Sheet2!BI218+Sheet2!BI219)</f>
        <v>0</v>
      </c>
      <c r="BJ41" s="3">
        <f ca="1">-(Sheet1!BJ218+Sheet1!BJ219)-(Sheet2!BJ218+Sheet2!BJ219)</f>
        <v>0</v>
      </c>
      <c r="BK41" s="3">
        <f ca="1">-(Sheet1!BK218+Sheet1!BK219)-(Sheet2!BK218+Sheet2!BK219)</f>
        <v>0</v>
      </c>
      <c r="BL41" s="3">
        <f ca="1">-(Sheet1!BL218+Sheet1!BL219)-(Sheet2!BL218+Sheet2!BL219)</f>
        <v>0</v>
      </c>
      <c r="BM41" s="3">
        <f ca="1">-(Sheet1!BM218+Sheet1!BM219)-(Sheet2!BM218+Sheet2!BM219)</f>
        <v>0</v>
      </c>
      <c r="BN41" s="3">
        <f ca="1">-(Sheet1!BN218+Sheet1!BN219)-(Sheet2!BN218+Sheet2!BN219)</f>
        <v>0</v>
      </c>
      <c r="BO41" s="3">
        <f ca="1">-(Sheet1!BO218+Sheet1!BO219)-(Sheet2!BO218+Sheet2!BO219)</f>
        <v>0</v>
      </c>
      <c r="BP41" s="3">
        <f ca="1">-(Sheet1!BP218+Sheet1!BP219)-(Sheet2!BP218+Sheet2!BP219)</f>
        <v>0</v>
      </c>
      <c r="BQ41" s="3">
        <f ca="1">-(Sheet1!BQ218+Sheet1!BQ219)-(Sheet2!BQ218+Sheet2!BQ219)</f>
        <v>0</v>
      </c>
      <c r="BR41" s="3">
        <f ca="1">-(Sheet1!BR218+Sheet1!BR219)-(Sheet2!BR218+Sheet2!BR219)</f>
        <v>-222538965.65209356</v>
      </c>
      <c r="BS41" s="3">
        <f ca="1">-(Sheet1!BS218+Sheet1!BS219)-(Sheet2!BS218+Sheet2!BS219)</f>
        <v>0</v>
      </c>
      <c r="BT41" s="3">
        <f ca="1">-(Sheet1!BT218+Sheet1!BT219)-(Sheet2!BT218+Sheet2!BT219)</f>
        <v>0</v>
      </c>
    </row>
    <row r="42" spans="1:72" ht="15">
      <c r="A42" t="s">
        <v>186</v>
      </c>
      <c r="B42" s="45" t="s">
        <v>204</v>
      </c>
      <c r="C42" t="s">
        <v>205</v>
      </c>
      <c r="D42" s="3">
        <f ca="1">D39+D41</f>
        <v>-849497071.19891918</v>
      </c>
      <c r="E42" s="3">
        <f t="shared" ref="E42:BP42" ca="1" si="18">E39+E41</f>
        <v>-183600583.0899888</v>
      </c>
      <c r="F42" s="3">
        <f t="shared" ca="1" si="18"/>
        <v>-79352455.378327757</v>
      </c>
      <c r="G42" s="3">
        <f t="shared" ca="1" si="18"/>
        <v>-79274209.628327757</v>
      </c>
      <c r="H42" s="3">
        <f t="shared" ca="1" si="18"/>
        <v>-74802339.523286045</v>
      </c>
      <c r="I42" s="3">
        <f t="shared" ca="1" si="18"/>
        <v>-74802339.523286045</v>
      </c>
      <c r="J42" s="3">
        <f t="shared" ca="1" si="18"/>
        <v>-62845888.669831514</v>
      </c>
      <c r="K42" s="3">
        <f t="shared" ca="1" si="18"/>
        <v>-62845888.669831514</v>
      </c>
      <c r="L42" s="3">
        <f t="shared" ca="1" si="18"/>
        <v>-26976536.109467871</v>
      </c>
      <c r="M42" s="3">
        <f t="shared" ca="1" si="18"/>
        <v>-26976536.109467871</v>
      </c>
      <c r="N42" s="3">
        <f t="shared" ca="1" si="18"/>
        <v>-26976536.109467871</v>
      </c>
      <c r="O42" s="3">
        <f t="shared" ca="1" si="18"/>
        <v>-26976536.109467871</v>
      </c>
      <c r="P42" s="3">
        <f t="shared" ca="1" si="18"/>
        <v>-26976536.109467871</v>
      </c>
      <c r="Q42" s="3">
        <f t="shared" ca="1" si="18"/>
        <v>-26976536.109467871</v>
      </c>
      <c r="R42" s="3">
        <f t="shared" ca="1" si="18"/>
        <v>-26976486.918847524</v>
      </c>
      <c r="S42" s="3">
        <f t="shared" ca="1" si="18"/>
        <v>-20605926.899495352</v>
      </c>
      <c r="T42" s="3">
        <f t="shared" ca="1" si="18"/>
        <v>-14627569.951677175</v>
      </c>
      <c r="U42" s="3">
        <f t="shared" ca="1" si="18"/>
        <v>2338263.5190500943</v>
      </c>
      <c r="V42" s="3">
        <f t="shared" ca="1" si="18"/>
        <v>2338658.0823228378</v>
      </c>
      <c r="W42" s="3">
        <f t="shared" ca="1" si="18"/>
        <v>105360222.3503352</v>
      </c>
      <c r="X42" s="3">
        <f t="shared" ca="1" si="18"/>
        <v>90734324.206165746</v>
      </c>
      <c r="Y42" s="3">
        <f t="shared" ca="1" si="18"/>
        <v>132484286.20616575</v>
      </c>
      <c r="Z42" s="3">
        <f t="shared" ca="1" si="18"/>
        <v>132484286.20616575</v>
      </c>
      <c r="AA42" s="3">
        <f t="shared" ca="1" si="18"/>
        <v>132484286.20616575</v>
      </c>
      <c r="AB42" s="3">
        <f t="shared" ca="1" si="18"/>
        <v>132484286.20616575</v>
      </c>
      <c r="AC42" s="3">
        <f t="shared" ca="1" si="18"/>
        <v>128525959.20616575</v>
      </c>
      <c r="AD42" s="3">
        <f t="shared" ca="1" si="18"/>
        <v>128526233.14264715</v>
      </c>
      <c r="AE42" s="3">
        <f t="shared" ca="1" si="18"/>
        <v>137930167.97023031</v>
      </c>
      <c r="AF42" s="3">
        <f t="shared" ca="1" si="18"/>
        <v>137930723.28150311</v>
      </c>
      <c r="AG42" s="3">
        <f t="shared" ca="1" si="18"/>
        <v>140322266.26495761</v>
      </c>
      <c r="AH42" s="3">
        <f t="shared" ca="1" si="18"/>
        <v>140323856.19877589</v>
      </c>
      <c r="AI42" s="3">
        <f t="shared" ca="1" si="18"/>
        <v>147171178.1491394</v>
      </c>
      <c r="AJ42" s="3">
        <f t="shared" ca="1" si="18"/>
        <v>147171178.1491394</v>
      </c>
      <c r="AK42" s="3">
        <f t="shared" ca="1" si="18"/>
        <v>147171178.1491394</v>
      </c>
      <c r="AL42" s="3">
        <f t="shared" ca="1" si="18"/>
        <v>135407472.56596971</v>
      </c>
      <c r="AM42" s="3">
        <f t="shared" ca="1" si="18"/>
        <v>135407472.56596971</v>
      </c>
      <c r="AN42" s="3">
        <f t="shared" ca="1" si="18"/>
        <v>104092958.42596969</v>
      </c>
      <c r="AO42" s="3">
        <f t="shared" ca="1" si="18"/>
        <v>104092958.42596969</v>
      </c>
      <c r="AP42" s="3">
        <f t="shared" ca="1" si="18"/>
        <v>14435403.661606083</v>
      </c>
      <c r="AQ42" s="3">
        <f t="shared" ca="1" si="18"/>
        <v>15631175.153333332</v>
      </c>
      <c r="AR42" s="3">
        <f t="shared" ca="1" si="18"/>
        <v>15631175.153333332</v>
      </c>
      <c r="AS42" s="3">
        <f t="shared" ca="1" si="18"/>
        <v>15631175.153333332</v>
      </c>
      <c r="AT42" s="3">
        <f t="shared" ca="1" si="18"/>
        <v>15631175.153333332</v>
      </c>
      <c r="AU42" s="3">
        <f t="shared" ca="1" si="18"/>
        <v>15631175.153333332</v>
      </c>
      <c r="AV42" s="3">
        <f t="shared" ca="1" si="18"/>
        <v>15631175.153333332</v>
      </c>
      <c r="AW42" s="3" t="e">
        <f t="shared" ca="1" si="18"/>
        <v>#REF!</v>
      </c>
      <c r="AX42" s="3">
        <f t="shared" ca="1" si="18"/>
        <v>-26081.916666666668</v>
      </c>
      <c r="AY42" s="3">
        <f t="shared" ca="1" si="18"/>
        <v>-26081.916666666668</v>
      </c>
      <c r="AZ42" s="3">
        <f t="shared" ca="1" si="18"/>
        <v>-26081.916666666668</v>
      </c>
      <c r="BA42" s="3">
        <f t="shared" ca="1" si="18"/>
        <v>-26081.916666666668</v>
      </c>
      <c r="BB42" s="3">
        <f t="shared" ca="1" si="18"/>
        <v>-75974930.788582876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-17840786.387705952</v>
      </c>
      <c r="BG42" s="3">
        <f t="shared" ca="1" si="18"/>
        <v>0</v>
      </c>
      <c r="BH42" s="3">
        <f t="shared" ca="1" si="18"/>
        <v>0</v>
      </c>
      <c r="BI42" s="3">
        <f t="shared" ca="1" si="18"/>
        <v>0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-222538965.65209356</v>
      </c>
      <c r="BS42" s="3">
        <f t="shared" ca="1" si="19"/>
        <v>0</v>
      </c>
      <c r="BT42" s="3">
        <f t="shared" ca="1" si="19"/>
        <v>0</v>
      </c>
    </row>
    <row r="43" spans="1:72" ht="15.75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 ht="15">
      <c r="A44">
        <v>6.1</v>
      </c>
      <c r="B44" s="45" t="s">
        <v>262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 ht="15">
      <c r="A45">
        <v>6.2</v>
      </c>
      <c r="B45" s="45" t="s">
        <v>263</v>
      </c>
      <c r="D45" s="3">
        <f>'Capital Structure'!E39</f>
        <v>0</v>
      </c>
      <c r="E45" s="3">
        <f>'Capital Structure'!F39</f>
        <v>0</v>
      </c>
      <c r="F45" s="3">
        <f>'Capital Structure'!G39</f>
        <v>0</v>
      </c>
      <c r="G45" s="3">
        <f>'Capital Structure'!H39</f>
        <v>0</v>
      </c>
      <c r="H45" s="3">
        <f>'Capital Structure'!I39</f>
        <v>0</v>
      </c>
      <c r="I45" s="3">
        <f>'Capital Structure'!J39</f>
        <v>0</v>
      </c>
      <c r="J45" s="3">
        <f>'Capital Structure'!K39</f>
        <v>0</v>
      </c>
      <c r="K45" s="3">
        <f>'Capital Structure'!L39</f>
        <v>0</v>
      </c>
      <c r="L45" s="3">
        <f>'Capital Structure'!M39</f>
        <v>0</v>
      </c>
      <c r="M45" s="3">
        <f>'Capital Structure'!N39</f>
        <v>0</v>
      </c>
      <c r="N45" s="3">
        <f>'Capital Structure'!O39</f>
        <v>0</v>
      </c>
      <c r="O45" s="3">
        <f>'Capital Structure'!P39</f>
        <v>0</v>
      </c>
      <c r="P45" s="3">
        <f>'Capital Structure'!Q39</f>
        <v>0</v>
      </c>
      <c r="Q45" s="3">
        <f>'Capital Structure'!R39</f>
        <v>0</v>
      </c>
      <c r="R45" s="3">
        <f>'Capital Structure'!S39</f>
        <v>0</v>
      </c>
      <c r="S45" s="3">
        <f>'Capital Structure'!T39</f>
        <v>0</v>
      </c>
      <c r="T45" s="3">
        <f>'Capital Structure'!U39</f>
        <v>0</v>
      </c>
      <c r="U45" s="3">
        <f>'Capital Structure'!V39</f>
        <v>0</v>
      </c>
      <c r="V45" s="3">
        <f>'Capital Structure'!W39</f>
        <v>0</v>
      </c>
      <c r="W45" s="3">
        <f>'Capital Structure'!X39</f>
        <v>0</v>
      </c>
      <c r="X45" s="3">
        <f>'Capital Structure'!Y39</f>
        <v>0</v>
      </c>
      <c r="Y45" s="3">
        <f>'Capital Structure'!Z39</f>
        <v>0</v>
      </c>
      <c r="Z45" s="3">
        <f>'Capital Structure'!AA39</f>
        <v>0</v>
      </c>
      <c r="AA45" s="3">
        <f>'Capital Structure'!AB39</f>
        <v>0</v>
      </c>
      <c r="AB45" s="3">
        <f>'Capital Structure'!AC39</f>
        <v>0</v>
      </c>
      <c r="AC45" s="3">
        <f>'Capital Structure'!AD39</f>
        <v>0</v>
      </c>
      <c r="AD45" s="3">
        <f>'Capital Structure'!AE39</f>
        <v>0</v>
      </c>
      <c r="AE45" s="3">
        <f>'Capital Structure'!AF39</f>
        <v>0</v>
      </c>
      <c r="AF45" s="3">
        <f>'Capital Structure'!AG39</f>
        <v>0</v>
      </c>
      <c r="AG45" s="3">
        <f>'Capital Structure'!AH39</f>
        <v>0</v>
      </c>
      <c r="AH45" s="3">
        <f>'Capital Structure'!AI39</f>
        <v>0</v>
      </c>
      <c r="AI45" s="3">
        <f>'Capital Structure'!AJ39</f>
        <v>0</v>
      </c>
      <c r="AJ45" s="3">
        <f>'Capital Structure'!AK39</f>
        <v>0</v>
      </c>
      <c r="AK45" s="3">
        <f>'Capital Structure'!AL39</f>
        <v>0</v>
      </c>
      <c r="AL45" s="3">
        <f>'Capital Structure'!AM39</f>
        <v>0</v>
      </c>
      <c r="AM45" s="3">
        <f>'Capital Structure'!AN39</f>
        <v>0</v>
      </c>
      <c r="AN45" s="3">
        <f>'Capital Structure'!AO39</f>
        <v>0</v>
      </c>
      <c r="AO45" s="3">
        <f>'Capital Structure'!AP39</f>
        <v>0</v>
      </c>
      <c r="AP45" s="3">
        <f>'Capital Structure'!AQ39</f>
        <v>0</v>
      </c>
      <c r="AQ45" s="3">
        <f>'Capital Structure'!AR39</f>
        <v>0</v>
      </c>
      <c r="AR45" s="3">
        <f>'Capital Structure'!AS39</f>
        <v>0</v>
      </c>
      <c r="AS45" s="3">
        <f>'Capital Structure'!AT39</f>
        <v>0</v>
      </c>
      <c r="AT45" s="3">
        <f>'Capital Structure'!AU39</f>
        <v>0</v>
      </c>
      <c r="AU45" s="3">
        <f>'Capital Structure'!AV39</f>
        <v>0</v>
      </c>
      <c r="AV45" s="3">
        <f>'Capital Structure'!AW39</f>
        <v>0</v>
      </c>
      <c r="AW45" s="3">
        <f>'Capital Structure'!AX39</f>
        <v>0</v>
      </c>
      <c r="AX45" s="3">
        <f>'Capital Structure'!AY39</f>
        <v>0</v>
      </c>
      <c r="AY45" s="3">
        <f>'Capital Structure'!AZ39</f>
        <v>0</v>
      </c>
      <c r="AZ45" s="3">
        <f>'Capital Structure'!BA39</f>
        <v>3392307.6923076925</v>
      </c>
      <c r="BA45" s="3">
        <f>'Capital Structure'!BB39</f>
        <v>3392307.6923076925</v>
      </c>
      <c r="BB45" s="3">
        <f>'Capital Structure'!BC39</f>
        <v>3392307.6923076925</v>
      </c>
      <c r="BC45" s="3">
        <f>'Capital Structure'!BD39</f>
        <v>3392307.6923076925</v>
      </c>
      <c r="BD45" s="3">
        <f>'Capital Structure'!BE39</f>
        <v>3392307.6923076925</v>
      </c>
      <c r="BE45" s="3">
        <f>'Capital Structure'!BF39</f>
        <v>3392307.6923076925</v>
      </c>
      <c r="BF45" s="3">
        <f>'Capital Structure'!BG39</f>
        <v>3392307.6923076925</v>
      </c>
      <c r="BG45" s="3">
        <f>'Capital Structure'!BH39</f>
        <v>3392307.6923076925</v>
      </c>
      <c r="BH45" s="3">
        <f>'Capital Structure'!BI39</f>
        <v>3392307.6923076925</v>
      </c>
      <c r="BI45" s="3">
        <f>'Capital Structure'!BJ39</f>
        <v>3392307.6923076925</v>
      </c>
      <c r="BJ45" s="3">
        <f>'Capital Structure'!BK39</f>
        <v>3392307.6923076925</v>
      </c>
      <c r="BK45" s="3">
        <f>'Capital Structure'!BL39</f>
        <v>3392307.6923076925</v>
      </c>
      <c r="BL45" s="3">
        <f>'Capital Structure'!BM39</f>
        <v>3392307.6923076925</v>
      </c>
      <c r="BM45" s="3">
        <f>'Capital Structure'!BN39</f>
        <v>3392307.6923076925</v>
      </c>
      <c r="BN45" s="3">
        <f>'Capital Structure'!BO39</f>
        <v>3392307.6923076925</v>
      </c>
      <c r="BO45" s="3">
        <f>'Capital Structure'!BP39</f>
        <v>3392307.6923076925</v>
      </c>
      <c r="BP45" s="3">
        <f>'Capital Structure'!BQ39</f>
        <v>3392307.6923076925</v>
      </c>
      <c r="BQ45" s="3">
        <f>'Capital Structure'!BR39</f>
        <v>3392307.6923076925</v>
      </c>
      <c r="BR45" s="3">
        <f>'Capital Structure'!BS39</f>
        <v>3392307.6923076925</v>
      </c>
      <c r="BS45" s="3">
        <f>'Capital Structure'!BT39</f>
        <v>3392307.6923076925</v>
      </c>
      <c r="BT45" s="3">
        <f>'Capital Structure'!BU39</f>
        <v>3392307.6923076925</v>
      </c>
    </row>
    <row r="46" spans="1:72" ht="15">
      <c r="A46">
        <v>6.3</v>
      </c>
      <c r="B46" s="45" t="s">
        <v>264</v>
      </c>
      <c r="D46" s="3">
        <f ca="1">'Capital Structure'!E40</f>
        <v>13614195.761248605</v>
      </c>
      <c r="E46" s="3">
        <f ca="1">'Capital Structure'!F40</f>
        <v>91800291.544994399</v>
      </c>
      <c r="F46" s="3">
        <f ca="1">'Capital Structure'!G40</f>
        <v>39676227.689163879</v>
      </c>
      <c r="G46" s="3">
        <f ca="1">'Capital Structure'!H40</f>
        <v>39637104.814163879</v>
      </c>
      <c r="H46" s="3">
        <f ca="1">'Capital Structure'!I40</f>
        <v>37306781.426279388</v>
      </c>
      <c r="I46" s="3">
        <f ca="1">'Capital Structure'!J40</f>
        <v>37306781.426279388</v>
      </c>
      <c r="J46" s="3">
        <f ca="1">'Capital Structure'!K40</f>
        <v>31139779.328824848</v>
      </c>
      <c r="K46" s="3">
        <f ca="1">'Capital Structure'!L40</f>
        <v>31139779.328824848</v>
      </c>
      <c r="L46" s="3">
        <f ca="1">'Capital Structure'!M40</f>
        <v>12638773.036461208</v>
      </c>
      <c r="M46" s="3">
        <f ca="1">'Capital Structure'!N40</f>
        <v>12638773.036461208</v>
      </c>
      <c r="N46" s="3">
        <f ca="1">'Capital Structure'!O40</f>
        <v>12638773.036461208</v>
      </c>
      <c r="O46" s="3">
        <f ca="1">'Capital Structure'!P40</f>
        <v>12638773.036461208</v>
      </c>
      <c r="P46" s="3">
        <f ca="1">'Capital Structure'!Q40</f>
        <v>12638773.036461208</v>
      </c>
      <c r="Q46" s="3">
        <f ca="1">'Capital Structure'!R40</f>
        <v>12638773.036461208</v>
      </c>
      <c r="R46" s="3">
        <f ca="1">'Capital Structure'!S40</f>
        <v>12638747.402878307</v>
      </c>
      <c r="S46" s="3">
        <f ca="1">'Capital Structure'!T40</f>
        <v>9319533.2685204037</v>
      </c>
      <c r="T46" s="3">
        <f ca="1">'Capital Structure'!U40</f>
        <v>6235964.382702224</v>
      </c>
      <c r="U46" s="3">
        <f ca="1">'Capital Structure'!V40</f>
        <v>-5029641.2040500939</v>
      </c>
      <c r="V46" s="3">
        <f ca="1">'Capital Structure'!W40</f>
        <v>-5030048.2265955657</v>
      </c>
      <c r="W46" s="3">
        <f ca="1">'Capital Structure'!X40</f>
        <v>-109658821.99078974</v>
      </c>
      <c r="X46" s="3">
        <f ca="1">'Capital Structure'!Y40</f>
        <v>-95032923.846620291</v>
      </c>
      <c r="Y46" s="3">
        <f ca="1">'Capital Structure'!Z40</f>
        <v>-136782885.84662029</v>
      </c>
      <c r="Z46" s="3">
        <f ca="1">'Capital Structure'!AA40</f>
        <v>-103818909.36852822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 t="e">
        <f ca="1">'Capital Structure'!AX40</f>
        <v>#REF!</v>
      </c>
      <c r="AX46" s="3" t="e">
        <f ca="1">'Capital Structure'!AY40</f>
        <v>#REF!</v>
      </c>
      <c r="AY46" s="3" t="e">
        <f ca="1">'Capital Structure'!AZ40</f>
        <v>#REF!</v>
      </c>
      <c r="AZ46" s="3" t="e">
        <f ca="1">'Capital Structure'!BA40</f>
        <v>#REF!</v>
      </c>
      <c r="BA46" s="3" t="e">
        <f ca="1">'Capital Structure'!BB40</f>
        <v>#REF!</v>
      </c>
      <c r="BB46" s="3" t="e">
        <f ca="1">'Capital Structure'!BC40</f>
        <v>#REF!</v>
      </c>
      <c r="BC46" s="3" t="e">
        <f ca="1">'Capital Structure'!BD40</f>
        <v>#REF!</v>
      </c>
      <c r="BD46" s="3" t="e">
        <f ca="1">'Capital Structure'!BE40</f>
        <v>#REF!</v>
      </c>
      <c r="BE46" s="3" t="e">
        <f ca="1">'Capital Structure'!BF40</f>
        <v>#REF!</v>
      </c>
      <c r="BF46" s="3" t="e">
        <f ca="1">'Capital Structure'!BG40</f>
        <v>#REF!</v>
      </c>
      <c r="BG46" s="3" t="e">
        <f ca="1">'Capital Structure'!BH40</f>
        <v>#REF!</v>
      </c>
      <c r="BH46" s="3" t="e">
        <f ca="1">'Capital Structure'!BI40</f>
        <v>#REF!</v>
      </c>
      <c r="BI46" s="3" t="e">
        <f ca="1">'Capital Structure'!BJ40</f>
        <v>#REF!</v>
      </c>
      <c r="BJ46" s="3" t="e">
        <f ca="1">'Capital Structure'!BK40</f>
        <v>#REF!</v>
      </c>
      <c r="BK46" s="3" t="e">
        <f ca="1">'Capital Structure'!BL40</f>
        <v>#REF!</v>
      </c>
      <c r="BL46" s="3" t="e">
        <f ca="1">'Capital Structure'!BM40</f>
        <v>#REF!</v>
      </c>
      <c r="BM46" s="3" t="e">
        <f ca="1">'Capital Structure'!BN40</f>
        <v>#REF!</v>
      </c>
      <c r="BN46" s="3" t="e">
        <f ca="1">'Capital Structure'!BO40</f>
        <v>#REF!</v>
      </c>
      <c r="BO46" s="3" t="e">
        <f ca="1">'Capital Structure'!BP40</f>
        <v>#REF!</v>
      </c>
      <c r="BP46" s="3" t="e">
        <f ca="1">'Capital Structure'!BQ40</f>
        <v>#REF!</v>
      </c>
      <c r="BQ46" s="3" t="e">
        <f ca="1">'Capital Structure'!BR40</f>
        <v>#REF!</v>
      </c>
      <c r="BR46" s="3" t="e">
        <f ca="1">'Capital Structure'!BS40</f>
        <v>#REF!</v>
      </c>
      <c r="BS46" s="3" t="e">
        <f ca="1">'Capital Structure'!BT40</f>
        <v>#REF!</v>
      </c>
      <c r="BT46" s="3" t="e">
        <f ca="1">'Capital Structure'!BU40</f>
        <v>#REF!</v>
      </c>
    </row>
    <row r="47" spans="1:72" ht="15">
      <c r="B47" s="45" t="s">
        <v>261</v>
      </c>
      <c r="D47" s="3">
        <f>-Sheet1!C106-Sheet2!C106</f>
        <v>-2479516.1431085374</v>
      </c>
      <c r="E47" s="3">
        <f>-Sheet1!D106-Sheet2!D106</f>
        <v>-2479516.1431085374</v>
      </c>
      <c r="F47" s="3">
        <f>-Sheet1!E106-Sheet2!E106</f>
        <v>-2479516.1431085374</v>
      </c>
      <c r="G47" s="3">
        <f>-Sheet1!F106-Sheet2!F106</f>
        <v>-2479516.1431085374</v>
      </c>
      <c r="H47" s="3">
        <f>-Sheet1!G106-Sheet2!G106</f>
        <v>-2479516.1431085374</v>
      </c>
      <c r="I47" s="3">
        <f>-Sheet1!H106-Sheet2!H106</f>
        <v>-2479516.1431085374</v>
      </c>
      <c r="J47" s="3">
        <f>-Sheet1!I106-Sheet2!I106</f>
        <v>-2479516.1431085374</v>
      </c>
      <c r="K47" s="3">
        <f>-Sheet1!J106-Sheet2!J106</f>
        <v>-2479516.1431085374</v>
      </c>
      <c r="L47" s="3">
        <f>-Sheet1!K106-Sheet2!K106</f>
        <v>-2479516.1431085374</v>
      </c>
      <c r="M47" s="3">
        <f>-Sheet1!L106-Sheet2!L106</f>
        <v>-2479516.1431085374</v>
      </c>
      <c r="N47" s="3">
        <f>-Sheet1!M106-Sheet2!M106</f>
        <v>-2479516.1431085374</v>
      </c>
      <c r="O47" s="3">
        <f>-Sheet1!N106-Sheet2!N106</f>
        <v>-2479516.1431085374</v>
      </c>
      <c r="P47" s="3">
        <f>-Sheet1!O106-Sheet2!O106</f>
        <v>-2479516.1431085374</v>
      </c>
      <c r="Q47" s="3">
        <f>-Sheet1!P106-Sheet2!P106</f>
        <v>-2479516.1431085374</v>
      </c>
      <c r="R47" s="3">
        <f>-Sheet1!Q106-Sheet2!Q106</f>
        <v>-2479516.1431085374</v>
      </c>
      <c r="S47" s="3">
        <f>-Sheet1!R106-Sheet2!R106</f>
        <v>-2479516.1431085374</v>
      </c>
      <c r="T47" s="3">
        <f>-Sheet1!S106-Sheet2!S106</f>
        <v>-2479516.1431085374</v>
      </c>
      <c r="U47" s="3">
        <f>-Sheet1!T106-Sheet2!T106</f>
        <v>-2479516.1431085374</v>
      </c>
      <c r="V47" s="3">
        <f>-Sheet1!U106-Sheet2!U106</f>
        <v>-2479516.1431085374</v>
      </c>
      <c r="W47" s="3">
        <f>-Sheet1!V106-Sheet2!V106</f>
        <v>-2479516.1431085374</v>
      </c>
      <c r="X47" s="3">
        <f>-Sheet1!W106-Sheet2!W106</f>
        <v>0</v>
      </c>
      <c r="Y47" s="3">
        <f>-Sheet1!X106-Sheet2!X106</f>
        <v>0</v>
      </c>
      <c r="Z47" s="3">
        <f>-Sheet1!Y106-Sheet2!Y106</f>
        <v>0</v>
      </c>
      <c r="AA47" s="3">
        <f>-Sheet1!Z106-Sheet2!Z106</f>
        <v>0</v>
      </c>
      <c r="AB47" s="3">
        <f>-Sheet1!AA106-Sheet2!AA106</f>
        <v>0</v>
      </c>
      <c r="AC47" s="3">
        <f>-Sheet1!AB106-Sheet2!AB106</f>
        <v>0</v>
      </c>
      <c r="AD47" s="3">
        <f>-Sheet1!AC106-Sheet2!AC106</f>
        <v>0</v>
      </c>
      <c r="AE47" s="3">
        <f>-Sheet1!AD106-Sheet2!AD106</f>
        <v>0</v>
      </c>
      <c r="AF47" s="3">
        <f>-Sheet1!AE106-Sheet2!AE106</f>
        <v>0</v>
      </c>
      <c r="AG47" s="3">
        <f>-Sheet1!AF106-Sheet2!AF106</f>
        <v>0</v>
      </c>
      <c r="AH47" s="3">
        <f>-Sheet1!AG106-Sheet2!AG106</f>
        <v>0</v>
      </c>
      <c r="AI47" s="3">
        <f>-Sheet1!AH106-Sheet2!AH106</f>
        <v>0</v>
      </c>
      <c r="AJ47" s="3">
        <f>-Sheet1!AI106-Sheet2!AI106</f>
        <v>0</v>
      </c>
      <c r="AK47" s="3">
        <f>-Sheet1!AJ106-Sheet2!AJ106</f>
        <v>0</v>
      </c>
      <c r="AL47" s="3">
        <f>-Sheet1!AK106-Sheet2!AK106</f>
        <v>0</v>
      </c>
      <c r="AM47" s="3">
        <f>-Sheet1!AL106-Sheet2!AL106</f>
        <v>0</v>
      </c>
      <c r="AN47" s="3">
        <f>-Sheet1!AM106-Sheet2!AM106</f>
        <v>0</v>
      </c>
      <c r="AO47" s="3">
        <f>-Sheet1!AN106-Sheet2!AN106</f>
        <v>0</v>
      </c>
      <c r="AP47" s="3">
        <f>-Sheet1!AO106-Sheet2!AO106</f>
        <v>0</v>
      </c>
      <c r="AQ47" s="3">
        <f>-Sheet1!AP106-Sheet2!AP106</f>
        <v>0</v>
      </c>
      <c r="AR47" s="3">
        <f>-Sheet1!AQ106-Sheet2!AQ106</f>
        <v>0</v>
      </c>
      <c r="AS47" s="3">
        <f>-Sheet1!AR106-Sheet2!AR106</f>
        <v>0</v>
      </c>
      <c r="AT47" s="3">
        <f>-Sheet1!AS106-Sheet2!AS106</f>
        <v>0</v>
      </c>
      <c r="AU47" s="3">
        <f>-Sheet1!AT106-Sheet2!AT106</f>
        <v>0</v>
      </c>
      <c r="AV47" s="3">
        <f>-Sheet1!AU106-Sheet2!AU106</f>
        <v>0</v>
      </c>
      <c r="AW47" s="3">
        <f>-Sheet1!AV106-Sheet2!AV106</f>
        <v>0</v>
      </c>
      <c r="AX47" s="3">
        <f>-Sheet1!AW106-Sheet2!AW106</f>
        <v>0</v>
      </c>
      <c r="AY47" s="3">
        <f>-Sheet1!AX106-Sheet2!AX106</f>
        <v>0</v>
      </c>
      <c r="AZ47" s="3">
        <f>-Sheet1!AY106-Sheet2!AY106</f>
        <v>0</v>
      </c>
      <c r="BA47" s="3">
        <f>-Sheet1!AZ106-Sheet2!AZ106</f>
        <v>0</v>
      </c>
      <c r="BB47" s="3">
        <f>-Sheet1!BA106-Sheet2!BA106</f>
        <v>0</v>
      </c>
      <c r="BC47" s="3">
        <f>-Sheet1!BB106-Sheet2!BB106</f>
        <v>0</v>
      </c>
      <c r="BD47" s="3">
        <f>-Sheet1!BC106-Sheet2!BC106</f>
        <v>0</v>
      </c>
      <c r="BE47" s="3">
        <f>-Sheet1!BD106-Sheet2!BD106</f>
        <v>0</v>
      </c>
      <c r="BF47" s="3">
        <f>-Sheet1!BE106-Sheet2!BE106</f>
        <v>0</v>
      </c>
      <c r="BG47" s="3">
        <f>-Sheet1!BF106-Sheet2!BF106</f>
        <v>0</v>
      </c>
      <c r="BH47" s="3">
        <f>-Sheet1!BG106-Sheet2!BG106</f>
        <v>0</v>
      </c>
      <c r="BI47" s="3">
        <f>-Sheet1!BH106-Sheet2!BH106</f>
        <v>0</v>
      </c>
      <c r="BJ47" s="3">
        <f>-Sheet1!BI106-Sheet2!BI106</f>
        <v>0</v>
      </c>
      <c r="BK47" s="3">
        <f>-Sheet1!BJ106-Sheet2!BJ106</f>
        <v>0</v>
      </c>
      <c r="BL47" s="3">
        <f>-Sheet1!BK106-Sheet2!BK106</f>
        <v>0</v>
      </c>
      <c r="BM47" s="3">
        <f>-Sheet1!BL106-Sheet2!BL106</f>
        <v>0</v>
      </c>
      <c r="BN47" s="3">
        <f>-Sheet1!BM106-Sheet2!BM106</f>
        <v>0</v>
      </c>
      <c r="BO47" s="3">
        <f>-Sheet1!BN106-Sheet2!BN106</f>
        <v>0</v>
      </c>
      <c r="BP47" s="3">
        <f>-Sheet1!BO106-Sheet2!BO106</f>
        <v>0</v>
      </c>
      <c r="BQ47" s="3">
        <f>-Sheet1!BP106-Sheet2!BP106</f>
        <v>0</v>
      </c>
      <c r="BR47" s="3">
        <f>-Sheet1!BQ106-Sheet2!BQ106</f>
        <v>0</v>
      </c>
      <c r="BS47" s="3">
        <f>-Sheet1!BR106-Sheet2!BR106</f>
        <v>0</v>
      </c>
      <c r="BT47" s="3">
        <f>-Sheet1!BS106-Sheet2!BS106</f>
        <v>0</v>
      </c>
    </row>
    <row r="48" spans="1:72" ht="15">
      <c r="B48" s="45" t="s">
        <v>114</v>
      </c>
      <c r="D48" s="3">
        <f>-'Capital Structure'!E47</f>
        <v>0</v>
      </c>
      <c r="E48" s="3">
        <f>-'Capital Structure'!F47</f>
        <v>0</v>
      </c>
      <c r="F48" s="3">
        <f>-'Capital Structure'!G47</f>
        <v>0</v>
      </c>
      <c r="G48" s="3">
        <f>-'Capital Structure'!H47</f>
        <v>0</v>
      </c>
      <c r="H48" s="3">
        <f>-'Capital Structure'!I47</f>
        <v>0</v>
      </c>
      <c r="I48" s="3">
        <f>-'Capital Structure'!J47</f>
        <v>0</v>
      </c>
      <c r="J48" s="3">
        <f>-'Capital Structure'!K47</f>
        <v>0</v>
      </c>
      <c r="K48" s="3">
        <f>-'Capital Structure'!L47</f>
        <v>0</v>
      </c>
      <c r="L48" s="3">
        <f>-'Capital Structure'!M47</f>
        <v>0</v>
      </c>
      <c r="M48" s="3">
        <f>-'Capital Structure'!N47</f>
        <v>0</v>
      </c>
      <c r="N48" s="3">
        <f>-'Capital Structure'!O47</f>
        <v>0</v>
      </c>
      <c r="O48" s="3">
        <f>-'Capital Structure'!P47</f>
        <v>0</v>
      </c>
      <c r="P48" s="3">
        <f>-'Capital Structure'!Q47</f>
        <v>0</v>
      </c>
      <c r="Q48" s="3">
        <f>-'Capital Structure'!R47</f>
        <v>0</v>
      </c>
      <c r="R48" s="3">
        <f>-'Capital Structure'!S47</f>
        <v>0</v>
      </c>
      <c r="S48" s="3">
        <f>-'Capital Structure'!T47</f>
        <v>0</v>
      </c>
      <c r="T48" s="3">
        <f>-'Capital Structure'!U47</f>
        <v>0</v>
      </c>
      <c r="U48" s="3">
        <f>-'Capital Structure'!V47</f>
        <v>0</v>
      </c>
      <c r="V48" s="3">
        <f>-'Capital Structure'!W47</f>
        <v>0</v>
      </c>
      <c r="W48" s="3">
        <f>-'Capital Structure'!X47</f>
        <v>0</v>
      </c>
      <c r="X48" s="3">
        <f>-'Capital Structure'!Y47</f>
        <v>0</v>
      </c>
      <c r="Y48" s="3">
        <f>-'Capital Structure'!Z47</f>
        <v>0</v>
      </c>
      <c r="Z48" s="3">
        <f>-'Capital Structure'!AA47</f>
        <v>0</v>
      </c>
      <c r="AA48" s="3">
        <f>-'Capital Structure'!AB47</f>
        <v>0</v>
      </c>
      <c r="AB48" s="3">
        <f>-'Capital Structure'!AC47</f>
        <v>0</v>
      </c>
      <c r="AC48" s="3">
        <f>-'Capital Structure'!AD47</f>
        <v>0</v>
      </c>
      <c r="AD48" s="3">
        <f>-'Capital Structure'!AE47</f>
        <v>0</v>
      </c>
      <c r="AE48" s="3">
        <f>-'Capital Structure'!AF47</f>
        <v>0</v>
      </c>
      <c r="AF48" s="3">
        <f>-'Capital Structure'!AG47</f>
        <v>0</v>
      </c>
      <c r="AG48" s="3">
        <f>-'Capital Structure'!AH47</f>
        <v>0</v>
      </c>
      <c r="AH48" s="3">
        <f>-'Capital Structure'!AI47</f>
        <v>0</v>
      </c>
      <c r="AI48" s="3">
        <f>-'Capital Structure'!AJ47</f>
        <v>0</v>
      </c>
      <c r="AJ48" s="3">
        <f>-'Capital Structure'!AK47</f>
        <v>0</v>
      </c>
      <c r="AK48" s="3">
        <f>-'Capital Structure'!AL47</f>
        <v>0</v>
      </c>
      <c r="AL48" s="3">
        <f>-'Capital Structure'!AM47</f>
        <v>0</v>
      </c>
      <c r="AM48" s="3">
        <f>-'Capital Structure'!AN47</f>
        <v>0</v>
      </c>
      <c r="AN48" s="3">
        <f>-'Capital Structure'!AO47</f>
        <v>0</v>
      </c>
      <c r="AO48" s="3">
        <f>-'Capital Structure'!AP47</f>
        <v>0</v>
      </c>
      <c r="AP48" s="3">
        <f>-'Capital Structure'!AQ47</f>
        <v>0</v>
      </c>
      <c r="AQ48" s="3">
        <f>-'Capital Structure'!AR47</f>
        <v>0</v>
      </c>
      <c r="AR48" s="3">
        <f>-'Capital Structure'!AS47</f>
        <v>0</v>
      </c>
      <c r="AS48" s="3">
        <f>-'Capital Structure'!AT47</f>
        <v>0</v>
      </c>
      <c r="AT48" s="3">
        <f>-'Capital Structure'!AU47</f>
        <v>0</v>
      </c>
      <c r="AU48" s="3">
        <f>-'Capital Structure'!AV47</f>
        <v>0</v>
      </c>
      <c r="AV48" s="3">
        <f>-'Capital Structure'!AW47</f>
        <v>0</v>
      </c>
      <c r="AW48" s="3">
        <f>-'Capital Structure'!AX47</f>
        <v>0</v>
      </c>
      <c r="AX48" s="3">
        <f>-'Capital Structure'!AY47</f>
        <v>0</v>
      </c>
      <c r="AY48" s="3">
        <f>-'Capital Structure'!AZ47</f>
        <v>0</v>
      </c>
      <c r="AZ48" s="3">
        <f>-'Capital Structure'!BA47</f>
        <v>0</v>
      </c>
      <c r="BA48" s="3">
        <f>-'Capital Structure'!BB47</f>
        <v>0</v>
      </c>
      <c r="BB48" s="3">
        <f>-'Capital Structure'!BC47</f>
        <v>0</v>
      </c>
      <c r="BC48" s="3">
        <f>-'Capital Structure'!BD47</f>
        <v>0</v>
      </c>
      <c r="BD48" s="3">
        <f>-'Capital Structure'!BE47</f>
        <v>0</v>
      </c>
      <c r="BE48" s="3">
        <f>-'Capital Structure'!BF47</f>
        <v>0</v>
      </c>
      <c r="BF48" s="3">
        <f>-'Capital Structure'!BG47</f>
        <v>0</v>
      </c>
      <c r="BG48" s="3">
        <f>-'Capital Structure'!BH47</f>
        <v>0</v>
      </c>
      <c r="BH48" s="3">
        <f>-'Capital Structure'!BI47</f>
        <v>0</v>
      </c>
      <c r="BI48" s="3">
        <f>-'Capital Structure'!BJ47</f>
        <v>0</v>
      </c>
      <c r="BJ48" s="3">
        <f>-'Capital Structure'!BK47</f>
        <v>0</v>
      </c>
      <c r="BK48" s="3">
        <f>-'Capital Structure'!BL47</f>
        <v>0</v>
      </c>
      <c r="BL48" s="3">
        <f>-'Capital Structure'!BM47</f>
        <v>0</v>
      </c>
      <c r="BM48" s="3">
        <f>-'Capital Structure'!BN47</f>
        <v>0</v>
      </c>
      <c r="BN48" s="3">
        <f>-'Capital Structure'!BO47</f>
        <v>0</v>
      </c>
      <c r="BO48" s="3">
        <f>-'Capital Structure'!BP47</f>
        <v>0</v>
      </c>
      <c r="BP48" s="3">
        <f>-'Capital Structure'!BQ47</f>
        <v>0</v>
      </c>
      <c r="BQ48" s="3">
        <f>-'Capital Structure'!BR47</f>
        <v>0</v>
      </c>
      <c r="BR48" s="3">
        <f>-'Capital Structure'!BS47</f>
        <v>0</v>
      </c>
      <c r="BS48" s="3">
        <f>-'Capital Structure'!BT47</f>
        <v>0</v>
      </c>
      <c r="BT48" s="3">
        <f>-'Capital Structure'!BU47</f>
        <v>0</v>
      </c>
    </row>
    <row r="49" spans="1:72" ht="15">
      <c r="A49" t="s">
        <v>186</v>
      </c>
      <c r="B49" s="45" t="s">
        <v>207</v>
      </c>
      <c r="D49" s="3">
        <f ca="1">D39+D44+D45+D46+D47+D48</f>
        <v>-838362391.58077908</v>
      </c>
      <c r="E49" s="3">
        <f t="shared" ref="E49:BP49" ca="1" si="20">E39+E44+E45+E46+E47+E48</f>
        <v>-94279807.688102931</v>
      </c>
      <c r="F49" s="3">
        <f t="shared" ca="1" si="20"/>
        <v>-42155743.832272418</v>
      </c>
      <c r="G49" s="3">
        <f t="shared" ca="1" si="20"/>
        <v>-42116620.957272418</v>
      </c>
      <c r="H49" s="3">
        <f t="shared" ca="1" si="20"/>
        <v>-39786297.569387928</v>
      </c>
      <c r="I49" s="3">
        <f t="shared" ca="1" si="20"/>
        <v>-39786297.569387928</v>
      </c>
      <c r="J49" s="3">
        <f t="shared" ca="1" si="20"/>
        <v>-33619295.471933387</v>
      </c>
      <c r="K49" s="3">
        <f t="shared" ca="1" si="20"/>
        <v>-33619295.471933387</v>
      </c>
      <c r="L49" s="3">
        <f t="shared" ca="1" si="20"/>
        <v>-15118289.179569745</v>
      </c>
      <c r="M49" s="3">
        <f t="shared" ca="1" si="20"/>
        <v>-15118289.179569745</v>
      </c>
      <c r="N49" s="3">
        <f t="shared" ca="1" si="20"/>
        <v>-15118289.179569745</v>
      </c>
      <c r="O49" s="3">
        <f t="shared" ca="1" si="20"/>
        <v>-15118289.179569745</v>
      </c>
      <c r="P49" s="3">
        <f t="shared" ca="1" si="20"/>
        <v>-15118289.179569745</v>
      </c>
      <c r="Q49" s="3">
        <f t="shared" ca="1" si="20"/>
        <v>-15118289.179569745</v>
      </c>
      <c r="R49" s="3">
        <f t="shared" ca="1" si="20"/>
        <v>-15118263.545986844</v>
      </c>
      <c r="S49" s="3">
        <f t="shared" ca="1" si="20"/>
        <v>-11799049.411628941</v>
      </c>
      <c r="T49" s="3">
        <f t="shared" ca="1" si="20"/>
        <v>-8715480.5258107614</v>
      </c>
      <c r="U49" s="3">
        <f t="shared" ca="1" si="20"/>
        <v>-2479516.1431085374</v>
      </c>
      <c r="V49" s="3">
        <f t="shared" ca="1" si="20"/>
        <v>-2479516.1431085374</v>
      </c>
      <c r="W49" s="3">
        <f t="shared" ca="1" si="20"/>
        <v>-2479516.1431085374</v>
      </c>
      <c r="X49" s="3">
        <f t="shared" ca="1" si="20"/>
        <v>0</v>
      </c>
      <c r="Y49" s="3">
        <f t="shared" ca="1" si="20"/>
        <v>0</v>
      </c>
      <c r="Z49" s="3">
        <f t="shared" ca="1" si="20"/>
        <v>32963976.478092074</v>
      </c>
      <c r="AA49" s="3">
        <f t="shared" ca="1" si="20"/>
        <v>136782885.84662029</v>
      </c>
      <c r="AB49" s="3">
        <f t="shared" ca="1" si="20"/>
        <v>136782885.84662029</v>
      </c>
      <c r="AC49" s="3">
        <f t="shared" ca="1" si="20"/>
        <v>132824558.84662029</v>
      </c>
      <c r="AD49" s="3">
        <f t="shared" ca="1" si="20"/>
        <v>132824843.62728351</v>
      </c>
      <c r="AE49" s="3">
        <f t="shared" ca="1" si="20"/>
        <v>142534406.02995759</v>
      </c>
      <c r="AF49" s="3">
        <f t="shared" ca="1" si="20"/>
        <v>142534978.87650311</v>
      </c>
      <c r="AG49" s="3">
        <f t="shared" ca="1" si="20"/>
        <v>145002040.51141214</v>
      </c>
      <c r="AH49" s="3">
        <f t="shared" ca="1" si="20"/>
        <v>145003683.05104861</v>
      </c>
      <c r="AI49" s="3">
        <f t="shared" ca="1" si="20"/>
        <v>152077560.95577577</v>
      </c>
      <c r="AJ49" s="3">
        <f t="shared" ca="1" si="20"/>
        <v>152077560.95577577</v>
      </c>
      <c r="AK49" s="3">
        <f t="shared" ca="1" si="20"/>
        <v>152077560.95577577</v>
      </c>
      <c r="AL49" s="3">
        <f t="shared" ca="1" si="20"/>
        <v>139819440.28260607</v>
      </c>
      <c r="AM49" s="3">
        <f t="shared" ca="1" si="20"/>
        <v>139819440.28260607</v>
      </c>
      <c r="AN49" s="3">
        <f t="shared" ca="1" si="20"/>
        <v>107516095.96260606</v>
      </c>
      <c r="AO49" s="3">
        <f t="shared" ca="1" si="20"/>
        <v>107516095.96260606</v>
      </c>
      <c r="AP49" s="3">
        <f t="shared" ca="1" si="20"/>
        <v>14892059.42587881</v>
      </c>
      <c r="AQ49" s="3">
        <f t="shared" ca="1" si="20"/>
        <v>77125590.24333334</v>
      </c>
      <c r="AR49" s="3">
        <f t="shared" ca="1" si="20"/>
        <v>16125590.243333332</v>
      </c>
      <c r="AS49" s="3">
        <f t="shared" ca="1" si="20"/>
        <v>16125590.243333332</v>
      </c>
      <c r="AT49" s="3">
        <f t="shared" ca="1" si="20"/>
        <v>16125590.243333332</v>
      </c>
      <c r="AU49" s="3">
        <f t="shared" ca="1" si="20"/>
        <v>16125590.243333332</v>
      </c>
      <c r="AV49" s="3">
        <f t="shared" ca="1" si="20"/>
        <v>16125590.243333332</v>
      </c>
      <c r="AW49" s="3" t="e">
        <f t="shared" ca="1" si="20"/>
        <v>#REF!</v>
      </c>
      <c r="AX49" s="3" t="e">
        <f t="shared" ca="1" si="20"/>
        <v>#REF!</v>
      </c>
      <c r="AY49" s="3" t="e">
        <f t="shared" ca="1" si="20"/>
        <v>#REF!</v>
      </c>
      <c r="AZ49" s="3" t="e">
        <f t="shared" ca="1" si="20"/>
        <v>#REF!</v>
      </c>
      <c r="BA49" s="3" t="e">
        <f t="shared" ca="1" si="20"/>
        <v>#REF!</v>
      </c>
      <c r="BB49" s="3" t="e">
        <f t="shared" ca="1" si="20"/>
        <v>#REF!</v>
      </c>
      <c r="BC49" s="3" t="e">
        <f t="shared" ca="1" si="20"/>
        <v>#REF!</v>
      </c>
      <c r="BD49" s="3" t="e">
        <f t="shared" ca="1" si="20"/>
        <v>#REF!</v>
      </c>
      <c r="BE49" s="3" t="e">
        <f t="shared" ca="1" si="20"/>
        <v>#REF!</v>
      </c>
      <c r="BF49" s="3" t="e">
        <f t="shared" ca="1" si="20"/>
        <v>#REF!</v>
      </c>
      <c r="BG49" s="3" t="e">
        <f t="shared" ca="1" si="20"/>
        <v>#REF!</v>
      </c>
      <c r="BH49" s="3" t="e">
        <f t="shared" ca="1" si="20"/>
        <v>#REF!</v>
      </c>
      <c r="BI49" s="3" t="e">
        <f t="shared" ca="1" si="20"/>
        <v>#REF!</v>
      </c>
      <c r="BJ49" s="3" t="e">
        <f t="shared" ca="1" si="20"/>
        <v>#REF!</v>
      </c>
      <c r="BK49" s="3" t="e">
        <f t="shared" ca="1" si="20"/>
        <v>#REF!</v>
      </c>
      <c r="BL49" s="3" t="e">
        <f t="shared" ca="1" si="20"/>
        <v>#REF!</v>
      </c>
      <c r="BM49" s="3" t="e">
        <f t="shared" ca="1" si="20"/>
        <v>#REF!</v>
      </c>
      <c r="BN49" s="3" t="e">
        <f t="shared" ca="1" si="20"/>
        <v>#REF!</v>
      </c>
      <c r="BO49" s="3" t="e">
        <f t="shared" ca="1" si="20"/>
        <v>#REF!</v>
      </c>
      <c r="BP49" s="3" t="e">
        <f t="shared" ca="1" si="20"/>
        <v>#REF!</v>
      </c>
      <c r="BQ49" s="3" t="e">
        <f t="shared" ref="BQ49:BT49" ca="1" si="21">BQ39+BQ44+BQ45+BQ46+BQ47+BQ48</f>
        <v>#REF!</v>
      </c>
      <c r="BR49" s="3" t="e">
        <f t="shared" ca="1" si="21"/>
        <v>#REF!</v>
      </c>
      <c r="BS49" s="3" t="e">
        <f t="shared" ca="1" si="21"/>
        <v>#REF!</v>
      </c>
      <c r="BT49" s="3" t="e">
        <f t="shared" ca="1" si="21"/>
        <v>#REF!</v>
      </c>
    </row>
    <row r="50" spans="1:72" ht="15.75">
      <c r="A50">
        <v>7</v>
      </c>
      <c r="B50" s="44" t="s">
        <v>208</v>
      </c>
      <c r="Q50"/>
    </row>
    <row r="51" spans="1:72" ht="15">
      <c r="A51">
        <v>7.1</v>
      </c>
      <c r="B51" s="45" t="s">
        <v>208</v>
      </c>
      <c r="D51" s="3">
        <f ca="1">-(Sheet1!D216+Sheet1!D217)-(Sheet2!D216+Sheet2!D217)</f>
        <v>0</v>
      </c>
      <c r="E51" s="3">
        <f ca="1">-(Sheet1!E216+Sheet1!E217)-(Sheet2!E216+Sheet2!E217)</f>
        <v>0</v>
      </c>
      <c r="F51" s="3">
        <f ca="1">-(Sheet1!F216+Sheet1!F217)-(Sheet2!F216+Sheet2!F217)</f>
        <v>0</v>
      </c>
      <c r="G51" s="3">
        <f ca="1">-(Sheet1!G216+Sheet1!G217)-(Sheet2!G216+Sheet2!G217)</f>
        <v>0</v>
      </c>
      <c r="H51" s="3">
        <f ca="1">-(Sheet1!H216+Sheet1!H217)-(Sheet2!H216+Sheet2!H217)</f>
        <v>-188776.67072727275</v>
      </c>
      <c r="I51" s="3">
        <f ca="1">-(Sheet1!I216+Sheet1!I217)-(Sheet2!I216+Sheet2!I217)</f>
        <v>-188776.67072727275</v>
      </c>
      <c r="J51" s="3">
        <f ca="1">-(Sheet1!J216+Sheet1!J217)-(Sheet2!J216+Sheet2!J217)</f>
        <v>-566330.01218181814</v>
      </c>
      <c r="K51" s="3">
        <f ca="1">-(Sheet1!K216+Sheet1!K217)-(Sheet2!K216+Sheet2!K217)</f>
        <v>-566330.01218181814</v>
      </c>
      <c r="L51" s="3">
        <f ca="1">-(Sheet1!L216+Sheet1!L217)-(Sheet2!L216+Sheet2!L217)</f>
        <v>-1698990.0365454543</v>
      </c>
      <c r="M51" s="3">
        <f ca="1">-(Sheet1!M216+Sheet1!M217)-(Sheet2!M216+Sheet2!M217)</f>
        <v>-1698990.0365454543</v>
      </c>
      <c r="N51" s="3">
        <f ca="1">-(Sheet1!N216+Sheet1!N217)-(Sheet2!N216+Sheet2!N217)</f>
        <v>-1698990.0365454543</v>
      </c>
      <c r="O51" s="3">
        <f ca="1">-(Sheet1!O216+Sheet1!O217)-(Sheet2!O216+Sheet2!O217)</f>
        <v>-1698990.0365454543</v>
      </c>
      <c r="P51" s="3">
        <f ca="1">-(Sheet1!P216+Sheet1!P217)-(Sheet2!P216+Sheet2!P217)</f>
        <v>-1698990.0365454543</v>
      </c>
      <c r="Q51" s="3">
        <f ca="1">-(Sheet1!Q216+Sheet1!Q217)-(Sheet2!Q216+Sheet2!Q217)</f>
        <v>-1698990.0365454543</v>
      </c>
      <c r="R51" s="3">
        <f ca="1">-(Sheet1!R216+Sheet1!R217)-(Sheet2!R216+Sheet2!R217)</f>
        <v>-1698992.1130909091</v>
      </c>
      <c r="S51" s="3">
        <f ca="1">-(Sheet1!S216+Sheet1!S217)-(Sheet2!S216+Sheet2!S217)</f>
        <v>-1966860.3624545452</v>
      </c>
      <c r="T51" s="3">
        <f ca="1">-(Sheet1!T216+Sheet1!T217)-(Sheet2!T216+Sheet2!T217)</f>
        <v>-2155641.1862727273</v>
      </c>
      <c r="U51" s="3">
        <f ca="1">-(Sheet1!U216+Sheet1!U217)-(Sheet2!U216+Sheet2!U217)</f>
        <v>-2691377.6849999996</v>
      </c>
      <c r="V51" s="3">
        <f ca="1">-(Sheet1!V216+Sheet1!V217)-(Sheet2!V216+Sheet2!V217)</f>
        <v>-2691390.1442727279</v>
      </c>
      <c r="W51" s="3">
        <f ca="1">-(Sheet1!W216+Sheet1!W217)-(Sheet2!W216+Sheet2!W217)</f>
        <v>-4298599.6404545456</v>
      </c>
      <c r="X51" s="3">
        <f ca="1">-(Sheet1!X216+Sheet1!X217)-(Sheet2!X216+Sheet2!X217)</f>
        <v>-4298599.6404545456</v>
      </c>
      <c r="Y51" s="3">
        <f ca="1">-(Sheet1!Y216+Sheet1!Y217)-(Sheet2!Y216+Sheet2!Y217)</f>
        <v>-4298599.6404545456</v>
      </c>
      <c r="Z51" s="3">
        <f ca="1">-(Sheet1!Z216+Sheet1!Z217)-(Sheet2!Z216+Sheet2!Z217)</f>
        <v>-4298599.6404545456</v>
      </c>
      <c r="AA51" s="3">
        <f ca="1">-(Sheet1!AA216+Sheet1!AA217)-(Sheet2!AA216+Sheet2!AA217)</f>
        <v>-4298599.6404545456</v>
      </c>
      <c r="AB51" s="3">
        <f ca="1">-(Sheet1!AB216+Sheet1!AB217)-(Sheet2!AB216+Sheet2!AB217)</f>
        <v>-4298599.6404545456</v>
      </c>
      <c r="AC51" s="3">
        <f ca="1">-(Sheet1!AC216+Sheet1!AC217)-(Sheet2!AC216+Sheet2!AC217)</f>
        <v>-4298599.6404545456</v>
      </c>
      <c r="AD51" s="3">
        <f ca="1">-(Sheet1!AD216+Sheet1!AD217)-(Sheet2!AD216+Sheet2!AD217)</f>
        <v>-4298610.4846363645</v>
      </c>
      <c r="AE51" s="3">
        <f ca="1">-(Sheet1!AE216+Sheet1!AE217)-(Sheet2!AE216+Sheet2!AE217)</f>
        <v>-4604238.059727273</v>
      </c>
      <c r="AF51" s="3">
        <f ca="1">-(Sheet1!AF216+Sheet1!AF217)-(Sheet2!AF216+Sheet2!AF217)</f>
        <v>-4604255.5950000025</v>
      </c>
      <c r="AG51" s="3">
        <f ca="1">-(Sheet1!AG216+Sheet1!AG217)-(Sheet2!AG216+Sheet2!AG217)</f>
        <v>-4679774.2464545444</v>
      </c>
      <c r="AH51" s="3">
        <f ca="1">-(Sheet1!AH216+Sheet1!AH217)-(Sheet2!AH216+Sheet2!AH217)</f>
        <v>-4679826.8522727303</v>
      </c>
      <c r="AI51" s="3">
        <f ca="1">-(Sheet1!AI216+Sheet1!AI217)-(Sheet2!AI216+Sheet2!AI217)</f>
        <v>-4906382.8066363633</v>
      </c>
      <c r="AJ51" s="3">
        <f ca="1">-(Sheet1!AJ216+Sheet1!AJ217)-(Sheet2!AJ216+Sheet2!AJ217)</f>
        <v>-4906382.8066363633</v>
      </c>
      <c r="AK51" s="3">
        <f ca="1">-(Sheet1!AK216+Sheet1!AK217)-(Sheet2!AK216+Sheet2!AK217)</f>
        <v>-4906382.8066363633</v>
      </c>
      <c r="AL51" s="3">
        <f ca="1">-(Sheet1!AL216+Sheet1!AL217)-(Sheet2!AL216+Sheet2!AL217)</f>
        <v>-4411967.7166363634</v>
      </c>
      <c r="AM51" s="3">
        <f ca="1">-(Sheet1!AM216+Sheet1!AM217)-(Sheet2!AM216+Sheet2!AM217)</f>
        <v>-4411967.7166363634</v>
      </c>
      <c r="AN51" s="3">
        <f ca="1">-(Sheet1!AN216+Sheet1!AN217)-(Sheet2!AN216+Sheet2!AN217)</f>
        <v>-3423137.5366363642</v>
      </c>
      <c r="AO51" s="3">
        <f ca="1">-(Sheet1!AO216+Sheet1!AO217)-(Sheet2!AO216+Sheet2!AO217)</f>
        <v>-3423137.5366363642</v>
      </c>
      <c r="AP51" s="3">
        <f ca="1">-(Sheet1!AP216+Sheet1!AP217)-(Sheet2!AP216+Sheet2!AP217)</f>
        <v>-456655.76427272795</v>
      </c>
      <c r="AQ51" s="3">
        <f ca="1">-(Sheet1!AQ216+Sheet1!AQ217)-(Sheet2!AQ216+Sheet2!AQ217)</f>
        <v>-494415.08999999997</v>
      </c>
      <c r="AR51" s="3">
        <f ca="1">-(Sheet1!AR216+Sheet1!AR217)-(Sheet2!AR216+Sheet2!AR217)</f>
        <v>-494415.08999999997</v>
      </c>
      <c r="AS51" s="3">
        <f ca="1">-(Sheet1!AS216+Sheet1!AS217)-(Sheet2!AS216+Sheet2!AS217)</f>
        <v>-494415.08999999997</v>
      </c>
      <c r="AT51" s="3">
        <f ca="1">-(Sheet1!AT216+Sheet1!AT217)-(Sheet2!AT216+Sheet2!AT217)</f>
        <v>-494415.08999999997</v>
      </c>
      <c r="AU51" s="3">
        <f ca="1">-(Sheet1!AU216+Sheet1!AU217)-(Sheet2!AU216+Sheet2!AU217)</f>
        <v>-494415.08999999997</v>
      </c>
      <c r="AV51" s="3">
        <f ca="1">-(Sheet1!AV216+Sheet1!AV217)-(Sheet2!AV216+Sheet2!AV217)</f>
        <v>-494415.08999999997</v>
      </c>
      <c r="AW51" s="3">
        <f ca="1">-(Sheet1!AW216+Sheet1!AW217)-(Sheet2!AW216+Sheet2!AW217)</f>
        <v>-13517138.271818174</v>
      </c>
      <c r="AX51" s="3">
        <f ca="1">-(Sheet1!AX216+Sheet1!AX217)-(Sheet2!AX216+Sheet2!AX217)</f>
        <v>0</v>
      </c>
      <c r="AY51" s="3">
        <f ca="1">-(Sheet1!AY216+Sheet1!AY217)-(Sheet2!AY216+Sheet2!AY217)</f>
        <v>0</v>
      </c>
      <c r="AZ51" s="3">
        <f ca="1">-(Sheet1!AZ216+Sheet1!AZ217)-(Sheet2!AZ216+Sheet2!AZ217)</f>
        <v>0</v>
      </c>
      <c r="BA51" s="3">
        <f ca="1">-(Sheet1!BA216+Sheet1!BA217)-(Sheet2!BA216+Sheet2!BA217)</f>
        <v>0</v>
      </c>
      <c r="BB51" s="3">
        <f ca="1">-(Sheet1!BB216+Sheet1!BB217)-(Sheet2!BB216+Sheet2!BB217)</f>
        <v>4870828.7875100654</v>
      </c>
      <c r="BC51" s="3">
        <f ca="1">-(Sheet1!BC216+Sheet1!BC217)-(Sheet2!BC216+Sheet2!BC217)</f>
        <v>0</v>
      </c>
      <c r="BD51" s="3">
        <f ca="1">-(Sheet1!BD216+Sheet1!BD217)-(Sheet2!BD216+Sheet2!BD217)</f>
        <v>0</v>
      </c>
      <c r="BE51" s="3">
        <f ca="1">-(Sheet1!BE216+Sheet1!BE217)-(Sheet2!BE216+Sheet2!BE217)</f>
        <v>0</v>
      </c>
      <c r="BF51" s="3">
        <f ca="1">-(Sheet1!BF216+Sheet1!BF217)-(Sheet2!BF216+Sheet2!BF217)</f>
        <v>23310559.704992883</v>
      </c>
      <c r="BG51" s="3">
        <f ca="1">-(Sheet1!BG216+Sheet1!BG217)-(Sheet2!BG216+Sheet2!BG217)</f>
        <v>0</v>
      </c>
      <c r="BH51" s="3">
        <f ca="1">-(Sheet1!BH216+Sheet1!BH217)-(Sheet2!BH216+Sheet2!BH217)</f>
        <v>0</v>
      </c>
      <c r="BI51" s="3">
        <f ca="1">-(Sheet1!BI216+Sheet1!BI217)-(Sheet2!BI216+Sheet2!BI217)</f>
        <v>0</v>
      </c>
      <c r="BJ51" s="3">
        <f ca="1">-(Sheet1!BJ216+Sheet1!BJ217)-(Sheet2!BJ216+Sheet2!BJ217)</f>
        <v>0</v>
      </c>
      <c r="BK51" s="3">
        <f ca="1">-(Sheet1!BK216+Sheet1!BK217)-(Sheet2!BK216+Sheet2!BK217)</f>
        <v>0</v>
      </c>
      <c r="BL51" s="3">
        <f ca="1">-(Sheet1!BL216+Sheet1!BL217)-(Sheet2!BL216+Sheet2!BL217)</f>
        <v>0</v>
      </c>
      <c r="BM51" s="3">
        <f ca="1">-(Sheet1!BM216+Sheet1!BM217)-(Sheet2!BM216+Sheet2!BM217)</f>
        <v>0</v>
      </c>
      <c r="BN51" s="3">
        <f ca="1">-(Sheet1!BN216+Sheet1!BN217)-(Sheet2!BN216+Sheet2!BN217)</f>
        <v>0</v>
      </c>
      <c r="BO51" s="3">
        <f ca="1">-(Sheet1!BO216+Sheet1!BO217)-(Sheet2!BO216+Sheet2!BO217)</f>
        <v>0</v>
      </c>
      <c r="BP51" s="3">
        <f ca="1">-(Sheet1!BP216+Sheet1!BP217)-(Sheet2!BP216+Sheet2!BP217)</f>
        <v>0</v>
      </c>
      <c r="BQ51" s="3">
        <f ca="1">-(Sheet1!BQ216+Sheet1!BQ217)-(Sheet2!BQ216+Sheet2!BQ217)</f>
        <v>0</v>
      </c>
      <c r="BR51" s="3">
        <f ca="1">-(Sheet1!BR216+Sheet1!BR217)-(Sheet2!BR216+Sheet2!BR217)</f>
        <v>-222538965.65209356</v>
      </c>
      <c r="BS51" s="3">
        <f ca="1">-(Sheet1!BS216+Sheet1!BS217)-(Sheet2!BS216+Sheet2!BS217)</f>
        <v>0</v>
      </c>
      <c r="BT51" s="3">
        <f ca="1">-(Sheet1!BT216+Sheet1!BT217)-(Sheet2!BT216+Sheet2!BT217)</f>
        <v>0</v>
      </c>
    </row>
    <row r="52" spans="1:72" ht="15">
      <c r="A52" t="s">
        <v>186</v>
      </c>
      <c r="B52" s="45" t="s">
        <v>209</v>
      </c>
      <c r="D52" s="3">
        <f ca="1">D49+D51</f>
        <v>-838362391.58077908</v>
      </c>
      <c r="E52" s="3">
        <f t="shared" ref="E52:BP52" ca="1" si="22">E49+E51</f>
        <v>-94279807.688102931</v>
      </c>
      <c r="F52" s="3">
        <f t="shared" ca="1" si="22"/>
        <v>-42155743.832272418</v>
      </c>
      <c r="G52" s="3">
        <f t="shared" ca="1" si="22"/>
        <v>-42116620.957272418</v>
      </c>
      <c r="H52" s="3">
        <f t="shared" ca="1" si="22"/>
        <v>-39975074.240115203</v>
      </c>
      <c r="I52" s="3">
        <f t="shared" ca="1" si="22"/>
        <v>-39975074.240115203</v>
      </c>
      <c r="J52" s="3">
        <f t="shared" ca="1" si="22"/>
        <v>-34185625.484115206</v>
      </c>
      <c r="K52" s="3">
        <f t="shared" ca="1" si="22"/>
        <v>-34185625.484115206</v>
      </c>
      <c r="L52" s="3">
        <f t="shared" ca="1" si="22"/>
        <v>-16817279.216115199</v>
      </c>
      <c r="M52" s="3">
        <f t="shared" ca="1" si="22"/>
        <v>-16817279.216115199</v>
      </c>
      <c r="N52" s="3">
        <f t="shared" ca="1" si="22"/>
        <v>-16817279.216115199</v>
      </c>
      <c r="O52" s="3">
        <f t="shared" ca="1" si="22"/>
        <v>-16817279.216115199</v>
      </c>
      <c r="P52" s="3">
        <f t="shared" ca="1" si="22"/>
        <v>-16817279.216115199</v>
      </c>
      <c r="Q52" s="3">
        <f t="shared" ca="1" si="22"/>
        <v>-16817279.216115199</v>
      </c>
      <c r="R52" s="3">
        <f t="shared" ca="1" si="22"/>
        <v>-16817255.659077752</v>
      </c>
      <c r="S52" s="3">
        <f t="shared" ca="1" si="22"/>
        <v>-13765909.774083486</v>
      </c>
      <c r="T52" s="3">
        <f t="shared" ca="1" si="22"/>
        <v>-10871121.712083489</v>
      </c>
      <c r="U52" s="3">
        <f t="shared" ca="1" si="22"/>
        <v>-5170893.828108537</v>
      </c>
      <c r="V52" s="3">
        <f t="shared" ca="1" si="22"/>
        <v>-5170906.2873812653</v>
      </c>
      <c r="W52" s="3">
        <f t="shared" ca="1" si="22"/>
        <v>-6778115.783563083</v>
      </c>
      <c r="X52" s="3">
        <f t="shared" ca="1" si="22"/>
        <v>-4298599.6404545456</v>
      </c>
      <c r="Y52" s="3">
        <f t="shared" ca="1" si="22"/>
        <v>-4298599.6404545456</v>
      </c>
      <c r="Z52" s="3">
        <f t="shared" ca="1" si="22"/>
        <v>28665376.837637529</v>
      </c>
      <c r="AA52" s="3">
        <f t="shared" ca="1" si="22"/>
        <v>132484286.20616575</v>
      </c>
      <c r="AB52" s="3">
        <f t="shared" ca="1" si="22"/>
        <v>132484286.20616575</v>
      </c>
      <c r="AC52" s="3">
        <f t="shared" ca="1" si="22"/>
        <v>128525959.20616575</v>
      </c>
      <c r="AD52" s="3">
        <f t="shared" ca="1" si="22"/>
        <v>128526233.14264715</v>
      </c>
      <c r="AE52" s="3">
        <f t="shared" ca="1" si="22"/>
        <v>137930167.97023031</v>
      </c>
      <c r="AF52" s="3">
        <f t="shared" ca="1" si="22"/>
        <v>137930723.28150311</v>
      </c>
      <c r="AG52" s="3">
        <f t="shared" ca="1" si="22"/>
        <v>140322266.26495761</v>
      </c>
      <c r="AH52" s="3">
        <f t="shared" ca="1" si="22"/>
        <v>140323856.19877589</v>
      </c>
      <c r="AI52" s="3">
        <f t="shared" ca="1" si="22"/>
        <v>147171178.1491394</v>
      </c>
      <c r="AJ52" s="3">
        <f t="shared" ca="1" si="22"/>
        <v>147171178.1491394</v>
      </c>
      <c r="AK52" s="3">
        <f t="shared" ca="1" si="22"/>
        <v>147171178.1491394</v>
      </c>
      <c r="AL52" s="3">
        <f t="shared" ca="1" si="22"/>
        <v>135407472.56596971</v>
      </c>
      <c r="AM52" s="3">
        <f t="shared" ca="1" si="22"/>
        <v>135407472.56596971</v>
      </c>
      <c r="AN52" s="3">
        <f t="shared" ca="1" si="22"/>
        <v>104092958.42596969</v>
      </c>
      <c r="AO52" s="3">
        <f t="shared" ca="1" si="22"/>
        <v>104092958.42596969</v>
      </c>
      <c r="AP52" s="3">
        <f t="shared" ca="1" si="22"/>
        <v>14435403.661606083</v>
      </c>
      <c r="AQ52" s="3">
        <f t="shared" ca="1" si="22"/>
        <v>76631175.153333336</v>
      </c>
      <c r="AR52" s="3">
        <f t="shared" ca="1" si="22"/>
        <v>15631175.153333332</v>
      </c>
      <c r="AS52" s="3">
        <f t="shared" ca="1" si="22"/>
        <v>15631175.153333332</v>
      </c>
      <c r="AT52" s="3">
        <f t="shared" ca="1" si="22"/>
        <v>15631175.153333332</v>
      </c>
      <c r="AU52" s="3">
        <f t="shared" ca="1" si="22"/>
        <v>15631175.153333332</v>
      </c>
      <c r="AV52" s="3">
        <f t="shared" ca="1" si="22"/>
        <v>15631175.153333332</v>
      </c>
      <c r="AW52" s="3" t="e">
        <f t="shared" ca="1" si="22"/>
        <v>#REF!</v>
      </c>
      <c r="AX52" s="3" t="e">
        <f t="shared" ca="1" si="22"/>
        <v>#REF!</v>
      </c>
      <c r="AY52" s="3" t="e">
        <f t="shared" ca="1" si="22"/>
        <v>#REF!</v>
      </c>
      <c r="AZ52" s="3" t="e">
        <f t="shared" ca="1" si="22"/>
        <v>#REF!</v>
      </c>
      <c r="BA52" s="3" t="e">
        <f t="shared" ca="1" si="22"/>
        <v>#REF!</v>
      </c>
      <c r="BB52" s="3" t="e">
        <f t="shared" ca="1" si="22"/>
        <v>#REF!</v>
      </c>
      <c r="BC52" s="3" t="e">
        <f t="shared" ca="1" si="22"/>
        <v>#REF!</v>
      </c>
      <c r="BD52" s="3" t="e">
        <f t="shared" ca="1" si="22"/>
        <v>#REF!</v>
      </c>
      <c r="BE52" s="3" t="e">
        <f t="shared" ca="1" si="22"/>
        <v>#REF!</v>
      </c>
      <c r="BF52" s="3" t="e">
        <f t="shared" ca="1" si="22"/>
        <v>#REF!</v>
      </c>
      <c r="BG52" s="3" t="e">
        <f t="shared" ca="1" si="22"/>
        <v>#REF!</v>
      </c>
      <c r="BH52" s="3" t="e">
        <f t="shared" ca="1" si="22"/>
        <v>#REF!</v>
      </c>
      <c r="BI52" s="3" t="e">
        <f t="shared" ca="1" si="22"/>
        <v>#REF!</v>
      </c>
      <c r="BJ52" s="3" t="e">
        <f t="shared" ca="1" si="22"/>
        <v>#REF!</v>
      </c>
      <c r="BK52" s="3" t="e">
        <f t="shared" ca="1" si="22"/>
        <v>#REF!</v>
      </c>
      <c r="BL52" s="3" t="e">
        <f t="shared" ca="1" si="22"/>
        <v>#REF!</v>
      </c>
      <c r="BM52" s="3" t="e">
        <f t="shared" ca="1" si="22"/>
        <v>#REF!</v>
      </c>
      <c r="BN52" s="3" t="e">
        <f t="shared" ca="1" si="22"/>
        <v>#REF!</v>
      </c>
      <c r="BO52" s="3" t="e">
        <f t="shared" ca="1" si="22"/>
        <v>#REF!</v>
      </c>
      <c r="BP52" s="3" t="e">
        <f t="shared" ca="1" si="22"/>
        <v>#REF!</v>
      </c>
      <c r="BQ52" s="3" t="e">
        <f t="shared" ref="BQ52:BT52" ca="1" si="23">BQ49+BQ51</f>
        <v>#REF!</v>
      </c>
      <c r="BR52" s="3" t="e">
        <f t="shared" ca="1" si="23"/>
        <v>#REF!</v>
      </c>
      <c r="BS52" s="3" t="e">
        <f t="shared" ca="1" si="23"/>
        <v>#REF!</v>
      </c>
      <c r="BT52" s="3" t="e">
        <f t="shared" ca="1" si="23"/>
        <v>#REF!</v>
      </c>
    </row>
    <row r="53" spans="1:72">
      <c r="D53" s="165">
        <f ca="1">'现金流表-复星'!D33</f>
        <v>-838362391.58077896</v>
      </c>
      <c r="E53" s="165">
        <f ca="1">'现金流表-复星'!E33</f>
        <v>-94279807.688102961</v>
      </c>
      <c r="F53" s="165">
        <f ca="1">'现金流表-复星'!F33</f>
        <v>-42155743.832272403</v>
      </c>
      <c r="G53" s="165">
        <f ca="1">'现金流表-复星'!G33</f>
        <v>-42116620.957272403</v>
      </c>
      <c r="H53" s="165">
        <f ca="1">'现金流表-复星'!H33</f>
        <v>-39975074.240115181</v>
      </c>
      <c r="I53" s="165">
        <f ca="1">'现金流表-复星'!I33</f>
        <v>-39975074.240115181</v>
      </c>
      <c r="J53" s="165">
        <f ca="1">'现金流表-复星'!J33</f>
        <v>-34185625.484115191</v>
      </c>
      <c r="K53" s="165">
        <f ca="1">'现金流表-复星'!K33</f>
        <v>-34185625.484115191</v>
      </c>
      <c r="L53" s="165">
        <f ca="1">'现金流表-复星'!L33</f>
        <v>-16817279.216115206</v>
      </c>
      <c r="M53" s="165">
        <f ca="1">'现金流表-复星'!M33</f>
        <v>-16817279.216115206</v>
      </c>
      <c r="N53" s="165">
        <f ca="1">'现金流表-复星'!N33</f>
        <v>-16817279.216115206</v>
      </c>
      <c r="O53" s="165">
        <f ca="1">'现金流表-复星'!O33</f>
        <v>-16817279.216115206</v>
      </c>
      <c r="P53" s="165">
        <f ca="1">'现金流表-复星'!P33</f>
        <v>-16817279.216115206</v>
      </c>
      <c r="Q53" s="165">
        <f ca="1">'现金流表-复星'!Q33</f>
        <v>-16817279.216115206</v>
      </c>
      <c r="R53" s="165">
        <f ca="1">'现金流表-复星'!R33</f>
        <v>-16817255.659077734</v>
      </c>
      <c r="S53" s="165">
        <f ca="1">'现金流表-复星'!S33</f>
        <v>-13765909.77408348</v>
      </c>
      <c r="T53" s="165">
        <f ca="1">'现金流表-复星'!T33</f>
        <v>-10871121.712083444</v>
      </c>
      <c r="U53" s="165">
        <f ca="1">'现金流表-复星'!U33</f>
        <v>-5170893.8281085193</v>
      </c>
      <c r="V53" s="165">
        <f ca="1">'现金流表-复星'!V33</f>
        <v>-5170906.2873812467</v>
      </c>
      <c r="W53" s="165">
        <f ca="1">'现金流表-复星'!W33</f>
        <v>-6778115.7835630774</v>
      </c>
      <c r="X53" s="165">
        <f ca="1">'现金流表-复星'!X33</f>
        <v>-4298599.6404545605</v>
      </c>
      <c r="Y53" s="165">
        <f ca="1">'现金流表-复星'!Y33</f>
        <v>-4298599.6404545307</v>
      </c>
      <c r="Z53" s="165">
        <f ca="1">'现金流表-复星'!Z33</f>
        <v>58370782.728194132</v>
      </c>
      <c r="AA53" s="165">
        <f ca="1">'现金流表-复星'!AA33</f>
        <v>132484286.20616575</v>
      </c>
      <c r="AB53" s="165">
        <f ca="1">'现金流表-复星'!AB33</f>
        <v>132484286.20616575</v>
      </c>
      <c r="AC53" s="165">
        <f ca="1">'现金流表-复星'!AC33</f>
        <v>128525959.20616575</v>
      </c>
      <c r="AD53" s="165">
        <f ca="1">'现金流表-复星'!AD33</f>
        <v>128526233.14264716</v>
      </c>
      <c r="AE53" s="165">
        <f ca="1">'现金流表-复星'!AE33</f>
        <v>137930167.97023034</v>
      </c>
      <c r="AF53" s="165">
        <f ca="1">'现金流表-复星'!AF33</f>
        <v>137930723.28150311</v>
      </c>
      <c r="AG53" s="165">
        <f ca="1">'现金流表-复星'!AG33</f>
        <v>140322266.26495761</v>
      </c>
      <c r="AH53" s="165">
        <f ca="1">'现金流表-复星'!AH33</f>
        <v>140323856.19877589</v>
      </c>
      <c r="AI53" s="165">
        <f ca="1">'现金流表-复星'!AI33</f>
        <v>147171178.1491394</v>
      </c>
      <c r="AJ53" s="165">
        <f ca="1">'现金流表-复星'!AJ33</f>
        <v>147171178.1491394</v>
      </c>
      <c r="AK53" s="165">
        <f ca="1">'现金流表-复星'!AK33</f>
        <v>147171178.1491394</v>
      </c>
      <c r="AL53" s="165">
        <f ca="1">'现金流表-复星'!AL33</f>
        <v>135407472.56596971</v>
      </c>
      <c r="AM53" s="165">
        <f ca="1">'现金流表-复星'!AM33</f>
        <v>135407472.56596971</v>
      </c>
      <c r="AN53" s="165">
        <f ca="1">'现金流表-复星'!AN33</f>
        <v>104092958.42596969</v>
      </c>
      <c r="AO53" s="165">
        <f ca="1">'现金流表-复星'!AO33</f>
        <v>104092958.42596969</v>
      </c>
      <c r="AP53" s="165">
        <f ca="1">'现金流表-复星'!AP33</f>
        <v>14435403.661606081</v>
      </c>
      <c r="AQ53" s="165">
        <f ca="1">'现金流表-复星'!AQ33</f>
        <v>76631175.153333336</v>
      </c>
      <c r="AR53" s="165">
        <f ca="1">'现金流表-复星'!AR33</f>
        <v>15631175.153333332</v>
      </c>
      <c r="AS53" s="165">
        <f ca="1">'现金流表-复星'!AS33</f>
        <v>15631175.153333332</v>
      </c>
      <c r="AT53" s="165">
        <f ca="1">'现金流表-复星'!AT33</f>
        <v>15631175.153333332</v>
      </c>
      <c r="AU53" s="165">
        <f ca="1">'现金流表-复星'!AU33</f>
        <v>15631175.153333332</v>
      </c>
      <c r="AV53" s="165">
        <f ca="1">'现金流表-复星'!AV33</f>
        <v>15631175.153333332</v>
      </c>
      <c r="AW53" s="165" t="e">
        <f ca="1">'现金流表-复星'!AW33</f>
        <v>#REF!</v>
      </c>
      <c r="AX53" s="165" t="e">
        <f ca="1">'现金流表-复星'!AX33</f>
        <v>#REF!</v>
      </c>
      <c r="AY53" s="165" t="e">
        <f ca="1">'现金流表-复星'!AY33</f>
        <v>#REF!</v>
      </c>
      <c r="AZ53" s="165" t="e">
        <f ca="1">'现金流表-复星'!AZ33</f>
        <v>#REF!</v>
      </c>
      <c r="BA53" s="165" t="e">
        <f ca="1">'现金流表-复星'!BA33</f>
        <v>#REF!</v>
      </c>
      <c r="BB53" s="165" t="e">
        <f ca="1">'现金流表-复星'!BB33</f>
        <v>#REF!</v>
      </c>
      <c r="BC53" s="165">
        <f ca="1">'现金流表-复星'!BC33</f>
        <v>3392307.6923076925</v>
      </c>
      <c r="BD53" s="165">
        <f ca="1">'现金流表-复星'!BD33</f>
        <v>3392307.6923076925</v>
      </c>
      <c r="BE53" s="165">
        <f ca="1">'现金流表-复星'!BE33</f>
        <v>3392307.6923076925</v>
      </c>
      <c r="BF53" s="165" t="e">
        <f ca="1">'现金流表-复星'!BF33</f>
        <v>#REF!</v>
      </c>
      <c r="BG53" s="165">
        <f ca="1">'现金流表-复星'!BG33</f>
        <v>3392307.6923076925</v>
      </c>
      <c r="BH53" s="165">
        <f ca="1">'现金流表-复星'!BH33</f>
        <v>3392307.6923076925</v>
      </c>
      <c r="BI53" s="165">
        <f ca="1">'现金流表-复星'!BI33</f>
        <v>3392307.6923076925</v>
      </c>
      <c r="BJ53" s="165">
        <f ca="1">'现金流表-复星'!BJ33</f>
        <v>3392307.6923076925</v>
      </c>
      <c r="BK53" s="165">
        <f ca="1">'现金流表-复星'!BK33</f>
        <v>3392307.6923076925</v>
      </c>
      <c r="BL53" s="165">
        <f ca="1">'现金流表-复星'!BL33</f>
        <v>3392307.6923076925</v>
      </c>
      <c r="BM53" s="165">
        <f ca="1">'现金流表-复星'!BM33</f>
        <v>3392307.6923076925</v>
      </c>
      <c r="BN53" s="165">
        <f ca="1">'现金流表-复星'!BN33</f>
        <v>3392307.6923076925</v>
      </c>
      <c r="BO53" s="165">
        <f ca="1">'现金流表-复星'!BO33</f>
        <v>3392307.6923076925</v>
      </c>
      <c r="BP53" s="165">
        <f ca="1">'现金流表-复星'!BP33</f>
        <v>3392307.6923076925</v>
      </c>
      <c r="BQ53" s="165">
        <f ca="1">'现金流表-复星'!BQ33</f>
        <v>3392307.6923076925</v>
      </c>
      <c r="BR53" s="165">
        <f ca="1">'现金流表-复星'!BR33</f>
        <v>-219146657.95978588</v>
      </c>
      <c r="BS53" s="165">
        <f ca="1">'现金流表-复星'!BS33</f>
        <v>3392307.6923076925</v>
      </c>
      <c r="BT53" s="165">
        <f ca="1">'现金流表-复星'!BT33</f>
        <v>3392307.6923076925</v>
      </c>
    </row>
    <row r="54" spans="1:72" ht="15">
      <c r="B54" s="45" t="s">
        <v>396</v>
      </c>
      <c r="C54" s="164" t="e">
        <f ca="1">IRR(OFFSET(D39,0,0):OFFSET(D39,0,Sheet1!$D$16),0.0001)*12</f>
        <v>#VALUE!</v>
      </c>
      <c r="D54" s="7"/>
    </row>
    <row r="55" spans="1:72" ht="15">
      <c r="B55" s="45" t="s">
        <v>397</v>
      </c>
      <c r="C55" s="164" t="e">
        <f ca="1">IRR(OFFSET(D42,0,0):OFFSET(D42,0,Sheet1!$D$16),0.0001)*12</f>
        <v>#VALUE!</v>
      </c>
      <c r="Q55" s="168"/>
    </row>
    <row r="56" spans="1:72" ht="15">
      <c r="B56" s="45" t="s">
        <v>398</v>
      </c>
      <c r="C56" s="164" t="e">
        <f ca="1">IRR(OFFSET(D52,0,0):OFFSET(D52,0,Sheet1!$D$16),0.0001)*12</f>
        <v>#VALUE!</v>
      </c>
    </row>
    <row r="57" spans="1:72">
      <c r="C57" s="164" t="e">
        <f ca="1">IRR(OFFSET(D53,0,0):OFFSET(D53,0,Sheet1!$D$16),0.0001)*12</f>
        <v>#VALUE!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T46"/>
  <sheetViews>
    <sheetView zoomScaleNormal="100" workbookViewId="0">
      <selection activeCell="D7" sqref="D7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13509868.094581939</v>
      </c>
      <c r="E4" s="3">
        <f t="shared" ref="E4:BP4" ca="1" si="0">SUM(E5:E7)</f>
        <v>91695963.878327727</v>
      </c>
      <c r="F4" s="3">
        <f t="shared" ca="1" si="0"/>
        <v>39571900.022497214</v>
      </c>
      <c r="G4" s="3">
        <f t="shared" ca="1" si="0"/>
        <v>39611022.897497214</v>
      </c>
      <c r="H4" s="3">
        <f t="shared" ca="1" si="0"/>
        <v>43826147.509612724</v>
      </c>
      <c r="I4" s="3">
        <f t="shared" ca="1" si="0"/>
        <v>43826147.509612724</v>
      </c>
      <c r="J4" s="3">
        <f t="shared" ca="1" si="0"/>
        <v>50750041.412158184</v>
      </c>
      <c r="K4" s="3">
        <f t="shared" ca="1" si="0"/>
        <v>50750041.412158184</v>
      </c>
      <c r="L4" s="3">
        <f t="shared" ca="1" si="0"/>
        <v>71521723.119794533</v>
      </c>
      <c r="M4" s="3">
        <f t="shared" ca="1" si="0"/>
        <v>71521723.119794533</v>
      </c>
      <c r="N4" s="3">
        <f t="shared" ca="1" si="0"/>
        <v>71521723.119794533</v>
      </c>
      <c r="O4" s="3">
        <f t="shared" ca="1" si="0"/>
        <v>71521723.119794533</v>
      </c>
      <c r="P4" s="3">
        <f t="shared" ca="1" si="0"/>
        <v>71521723.119794533</v>
      </c>
      <c r="Q4" s="3">
        <f t="shared" ca="1" si="0"/>
        <v>71521723.119794533</v>
      </c>
      <c r="R4" s="3">
        <f t="shared" ca="1" si="0"/>
        <v>71521769.486211643</v>
      </c>
      <c r="S4" s="3">
        <f t="shared" ca="1" si="0"/>
        <v>77490343.351853728</v>
      </c>
      <c r="T4" s="3">
        <f t="shared" ca="1" si="0"/>
        <v>80952366.46603556</v>
      </c>
      <c r="U4" s="3">
        <f t="shared" ca="1" si="0"/>
        <v>93291978.083333328</v>
      </c>
      <c r="V4" s="3">
        <f t="shared" ca="1" si="0"/>
        <v>93292410.083333343</v>
      </c>
      <c r="W4" s="3">
        <f t="shared" ca="1" si="0"/>
        <v>149019138.08333334</v>
      </c>
      <c r="X4" s="3">
        <f t="shared" ca="1" si="0"/>
        <v>149019138.08333334</v>
      </c>
      <c r="Y4" s="3">
        <f t="shared" ca="1" si="0"/>
        <v>149019138.08333334</v>
      </c>
      <c r="Z4" s="3">
        <f t="shared" ca="1" si="0"/>
        <v>149019138.08333334</v>
      </c>
      <c r="AA4" s="3">
        <f t="shared" ca="1" si="0"/>
        <v>149019138.08333334</v>
      </c>
      <c r="AB4" s="3">
        <f t="shared" ca="1" si="0"/>
        <v>149019138.08333334</v>
      </c>
      <c r="AC4" s="3">
        <f t="shared" ca="1" si="0"/>
        <v>149019138.08333334</v>
      </c>
      <c r="AD4" s="3">
        <f t="shared" ca="1" si="0"/>
        <v>149019514.08333337</v>
      </c>
      <c r="AE4" s="3">
        <f t="shared" ca="1" si="0"/>
        <v>159616530.08333334</v>
      </c>
      <c r="AF4" s="3">
        <f t="shared" ca="1" si="0"/>
        <v>159617138.0833334</v>
      </c>
      <c r="AG4" s="3">
        <f t="shared" ca="1" si="0"/>
        <v>162235594.08333334</v>
      </c>
      <c r="AH4" s="3">
        <f t="shared" ca="1" si="0"/>
        <v>162237418.08333346</v>
      </c>
      <c r="AI4" s="3">
        <f t="shared" ca="1" si="0"/>
        <v>170092786.08333334</v>
      </c>
      <c r="AJ4" s="3">
        <f t="shared" ca="1" si="0"/>
        <v>170092786.08333334</v>
      </c>
      <c r="AK4" s="3">
        <f t="shared" ca="1" si="0"/>
        <v>170092786.08333334</v>
      </c>
      <c r="AL4" s="3">
        <f t="shared" ca="1" si="0"/>
        <v>152949946.08333334</v>
      </c>
      <c r="AM4" s="3">
        <f t="shared" ca="1" si="0"/>
        <v>152949946.08333334</v>
      </c>
      <c r="AN4" s="3">
        <f t="shared" ca="1" si="0"/>
        <v>118664266.08333333</v>
      </c>
      <c r="AO4" s="3">
        <f t="shared" ca="1" si="0"/>
        <v>118664266.08333333</v>
      </c>
      <c r="AP4" s="3">
        <f t="shared" ca="1" si="0"/>
        <v>15807530.083333356</v>
      </c>
      <c r="AQ4" s="3">
        <f t="shared" ca="1" si="0"/>
        <v>78116758.083333328</v>
      </c>
      <c r="AR4" s="3">
        <f t="shared" ca="1" si="0"/>
        <v>17116758.083333332</v>
      </c>
      <c r="AS4" s="3">
        <f t="shared" ca="1" si="0"/>
        <v>17116758.083333332</v>
      </c>
      <c r="AT4" s="3">
        <f t="shared" ca="1" si="0"/>
        <v>17116758.083333332</v>
      </c>
      <c r="AU4" s="3">
        <f t="shared" ca="1" si="0"/>
        <v>17116758.083333332</v>
      </c>
      <c r="AV4" s="3">
        <f t="shared" ca="1" si="0"/>
        <v>17116758.083333332</v>
      </c>
      <c r="AW4" s="3" t="e">
        <f t="shared" ca="1" si="0"/>
        <v>#REF!</v>
      </c>
      <c r="AX4" s="3" t="e">
        <f t="shared" ca="1" si="0"/>
        <v>#REF!</v>
      </c>
      <c r="AY4" s="3" t="e">
        <f t="shared" ca="1" si="0"/>
        <v>#REF!</v>
      </c>
      <c r="AZ4" s="3" t="e">
        <f t="shared" ca="1" si="0"/>
        <v>#REF!</v>
      </c>
      <c r="BA4" s="3" t="e">
        <f t="shared" ca="1" si="0"/>
        <v>#REF!</v>
      </c>
      <c r="BB4" s="3" t="e">
        <f t="shared" ca="1" si="0"/>
        <v>#REF!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 t="e">
        <f t="shared" ca="1" si="0"/>
        <v>#REF!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Sheet1!G41+Sheet2!G41</f>
        <v>6545448</v>
      </c>
      <c r="I5" s="3">
        <f ca="1">Sheet1!H41+Sheet2!H41</f>
        <v>6545448</v>
      </c>
      <c r="J5" s="3">
        <f ca="1">Sheet1!I41+Sheet2!I41</f>
        <v>19636344</v>
      </c>
      <c r="K5" s="3">
        <f ca="1">Sheet1!J41+Sheet2!J41</f>
        <v>19636344</v>
      </c>
      <c r="L5" s="3">
        <f ca="1">Sheet1!K41+Sheet2!K41</f>
        <v>58909032</v>
      </c>
      <c r="M5" s="3">
        <f ca="1">Sheet1!L41+Sheet2!L41</f>
        <v>58909032</v>
      </c>
      <c r="N5" s="3">
        <f ca="1">Sheet1!M41+Sheet2!M41</f>
        <v>58909032</v>
      </c>
      <c r="O5" s="3">
        <f ca="1">Sheet1!N41+Sheet2!N41</f>
        <v>58909032</v>
      </c>
      <c r="P5" s="3">
        <f ca="1">Sheet1!O41+Sheet2!O41</f>
        <v>58909032</v>
      </c>
      <c r="Q5" s="3">
        <f ca="1">Sheet1!P41+Sheet2!P41</f>
        <v>58909032</v>
      </c>
      <c r="R5" s="3">
        <f ca="1">Sheet1!Q41+Sheet2!Q41</f>
        <v>58909104</v>
      </c>
      <c r="S5" s="3">
        <f ca="1">Sheet1!R41+Sheet2!R41</f>
        <v>68196892</v>
      </c>
      <c r="T5" s="3">
        <f ca="1">Sheet1!S41+Sheet2!S41</f>
        <v>74742484</v>
      </c>
      <c r="U5" s="3">
        <f ca="1">Sheet1!T41+Sheet2!T41</f>
        <v>93318060</v>
      </c>
      <c r="V5" s="3">
        <f ca="1">Sheet1!U41+Sheet2!U41</f>
        <v>93318492.000000015</v>
      </c>
      <c r="W5" s="3">
        <f ca="1">Sheet1!V41+Sheet2!V41</f>
        <v>149045220</v>
      </c>
      <c r="X5" s="3">
        <f ca="1">Sheet1!W41+Sheet2!W41</f>
        <v>149045220</v>
      </c>
      <c r="Y5" s="3">
        <f ca="1">Sheet1!X41+Sheet2!X41</f>
        <v>149045220</v>
      </c>
      <c r="Z5" s="3">
        <f ca="1">Sheet1!Y41+Sheet2!Y41</f>
        <v>149045220</v>
      </c>
      <c r="AA5" s="3">
        <f ca="1">Sheet1!Z41+Sheet2!Z41</f>
        <v>149045220</v>
      </c>
      <c r="AB5" s="3">
        <f ca="1">Sheet1!AA41+Sheet2!AA41</f>
        <v>149045220</v>
      </c>
      <c r="AC5" s="3">
        <f ca="1">Sheet1!AB41+Sheet2!AB41</f>
        <v>149045220</v>
      </c>
      <c r="AD5" s="3">
        <f ca="1">Sheet1!AC41+Sheet2!AC41</f>
        <v>149045596.00000003</v>
      </c>
      <c r="AE5" s="3">
        <f ca="1">Sheet1!AD41+Sheet2!AD41</f>
        <v>159642612</v>
      </c>
      <c r="AF5" s="3">
        <f ca="1">Sheet1!AE41+Sheet2!AE41</f>
        <v>159643220.00000006</v>
      </c>
      <c r="AG5" s="3">
        <f ca="1">Sheet1!AF41+Sheet2!AF41</f>
        <v>162261676</v>
      </c>
      <c r="AH5" s="3">
        <f ca="1">Sheet1!AG41+Sheet2!AG41</f>
        <v>162263500.00000012</v>
      </c>
      <c r="AI5" s="3">
        <f ca="1">Sheet1!AH41+Sheet2!AH41</f>
        <v>170118868</v>
      </c>
      <c r="AJ5" s="3">
        <f ca="1">Sheet1!AI41+Sheet2!AI41</f>
        <v>170118868</v>
      </c>
      <c r="AK5" s="3">
        <f ca="1">Sheet1!AJ41+Sheet2!AJ41</f>
        <v>170118868</v>
      </c>
      <c r="AL5" s="3">
        <f ca="1">Sheet1!AK41+Sheet2!AK41</f>
        <v>152976028</v>
      </c>
      <c r="AM5" s="3">
        <f ca="1">Sheet1!AL41+Sheet2!AL41</f>
        <v>152976028</v>
      </c>
      <c r="AN5" s="3">
        <f ca="1">Sheet1!AM41+Sheet2!AM41</f>
        <v>118690348</v>
      </c>
      <c r="AO5" s="3">
        <f ca="1">Sheet1!AN41+Sheet2!AN41</f>
        <v>118690348</v>
      </c>
      <c r="AP5" s="3">
        <f ca="1">Sheet1!AO41+Sheet2!AO41</f>
        <v>15833612.000000022</v>
      </c>
      <c r="AQ5" s="3">
        <f ca="1">Sheet1!AP41+Sheet2!AP41</f>
        <v>17142840</v>
      </c>
      <c r="AR5" s="3">
        <f ca="1">Sheet1!AQ41+Sheet2!AQ41</f>
        <v>17142840</v>
      </c>
      <c r="AS5" s="3">
        <f ca="1">Sheet1!AR41+Sheet2!AR41</f>
        <v>17142840</v>
      </c>
      <c r="AT5" s="3">
        <f ca="1">Sheet1!AS41+Sheet2!AS41</f>
        <v>17142840</v>
      </c>
      <c r="AU5" s="3">
        <f ca="1">Sheet1!AT41+Sheet2!AT41</f>
        <v>17142840</v>
      </c>
      <c r="AV5" s="3">
        <f ca="1">Sheet1!AU41+Sheet2!AU41</f>
        <v>17142840</v>
      </c>
      <c r="AW5" s="3">
        <f ca="1">Sheet1!AV41+Sheet2!AV41</f>
        <v>17142840</v>
      </c>
      <c r="AX5" s="3">
        <f ca="1">Sheet1!AW41+Sheet2!AW41</f>
        <v>0</v>
      </c>
      <c r="AY5" s="3">
        <f ca="1">Sheet1!AX41+Sheet2!AX41</f>
        <v>0</v>
      </c>
      <c r="AZ5" s="3">
        <f ca="1">Sheet1!AY41+Sheet2!AY41</f>
        <v>0</v>
      </c>
      <c r="BA5" s="3">
        <f ca="1">Sheet1!AZ41+Sheet2!AZ41</f>
        <v>0</v>
      </c>
      <c r="BB5" s="3">
        <f ca="1">Sheet1!BA41+Sheet2!BA41</f>
        <v>0</v>
      </c>
      <c r="BC5" s="3">
        <f ca="1">Sheet1!BB41+Sheet2!BB41</f>
        <v>0</v>
      </c>
      <c r="BD5" s="3">
        <f ca="1">Sheet1!BC41+Sheet2!BC41</f>
        <v>0</v>
      </c>
      <c r="BE5" s="3">
        <f ca="1">Sheet1!BD41+Sheet2!BD41</f>
        <v>0</v>
      </c>
      <c r="BF5" s="3">
        <f ca="1">Sheet1!BE41+Sheet2!BE41</f>
        <v>0</v>
      </c>
      <c r="BG5" s="3">
        <f ca="1">Sheet1!BF41+Sheet2!BF41</f>
        <v>0</v>
      </c>
      <c r="BH5" s="3">
        <f ca="1">Sheet1!BG41+Sheet2!BG41</f>
        <v>0</v>
      </c>
      <c r="BI5" s="3">
        <f ca="1">Sheet1!BH41+Sheet2!BH41</f>
        <v>0</v>
      </c>
      <c r="BJ5" s="3">
        <f ca="1">Sheet1!BI41+Sheet2!BI41</f>
        <v>0</v>
      </c>
      <c r="BK5" s="3">
        <f ca="1">Sheet1!BJ41+Sheet2!BJ41</f>
        <v>0</v>
      </c>
      <c r="BL5" s="3">
        <f ca="1">Sheet1!BK41+Sheet2!BK41</f>
        <v>0</v>
      </c>
      <c r="BM5" s="3">
        <f ca="1">Sheet1!BL41+Sheet2!BL41</f>
        <v>0</v>
      </c>
      <c r="BN5" s="3">
        <f ca="1">Sheet1!BM41+Sheet2!BM41</f>
        <v>0</v>
      </c>
      <c r="BO5" s="3">
        <f ca="1">Sheet1!BN41+Sheet2!BN41</f>
        <v>0</v>
      </c>
      <c r="BP5" s="3">
        <f ca="1">Sheet1!BO41+Sheet2!BO41</f>
        <v>0</v>
      </c>
      <c r="BQ5" s="3">
        <f ca="1">Sheet1!BP41+Sheet2!BP41</f>
        <v>0</v>
      </c>
      <c r="BR5" s="3">
        <f ca="1">Sheet1!BQ41+Sheet2!BQ41</f>
        <v>0</v>
      </c>
      <c r="BS5" s="3">
        <f ca="1">Sheet1!BR41+Sheet2!BR41</f>
        <v>0</v>
      </c>
      <c r="BT5" s="3">
        <f ca="1">Sheet1!BS41+Sheet2!BS41</f>
        <v>0</v>
      </c>
      <c r="BU5" s="3">
        <f ca="1">Sheet1!BT41+Sheet2!BT41</f>
        <v>0</v>
      </c>
      <c r="BV5" s="3">
        <f ca="1">Sheet1!BU41+Sheet2!BU41</f>
        <v>0</v>
      </c>
      <c r="BW5" s="3">
        <f ca="1">Sheet1!BV41+Sheet2!BV41</f>
        <v>0</v>
      </c>
      <c r="BX5" s="3">
        <f ca="1">Sheet1!BW41+Sheet2!BW41</f>
        <v>0</v>
      </c>
      <c r="BY5" s="3">
        <f ca="1">Sheet1!BX41+Sheet2!BX41</f>
        <v>0</v>
      </c>
      <c r="BZ5" s="3">
        <f ca="1">Sheet1!BY41+Sheet2!BY41</f>
        <v>0</v>
      </c>
      <c r="CA5" s="3">
        <f ca="1">Sheet1!BZ41+Sheet2!BZ41</f>
        <v>0</v>
      </c>
      <c r="CB5" s="3">
        <f ca="1">Sheet1!CA41+Sheet2!CA41</f>
        <v>0</v>
      </c>
      <c r="CC5" s="3">
        <f ca="1">Sheet1!CB41+Sheet2!CB41</f>
        <v>0</v>
      </c>
      <c r="CD5" s="3">
        <f ca="1">Sheet1!CC41+Sheet2!CC41</f>
        <v>0</v>
      </c>
      <c r="CE5" s="3">
        <f ca="1">Sheet1!CD41+Sheet2!CD41</f>
        <v>0</v>
      </c>
      <c r="CF5" s="3">
        <f ca="1">Sheet1!CE41+Sheet2!CE41</f>
        <v>0</v>
      </c>
      <c r="CG5" s="3">
        <f ca="1">Sheet1!CF41+Sheet2!CF41</f>
        <v>0</v>
      </c>
      <c r="CH5" s="3">
        <f>Sheet1!CG41+Sheet2!CG41</f>
        <v>0</v>
      </c>
      <c r="CI5" s="3">
        <f>Sheet1!CH41+Sheet2!CH41</f>
        <v>0</v>
      </c>
      <c r="CJ5" s="3">
        <f>Sheet1!CI41+Sheet2!CI41</f>
        <v>0</v>
      </c>
      <c r="CK5" s="3">
        <f>Sheet1!CJ41+Sheet2!CJ41</f>
        <v>0</v>
      </c>
      <c r="CL5" s="3">
        <f>Sheet1!CK41+Sheet2!CK41</f>
        <v>0</v>
      </c>
      <c r="CM5" s="3">
        <f>Sheet1!CL41+Sheet2!CL41</f>
        <v>0</v>
      </c>
      <c r="CN5" s="3">
        <f>Sheet1!CM41+Sheet2!CM41</f>
        <v>0</v>
      </c>
      <c r="CO5" s="3">
        <f>Sheet1!CN41+Sheet2!CN41</f>
        <v>0</v>
      </c>
      <c r="CP5" s="3">
        <f>Sheet1!CO41+Sheet2!CO41</f>
        <v>0</v>
      </c>
    </row>
    <row r="6" spans="1:98">
      <c r="A6" s="68" t="s">
        <v>266</v>
      </c>
      <c r="B6" t="s">
        <v>385</v>
      </c>
      <c r="D6" s="3">
        <f ca="1">'Capital Structure'!E45</f>
        <v>13614195.761248605</v>
      </c>
      <c r="E6" s="3">
        <f ca="1">'Capital Structure'!F45</f>
        <v>91800291.544994399</v>
      </c>
      <c r="F6" s="3">
        <f ca="1">'Capital Structure'!G45</f>
        <v>39676227.689163879</v>
      </c>
      <c r="G6" s="3">
        <f ca="1">'Capital Structure'!H45</f>
        <v>39637104.814163879</v>
      </c>
      <c r="H6" s="3">
        <f ca="1">'Capital Structure'!I45</f>
        <v>37306781.426279388</v>
      </c>
      <c r="I6" s="3">
        <f ca="1">'Capital Structure'!J45</f>
        <v>37306781.426279388</v>
      </c>
      <c r="J6" s="3">
        <f ca="1">'Capital Structure'!K45</f>
        <v>31139779.328824848</v>
      </c>
      <c r="K6" s="3">
        <f ca="1">'Capital Structure'!L45</f>
        <v>31139779.328824848</v>
      </c>
      <c r="L6" s="3">
        <f ca="1">'Capital Structure'!M45</f>
        <v>12638773.036461208</v>
      </c>
      <c r="M6" s="3">
        <f ca="1">'Capital Structure'!N45</f>
        <v>12638773.036461208</v>
      </c>
      <c r="N6" s="3">
        <f ca="1">'Capital Structure'!O45</f>
        <v>12638773.036461208</v>
      </c>
      <c r="O6" s="3">
        <f ca="1">'Capital Structure'!P45</f>
        <v>12638773.036461208</v>
      </c>
      <c r="P6" s="3">
        <f ca="1">'Capital Structure'!Q45</f>
        <v>12638773.036461208</v>
      </c>
      <c r="Q6" s="3">
        <f ca="1">'Capital Structure'!R45</f>
        <v>12638773.036461208</v>
      </c>
      <c r="R6" s="3">
        <f ca="1">'Capital Structure'!S45</f>
        <v>12638747.402878307</v>
      </c>
      <c r="S6" s="3">
        <f ca="1">'Capital Structure'!T45</f>
        <v>9319533.2685204037</v>
      </c>
      <c r="T6" s="3">
        <f ca="1">'Capital Structure'!U45</f>
        <v>6235964.382702224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 t="e">
        <f ca="1">'Capital Structure'!AX45</f>
        <v>#REF!</v>
      </c>
      <c r="AX6" s="3" t="e">
        <f ca="1">'Capital Structure'!AY45</f>
        <v>#REF!</v>
      </c>
      <c r="AY6" s="3" t="e">
        <f ca="1">'Capital Structure'!AZ45</f>
        <v>#REF!</v>
      </c>
      <c r="AZ6" s="3" t="e">
        <f ca="1">'Capital Structure'!BA45</f>
        <v>#REF!</v>
      </c>
      <c r="BA6" s="3" t="e">
        <f ca="1">'Capital Structure'!BB45</f>
        <v>#REF!</v>
      </c>
      <c r="BB6" s="3" t="e">
        <f ca="1">'Capital Structure'!BC45</f>
        <v>#REF!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 t="e">
        <f ca="1">'Capital Structure'!BG45</f>
        <v>#REF!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'利润表-1'!D18-'利润表-1'!D19+'利润表-2'!D18-'利润表-2'!D19</f>
        <v>-104327.66666666667</v>
      </c>
      <c r="E7" s="3">
        <f>'利润表-1'!E18-'利润表-1'!E19+'利润表-2'!E18-'利润表-2'!E19</f>
        <v>-104327.66666666667</v>
      </c>
      <c r="F7" s="3">
        <f>'利润表-1'!F18-'利润表-1'!F19+'利润表-2'!F18-'利润表-2'!F19</f>
        <v>-104327.66666666667</v>
      </c>
      <c r="G7" s="3">
        <f>'利润表-1'!G18-'利润表-1'!G19+'利润表-2'!G18-'利润表-2'!G19</f>
        <v>-26081.916666666668</v>
      </c>
      <c r="H7" s="3">
        <f>'利润表-1'!H18-'利润表-1'!H19+'利润表-2'!H18-'利润表-2'!H19</f>
        <v>-26081.916666666668</v>
      </c>
      <c r="I7" s="3">
        <f>'利润表-1'!I18-'利润表-1'!I19+'利润表-2'!I18-'利润表-2'!I19</f>
        <v>-26081.916666666668</v>
      </c>
      <c r="J7" s="3">
        <f>'利润表-1'!J18-'利润表-1'!J19+'利润表-2'!J18-'利润表-2'!J19</f>
        <v>-26081.916666666668</v>
      </c>
      <c r="K7" s="3">
        <f>'利润表-1'!K18-'利润表-1'!K19+'利润表-2'!K18-'利润表-2'!K19</f>
        <v>-26081.916666666668</v>
      </c>
      <c r="L7" s="3">
        <f>'利润表-1'!L18-'利润表-1'!L19+'利润表-2'!L18-'利润表-2'!L19</f>
        <v>-26081.916666666668</v>
      </c>
      <c r="M7" s="3">
        <f>'利润表-1'!M18-'利润表-1'!M19+'利润表-2'!M18-'利润表-2'!M19</f>
        <v>-26081.916666666668</v>
      </c>
      <c r="N7" s="3">
        <f>'利润表-1'!N18-'利润表-1'!N19+'利润表-2'!N18-'利润表-2'!N19</f>
        <v>-26081.916666666668</v>
      </c>
      <c r="O7" s="3">
        <f>'利润表-1'!O18-'利润表-1'!O19+'利润表-2'!O18-'利润表-2'!O19</f>
        <v>-26081.916666666668</v>
      </c>
      <c r="P7" s="3">
        <f>'利润表-1'!P18-'利润表-1'!P19+'利润表-2'!P18-'利润表-2'!P19</f>
        <v>-26081.916666666668</v>
      </c>
      <c r="Q7" s="3">
        <f>'利润表-1'!Q18-'利润表-1'!Q19+'利润表-2'!Q18-'利润表-2'!Q19</f>
        <v>-26081.916666666668</v>
      </c>
      <c r="R7" s="3">
        <f>'利润表-1'!R18-'利润表-1'!R19+'利润表-2'!R18-'利润表-2'!R19</f>
        <v>-26081.916666666668</v>
      </c>
      <c r="S7" s="3">
        <f>'利润表-1'!S18-'利润表-1'!S19+'利润表-2'!S18-'利润表-2'!S19</f>
        <v>-26081.916666666668</v>
      </c>
      <c r="T7" s="3">
        <f>'利润表-1'!T18-'利润表-1'!T19+'利润表-2'!T18-'利润表-2'!T19</f>
        <v>-26081.916666666668</v>
      </c>
      <c r="U7" s="3">
        <f>'利润表-1'!U18-'利润表-1'!U19+'利润表-2'!U18-'利润表-2'!U19</f>
        <v>-26081.916666666668</v>
      </c>
      <c r="V7" s="3">
        <f>'利润表-1'!V18-'利润表-1'!V19+'利润表-2'!V18-'利润表-2'!V19</f>
        <v>-26081.916666666668</v>
      </c>
      <c r="W7" s="3">
        <f>'利润表-1'!W18-'利润表-1'!W19+'利润表-2'!W18-'利润表-2'!W19</f>
        <v>-26081.916666666668</v>
      </c>
      <c r="X7" s="3">
        <f>'利润表-1'!X18-'利润表-1'!X19+'利润表-2'!X18-'利润表-2'!X19</f>
        <v>-26081.916666666668</v>
      </c>
      <c r="Y7" s="3">
        <f>'利润表-1'!Y18-'利润表-1'!Y19+'利润表-2'!Y18-'利润表-2'!Y19</f>
        <v>-26081.916666666668</v>
      </c>
      <c r="Z7" s="3">
        <f>'利润表-1'!Z18-'利润表-1'!Z19+'利润表-2'!Z18-'利润表-2'!Z19</f>
        <v>-26081.916666666668</v>
      </c>
      <c r="AA7" s="3">
        <f>'利润表-1'!AA18-'利润表-1'!AA19+'利润表-2'!AA18-'利润表-2'!AA19</f>
        <v>-26081.916666666668</v>
      </c>
      <c r="AB7" s="3">
        <f>'利润表-1'!AB18-'利润表-1'!AB19+'利润表-2'!AB18-'利润表-2'!AB19</f>
        <v>-26081.916666666668</v>
      </c>
      <c r="AC7" s="3">
        <f>'利润表-1'!AC18-'利润表-1'!AC19+'利润表-2'!AC18-'利润表-2'!AC19</f>
        <v>-26081.916666666668</v>
      </c>
      <c r="AD7" s="3">
        <f>'利润表-1'!AD18-'利润表-1'!AD19+'利润表-2'!AD18-'利润表-2'!AD19</f>
        <v>-26081.916666666668</v>
      </c>
      <c r="AE7" s="3">
        <f>'利润表-1'!AE18-'利润表-1'!AE19+'利润表-2'!AE18-'利润表-2'!AE19</f>
        <v>-26081.916666666668</v>
      </c>
      <c r="AF7" s="3">
        <f>'利润表-1'!AF18-'利润表-1'!AF19+'利润表-2'!AF18-'利润表-2'!AF19</f>
        <v>-26081.916666666668</v>
      </c>
      <c r="AG7" s="3">
        <f>'利润表-1'!AG18-'利润表-1'!AG19+'利润表-2'!AG18-'利润表-2'!AG19</f>
        <v>-26081.916666666668</v>
      </c>
      <c r="AH7" s="3">
        <f>'利润表-1'!AH18-'利润表-1'!AH19+'利润表-2'!AH18-'利润表-2'!AH19</f>
        <v>-26081.916666666668</v>
      </c>
      <c r="AI7" s="3">
        <f>'利润表-1'!AI18-'利润表-1'!AI19+'利润表-2'!AI18-'利润表-2'!AI19</f>
        <v>-26081.916666666668</v>
      </c>
      <c r="AJ7" s="3">
        <f>'利润表-1'!AJ18-'利润表-1'!AJ19+'利润表-2'!AJ18-'利润表-2'!AJ19</f>
        <v>-26081.916666666668</v>
      </c>
      <c r="AK7" s="3">
        <f>'利润表-1'!AK18-'利润表-1'!AK19+'利润表-2'!AK18-'利润表-2'!AK19</f>
        <v>-26081.916666666668</v>
      </c>
      <c r="AL7" s="3">
        <f>'利润表-1'!AL18-'利润表-1'!AL19+'利润表-2'!AL18-'利润表-2'!AL19</f>
        <v>-26081.916666666668</v>
      </c>
      <c r="AM7" s="3">
        <f>'利润表-1'!AM18-'利润表-1'!AM19+'利润表-2'!AM18-'利润表-2'!AM19</f>
        <v>-26081.916666666668</v>
      </c>
      <c r="AN7" s="3">
        <f>'利润表-1'!AN18-'利润表-1'!AN19+'利润表-2'!AN18-'利润表-2'!AN19</f>
        <v>-26081.916666666668</v>
      </c>
      <c r="AO7" s="3">
        <f>'利润表-1'!AO18-'利润表-1'!AO19+'利润表-2'!AO18-'利润表-2'!AO19</f>
        <v>-26081.916666666668</v>
      </c>
      <c r="AP7" s="3">
        <f>'利润表-1'!AP18-'利润表-1'!AP19+'利润表-2'!AP18-'利润表-2'!AP19</f>
        <v>-26081.916666666668</v>
      </c>
      <c r="AQ7" s="3">
        <f>'利润表-1'!AQ18-'利润表-1'!AQ19+'利润表-2'!AQ18-'利润表-2'!AQ19</f>
        <v>-26081.916666666668</v>
      </c>
      <c r="AR7" s="3">
        <f>'利润表-1'!AR18-'利润表-1'!AR19+'利润表-2'!AR18-'利润表-2'!AR19</f>
        <v>-26081.916666666668</v>
      </c>
      <c r="AS7" s="3">
        <f>'利润表-1'!AS18-'利润表-1'!AS19+'利润表-2'!AS18-'利润表-2'!AS19</f>
        <v>-26081.916666666668</v>
      </c>
      <c r="AT7" s="3">
        <f>'利润表-1'!AT18-'利润表-1'!AT19+'利润表-2'!AT18-'利润表-2'!AT19</f>
        <v>-26081.916666666668</v>
      </c>
      <c r="AU7" s="3">
        <f>'利润表-1'!AU18-'利润表-1'!AU19+'利润表-2'!AU18-'利润表-2'!AU19</f>
        <v>-26081.916666666668</v>
      </c>
      <c r="AV7" s="3">
        <f>'利润表-1'!AV18-'利润表-1'!AV19+'利润表-2'!AV18-'利润表-2'!AV19</f>
        <v>-26081.916666666668</v>
      </c>
      <c r="AW7" s="3">
        <f>'利润表-1'!AW18-'利润表-1'!AW19+'利润表-2'!AW18-'利润表-2'!AW19</f>
        <v>-26081.916666666668</v>
      </c>
      <c r="AX7" s="3">
        <f>'利润表-1'!AX18-'利润表-1'!AX19+'利润表-2'!AX18-'利润表-2'!AX19</f>
        <v>-26081.916666666668</v>
      </c>
      <c r="AY7" s="3">
        <f>'利润表-1'!AY18-'利润表-1'!AY19+'利润表-2'!AY18-'利润表-2'!AY19</f>
        <v>-26081.916666666668</v>
      </c>
      <c r="AZ7" s="3">
        <f>'利润表-1'!AZ18-'利润表-1'!AZ19+'利润表-2'!AZ18-'利润表-2'!AZ19</f>
        <v>-26081.916666666668</v>
      </c>
      <c r="BA7" s="3">
        <f>'利润表-1'!BA18-'利润表-1'!BA19+'利润表-2'!BA18-'利润表-2'!BA19</f>
        <v>-26081.916666666668</v>
      </c>
      <c r="BB7" s="3">
        <f>'利润表-1'!BB18-'利润表-1'!BB19+'利润表-2'!BB18-'利润表-2'!BB19</f>
        <v>-26081.916666666668</v>
      </c>
      <c r="BC7" s="3">
        <f>'利润表-1'!BC18-'利润表-1'!BC19+'利润表-2'!BC18-'利润表-2'!BC19</f>
        <v>0</v>
      </c>
      <c r="BD7" s="3">
        <f>'利润表-1'!BD18-'利润表-1'!BD19+'利润表-2'!BD18-'利润表-2'!BD19</f>
        <v>0</v>
      </c>
      <c r="BE7" s="3">
        <f>'利润表-1'!BE18-'利润表-1'!BE19+'利润表-2'!BE18-'利润表-2'!BE19</f>
        <v>0</v>
      </c>
      <c r="BF7" s="3">
        <f>'利润表-1'!BF18-'利润表-1'!BF19+'利润表-2'!BF18-'利润表-2'!BF19</f>
        <v>0</v>
      </c>
      <c r="BG7" s="3">
        <f>'利润表-1'!BG18-'利润表-1'!BG19+'利润表-2'!BG18-'利润表-2'!BG19</f>
        <v>0</v>
      </c>
      <c r="BH7" s="3">
        <f>'利润表-1'!BH18-'利润表-1'!BH19+'利润表-2'!BH18-'利润表-2'!BH19</f>
        <v>0</v>
      </c>
      <c r="BI7" s="3">
        <f>'利润表-1'!BI18-'利润表-1'!BI19+'利润表-2'!BI18-'利润表-2'!BI19</f>
        <v>0</v>
      </c>
      <c r="BJ7" s="3">
        <f>'利润表-1'!BJ18-'利润表-1'!BJ19+'利润表-2'!BJ18-'利润表-2'!BJ19</f>
        <v>0</v>
      </c>
      <c r="BK7" s="3">
        <f>'利润表-1'!BK18-'利润表-1'!BK19+'利润表-2'!BK18-'利润表-2'!BK19</f>
        <v>0</v>
      </c>
      <c r="BL7" s="3">
        <f>'利润表-1'!BL18-'利润表-1'!BL19+'利润表-2'!BL18-'利润表-2'!BL19</f>
        <v>0</v>
      </c>
      <c r="BM7" s="3">
        <f>'利润表-1'!BM18-'利润表-1'!BM19+'利润表-2'!BM18-'利润表-2'!BM19</f>
        <v>0</v>
      </c>
      <c r="BN7" s="3">
        <f>'利润表-1'!BN18-'利润表-1'!BN19+'利润表-2'!BN18-'利润表-2'!BN19</f>
        <v>0</v>
      </c>
      <c r="BO7" s="3">
        <f>'利润表-1'!BO18-'利润表-1'!BO19+'利润表-2'!BO18-'利润表-2'!BO19</f>
        <v>0</v>
      </c>
      <c r="BP7" s="3">
        <f>'利润表-1'!BP18-'利润表-1'!BP19+'利润表-2'!BP18-'利润表-2'!BP19</f>
        <v>0</v>
      </c>
      <c r="BQ7" s="3">
        <f>'利润表-1'!BQ18-'利润表-1'!BQ19+'利润表-2'!BQ18-'利润表-2'!BQ19</f>
        <v>0</v>
      </c>
      <c r="BR7" s="3">
        <f>'利润表-1'!BR18-'利润表-1'!BR19+'利润表-2'!BR18-'利润表-2'!BR19</f>
        <v>0</v>
      </c>
      <c r="BS7" s="3">
        <f>'利润表-1'!BS18-'利润表-1'!BS19+'利润表-2'!BS18-'利润表-2'!BS19</f>
        <v>0</v>
      </c>
      <c r="BT7" s="3">
        <f>'利润表-1'!BT18-'利润表-1'!BT19+'利润表-2'!BT18-'利润表-2'!BT19</f>
        <v>0</v>
      </c>
      <c r="BU7" s="3">
        <f>'利润表-1'!BU18-'利润表-1'!BU19+'利润表-2'!BU18-'利润表-2'!BU19</f>
        <v>0</v>
      </c>
      <c r="BV7" s="3">
        <f>'利润表-1'!BV18-'利润表-1'!BV19+'利润表-2'!BV18-'利润表-2'!BV19</f>
        <v>0</v>
      </c>
      <c r="BW7" s="3">
        <f>'利润表-1'!BW18-'利润表-1'!BW19+'利润表-2'!BW18-'利润表-2'!BW19</f>
        <v>0</v>
      </c>
      <c r="BX7" s="3">
        <f>'利润表-1'!BX18-'利润表-1'!BX19+'利润表-2'!BX18-'利润表-2'!BX19</f>
        <v>0</v>
      </c>
      <c r="BY7" s="3">
        <f>'利润表-1'!BY18-'利润表-1'!BY19+'利润表-2'!BY18-'利润表-2'!BY19</f>
        <v>0</v>
      </c>
      <c r="BZ7" s="3">
        <f>'利润表-1'!BZ18-'利润表-1'!BZ19+'利润表-2'!BZ18-'利润表-2'!BZ19</f>
        <v>0</v>
      </c>
      <c r="CA7" s="3">
        <f>'利润表-1'!CA18-'利润表-1'!CA19+'利润表-2'!CA18-'利润表-2'!CA19</f>
        <v>0</v>
      </c>
      <c r="CB7" s="3">
        <f>'利润表-1'!CB18-'利润表-1'!CB19+'利润表-2'!CB18-'利润表-2'!CB19</f>
        <v>0</v>
      </c>
      <c r="CC7" s="3">
        <f>'利润表-1'!CC18-'利润表-1'!CC19+'利润表-2'!CC18-'利润表-2'!CC19</f>
        <v>0</v>
      </c>
      <c r="CD7" s="3">
        <f>'利润表-1'!CD18-'利润表-1'!CD19+'利润表-2'!CD18-'利润表-2'!CD19</f>
        <v>0</v>
      </c>
      <c r="CE7" s="3">
        <f>'利润表-1'!CE18-'利润表-1'!CE19+'利润表-2'!CE18-'利润表-2'!CE19</f>
        <v>0</v>
      </c>
      <c r="CF7" s="3">
        <f>'利润表-1'!CF18-'利润表-1'!CF19+'利润表-2'!CF18-'利润表-2'!CF19</f>
        <v>0</v>
      </c>
      <c r="CG7" s="3">
        <f>'利润表-1'!CG18-'利润表-1'!CG19+'利润表-2'!CG18-'利润表-2'!CG19</f>
        <v>0</v>
      </c>
      <c r="CH7" s="3">
        <f>'利润表-1'!CH18-'利润表-1'!CH19+'利润表-2'!CH18-'利润表-2'!CH19</f>
        <v>0</v>
      </c>
      <c r="CI7" s="3">
        <f>'利润表-1'!CI18-'利润表-1'!CI19+'利润表-2'!CI18-'利润表-2'!CI19</f>
        <v>0</v>
      </c>
      <c r="CJ7" s="3">
        <f>'利润表-1'!CJ18-'利润表-1'!CJ19+'利润表-2'!CJ18-'利润表-2'!CJ19</f>
        <v>0</v>
      </c>
      <c r="CK7" s="3">
        <f>'利润表-1'!CK18-'利润表-1'!CK19+'利润表-2'!CK18-'利润表-2'!CK19</f>
        <v>0</v>
      </c>
      <c r="CL7" s="3">
        <f>'利润表-1'!CL18-'利润表-1'!CL19+'利润表-2'!CL18-'利润表-2'!CL19</f>
        <v>0</v>
      </c>
      <c r="CM7" s="3">
        <f>'利润表-1'!CM18-'利润表-1'!CM19+'利润表-2'!CM18-'利润表-2'!CM19</f>
        <v>0</v>
      </c>
      <c r="CN7" s="3">
        <f>'利润表-1'!CN18-'利润表-1'!CN19+'利润表-2'!CN18-'利润表-2'!CN19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851872259.67536092</v>
      </c>
      <c r="E9" s="3">
        <f t="shared" ref="E9:BP9" ca="1" si="2">SUM(E10:E31)</f>
        <v>185975771.56643069</v>
      </c>
      <c r="F9" s="3">
        <f t="shared" ca="1" si="2"/>
        <v>81727643.854769617</v>
      </c>
      <c r="G9" s="3">
        <f t="shared" ca="1" si="2"/>
        <v>81727643.854769617</v>
      </c>
      <c r="H9" s="3">
        <f t="shared" ca="1" si="2"/>
        <v>83801221.749727905</v>
      </c>
      <c r="I9" s="3">
        <f t="shared" ca="1" si="2"/>
        <v>83801221.749727905</v>
      </c>
      <c r="J9" s="3">
        <f t="shared" ca="1" si="2"/>
        <v>84935666.896273375</v>
      </c>
      <c r="K9" s="3">
        <f t="shared" ca="1" si="2"/>
        <v>84935666.896273375</v>
      </c>
      <c r="L9" s="3">
        <f t="shared" ca="1" si="2"/>
        <v>88339002.335909739</v>
      </c>
      <c r="M9" s="3">
        <f t="shared" ca="1" si="2"/>
        <v>88339002.335909739</v>
      </c>
      <c r="N9" s="3">
        <f t="shared" ca="1" si="2"/>
        <v>88339002.335909739</v>
      </c>
      <c r="O9" s="3">
        <f t="shared" ca="1" si="2"/>
        <v>88339002.335909739</v>
      </c>
      <c r="P9" s="3">
        <f t="shared" ca="1" si="2"/>
        <v>88339002.335909739</v>
      </c>
      <c r="Q9" s="3">
        <f t="shared" ca="1" si="2"/>
        <v>88339002.335909739</v>
      </c>
      <c r="R9" s="3">
        <f t="shared" ca="1" si="2"/>
        <v>88339025.145289376</v>
      </c>
      <c r="S9" s="3">
        <f t="shared" ca="1" si="2"/>
        <v>91256253.125937209</v>
      </c>
      <c r="T9" s="3">
        <f t="shared" ca="1" si="2"/>
        <v>91823488.178119004</v>
      </c>
      <c r="U9" s="3">
        <f t="shared" ca="1" si="2"/>
        <v>98462871.911441848</v>
      </c>
      <c r="V9" s="3">
        <f t="shared" ca="1" si="2"/>
        <v>98463316.37071459</v>
      </c>
      <c r="W9" s="3">
        <f t="shared" ca="1" si="2"/>
        <v>155797253.86689642</v>
      </c>
      <c r="X9" s="3">
        <f t="shared" ca="1" si="2"/>
        <v>153317737.7237879</v>
      </c>
      <c r="Y9" s="3">
        <f t="shared" ca="1" si="2"/>
        <v>153317737.72378787</v>
      </c>
      <c r="Z9" s="3">
        <f t="shared" ca="1" si="2"/>
        <v>90648355.355139211</v>
      </c>
      <c r="AA9" s="3">
        <f t="shared" ca="1" si="2"/>
        <v>16534851.877167594</v>
      </c>
      <c r="AB9" s="3">
        <f t="shared" ca="1" si="2"/>
        <v>16534851.877167594</v>
      </c>
      <c r="AC9" s="3">
        <f t="shared" ca="1" si="2"/>
        <v>20493178.877167594</v>
      </c>
      <c r="AD9" s="3">
        <f t="shared" ca="1" si="2"/>
        <v>20493280.940686215</v>
      </c>
      <c r="AE9" s="3">
        <f t="shared" ca="1" si="2"/>
        <v>21686362.113103013</v>
      </c>
      <c r="AF9" s="3">
        <f t="shared" ca="1" si="2"/>
        <v>21686414.801830292</v>
      </c>
      <c r="AG9" s="3">
        <f t="shared" ca="1" si="2"/>
        <v>21913327.818375736</v>
      </c>
      <c r="AH9" s="3">
        <f t="shared" ca="1" si="2"/>
        <v>21913561.884557571</v>
      </c>
      <c r="AI9" s="3">
        <f t="shared" ca="1" si="2"/>
        <v>22921607.934193924</v>
      </c>
      <c r="AJ9" s="3">
        <f t="shared" ca="1" si="2"/>
        <v>22921607.934193924</v>
      </c>
      <c r="AK9" s="3">
        <f t="shared" ca="1" si="2"/>
        <v>22921607.934193924</v>
      </c>
      <c r="AL9" s="3">
        <f t="shared" ca="1" si="2"/>
        <v>17542473.517363634</v>
      </c>
      <c r="AM9" s="3">
        <f t="shared" ca="1" si="2"/>
        <v>17542473.517363634</v>
      </c>
      <c r="AN9" s="3">
        <f t="shared" ca="1" si="2"/>
        <v>14571307.657363636</v>
      </c>
      <c r="AO9" s="3">
        <f t="shared" ca="1" si="2"/>
        <v>14571307.657363636</v>
      </c>
      <c r="AP9" s="3">
        <f t="shared" ca="1" si="2"/>
        <v>1372126.4217272745</v>
      </c>
      <c r="AQ9" s="3">
        <f t="shared" ca="1" si="2"/>
        <v>1485582.9299999997</v>
      </c>
      <c r="AR9" s="3">
        <f t="shared" ca="1" si="2"/>
        <v>1485582.9299999997</v>
      </c>
      <c r="AS9" s="3">
        <f t="shared" ca="1" si="2"/>
        <v>1485582.9299999997</v>
      </c>
      <c r="AT9" s="3">
        <f t="shared" ca="1" si="2"/>
        <v>1485582.9299999997</v>
      </c>
      <c r="AU9" s="3">
        <f t="shared" ca="1" si="2"/>
        <v>1485582.9299999997</v>
      </c>
      <c r="AV9" s="3">
        <f t="shared" ca="1" si="2"/>
        <v>1485582.9299999997</v>
      </c>
      <c r="AW9" s="3" t="e">
        <f t="shared" ca="1" si="2"/>
        <v>#REF!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75948848.871916205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17840786.387705952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222538965.65209356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 t="e">
        <f t="shared" ca="1" si="3"/>
        <v>#REF!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SUM(Sheet1!C90:C92)+SUM(Sheet2!C90:C92)</f>
        <v>822268679.676422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249</v>
      </c>
      <c r="D11" s="3">
        <f>Sheet1!C95+Sheet2!C95</f>
        <v>1917569.8012722724</v>
      </c>
      <c r="E11" s="3">
        <f>Sheet1!D95+Sheet2!D95</f>
        <v>7670279.2050890885</v>
      </c>
      <c r="F11" s="3">
        <f>Sheet1!E95+Sheet2!E95</f>
        <v>3835139.6025445447</v>
      </c>
      <c r="G11" s="3">
        <f>Sheet1!F95+Sheet2!F95</f>
        <v>3835139.6025445447</v>
      </c>
      <c r="H11" s="3">
        <f>Sheet1!G95+Sheet2!G95</f>
        <v>3835139.6025445447</v>
      </c>
      <c r="I11" s="3">
        <f>Sheet1!H95+Sheet2!H95</f>
        <v>3835139.6025445447</v>
      </c>
      <c r="J11" s="3">
        <f>Sheet1!I95+Sheet2!I95</f>
        <v>3835139.6025445447</v>
      </c>
      <c r="K11" s="3">
        <f>Sheet1!J95+Sheet2!J95</f>
        <v>3835139.6025445447</v>
      </c>
      <c r="L11" s="3">
        <f>Sheet1!K95+Sheet2!K95</f>
        <v>3835139.6025445447</v>
      </c>
      <c r="M11" s="3">
        <f>Sheet1!L95+Sheet2!L95</f>
        <v>3835139.6025445447</v>
      </c>
      <c r="N11" s="3">
        <f>Sheet1!M95+Sheet2!M95</f>
        <v>3835139.6025445447</v>
      </c>
      <c r="O11" s="3">
        <f>Sheet1!N95+Sheet2!N95</f>
        <v>3835139.6025445447</v>
      </c>
      <c r="P11" s="3">
        <f>Sheet1!O95+Sheet2!O95</f>
        <v>3835139.6025445447</v>
      </c>
      <c r="Q11" s="3">
        <f>Sheet1!P95+Sheet2!P95</f>
        <v>3835139.6025445447</v>
      </c>
      <c r="R11" s="3">
        <f>Sheet1!Q95+Sheet2!Q95</f>
        <v>3835139.6025445447</v>
      </c>
      <c r="S11" s="3">
        <f>Sheet1!R95+Sheet2!R95</f>
        <v>3835139.6025445447</v>
      </c>
      <c r="T11" s="3">
        <f>Sheet1!S95+Sheet2!S95</f>
        <v>3835139.6025445447</v>
      </c>
      <c r="U11" s="3">
        <f>Sheet1!T95+Sheet2!T95</f>
        <v>3835139.6025445447</v>
      </c>
      <c r="V11" s="3">
        <f>Sheet1!U95+Sheet2!U95</f>
        <v>3835139.6025445447</v>
      </c>
      <c r="W11" s="3">
        <f>Sheet1!V95+Sheet2!V95</f>
        <v>1917569.8012722724</v>
      </c>
      <c r="X11" s="3">
        <f>Sheet1!W95+Sheet2!W95</f>
        <v>0</v>
      </c>
      <c r="Y11" s="3">
        <f>Sheet1!X95+Sheet2!X95</f>
        <v>0</v>
      </c>
      <c r="Z11" s="3">
        <f>Sheet1!Y95+Sheet2!Y95</f>
        <v>0</v>
      </c>
      <c r="AA11" s="3">
        <f>Sheet1!Z95+Sheet2!Z95</f>
        <v>0</v>
      </c>
      <c r="AB11" s="3">
        <f>Sheet1!AA95+Sheet2!AA95</f>
        <v>0</v>
      </c>
      <c r="AC11" s="3">
        <f>Sheet1!AB95+Sheet2!AB95</f>
        <v>0</v>
      </c>
      <c r="AD11" s="3">
        <f>Sheet1!AC95+Sheet2!AC95</f>
        <v>0</v>
      </c>
      <c r="AE11" s="3">
        <f>Sheet1!AD95+Sheet2!AD95</f>
        <v>0</v>
      </c>
      <c r="AF11" s="3">
        <f>Sheet1!AE95+Sheet2!AE95</f>
        <v>0</v>
      </c>
      <c r="AG11" s="3">
        <f>Sheet1!AF95+Sheet2!AF95</f>
        <v>0</v>
      </c>
      <c r="AH11" s="3">
        <f>Sheet1!AG95+Sheet2!AG95</f>
        <v>0</v>
      </c>
      <c r="AI11" s="3">
        <f>Sheet1!AH95+Sheet2!AH95</f>
        <v>0</v>
      </c>
      <c r="AJ11" s="3">
        <f>Sheet1!AI95+Sheet2!AI95</f>
        <v>0</v>
      </c>
      <c r="AK11" s="3">
        <f>Sheet1!AJ95+Sheet2!AJ95</f>
        <v>0</v>
      </c>
      <c r="AL11" s="3">
        <f>Sheet1!AK95+Sheet2!AK95</f>
        <v>0</v>
      </c>
      <c r="AM11" s="3">
        <f>Sheet1!AL95+Sheet2!AL95</f>
        <v>0</v>
      </c>
      <c r="AN11" s="3">
        <f>Sheet1!AM95+Sheet2!AM95</f>
        <v>0</v>
      </c>
      <c r="AO11" s="3">
        <f>Sheet1!AN95+Sheet2!AN95</f>
        <v>0</v>
      </c>
      <c r="AP11" s="3">
        <f>Sheet1!AO95+Sheet2!AO95</f>
        <v>0</v>
      </c>
      <c r="AQ11" s="3">
        <f>Sheet1!AP95+Sheet2!AP95</f>
        <v>0</v>
      </c>
      <c r="AR11" s="3">
        <f>Sheet1!AQ95+Sheet2!AQ95</f>
        <v>0</v>
      </c>
      <c r="AS11" s="3">
        <f>Sheet1!AR95+Sheet2!AR95</f>
        <v>0</v>
      </c>
      <c r="AT11" s="3">
        <f>Sheet1!AS95+Sheet2!AS95</f>
        <v>0</v>
      </c>
      <c r="AU11" s="3">
        <f>Sheet1!AT95+Sheet2!AT95</f>
        <v>0</v>
      </c>
      <c r="AV11" s="3">
        <f>Sheet1!AU95+Sheet2!AU95</f>
        <v>0</v>
      </c>
      <c r="AW11" s="3">
        <f>Sheet1!AV95+Sheet2!AV95</f>
        <v>0</v>
      </c>
      <c r="AX11" s="3">
        <f>Sheet1!AW95+Sheet2!AW95</f>
        <v>0</v>
      </c>
      <c r="AY11" s="3">
        <f>Sheet1!AX95+Sheet2!AX95</f>
        <v>0</v>
      </c>
      <c r="AZ11" s="3">
        <f>Sheet1!AY95+Sheet2!AY95</f>
        <v>0</v>
      </c>
      <c r="BA11" s="3">
        <f>Sheet1!AZ95+Sheet2!AZ95</f>
        <v>0</v>
      </c>
      <c r="BB11" s="3">
        <f>Sheet1!BA95+Sheet2!BA95</f>
        <v>0</v>
      </c>
      <c r="BC11" s="3">
        <f>Sheet1!BB95+Sheet2!BB95</f>
        <v>0</v>
      </c>
      <c r="BD11" s="3">
        <f>Sheet1!BC95+Sheet2!BC95</f>
        <v>0</v>
      </c>
      <c r="BE11" s="3">
        <f>Sheet1!BD95+Sheet2!BD95</f>
        <v>0</v>
      </c>
      <c r="BF11" s="3">
        <f>Sheet1!BE95+Sheet2!BE95</f>
        <v>0</v>
      </c>
      <c r="BG11" s="3">
        <f>Sheet1!BF95+Sheet2!BF95</f>
        <v>0</v>
      </c>
      <c r="BH11" s="3">
        <f>Sheet1!BG95+Sheet2!BG95</f>
        <v>0</v>
      </c>
      <c r="BI11" s="3">
        <f>Sheet1!BH95+Sheet2!BH95</f>
        <v>0</v>
      </c>
      <c r="BJ11" s="3">
        <f>Sheet1!BI95+Sheet2!BI95</f>
        <v>0</v>
      </c>
      <c r="BK11" s="3">
        <f>Sheet1!BJ95+Sheet2!BJ95</f>
        <v>0</v>
      </c>
      <c r="BL11" s="3">
        <f>Sheet1!BK95+Sheet2!BK95</f>
        <v>0</v>
      </c>
      <c r="BM11" s="3">
        <f>Sheet1!BL95+Sheet2!BL95</f>
        <v>0</v>
      </c>
      <c r="BN11" s="3">
        <f>Sheet1!BM95+Sheet2!BM95</f>
        <v>0</v>
      </c>
      <c r="BO11" s="3">
        <f>Sheet1!BN95+Sheet2!BN95</f>
        <v>0</v>
      </c>
      <c r="BP11" s="3">
        <f>Sheet1!BO95+Sheet2!BO95</f>
        <v>0</v>
      </c>
      <c r="BQ11" s="3">
        <f>Sheet1!BP95+Sheet2!BP95</f>
        <v>0</v>
      </c>
      <c r="BR11" s="3">
        <f>Sheet1!BQ95+Sheet2!BQ95</f>
        <v>0</v>
      </c>
      <c r="BS11" s="3">
        <f>Sheet1!BR95+Sheet2!BR95</f>
        <v>0</v>
      </c>
      <c r="BT11" s="3">
        <f>Sheet1!BS95+Sheet2!BS95</f>
        <v>0</v>
      </c>
      <c r="BU11" s="3">
        <f>Sheet1!BT95+Sheet2!BT95</f>
        <v>0</v>
      </c>
      <c r="BV11" s="3">
        <f>Sheet1!BU95+Sheet2!BU95</f>
        <v>0</v>
      </c>
      <c r="BW11" s="3">
        <f>Sheet1!BV95+Sheet2!BV95</f>
        <v>0</v>
      </c>
      <c r="BX11" s="3">
        <f>Sheet1!BW95+Sheet2!BW95</f>
        <v>0</v>
      </c>
      <c r="BY11" s="3">
        <f>Sheet1!BX95+Sheet2!BX95</f>
        <v>0</v>
      </c>
      <c r="BZ11" s="3">
        <f>Sheet1!BY95+Sheet2!BY95</f>
        <v>0</v>
      </c>
      <c r="CA11" s="3">
        <f>Sheet1!BZ95+Sheet2!BZ95</f>
        <v>0</v>
      </c>
      <c r="CB11" s="3">
        <f>Sheet1!CA95+Sheet2!CA95</f>
        <v>0</v>
      </c>
      <c r="CC11" s="3">
        <f>Sheet1!CB95+Sheet2!CB95</f>
        <v>0</v>
      </c>
      <c r="CD11" s="3">
        <f>Sheet1!CC95+Sheet2!CC95</f>
        <v>0</v>
      </c>
      <c r="CE11" s="3">
        <f>Sheet1!CD95+Sheet2!CD95</f>
        <v>0</v>
      </c>
      <c r="CF11" s="3">
        <f>Sheet1!CE95+Sheet2!CE95</f>
        <v>0</v>
      </c>
      <c r="CG11" s="3">
        <f>Sheet1!CF95+Sheet2!CF95</f>
        <v>0</v>
      </c>
      <c r="CH11" s="3">
        <f>Sheet1!CG95+Sheet2!CG95</f>
        <v>0</v>
      </c>
      <c r="CI11" s="3">
        <f>Sheet1!CH95+Sheet2!CH95</f>
        <v>0</v>
      </c>
      <c r="CJ11" s="3">
        <f>Sheet1!CI95+Sheet2!CI95</f>
        <v>0</v>
      </c>
      <c r="CK11" s="3">
        <f>Sheet1!CJ95+Sheet2!CJ95</f>
        <v>0</v>
      </c>
      <c r="CL11" s="3">
        <f>Sheet1!CK95+Sheet2!CK95</f>
        <v>0</v>
      </c>
      <c r="CM11" s="3">
        <f>Sheet1!CL95+Sheet2!CL95</f>
        <v>0</v>
      </c>
      <c r="CN11" s="3">
        <f>Sheet1!CM95+Sheet2!CM95</f>
        <v>0</v>
      </c>
      <c r="CO11" s="3">
        <f>Sheet1!CN95+Sheet2!CN95</f>
        <v>0</v>
      </c>
      <c r="CP11" s="3">
        <f>Sheet1!CO95+Sheet2!CO95</f>
        <v>0</v>
      </c>
    </row>
    <row r="12" spans="1:98">
      <c r="A12" s="59" t="s">
        <v>250</v>
      </c>
      <c r="D12" s="3">
        <f>Sheet1!C96+Sheet2!C96</f>
        <v>2541969.4801650792</v>
      </c>
      <c r="E12" s="3">
        <f>Sheet1!D96+Sheet2!D96</f>
        <v>10167877.920660317</v>
      </c>
      <c r="F12" s="3">
        <f>Sheet1!E96+Sheet2!E96</f>
        <v>5083938.9603301585</v>
      </c>
      <c r="G12" s="3">
        <f>Sheet1!F96+Sheet2!F96</f>
        <v>5083938.9603301585</v>
      </c>
      <c r="H12" s="3">
        <f>Sheet1!G96+Sheet2!G96</f>
        <v>5083938.9603301585</v>
      </c>
      <c r="I12" s="3">
        <f>Sheet1!H96+Sheet2!H96</f>
        <v>5083938.9603301585</v>
      </c>
      <c r="J12" s="3">
        <f>Sheet1!I96+Sheet2!I96</f>
        <v>5083938.9603301585</v>
      </c>
      <c r="K12" s="3">
        <f>Sheet1!J96+Sheet2!J96</f>
        <v>5083938.9603301585</v>
      </c>
      <c r="L12" s="3">
        <f>Sheet1!K96+Sheet2!K96</f>
        <v>5083938.9603301585</v>
      </c>
      <c r="M12" s="3">
        <f>Sheet1!L96+Sheet2!L96</f>
        <v>5083938.9603301585</v>
      </c>
      <c r="N12" s="3">
        <f>Sheet1!M96+Sheet2!M96</f>
        <v>5083938.9603301585</v>
      </c>
      <c r="O12" s="3">
        <f>Sheet1!N96+Sheet2!N96</f>
        <v>5083938.9603301585</v>
      </c>
      <c r="P12" s="3">
        <f>Sheet1!O96+Sheet2!O96</f>
        <v>5083938.9603301585</v>
      </c>
      <c r="Q12" s="3">
        <f>Sheet1!P96+Sheet2!P96</f>
        <v>5083938.9603301585</v>
      </c>
      <c r="R12" s="3">
        <f>Sheet1!Q96+Sheet2!Q96</f>
        <v>5083938.9603301585</v>
      </c>
      <c r="S12" s="3">
        <f>Sheet1!R96+Sheet2!R96</f>
        <v>5083938.9603301585</v>
      </c>
      <c r="T12" s="3">
        <f>Sheet1!S96+Sheet2!S96</f>
        <v>5083938.9603301585</v>
      </c>
      <c r="U12" s="3">
        <f>Sheet1!T96+Sheet2!T96</f>
        <v>5083938.9603301585</v>
      </c>
      <c r="V12" s="3">
        <f>Sheet1!U96+Sheet2!U96</f>
        <v>5083938.9603301585</v>
      </c>
      <c r="W12" s="3">
        <f>Sheet1!V96+Sheet2!V96</f>
        <v>2541969.4801650792</v>
      </c>
      <c r="X12" s="3">
        <f>Sheet1!W96+Sheet2!W96</f>
        <v>0</v>
      </c>
      <c r="Y12" s="3">
        <f>Sheet1!X96+Sheet2!X96</f>
        <v>0</v>
      </c>
      <c r="Z12" s="3">
        <f>Sheet1!Y96+Sheet2!Y96</f>
        <v>0</v>
      </c>
      <c r="AA12" s="3">
        <f>Sheet1!Z96+Sheet2!Z96</f>
        <v>0</v>
      </c>
      <c r="AB12" s="3">
        <f>Sheet1!AA96+Sheet2!AA96</f>
        <v>0</v>
      </c>
      <c r="AC12" s="3">
        <f>Sheet1!AB96+Sheet2!AB96</f>
        <v>0</v>
      </c>
      <c r="AD12" s="3">
        <f>Sheet1!AC96+Sheet2!AC96</f>
        <v>0</v>
      </c>
      <c r="AE12" s="3">
        <f>Sheet1!AD96+Sheet2!AD96</f>
        <v>0</v>
      </c>
      <c r="AF12" s="3">
        <f>Sheet1!AE96+Sheet2!AE96</f>
        <v>0</v>
      </c>
      <c r="AG12" s="3">
        <f>Sheet1!AF96+Sheet2!AF96</f>
        <v>0</v>
      </c>
      <c r="AH12" s="3">
        <f>Sheet1!AG96+Sheet2!AG96</f>
        <v>0</v>
      </c>
      <c r="AI12" s="3">
        <f>Sheet1!AH96+Sheet2!AH96</f>
        <v>0</v>
      </c>
      <c r="AJ12" s="3">
        <f>Sheet1!AI96+Sheet2!AI96</f>
        <v>0</v>
      </c>
      <c r="AK12" s="3">
        <f>Sheet1!AJ96+Sheet2!AJ96</f>
        <v>0</v>
      </c>
      <c r="AL12" s="3">
        <f>Sheet1!AK96+Sheet2!AK96</f>
        <v>0</v>
      </c>
      <c r="AM12" s="3">
        <f>Sheet1!AL96+Sheet2!AL96</f>
        <v>0</v>
      </c>
      <c r="AN12" s="3">
        <f>Sheet1!AM96+Sheet2!AM96</f>
        <v>0</v>
      </c>
      <c r="AO12" s="3">
        <f>Sheet1!AN96+Sheet2!AN96</f>
        <v>0</v>
      </c>
      <c r="AP12" s="3">
        <f>Sheet1!AO96+Sheet2!AO96</f>
        <v>0</v>
      </c>
      <c r="AQ12" s="3">
        <f>Sheet1!AP96+Sheet2!AP96</f>
        <v>0</v>
      </c>
      <c r="AR12" s="3">
        <f>Sheet1!AQ96+Sheet2!AQ96</f>
        <v>0</v>
      </c>
      <c r="AS12" s="3">
        <f>Sheet1!AR96+Sheet2!AR96</f>
        <v>0</v>
      </c>
      <c r="AT12" s="3">
        <f>Sheet1!AS96+Sheet2!AS96</f>
        <v>0</v>
      </c>
      <c r="AU12" s="3">
        <f>Sheet1!AT96+Sheet2!AT96</f>
        <v>0</v>
      </c>
      <c r="AV12" s="3">
        <f>Sheet1!AU96+Sheet2!AU96</f>
        <v>0</v>
      </c>
      <c r="AW12" s="3">
        <f>Sheet1!AV96+Sheet2!AV96</f>
        <v>0</v>
      </c>
      <c r="AX12" s="3">
        <f>Sheet1!AW96+Sheet2!AW96</f>
        <v>0</v>
      </c>
      <c r="AY12" s="3">
        <f>Sheet1!AX96+Sheet2!AX96</f>
        <v>0</v>
      </c>
      <c r="AZ12" s="3">
        <f>Sheet1!AY96+Sheet2!AY96</f>
        <v>0</v>
      </c>
      <c r="BA12" s="3">
        <f>Sheet1!AZ96+Sheet2!AZ96</f>
        <v>0</v>
      </c>
      <c r="BB12" s="3">
        <f>Sheet1!BA96+Sheet2!BA96</f>
        <v>0</v>
      </c>
      <c r="BC12" s="3">
        <f>Sheet1!BB96+Sheet2!BB96</f>
        <v>0</v>
      </c>
      <c r="BD12" s="3">
        <f>Sheet1!BC96+Sheet2!BC96</f>
        <v>0</v>
      </c>
      <c r="BE12" s="3">
        <f>Sheet1!BD96+Sheet2!BD96</f>
        <v>0</v>
      </c>
      <c r="BF12" s="3">
        <f>Sheet1!BE96+Sheet2!BE96</f>
        <v>0</v>
      </c>
      <c r="BG12" s="3">
        <f>Sheet1!BF96+Sheet2!BF96</f>
        <v>0</v>
      </c>
      <c r="BH12" s="3">
        <f>Sheet1!BG96+Sheet2!BG96</f>
        <v>0</v>
      </c>
      <c r="BI12" s="3">
        <f>Sheet1!BH96+Sheet2!BH96</f>
        <v>0</v>
      </c>
      <c r="BJ12" s="3">
        <f>Sheet1!BI96+Sheet2!BI96</f>
        <v>0</v>
      </c>
      <c r="BK12" s="3">
        <f>Sheet1!BJ96+Sheet2!BJ96</f>
        <v>0</v>
      </c>
      <c r="BL12" s="3">
        <f>Sheet1!BK96+Sheet2!BK96</f>
        <v>0</v>
      </c>
      <c r="BM12" s="3">
        <f>Sheet1!BL96+Sheet2!BL96</f>
        <v>0</v>
      </c>
      <c r="BN12" s="3">
        <f>Sheet1!BM96+Sheet2!BM96</f>
        <v>0</v>
      </c>
      <c r="BO12" s="3">
        <f>Sheet1!BN96+Sheet2!BN96</f>
        <v>0</v>
      </c>
      <c r="BP12" s="3">
        <f>Sheet1!BO96+Sheet2!BO96</f>
        <v>0</v>
      </c>
      <c r="BQ12" s="3">
        <f>Sheet1!BP96+Sheet2!BP96</f>
        <v>0</v>
      </c>
      <c r="BR12" s="3">
        <f>Sheet1!BQ96+Sheet2!BQ96</f>
        <v>0</v>
      </c>
      <c r="BS12" s="3">
        <f>Sheet1!BR96+Sheet2!BR96</f>
        <v>0</v>
      </c>
      <c r="BT12" s="3">
        <f>Sheet1!BS96+Sheet2!BS96</f>
        <v>0</v>
      </c>
      <c r="BU12" s="3">
        <f>Sheet1!BT96+Sheet2!BT96</f>
        <v>0</v>
      </c>
      <c r="BV12" s="3">
        <f>Sheet1!BU96+Sheet2!BU96</f>
        <v>0</v>
      </c>
      <c r="BW12" s="3">
        <f>Sheet1!BV96+Sheet2!BV96</f>
        <v>0</v>
      </c>
      <c r="BX12" s="3">
        <f>Sheet1!BW96+Sheet2!BW96</f>
        <v>0</v>
      </c>
      <c r="BY12" s="3">
        <f>Sheet1!BX96+Sheet2!BX96</f>
        <v>0</v>
      </c>
      <c r="BZ12" s="3">
        <f>Sheet1!BY96+Sheet2!BY96</f>
        <v>0</v>
      </c>
      <c r="CA12" s="3">
        <f>Sheet1!BZ96+Sheet2!BZ96</f>
        <v>0</v>
      </c>
      <c r="CB12" s="3">
        <f>Sheet1!CA96+Sheet2!CA96</f>
        <v>0</v>
      </c>
      <c r="CC12" s="3">
        <f>Sheet1!CB96+Sheet2!CB96</f>
        <v>0</v>
      </c>
      <c r="CD12" s="3">
        <f>Sheet1!CC96+Sheet2!CC96</f>
        <v>0</v>
      </c>
      <c r="CE12" s="3">
        <f>Sheet1!CD96+Sheet2!CD96</f>
        <v>0</v>
      </c>
      <c r="CF12" s="3">
        <f>Sheet1!CE96+Sheet2!CE96</f>
        <v>0</v>
      </c>
      <c r="CG12" s="3">
        <f>Sheet1!CF96+Sheet2!CF96</f>
        <v>0</v>
      </c>
      <c r="CH12" s="3">
        <f>Sheet1!CG96+Sheet2!CG96</f>
        <v>0</v>
      </c>
      <c r="CI12" s="3">
        <f>Sheet1!CH96+Sheet2!CH96</f>
        <v>0</v>
      </c>
      <c r="CJ12" s="3">
        <f>Sheet1!CI96+Sheet2!CI96</f>
        <v>0</v>
      </c>
      <c r="CK12" s="3">
        <f>Sheet1!CJ96+Sheet2!CJ96</f>
        <v>0</v>
      </c>
      <c r="CL12" s="3">
        <f>Sheet1!CK96+Sheet2!CK96</f>
        <v>0</v>
      </c>
      <c r="CM12" s="3">
        <f>Sheet1!CL96+Sheet2!CL96</f>
        <v>0</v>
      </c>
      <c r="CN12" s="3">
        <f>Sheet1!CM96+Sheet2!CM96</f>
        <v>0</v>
      </c>
      <c r="CO12" s="3">
        <f>Sheet1!CN96+Sheet2!CN96</f>
        <v>0</v>
      </c>
      <c r="CP12" s="3">
        <f>Sheet1!CO96+Sheet2!CO96</f>
        <v>0</v>
      </c>
    </row>
    <row r="13" spans="1:98">
      <c r="A13" s="60" t="s">
        <v>251</v>
      </c>
      <c r="D13" s="3">
        <f>Sheet1!C97+Sheet2!C97</f>
        <v>16663983.035185501</v>
      </c>
      <c r="E13" s="3">
        <f>Sheet1!D97+Sheet2!D97</f>
        <v>66655932.140741996</v>
      </c>
      <c r="F13" s="3">
        <f>Sheet1!E97+Sheet2!E97</f>
        <v>33327966.070371002</v>
      </c>
      <c r="G13" s="3">
        <f>Sheet1!F97+Sheet2!F97</f>
        <v>33327966.070371002</v>
      </c>
      <c r="H13" s="3">
        <f>Sheet1!G97+Sheet2!G97</f>
        <v>33327966.070371002</v>
      </c>
      <c r="I13" s="3">
        <f>Sheet1!H97+Sheet2!H97</f>
        <v>33327966.070371002</v>
      </c>
      <c r="J13" s="3">
        <f>Sheet1!I97+Sheet2!I97</f>
        <v>33327966.070371002</v>
      </c>
      <c r="K13" s="3">
        <f>Sheet1!J97+Sheet2!J97</f>
        <v>33327966.070371002</v>
      </c>
      <c r="L13" s="3">
        <f>Sheet1!K97+Sheet2!K97</f>
        <v>33327966.070371002</v>
      </c>
      <c r="M13" s="3">
        <f>Sheet1!L97+Sheet2!L97</f>
        <v>33327966.070371002</v>
      </c>
      <c r="N13" s="3">
        <f>Sheet1!M97+Sheet2!M97</f>
        <v>33327966.070371002</v>
      </c>
      <c r="O13" s="3">
        <f>Sheet1!N97+Sheet2!N97</f>
        <v>33327966.070371002</v>
      </c>
      <c r="P13" s="3">
        <f>Sheet1!O97+Sheet2!O97</f>
        <v>33327966.070371002</v>
      </c>
      <c r="Q13" s="3">
        <f>Sheet1!P97+Sheet2!P97</f>
        <v>33327966.070371002</v>
      </c>
      <c r="R13" s="3">
        <f>Sheet1!Q97+Sheet2!Q97</f>
        <v>33327966.070371002</v>
      </c>
      <c r="S13" s="3">
        <f>Sheet1!R97+Sheet2!R97</f>
        <v>33327966.070371002</v>
      </c>
      <c r="T13" s="3">
        <f>Sheet1!S97+Sheet2!S97</f>
        <v>33327966.070371002</v>
      </c>
      <c r="U13" s="3">
        <f>Sheet1!T97+Sheet2!T97</f>
        <v>33327966.070371002</v>
      </c>
      <c r="V13" s="3">
        <f>Sheet1!U97+Sheet2!U97</f>
        <v>33327966.070371002</v>
      </c>
      <c r="W13" s="3">
        <f>Sheet1!V97+Sheet2!V97</f>
        <v>16663983.035185501</v>
      </c>
      <c r="X13" s="3">
        <f>Sheet1!W97+Sheet2!W97</f>
        <v>0</v>
      </c>
      <c r="Y13" s="3">
        <f>Sheet1!X97+Sheet2!X97</f>
        <v>0</v>
      </c>
      <c r="Z13" s="3">
        <f>Sheet1!Y97+Sheet2!Y97</f>
        <v>0</v>
      </c>
      <c r="AA13" s="3">
        <f>Sheet1!Z97+Sheet2!Z97</f>
        <v>0</v>
      </c>
      <c r="AB13" s="3">
        <f>Sheet1!AA97+Sheet2!AA97</f>
        <v>0</v>
      </c>
      <c r="AC13" s="3">
        <f>Sheet1!AB97+Sheet2!AB97</f>
        <v>0</v>
      </c>
      <c r="AD13" s="3">
        <f>Sheet1!AC97+Sheet2!AC97</f>
        <v>0</v>
      </c>
      <c r="AE13" s="3">
        <f>Sheet1!AD97+Sheet2!AD97</f>
        <v>0</v>
      </c>
      <c r="AF13" s="3">
        <f>Sheet1!AE97+Sheet2!AE97</f>
        <v>0</v>
      </c>
      <c r="AG13" s="3">
        <f>Sheet1!AF97+Sheet2!AF97</f>
        <v>0</v>
      </c>
      <c r="AH13" s="3">
        <f>Sheet1!AG97+Sheet2!AG97</f>
        <v>0</v>
      </c>
      <c r="AI13" s="3">
        <f>Sheet1!AH97+Sheet2!AH97</f>
        <v>0</v>
      </c>
      <c r="AJ13" s="3">
        <f>Sheet1!AI97+Sheet2!AI97</f>
        <v>0</v>
      </c>
      <c r="AK13" s="3">
        <f>Sheet1!AJ97+Sheet2!AJ97</f>
        <v>0</v>
      </c>
      <c r="AL13" s="3">
        <f>Sheet1!AK97+Sheet2!AK97</f>
        <v>0</v>
      </c>
      <c r="AM13" s="3">
        <f>Sheet1!AL97+Sheet2!AL97</f>
        <v>0</v>
      </c>
      <c r="AN13" s="3">
        <f>Sheet1!AM97+Sheet2!AM97</f>
        <v>0</v>
      </c>
      <c r="AO13" s="3">
        <f>Sheet1!AN97+Sheet2!AN97</f>
        <v>0</v>
      </c>
      <c r="AP13" s="3">
        <f>Sheet1!AO97+Sheet2!AO97</f>
        <v>0</v>
      </c>
      <c r="AQ13" s="3">
        <f>Sheet1!AP97+Sheet2!AP97</f>
        <v>0</v>
      </c>
      <c r="AR13" s="3">
        <f>Sheet1!AQ97+Sheet2!AQ97</f>
        <v>0</v>
      </c>
      <c r="AS13" s="3">
        <f>Sheet1!AR97+Sheet2!AR97</f>
        <v>0</v>
      </c>
      <c r="AT13" s="3">
        <f>Sheet1!AS97+Sheet2!AS97</f>
        <v>0</v>
      </c>
      <c r="AU13" s="3">
        <f>Sheet1!AT97+Sheet2!AT97</f>
        <v>0</v>
      </c>
      <c r="AV13" s="3">
        <f>Sheet1!AU97+Sheet2!AU97</f>
        <v>0</v>
      </c>
      <c r="AW13" s="3">
        <f>Sheet1!AV97+Sheet2!AV97</f>
        <v>0</v>
      </c>
      <c r="AX13" s="3">
        <f>Sheet1!AW97+Sheet2!AW97</f>
        <v>0</v>
      </c>
      <c r="AY13" s="3">
        <f>Sheet1!AX97+Sheet2!AX97</f>
        <v>0</v>
      </c>
      <c r="AZ13" s="3">
        <f>Sheet1!AY97+Sheet2!AY97</f>
        <v>0</v>
      </c>
      <c r="BA13" s="3">
        <f>Sheet1!AZ97+Sheet2!AZ97</f>
        <v>0</v>
      </c>
      <c r="BB13" s="3">
        <f>Sheet1!BA97+Sheet2!BA97</f>
        <v>0</v>
      </c>
      <c r="BC13" s="3">
        <f>Sheet1!BB97+Sheet2!BB97</f>
        <v>0</v>
      </c>
      <c r="BD13" s="3">
        <f>Sheet1!BC97+Sheet2!BC97</f>
        <v>0</v>
      </c>
      <c r="BE13" s="3">
        <f>Sheet1!BD97+Sheet2!BD97</f>
        <v>0</v>
      </c>
      <c r="BF13" s="3">
        <f>Sheet1!BE97+Sheet2!BE97</f>
        <v>0</v>
      </c>
      <c r="BG13" s="3">
        <f>Sheet1!BF97+Sheet2!BF97</f>
        <v>0</v>
      </c>
      <c r="BH13" s="3">
        <f>Sheet1!BG97+Sheet2!BG97</f>
        <v>0</v>
      </c>
      <c r="BI13" s="3">
        <f>Sheet1!BH97+Sheet2!BH97</f>
        <v>0</v>
      </c>
      <c r="BJ13" s="3">
        <f>Sheet1!BI97+Sheet2!BI97</f>
        <v>0</v>
      </c>
      <c r="BK13" s="3">
        <f>Sheet1!BJ97+Sheet2!BJ97</f>
        <v>0</v>
      </c>
      <c r="BL13" s="3">
        <f>Sheet1!BK97+Sheet2!BK97</f>
        <v>0</v>
      </c>
      <c r="BM13" s="3">
        <f>Sheet1!BL97+Sheet2!BL97</f>
        <v>0</v>
      </c>
      <c r="BN13" s="3">
        <f>Sheet1!BM97+Sheet2!BM97</f>
        <v>0</v>
      </c>
      <c r="BO13" s="3">
        <f>Sheet1!BN97+Sheet2!BN97</f>
        <v>0</v>
      </c>
      <c r="BP13" s="3">
        <f>Sheet1!BO97+Sheet2!BO97</f>
        <v>0</v>
      </c>
      <c r="BQ13" s="3">
        <f>Sheet1!BP97+Sheet2!BP97</f>
        <v>0</v>
      </c>
      <c r="BR13" s="3">
        <f>Sheet1!BQ97+Sheet2!BQ97</f>
        <v>0</v>
      </c>
      <c r="BS13" s="3">
        <f>Sheet1!BR97+Sheet2!BR97</f>
        <v>0</v>
      </c>
      <c r="BT13" s="3">
        <f>Sheet1!BS97+Sheet2!BS97</f>
        <v>0</v>
      </c>
      <c r="BU13" s="3">
        <f>Sheet1!BT97+Sheet2!BT97</f>
        <v>0</v>
      </c>
      <c r="BV13" s="3">
        <f>Sheet1!BU97+Sheet2!BU97</f>
        <v>0</v>
      </c>
      <c r="BW13" s="3">
        <f>Sheet1!BV97+Sheet2!BV97</f>
        <v>0</v>
      </c>
      <c r="BX13" s="3">
        <f>Sheet1!BW97+Sheet2!BW97</f>
        <v>0</v>
      </c>
      <c r="BY13" s="3">
        <f>Sheet1!BX97+Sheet2!BX97</f>
        <v>0</v>
      </c>
      <c r="BZ13" s="3">
        <f>Sheet1!BY97+Sheet2!BY97</f>
        <v>0</v>
      </c>
      <c r="CA13" s="3">
        <f>Sheet1!BZ97+Sheet2!BZ97</f>
        <v>0</v>
      </c>
      <c r="CB13" s="3">
        <f>Sheet1!CA97+Sheet2!CA97</f>
        <v>0</v>
      </c>
      <c r="CC13" s="3">
        <f>Sheet1!CB97+Sheet2!CB97</f>
        <v>0</v>
      </c>
      <c r="CD13" s="3">
        <f>Sheet1!CC97+Sheet2!CC97</f>
        <v>0</v>
      </c>
      <c r="CE13" s="3">
        <f>Sheet1!CD97+Sheet2!CD97</f>
        <v>0</v>
      </c>
      <c r="CF13" s="3">
        <f>Sheet1!CE97+Sheet2!CE97</f>
        <v>0</v>
      </c>
      <c r="CG13" s="3">
        <f>Sheet1!CF97+Sheet2!CF97</f>
        <v>0</v>
      </c>
      <c r="CH13" s="3">
        <f>Sheet1!CG97+Sheet2!CG97</f>
        <v>0</v>
      </c>
      <c r="CI13" s="3">
        <f>Sheet1!CH97+Sheet2!CH97</f>
        <v>0</v>
      </c>
      <c r="CJ13" s="3">
        <f>Sheet1!CI97+Sheet2!CI97</f>
        <v>0</v>
      </c>
      <c r="CK13" s="3">
        <f>Sheet1!CJ97+Sheet2!CJ97</f>
        <v>0</v>
      </c>
      <c r="CL13" s="3">
        <f>Sheet1!CK97+Sheet2!CK97</f>
        <v>0</v>
      </c>
      <c r="CM13" s="3">
        <f>Sheet1!CL97+Sheet2!CL97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252</v>
      </c>
      <c r="D14" s="3">
        <f>Sheet1!C98+Sheet2!C98</f>
        <v>0</v>
      </c>
      <c r="E14" s="3">
        <f>Sheet1!D98+Sheet2!D98</f>
        <v>15000000</v>
      </c>
      <c r="F14" s="3">
        <f>Sheet1!E98+Sheet2!E98</f>
        <v>5000000</v>
      </c>
      <c r="G14" s="3">
        <f>Sheet1!F98+Sheet2!F98</f>
        <v>5000000</v>
      </c>
      <c r="H14" s="3">
        <f>Sheet1!G98+Sheet2!G98</f>
        <v>5000000</v>
      </c>
      <c r="I14" s="3">
        <f>Sheet1!H98+Sheet2!H98</f>
        <v>5000000</v>
      </c>
      <c r="J14" s="3">
        <f>Sheet1!I98+Sheet2!I98</f>
        <v>5000000</v>
      </c>
      <c r="K14" s="3">
        <f>Sheet1!J98+Sheet2!J98</f>
        <v>5000000</v>
      </c>
      <c r="L14" s="3">
        <f>Sheet1!K98+Sheet2!K98</f>
        <v>5000000</v>
      </c>
      <c r="M14" s="3">
        <f>Sheet1!L98+Sheet2!L98</f>
        <v>5000000</v>
      </c>
      <c r="N14" s="3">
        <f>Sheet1!M98+Sheet2!M98</f>
        <v>5000000</v>
      </c>
      <c r="O14" s="3">
        <f>Sheet1!N98+Sheet2!N98</f>
        <v>5000000</v>
      </c>
      <c r="P14" s="3">
        <f>Sheet1!O98+Sheet2!O98</f>
        <v>5000000</v>
      </c>
      <c r="Q14" s="3">
        <f>Sheet1!P98+Sheet2!P98</f>
        <v>5000000</v>
      </c>
      <c r="R14" s="3">
        <f>Sheet1!Q98+Sheet2!Q98</f>
        <v>5000000</v>
      </c>
      <c r="S14" s="3">
        <f>Sheet1!R98+Sheet2!R98</f>
        <v>5000000</v>
      </c>
      <c r="T14" s="3">
        <f>Sheet1!S98+Sheet2!S98</f>
        <v>5000000</v>
      </c>
      <c r="U14" s="3">
        <f>Sheet1!T98+Sheet2!T98</f>
        <v>5000000</v>
      </c>
      <c r="V14" s="3">
        <f>Sheet1!U98+Sheet2!U98</f>
        <v>5000000</v>
      </c>
      <c r="W14" s="3">
        <f>Sheet1!V98+Sheet2!V98</f>
        <v>0</v>
      </c>
      <c r="X14" s="3">
        <f>Sheet1!W98+Sheet2!W98</f>
        <v>0</v>
      </c>
      <c r="Y14" s="3">
        <f>Sheet1!X98+Sheet2!X98</f>
        <v>0</v>
      </c>
      <c r="Z14" s="3">
        <f>Sheet1!Y98+Sheet2!Y98</f>
        <v>0</v>
      </c>
      <c r="AA14" s="3">
        <f>Sheet1!Z98+Sheet2!Z98</f>
        <v>0</v>
      </c>
      <c r="AB14" s="3">
        <f>Sheet1!AA98+Sheet2!AA98</f>
        <v>0</v>
      </c>
      <c r="AC14" s="3">
        <f>Sheet1!AB98+Sheet2!AB98</f>
        <v>0</v>
      </c>
      <c r="AD14" s="3">
        <f>Sheet1!AC98+Sheet2!AC98</f>
        <v>0</v>
      </c>
      <c r="AE14" s="3">
        <f>Sheet1!AD98+Sheet2!AD98</f>
        <v>0</v>
      </c>
      <c r="AF14" s="3">
        <f>Sheet1!AE98+Sheet2!AE98</f>
        <v>0</v>
      </c>
      <c r="AG14" s="3">
        <f>Sheet1!AF98+Sheet2!AF98</f>
        <v>0</v>
      </c>
      <c r="AH14" s="3">
        <f>Sheet1!AG98+Sheet2!AG98</f>
        <v>0</v>
      </c>
      <c r="AI14" s="3">
        <f>Sheet1!AH98+Sheet2!AH98</f>
        <v>0</v>
      </c>
      <c r="AJ14" s="3">
        <f>Sheet1!AI98+Sheet2!AI98</f>
        <v>0</v>
      </c>
      <c r="AK14" s="3">
        <f>Sheet1!AJ98+Sheet2!AJ98</f>
        <v>0</v>
      </c>
      <c r="AL14" s="3">
        <f>Sheet1!AK98+Sheet2!AK98</f>
        <v>0</v>
      </c>
      <c r="AM14" s="3">
        <f>Sheet1!AL98+Sheet2!AL98</f>
        <v>0</v>
      </c>
      <c r="AN14" s="3">
        <f>Sheet1!AM98+Sheet2!AM98</f>
        <v>0</v>
      </c>
      <c r="AO14" s="3">
        <f>Sheet1!AN98+Sheet2!AN98</f>
        <v>0</v>
      </c>
      <c r="AP14" s="3">
        <f>Sheet1!AO98+Sheet2!AO98</f>
        <v>0</v>
      </c>
      <c r="AQ14" s="3">
        <f>Sheet1!AP98+Sheet2!AP98</f>
        <v>0</v>
      </c>
      <c r="AR14" s="3">
        <f>Sheet1!AQ98+Sheet2!AQ98</f>
        <v>0</v>
      </c>
      <c r="AS14" s="3">
        <f>Sheet1!AR98+Sheet2!AR98</f>
        <v>0</v>
      </c>
      <c r="AT14" s="3">
        <f>Sheet1!AS98+Sheet2!AS98</f>
        <v>0</v>
      </c>
      <c r="AU14" s="3">
        <f>Sheet1!AT98+Sheet2!AT98</f>
        <v>0</v>
      </c>
      <c r="AV14" s="3">
        <f>Sheet1!AU98+Sheet2!AU98</f>
        <v>0</v>
      </c>
      <c r="AW14" s="3">
        <f>Sheet1!AV98+Sheet2!AV98</f>
        <v>0</v>
      </c>
      <c r="AX14" s="3">
        <f>Sheet1!AW98+Sheet2!AW98</f>
        <v>0</v>
      </c>
      <c r="AY14" s="3">
        <f>Sheet1!AX98+Sheet2!AX98</f>
        <v>0</v>
      </c>
      <c r="AZ14" s="3">
        <f>Sheet1!AY98+Sheet2!AY98</f>
        <v>0</v>
      </c>
      <c r="BA14" s="3">
        <f>Sheet1!AZ98+Sheet2!AZ98</f>
        <v>0</v>
      </c>
      <c r="BB14" s="3">
        <f>Sheet1!BA98+Sheet2!BA98</f>
        <v>0</v>
      </c>
      <c r="BC14" s="3">
        <f>Sheet1!BB98+Sheet2!BB98</f>
        <v>0</v>
      </c>
      <c r="BD14" s="3">
        <f>Sheet1!BC98+Sheet2!BC98</f>
        <v>0</v>
      </c>
      <c r="BE14" s="3">
        <f>Sheet1!BD98+Sheet2!BD98</f>
        <v>0</v>
      </c>
      <c r="BF14" s="3">
        <f>Sheet1!BE98+Sheet2!BE98</f>
        <v>0</v>
      </c>
      <c r="BG14" s="3">
        <f>Sheet1!BF98+Sheet2!BF98</f>
        <v>0</v>
      </c>
      <c r="BH14" s="3">
        <f>Sheet1!BG98+Sheet2!BG98</f>
        <v>0</v>
      </c>
      <c r="BI14" s="3">
        <f>Sheet1!BH98+Sheet2!BH98</f>
        <v>0</v>
      </c>
      <c r="BJ14" s="3">
        <f>Sheet1!BI98+Sheet2!BI98</f>
        <v>0</v>
      </c>
      <c r="BK14" s="3">
        <f>Sheet1!BJ98+Sheet2!BJ98</f>
        <v>0</v>
      </c>
      <c r="BL14" s="3">
        <f>Sheet1!BK98+Sheet2!BK98</f>
        <v>0</v>
      </c>
      <c r="BM14" s="3">
        <f>Sheet1!BL98+Sheet2!BL98</f>
        <v>0</v>
      </c>
      <c r="BN14" s="3">
        <f>Sheet1!BM98+Sheet2!BM98</f>
        <v>0</v>
      </c>
      <c r="BO14" s="3">
        <f>Sheet1!BN98+Sheet2!BN98</f>
        <v>0</v>
      </c>
      <c r="BP14" s="3">
        <f>Sheet1!BO98+Sheet2!BO98</f>
        <v>0</v>
      </c>
      <c r="BQ14" s="3">
        <f>Sheet1!BP98+Sheet2!BP98</f>
        <v>0</v>
      </c>
      <c r="BR14" s="3">
        <f>Sheet1!BQ98+Sheet2!BQ98</f>
        <v>0</v>
      </c>
      <c r="BS14" s="3">
        <f>Sheet1!BR98+Sheet2!BR98</f>
        <v>0</v>
      </c>
      <c r="BT14" s="3">
        <f>Sheet1!BS98+Sheet2!BS98</f>
        <v>0</v>
      </c>
      <c r="BU14" s="3">
        <f>Sheet1!BT98+Sheet2!BT98</f>
        <v>0</v>
      </c>
      <c r="BV14" s="3">
        <f>Sheet1!BU98+Sheet2!BU98</f>
        <v>0</v>
      </c>
      <c r="BW14" s="3">
        <f>Sheet1!BV98+Sheet2!BV98</f>
        <v>0</v>
      </c>
      <c r="BX14" s="3">
        <f>Sheet1!BW98+Sheet2!BW98</f>
        <v>0</v>
      </c>
      <c r="BY14" s="3">
        <f>Sheet1!BX98+Sheet2!BX98</f>
        <v>0</v>
      </c>
      <c r="BZ14" s="3">
        <f>Sheet1!BY98+Sheet2!BY98</f>
        <v>0</v>
      </c>
      <c r="CA14" s="3">
        <f>Sheet1!BZ98+Sheet2!BZ98</f>
        <v>0</v>
      </c>
      <c r="CB14" s="3">
        <f>Sheet1!CA98+Sheet2!CA98</f>
        <v>0</v>
      </c>
      <c r="CC14" s="3">
        <f>Sheet1!CB98+Sheet2!CB98</f>
        <v>0</v>
      </c>
      <c r="CD14" s="3">
        <f>Sheet1!CC98+Sheet2!CC98</f>
        <v>0</v>
      </c>
      <c r="CE14" s="3">
        <f>Sheet1!CD98+Sheet2!CD98</f>
        <v>0</v>
      </c>
      <c r="CF14" s="3">
        <f>Sheet1!CE98+Sheet2!CE98</f>
        <v>0</v>
      </c>
      <c r="CG14" s="3">
        <f>Sheet1!CF98+Sheet2!CF98</f>
        <v>0</v>
      </c>
      <c r="CH14" s="3">
        <f>Sheet1!CG98+Sheet2!CG98</f>
        <v>0</v>
      </c>
      <c r="CI14" s="3">
        <f>Sheet1!CH98+Sheet2!CH98</f>
        <v>0</v>
      </c>
      <c r="CJ14" s="3">
        <f>Sheet1!CI98+Sheet2!CI98</f>
        <v>0</v>
      </c>
      <c r="CK14" s="3">
        <f>Sheet1!CJ98+Sheet2!CJ98</f>
        <v>0</v>
      </c>
      <c r="CL14" s="3">
        <f>Sheet1!CK98+Sheet2!CK98</f>
        <v>0</v>
      </c>
      <c r="CM14" s="3">
        <f>Sheet1!CL98+Sheet2!CL98</f>
        <v>0</v>
      </c>
      <c r="CN14" s="3">
        <f>Sheet1!CM98+Sheet2!CM98</f>
        <v>0</v>
      </c>
      <c r="CO14" s="3">
        <f>Sheet1!CN98+Sheet2!CN98</f>
        <v>0</v>
      </c>
      <c r="CP14" s="3">
        <f>Sheet1!CO98+Sheet2!CO98</f>
        <v>0</v>
      </c>
    </row>
    <row r="15" spans="1:98">
      <c r="A15" s="60" t="s">
        <v>253</v>
      </c>
      <c r="D15" s="3">
        <f>Sheet1!C99+Sheet2!C99</f>
        <v>4875929.7131265979</v>
      </c>
      <c r="E15" s="3">
        <f>Sheet1!D99+Sheet2!D99</f>
        <v>19503718.852506392</v>
      </c>
      <c r="F15" s="3">
        <f>Sheet1!E99+Sheet2!E99</f>
        <v>9751859.4262531959</v>
      </c>
      <c r="G15" s="3">
        <f>Sheet1!F99+Sheet2!F99</f>
        <v>9751859.4262531959</v>
      </c>
      <c r="H15" s="3">
        <f>Sheet1!G99+Sheet2!G99</f>
        <v>9751859.4262531959</v>
      </c>
      <c r="I15" s="3">
        <f>Sheet1!H99+Sheet2!H99</f>
        <v>9751859.4262531959</v>
      </c>
      <c r="J15" s="3">
        <f>Sheet1!I99+Sheet2!I99</f>
        <v>9751859.4262531959</v>
      </c>
      <c r="K15" s="3">
        <f>Sheet1!J99+Sheet2!J99</f>
        <v>9751859.4262531959</v>
      </c>
      <c r="L15" s="3">
        <f>Sheet1!K99+Sheet2!K99</f>
        <v>9751859.4262531959</v>
      </c>
      <c r="M15" s="3">
        <f>Sheet1!L99+Sheet2!L99</f>
        <v>9751859.4262531959</v>
      </c>
      <c r="N15" s="3">
        <f>Sheet1!M99+Sheet2!M99</f>
        <v>9751859.4262531959</v>
      </c>
      <c r="O15" s="3">
        <f>Sheet1!N99+Sheet2!N99</f>
        <v>9751859.4262531959</v>
      </c>
      <c r="P15" s="3">
        <f>Sheet1!O99+Sheet2!O99</f>
        <v>9751859.4262531959</v>
      </c>
      <c r="Q15" s="3">
        <f>Sheet1!P99+Sheet2!P99</f>
        <v>9751859.4262531959</v>
      </c>
      <c r="R15" s="3">
        <f>Sheet1!Q99+Sheet2!Q99</f>
        <v>9751859.4262531959</v>
      </c>
      <c r="S15" s="3">
        <f>Sheet1!R99+Sheet2!R99</f>
        <v>9751859.4262531959</v>
      </c>
      <c r="T15" s="3">
        <f>Sheet1!S99+Sheet2!S99</f>
        <v>9751859.4262531959</v>
      </c>
      <c r="U15" s="3">
        <f>Sheet1!T99+Sheet2!T99</f>
        <v>9751859.4262531959</v>
      </c>
      <c r="V15" s="3">
        <f>Sheet1!U99+Sheet2!U99</f>
        <v>9751859.4262531959</v>
      </c>
      <c r="W15" s="3">
        <f>Sheet1!V99+Sheet2!V99</f>
        <v>4875929.7131265979</v>
      </c>
      <c r="X15" s="3">
        <f>Sheet1!W99+Sheet2!W99</f>
        <v>0</v>
      </c>
      <c r="Y15" s="3">
        <f>Sheet1!X99+Sheet2!X99</f>
        <v>0</v>
      </c>
      <c r="Z15" s="3">
        <f>Sheet1!Y99+Sheet2!Y99</f>
        <v>0</v>
      </c>
      <c r="AA15" s="3">
        <f>Sheet1!Z99+Sheet2!Z99</f>
        <v>0</v>
      </c>
      <c r="AB15" s="3">
        <f>Sheet1!AA99+Sheet2!AA99</f>
        <v>0</v>
      </c>
      <c r="AC15" s="3">
        <f>Sheet1!AB99+Sheet2!AB99</f>
        <v>0</v>
      </c>
      <c r="AD15" s="3">
        <f>Sheet1!AC99+Sheet2!AC99</f>
        <v>0</v>
      </c>
      <c r="AE15" s="3">
        <f>Sheet1!AD99+Sheet2!AD99</f>
        <v>0</v>
      </c>
      <c r="AF15" s="3">
        <f>Sheet1!AE99+Sheet2!AE99</f>
        <v>0</v>
      </c>
      <c r="AG15" s="3">
        <f>Sheet1!AF99+Sheet2!AF99</f>
        <v>0</v>
      </c>
      <c r="AH15" s="3">
        <f>Sheet1!AG99+Sheet2!AG99</f>
        <v>0</v>
      </c>
      <c r="AI15" s="3">
        <f>Sheet1!AH99+Sheet2!AH99</f>
        <v>0</v>
      </c>
      <c r="AJ15" s="3">
        <f>Sheet1!AI99+Sheet2!AI99</f>
        <v>0</v>
      </c>
      <c r="AK15" s="3">
        <f>Sheet1!AJ99+Sheet2!AJ99</f>
        <v>0</v>
      </c>
      <c r="AL15" s="3">
        <f>Sheet1!AK99+Sheet2!AK99</f>
        <v>0</v>
      </c>
      <c r="AM15" s="3">
        <f>Sheet1!AL99+Sheet2!AL99</f>
        <v>0</v>
      </c>
      <c r="AN15" s="3">
        <f>Sheet1!AM99+Sheet2!AM99</f>
        <v>0</v>
      </c>
      <c r="AO15" s="3">
        <f>Sheet1!AN99+Sheet2!AN99</f>
        <v>0</v>
      </c>
      <c r="AP15" s="3">
        <f>Sheet1!AO99+Sheet2!AO99</f>
        <v>0</v>
      </c>
      <c r="AQ15" s="3">
        <f>Sheet1!AP99+Sheet2!AP99</f>
        <v>0</v>
      </c>
      <c r="AR15" s="3">
        <f>Sheet1!AQ99+Sheet2!AQ99</f>
        <v>0</v>
      </c>
      <c r="AS15" s="3">
        <f>Sheet1!AR99+Sheet2!AR99</f>
        <v>0</v>
      </c>
      <c r="AT15" s="3">
        <f>Sheet1!AS99+Sheet2!AS99</f>
        <v>0</v>
      </c>
      <c r="AU15" s="3">
        <f>Sheet1!AT99+Sheet2!AT99</f>
        <v>0</v>
      </c>
      <c r="AV15" s="3">
        <f>Sheet1!AU99+Sheet2!AU99</f>
        <v>0</v>
      </c>
      <c r="AW15" s="3">
        <f>Sheet1!AV99+Sheet2!AV99</f>
        <v>0</v>
      </c>
      <c r="AX15" s="3">
        <f>Sheet1!AW99+Sheet2!AW99</f>
        <v>0</v>
      </c>
      <c r="AY15" s="3">
        <f>Sheet1!AX99+Sheet2!AX99</f>
        <v>0</v>
      </c>
      <c r="AZ15" s="3">
        <f>Sheet1!AY99+Sheet2!AY99</f>
        <v>0</v>
      </c>
      <c r="BA15" s="3">
        <f>Sheet1!AZ99+Sheet2!AZ99</f>
        <v>0</v>
      </c>
      <c r="BB15" s="3">
        <f>Sheet1!BA99+Sheet2!BA99</f>
        <v>0</v>
      </c>
      <c r="BC15" s="3">
        <f>Sheet1!BB99+Sheet2!BB99</f>
        <v>0</v>
      </c>
      <c r="BD15" s="3">
        <f>Sheet1!BC99+Sheet2!BC99</f>
        <v>0</v>
      </c>
      <c r="BE15" s="3">
        <f>Sheet1!BD99+Sheet2!BD99</f>
        <v>0</v>
      </c>
      <c r="BF15" s="3">
        <f>Sheet1!BE99+Sheet2!BE99</f>
        <v>0</v>
      </c>
      <c r="BG15" s="3">
        <f>Sheet1!BF99+Sheet2!BF99</f>
        <v>0</v>
      </c>
      <c r="BH15" s="3">
        <f>Sheet1!BG99+Sheet2!BG99</f>
        <v>0</v>
      </c>
      <c r="BI15" s="3">
        <f>Sheet1!BH99+Sheet2!BH99</f>
        <v>0</v>
      </c>
      <c r="BJ15" s="3">
        <f>Sheet1!BI99+Sheet2!BI99</f>
        <v>0</v>
      </c>
      <c r="BK15" s="3">
        <f>Sheet1!BJ99+Sheet2!BJ99</f>
        <v>0</v>
      </c>
      <c r="BL15" s="3">
        <f>Sheet1!BK99+Sheet2!BK99</f>
        <v>0</v>
      </c>
      <c r="BM15" s="3">
        <f>Sheet1!BL99+Sheet2!BL99</f>
        <v>0</v>
      </c>
      <c r="BN15" s="3">
        <f>Sheet1!BM99+Sheet2!BM99</f>
        <v>0</v>
      </c>
      <c r="BO15" s="3">
        <f>Sheet1!BN99+Sheet2!BN99</f>
        <v>0</v>
      </c>
      <c r="BP15" s="3">
        <f>Sheet1!BO99+Sheet2!BO99</f>
        <v>0</v>
      </c>
      <c r="BQ15" s="3">
        <f>Sheet1!BP99+Sheet2!BP99</f>
        <v>0</v>
      </c>
      <c r="BR15" s="3">
        <f>Sheet1!BQ99+Sheet2!BQ99</f>
        <v>0</v>
      </c>
      <c r="BS15" s="3">
        <f>Sheet1!BR99+Sheet2!BR99</f>
        <v>0</v>
      </c>
      <c r="BT15" s="3">
        <f>Sheet1!BS99+Sheet2!BS99</f>
        <v>0</v>
      </c>
      <c r="BU15" s="3">
        <f>Sheet1!BT99+Sheet2!BT99</f>
        <v>0</v>
      </c>
      <c r="BV15" s="3">
        <f>Sheet1!BU99+Sheet2!BU99</f>
        <v>0</v>
      </c>
      <c r="BW15" s="3">
        <f>Sheet1!BV99+Sheet2!BV99</f>
        <v>0</v>
      </c>
      <c r="BX15" s="3">
        <f>Sheet1!BW99+Sheet2!BW99</f>
        <v>0</v>
      </c>
      <c r="BY15" s="3">
        <f>Sheet1!BX99+Sheet2!BX99</f>
        <v>0</v>
      </c>
      <c r="BZ15" s="3">
        <f>Sheet1!BY99+Sheet2!BY99</f>
        <v>0</v>
      </c>
      <c r="CA15" s="3">
        <f>Sheet1!BZ99+Sheet2!BZ99</f>
        <v>0</v>
      </c>
      <c r="CB15" s="3">
        <f>Sheet1!CA99+Sheet2!CA99</f>
        <v>0</v>
      </c>
      <c r="CC15" s="3">
        <f>Sheet1!CB99+Sheet2!CB99</f>
        <v>0</v>
      </c>
      <c r="CD15" s="3">
        <f>Sheet1!CC99+Sheet2!CC99</f>
        <v>0</v>
      </c>
      <c r="CE15" s="3">
        <f>Sheet1!CD99+Sheet2!CD99</f>
        <v>0</v>
      </c>
      <c r="CF15" s="3">
        <f>Sheet1!CE99+Sheet2!CE99</f>
        <v>0</v>
      </c>
      <c r="CG15" s="3">
        <f>Sheet1!CF99+Sheet2!CF99</f>
        <v>0</v>
      </c>
      <c r="CH15" s="3">
        <f>Sheet1!CG99+Sheet2!CG99</f>
        <v>0</v>
      </c>
      <c r="CI15" s="3">
        <f>Sheet1!CH99+Sheet2!CH99</f>
        <v>0</v>
      </c>
      <c r="CJ15" s="3">
        <f>Sheet1!CI99+Sheet2!CI99</f>
        <v>0</v>
      </c>
      <c r="CK15" s="3">
        <f>Sheet1!CJ99+Sheet2!CJ99</f>
        <v>0</v>
      </c>
      <c r="CL15" s="3">
        <f>Sheet1!CK99+Sheet2!CK99</f>
        <v>0</v>
      </c>
      <c r="CM15" s="3">
        <f>Sheet1!CL99+Sheet2!CL99</f>
        <v>0</v>
      </c>
      <c r="CN15" s="3">
        <f>Sheet1!CM99+Sheet2!CM99</f>
        <v>0</v>
      </c>
      <c r="CO15" s="3">
        <f>Sheet1!CN99+Sheet2!CN99</f>
        <v>0</v>
      </c>
      <c r="CP15" s="3">
        <f>Sheet1!CO99+Sheet2!CO99</f>
        <v>0</v>
      </c>
    </row>
    <row r="16" spans="1:98">
      <c r="A16" s="60" t="s">
        <v>254</v>
      </c>
      <c r="D16" s="3">
        <f>Sheet1!C100+Sheet2!C100</f>
        <v>0</v>
      </c>
      <c r="E16" s="3">
        <f>Sheet1!D100+Sheet2!D100</f>
        <v>15000000</v>
      </c>
      <c r="F16" s="3">
        <f>Sheet1!E100+Sheet2!E100</f>
        <v>5000000</v>
      </c>
      <c r="G16" s="3">
        <f>Sheet1!F100+Sheet2!F100</f>
        <v>5000000</v>
      </c>
      <c r="H16" s="3">
        <f>Sheet1!G100+Sheet2!G100</f>
        <v>5000000</v>
      </c>
      <c r="I16" s="3">
        <f>Sheet1!H100+Sheet2!H100</f>
        <v>5000000</v>
      </c>
      <c r="J16" s="3">
        <f>Sheet1!I100+Sheet2!I100</f>
        <v>5000000</v>
      </c>
      <c r="K16" s="3">
        <f>Sheet1!J100+Sheet2!J100</f>
        <v>5000000</v>
      </c>
      <c r="L16" s="3">
        <f>Sheet1!K100+Sheet2!K100</f>
        <v>5000000</v>
      </c>
      <c r="M16" s="3">
        <f>Sheet1!L100+Sheet2!L100</f>
        <v>5000000</v>
      </c>
      <c r="N16" s="3">
        <f>Sheet1!M100+Sheet2!M100</f>
        <v>5000000</v>
      </c>
      <c r="O16" s="3">
        <f>Sheet1!N100+Sheet2!N100</f>
        <v>5000000</v>
      </c>
      <c r="P16" s="3">
        <f>Sheet1!O100+Sheet2!O100</f>
        <v>5000000</v>
      </c>
      <c r="Q16" s="3">
        <f>Sheet1!P100+Sheet2!P100</f>
        <v>5000000</v>
      </c>
      <c r="R16" s="3">
        <f>Sheet1!Q100+Sheet2!Q100</f>
        <v>5000000</v>
      </c>
      <c r="S16" s="3">
        <f>Sheet1!R100+Sheet2!R100</f>
        <v>5000000</v>
      </c>
      <c r="T16" s="3">
        <f>Sheet1!S100+Sheet2!S100</f>
        <v>5000000</v>
      </c>
      <c r="U16" s="3">
        <f>Sheet1!T100+Sheet2!T100</f>
        <v>5000000</v>
      </c>
      <c r="V16" s="3">
        <f>Sheet1!U100+Sheet2!U100</f>
        <v>5000000</v>
      </c>
      <c r="W16" s="3">
        <f>Sheet1!V100+Sheet2!V100</f>
        <v>0</v>
      </c>
      <c r="X16" s="3">
        <f>Sheet1!W100+Sheet2!W100</f>
        <v>0</v>
      </c>
      <c r="Y16" s="3">
        <f>Sheet1!X100+Sheet2!X100</f>
        <v>0</v>
      </c>
      <c r="Z16" s="3">
        <f>Sheet1!Y100+Sheet2!Y100</f>
        <v>0</v>
      </c>
      <c r="AA16" s="3">
        <f>Sheet1!Z100+Sheet2!Z100</f>
        <v>0</v>
      </c>
      <c r="AB16" s="3">
        <f>Sheet1!AA100+Sheet2!AA100</f>
        <v>0</v>
      </c>
      <c r="AC16" s="3">
        <f>Sheet1!AB100+Sheet2!AB100</f>
        <v>0</v>
      </c>
      <c r="AD16" s="3">
        <f>Sheet1!AC100+Sheet2!AC100</f>
        <v>0</v>
      </c>
      <c r="AE16" s="3">
        <f>Sheet1!AD100+Sheet2!AD100</f>
        <v>0</v>
      </c>
      <c r="AF16" s="3">
        <f>Sheet1!AE100+Sheet2!AE100</f>
        <v>0</v>
      </c>
      <c r="AG16" s="3">
        <f>Sheet1!AF100+Sheet2!AF100</f>
        <v>0</v>
      </c>
      <c r="AH16" s="3">
        <f>Sheet1!AG100+Sheet2!AG100</f>
        <v>0</v>
      </c>
      <c r="AI16" s="3">
        <f>Sheet1!AH100+Sheet2!AH100</f>
        <v>0</v>
      </c>
      <c r="AJ16" s="3">
        <f>Sheet1!AI100+Sheet2!AI100</f>
        <v>0</v>
      </c>
      <c r="AK16" s="3">
        <f>Sheet1!AJ100+Sheet2!AJ100</f>
        <v>0</v>
      </c>
      <c r="AL16" s="3">
        <f>Sheet1!AK100+Sheet2!AK100</f>
        <v>0</v>
      </c>
      <c r="AM16" s="3">
        <f>Sheet1!AL100+Sheet2!AL100</f>
        <v>0</v>
      </c>
      <c r="AN16" s="3">
        <f>Sheet1!AM100+Sheet2!AM100</f>
        <v>0</v>
      </c>
      <c r="AO16" s="3">
        <f>Sheet1!AN100+Sheet2!AN100</f>
        <v>0</v>
      </c>
      <c r="AP16" s="3">
        <f>Sheet1!AO100+Sheet2!AO100</f>
        <v>0</v>
      </c>
      <c r="AQ16" s="3">
        <f>Sheet1!AP100+Sheet2!AP100</f>
        <v>0</v>
      </c>
      <c r="AR16" s="3">
        <f>Sheet1!AQ100+Sheet2!AQ100</f>
        <v>0</v>
      </c>
      <c r="AS16" s="3">
        <f>Sheet1!AR100+Sheet2!AR100</f>
        <v>0</v>
      </c>
      <c r="AT16" s="3">
        <f>Sheet1!AS100+Sheet2!AS100</f>
        <v>0</v>
      </c>
      <c r="AU16" s="3">
        <f>Sheet1!AT100+Sheet2!AT100</f>
        <v>0</v>
      </c>
      <c r="AV16" s="3">
        <f>Sheet1!AU100+Sheet2!AU100</f>
        <v>0</v>
      </c>
      <c r="AW16" s="3">
        <f>Sheet1!AV100+Sheet2!AV100</f>
        <v>0</v>
      </c>
      <c r="AX16" s="3">
        <f>Sheet1!AW100+Sheet2!AW100</f>
        <v>0</v>
      </c>
      <c r="AY16" s="3">
        <f>Sheet1!AX100+Sheet2!AX100</f>
        <v>0</v>
      </c>
      <c r="AZ16" s="3">
        <f>Sheet1!AY100+Sheet2!AY100</f>
        <v>0</v>
      </c>
      <c r="BA16" s="3">
        <f>Sheet1!AZ100+Sheet2!AZ100</f>
        <v>0</v>
      </c>
      <c r="BB16" s="3">
        <f>Sheet1!BA100+Sheet2!BA100</f>
        <v>0</v>
      </c>
      <c r="BC16" s="3">
        <f>Sheet1!BB100+Sheet2!BB100</f>
        <v>0</v>
      </c>
      <c r="BD16" s="3">
        <f>Sheet1!BC100+Sheet2!BC100</f>
        <v>0</v>
      </c>
      <c r="BE16" s="3">
        <f>Sheet1!BD100+Sheet2!BD100</f>
        <v>0</v>
      </c>
      <c r="BF16" s="3">
        <f>Sheet1!BE100+Sheet2!BE100</f>
        <v>0</v>
      </c>
      <c r="BG16" s="3">
        <f>Sheet1!BF100+Sheet2!BF100</f>
        <v>0</v>
      </c>
      <c r="BH16" s="3">
        <f>Sheet1!BG100+Sheet2!BG100</f>
        <v>0</v>
      </c>
      <c r="BI16" s="3">
        <f>Sheet1!BH100+Sheet2!BH100</f>
        <v>0</v>
      </c>
      <c r="BJ16" s="3">
        <f>Sheet1!BI100+Sheet2!BI100</f>
        <v>0</v>
      </c>
      <c r="BK16" s="3">
        <f>Sheet1!BJ100+Sheet2!BJ100</f>
        <v>0</v>
      </c>
      <c r="BL16" s="3">
        <f>Sheet1!BK100+Sheet2!BK100</f>
        <v>0</v>
      </c>
      <c r="BM16" s="3">
        <f>Sheet1!BL100+Sheet2!BL100</f>
        <v>0</v>
      </c>
      <c r="BN16" s="3">
        <f>Sheet1!BM100+Sheet2!BM100</f>
        <v>0</v>
      </c>
      <c r="BO16" s="3">
        <f>Sheet1!BN100+Sheet2!BN100</f>
        <v>0</v>
      </c>
      <c r="BP16" s="3">
        <f>Sheet1!BO100+Sheet2!BO100</f>
        <v>0</v>
      </c>
      <c r="BQ16" s="3">
        <f>Sheet1!BP100+Sheet2!BP100</f>
        <v>0</v>
      </c>
      <c r="BR16" s="3">
        <f>Sheet1!BQ100+Sheet2!BQ100</f>
        <v>0</v>
      </c>
      <c r="BS16" s="3">
        <f>Sheet1!BR100+Sheet2!BR100</f>
        <v>0</v>
      </c>
      <c r="BT16" s="3">
        <f>Sheet1!BS100+Sheet2!BS100</f>
        <v>0</v>
      </c>
      <c r="BU16" s="3">
        <f>Sheet1!BT100+Sheet2!BT100</f>
        <v>0</v>
      </c>
      <c r="BV16" s="3">
        <f>Sheet1!BU100+Sheet2!BU100</f>
        <v>0</v>
      </c>
      <c r="BW16" s="3">
        <f>Sheet1!BV100+Sheet2!BV100</f>
        <v>0</v>
      </c>
      <c r="BX16" s="3">
        <f>Sheet1!BW100+Sheet2!BW100</f>
        <v>0</v>
      </c>
      <c r="BY16" s="3">
        <f>Sheet1!BX100+Sheet2!BX100</f>
        <v>0</v>
      </c>
      <c r="BZ16" s="3">
        <f>Sheet1!BY100+Sheet2!BY100</f>
        <v>0</v>
      </c>
      <c r="CA16" s="3">
        <f>Sheet1!BZ100+Sheet2!BZ100</f>
        <v>0</v>
      </c>
      <c r="CB16" s="3">
        <f>Sheet1!CA100+Sheet2!CA100</f>
        <v>0</v>
      </c>
      <c r="CC16" s="3">
        <f>Sheet1!CB100+Sheet2!CB100</f>
        <v>0</v>
      </c>
      <c r="CD16" s="3">
        <f>Sheet1!CC100+Sheet2!CC100</f>
        <v>0</v>
      </c>
      <c r="CE16" s="3">
        <f>Sheet1!CD100+Sheet2!CD100</f>
        <v>0</v>
      </c>
      <c r="CF16" s="3">
        <f>Sheet1!CE100+Sheet2!CE100</f>
        <v>0</v>
      </c>
      <c r="CG16" s="3">
        <f>Sheet1!CF100+Sheet2!CF100</f>
        <v>0</v>
      </c>
      <c r="CH16" s="3">
        <f>Sheet1!CG100+Sheet2!CG100</f>
        <v>0</v>
      </c>
      <c r="CI16" s="3">
        <f>Sheet1!CH100+Sheet2!CH100</f>
        <v>0</v>
      </c>
      <c r="CJ16" s="3">
        <f>Sheet1!CI100+Sheet2!CI100</f>
        <v>0</v>
      </c>
      <c r="CK16" s="3">
        <f>Sheet1!CJ100+Sheet2!CJ100</f>
        <v>0</v>
      </c>
      <c r="CL16" s="3">
        <f>Sheet1!CK100+Sheet2!CK100</f>
        <v>0</v>
      </c>
      <c r="CM16" s="3">
        <f>Sheet1!CL100+Sheet2!CL100</f>
        <v>0</v>
      </c>
      <c r="CN16" s="3">
        <f>Sheet1!CM100+Sheet2!CM100</f>
        <v>0</v>
      </c>
      <c r="CO16" s="3">
        <f>Sheet1!CN100+Sheet2!CN100</f>
        <v>0</v>
      </c>
      <c r="CP16" s="3">
        <f>Sheet1!CO100+Sheet2!CO100</f>
        <v>0</v>
      </c>
    </row>
    <row r="17" spans="1:94">
      <c r="A17" s="59" t="s">
        <v>255</v>
      </c>
      <c r="D17" s="3">
        <f>Sheet1!C101+Sheet2!C101</f>
        <v>1124611.8260810904</v>
      </c>
      <c r="E17" s="3">
        <f>Sheet1!D101+Sheet2!D101</f>
        <v>4498447.3043243615</v>
      </c>
      <c r="F17" s="3">
        <f>Sheet1!E101+Sheet2!E101</f>
        <v>2249223.6521621807</v>
      </c>
      <c r="G17" s="3">
        <f>Sheet1!F101+Sheet2!F101</f>
        <v>2249223.6521621807</v>
      </c>
      <c r="H17" s="3">
        <f>Sheet1!G101+Sheet2!G101</f>
        <v>2249223.6521621807</v>
      </c>
      <c r="I17" s="3">
        <f>Sheet1!H101+Sheet2!H101</f>
        <v>2249223.6521621807</v>
      </c>
      <c r="J17" s="3">
        <f>Sheet1!I101+Sheet2!I101</f>
        <v>2249223.6521621807</v>
      </c>
      <c r="K17" s="3">
        <f>Sheet1!J101+Sheet2!J101</f>
        <v>2249223.6521621807</v>
      </c>
      <c r="L17" s="3">
        <f>Sheet1!K101+Sheet2!K101</f>
        <v>2249223.6521621807</v>
      </c>
      <c r="M17" s="3">
        <f>Sheet1!L101+Sheet2!L101</f>
        <v>2249223.6521621807</v>
      </c>
      <c r="N17" s="3">
        <f>Sheet1!M101+Sheet2!M101</f>
        <v>2249223.6521621807</v>
      </c>
      <c r="O17" s="3">
        <f>Sheet1!N101+Sheet2!N101</f>
        <v>2249223.6521621807</v>
      </c>
      <c r="P17" s="3">
        <f>Sheet1!O101+Sheet2!O101</f>
        <v>2249223.6521621807</v>
      </c>
      <c r="Q17" s="3">
        <f>Sheet1!P101+Sheet2!P101</f>
        <v>2249223.6521621807</v>
      </c>
      <c r="R17" s="3">
        <f>Sheet1!Q101+Sheet2!Q101</f>
        <v>2249223.6521621807</v>
      </c>
      <c r="S17" s="3">
        <f>Sheet1!R101+Sheet2!R101</f>
        <v>2249223.6521621807</v>
      </c>
      <c r="T17" s="3">
        <f>Sheet1!S101+Sheet2!S101</f>
        <v>2249223.6521621807</v>
      </c>
      <c r="U17" s="3">
        <f>Sheet1!T101+Sheet2!T101</f>
        <v>2249223.6521621807</v>
      </c>
      <c r="V17" s="3">
        <f>Sheet1!U101+Sheet2!U101</f>
        <v>2249223.6521621807</v>
      </c>
      <c r="W17" s="3">
        <f>Sheet1!V101+Sheet2!V101</f>
        <v>1124611.8260810904</v>
      </c>
      <c r="X17" s="3">
        <f>Sheet1!W101+Sheet2!W101</f>
        <v>0</v>
      </c>
      <c r="Y17" s="3">
        <f>Sheet1!X101+Sheet2!X101</f>
        <v>0</v>
      </c>
      <c r="Z17" s="3">
        <f>Sheet1!Y101+Sheet2!Y101</f>
        <v>0</v>
      </c>
      <c r="AA17" s="3">
        <f>Sheet1!Z101+Sheet2!Z101</f>
        <v>0</v>
      </c>
      <c r="AB17" s="3">
        <f>Sheet1!AA101+Sheet2!AA101</f>
        <v>0</v>
      </c>
      <c r="AC17" s="3">
        <f>Sheet1!AB101+Sheet2!AB101</f>
        <v>0</v>
      </c>
      <c r="AD17" s="3">
        <f>Sheet1!AC101+Sheet2!AC101</f>
        <v>0</v>
      </c>
      <c r="AE17" s="3">
        <f>Sheet1!AD101+Sheet2!AD101</f>
        <v>0</v>
      </c>
      <c r="AF17" s="3">
        <f>Sheet1!AE101+Sheet2!AE101</f>
        <v>0</v>
      </c>
      <c r="AG17" s="3">
        <f>Sheet1!AF101+Sheet2!AF101</f>
        <v>0</v>
      </c>
      <c r="AH17" s="3">
        <f>Sheet1!AG101+Sheet2!AG101</f>
        <v>0</v>
      </c>
      <c r="AI17" s="3">
        <f>Sheet1!AH101+Sheet2!AH101</f>
        <v>0</v>
      </c>
      <c r="AJ17" s="3">
        <f>Sheet1!AI101+Sheet2!AI101</f>
        <v>0</v>
      </c>
      <c r="AK17" s="3">
        <f>Sheet1!AJ101+Sheet2!AJ101</f>
        <v>0</v>
      </c>
      <c r="AL17" s="3">
        <f>Sheet1!AK101+Sheet2!AK101</f>
        <v>0</v>
      </c>
      <c r="AM17" s="3">
        <f>Sheet1!AL101+Sheet2!AL101</f>
        <v>0</v>
      </c>
      <c r="AN17" s="3">
        <f>Sheet1!AM101+Sheet2!AM101</f>
        <v>0</v>
      </c>
      <c r="AO17" s="3">
        <f>Sheet1!AN101+Sheet2!AN101</f>
        <v>0</v>
      </c>
      <c r="AP17" s="3">
        <f>Sheet1!AO101+Sheet2!AO101</f>
        <v>0</v>
      </c>
      <c r="AQ17" s="3">
        <f>Sheet1!AP101+Sheet2!AP101</f>
        <v>0</v>
      </c>
      <c r="AR17" s="3">
        <f>Sheet1!AQ101+Sheet2!AQ101</f>
        <v>0</v>
      </c>
      <c r="AS17" s="3">
        <f>Sheet1!AR101+Sheet2!AR101</f>
        <v>0</v>
      </c>
      <c r="AT17" s="3">
        <f>Sheet1!AS101+Sheet2!AS101</f>
        <v>0</v>
      </c>
      <c r="AU17" s="3">
        <f>Sheet1!AT101+Sheet2!AT101</f>
        <v>0</v>
      </c>
      <c r="AV17" s="3">
        <f>Sheet1!AU101+Sheet2!AU101</f>
        <v>0</v>
      </c>
      <c r="AW17" s="3">
        <f>Sheet1!AV101+Sheet2!AV101</f>
        <v>0</v>
      </c>
      <c r="AX17" s="3">
        <f>Sheet1!AW101+Sheet2!AW101</f>
        <v>0</v>
      </c>
      <c r="AY17" s="3">
        <f>Sheet1!AX101+Sheet2!AX101</f>
        <v>0</v>
      </c>
      <c r="AZ17" s="3">
        <f>Sheet1!AY101+Sheet2!AY101</f>
        <v>0</v>
      </c>
      <c r="BA17" s="3">
        <f>Sheet1!AZ101+Sheet2!AZ101</f>
        <v>0</v>
      </c>
      <c r="BB17" s="3">
        <f>Sheet1!BA101+Sheet2!BA101</f>
        <v>0</v>
      </c>
      <c r="BC17" s="3">
        <f>Sheet1!BB101+Sheet2!BB101</f>
        <v>0</v>
      </c>
      <c r="BD17" s="3">
        <f>Sheet1!BC101+Sheet2!BC101</f>
        <v>0</v>
      </c>
      <c r="BE17" s="3">
        <f>Sheet1!BD101+Sheet2!BD101</f>
        <v>0</v>
      </c>
      <c r="BF17" s="3">
        <f>Sheet1!BE101+Sheet2!BE101</f>
        <v>0</v>
      </c>
      <c r="BG17" s="3">
        <f>Sheet1!BF101+Sheet2!BF101</f>
        <v>0</v>
      </c>
      <c r="BH17" s="3">
        <f>Sheet1!BG101+Sheet2!BG101</f>
        <v>0</v>
      </c>
      <c r="BI17" s="3">
        <f>Sheet1!BH101+Sheet2!BH101</f>
        <v>0</v>
      </c>
      <c r="BJ17" s="3">
        <f>Sheet1!BI101+Sheet2!BI101</f>
        <v>0</v>
      </c>
      <c r="BK17" s="3">
        <f>Sheet1!BJ101+Sheet2!BJ101</f>
        <v>0</v>
      </c>
      <c r="BL17" s="3">
        <f>Sheet1!BK101+Sheet2!BK101</f>
        <v>0</v>
      </c>
      <c r="BM17" s="3">
        <f>Sheet1!BL101+Sheet2!BL101</f>
        <v>0</v>
      </c>
      <c r="BN17" s="3">
        <f>Sheet1!BM101+Sheet2!BM101</f>
        <v>0</v>
      </c>
      <c r="BO17" s="3">
        <f>Sheet1!BN101+Sheet2!BN101</f>
        <v>0</v>
      </c>
      <c r="BP17" s="3">
        <f>Sheet1!BO101+Sheet2!BO101</f>
        <v>0</v>
      </c>
      <c r="BQ17" s="3">
        <f>Sheet1!BP101+Sheet2!BP101</f>
        <v>0</v>
      </c>
      <c r="BR17" s="3">
        <f>Sheet1!BQ101+Sheet2!BQ101</f>
        <v>0</v>
      </c>
      <c r="BS17" s="3">
        <f>Sheet1!BR101+Sheet2!BR101</f>
        <v>0</v>
      </c>
      <c r="BT17" s="3">
        <f>Sheet1!BS101+Sheet2!BS101</f>
        <v>0</v>
      </c>
      <c r="BU17" s="3">
        <f>Sheet1!BT101+Sheet2!BT101</f>
        <v>0</v>
      </c>
      <c r="BV17" s="3">
        <f>Sheet1!BU101+Sheet2!BU101</f>
        <v>0</v>
      </c>
      <c r="BW17" s="3">
        <f>Sheet1!BV101+Sheet2!BV101</f>
        <v>0</v>
      </c>
      <c r="BX17" s="3">
        <f>Sheet1!BW101+Sheet2!BW101</f>
        <v>0</v>
      </c>
      <c r="BY17" s="3">
        <f>Sheet1!BX101+Sheet2!BX101</f>
        <v>0</v>
      </c>
      <c r="BZ17" s="3">
        <f>Sheet1!BY101+Sheet2!BY101</f>
        <v>0</v>
      </c>
      <c r="CA17" s="3">
        <f>Sheet1!BZ101+Sheet2!BZ101</f>
        <v>0</v>
      </c>
      <c r="CB17" s="3">
        <f>Sheet1!CA101+Sheet2!CA101</f>
        <v>0</v>
      </c>
      <c r="CC17" s="3">
        <f>Sheet1!CB101+Sheet2!CB101</f>
        <v>0</v>
      </c>
      <c r="CD17" s="3">
        <f>Sheet1!CC101+Sheet2!CC101</f>
        <v>0</v>
      </c>
      <c r="CE17" s="3">
        <f>Sheet1!CD101+Sheet2!CD101</f>
        <v>0</v>
      </c>
      <c r="CF17" s="3">
        <f>Sheet1!CE101+Sheet2!CE101</f>
        <v>0</v>
      </c>
      <c r="CG17" s="3">
        <f>Sheet1!CF101+Sheet2!CF101</f>
        <v>0</v>
      </c>
      <c r="CH17" s="3">
        <f>Sheet1!CG101+Sheet2!CG101</f>
        <v>0</v>
      </c>
      <c r="CI17" s="3">
        <f>Sheet1!CH101+Sheet2!CH101</f>
        <v>0</v>
      </c>
      <c r="CJ17" s="3">
        <f>Sheet1!CI101+Sheet2!CI101</f>
        <v>0</v>
      </c>
      <c r="CK17" s="3">
        <f>Sheet1!CJ101+Sheet2!CJ101</f>
        <v>0</v>
      </c>
      <c r="CL17" s="3">
        <f>Sheet1!CK101+Sheet2!CK101</f>
        <v>0</v>
      </c>
      <c r="CM17" s="3">
        <f>Sheet1!CL101+Sheet2!CL101</f>
        <v>0</v>
      </c>
      <c r="CN17" s="3">
        <f>Sheet1!CM101+Sheet2!CM101</f>
        <v>0</v>
      </c>
      <c r="CO17" s="3">
        <f>Sheet1!CN101+Sheet2!CN101</f>
        <v>0</v>
      </c>
      <c r="CP17" s="3">
        <f>Sheet1!CO101+Sheet2!CO101</f>
        <v>0</v>
      </c>
    </row>
    <row r="18" spans="1:94">
      <c r="A18" s="16" t="s">
        <v>47</v>
      </c>
      <c r="D18" s="3">
        <f>Sheet1!C102+Sheet2!C102</f>
        <v>0</v>
      </c>
      <c r="E18" s="3">
        <f>Sheet1!D102+Sheet2!D102</f>
        <v>15000000</v>
      </c>
      <c r="F18" s="3">
        <f>Sheet1!E102+Sheet2!E102</f>
        <v>5000000</v>
      </c>
      <c r="G18" s="3">
        <f>Sheet1!F102+Sheet2!F102</f>
        <v>5000000</v>
      </c>
      <c r="H18" s="3">
        <f>Sheet1!G102+Sheet2!G102</f>
        <v>5000000</v>
      </c>
      <c r="I18" s="3">
        <f>Sheet1!H102+Sheet2!H102</f>
        <v>5000000</v>
      </c>
      <c r="J18" s="3">
        <f>Sheet1!I102+Sheet2!I102</f>
        <v>5000000</v>
      </c>
      <c r="K18" s="3">
        <f>Sheet1!J102+Sheet2!J102</f>
        <v>5000000</v>
      </c>
      <c r="L18" s="3">
        <f>Sheet1!K102+Sheet2!K102</f>
        <v>5000000</v>
      </c>
      <c r="M18" s="3">
        <f>Sheet1!L102+Sheet2!L102</f>
        <v>5000000</v>
      </c>
      <c r="N18" s="3">
        <f>Sheet1!M102+Sheet2!M102</f>
        <v>5000000</v>
      </c>
      <c r="O18" s="3">
        <f>Sheet1!N102+Sheet2!N102</f>
        <v>5000000</v>
      </c>
      <c r="P18" s="3">
        <f>Sheet1!O102+Sheet2!O102</f>
        <v>5000000</v>
      </c>
      <c r="Q18" s="3">
        <f>Sheet1!P102+Sheet2!P102</f>
        <v>5000000</v>
      </c>
      <c r="R18" s="3">
        <f>Sheet1!Q102+Sheet2!Q102</f>
        <v>5000000</v>
      </c>
      <c r="S18" s="3">
        <f>Sheet1!R102+Sheet2!R102</f>
        <v>5000000</v>
      </c>
      <c r="T18" s="3">
        <f>Sheet1!S102+Sheet2!S102</f>
        <v>5000000</v>
      </c>
      <c r="U18" s="3">
        <f>Sheet1!T102+Sheet2!T102</f>
        <v>5000000</v>
      </c>
      <c r="V18" s="3">
        <f>Sheet1!U102+Sheet2!U102</f>
        <v>5000000</v>
      </c>
      <c r="W18" s="3">
        <f>Sheet1!V102+Sheet2!V102</f>
        <v>0</v>
      </c>
      <c r="X18" s="3">
        <f>Sheet1!W102+Sheet2!W102</f>
        <v>0</v>
      </c>
      <c r="Y18" s="3">
        <f>Sheet1!X102+Sheet2!X102</f>
        <v>0</v>
      </c>
      <c r="Z18" s="3">
        <f>Sheet1!Y102+Sheet2!Y102</f>
        <v>0</v>
      </c>
      <c r="AA18" s="3">
        <f>Sheet1!Z102+Sheet2!Z102</f>
        <v>0</v>
      </c>
      <c r="AB18" s="3">
        <f>Sheet1!AA102+Sheet2!AA102</f>
        <v>0</v>
      </c>
      <c r="AC18" s="3">
        <f>Sheet1!AB102+Sheet2!AB102</f>
        <v>0</v>
      </c>
      <c r="AD18" s="3">
        <f>Sheet1!AC102+Sheet2!AC102</f>
        <v>0</v>
      </c>
      <c r="AE18" s="3">
        <f>Sheet1!AD102+Sheet2!AD102</f>
        <v>0</v>
      </c>
      <c r="AF18" s="3">
        <f>Sheet1!AE102+Sheet2!AE102</f>
        <v>0</v>
      </c>
      <c r="AG18" s="3">
        <f>Sheet1!AF102+Sheet2!AF102</f>
        <v>0</v>
      </c>
      <c r="AH18" s="3">
        <f>Sheet1!AG102+Sheet2!AG102</f>
        <v>0</v>
      </c>
      <c r="AI18" s="3">
        <f>Sheet1!AH102+Sheet2!AH102</f>
        <v>0</v>
      </c>
      <c r="AJ18" s="3">
        <f>Sheet1!AI102+Sheet2!AI102</f>
        <v>0</v>
      </c>
      <c r="AK18" s="3">
        <f>Sheet1!AJ102+Sheet2!AJ102</f>
        <v>0</v>
      </c>
      <c r="AL18" s="3">
        <f>Sheet1!AK102+Sheet2!AK102</f>
        <v>0</v>
      </c>
      <c r="AM18" s="3">
        <f>Sheet1!AL102+Sheet2!AL102</f>
        <v>0</v>
      </c>
      <c r="AN18" s="3">
        <f>Sheet1!AM102+Sheet2!AM102</f>
        <v>0</v>
      </c>
      <c r="AO18" s="3">
        <f>Sheet1!AN102+Sheet2!AN102</f>
        <v>0</v>
      </c>
      <c r="AP18" s="3">
        <f>Sheet1!AO102+Sheet2!AO102</f>
        <v>0</v>
      </c>
      <c r="AQ18" s="3">
        <f>Sheet1!AP102+Sheet2!AP102</f>
        <v>0</v>
      </c>
      <c r="AR18" s="3">
        <f>Sheet1!AQ102+Sheet2!AQ102</f>
        <v>0</v>
      </c>
      <c r="AS18" s="3">
        <f>Sheet1!AR102+Sheet2!AR102</f>
        <v>0</v>
      </c>
      <c r="AT18" s="3">
        <f>Sheet1!AS102+Sheet2!AS102</f>
        <v>0</v>
      </c>
      <c r="AU18" s="3">
        <f>Sheet1!AT102+Sheet2!AT102</f>
        <v>0</v>
      </c>
      <c r="AV18" s="3">
        <f>Sheet1!AU102+Sheet2!AU102</f>
        <v>0</v>
      </c>
      <c r="AW18" s="3">
        <f>Sheet1!AV102+Sheet2!AV102</f>
        <v>0</v>
      </c>
      <c r="AX18" s="3">
        <f>Sheet1!AW102+Sheet2!AW102</f>
        <v>0</v>
      </c>
      <c r="AY18" s="3">
        <f>Sheet1!AX102+Sheet2!AX102</f>
        <v>0</v>
      </c>
      <c r="AZ18" s="3">
        <f>Sheet1!AY102+Sheet2!AY102</f>
        <v>0</v>
      </c>
      <c r="BA18" s="3">
        <f>Sheet1!AZ102+Sheet2!AZ102</f>
        <v>0</v>
      </c>
      <c r="BB18" s="3">
        <f>Sheet1!BA102+Sheet2!BA102</f>
        <v>0</v>
      </c>
      <c r="BC18" s="3">
        <f>Sheet1!BB102+Sheet2!BB102</f>
        <v>0</v>
      </c>
      <c r="BD18" s="3">
        <f>Sheet1!BC102+Sheet2!BC102</f>
        <v>0</v>
      </c>
      <c r="BE18" s="3">
        <f>Sheet1!BD102+Sheet2!BD102</f>
        <v>0</v>
      </c>
      <c r="BF18" s="3">
        <f>Sheet1!BE102+Sheet2!BE102</f>
        <v>0</v>
      </c>
      <c r="BG18" s="3">
        <f>Sheet1!BF102+Sheet2!BF102</f>
        <v>0</v>
      </c>
      <c r="BH18" s="3">
        <f>Sheet1!BG102+Sheet2!BG102</f>
        <v>0</v>
      </c>
      <c r="BI18" s="3">
        <f>Sheet1!BH102+Sheet2!BH102</f>
        <v>0</v>
      </c>
      <c r="BJ18" s="3">
        <f>Sheet1!BI102+Sheet2!BI102</f>
        <v>0</v>
      </c>
      <c r="BK18" s="3">
        <f>Sheet1!BJ102+Sheet2!BJ102</f>
        <v>0</v>
      </c>
      <c r="BL18" s="3">
        <f>Sheet1!BK102+Sheet2!BK102</f>
        <v>0</v>
      </c>
      <c r="BM18" s="3">
        <f>Sheet1!BL102+Sheet2!BL102</f>
        <v>0</v>
      </c>
      <c r="BN18" s="3">
        <f>Sheet1!BM102+Sheet2!BM102</f>
        <v>0</v>
      </c>
      <c r="BO18" s="3">
        <f>Sheet1!BN102+Sheet2!BN102</f>
        <v>0</v>
      </c>
      <c r="BP18" s="3">
        <f>Sheet1!BO102+Sheet2!BO102</f>
        <v>0</v>
      </c>
      <c r="BQ18" s="3">
        <f>Sheet1!BP102+Sheet2!BP102</f>
        <v>0</v>
      </c>
      <c r="BR18" s="3">
        <f>Sheet1!BQ102+Sheet2!BQ102</f>
        <v>0</v>
      </c>
      <c r="BS18" s="3">
        <f>Sheet1!BR102+Sheet2!BR102</f>
        <v>0</v>
      </c>
      <c r="BT18" s="3">
        <f>Sheet1!BS102+Sheet2!BS102</f>
        <v>0</v>
      </c>
      <c r="BU18" s="3">
        <f>Sheet1!BT102+Sheet2!BT102</f>
        <v>0</v>
      </c>
      <c r="BV18" s="3">
        <f>Sheet1!BU102+Sheet2!BU102</f>
        <v>0</v>
      </c>
      <c r="BW18" s="3">
        <f>Sheet1!BV102+Sheet2!BV102</f>
        <v>0</v>
      </c>
      <c r="BX18" s="3">
        <f>Sheet1!BW102+Sheet2!BW102</f>
        <v>0</v>
      </c>
      <c r="BY18" s="3">
        <f>Sheet1!BX102+Sheet2!BX102</f>
        <v>0</v>
      </c>
      <c r="BZ18" s="3">
        <f>Sheet1!BY102+Sheet2!BY102</f>
        <v>0</v>
      </c>
      <c r="CA18" s="3">
        <f>Sheet1!BZ102+Sheet2!BZ102</f>
        <v>0</v>
      </c>
      <c r="CB18" s="3">
        <f>Sheet1!CA102+Sheet2!CA102</f>
        <v>0</v>
      </c>
      <c r="CC18" s="3">
        <f>Sheet1!CB102+Sheet2!CB102</f>
        <v>0</v>
      </c>
      <c r="CD18" s="3">
        <f>Sheet1!CC102+Sheet2!CC102</f>
        <v>0</v>
      </c>
      <c r="CE18" s="3">
        <f>Sheet1!CD102+Sheet2!CD102</f>
        <v>0</v>
      </c>
      <c r="CF18" s="3">
        <f>Sheet1!CE102+Sheet2!CE102</f>
        <v>0</v>
      </c>
      <c r="CG18" s="3">
        <f>Sheet1!CF102+Sheet2!CF102</f>
        <v>0</v>
      </c>
      <c r="CH18" s="3">
        <f>Sheet1!CG102+Sheet2!CG102</f>
        <v>0</v>
      </c>
      <c r="CI18" s="3">
        <f>Sheet1!CH102+Sheet2!CH102</f>
        <v>0</v>
      </c>
      <c r="CJ18" s="3">
        <f>Sheet1!CI102+Sheet2!CI102</f>
        <v>0</v>
      </c>
      <c r="CK18" s="3">
        <f>Sheet1!CJ102+Sheet2!CJ102</f>
        <v>0</v>
      </c>
      <c r="CL18" s="3">
        <f>Sheet1!CK102+Sheet2!CK102</f>
        <v>0</v>
      </c>
      <c r="CM18" s="3">
        <f>Sheet1!CL102+Sheet2!CL102</f>
        <v>0</v>
      </c>
      <c r="CN18" s="3">
        <f>Sheet1!CM102+Sheet2!CM102</f>
        <v>0</v>
      </c>
      <c r="CO18" s="3">
        <f>Sheet1!CN102+Sheet2!CN102</f>
        <v>0</v>
      </c>
      <c r="CP18" s="3">
        <f>Sheet1!CO102+Sheet2!CO102</f>
        <v>0</v>
      </c>
    </row>
    <row r="19" spans="1:94">
      <c r="A19" s="16" t="s">
        <v>48</v>
      </c>
      <c r="D19" s="3">
        <f>Sheet1!C103+Sheet2!C103</f>
        <v>0</v>
      </c>
      <c r="E19" s="3">
        <f>Sheet1!D103+Sheet2!D103</f>
        <v>15000000</v>
      </c>
      <c r="F19" s="3">
        <f>Sheet1!E103+Sheet2!E103</f>
        <v>5000000</v>
      </c>
      <c r="G19" s="3">
        <f>Sheet1!F103+Sheet2!F103</f>
        <v>5000000</v>
      </c>
      <c r="H19" s="3">
        <f>Sheet1!G103+Sheet2!G103</f>
        <v>5000000</v>
      </c>
      <c r="I19" s="3">
        <f>Sheet1!H103+Sheet2!H103</f>
        <v>5000000</v>
      </c>
      <c r="J19" s="3">
        <f>Sheet1!I103+Sheet2!I103</f>
        <v>5000000</v>
      </c>
      <c r="K19" s="3">
        <f>Sheet1!J103+Sheet2!J103</f>
        <v>5000000</v>
      </c>
      <c r="L19" s="3">
        <f>Sheet1!K103+Sheet2!K103</f>
        <v>5000000</v>
      </c>
      <c r="M19" s="3">
        <f>Sheet1!L103+Sheet2!L103</f>
        <v>5000000</v>
      </c>
      <c r="N19" s="3">
        <f>Sheet1!M103+Sheet2!M103</f>
        <v>5000000</v>
      </c>
      <c r="O19" s="3">
        <f>Sheet1!N103+Sheet2!N103</f>
        <v>5000000</v>
      </c>
      <c r="P19" s="3">
        <f>Sheet1!O103+Sheet2!O103</f>
        <v>5000000</v>
      </c>
      <c r="Q19" s="3">
        <f>Sheet1!P103+Sheet2!P103</f>
        <v>5000000</v>
      </c>
      <c r="R19" s="3">
        <f>Sheet1!Q103+Sheet2!Q103</f>
        <v>5000000</v>
      </c>
      <c r="S19" s="3">
        <f>Sheet1!R103+Sheet2!R103</f>
        <v>5000000</v>
      </c>
      <c r="T19" s="3">
        <f>Sheet1!S103+Sheet2!S103</f>
        <v>5000000</v>
      </c>
      <c r="U19" s="3">
        <f>Sheet1!T103+Sheet2!T103</f>
        <v>5000000</v>
      </c>
      <c r="V19" s="3">
        <f>Sheet1!U103+Sheet2!U103</f>
        <v>5000000</v>
      </c>
      <c r="W19" s="3">
        <f>Sheet1!V103+Sheet2!V103</f>
        <v>0</v>
      </c>
      <c r="X19" s="3">
        <f>Sheet1!W103+Sheet2!W103</f>
        <v>0</v>
      </c>
      <c r="Y19" s="3">
        <f>Sheet1!X103+Sheet2!X103</f>
        <v>0</v>
      </c>
      <c r="Z19" s="3">
        <f>Sheet1!Y103+Sheet2!Y103</f>
        <v>0</v>
      </c>
      <c r="AA19" s="3">
        <f>Sheet1!Z103+Sheet2!Z103</f>
        <v>0</v>
      </c>
      <c r="AB19" s="3">
        <f>Sheet1!AA103+Sheet2!AA103</f>
        <v>0</v>
      </c>
      <c r="AC19" s="3">
        <f>Sheet1!AB103+Sheet2!AB103</f>
        <v>0</v>
      </c>
      <c r="AD19" s="3">
        <f>Sheet1!AC103+Sheet2!AC103</f>
        <v>0</v>
      </c>
      <c r="AE19" s="3">
        <f>Sheet1!AD103+Sheet2!AD103</f>
        <v>0</v>
      </c>
      <c r="AF19" s="3">
        <f>Sheet1!AE103+Sheet2!AE103</f>
        <v>0</v>
      </c>
      <c r="AG19" s="3">
        <f>Sheet1!AF103+Sheet2!AF103</f>
        <v>0</v>
      </c>
      <c r="AH19" s="3">
        <f>Sheet1!AG103+Sheet2!AG103</f>
        <v>0</v>
      </c>
      <c r="AI19" s="3">
        <f>Sheet1!AH103+Sheet2!AH103</f>
        <v>0</v>
      </c>
      <c r="AJ19" s="3">
        <f>Sheet1!AI103+Sheet2!AI103</f>
        <v>0</v>
      </c>
      <c r="AK19" s="3">
        <f>Sheet1!AJ103+Sheet2!AJ103</f>
        <v>0</v>
      </c>
      <c r="AL19" s="3">
        <f>Sheet1!AK103+Sheet2!AK103</f>
        <v>0</v>
      </c>
      <c r="AM19" s="3">
        <f>Sheet1!AL103+Sheet2!AL103</f>
        <v>0</v>
      </c>
      <c r="AN19" s="3">
        <f>Sheet1!AM103+Sheet2!AM103</f>
        <v>0</v>
      </c>
      <c r="AO19" s="3">
        <f>Sheet1!AN103+Sheet2!AN103</f>
        <v>0</v>
      </c>
      <c r="AP19" s="3">
        <f>Sheet1!AO103+Sheet2!AO103</f>
        <v>0</v>
      </c>
      <c r="AQ19" s="3">
        <f>Sheet1!AP103+Sheet2!AP103</f>
        <v>0</v>
      </c>
      <c r="AR19" s="3">
        <f>Sheet1!AQ103+Sheet2!AQ103</f>
        <v>0</v>
      </c>
      <c r="AS19" s="3">
        <f>Sheet1!AR103+Sheet2!AR103</f>
        <v>0</v>
      </c>
      <c r="AT19" s="3">
        <f>Sheet1!AS103+Sheet2!AS103</f>
        <v>0</v>
      </c>
      <c r="AU19" s="3">
        <f>Sheet1!AT103+Sheet2!AT103</f>
        <v>0</v>
      </c>
      <c r="AV19" s="3">
        <f>Sheet1!AU103+Sheet2!AU103</f>
        <v>0</v>
      </c>
      <c r="AW19" s="3">
        <f>Sheet1!AV103+Sheet2!AV103</f>
        <v>0</v>
      </c>
      <c r="AX19" s="3">
        <f>Sheet1!AW103+Sheet2!AW103</f>
        <v>0</v>
      </c>
      <c r="AY19" s="3">
        <f>Sheet1!AX103+Sheet2!AX103</f>
        <v>0</v>
      </c>
      <c r="AZ19" s="3">
        <f>Sheet1!AY103+Sheet2!AY103</f>
        <v>0</v>
      </c>
      <c r="BA19" s="3">
        <f>Sheet1!AZ103+Sheet2!AZ103</f>
        <v>0</v>
      </c>
      <c r="BB19" s="3">
        <f>Sheet1!BA103+Sheet2!BA103</f>
        <v>0</v>
      </c>
      <c r="BC19" s="3">
        <f>Sheet1!BB103+Sheet2!BB103</f>
        <v>0</v>
      </c>
      <c r="BD19" s="3">
        <f>Sheet1!BC103+Sheet2!BC103</f>
        <v>0</v>
      </c>
      <c r="BE19" s="3">
        <f>Sheet1!BD103+Sheet2!BD103</f>
        <v>0</v>
      </c>
      <c r="BF19" s="3">
        <f>Sheet1!BE103+Sheet2!BE103</f>
        <v>0</v>
      </c>
      <c r="BG19" s="3">
        <f>Sheet1!BF103+Sheet2!BF103</f>
        <v>0</v>
      </c>
      <c r="BH19" s="3">
        <f>Sheet1!BG103+Sheet2!BG103</f>
        <v>0</v>
      </c>
      <c r="BI19" s="3">
        <f>Sheet1!BH103+Sheet2!BH103</f>
        <v>0</v>
      </c>
      <c r="BJ19" s="3">
        <f>Sheet1!BI103+Sheet2!BI103</f>
        <v>0</v>
      </c>
      <c r="BK19" s="3">
        <f>Sheet1!BJ103+Sheet2!BJ103</f>
        <v>0</v>
      </c>
      <c r="BL19" s="3">
        <f>Sheet1!BK103+Sheet2!BK103</f>
        <v>0</v>
      </c>
      <c r="BM19" s="3">
        <f>Sheet1!BL103+Sheet2!BL103</f>
        <v>0</v>
      </c>
      <c r="BN19" s="3">
        <f>Sheet1!BM103+Sheet2!BM103</f>
        <v>0</v>
      </c>
      <c r="BO19" s="3">
        <f>Sheet1!BN103+Sheet2!BN103</f>
        <v>0</v>
      </c>
      <c r="BP19" s="3">
        <f>Sheet1!BO103+Sheet2!BO103</f>
        <v>0</v>
      </c>
      <c r="BQ19" s="3">
        <f>Sheet1!BP103+Sheet2!BP103</f>
        <v>0</v>
      </c>
      <c r="BR19" s="3">
        <f>Sheet1!BQ103+Sheet2!BQ103</f>
        <v>0</v>
      </c>
      <c r="BS19" s="3">
        <f>Sheet1!BR103+Sheet2!BR103</f>
        <v>0</v>
      </c>
      <c r="BT19" s="3">
        <f>Sheet1!BS103+Sheet2!BS103</f>
        <v>0</v>
      </c>
      <c r="BU19" s="3">
        <f>Sheet1!BT103+Sheet2!BT103</f>
        <v>0</v>
      </c>
      <c r="BV19" s="3">
        <f>Sheet1!BU103+Sheet2!BU103</f>
        <v>0</v>
      </c>
      <c r="BW19" s="3">
        <f>Sheet1!BV103+Sheet2!BV103</f>
        <v>0</v>
      </c>
      <c r="BX19" s="3">
        <f>Sheet1!BW103+Sheet2!BW103</f>
        <v>0</v>
      </c>
      <c r="BY19" s="3">
        <f>Sheet1!BX103+Sheet2!BX103</f>
        <v>0</v>
      </c>
      <c r="BZ19" s="3">
        <f>Sheet1!BY103+Sheet2!BY103</f>
        <v>0</v>
      </c>
      <c r="CA19" s="3">
        <f>Sheet1!BZ103+Sheet2!BZ103</f>
        <v>0</v>
      </c>
      <c r="CB19" s="3">
        <f>Sheet1!CA103+Sheet2!CA103</f>
        <v>0</v>
      </c>
      <c r="CC19" s="3">
        <f>Sheet1!CB103+Sheet2!CB103</f>
        <v>0</v>
      </c>
      <c r="CD19" s="3">
        <f>Sheet1!CC103+Sheet2!CC103</f>
        <v>0</v>
      </c>
      <c r="CE19" s="3">
        <f>Sheet1!CD103+Sheet2!CD103</f>
        <v>0</v>
      </c>
      <c r="CF19" s="3">
        <f>Sheet1!CE103+Sheet2!CE103</f>
        <v>0</v>
      </c>
      <c r="CG19" s="3">
        <f>Sheet1!CF103+Sheet2!CF103</f>
        <v>0</v>
      </c>
      <c r="CH19" s="3">
        <f>Sheet1!CG103+Sheet2!CG103</f>
        <v>0</v>
      </c>
      <c r="CI19" s="3">
        <f>Sheet1!CH103+Sheet2!CH103</f>
        <v>0</v>
      </c>
      <c r="CJ19" s="3">
        <f>Sheet1!CI103+Sheet2!CI103</f>
        <v>0</v>
      </c>
      <c r="CK19" s="3">
        <f>Sheet1!CJ103+Sheet2!CJ103</f>
        <v>0</v>
      </c>
      <c r="CL19" s="3">
        <f>Sheet1!CK103+Sheet2!CK103</f>
        <v>0</v>
      </c>
      <c r="CM19" s="3">
        <f>Sheet1!CL103+Sheet2!CL103</f>
        <v>0</v>
      </c>
      <c r="CN19" s="3">
        <f>Sheet1!CM103+Sheet2!CM103</f>
        <v>0</v>
      </c>
      <c r="CO19" s="3">
        <f>Sheet1!CN103+Sheet2!CN103</f>
        <v>0</v>
      </c>
      <c r="CP19" s="3">
        <f>Sheet1!CO103+Sheet2!CO103</f>
        <v>0</v>
      </c>
    </row>
    <row r="20" spans="1:94">
      <c r="A20" s="59" t="s">
        <v>256</v>
      </c>
      <c r="D20" s="3">
        <f>Sheet1!C104+Sheet2!C104</f>
        <v>0</v>
      </c>
      <c r="E20" s="3">
        <f>Sheet1!D104+Sheet2!D104</f>
        <v>15000000</v>
      </c>
      <c r="F20" s="3">
        <f>Sheet1!E104+Sheet2!E104</f>
        <v>5000000</v>
      </c>
      <c r="G20" s="3">
        <f>Sheet1!F104+Sheet2!F104</f>
        <v>5000000</v>
      </c>
      <c r="H20" s="3">
        <f>Sheet1!G104+Sheet2!G104</f>
        <v>5000000</v>
      </c>
      <c r="I20" s="3">
        <f>Sheet1!H104+Sheet2!H104</f>
        <v>5000000</v>
      </c>
      <c r="J20" s="3">
        <f>Sheet1!I104+Sheet2!I104</f>
        <v>5000000</v>
      </c>
      <c r="K20" s="3">
        <f>Sheet1!J104+Sheet2!J104</f>
        <v>5000000</v>
      </c>
      <c r="L20" s="3">
        <f>Sheet1!K104+Sheet2!K104</f>
        <v>5000000</v>
      </c>
      <c r="M20" s="3">
        <f>Sheet1!L104+Sheet2!L104</f>
        <v>5000000</v>
      </c>
      <c r="N20" s="3">
        <f>Sheet1!M104+Sheet2!M104</f>
        <v>5000000</v>
      </c>
      <c r="O20" s="3">
        <f>Sheet1!N104+Sheet2!N104</f>
        <v>5000000</v>
      </c>
      <c r="P20" s="3">
        <f>Sheet1!O104+Sheet2!O104</f>
        <v>5000000</v>
      </c>
      <c r="Q20" s="3">
        <f>Sheet1!P104+Sheet2!P104</f>
        <v>5000000</v>
      </c>
      <c r="R20" s="3">
        <f>Sheet1!Q104+Sheet2!Q104</f>
        <v>5000000</v>
      </c>
      <c r="S20" s="3">
        <f>Sheet1!R104+Sheet2!R104</f>
        <v>5000000</v>
      </c>
      <c r="T20" s="3">
        <f>Sheet1!S104+Sheet2!S104</f>
        <v>5000000</v>
      </c>
      <c r="U20" s="3">
        <f>Sheet1!T104+Sheet2!T104</f>
        <v>5000000</v>
      </c>
      <c r="V20" s="3">
        <f>Sheet1!U104+Sheet2!U104</f>
        <v>5000000</v>
      </c>
      <c r="W20" s="3">
        <f>Sheet1!V104+Sheet2!V104</f>
        <v>0</v>
      </c>
      <c r="X20" s="3">
        <f>Sheet1!W104+Sheet2!W104</f>
        <v>0</v>
      </c>
      <c r="Y20" s="3">
        <f>Sheet1!X104+Sheet2!X104</f>
        <v>0</v>
      </c>
      <c r="Z20" s="3">
        <f>Sheet1!Y104+Sheet2!Y104</f>
        <v>0</v>
      </c>
      <c r="AA20" s="3">
        <f>Sheet1!Z104+Sheet2!Z104</f>
        <v>0</v>
      </c>
      <c r="AB20" s="3">
        <f>Sheet1!AA104+Sheet2!AA104</f>
        <v>0</v>
      </c>
      <c r="AC20" s="3">
        <f>Sheet1!AB104+Sheet2!AB104</f>
        <v>0</v>
      </c>
      <c r="AD20" s="3">
        <f>Sheet1!AC104+Sheet2!AC104</f>
        <v>0</v>
      </c>
      <c r="AE20" s="3">
        <f>Sheet1!AD104+Sheet2!AD104</f>
        <v>0</v>
      </c>
      <c r="AF20" s="3">
        <f>Sheet1!AE104+Sheet2!AE104</f>
        <v>0</v>
      </c>
      <c r="AG20" s="3">
        <f>Sheet1!AF104+Sheet2!AF104</f>
        <v>0</v>
      </c>
      <c r="AH20" s="3">
        <f>Sheet1!AG104+Sheet2!AG104</f>
        <v>0</v>
      </c>
      <c r="AI20" s="3">
        <f>Sheet1!AH104+Sheet2!AH104</f>
        <v>0</v>
      </c>
      <c r="AJ20" s="3">
        <f>Sheet1!AI104+Sheet2!AI104</f>
        <v>0</v>
      </c>
      <c r="AK20" s="3">
        <f>Sheet1!AJ104+Sheet2!AJ104</f>
        <v>0</v>
      </c>
      <c r="AL20" s="3">
        <f>Sheet1!AK104+Sheet2!AK104</f>
        <v>0</v>
      </c>
      <c r="AM20" s="3">
        <f>Sheet1!AL104+Sheet2!AL104</f>
        <v>0</v>
      </c>
      <c r="AN20" s="3">
        <f>Sheet1!AM104+Sheet2!AM104</f>
        <v>0</v>
      </c>
      <c r="AO20" s="3">
        <f>Sheet1!AN104+Sheet2!AN104</f>
        <v>0</v>
      </c>
      <c r="AP20" s="3">
        <f>Sheet1!AO104+Sheet2!AO104</f>
        <v>0</v>
      </c>
      <c r="AQ20" s="3">
        <f>Sheet1!AP104+Sheet2!AP104</f>
        <v>0</v>
      </c>
      <c r="AR20" s="3">
        <f>Sheet1!AQ104+Sheet2!AQ104</f>
        <v>0</v>
      </c>
      <c r="AS20" s="3">
        <f>Sheet1!AR104+Sheet2!AR104</f>
        <v>0</v>
      </c>
      <c r="AT20" s="3">
        <f>Sheet1!AS104+Sheet2!AS104</f>
        <v>0</v>
      </c>
      <c r="AU20" s="3">
        <f>Sheet1!AT104+Sheet2!AT104</f>
        <v>0</v>
      </c>
      <c r="AV20" s="3">
        <f>Sheet1!AU104+Sheet2!AU104</f>
        <v>0</v>
      </c>
      <c r="AW20" s="3">
        <f>Sheet1!AV104+Sheet2!AV104</f>
        <v>0</v>
      </c>
      <c r="AX20" s="3">
        <f>Sheet1!AW104+Sheet2!AW104</f>
        <v>0</v>
      </c>
      <c r="AY20" s="3">
        <f>Sheet1!AX104+Sheet2!AX104</f>
        <v>0</v>
      </c>
      <c r="AZ20" s="3">
        <f>Sheet1!AY104+Sheet2!AY104</f>
        <v>0</v>
      </c>
      <c r="BA20" s="3">
        <f>Sheet1!AZ104+Sheet2!AZ104</f>
        <v>0</v>
      </c>
      <c r="BB20" s="3">
        <f>Sheet1!BA104+Sheet2!BA104</f>
        <v>0</v>
      </c>
      <c r="BC20" s="3">
        <f>Sheet1!BB104+Sheet2!BB104</f>
        <v>0</v>
      </c>
      <c r="BD20" s="3">
        <f>Sheet1!BC104+Sheet2!BC104</f>
        <v>0</v>
      </c>
      <c r="BE20" s="3">
        <f>Sheet1!BD104+Sheet2!BD104</f>
        <v>0</v>
      </c>
      <c r="BF20" s="3">
        <f>Sheet1!BE104+Sheet2!BE104</f>
        <v>0</v>
      </c>
      <c r="BG20" s="3">
        <f>Sheet1!BF104+Sheet2!BF104</f>
        <v>0</v>
      </c>
      <c r="BH20" s="3">
        <f>Sheet1!BG104+Sheet2!BG104</f>
        <v>0</v>
      </c>
      <c r="BI20" s="3">
        <f>Sheet1!BH104+Sheet2!BH104</f>
        <v>0</v>
      </c>
      <c r="BJ20" s="3">
        <f>Sheet1!BI104+Sheet2!BI104</f>
        <v>0</v>
      </c>
      <c r="BK20" s="3">
        <f>Sheet1!BJ104+Sheet2!BJ104</f>
        <v>0</v>
      </c>
      <c r="BL20" s="3">
        <f>Sheet1!BK104+Sheet2!BK104</f>
        <v>0</v>
      </c>
      <c r="BM20" s="3">
        <f>Sheet1!BL104+Sheet2!BL104</f>
        <v>0</v>
      </c>
      <c r="BN20" s="3">
        <f>Sheet1!BM104+Sheet2!BM104</f>
        <v>0</v>
      </c>
      <c r="BO20" s="3">
        <f>Sheet1!BN104+Sheet2!BN104</f>
        <v>0</v>
      </c>
      <c r="BP20" s="3">
        <f>Sheet1!BO104+Sheet2!BO104</f>
        <v>0</v>
      </c>
      <c r="BQ20" s="3">
        <f>Sheet1!BP104+Sheet2!BP104</f>
        <v>0</v>
      </c>
      <c r="BR20" s="3">
        <f>Sheet1!BQ104+Sheet2!BQ104</f>
        <v>0</v>
      </c>
      <c r="BS20" s="3">
        <f>Sheet1!BR104+Sheet2!BR104</f>
        <v>0</v>
      </c>
      <c r="BT20" s="3">
        <f>Sheet1!BS104+Sheet2!BS104</f>
        <v>0</v>
      </c>
      <c r="BU20" s="3">
        <f>Sheet1!BT104+Sheet2!BT104</f>
        <v>0</v>
      </c>
      <c r="BV20" s="3">
        <f>Sheet1!BU104+Sheet2!BU104</f>
        <v>0</v>
      </c>
      <c r="BW20" s="3">
        <f>Sheet1!BV104+Sheet2!BV104</f>
        <v>0</v>
      </c>
      <c r="BX20" s="3">
        <f>Sheet1!BW104+Sheet2!BW104</f>
        <v>0</v>
      </c>
      <c r="BY20" s="3">
        <f>Sheet1!BX104+Sheet2!BX104</f>
        <v>0</v>
      </c>
      <c r="BZ20" s="3">
        <f>Sheet1!BY104+Sheet2!BY104</f>
        <v>0</v>
      </c>
      <c r="CA20" s="3">
        <f>Sheet1!BZ104+Sheet2!BZ104</f>
        <v>0</v>
      </c>
      <c r="CB20" s="3">
        <f>Sheet1!CA104+Sheet2!CA104</f>
        <v>0</v>
      </c>
      <c r="CC20" s="3">
        <f>Sheet1!CB104+Sheet2!CB104</f>
        <v>0</v>
      </c>
      <c r="CD20" s="3">
        <f>Sheet1!CC104+Sheet2!CC104</f>
        <v>0</v>
      </c>
      <c r="CE20" s="3">
        <f>Sheet1!CD104+Sheet2!CD104</f>
        <v>0</v>
      </c>
      <c r="CF20" s="3">
        <f>Sheet1!CE104+Sheet2!CE104</f>
        <v>0</v>
      </c>
      <c r="CG20" s="3">
        <f>Sheet1!CF104+Sheet2!CF104</f>
        <v>0</v>
      </c>
      <c r="CH20" s="3">
        <f>Sheet1!CG104+Sheet2!CG104</f>
        <v>0</v>
      </c>
      <c r="CI20" s="3">
        <f>Sheet1!CH104+Sheet2!CH104</f>
        <v>0</v>
      </c>
      <c r="CJ20" s="3">
        <f>Sheet1!CI104+Sheet2!CI104</f>
        <v>0</v>
      </c>
      <c r="CK20" s="3">
        <f>Sheet1!CJ104+Sheet2!CJ104</f>
        <v>0</v>
      </c>
      <c r="CL20" s="3">
        <f>Sheet1!CK104+Sheet2!CK104</f>
        <v>0</v>
      </c>
      <c r="CM20" s="3">
        <f>Sheet1!CL104+Sheet2!CL104</f>
        <v>0</v>
      </c>
      <c r="CN20" s="3">
        <f>Sheet1!CM104+Sheet2!CM104</f>
        <v>0</v>
      </c>
      <c r="CO20" s="3">
        <f>Sheet1!CN104+Sheet2!CN104</f>
        <v>0</v>
      </c>
      <c r="CP20" s="3">
        <f>Sheet1!CO104+Sheet2!CO104</f>
        <v>0</v>
      </c>
    </row>
    <row r="21" spans="1:94">
      <c r="A21" s="68" t="s">
        <v>269</v>
      </c>
      <c r="D21" s="3">
        <f>Sheet1!C106+Sheet2!C106</f>
        <v>2479516.1431085374</v>
      </c>
      <c r="E21" s="3">
        <f>Sheet1!D106+Sheet2!D106</f>
        <v>2479516.1431085374</v>
      </c>
      <c r="F21" s="3">
        <f>Sheet1!E106+Sheet2!E106</f>
        <v>2479516.1431085374</v>
      </c>
      <c r="G21" s="3">
        <f>Sheet1!F106+Sheet2!F106</f>
        <v>2479516.1431085374</v>
      </c>
      <c r="H21" s="3">
        <f>Sheet1!G106+Sheet2!G106</f>
        <v>2479516.1431085374</v>
      </c>
      <c r="I21" s="3">
        <f>Sheet1!H106+Sheet2!H106</f>
        <v>2479516.1431085374</v>
      </c>
      <c r="J21" s="3">
        <f>Sheet1!I106+Sheet2!I106</f>
        <v>2479516.1431085374</v>
      </c>
      <c r="K21" s="3">
        <f>Sheet1!J106+Sheet2!J106</f>
        <v>2479516.1431085374</v>
      </c>
      <c r="L21" s="3">
        <f>Sheet1!K106+Sheet2!K106</f>
        <v>2479516.1431085374</v>
      </c>
      <c r="M21" s="3">
        <f>Sheet1!L106+Sheet2!L106</f>
        <v>2479516.1431085374</v>
      </c>
      <c r="N21" s="3">
        <f>Sheet1!M106+Sheet2!M106</f>
        <v>2479516.1431085374</v>
      </c>
      <c r="O21" s="3">
        <f>Sheet1!N106+Sheet2!N106</f>
        <v>2479516.1431085374</v>
      </c>
      <c r="P21" s="3">
        <f>Sheet1!O106+Sheet2!O106</f>
        <v>2479516.1431085374</v>
      </c>
      <c r="Q21" s="3">
        <f>Sheet1!P106+Sheet2!P106</f>
        <v>2479516.1431085374</v>
      </c>
      <c r="R21" s="3">
        <f>Sheet1!Q106+Sheet2!Q106</f>
        <v>2479516.1431085374</v>
      </c>
      <c r="S21" s="3">
        <f>Sheet1!R106+Sheet2!R106</f>
        <v>2479516.1431085374</v>
      </c>
      <c r="T21" s="3">
        <f>Sheet1!S106+Sheet2!S106</f>
        <v>2479516.1431085374</v>
      </c>
      <c r="U21" s="3">
        <f>Sheet1!T106+Sheet2!T106</f>
        <v>2479516.1431085374</v>
      </c>
      <c r="V21" s="3">
        <f>Sheet1!U106+Sheet2!U106</f>
        <v>2479516.1431085374</v>
      </c>
      <c r="W21" s="3">
        <f>Sheet1!V106+Sheet2!V106</f>
        <v>2479516.1431085374</v>
      </c>
      <c r="X21" s="3">
        <f>Sheet1!W106+Sheet2!W106</f>
        <v>0</v>
      </c>
      <c r="Y21" s="3">
        <f>Sheet1!X106+Sheet2!X106</f>
        <v>0</v>
      </c>
      <c r="Z21" s="3">
        <f>Sheet1!Y106+Sheet2!Y106</f>
        <v>0</v>
      </c>
      <c r="AA21" s="3">
        <f>Sheet1!Z106+Sheet2!Z106</f>
        <v>0</v>
      </c>
      <c r="AB21" s="3">
        <f>Sheet1!AA106+Sheet2!AA106</f>
        <v>0</v>
      </c>
      <c r="AC21" s="3">
        <f>Sheet1!AB106+Sheet2!AB106</f>
        <v>0</v>
      </c>
      <c r="AD21" s="3">
        <f>Sheet1!AC106+Sheet2!AC106</f>
        <v>0</v>
      </c>
      <c r="AE21" s="3">
        <f>Sheet1!AD106+Sheet2!AD106</f>
        <v>0</v>
      </c>
      <c r="AF21" s="3">
        <f>Sheet1!AE106+Sheet2!AE106</f>
        <v>0</v>
      </c>
      <c r="AG21" s="3">
        <f>Sheet1!AF106+Sheet2!AF106</f>
        <v>0</v>
      </c>
      <c r="AH21" s="3">
        <f>Sheet1!AG106+Sheet2!AG106</f>
        <v>0</v>
      </c>
      <c r="AI21" s="3">
        <f>Sheet1!AH106+Sheet2!AH106</f>
        <v>0</v>
      </c>
      <c r="AJ21" s="3">
        <f>Sheet1!AI106+Sheet2!AI106</f>
        <v>0</v>
      </c>
      <c r="AK21" s="3">
        <f>Sheet1!AJ106+Sheet2!AJ106</f>
        <v>0</v>
      </c>
      <c r="AL21" s="3">
        <f>Sheet1!AK106+Sheet2!AK106</f>
        <v>0</v>
      </c>
      <c r="AM21" s="3">
        <f>Sheet1!AL106+Sheet2!AL106</f>
        <v>0</v>
      </c>
      <c r="AN21" s="3">
        <f>Sheet1!AM106+Sheet2!AM106</f>
        <v>0</v>
      </c>
      <c r="AO21" s="3">
        <f>Sheet1!AN106+Sheet2!AN106</f>
        <v>0</v>
      </c>
      <c r="AP21" s="3">
        <f>Sheet1!AO106+Sheet2!AO106</f>
        <v>0</v>
      </c>
      <c r="AQ21" s="3">
        <f>Sheet1!AP106+Sheet2!AP106</f>
        <v>0</v>
      </c>
      <c r="AR21" s="3">
        <f>Sheet1!AQ106+Sheet2!AQ106</f>
        <v>0</v>
      </c>
      <c r="AS21" s="3">
        <f>Sheet1!AR106+Sheet2!AR106</f>
        <v>0</v>
      </c>
      <c r="AT21" s="3">
        <f>Sheet1!AS106+Sheet2!AS106</f>
        <v>0</v>
      </c>
      <c r="AU21" s="3">
        <f>Sheet1!AT106+Sheet2!AT106</f>
        <v>0</v>
      </c>
      <c r="AV21" s="3">
        <f>Sheet1!AU106+Sheet2!AU106</f>
        <v>0</v>
      </c>
      <c r="AW21" s="3">
        <f>Sheet1!AV106+Sheet2!AV106</f>
        <v>0</v>
      </c>
      <c r="AX21" s="3">
        <f>Sheet1!AW106+Sheet2!AW106</f>
        <v>0</v>
      </c>
      <c r="AY21" s="3">
        <f>Sheet1!AX106+Sheet2!AX106</f>
        <v>0</v>
      </c>
      <c r="AZ21" s="3">
        <f>Sheet1!AY106+Sheet2!AY106</f>
        <v>0</v>
      </c>
      <c r="BA21" s="3">
        <f>Sheet1!AZ106+Sheet2!AZ106</f>
        <v>0</v>
      </c>
      <c r="BB21" s="3">
        <f>Sheet1!BA106+Sheet2!BA106</f>
        <v>0</v>
      </c>
      <c r="BC21" s="3">
        <f>Sheet1!BB106+Sheet2!BB106</f>
        <v>0</v>
      </c>
      <c r="BD21" s="3">
        <f>Sheet1!BC106+Sheet2!BC106</f>
        <v>0</v>
      </c>
      <c r="BE21" s="3">
        <f>Sheet1!BD106+Sheet2!BD106</f>
        <v>0</v>
      </c>
      <c r="BF21" s="3">
        <f>Sheet1!BE106+Sheet2!BE106</f>
        <v>0</v>
      </c>
      <c r="BG21" s="3">
        <f>Sheet1!BF106+Sheet2!BF106</f>
        <v>0</v>
      </c>
      <c r="BH21" s="3">
        <f>Sheet1!BG106+Sheet2!BG106</f>
        <v>0</v>
      </c>
      <c r="BI21" s="3">
        <f>Sheet1!BH106+Sheet2!BH106</f>
        <v>0</v>
      </c>
      <c r="BJ21" s="3">
        <f>Sheet1!BI106+Sheet2!BI106</f>
        <v>0</v>
      </c>
      <c r="BK21" s="3">
        <f>Sheet1!BJ106+Sheet2!BJ106</f>
        <v>0</v>
      </c>
      <c r="BL21" s="3">
        <f>Sheet1!BK106+Sheet2!BK106</f>
        <v>0</v>
      </c>
      <c r="BM21" s="3">
        <f>Sheet1!BL106+Sheet2!BL106</f>
        <v>0</v>
      </c>
      <c r="BN21" s="3">
        <f>Sheet1!BM106+Sheet2!BM106</f>
        <v>0</v>
      </c>
      <c r="BO21" s="3">
        <f>Sheet1!BN106+Sheet2!BN106</f>
        <v>0</v>
      </c>
      <c r="BP21" s="3">
        <f>Sheet1!BO106+Sheet2!BO106</f>
        <v>0</v>
      </c>
      <c r="BQ21" s="3">
        <f>Sheet1!BP106+Sheet2!BP106</f>
        <v>0</v>
      </c>
      <c r="BR21" s="3">
        <f>Sheet1!BQ106+Sheet2!BQ106</f>
        <v>0</v>
      </c>
      <c r="BS21" s="3">
        <f>Sheet1!BR106+Sheet2!BR106</f>
        <v>0</v>
      </c>
      <c r="BT21" s="3">
        <f>Sheet1!BS106+Sheet2!BS106</f>
        <v>0</v>
      </c>
      <c r="BU21" s="3">
        <f>Sheet1!BT106+Sheet2!BT106</f>
        <v>0</v>
      </c>
      <c r="BV21" s="3">
        <f>Sheet1!BU106+Sheet2!BU106</f>
        <v>0</v>
      </c>
      <c r="BW21" s="3">
        <f>Sheet1!BV106+Sheet2!BV106</f>
        <v>0</v>
      </c>
      <c r="BX21" s="3">
        <f>Sheet1!BW106+Sheet2!BW106</f>
        <v>0</v>
      </c>
      <c r="BY21" s="3">
        <f>Sheet1!BX106+Sheet2!BX106</f>
        <v>0</v>
      </c>
      <c r="BZ21" s="3">
        <f>Sheet1!BY106+Sheet2!BY106</f>
        <v>0</v>
      </c>
      <c r="CA21" s="3">
        <f>Sheet1!BZ106+Sheet2!BZ106</f>
        <v>0</v>
      </c>
      <c r="CB21" s="3">
        <f>Sheet1!CA106+Sheet2!CA106</f>
        <v>0</v>
      </c>
      <c r="CC21" s="3">
        <f>Sheet1!CB106+Sheet2!CB106</f>
        <v>0</v>
      </c>
      <c r="CD21" s="3">
        <f>Sheet1!CC106+Sheet2!CC106</f>
        <v>0</v>
      </c>
      <c r="CE21" s="3">
        <f>Sheet1!CD106+Sheet2!CD106</f>
        <v>0</v>
      </c>
      <c r="CF21" s="3">
        <f>Sheet1!CE106+Sheet2!CE106</f>
        <v>0</v>
      </c>
      <c r="CG21" s="3">
        <f>Sheet1!CF106+Sheet2!CF106</f>
        <v>0</v>
      </c>
      <c r="CH21" s="3">
        <f>Sheet1!CG106+Sheet2!CG106</f>
        <v>0</v>
      </c>
      <c r="CI21" s="3">
        <f>Sheet1!CH106+Sheet2!CH106</f>
        <v>0</v>
      </c>
      <c r="CJ21" s="3">
        <f>Sheet1!CI106+Sheet2!CI106</f>
        <v>0</v>
      </c>
      <c r="CK21" s="3">
        <f>Sheet1!CJ106+Sheet2!CJ106</f>
        <v>0</v>
      </c>
      <c r="CL21" s="3">
        <f>Sheet1!CK106+Sheet2!CK106</f>
        <v>0</v>
      </c>
      <c r="CM21" s="3">
        <f>Sheet1!CL106+Sheet2!CL106</f>
        <v>0</v>
      </c>
      <c r="CN21" s="3">
        <f>Sheet1!CM106+Sheet2!CM106</f>
        <v>0</v>
      </c>
      <c r="CO21" s="3">
        <f>Sheet1!CN106+Sheet2!CN106</f>
        <v>0</v>
      </c>
      <c r="CP21" s="3">
        <f>Sheet1!CO106+Sheet2!CO106</f>
        <v>0</v>
      </c>
    </row>
    <row r="22" spans="1:94">
      <c r="A22" s="68" t="s">
        <v>270</v>
      </c>
      <c r="B22" t="s">
        <v>111</v>
      </c>
      <c r="D22" s="3">
        <f ca="1">Sheet1!D234+Sheet2!D234</f>
        <v>0</v>
      </c>
      <c r="E22" s="3">
        <f ca="1">Sheet1!E234+Sheet2!E234</f>
        <v>0</v>
      </c>
      <c r="F22" s="3">
        <f ca="1">Sheet1!F234+Sheet2!F234</f>
        <v>0</v>
      </c>
      <c r="G22" s="3">
        <f ca="1">Sheet1!G234+Sheet2!G234</f>
        <v>0</v>
      </c>
      <c r="H22" s="3">
        <f ca="1">Sheet1!H234+Sheet2!H234</f>
        <v>1309089.6000000001</v>
      </c>
      <c r="I22" s="3">
        <f ca="1">Sheet1!I234+Sheet2!I234</f>
        <v>1309089.6000000001</v>
      </c>
      <c r="J22" s="3">
        <f ca="1">Sheet1!J234+Sheet2!J234</f>
        <v>1309089.6000000001</v>
      </c>
      <c r="K22" s="3">
        <f ca="1">Sheet1!K234+Sheet2!K234</f>
        <v>1309089.6000000001</v>
      </c>
      <c r="L22" s="3">
        <f ca="1">Sheet1!L234+Sheet2!L234</f>
        <v>1309089.6000000001</v>
      </c>
      <c r="M22" s="3">
        <f ca="1">Sheet1!M234+Sheet2!M234</f>
        <v>1309089.6000000001</v>
      </c>
      <c r="N22" s="3">
        <f ca="1">Sheet1!N234+Sheet2!N234</f>
        <v>1309089.6000000001</v>
      </c>
      <c r="O22" s="3">
        <f ca="1">Sheet1!O234+Sheet2!O234</f>
        <v>1309089.6000000001</v>
      </c>
      <c r="P22" s="3">
        <f ca="1">Sheet1!P234+Sheet2!P234</f>
        <v>1309089.6000000001</v>
      </c>
      <c r="Q22" s="3">
        <f ca="1">Sheet1!Q234+Sheet2!Q234</f>
        <v>1309089.6000000001</v>
      </c>
      <c r="R22" s="3">
        <f ca="1">Sheet1!R234+Sheet2!R234</f>
        <v>1309104.0000000007</v>
      </c>
      <c r="S22" s="3">
        <f ca="1">Sheet1!S234+Sheet2!S234</f>
        <v>3166661.6</v>
      </c>
      <c r="T22" s="3">
        <f ca="1">Sheet1!T234+Sheet2!T234</f>
        <v>3166661.6</v>
      </c>
      <c r="U22" s="3">
        <f ca="1">Sheet1!U234+Sheet2!U234</f>
        <v>3166661.6</v>
      </c>
      <c r="V22" s="3">
        <f ca="1">Sheet1!V234+Sheet2!V234</f>
        <v>3166661.6</v>
      </c>
      <c r="W22" s="3">
        <f ca="1">Sheet1!W234+Sheet2!W234</f>
        <v>3166661.6</v>
      </c>
      <c r="X22" s="3">
        <f ca="1">Sheet1!X234+Sheet2!X234</f>
        <v>3166661.6</v>
      </c>
      <c r="Y22" s="3">
        <f ca="1">Sheet1!Y234+Sheet2!Y234</f>
        <v>3166661.6</v>
      </c>
      <c r="Z22" s="3">
        <f ca="1">Sheet1!Z234+Sheet2!Z234</f>
        <v>3166661.6</v>
      </c>
      <c r="AA22" s="3">
        <f ca="1">Sheet1!AA234+Sheet2!AA234</f>
        <v>3166661.6</v>
      </c>
      <c r="AB22" s="3">
        <f ca="1">Sheet1!AB234+Sheet2!AB234</f>
        <v>3166661.6</v>
      </c>
      <c r="AC22" s="3">
        <f ca="1">Sheet1!AC234+Sheet2!AC234</f>
        <v>3166661.6</v>
      </c>
      <c r="AD22" s="3">
        <f ca="1">Sheet1!AD234+Sheet2!AD234</f>
        <v>3166722.4000000041</v>
      </c>
      <c r="AE22" s="3">
        <f ca="1">Sheet1!AE234+Sheet2!AE234</f>
        <v>3428568</v>
      </c>
      <c r="AF22" s="3">
        <f ca="1">Sheet1!AF234+Sheet2!AF234</f>
        <v>3428568</v>
      </c>
      <c r="AG22" s="3">
        <f ca="1">Sheet1!AG234+Sheet2!AG234</f>
        <v>3428568</v>
      </c>
      <c r="AH22" s="3">
        <f ca="1">Sheet1!AH234+Sheet2!AH234</f>
        <v>3428568</v>
      </c>
      <c r="AI22" s="3">
        <f ca="1">Sheet1!AI234+Sheet2!AI234</f>
        <v>3428568</v>
      </c>
      <c r="AJ22" s="3">
        <f ca="1">Sheet1!AJ234+Sheet2!AJ234</f>
        <v>3428568</v>
      </c>
      <c r="AK22" s="3">
        <f ca="1">Sheet1!AK234+Sheet2!AK234</f>
        <v>3428568</v>
      </c>
      <c r="AL22" s="3">
        <f ca="1">Sheet1!AL234+Sheet2!AL234</f>
        <v>0</v>
      </c>
      <c r="AM22" s="3">
        <f ca="1">Sheet1!AM234+Sheet2!AM234</f>
        <v>0</v>
      </c>
      <c r="AN22" s="3">
        <f ca="1">Sheet1!AN234+Sheet2!AN234</f>
        <v>0</v>
      </c>
      <c r="AO22" s="3">
        <f ca="1">Sheet1!AO234+Sheet2!AO234</f>
        <v>0</v>
      </c>
      <c r="AP22" s="3">
        <f ca="1">Sheet1!AP234+Sheet2!AP234</f>
        <v>0</v>
      </c>
      <c r="AQ22" s="3">
        <f ca="1">Sheet1!AQ234+Sheet2!AQ234</f>
        <v>0</v>
      </c>
      <c r="AR22" s="3">
        <f ca="1">Sheet1!AR234+Sheet2!AR234</f>
        <v>0</v>
      </c>
      <c r="AS22" s="3">
        <f ca="1">Sheet1!AS234+Sheet2!AS234</f>
        <v>0</v>
      </c>
      <c r="AT22" s="3">
        <f ca="1">Sheet1!AT234+Sheet2!AT234</f>
        <v>0</v>
      </c>
      <c r="AU22" s="3">
        <f>Sheet1!AU234+Sheet2!AU234</f>
        <v>0</v>
      </c>
      <c r="AV22" s="3">
        <f>Sheet1!AV234+Sheet2!AV234</f>
        <v>0</v>
      </c>
      <c r="AW22" s="3">
        <f>Sheet1!AW234+Sheet2!AW234</f>
        <v>0</v>
      </c>
      <c r="AX22" s="3">
        <f>Sheet1!AX234+Sheet2!AX234</f>
        <v>0</v>
      </c>
      <c r="AY22" s="3">
        <f>Sheet1!AY234+Sheet2!AY234</f>
        <v>0</v>
      </c>
      <c r="AZ22" s="3">
        <f>Sheet1!AZ234+Sheet2!AZ234</f>
        <v>0</v>
      </c>
      <c r="BA22" s="3">
        <f>Sheet1!BA234+Sheet2!BA234</f>
        <v>0</v>
      </c>
      <c r="BB22" s="3">
        <f>Sheet1!BB234+Sheet2!BB234</f>
        <v>0</v>
      </c>
      <c r="BC22" s="3">
        <f>Sheet1!BC234+Sheet2!BC234</f>
        <v>0</v>
      </c>
      <c r="BD22" s="3">
        <f>Sheet1!BD234+Sheet2!BD234</f>
        <v>0</v>
      </c>
      <c r="BE22" s="3">
        <f>Sheet1!BE234+Sheet2!BE234</f>
        <v>0</v>
      </c>
      <c r="BF22" s="3">
        <f>Sheet1!BF234+Sheet2!BF234</f>
        <v>0</v>
      </c>
      <c r="BG22" s="3">
        <f>Sheet1!BG234+Sheet2!BG234</f>
        <v>0</v>
      </c>
      <c r="BH22" s="3">
        <f>Sheet1!BH234+Sheet2!BH234</f>
        <v>0</v>
      </c>
      <c r="BI22" s="3">
        <f>Sheet1!BI234+Sheet2!BI234</f>
        <v>0</v>
      </c>
      <c r="BJ22" s="3">
        <f>Sheet1!BJ234+Sheet2!BJ234</f>
        <v>0</v>
      </c>
      <c r="BK22" s="3">
        <f>Sheet1!BK234+Sheet2!BK234</f>
        <v>0</v>
      </c>
      <c r="BL22" s="3">
        <f>Sheet1!BL234+Sheet2!BL234</f>
        <v>0</v>
      </c>
      <c r="BM22" s="3">
        <f>Sheet1!BM234+Sheet2!BM234</f>
        <v>0</v>
      </c>
      <c r="BN22" s="3">
        <f>Sheet1!BN234+Sheet2!BN234</f>
        <v>0</v>
      </c>
      <c r="BO22" s="3">
        <f>Sheet1!BO234+Sheet2!BO234</f>
        <v>0</v>
      </c>
      <c r="BP22" s="3">
        <f>Sheet1!BP234+Sheet2!BP234</f>
        <v>0</v>
      </c>
      <c r="BQ22" s="3">
        <f>Sheet1!BQ234+Sheet2!BQ234</f>
        <v>0</v>
      </c>
      <c r="BR22" s="3">
        <f>Sheet1!BR234+Sheet2!BR234</f>
        <v>0</v>
      </c>
      <c r="BS22" s="3">
        <f>Sheet1!BS234+Sheet2!BS234</f>
        <v>0</v>
      </c>
      <c r="BT22" s="3">
        <f>Sheet1!BT234+Sheet2!BT234</f>
        <v>0</v>
      </c>
      <c r="BU22" s="3">
        <f>Sheet1!BU234+Sheet2!BU234</f>
        <v>0</v>
      </c>
      <c r="BV22" s="3">
        <f>Sheet1!BV234+Sheet2!BV234</f>
        <v>0</v>
      </c>
      <c r="BW22" s="3">
        <f>Sheet1!BW234+Sheet2!BW234</f>
        <v>0</v>
      </c>
      <c r="BX22" s="3">
        <f>Sheet1!BX234+Sheet2!BX234</f>
        <v>0</v>
      </c>
      <c r="BY22" s="3">
        <f>Sheet1!BY234+Sheet2!BY234</f>
        <v>0</v>
      </c>
      <c r="BZ22" s="3">
        <f>Sheet1!BZ234+Sheet2!BZ234</f>
        <v>0</v>
      </c>
      <c r="CA22" s="3">
        <f>Sheet1!CA234+Sheet2!CA234</f>
        <v>0</v>
      </c>
      <c r="CB22" s="3">
        <f>Sheet1!CB234+Sheet2!CB234</f>
        <v>0</v>
      </c>
      <c r="CC22" s="3">
        <f>Sheet1!CC234+Sheet2!CC234</f>
        <v>0</v>
      </c>
      <c r="CD22" s="3">
        <f>Sheet1!CD234+Sheet2!CD234</f>
        <v>0</v>
      </c>
      <c r="CE22" s="3">
        <f>Sheet1!CE234+Sheet2!CE234</f>
        <v>0</v>
      </c>
      <c r="CF22" s="3">
        <f>Sheet1!CF234+Sheet2!CF234</f>
        <v>0</v>
      </c>
      <c r="CG22" s="3">
        <f>Sheet1!CG234+Sheet2!CG234</f>
        <v>0</v>
      </c>
      <c r="CH22" s="3">
        <f>Sheet1!CH234+Sheet2!CH234</f>
        <v>0</v>
      </c>
      <c r="CI22" s="3">
        <f>Sheet1!CI234+Sheet2!CI234</f>
        <v>0</v>
      </c>
      <c r="CJ22" s="3">
        <f>Sheet1!CJ234+Sheet2!CJ234</f>
        <v>0</v>
      </c>
      <c r="CK22" s="3">
        <f>Sheet1!CK234+Sheet2!CK234</f>
        <v>0</v>
      </c>
      <c r="CL22" s="3">
        <f>Sheet1!CL234+Sheet2!CL234</f>
        <v>0</v>
      </c>
      <c r="CM22" s="3">
        <f>Sheet1!CM234+Sheet2!CM234</f>
        <v>0</v>
      </c>
      <c r="CN22" s="3">
        <f>Sheet1!CN234+Sheet2!CN234</f>
        <v>0</v>
      </c>
      <c r="CO22" s="3">
        <f>Sheet1!CO234+Sheet2!CO234</f>
        <v>0</v>
      </c>
      <c r="CP22" s="3">
        <f>Sheet1!CP234+Sheet2!CP234</f>
        <v>0</v>
      </c>
    </row>
    <row r="23" spans="1:94">
      <c r="A23" s="68" t="s">
        <v>271</v>
      </c>
      <c r="B23" t="s">
        <v>112</v>
      </c>
      <c r="D23" s="3">
        <f ca="1">Sheet1!D235+Sheet2!D235</f>
        <v>0</v>
      </c>
      <c r="E23" s="3">
        <f ca="1">Sheet1!E235+Sheet2!E235</f>
        <v>0</v>
      </c>
      <c r="F23" s="3">
        <f ca="1">Sheet1!F235+Sheet2!F235</f>
        <v>0</v>
      </c>
      <c r="G23" s="3">
        <f ca="1">Sheet1!G235+Sheet2!G235</f>
        <v>0</v>
      </c>
      <c r="H23" s="3">
        <f ca="1">Sheet1!H235+Sheet2!H235</f>
        <v>197265.72168557587</v>
      </c>
      <c r="I23" s="3">
        <f ca="1">Sheet1!I235+Sheet2!I235</f>
        <v>197265.72168557587</v>
      </c>
      <c r="J23" s="3">
        <f ca="1">Sheet1!J235+Sheet2!J235</f>
        <v>197265.72168557587</v>
      </c>
      <c r="K23" s="3">
        <f ca="1">Sheet1!K235+Sheet2!K235</f>
        <v>197265.72168557587</v>
      </c>
      <c r="L23" s="3">
        <f ca="1">Sheet1!L235+Sheet2!L235</f>
        <v>197265.72168557587</v>
      </c>
      <c r="M23" s="3">
        <f ca="1">Sheet1!M235+Sheet2!M235</f>
        <v>197265.72168557587</v>
      </c>
      <c r="N23" s="3">
        <f ca="1">Sheet1!N235+Sheet2!N235</f>
        <v>197265.72168557587</v>
      </c>
      <c r="O23" s="3">
        <f ca="1">Sheet1!O235+Sheet2!O235</f>
        <v>197265.72168557587</v>
      </c>
      <c r="P23" s="3">
        <f ca="1">Sheet1!P235+Sheet2!P235</f>
        <v>197265.72168557587</v>
      </c>
      <c r="Q23" s="3">
        <f ca="1">Sheet1!Q235+Sheet2!Q235</f>
        <v>197265.72168557587</v>
      </c>
      <c r="R23" s="3">
        <f ca="1">Sheet1!R235+Sheet2!R235</f>
        <v>197267.89161068443</v>
      </c>
      <c r="S23" s="3">
        <f ca="1">Sheet1!S235+Sheet2!S235</f>
        <v>452067.00762213953</v>
      </c>
      <c r="T23" s="3">
        <f ca="1">Sheet1!T235+Sheet2!T235</f>
        <v>452067.00762213953</v>
      </c>
      <c r="U23" s="3">
        <f ca="1">Sheet1!U235+Sheet2!U235</f>
        <v>452067.00762213953</v>
      </c>
      <c r="V23" s="3">
        <f ca="1">Sheet1!V235+Sheet2!V235</f>
        <v>452067.00762213953</v>
      </c>
      <c r="W23" s="3">
        <f ca="1">Sheet1!W235+Sheet2!W235</f>
        <v>452067.00762213953</v>
      </c>
      <c r="X23" s="3">
        <f ca="1">Sheet1!X235+Sheet2!X235</f>
        <v>452067.00762213953</v>
      </c>
      <c r="Y23" s="3">
        <f ca="1">Sheet1!Y235+Sheet2!Y235</f>
        <v>452067.00762213953</v>
      </c>
      <c r="Z23" s="3">
        <f ca="1">Sheet1!Z235+Sheet2!Z235</f>
        <v>452067.00762213953</v>
      </c>
      <c r="AA23" s="3">
        <f ca="1">Sheet1!AA235+Sheet2!AA235</f>
        <v>452067.00762213953</v>
      </c>
      <c r="AB23" s="3">
        <f ca="1">Sheet1!AB235+Sheet2!AB235</f>
        <v>452067.00762213953</v>
      </c>
      <c r="AC23" s="3">
        <f ca="1">Sheet1!AC235+Sheet2!AC235</f>
        <v>452067.00762213953</v>
      </c>
      <c r="AD23" s="3">
        <f ca="1">Sheet1!AD235+Sheet2!AD235</f>
        <v>452075.68732257397</v>
      </c>
      <c r="AE23" s="3">
        <f ca="1">Sheet1!AE235+Sheet2!AE235</f>
        <v>464983.48683028604</v>
      </c>
      <c r="AF23" s="3">
        <f ca="1">Sheet1!AF235+Sheet2!AF235</f>
        <v>464983.48683028604</v>
      </c>
      <c r="AG23" s="3">
        <f ca="1">Sheet1!AG235+Sheet2!AG235</f>
        <v>464983.48683028604</v>
      </c>
      <c r="AH23" s="3">
        <f ca="1">Sheet1!AH235+Sheet2!AH235</f>
        <v>464983.48683028604</v>
      </c>
      <c r="AI23" s="3">
        <f ca="1">Sheet1!AI235+Sheet2!AI235</f>
        <v>464983.48683028604</v>
      </c>
      <c r="AJ23" s="3">
        <f ca="1">Sheet1!AJ235+Sheet2!AJ235</f>
        <v>464983.48683028604</v>
      </c>
      <c r="AK23" s="3">
        <f ca="1">Sheet1!AK235+Sheet2!AK235</f>
        <v>464983.48683028604</v>
      </c>
      <c r="AL23" s="3">
        <f ca="1">Sheet1!AL235+Sheet2!AL235</f>
        <v>0</v>
      </c>
      <c r="AM23" s="3">
        <f ca="1">Sheet1!AM235+Sheet2!AM235</f>
        <v>0</v>
      </c>
      <c r="AN23" s="3">
        <f ca="1">Sheet1!AN235+Sheet2!AN235</f>
        <v>0</v>
      </c>
      <c r="AO23" s="3">
        <f ca="1">Sheet1!AO235+Sheet2!AO235</f>
        <v>0</v>
      </c>
      <c r="AP23" s="3">
        <f ca="1">Sheet1!AP235+Sheet2!AP235</f>
        <v>0</v>
      </c>
      <c r="AQ23" s="3">
        <f ca="1">Sheet1!AQ235+Sheet2!AQ235</f>
        <v>0</v>
      </c>
      <c r="AR23" s="3">
        <f ca="1">Sheet1!AR235+Sheet2!AR235</f>
        <v>0</v>
      </c>
      <c r="AS23" s="3">
        <f ca="1">Sheet1!AS235+Sheet2!AS235</f>
        <v>0</v>
      </c>
      <c r="AT23" s="3">
        <f ca="1">Sheet1!AT235+Sheet2!AT235</f>
        <v>0</v>
      </c>
      <c r="AU23" s="3">
        <f ca="1">Sheet1!AU235+Sheet2!AU235</f>
        <v>0</v>
      </c>
      <c r="AV23" s="3">
        <f ca="1">Sheet1!AV235+Sheet2!AV235</f>
        <v>0</v>
      </c>
      <c r="AW23" s="3">
        <f ca="1">Sheet1!AW235+Sheet2!AW235</f>
        <v>0</v>
      </c>
      <c r="AX23" s="3">
        <f ca="1">Sheet1!AX235+Sheet2!AX235</f>
        <v>0</v>
      </c>
      <c r="AY23" s="3">
        <f ca="1">Sheet1!AY235+Sheet2!AY235</f>
        <v>0</v>
      </c>
      <c r="AZ23" s="3">
        <f ca="1">Sheet1!AZ235+Sheet2!AZ235</f>
        <v>0</v>
      </c>
      <c r="BA23" s="3">
        <f ca="1">Sheet1!BA235+Sheet2!BA235</f>
        <v>0</v>
      </c>
      <c r="BB23" s="3">
        <f ca="1">Sheet1!BB235+Sheet2!BB235</f>
        <v>0</v>
      </c>
      <c r="BC23" s="3">
        <f ca="1">Sheet1!BC235+Sheet2!BC235</f>
        <v>0</v>
      </c>
      <c r="BD23" s="3">
        <f ca="1">Sheet1!BD235+Sheet2!BD235</f>
        <v>0</v>
      </c>
      <c r="BE23" s="3">
        <f ca="1">Sheet1!BE235+Sheet2!BE235</f>
        <v>0</v>
      </c>
      <c r="BF23" s="3">
        <f ca="1">Sheet1!BF235+Sheet2!BF235</f>
        <v>0</v>
      </c>
      <c r="BG23" s="3">
        <f ca="1">Sheet1!BG235+Sheet2!BG235</f>
        <v>0</v>
      </c>
      <c r="BH23" s="3">
        <f ca="1">Sheet1!BH235+Sheet2!BH235</f>
        <v>0</v>
      </c>
      <c r="BI23" s="3">
        <f ca="1">Sheet1!BI235+Sheet2!BI235</f>
        <v>0</v>
      </c>
      <c r="BJ23" s="3">
        <f ca="1">Sheet1!BJ235+Sheet2!BJ235</f>
        <v>0</v>
      </c>
      <c r="BK23" s="3">
        <f ca="1">Sheet1!BK235+Sheet2!BK235</f>
        <v>0</v>
      </c>
      <c r="BL23" s="3">
        <f ca="1">Sheet1!BL235+Sheet2!BL235</f>
        <v>0</v>
      </c>
      <c r="BM23" s="3">
        <f ca="1">Sheet1!BM235+Sheet2!BM235</f>
        <v>0</v>
      </c>
      <c r="BN23" s="3">
        <f ca="1">Sheet1!BN235+Sheet2!BN235</f>
        <v>0</v>
      </c>
      <c r="BO23" s="3">
        <f ca="1">Sheet1!BO235+Sheet2!BO235</f>
        <v>0</v>
      </c>
      <c r="BP23" s="3">
        <f ca="1">Sheet1!BP235+Sheet2!BP235</f>
        <v>0</v>
      </c>
      <c r="BQ23" s="3">
        <f ca="1">Sheet1!BQ235+Sheet2!BQ235</f>
        <v>0</v>
      </c>
      <c r="BR23" s="3">
        <f>Sheet1!BR235+Sheet2!BR235</f>
        <v>0</v>
      </c>
      <c r="BS23" s="3">
        <f>Sheet1!BS235+Sheet2!BS235</f>
        <v>0</v>
      </c>
      <c r="BT23" s="3">
        <f>Sheet1!BT235+Sheet2!BT235</f>
        <v>0</v>
      </c>
      <c r="BU23" s="3">
        <f>Sheet1!BU235+Sheet2!BU235</f>
        <v>0</v>
      </c>
      <c r="BV23" s="3">
        <f>Sheet1!BV235+Sheet2!BV235</f>
        <v>0</v>
      </c>
      <c r="BW23" s="3">
        <f>Sheet1!BW235+Sheet2!BW235</f>
        <v>0</v>
      </c>
      <c r="BX23" s="3">
        <f>Sheet1!BX235+Sheet2!BX235</f>
        <v>0</v>
      </c>
      <c r="BY23" s="3">
        <f>Sheet1!BY235+Sheet2!BY235</f>
        <v>0</v>
      </c>
      <c r="BZ23" s="3">
        <f>Sheet1!BZ235+Sheet2!BZ235</f>
        <v>0</v>
      </c>
      <c r="CA23" s="3">
        <f>Sheet1!CA235+Sheet2!CA235</f>
        <v>0</v>
      </c>
      <c r="CB23" s="3">
        <f>Sheet1!CB235+Sheet2!CB235</f>
        <v>0</v>
      </c>
      <c r="CC23" s="3">
        <f>Sheet1!CC235+Sheet2!CC235</f>
        <v>0</v>
      </c>
      <c r="CD23" s="3">
        <f>Sheet1!CD235+Sheet2!CD235</f>
        <v>0</v>
      </c>
      <c r="CE23" s="3">
        <f>Sheet1!CE235+Sheet2!CE235</f>
        <v>0</v>
      </c>
      <c r="CF23" s="3">
        <f>Sheet1!CF235+Sheet2!CF235</f>
        <v>0</v>
      </c>
      <c r="CG23" s="3">
        <f>Sheet1!CG235+Sheet2!CG235</f>
        <v>0</v>
      </c>
      <c r="CH23" s="3">
        <f>Sheet1!CH235+Sheet2!CH235</f>
        <v>0</v>
      </c>
      <c r="CI23" s="3">
        <f>Sheet1!CI235+Sheet2!CI235</f>
        <v>0</v>
      </c>
      <c r="CJ23" s="3">
        <f>Sheet1!CJ235+Sheet2!CJ235</f>
        <v>0</v>
      </c>
      <c r="CK23" s="3">
        <f>Sheet1!CK235+Sheet2!CK235</f>
        <v>0</v>
      </c>
      <c r="CL23" s="3">
        <f>Sheet1!CL235+Sheet2!CL235</f>
        <v>0</v>
      </c>
      <c r="CM23" s="3">
        <f>Sheet1!CM235+Sheet2!CM235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Sheet1!D165+Sheet2!D165</f>
        <v>0</v>
      </c>
      <c r="E25" s="3">
        <f ca="1">Sheet1!E165+Sheet2!E165</f>
        <v>0</v>
      </c>
      <c r="F25" s="3">
        <f ca="1">Sheet1!F165+Sheet2!F165</f>
        <v>0</v>
      </c>
      <c r="G25" s="3">
        <f ca="1">Sheet1!G165+Sheet2!G165</f>
        <v>0</v>
      </c>
      <c r="H25" s="3">
        <f ca="1">Sheet1!H165+Sheet2!H165</f>
        <v>178512.21818181817</v>
      </c>
      <c r="I25" s="3">
        <f ca="1">Sheet1!I165+Sheet2!I165</f>
        <v>178512.21818181817</v>
      </c>
      <c r="J25" s="3">
        <f ca="1">Sheet1!J165+Sheet2!J165</f>
        <v>535536.65454545442</v>
      </c>
      <c r="K25" s="3">
        <f ca="1">Sheet1!K165+Sheet2!K165</f>
        <v>535536.65454545442</v>
      </c>
      <c r="L25" s="3">
        <f ca="1">Sheet1!L165+Sheet2!L165</f>
        <v>1606609.9636363636</v>
      </c>
      <c r="M25" s="3">
        <f ca="1">Sheet1!M165+Sheet2!M165</f>
        <v>1606609.9636363636</v>
      </c>
      <c r="N25" s="3">
        <f ca="1">Sheet1!N165+Sheet2!N165</f>
        <v>1606609.9636363636</v>
      </c>
      <c r="O25" s="3">
        <f ca="1">Sheet1!O165+Sheet2!O165</f>
        <v>1606609.9636363636</v>
      </c>
      <c r="P25" s="3">
        <f ca="1">Sheet1!P165+Sheet2!P165</f>
        <v>1606609.9636363636</v>
      </c>
      <c r="Q25" s="3">
        <f ca="1">Sheet1!Q165+Sheet2!Q165</f>
        <v>1606609.9636363636</v>
      </c>
      <c r="R25" s="3">
        <f ca="1">Sheet1!R165+Sheet2!R165</f>
        <v>1606611.9272727272</v>
      </c>
      <c r="S25" s="3">
        <f ca="1">Sheet1!S165+Sheet2!S165</f>
        <v>1859915.2363636361</v>
      </c>
      <c r="T25" s="3">
        <f ca="1">Sheet1!T165+Sheet2!T165</f>
        <v>2038431.3818181816</v>
      </c>
      <c r="U25" s="3">
        <f ca="1">Sheet1!U165+Sheet2!U165</f>
        <v>2545038</v>
      </c>
      <c r="V25" s="3">
        <f ca="1">Sheet1!V165+Sheet2!V165</f>
        <v>2545049.7818181817</v>
      </c>
      <c r="W25" s="3">
        <f ca="1">Sheet1!W165+Sheet2!W165</f>
        <v>4064869.6363636358</v>
      </c>
      <c r="X25" s="3">
        <f ca="1">Sheet1!X165+Sheet2!X165</f>
        <v>4064869.6363636358</v>
      </c>
      <c r="Y25" s="3">
        <f ca="1">Sheet1!Y165+Sheet2!Y165</f>
        <v>4064869.6363636358</v>
      </c>
      <c r="Z25" s="3">
        <f ca="1">Sheet1!Z165+Sheet2!Z165</f>
        <v>4064869.6363636358</v>
      </c>
      <c r="AA25" s="3">
        <f ca="1">Sheet1!AA165+Sheet2!AA165</f>
        <v>4064869.6363636358</v>
      </c>
      <c r="AB25" s="3">
        <f ca="1">Sheet1!AB165+Sheet2!AB165</f>
        <v>4064869.6363636358</v>
      </c>
      <c r="AC25" s="3">
        <f ca="1">Sheet1!AC165+Sheet2!AC165</f>
        <v>4064869.6363636358</v>
      </c>
      <c r="AD25" s="3">
        <f ca="1">Sheet1!AD165+Sheet2!AD165</f>
        <v>4064879.8909090911</v>
      </c>
      <c r="AE25" s="3">
        <f ca="1">Sheet1!AE165+Sheet2!AE165</f>
        <v>4353889.418181817</v>
      </c>
      <c r="AF25" s="3">
        <f ca="1">Sheet1!AF165+Sheet2!AF165</f>
        <v>4353906.0000000009</v>
      </c>
      <c r="AG25" s="3">
        <f ca="1">Sheet1!AG165+Sheet2!AG165</f>
        <v>4425318.4363636356</v>
      </c>
      <c r="AH25" s="3">
        <f ca="1">Sheet1!AH165+Sheet2!AH165</f>
        <v>4425368.1818181854</v>
      </c>
      <c r="AI25" s="3">
        <f ca="1">Sheet1!AI165+Sheet2!AI165</f>
        <v>4639605.4909090903</v>
      </c>
      <c r="AJ25" s="3">
        <f ca="1">Sheet1!AJ165+Sheet2!AJ165</f>
        <v>4639605.4909090903</v>
      </c>
      <c r="AK25" s="3">
        <f ca="1">Sheet1!AK165+Sheet2!AK165</f>
        <v>4639605.4909090903</v>
      </c>
      <c r="AL25" s="3">
        <f ca="1">Sheet1!AL165+Sheet2!AL165</f>
        <v>4172073.4909090903</v>
      </c>
      <c r="AM25" s="3">
        <f ca="1">Sheet1!AM165+Sheet2!AM165</f>
        <v>4172073.4909090903</v>
      </c>
      <c r="AN25" s="3">
        <f ca="1">Sheet1!AN165+Sheet2!AN165</f>
        <v>3237009.4909090907</v>
      </c>
      <c r="AO25" s="3">
        <f ca="1">Sheet1!AO165+Sheet2!AO165</f>
        <v>3237009.4909090907</v>
      </c>
      <c r="AP25" s="3">
        <f ca="1">Sheet1!AP165+Sheet2!AP165</f>
        <v>431825.78181818238</v>
      </c>
      <c r="AQ25" s="3">
        <f ca="1">Sheet1!AQ165+Sheet2!AQ165</f>
        <v>467531.99999999994</v>
      </c>
      <c r="AR25" s="3">
        <f ca="1">Sheet1!AR165+Sheet2!AR165</f>
        <v>467531.99999999994</v>
      </c>
      <c r="AS25" s="3">
        <f ca="1">Sheet1!AS165+Sheet2!AS165</f>
        <v>467531.99999999994</v>
      </c>
      <c r="AT25" s="3">
        <f ca="1">Sheet1!AT165+Sheet2!AT165</f>
        <v>467531.99999999994</v>
      </c>
      <c r="AU25" s="3">
        <f ca="1">Sheet1!AU165+Sheet2!AU165</f>
        <v>467531.99999999994</v>
      </c>
      <c r="AV25" s="3">
        <f ca="1">Sheet1!AV165+Sheet2!AV165</f>
        <v>467531.99999999994</v>
      </c>
      <c r="AW25" s="3">
        <f ca="1">Sheet1!AW165+Sheet2!AW165</f>
        <v>467531.99999999994</v>
      </c>
      <c r="AX25" s="3">
        <f ca="1">Sheet1!AX165+Sheet2!AX165</f>
        <v>0</v>
      </c>
      <c r="AY25" s="3">
        <f ca="1">Sheet1!AY165+Sheet2!AY165</f>
        <v>0</v>
      </c>
      <c r="AZ25" s="3">
        <f ca="1">Sheet1!AZ165+Sheet2!AZ165</f>
        <v>0</v>
      </c>
      <c r="BA25" s="3">
        <f ca="1">Sheet1!BA165+Sheet2!BA165</f>
        <v>0</v>
      </c>
      <c r="BB25" s="3">
        <f ca="1">Sheet1!BB165+Sheet2!BB165</f>
        <v>0</v>
      </c>
      <c r="BC25" s="3">
        <f ca="1">Sheet1!BC165+Sheet2!BC165</f>
        <v>0</v>
      </c>
      <c r="BD25" s="3">
        <f ca="1">Sheet1!BD165+Sheet2!BD165</f>
        <v>0</v>
      </c>
      <c r="BE25" s="3">
        <f ca="1">Sheet1!BE165+Sheet2!BE165</f>
        <v>0</v>
      </c>
      <c r="BF25" s="3">
        <f ca="1">Sheet1!BF165+Sheet2!BF165</f>
        <v>0</v>
      </c>
      <c r="BG25" s="3">
        <f ca="1">Sheet1!BG165+Sheet2!BG165</f>
        <v>0</v>
      </c>
      <c r="BH25" s="3">
        <f ca="1">Sheet1!BH165+Sheet2!BH165</f>
        <v>0</v>
      </c>
      <c r="BI25" s="3">
        <f ca="1">Sheet1!BI165+Sheet2!BI165</f>
        <v>0</v>
      </c>
      <c r="BJ25" s="3">
        <f ca="1">Sheet1!BJ165+Sheet2!BJ165</f>
        <v>0</v>
      </c>
      <c r="BK25" s="3">
        <f ca="1">Sheet1!BK165+Sheet2!BK165</f>
        <v>0</v>
      </c>
      <c r="BL25" s="3">
        <f ca="1">Sheet1!BL165+Sheet2!BL165</f>
        <v>0</v>
      </c>
      <c r="BM25" s="3">
        <f ca="1">Sheet1!BM165+Sheet2!BM165</f>
        <v>0</v>
      </c>
      <c r="BN25" s="3">
        <f ca="1">Sheet1!BN165+Sheet2!BN165</f>
        <v>0</v>
      </c>
      <c r="BO25" s="3">
        <f ca="1">Sheet1!BO165+Sheet2!BO165</f>
        <v>0</v>
      </c>
      <c r="BP25" s="3">
        <f ca="1">Sheet1!BP165+Sheet2!BP165</f>
        <v>0</v>
      </c>
      <c r="BQ25" s="3">
        <f ca="1">Sheet1!BQ165+Sheet2!BQ165</f>
        <v>0</v>
      </c>
      <c r="BR25" s="3">
        <f ca="1">Sheet1!BR165+Sheet2!BR165</f>
        <v>0</v>
      </c>
      <c r="BS25" s="3">
        <f ca="1">Sheet1!BS165+Sheet2!BS165</f>
        <v>0</v>
      </c>
      <c r="BT25" s="3">
        <f ca="1">Sheet1!BT165+Sheet2!BT165</f>
        <v>0</v>
      </c>
      <c r="BU25" s="3">
        <f ca="1">Sheet1!BU165+Sheet2!BU165</f>
        <v>0</v>
      </c>
      <c r="BV25" s="3">
        <f ca="1">Sheet1!BV165+Sheet2!BV165</f>
        <v>0</v>
      </c>
      <c r="BW25" s="3">
        <f ca="1">Sheet1!BW165+Sheet2!BW165</f>
        <v>0</v>
      </c>
      <c r="BX25" s="3">
        <f ca="1">Sheet1!BX165+Sheet2!BX165</f>
        <v>0</v>
      </c>
      <c r="BY25" s="3">
        <f ca="1">Sheet1!BY165+Sheet2!BY165</f>
        <v>0</v>
      </c>
      <c r="BZ25" s="3">
        <f ca="1">Sheet1!BZ165+Sheet2!BZ165</f>
        <v>0</v>
      </c>
      <c r="CA25" s="3">
        <f ca="1">Sheet1!CA165+Sheet2!CA165</f>
        <v>0</v>
      </c>
      <c r="CB25" s="3">
        <f ca="1">Sheet1!CB165+Sheet2!CB165</f>
        <v>0</v>
      </c>
      <c r="CC25" s="3">
        <f ca="1">Sheet1!CC165+Sheet2!CC165</f>
        <v>0</v>
      </c>
      <c r="CD25" s="3">
        <f ca="1">Sheet1!CD165+Sheet2!CD165</f>
        <v>0</v>
      </c>
      <c r="CE25" s="3">
        <f ca="1">Sheet1!CE165+Sheet2!CE165</f>
        <v>0</v>
      </c>
      <c r="CF25" s="3">
        <f ca="1">Sheet1!CF165+Sheet2!CF165</f>
        <v>0</v>
      </c>
      <c r="CG25" s="3">
        <f>Sheet1!CG165+Sheet2!CG165</f>
        <v>0</v>
      </c>
      <c r="CH25" s="3">
        <f>Sheet1!CH165+Sheet2!CH165</f>
        <v>0</v>
      </c>
      <c r="CI25" s="3">
        <f>Sheet1!CI165+Sheet2!CI165</f>
        <v>0</v>
      </c>
      <c r="CJ25" s="3">
        <f>Sheet1!CJ165+Sheet2!CJ165</f>
        <v>0</v>
      </c>
      <c r="CK25" s="3">
        <f>Sheet1!CK165+Sheet2!CK165</f>
        <v>0</v>
      </c>
      <c r="CL25" s="3">
        <f>Sheet1!CL165+Sheet2!CL165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274</v>
      </c>
      <c r="D26" s="3">
        <f>Sheet1!D168+Sheet2!D168</f>
        <v>0</v>
      </c>
      <c r="E26" s="3">
        <f>Sheet1!E168+Sheet2!E168</f>
        <v>0</v>
      </c>
      <c r="F26" s="3">
        <f>Sheet1!F168+Sheet2!F168</f>
        <v>0</v>
      </c>
      <c r="G26" s="3">
        <f>Sheet1!G168+Sheet2!G168</f>
        <v>0</v>
      </c>
      <c r="H26" s="3">
        <f>Sheet1!H168+Sheet2!H168</f>
        <v>0</v>
      </c>
      <c r="I26" s="3">
        <f>Sheet1!I168+Sheet2!I168</f>
        <v>0</v>
      </c>
      <c r="J26" s="3">
        <f>Sheet1!J168+Sheet2!J168</f>
        <v>0</v>
      </c>
      <c r="K26" s="3">
        <f>Sheet1!K168+Sheet2!K168</f>
        <v>0</v>
      </c>
      <c r="L26" s="3">
        <f>Sheet1!L168+Sheet2!L168</f>
        <v>0</v>
      </c>
      <c r="M26" s="3">
        <f>Sheet1!M168+Sheet2!M168</f>
        <v>0</v>
      </c>
      <c r="N26" s="3">
        <f>Sheet1!N168+Sheet2!N168</f>
        <v>0</v>
      </c>
      <c r="O26" s="3">
        <f>Sheet1!O168+Sheet2!O168</f>
        <v>0</v>
      </c>
      <c r="P26" s="3">
        <f>Sheet1!P168+Sheet2!P168</f>
        <v>0</v>
      </c>
      <c r="Q26" s="3">
        <f>Sheet1!Q168+Sheet2!Q168</f>
        <v>0</v>
      </c>
      <c r="R26" s="3">
        <f>Sheet1!R168+Sheet2!R168</f>
        <v>0</v>
      </c>
      <c r="S26" s="3">
        <f>Sheet1!S168+Sheet2!S168</f>
        <v>0</v>
      </c>
      <c r="T26" s="3">
        <f>Sheet1!T168+Sheet2!T168</f>
        <v>0</v>
      </c>
      <c r="U26" s="3">
        <f>Sheet1!U168+Sheet2!U168</f>
        <v>0</v>
      </c>
      <c r="V26" s="3">
        <f>Sheet1!V168+Sheet2!V168</f>
        <v>0</v>
      </c>
      <c r="W26" s="3">
        <f>Sheet1!W168+Sheet2!W168</f>
        <v>0</v>
      </c>
      <c r="X26" s="3">
        <f>Sheet1!X168+Sheet2!X168</f>
        <v>0</v>
      </c>
      <c r="Y26" s="3">
        <f>Sheet1!Y168+Sheet2!Y168</f>
        <v>0</v>
      </c>
      <c r="Z26" s="3">
        <f>Sheet1!Z168+Sheet2!Z168</f>
        <v>0</v>
      </c>
      <c r="AA26" s="3">
        <f>Sheet1!AA168+Sheet2!AA168</f>
        <v>0</v>
      </c>
      <c r="AB26" s="3">
        <f>Sheet1!AB168+Sheet2!AB168</f>
        <v>0</v>
      </c>
      <c r="AC26" s="3">
        <f>Sheet1!AC168+Sheet2!AC168</f>
        <v>0</v>
      </c>
      <c r="AD26" s="3">
        <f>Sheet1!AD168+Sheet2!AD168</f>
        <v>0</v>
      </c>
      <c r="AE26" s="3">
        <f>Sheet1!AE168+Sheet2!AE168</f>
        <v>0</v>
      </c>
      <c r="AF26" s="3">
        <f>Sheet1!AF168+Sheet2!AF168</f>
        <v>0</v>
      </c>
      <c r="AG26" s="3">
        <f>Sheet1!AG168+Sheet2!AG168</f>
        <v>0</v>
      </c>
      <c r="AH26" s="3">
        <f>Sheet1!AH168+Sheet2!AH168</f>
        <v>0</v>
      </c>
      <c r="AI26" s="3">
        <f>Sheet1!AI168+Sheet2!AI168</f>
        <v>0</v>
      </c>
      <c r="AJ26" s="3">
        <f>Sheet1!AJ168+Sheet2!AJ168</f>
        <v>0</v>
      </c>
      <c r="AK26" s="3">
        <f>Sheet1!AK168+Sheet2!AK168</f>
        <v>0</v>
      </c>
      <c r="AL26" s="3">
        <f>Sheet1!AL168+Sheet2!AL168</f>
        <v>0</v>
      </c>
      <c r="AM26" s="3">
        <f>Sheet1!AM168+Sheet2!AM168</f>
        <v>0</v>
      </c>
      <c r="AN26" s="3">
        <f>Sheet1!AN168+Sheet2!AN168</f>
        <v>0</v>
      </c>
      <c r="AO26" s="3">
        <f>Sheet1!AO168+Sheet2!AO168</f>
        <v>0</v>
      </c>
      <c r="AP26" s="3">
        <f>Sheet1!AP168+Sheet2!AP168</f>
        <v>0</v>
      </c>
      <c r="AQ26" s="3">
        <f>Sheet1!AQ168+Sheet2!AQ168</f>
        <v>0</v>
      </c>
      <c r="AR26" s="3">
        <f>Sheet1!AR168+Sheet2!AR168</f>
        <v>0</v>
      </c>
      <c r="AS26" s="3">
        <f>Sheet1!AS168+Sheet2!AS168</f>
        <v>0</v>
      </c>
      <c r="AT26" s="3">
        <f>Sheet1!AT168+Sheet2!AT168</f>
        <v>0</v>
      </c>
      <c r="AU26" s="3">
        <f>Sheet1!AU168+Sheet2!AU168</f>
        <v>0</v>
      </c>
      <c r="AV26" s="3">
        <f>Sheet1!AV168+Sheet2!AV168</f>
        <v>0</v>
      </c>
      <c r="AW26" s="3">
        <f>Sheet1!AW168+Sheet2!AW168</f>
        <v>0</v>
      </c>
      <c r="AX26" s="3">
        <f>Sheet1!AX168+Sheet2!AX168</f>
        <v>0</v>
      </c>
      <c r="AY26" s="3">
        <f>Sheet1!AY168+Sheet2!AY168</f>
        <v>0</v>
      </c>
      <c r="AZ26" s="3">
        <f>Sheet1!AZ168+Sheet2!AZ168</f>
        <v>0</v>
      </c>
      <c r="BA26" s="3">
        <f>Sheet1!BA168+Sheet2!BA168</f>
        <v>0</v>
      </c>
      <c r="BB26" s="3">
        <f ca="1">Sheet1!BB168+Sheet2!BB168</f>
        <v>72160426.481630594</v>
      </c>
      <c r="BC26" s="3">
        <f>Sheet1!BC168+Sheet2!BC168</f>
        <v>0</v>
      </c>
      <c r="BD26" s="3">
        <f>Sheet1!BD168+Sheet2!BD168</f>
        <v>0</v>
      </c>
      <c r="BE26" s="3">
        <f>Sheet1!BE168+Sheet2!BE168</f>
        <v>0</v>
      </c>
      <c r="BF26" s="3">
        <f>Sheet1!BF168+Sheet2!BF168</f>
        <v>0</v>
      </c>
      <c r="BG26" s="3">
        <f>Sheet1!BG168+Sheet2!BG168</f>
        <v>0</v>
      </c>
      <c r="BH26" s="3">
        <f>Sheet1!BH168+Sheet2!BH168</f>
        <v>0</v>
      </c>
      <c r="BI26" s="3">
        <f>Sheet1!BI168+Sheet2!BI168</f>
        <v>0</v>
      </c>
      <c r="BJ26" s="3">
        <f>Sheet1!BJ168+Sheet2!BJ168</f>
        <v>0</v>
      </c>
      <c r="BK26" s="3">
        <f>Sheet1!BK168+Sheet2!BK168</f>
        <v>0</v>
      </c>
      <c r="BL26" s="3">
        <f>Sheet1!BL168+Sheet2!BL168</f>
        <v>0</v>
      </c>
      <c r="BM26" s="3">
        <f>Sheet1!BM168+Sheet2!BM168</f>
        <v>0</v>
      </c>
      <c r="BN26" s="3">
        <f>Sheet1!BN168+Sheet2!BN168</f>
        <v>0</v>
      </c>
      <c r="BO26" s="3">
        <f>Sheet1!BO168+Sheet2!BO168</f>
        <v>0</v>
      </c>
      <c r="BP26" s="3">
        <f>Sheet1!BP168+Sheet2!BP168</f>
        <v>0</v>
      </c>
      <c r="BQ26" s="3">
        <f>Sheet1!BQ168+Sheet2!BQ168</f>
        <v>0</v>
      </c>
      <c r="BR26" s="3">
        <f>Sheet1!BR168+Sheet2!BR168</f>
        <v>0</v>
      </c>
      <c r="BS26" s="3">
        <f>Sheet1!BS168+Sheet2!BS168</f>
        <v>0</v>
      </c>
      <c r="BT26" s="3">
        <f>Sheet1!BT168+Sheet2!BT168</f>
        <v>0</v>
      </c>
      <c r="BU26" s="3">
        <f>Sheet1!BU168+Sheet2!BU168</f>
        <v>0</v>
      </c>
      <c r="BV26" s="3">
        <f>Sheet1!BV168+Sheet2!BV168</f>
        <v>0</v>
      </c>
      <c r="BW26" s="3">
        <f>Sheet1!BW168+Sheet2!BW168</f>
        <v>0</v>
      </c>
      <c r="BX26" s="3">
        <f>Sheet1!BX168+Sheet2!BX168</f>
        <v>0</v>
      </c>
      <c r="BY26" s="3">
        <f>Sheet1!BY168+Sheet2!BY168</f>
        <v>0</v>
      </c>
      <c r="BZ26" s="3">
        <f>Sheet1!BZ168+Sheet2!BZ168</f>
        <v>0</v>
      </c>
      <c r="CA26" s="3">
        <f>Sheet1!CA168+Sheet2!CA168</f>
        <v>0</v>
      </c>
      <c r="CB26" s="3">
        <f>Sheet1!CB168+Sheet2!CB168</f>
        <v>0</v>
      </c>
      <c r="CC26" s="3">
        <f>Sheet1!CC168+Sheet2!CC168</f>
        <v>0</v>
      </c>
      <c r="CD26" s="3">
        <f>Sheet1!CD168+Sheet2!CD168</f>
        <v>0</v>
      </c>
      <c r="CE26" s="3">
        <f>Sheet1!CE168+Sheet2!CE168</f>
        <v>0</v>
      </c>
      <c r="CF26" s="3">
        <f>Sheet1!CF168+Sheet2!CF168</f>
        <v>0</v>
      </c>
      <c r="CG26" s="3">
        <f>Sheet1!CG168+Sheet2!CG168</f>
        <v>0</v>
      </c>
      <c r="CH26" s="3">
        <f>Sheet1!CH168+Sheet2!CH168</f>
        <v>0</v>
      </c>
      <c r="CI26" s="3">
        <f>Sheet1!CI168+Sheet2!CI168</f>
        <v>0</v>
      </c>
      <c r="CJ26" s="3">
        <f>Sheet1!CJ168+Sheet2!CJ168</f>
        <v>0</v>
      </c>
      <c r="CK26" s="3">
        <f>Sheet1!CK168+Sheet2!CK168</f>
        <v>0</v>
      </c>
      <c r="CL26" s="3">
        <f>Sheet1!CL168+Sheet2!CL168</f>
        <v>0</v>
      </c>
      <c r="CM26" s="3">
        <f>Sheet1!CM168+Sheet2!CM168</f>
        <v>0</v>
      </c>
      <c r="CN26" s="3">
        <f>Sheet1!CN168+Sheet2!CN168</f>
        <v>0</v>
      </c>
      <c r="CO26" s="3">
        <f>Sheet1!CO168+Sheet2!CO168</f>
        <v>0</v>
      </c>
      <c r="CP26" s="3">
        <f>Sheet1!CP168+Sheet2!CP168</f>
        <v>0</v>
      </c>
    </row>
    <row r="27" spans="1:94">
      <c r="A27" s="68" t="s">
        <v>175</v>
      </c>
      <c r="D27" s="3">
        <f ca="1">Sheet1!D171+Sheet2!D171</f>
        <v>0</v>
      </c>
      <c r="E27" s="3">
        <f ca="1">Sheet1!E171+Sheet2!E171</f>
        <v>0</v>
      </c>
      <c r="F27" s="3">
        <f ca="1">Sheet1!F171+Sheet2!F171</f>
        <v>0</v>
      </c>
      <c r="G27" s="3">
        <f ca="1">Sheet1!G171+Sheet2!G171</f>
        <v>0</v>
      </c>
      <c r="H27" s="3">
        <f ca="1">Sheet1!H171+Sheet2!H171</f>
        <v>21421.466181818181</v>
      </c>
      <c r="I27" s="3">
        <f ca="1">Sheet1!I171+Sheet2!I171</f>
        <v>21421.466181818181</v>
      </c>
      <c r="J27" s="3">
        <f ca="1">Sheet1!J171+Sheet2!J171</f>
        <v>64264.398545454525</v>
      </c>
      <c r="K27" s="3">
        <f ca="1">Sheet1!K171+Sheet2!K171</f>
        <v>64264.398545454525</v>
      </c>
      <c r="L27" s="3">
        <f ca="1">Sheet1!L171+Sheet2!L171</f>
        <v>192793.19563636364</v>
      </c>
      <c r="M27" s="3">
        <f ca="1">Sheet1!M171+Sheet2!M171</f>
        <v>192793.19563636364</v>
      </c>
      <c r="N27" s="3">
        <f ca="1">Sheet1!N171+Sheet2!N171</f>
        <v>192793.19563636364</v>
      </c>
      <c r="O27" s="3">
        <f ca="1">Sheet1!O171+Sheet2!O171</f>
        <v>192793.19563636364</v>
      </c>
      <c r="P27" s="3">
        <f ca="1">Sheet1!P171+Sheet2!P171</f>
        <v>192793.19563636364</v>
      </c>
      <c r="Q27" s="3">
        <f ca="1">Sheet1!Q171+Sheet2!Q171</f>
        <v>192793.19563636364</v>
      </c>
      <c r="R27" s="3">
        <f ca="1">Sheet1!R171+Sheet2!R171</f>
        <v>192793.43127272726</v>
      </c>
      <c r="S27" s="3">
        <f ca="1">Sheet1!S171+Sheet2!S171</f>
        <v>223189.82836363633</v>
      </c>
      <c r="T27" s="3">
        <f ca="1">Sheet1!T171+Sheet2!T171</f>
        <v>244611.7658181818</v>
      </c>
      <c r="U27" s="3">
        <f ca="1">Sheet1!U171+Sheet2!U171</f>
        <v>305404.56</v>
      </c>
      <c r="V27" s="3">
        <f ca="1">Sheet1!V171+Sheet2!V171</f>
        <v>305405.97381818178</v>
      </c>
      <c r="W27" s="3">
        <f ca="1">Sheet1!W171+Sheet2!W171</f>
        <v>487784.35636363627</v>
      </c>
      <c r="X27" s="3">
        <f ca="1">Sheet1!X171+Sheet2!X171</f>
        <v>487784.35636363627</v>
      </c>
      <c r="Y27" s="3">
        <f ca="1">Sheet1!Y171+Sheet2!Y171</f>
        <v>487784.35636363627</v>
      </c>
      <c r="Z27" s="3">
        <f ca="1">Sheet1!Z171+Sheet2!Z171</f>
        <v>487784.35636363627</v>
      </c>
      <c r="AA27" s="3">
        <f ca="1">Sheet1!AA171+Sheet2!AA171</f>
        <v>487784.35636363627</v>
      </c>
      <c r="AB27" s="3">
        <f ca="1">Sheet1!AB171+Sheet2!AB171</f>
        <v>487784.35636363627</v>
      </c>
      <c r="AC27" s="3">
        <f ca="1">Sheet1!AC171+Sheet2!AC171</f>
        <v>487784.35636363627</v>
      </c>
      <c r="AD27" s="3">
        <f ca="1">Sheet1!AD171+Sheet2!AD171</f>
        <v>487785.58690909093</v>
      </c>
      <c r="AE27" s="3">
        <f ca="1">Sheet1!AE171+Sheet2!AE171</f>
        <v>522466.73018181801</v>
      </c>
      <c r="AF27" s="3">
        <f ca="1">Sheet1!AF171+Sheet2!AF171</f>
        <v>522468.72000000009</v>
      </c>
      <c r="AG27" s="3">
        <f ca="1">Sheet1!AG171+Sheet2!AG171</f>
        <v>531038.21236363624</v>
      </c>
      <c r="AH27" s="3">
        <f ca="1">Sheet1!AH171+Sheet2!AH171</f>
        <v>531044.18181818223</v>
      </c>
      <c r="AI27" s="3">
        <f ca="1">Sheet1!AI171+Sheet2!AI171</f>
        <v>556752.65890909079</v>
      </c>
      <c r="AJ27" s="3">
        <f ca="1">Sheet1!AJ171+Sheet2!AJ171</f>
        <v>556752.65890909079</v>
      </c>
      <c r="AK27" s="3">
        <f ca="1">Sheet1!AK171+Sheet2!AK171</f>
        <v>556752.65890909079</v>
      </c>
      <c r="AL27" s="3">
        <f ca="1">Sheet1!AL171+Sheet2!AL171</f>
        <v>500648.81890909083</v>
      </c>
      <c r="AM27" s="3">
        <f ca="1">Sheet1!AM171+Sheet2!AM171</f>
        <v>500648.81890909083</v>
      </c>
      <c r="AN27" s="3">
        <f ca="1">Sheet1!AN171+Sheet2!AN171</f>
        <v>388441.13890909089</v>
      </c>
      <c r="AO27" s="3">
        <f ca="1">Sheet1!AO171+Sheet2!AO171</f>
        <v>388441.13890909089</v>
      </c>
      <c r="AP27" s="3">
        <f ca="1">Sheet1!AP171+Sheet2!AP171</f>
        <v>51819.093818181886</v>
      </c>
      <c r="AQ27" s="3">
        <f ca="1">Sheet1!AQ171+Sheet2!AQ171</f>
        <v>56103.839999999989</v>
      </c>
      <c r="AR27" s="3">
        <f ca="1">Sheet1!AR171+Sheet2!AR171</f>
        <v>56103.839999999989</v>
      </c>
      <c r="AS27" s="3">
        <f ca="1">Sheet1!AS171+Sheet2!AS171</f>
        <v>56103.839999999989</v>
      </c>
      <c r="AT27" s="3">
        <f ca="1">Sheet1!AT171+Sheet2!AT171</f>
        <v>56103.839999999989</v>
      </c>
      <c r="AU27" s="3">
        <f ca="1">Sheet1!AU171+Sheet2!AU171</f>
        <v>56103.839999999989</v>
      </c>
      <c r="AV27" s="3">
        <f ca="1">Sheet1!AV171+Sheet2!AV171</f>
        <v>56103.839999999989</v>
      </c>
      <c r="AW27" s="3">
        <f ca="1">Sheet1!AW171+Sheet2!AW171</f>
        <v>56103.839999999989</v>
      </c>
      <c r="AX27" s="3">
        <f ca="1">Sheet1!AX171+Sheet2!AX171</f>
        <v>0</v>
      </c>
      <c r="AY27" s="3">
        <f ca="1">Sheet1!AY171+Sheet2!AY171</f>
        <v>0</v>
      </c>
      <c r="AZ27" s="3">
        <f ca="1">Sheet1!AZ171+Sheet2!AZ171</f>
        <v>0</v>
      </c>
      <c r="BA27" s="3">
        <f ca="1">Sheet1!BA171+Sheet2!BA171</f>
        <v>0</v>
      </c>
      <c r="BB27" s="3">
        <f ca="1">Sheet1!BB171+Sheet2!BB171</f>
        <v>8659251.1777956709</v>
      </c>
      <c r="BC27" s="3">
        <f ca="1">Sheet1!BC171+Sheet2!BC171</f>
        <v>0</v>
      </c>
      <c r="BD27" s="3">
        <f ca="1">Sheet1!BD171+Sheet2!BD171</f>
        <v>0</v>
      </c>
      <c r="BE27" s="3">
        <f ca="1">Sheet1!BE171+Sheet2!BE171</f>
        <v>0</v>
      </c>
      <c r="BF27" s="3">
        <f ca="1">Sheet1!BF171+Sheet2!BF171</f>
        <v>0</v>
      </c>
      <c r="BG27" s="3">
        <f ca="1">Sheet1!BG171+Sheet2!BG171</f>
        <v>0</v>
      </c>
      <c r="BH27" s="3">
        <f ca="1">Sheet1!BH171+Sheet2!BH171</f>
        <v>0</v>
      </c>
      <c r="BI27" s="3">
        <f ca="1">Sheet1!BI171+Sheet2!BI171</f>
        <v>0</v>
      </c>
      <c r="BJ27" s="3">
        <f ca="1">Sheet1!BJ171+Sheet2!BJ171</f>
        <v>0</v>
      </c>
      <c r="BK27" s="3">
        <f ca="1">Sheet1!BK171+Sheet2!BK171</f>
        <v>0</v>
      </c>
      <c r="BL27" s="3">
        <f ca="1">Sheet1!BL171+Sheet2!BL171</f>
        <v>0</v>
      </c>
      <c r="BM27" s="3">
        <f ca="1">Sheet1!BM171+Sheet2!BM171</f>
        <v>0</v>
      </c>
      <c r="BN27" s="3">
        <f ca="1">Sheet1!BN171+Sheet2!BN171</f>
        <v>0</v>
      </c>
      <c r="BO27" s="3">
        <f ca="1">Sheet1!BO171+Sheet2!BO171</f>
        <v>0</v>
      </c>
      <c r="BP27" s="3">
        <f ca="1">Sheet1!BP171+Sheet2!BP171</f>
        <v>0</v>
      </c>
      <c r="BQ27" s="3">
        <f ca="1">Sheet1!BQ171+Sheet2!BQ171</f>
        <v>0</v>
      </c>
      <c r="BR27" s="3">
        <f ca="1">Sheet1!BR171+Sheet2!BR171</f>
        <v>0</v>
      </c>
      <c r="BS27" s="3">
        <f ca="1">Sheet1!BS171+Sheet2!BS171</f>
        <v>0</v>
      </c>
      <c r="BT27" s="3">
        <f ca="1">Sheet1!BT171+Sheet2!BT171</f>
        <v>0</v>
      </c>
      <c r="BU27" s="3">
        <f ca="1">Sheet1!BU171+Sheet2!BU171</f>
        <v>0</v>
      </c>
      <c r="BV27" s="3">
        <f ca="1">Sheet1!BV171+Sheet2!BV171</f>
        <v>0</v>
      </c>
      <c r="BW27" s="3">
        <f ca="1">Sheet1!BW171+Sheet2!BW171</f>
        <v>0</v>
      </c>
      <c r="BX27" s="3">
        <f ca="1">Sheet1!BX171+Sheet2!BX171</f>
        <v>0</v>
      </c>
      <c r="BY27" s="3">
        <f ca="1">Sheet1!BY171+Sheet2!BY171</f>
        <v>0</v>
      </c>
      <c r="BZ27" s="3">
        <f ca="1">Sheet1!BZ171+Sheet2!BZ171</f>
        <v>0</v>
      </c>
      <c r="CA27" s="3">
        <f ca="1">Sheet1!CA171+Sheet2!CA171</f>
        <v>0</v>
      </c>
      <c r="CB27" s="3">
        <f ca="1">Sheet1!CB171+Sheet2!CB171</f>
        <v>0</v>
      </c>
      <c r="CC27" s="3">
        <f ca="1">Sheet1!CC171+Sheet2!CC171</f>
        <v>0</v>
      </c>
      <c r="CD27" s="3">
        <f ca="1">Sheet1!CD171+Sheet2!CD171</f>
        <v>0</v>
      </c>
      <c r="CE27" s="3">
        <f ca="1">Sheet1!CE171+Sheet2!CE171</f>
        <v>0</v>
      </c>
      <c r="CF27" s="3">
        <f ca="1">Sheet1!CF171+Sheet2!CF171</f>
        <v>0</v>
      </c>
      <c r="CG27" s="3">
        <f>Sheet1!CG171+Sheet2!CG171</f>
        <v>0</v>
      </c>
      <c r="CH27" s="3">
        <f>Sheet1!CH171+Sheet2!CH171</f>
        <v>0</v>
      </c>
      <c r="CI27" s="3">
        <f>Sheet1!CI171+Sheet2!CI171</f>
        <v>0</v>
      </c>
      <c r="CJ27" s="3">
        <f>Sheet1!CJ171+Sheet2!CJ171</f>
        <v>0</v>
      </c>
      <c r="CK27" s="3">
        <f>Sheet1!CK171+Sheet2!CK171</f>
        <v>0</v>
      </c>
      <c r="CL27" s="3">
        <f>Sheet1!CL171+Sheet2!CL171</f>
        <v>0</v>
      </c>
      <c r="CM27" s="3">
        <f>Sheet1!CM171+Sheet2!CM171</f>
        <v>0</v>
      </c>
      <c r="CN27" s="3">
        <f>Sheet1!CN171+Sheet2!CN171</f>
        <v>0</v>
      </c>
      <c r="CO27" s="3">
        <f>Sheet1!CO171+Sheet2!CO171</f>
        <v>0</v>
      </c>
      <c r="CP27" s="3">
        <f>Sheet1!CP171+Sheet2!CP171</f>
        <v>0</v>
      </c>
    </row>
    <row r="28" spans="1:94">
      <c r="A28" s="68" t="s">
        <v>275</v>
      </c>
      <c r="B28" t="s">
        <v>190</v>
      </c>
      <c r="D28" s="3">
        <f ca="1">Sheet1!D194+Sheet1!D195+Sheet2!D194+Sheet2!D195</f>
        <v>0</v>
      </c>
      <c r="E28" s="3">
        <f ca="1">Sheet1!E194+Sheet1!E195+Sheet2!E194+Sheet2!E195</f>
        <v>0</v>
      </c>
      <c r="F28" s="3">
        <f ca="1">Sheet1!F194+Sheet1!F195+Sheet2!F194+Sheet2!F195</f>
        <v>0</v>
      </c>
      <c r="G28" s="3">
        <f ca="1">Sheet1!G194+Sheet1!G195+Sheet2!G194+Sheet2!G195</f>
        <v>0</v>
      </c>
      <c r="H28" s="3">
        <f ca="1">Sheet1!H194+Sheet1!H195+Sheet2!H194+Sheet2!H195</f>
        <v>178512.21818181817</v>
      </c>
      <c r="I28" s="3">
        <f ca="1">Sheet1!I194+Sheet1!I195+Sheet2!I194+Sheet2!I195</f>
        <v>178512.21818181817</v>
      </c>
      <c r="J28" s="3">
        <f ca="1">Sheet1!J194+Sheet1!J195+Sheet2!J194+Sheet2!J195</f>
        <v>535536.65454545442</v>
      </c>
      <c r="K28" s="3">
        <f ca="1">Sheet1!K194+Sheet1!K195+Sheet2!K194+Sheet2!K195</f>
        <v>535536.65454545442</v>
      </c>
      <c r="L28" s="3">
        <f ca="1">Sheet1!L194+Sheet1!L195+Sheet2!L194+Sheet2!L195</f>
        <v>1606609.9636363636</v>
      </c>
      <c r="M28" s="3">
        <f ca="1">Sheet1!M194+Sheet1!M195+Sheet2!M194+Sheet2!M195</f>
        <v>1606609.9636363636</v>
      </c>
      <c r="N28" s="3">
        <f ca="1">Sheet1!N194+Sheet1!N195+Sheet2!N194+Sheet2!N195</f>
        <v>1606609.9636363636</v>
      </c>
      <c r="O28" s="3">
        <f ca="1">Sheet1!O194+Sheet1!O195+Sheet2!O194+Sheet2!O195</f>
        <v>1606609.9636363636</v>
      </c>
      <c r="P28" s="3">
        <f ca="1">Sheet1!P194+Sheet1!P195+Sheet2!P194+Sheet2!P195</f>
        <v>1606609.9636363636</v>
      </c>
      <c r="Q28" s="3">
        <f ca="1">Sheet1!Q194+Sheet1!Q195+Sheet2!Q194+Sheet2!Q195</f>
        <v>1606609.9636363636</v>
      </c>
      <c r="R28" s="3">
        <f ca="1">Sheet1!R194+Sheet1!R195+Sheet2!R194+Sheet2!R195</f>
        <v>1606611.9272727272</v>
      </c>
      <c r="S28" s="3">
        <f ca="1">Sheet1!S194+Sheet1!S195+Sheet2!S194+Sheet2!S195</f>
        <v>1859915.2363636361</v>
      </c>
      <c r="T28" s="3">
        <f ca="1">Sheet1!T194+Sheet1!T195+Sheet2!T194+Sheet2!T195</f>
        <v>2038431.3818181816</v>
      </c>
      <c r="U28" s="3">
        <f ca="1">Sheet1!U194+Sheet1!U195+Sheet2!U194+Sheet2!U195</f>
        <v>2545038</v>
      </c>
      <c r="V28" s="3">
        <f ca="1">Sheet1!V194+Sheet1!V195+Sheet2!V194+Sheet2!V195</f>
        <v>2545049.7818181817</v>
      </c>
      <c r="W28" s="3">
        <f ca="1">Sheet1!W194+Sheet1!W195+Sheet2!W194+Sheet2!W195</f>
        <v>4064869.6363636358</v>
      </c>
      <c r="X28" s="3">
        <f ca="1">Sheet1!X194+Sheet1!X195+Sheet2!X194+Sheet2!X195</f>
        <v>4064869.6363636358</v>
      </c>
      <c r="Y28" s="3">
        <f ca="1">Sheet1!Y194+Sheet1!Y195+Sheet2!Y194+Sheet2!Y195</f>
        <v>4064869.6363636358</v>
      </c>
      <c r="Z28" s="3">
        <f ca="1">Sheet1!Z194+Sheet1!Z195+Sheet2!Z194+Sheet2!Z195</f>
        <v>4064869.6363636358</v>
      </c>
      <c r="AA28" s="3">
        <f ca="1">Sheet1!AA194+Sheet1!AA195+Sheet2!AA194+Sheet2!AA195</f>
        <v>4064869.6363636358</v>
      </c>
      <c r="AB28" s="3">
        <f ca="1">Sheet1!AB194+Sheet1!AB195+Sheet2!AB194+Sheet2!AB195</f>
        <v>4064869.6363636358</v>
      </c>
      <c r="AC28" s="3">
        <f ca="1">Sheet1!AC194+Sheet1!AC195+Sheet2!AC194+Sheet2!AC195</f>
        <v>4064869.6363636358</v>
      </c>
      <c r="AD28" s="3">
        <f ca="1">Sheet1!AD194+Sheet1!AD195+Sheet2!AD194+Sheet2!AD195</f>
        <v>4064879.8909090911</v>
      </c>
      <c r="AE28" s="3">
        <f ca="1">Sheet1!AE194+Sheet1!AE195+Sheet2!AE194+Sheet2!AE195</f>
        <v>4353889.418181817</v>
      </c>
      <c r="AF28" s="3">
        <f ca="1">Sheet1!AF194+Sheet1!AF195+Sheet2!AF194+Sheet2!AF195</f>
        <v>4353906.0000000009</v>
      </c>
      <c r="AG28" s="3">
        <f ca="1">Sheet1!AG194+Sheet1!AG195+Sheet2!AG194+Sheet2!AG195</f>
        <v>4425318.4363636356</v>
      </c>
      <c r="AH28" s="3">
        <f ca="1">Sheet1!AH194+Sheet1!AH195+Sheet2!AH194+Sheet2!AH195</f>
        <v>4425368.1818181854</v>
      </c>
      <c r="AI28" s="3">
        <f ca="1">Sheet1!AI194+Sheet1!AI195+Sheet2!AI194+Sheet2!AI195</f>
        <v>4639605.4909090903</v>
      </c>
      <c r="AJ28" s="3">
        <f ca="1">Sheet1!AJ194+Sheet1!AJ195+Sheet2!AJ194+Sheet2!AJ195</f>
        <v>4639605.4909090903</v>
      </c>
      <c r="AK28" s="3">
        <f ca="1">Sheet1!AK194+Sheet1!AK195+Sheet2!AK194+Sheet2!AK195</f>
        <v>4639605.4909090903</v>
      </c>
      <c r="AL28" s="3">
        <f ca="1">Sheet1!AL194+Sheet1!AL195+Sheet2!AL194+Sheet2!AL195</f>
        <v>4172073.4909090903</v>
      </c>
      <c r="AM28" s="3">
        <f ca="1">Sheet1!AM194+Sheet1!AM195+Sheet2!AM194+Sheet2!AM195</f>
        <v>4172073.4909090903</v>
      </c>
      <c r="AN28" s="3">
        <f ca="1">Sheet1!AN194+Sheet1!AN195+Sheet2!AN194+Sheet2!AN195</f>
        <v>3237009.4909090907</v>
      </c>
      <c r="AO28" s="3">
        <f ca="1">Sheet1!AO194+Sheet1!AO195+Sheet2!AO194+Sheet2!AO195</f>
        <v>3237009.4909090907</v>
      </c>
      <c r="AP28" s="3">
        <f ca="1">Sheet1!AP194+Sheet1!AP195+Sheet2!AP194+Sheet2!AP195</f>
        <v>431825.78181818238</v>
      </c>
      <c r="AQ28" s="3">
        <f ca="1">Sheet1!AQ194+Sheet1!AQ195+Sheet2!AQ194+Sheet2!AQ195</f>
        <v>467531.99999999994</v>
      </c>
      <c r="AR28" s="3">
        <f ca="1">Sheet1!AR194+Sheet1!AR195+Sheet2!AR194+Sheet2!AR195</f>
        <v>467531.99999999994</v>
      </c>
      <c r="AS28" s="3">
        <f ca="1">Sheet1!AS194+Sheet1!AS195+Sheet2!AS194+Sheet2!AS195</f>
        <v>467531.99999999994</v>
      </c>
      <c r="AT28" s="3">
        <f ca="1">Sheet1!AT194+Sheet1!AT195+Sheet2!AT194+Sheet2!AT195</f>
        <v>467531.99999999994</v>
      </c>
      <c r="AU28" s="3">
        <f ca="1">Sheet1!AU194+Sheet1!AU195+Sheet2!AU194+Sheet2!AU195</f>
        <v>467531.99999999994</v>
      </c>
      <c r="AV28" s="3">
        <f ca="1">Sheet1!AV194+Sheet1!AV195+Sheet2!AV194+Sheet2!AV195</f>
        <v>467531.99999999994</v>
      </c>
      <c r="AW28" s="3" t="e">
        <f ca="1">Sheet1!AW194+Sheet1!#REF!+Sheet2!AW194+Sheet2!AW195</f>
        <v>#REF!</v>
      </c>
      <c r="AX28" s="3">
        <f ca="1">Sheet1!AX194+Sheet1!AX195+Sheet2!AX194+Sheet2!AX195</f>
        <v>0</v>
      </c>
      <c r="AY28" s="3">
        <f ca="1">Sheet1!AY194+Sheet1!AY195+Sheet2!AY194+Sheet2!AY195</f>
        <v>0</v>
      </c>
      <c r="AZ28" s="3">
        <f ca="1">Sheet1!AZ194+Sheet1!AZ195+Sheet2!AZ194+Sheet2!AZ195</f>
        <v>0</v>
      </c>
      <c r="BA28" s="3">
        <f ca="1">Sheet1!BA194+Sheet1!BA195+Sheet2!BA194+Sheet2!BA195</f>
        <v>0</v>
      </c>
      <c r="BB28" s="3">
        <f ca="1">Sheet1!BB194+Sheet1!BB195+Sheet2!BB194+Sheet2!BB195</f>
        <v>0</v>
      </c>
      <c r="BC28" s="3">
        <f ca="1">Sheet1!BC194+Sheet1!BC195+Sheet2!BC194+Sheet2!BC195</f>
        <v>0</v>
      </c>
      <c r="BD28" s="3">
        <f ca="1">Sheet1!BD194+Sheet1!BD195+Sheet2!BD194+Sheet2!BD195</f>
        <v>0</v>
      </c>
      <c r="BE28" s="3">
        <f ca="1">Sheet1!BE194+Sheet1!BE195+Sheet2!BE194+Sheet2!BE195</f>
        <v>0</v>
      </c>
      <c r="BF28" s="3">
        <f ca="1">Sheet1!BF194+Sheet1!AW195+Sheet2!BF194+Sheet2!BF195</f>
        <v>41151346.092698835</v>
      </c>
      <c r="BG28" s="3">
        <f ca="1">Sheet1!BG194+Sheet1!BG195+Sheet2!BG194+Sheet2!BG195</f>
        <v>0</v>
      </c>
      <c r="BH28" s="3">
        <f ca="1">Sheet1!BH194+Sheet1!BH195+Sheet2!BH194+Sheet2!BH195</f>
        <v>0</v>
      </c>
      <c r="BI28" s="3">
        <f ca="1">Sheet1!BI194+Sheet1!BI195+Sheet2!BI194+Sheet2!BI195</f>
        <v>0</v>
      </c>
      <c r="BJ28" s="3">
        <f ca="1">Sheet1!BJ194+Sheet1!BJ195+Sheet2!BJ194+Sheet2!BJ195</f>
        <v>0</v>
      </c>
      <c r="BK28" s="3">
        <f ca="1">Sheet1!BK194+Sheet1!BK195+Sheet2!BK194+Sheet2!BK195</f>
        <v>0</v>
      </c>
      <c r="BL28" s="3">
        <f ca="1">Sheet1!BL194+Sheet1!BL195+Sheet2!BL194+Sheet2!BL195</f>
        <v>0</v>
      </c>
      <c r="BM28" s="3">
        <f ca="1">Sheet1!BM194+Sheet1!BM195+Sheet2!BM194+Sheet2!BM195</f>
        <v>0</v>
      </c>
      <c r="BN28" s="3">
        <f ca="1">Sheet1!BN194+Sheet1!BN195+Sheet2!BN194+Sheet2!BN195</f>
        <v>0</v>
      </c>
      <c r="BO28" s="3">
        <f ca="1">Sheet1!BO194+Sheet1!BO195+Sheet2!BO194+Sheet2!BO195</f>
        <v>0</v>
      </c>
      <c r="BP28" s="3">
        <f ca="1">Sheet1!BP194+Sheet1!BP195+Sheet2!BP194+Sheet2!BP195</f>
        <v>0</v>
      </c>
      <c r="BQ28" s="3">
        <f ca="1">Sheet1!BQ194+Sheet1!BQ195+Sheet2!BQ194+Sheet2!BQ195</f>
        <v>0</v>
      </c>
      <c r="BR28" s="3">
        <f ca="1">Sheet1!BR194+Sheet1!BR195+Sheet2!BR194+Sheet2!BR195</f>
        <v>0</v>
      </c>
      <c r="BS28" s="3">
        <f ca="1">Sheet1!BS194+Sheet1!BS195+Sheet2!BS194+Sheet2!BS195</f>
        <v>0</v>
      </c>
      <c r="BT28" s="3">
        <f ca="1">Sheet1!BT194+Sheet1!BT195+Sheet2!BT194+Sheet2!BT195</f>
        <v>0</v>
      </c>
      <c r="BU28" s="3">
        <f ca="1">Sheet1!BU194+Sheet1!BU195+Sheet2!BU194+Sheet2!BU195</f>
        <v>0</v>
      </c>
      <c r="BV28" s="3">
        <f ca="1">Sheet1!BV194+Sheet1!BV195+Sheet2!BV194+Sheet2!BV195</f>
        <v>0</v>
      </c>
      <c r="BW28" s="3">
        <f ca="1">Sheet1!BW194+Sheet1!BW195+Sheet2!BW194+Sheet2!BW195</f>
        <v>0</v>
      </c>
      <c r="BX28" s="3">
        <f ca="1">Sheet1!BX194+Sheet1!BX195+Sheet2!BX194+Sheet2!BX195</f>
        <v>0</v>
      </c>
      <c r="BY28" s="3">
        <f ca="1">Sheet1!BY194+Sheet1!BY195+Sheet2!BY194+Sheet2!BY195</f>
        <v>0</v>
      </c>
      <c r="BZ28" s="3">
        <f ca="1">Sheet1!BZ194+Sheet1!BZ195+Sheet2!BZ194+Sheet2!BZ195</f>
        <v>0</v>
      </c>
      <c r="CA28" s="3">
        <f ca="1">Sheet1!CA194+Sheet1!CA195+Sheet2!CA194+Sheet2!CA195</f>
        <v>0</v>
      </c>
      <c r="CB28" s="3">
        <f ca="1">Sheet1!CB194+Sheet1!CB195+Sheet2!CB194+Sheet2!CB195</f>
        <v>0</v>
      </c>
      <c r="CC28" s="3">
        <f ca="1">Sheet1!CC194+Sheet1!CC195+Sheet2!CC194+Sheet2!CC195</f>
        <v>0</v>
      </c>
      <c r="CD28" s="3">
        <f ca="1">Sheet1!CD194+Sheet1!CD195+Sheet2!CD194+Sheet2!CD195</f>
        <v>0</v>
      </c>
      <c r="CE28" s="3">
        <f ca="1">Sheet1!CE194+Sheet1!CE195+Sheet2!CE194+Sheet2!CE195</f>
        <v>0</v>
      </c>
      <c r="CF28" s="3">
        <f ca="1">Sheet1!CF194+Sheet1!CF195+Sheet2!CF194+Sheet2!CF195</f>
        <v>0</v>
      </c>
      <c r="CG28" s="3">
        <f>Sheet1!CG194+Sheet1!CG195+Sheet2!CG194+Sheet2!CG195</f>
        <v>0</v>
      </c>
      <c r="CH28" s="3">
        <f>Sheet1!CH194+Sheet1!CH195+Sheet2!CH194+Sheet2!CH195</f>
        <v>0</v>
      </c>
      <c r="CI28" s="3">
        <f>Sheet1!CI194+Sheet1!CI195+Sheet2!CI194+Sheet2!CI195</f>
        <v>0</v>
      </c>
      <c r="CJ28" s="3">
        <f>Sheet1!CJ194+Sheet1!CJ195+Sheet2!CJ194+Sheet2!CJ195</f>
        <v>0</v>
      </c>
      <c r="CK28" s="3">
        <f>Sheet1!CK194+Sheet1!CK195+Sheet2!CK194+Sheet2!CK195</f>
        <v>0</v>
      </c>
      <c r="CL28" s="3">
        <f>Sheet1!CL194+Sheet1!CL195+Sheet2!CL194+Sheet2!CL195</f>
        <v>0</v>
      </c>
      <c r="CM28" s="3">
        <f>Sheet1!CM194+Sheet1!CM195+Sheet2!CM194+Sheet2!CM195</f>
        <v>0</v>
      </c>
      <c r="CN28" s="3">
        <f>Sheet1!CN194+Sheet1!CN195+Sheet2!CN194+Sheet2!CN195</f>
        <v>0</v>
      </c>
      <c r="CO28" s="3">
        <f>Sheet1!CO194+Sheet1!CO195+Sheet2!CO194+Sheet2!CO195</f>
        <v>0</v>
      </c>
      <c r="CP28" s="3">
        <f>Sheet1!CP194+Sheet1!CP195+Sheet2!CP194+Sheet2!CP195</f>
        <v>0</v>
      </c>
    </row>
    <row r="29" spans="1:94">
      <c r="A29" s="68" t="s">
        <v>276</v>
      </c>
      <c r="B29" t="s">
        <v>203</v>
      </c>
      <c r="D29" s="3">
        <f ca="1">Sheet1!D218+Sheet1!D219+Sheet2!D218+Sheet2!D219</f>
        <v>0</v>
      </c>
      <c r="E29" s="3">
        <f ca="1">Sheet1!E218+Sheet1!E219+Sheet2!E218+Sheet2!E219</f>
        <v>0</v>
      </c>
      <c r="F29" s="3">
        <f ca="1">Sheet1!F218+Sheet1!F219+Sheet2!F218+Sheet2!F219</f>
        <v>0</v>
      </c>
      <c r="G29" s="3">
        <f ca="1">Sheet1!G218+Sheet1!G219+Sheet2!G218+Sheet2!G219</f>
        <v>0</v>
      </c>
      <c r="H29" s="3">
        <f ca="1">Sheet1!H218+Sheet1!H219+Sheet2!H218+Sheet2!H219</f>
        <v>188776.67072727275</v>
      </c>
      <c r="I29" s="3">
        <f ca="1">Sheet1!I218+Sheet1!I219+Sheet2!I218+Sheet2!I219</f>
        <v>188776.67072727275</v>
      </c>
      <c r="J29" s="3">
        <f ca="1">Sheet1!J218+Sheet1!J219+Sheet2!J218+Sheet2!J219</f>
        <v>566330.01218181814</v>
      </c>
      <c r="K29" s="3">
        <f ca="1">Sheet1!K218+Sheet1!K219+Sheet2!K218+Sheet2!K219</f>
        <v>566330.01218181814</v>
      </c>
      <c r="L29" s="3">
        <f ca="1">Sheet1!L218+Sheet1!L219+Sheet2!L218+Sheet2!L219</f>
        <v>1698990.0365454543</v>
      </c>
      <c r="M29" s="3">
        <f ca="1">Sheet1!M218+Sheet1!M219+Sheet2!M218+Sheet2!M219</f>
        <v>1698990.0365454543</v>
      </c>
      <c r="N29" s="3">
        <f ca="1">Sheet1!N218+Sheet1!N219+Sheet2!N218+Sheet2!N219</f>
        <v>1698990.0365454543</v>
      </c>
      <c r="O29" s="3">
        <f ca="1">Sheet1!O218+Sheet1!O219+Sheet2!O218+Sheet2!O219</f>
        <v>1698990.0365454543</v>
      </c>
      <c r="P29" s="3">
        <f ca="1">Sheet1!P218+Sheet1!P219+Sheet2!P218+Sheet2!P219</f>
        <v>1698990.0365454543</v>
      </c>
      <c r="Q29" s="3">
        <f ca="1">Sheet1!Q218+Sheet1!Q219+Sheet2!Q218+Sheet2!Q219</f>
        <v>1698990.0365454543</v>
      </c>
      <c r="R29" s="3">
        <f ca="1">Sheet1!R218+Sheet1!R219+Sheet2!R218+Sheet2!R219</f>
        <v>1698992.1130909091</v>
      </c>
      <c r="S29" s="3">
        <f ca="1">Sheet1!S218+Sheet1!S219+Sheet2!S218+Sheet2!S219</f>
        <v>1966860.3624545452</v>
      </c>
      <c r="T29" s="3">
        <f ca="1">Sheet1!T218+Sheet1!T219+Sheet2!T218+Sheet2!T219</f>
        <v>2155641.1862727273</v>
      </c>
      <c r="U29" s="3">
        <f ca="1">Sheet1!U218+Sheet1!U219+Sheet2!U218+Sheet2!U219</f>
        <v>2691377.6849999996</v>
      </c>
      <c r="V29" s="3">
        <f ca="1">Sheet1!V218+Sheet1!V219+Sheet2!V218+Sheet2!V219</f>
        <v>2691390.1442727279</v>
      </c>
      <c r="W29" s="3">
        <f ca="1">Sheet1!W218+Sheet1!W219+Sheet2!W218+Sheet2!W219</f>
        <v>4298599.6404545456</v>
      </c>
      <c r="X29" s="3">
        <f ca="1">Sheet1!X218+Sheet1!X219+Sheet2!X218+Sheet2!X219</f>
        <v>4298599.6404545456</v>
      </c>
      <c r="Y29" s="3">
        <f ca="1">Sheet1!Y218+Sheet1!Y219+Sheet2!Y218+Sheet2!Y219</f>
        <v>4298599.6404545456</v>
      </c>
      <c r="Z29" s="3">
        <f ca="1">Sheet1!Z218+Sheet1!Z219+Sheet2!Z218+Sheet2!Z219</f>
        <v>4298599.6404545456</v>
      </c>
      <c r="AA29" s="3">
        <f ca="1">Sheet1!AA218+Sheet1!AA219+Sheet2!AA218+Sheet2!AA219</f>
        <v>4298599.6404545456</v>
      </c>
      <c r="AB29" s="3">
        <f ca="1">Sheet1!AB218+Sheet1!AB219+Sheet2!AB218+Sheet2!AB219</f>
        <v>4298599.6404545456</v>
      </c>
      <c r="AC29" s="3">
        <f ca="1">Sheet1!AC218+Sheet1!AC219+Sheet2!AC218+Sheet2!AC219</f>
        <v>4298599.6404545456</v>
      </c>
      <c r="AD29" s="3">
        <f ca="1">Sheet1!AD218+Sheet1!AD219+Sheet2!AD218+Sheet2!AD219</f>
        <v>4298610.4846363645</v>
      </c>
      <c r="AE29" s="3">
        <f ca="1">Sheet1!AE218+Sheet1!AE219+Sheet2!AE218+Sheet2!AE219</f>
        <v>4604238.059727273</v>
      </c>
      <c r="AF29" s="3">
        <f ca="1">Sheet1!AF218+Sheet1!AF219+Sheet2!AF218+Sheet2!AF219</f>
        <v>4604255.5950000025</v>
      </c>
      <c r="AG29" s="3">
        <f ca="1">Sheet1!AG218+Sheet1!AG219+Sheet2!AG218+Sheet2!AG219</f>
        <v>4679774.2464545444</v>
      </c>
      <c r="AH29" s="3">
        <f ca="1">Sheet1!AH218+Sheet1!AH219+Sheet2!AH218+Sheet2!AH219</f>
        <v>4679826.8522727303</v>
      </c>
      <c r="AI29" s="3">
        <f ca="1">Sheet1!AI218+Sheet1!AI219+Sheet2!AI218+Sheet2!AI219</f>
        <v>4906382.8066363633</v>
      </c>
      <c r="AJ29" s="3">
        <f ca="1">Sheet1!AJ218+Sheet1!AJ219+Sheet2!AJ218+Sheet2!AJ219</f>
        <v>4906382.8066363633</v>
      </c>
      <c r="AK29" s="3">
        <f ca="1">Sheet1!AK218+Sheet1!AK219+Sheet2!AK218+Sheet2!AK219</f>
        <v>4906382.8066363633</v>
      </c>
      <c r="AL29" s="3">
        <f ca="1">Sheet1!AL218+Sheet1!AL219+Sheet2!AL218+Sheet2!AL219</f>
        <v>4411967.7166363634</v>
      </c>
      <c r="AM29" s="3">
        <f ca="1">Sheet1!AM218+Sheet1!AM219+Sheet2!AM218+Sheet2!AM219</f>
        <v>4411967.7166363634</v>
      </c>
      <c r="AN29" s="3">
        <f ca="1">Sheet1!AN218+Sheet1!AN219+Sheet2!AN218+Sheet2!AN219</f>
        <v>3423137.5366363642</v>
      </c>
      <c r="AO29" s="3">
        <f ca="1">Sheet1!AO218+Sheet1!AO219+Sheet2!AO218+Sheet2!AO219</f>
        <v>3423137.5366363642</v>
      </c>
      <c r="AP29" s="3">
        <f ca="1">Sheet1!AP218+Sheet1!AP219+Sheet2!AP218+Sheet2!AP219</f>
        <v>456655.76427272795</v>
      </c>
      <c r="AQ29" s="3">
        <f ca="1">Sheet1!AQ218+Sheet1!AQ219+Sheet2!AQ218+Sheet2!AQ219</f>
        <v>494415.08999999997</v>
      </c>
      <c r="AR29" s="3">
        <f ca="1">Sheet1!AR218+Sheet1!AR219+Sheet2!AR218+Sheet2!AR219</f>
        <v>494415.08999999997</v>
      </c>
      <c r="AS29" s="3">
        <f ca="1">Sheet1!AS218+Sheet1!AS219+Sheet2!AS218+Sheet2!AS219</f>
        <v>494415.08999999997</v>
      </c>
      <c r="AT29" s="3">
        <f ca="1">Sheet1!AT218+Sheet1!AT219+Sheet2!AT218+Sheet2!AT219</f>
        <v>494415.08999999997</v>
      </c>
      <c r="AU29" s="3">
        <f ca="1">Sheet1!AU218+Sheet1!AU219+Sheet2!AU218+Sheet2!AU219</f>
        <v>494415.08999999997</v>
      </c>
      <c r="AV29" s="3">
        <f ca="1">Sheet1!AV218+Sheet1!AV219+Sheet2!AV218+Sheet2!AV219</f>
        <v>494415.08999999997</v>
      </c>
      <c r="AW29" s="3">
        <f ca="1">Sheet1!AW218+Sheet1!AW219+Sheet2!AW218+Sheet2!AW219</f>
        <v>13517138.271818174</v>
      </c>
      <c r="AX29" s="3">
        <f ca="1">Sheet1!AX218+Sheet1!AX219+Sheet2!AX218+Sheet2!AX219</f>
        <v>0</v>
      </c>
      <c r="AY29" s="3">
        <f ca="1">Sheet1!AY218+Sheet1!AY219+Sheet2!AY218+Sheet2!AY219</f>
        <v>0</v>
      </c>
      <c r="AZ29" s="3">
        <f ca="1">Sheet1!AZ218+Sheet1!AZ219+Sheet2!AZ218+Sheet2!AZ219</f>
        <v>0</v>
      </c>
      <c r="BA29" s="3">
        <f ca="1">Sheet1!BA218+Sheet1!BA219+Sheet2!BA218+Sheet2!BA219</f>
        <v>0</v>
      </c>
      <c r="BB29" s="3">
        <f ca="1">Sheet1!BB218+Sheet1!BB219+Sheet2!BB218+Sheet2!BB219</f>
        <v>-4870828.7875100654</v>
      </c>
      <c r="BC29" s="3">
        <f ca="1">Sheet1!BC218+Sheet1!BC219+Sheet2!BC218+Sheet2!BC219</f>
        <v>0</v>
      </c>
      <c r="BD29" s="3">
        <f ca="1">Sheet1!BD218+Sheet1!BD219+Sheet2!BD218+Sheet2!BD219</f>
        <v>0</v>
      </c>
      <c r="BE29" s="3">
        <f ca="1">Sheet1!BE218+Sheet1!BE219+Sheet2!BE218+Sheet2!BE219</f>
        <v>0</v>
      </c>
      <c r="BF29" s="3">
        <f ca="1">Sheet1!BF218+Sheet1!BF219+Sheet2!BF218+Sheet2!BF219</f>
        <v>-23310559.704992883</v>
      </c>
      <c r="BG29" s="3">
        <f ca="1">Sheet1!BG218+Sheet1!BG219+Sheet2!BG218+Sheet2!BG219</f>
        <v>0</v>
      </c>
      <c r="BH29" s="3">
        <f ca="1">Sheet1!BH218+Sheet1!BH219+Sheet2!BH218+Sheet2!BH219</f>
        <v>0</v>
      </c>
      <c r="BI29" s="3">
        <f ca="1">Sheet1!BI218+Sheet1!BI219+Sheet2!BI218+Sheet2!BI219</f>
        <v>0</v>
      </c>
      <c r="BJ29" s="3">
        <f ca="1">Sheet1!BJ218+Sheet1!BJ219+Sheet2!BJ218+Sheet2!BJ219</f>
        <v>0</v>
      </c>
      <c r="BK29" s="3">
        <f ca="1">Sheet1!BK218+Sheet1!BK219+Sheet2!BK218+Sheet2!BK219</f>
        <v>0</v>
      </c>
      <c r="BL29" s="3">
        <f ca="1">Sheet1!BL218+Sheet1!BL219+Sheet2!BL218+Sheet2!BL219</f>
        <v>0</v>
      </c>
      <c r="BM29" s="3">
        <f ca="1">Sheet1!BM218+Sheet1!BM219+Sheet2!BM218+Sheet2!BM219</f>
        <v>0</v>
      </c>
      <c r="BN29" s="3">
        <f ca="1">Sheet1!BN218+Sheet1!BN219+Sheet2!BN218+Sheet2!BN219</f>
        <v>0</v>
      </c>
      <c r="BO29" s="3">
        <f ca="1">Sheet1!BO218+Sheet1!BO219+Sheet2!BO218+Sheet2!BO219</f>
        <v>0</v>
      </c>
      <c r="BP29" s="3">
        <f ca="1">Sheet1!BP218+Sheet1!BP219+Sheet2!BP218+Sheet2!BP219</f>
        <v>0</v>
      </c>
      <c r="BQ29" s="3">
        <f ca="1">Sheet1!BQ218+Sheet1!BQ219+Sheet2!BQ218+Sheet2!BQ219</f>
        <v>0</v>
      </c>
      <c r="BR29" s="3">
        <f ca="1">Sheet1!BR218+Sheet1!BR219+Sheet2!BR218+Sheet2!BR219</f>
        <v>222538965.65209356</v>
      </c>
      <c r="BS29" s="3">
        <f ca="1">Sheet1!BS218+Sheet1!BS219+Sheet2!BS218+Sheet2!BS219</f>
        <v>0</v>
      </c>
      <c r="BT29" s="3">
        <f ca="1">Sheet1!BT218+Sheet1!BT219+Sheet2!BT218+Sheet2!BT219</f>
        <v>0</v>
      </c>
      <c r="BU29" s="3">
        <f ca="1">Sheet1!BU218+Sheet1!BU219+Sheet2!BU218+Sheet2!BU219</f>
        <v>0</v>
      </c>
      <c r="BV29" s="3">
        <f ca="1">Sheet1!BV218+Sheet1!BV219+Sheet2!BV218+Sheet2!BV219</f>
        <v>0</v>
      </c>
      <c r="BW29" s="3">
        <f ca="1">Sheet1!BW218+Sheet1!BW219+Sheet2!BW218+Sheet2!BW219</f>
        <v>0</v>
      </c>
      <c r="BX29" s="3">
        <f ca="1">Sheet1!BX218+Sheet1!BX219+Sheet2!BX218+Sheet2!BX219</f>
        <v>0</v>
      </c>
      <c r="BY29" s="3">
        <f ca="1">Sheet1!BY218+Sheet1!BY219+Sheet2!BY218+Sheet2!BY219</f>
        <v>0</v>
      </c>
      <c r="BZ29" s="3">
        <f ca="1">Sheet1!BZ218+Sheet1!BZ219+Sheet2!BZ218+Sheet2!BZ219</f>
        <v>0</v>
      </c>
      <c r="CA29" s="3">
        <f ca="1">Sheet1!CA218+Sheet1!CA219+Sheet2!CA218+Sheet2!CA219</f>
        <v>0</v>
      </c>
      <c r="CB29" s="3">
        <f ca="1">Sheet1!CB218+Sheet1!CB219+Sheet2!CB218+Sheet2!CB219</f>
        <v>0</v>
      </c>
      <c r="CC29" s="3">
        <f ca="1">Sheet1!CC218+Sheet1!CC219+Sheet2!CC218+Sheet2!CC219</f>
        <v>0</v>
      </c>
      <c r="CD29" s="3">
        <f ca="1">Sheet1!CD218+Sheet1!CD219+Sheet2!CD218+Sheet2!CD219</f>
        <v>0</v>
      </c>
      <c r="CE29" s="3">
        <f ca="1">Sheet1!CE218+Sheet1!CE219+Sheet2!CE218+Sheet2!CE219</f>
        <v>0</v>
      </c>
      <c r="CF29" s="3">
        <f ca="1">Sheet1!CF218+Sheet1!CF219+Sheet2!CF218+Sheet2!CF219</f>
        <v>0</v>
      </c>
      <c r="CG29" s="3">
        <f ca="1">Sheet1!CG218+Sheet1!CG219+Sheet2!CG218+Sheet2!CG219</f>
        <v>0</v>
      </c>
      <c r="CH29" s="3">
        <f>Sheet1!CH218+Sheet1!CH219+Sheet2!CH218+Sheet2!CH219</f>
        <v>0</v>
      </c>
      <c r="CI29" s="3">
        <f>Sheet1!CI218+Sheet1!CI219+Sheet2!CI218+Sheet2!CI219</f>
        <v>0</v>
      </c>
      <c r="CJ29" s="3">
        <f>Sheet1!CJ218+Sheet1!CJ219+Sheet2!CJ218+Sheet2!CJ219</f>
        <v>0</v>
      </c>
      <c r="CK29" s="3">
        <f>Sheet1!CK218+Sheet1!CK219+Sheet2!CK218+Sheet2!CK219</f>
        <v>0</v>
      </c>
      <c r="CL29" s="3">
        <f>Sheet1!CL218+Sheet1!CL219+Sheet2!CL218+Sheet2!CL219</f>
        <v>0</v>
      </c>
      <c r="CM29" s="3">
        <f>Sheet1!CM218+Sheet1!CM219+Sheet2!CM218+Sheet2!CM219</f>
        <v>0</v>
      </c>
      <c r="CN29" s="3">
        <f>Sheet1!CN218+Sheet1!CN219+Sheet2!CN218+Sheet2!CN219</f>
        <v>0</v>
      </c>
      <c r="CO29" s="3">
        <f>Sheet1!CO218+Sheet1!CO219+Sheet2!CO218+Sheet2!CO219</f>
        <v>0</v>
      </c>
      <c r="CP29" s="3">
        <f>Sheet1!CP218+Sheet1!CP219+Sheet2!CP218+Sheet2!CP219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0</v>
      </c>
      <c r="T30" s="3">
        <f ca="1">'Capital Structure'!U46</f>
        <v>0</v>
      </c>
      <c r="U30" s="3">
        <f ca="1">'Capital Structure'!V46</f>
        <v>5029641.2040500939</v>
      </c>
      <c r="V30" s="3">
        <f ca="1">'Capital Structure'!W46</f>
        <v>5030048.2265955657</v>
      </c>
      <c r="W30" s="3">
        <f ca="1">'Capital Structure'!X46</f>
        <v>109658821.99078974</v>
      </c>
      <c r="X30" s="3">
        <f ca="1">'Capital Structure'!Y46</f>
        <v>95032923.846620291</v>
      </c>
      <c r="Y30" s="3">
        <f ca="1">'Capital Structure'!Z46</f>
        <v>136782885.84662029</v>
      </c>
      <c r="Z30" s="3">
        <f ca="1">'Capital Structure'!AA46</f>
        <v>74113503.477971613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 t="e">
        <f ca="1">'Capital Structure'!AX46</f>
        <v>#REF!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93337906.086587623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 t="e">
        <f ca="1">'Capital Structure'!CM46</f>
        <v>#REF!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Sheet1!D237+Sheet2!D237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41749962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3958327</v>
      </c>
      <c r="AD31" s="3">
        <f ca="1">Sheet1!AD237+Sheet2!AD237</f>
        <v>3958327</v>
      </c>
      <c r="AE31" s="3">
        <f ca="1">Sheet1!AE237+Sheet2!AE237</f>
        <v>3958327</v>
      </c>
      <c r="AF31" s="3">
        <f ca="1">Sheet1!AF237+Sheet2!AF237</f>
        <v>3958327</v>
      </c>
      <c r="AG31" s="3">
        <f ca="1">Sheet1!AG237+Sheet2!AG237</f>
        <v>3958327</v>
      </c>
      <c r="AH31" s="3">
        <f ca="1">Sheet1!AH237+Sheet2!AH237</f>
        <v>3958403.0000000051</v>
      </c>
      <c r="AI31" s="3">
        <f ca="1">Sheet1!AI237+Sheet2!AI237</f>
        <v>4285710</v>
      </c>
      <c r="AJ31" s="3">
        <f ca="1">Sheet1!AJ237+Sheet2!AJ237</f>
        <v>4285710</v>
      </c>
      <c r="AK31" s="3">
        <f ca="1">Sheet1!AK237+Sheet2!AK237</f>
        <v>4285710</v>
      </c>
      <c r="AL31" s="3">
        <f ca="1">Sheet1!AL237+Sheet2!AL237</f>
        <v>4285710</v>
      </c>
      <c r="AM31" s="3">
        <f ca="1">Sheet1!AM237+Sheet2!AM237</f>
        <v>4285710</v>
      </c>
      <c r="AN31" s="3">
        <f ca="1">Sheet1!AN237+Sheet2!AN237</f>
        <v>4285710</v>
      </c>
      <c r="AO31" s="3">
        <f ca="1">Sheet1!AO237+Sheet2!AO237</f>
        <v>4285710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-838362391.58077896</v>
      </c>
      <c r="E33" s="3">
        <f t="shared" ref="E33:BP33" ca="1" si="4">E4-E9</f>
        <v>-94279807.688102961</v>
      </c>
      <c r="F33" s="3">
        <f t="shared" ca="1" si="4"/>
        <v>-42155743.832272403</v>
      </c>
      <c r="G33" s="3">
        <f t="shared" ca="1" si="4"/>
        <v>-42116620.957272403</v>
      </c>
      <c r="H33" s="3">
        <f t="shared" ca="1" si="4"/>
        <v>-39975074.240115181</v>
      </c>
      <c r="I33" s="3">
        <f t="shared" ca="1" si="4"/>
        <v>-39975074.240115181</v>
      </c>
      <c r="J33" s="3">
        <f t="shared" ca="1" si="4"/>
        <v>-34185625.484115191</v>
      </c>
      <c r="K33" s="3">
        <f t="shared" ca="1" si="4"/>
        <v>-34185625.484115191</v>
      </c>
      <c r="L33" s="3">
        <f t="shared" ca="1" si="4"/>
        <v>-16817279.216115206</v>
      </c>
      <c r="M33" s="3">
        <f t="shared" ca="1" si="4"/>
        <v>-16817279.216115206</v>
      </c>
      <c r="N33" s="3">
        <f t="shared" ca="1" si="4"/>
        <v>-16817279.216115206</v>
      </c>
      <c r="O33" s="3">
        <f t="shared" ca="1" si="4"/>
        <v>-16817279.216115206</v>
      </c>
      <c r="P33" s="3">
        <f t="shared" ca="1" si="4"/>
        <v>-16817279.216115206</v>
      </c>
      <c r="Q33" s="166">
        <f t="shared" ca="1" si="4"/>
        <v>-16817279.216115206</v>
      </c>
      <c r="R33" s="3">
        <f t="shared" ca="1" si="4"/>
        <v>-16817255.659077734</v>
      </c>
      <c r="S33" s="3">
        <f t="shared" ca="1" si="4"/>
        <v>-13765909.77408348</v>
      </c>
      <c r="T33" s="3">
        <f t="shared" ca="1" si="4"/>
        <v>-10871121.712083444</v>
      </c>
      <c r="U33" s="3">
        <f t="shared" ca="1" si="4"/>
        <v>-5170893.8281085193</v>
      </c>
      <c r="V33" s="3">
        <f t="shared" ca="1" si="4"/>
        <v>-5170906.2873812467</v>
      </c>
      <c r="W33" s="3">
        <f t="shared" ca="1" si="4"/>
        <v>-6778115.7835630774</v>
      </c>
      <c r="X33" s="3">
        <f t="shared" ca="1" si="4"/>
        <v>-4298599.6404545605</v>
      </c>
      <c r="Y33" s="3">
        <f t="shared" ca="1" si="4"/>
        <v>-4298599.6404545307</v>
      </c>
      <c r="Z33" s="3">
        <f t="shared" ca="1" si="4"/>
        <v>58370782.728194132</v>
      </c>
      <c r="AA33" s="3">
        <f t="shared" ca="1" si="4"/>
        <v>132484286.20616575</v>
      </c>
      <c r="AB33" s="3">
        <f t="shared" ca="1" si="4"/>
        <v>132484286.20616575</v>
      </c>
      <c r="AC33" s="3">
        <f t="shared" ca="1" si="4"/>
        <v>128525959.20616575</v>
      </c>
      <c r="AD33" s="3">
        <f t="shared" ca="1" si="4"/>
        <v>128526233.14264716</v>
      </c>
      <c r="AE33" s="3">
        <f t="shared" ca="1" si="4"/>
        <v>137930167.97023034</v>
      </c>
      <c r="AF33" s="3">
        <f t="shared" ca="1" si="4"/>
        <v>137930723.28150311</v>
      </c>
      <c r="AG33" s="3">
        <f t="shared" ca="1" si="4"/>
        <v>140322266.26495761</v>
      </c>
      <c r="AH33" s="3">
        <f t="shared" ca="1" si="4"/>
        <v>140323856.19877589</v>
      </c>
      <c r="AI33" s="3">
        <f t="shared" ca="1" si="4"/>
        <v>147171178.1491394</v>
      </c>
      <c r="AJ33" s="3">
        <f t="shared" ca="1" si="4"/>
        <v>147171178.1491394</v>
      </c>
      <c r="AK33" s="3">
        <f t="shared" ca="1" si="4"/>
        <v>147171178.1491394</v>
      </c>
      <c r="AL33" s="3">
        <f t="shared" ca="1" si="4"/>
        <v>135407472.56596971</v>
      </c>
      <c r="AM33" s="3">
        <f t="shared" ca="1" si="4"/>
        <v>135407472.56596971</v>
      </c>
      <c r="AN33" s="3">
        <f t="shared" ca="1" si="4"/>
        <v>104092958.42596969</v>
      </c>
      <c r="AO33" s="3">
        <f t="shared" ca="1" si="4"/>
        <v>104092958.42596969</v>
      </c>
      <c r="AP33" s="3">
        <f t="shared" ca="1" si="4"/>
        <v>14435403.661606081</v>
      </c>
      <c r="AQ33" s="3">
        <f t="shared" ca="1" si="4"/>
        <v>76631175.153333336</v>
      </c>
      <c r="AR33" s="3">
        <f t="shared" ca="1" si="4"/>
        <v>15631175.153333332</v>
      </c>
      <c r="AS33" s="3">
        <f t="shared" ca="1" si="4"/>
        <v>15631175.153333332</v>
      </c>
      <c r="AT33" s="3">
        <f t="shared" ca="1" si="4"/>
        <v>15631175.153333332</v>
      </c>
      <c r="AU33" s="3">
        <f t="shared" ca="1" si="4"/>
        <v>15631175.153333332</v>
      </c>
      <c r="AV33" s="3">
        <f t="shared" ca="1" si="4"/>
        <v>15631175.153333332</v>
      </c>
      <c r="AW33" s="3" t="e">
        <f t="shared" ca="1" si="4"/>
        <v>#REF!</v>
      </c>
      <c r="AX33" s="3" t="e">
        <f t="shared" ca="1" si="4"/>
        <v>#REF!</v>
      </c>
      <c r="AY33" s="3" t="e">
        <f t="shared" ca="1" si="4"/>
        <v>#REF!</v>
      </c>
      <c r="AZ33" s="3" t="e">
        <f t="shared" ca="1" si="4"/>
        <v>#REF!</v>
      </c>
      <c r="BA33" s="3" t="e">
        <f t="shared" ca="1" si="4"/>
        <v>#REF!</v>
      </c>
      <c r="BB33" s="3" t="e">
        <f t="shared" ca="1" si="4"/>
        <v>#REF!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 t="e">
        <f t="shared" ca="1" si="4"/>
        <v>#REF!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-219146657.95978588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 t="e">
        <f t="shared" ca="1" si="6"/>
        <v>#REF!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-838362391.58077896</v>
      </c>
      <c r="E34" s="3">
        <f ca="1">SUM($D$33:E33)</f>
        <v>-932642199.26888192</v>
      </c>
      <c r="F34" s="3">
        <f ca="1">SUM($D$33:F33)</f>
        <v>-974797943.10115433</v>
      </c>
      <c r="G34" s="3">
        <f ca="1">SUM($D$33:G33)</f>
        <v>-1016914564.0584267</v>
      </c>
      <c r="H34" s="3">
        <f ca="1">SUM($D$33:H33)</f>
        <v>-1056889638.2985419</v>
      </c>
      <c r="I34" s="3">
        <f ca="1">SUM($D$33:I33)</f>
        <v>-1096864712.5386572</v>
      </c>
      <c r="J34" s="3">
        <f ca="1">SUM($D$33:J33)</f>
        <v>-1131050338.0227723</v>
      </c>
      <c r="K34" s="3">
        <f ca="1">SUM($D$33:K33)</f>
        <v>-1165235963.5068874</v>
      </c>
      <c r="L34" s="3">
        <f ca="1">SUM($D$33:L33)</f>
        <v>-1182053242.7230027</v>
      </c>
      <c r="M34" s="3">
        <f ca="1">SUM($D$33:M33)</f>
        <v>-1198870521.9391179</v>
      </c>
      <c r="N34" s="3">
        <f ca="1">SUM($D$33:N33)</f>
        <v>-1215687801.1552331</v>
      </c>
      <c r="O34" s="3">
        <f ca="1">SUM($D$33:O33)</f>
        <v>-1232505080.3713484</v>
      </c>
      <c r="P34" s="3">
        <f ca="1">SUM($D$33:P33)</f>
        <v>-1249322359.5874636</v>
      </c>
      <c r="Q34" s="166">
        <f ca="1">SUM($D$33:Q33)</f>
        <v>-1266139638.8035789</v>
      </c>
      <c r="R34" s="3">
        <f ca="1">SUM($D$33:R33)</f>
        <v>-1282956894.4626565</v>
      </c>
      <c r="S34" s="3">
        <f ca="1">SUM($D$33:S33)</f>
        <v>-1296722804.2367399</v>
      </c>
      <c r="T34" s="3">
        <f ca="1">SUM($D$33:T33)</f>
        <v>-1307593925.9488232</v>
      </c>
      <c r="U34" s="3">
        <f ca="1">SUM($D$33:U33)</f>
        <v>-1312764819.7769318</v>
      </c>
      <c r="V34" s="3">
        <f ca="1">SUM($D$33:V33)</f>
        <v>-1317935726.0643129</v>
      </c>
      <c r="W34" s="3">
        <f ca="1">SUM($D$33:W33)</f>
        <v>-1324713841.8478761</v>
      </c>
      <c r="X34" s="3">
        <f ca="1">SUM($D$33:X33)</f>
        <v>-1329012441.4883306</v>
      </c>
      <c r="Y34" s="3">
        <f ca="1">SUM($D$33:Y33)</f>
        <v>-1333311041.1287851</v>
      </c>
      <c r="Z34" s="3">
        <f ca="1">SUM($D$33:Z33)</f>
        <v>-1274940258.4005909</v>
      </c>
      <c r="AA34" s="3">
        <f ca="1">SUM($D$33:AA33)</f>
        <v>-1142455972.1944251</v>
      </c>
      <c r="AB34" s="3">
        <f ca="1">SUM($D$33:AB33)</f>
        <v>-1009971685.9882593</v>
      </c>
      <c r="AC34" s="3">
        <f ca="1">SUM($D$33:AC33)</f>
        <v>-881445726.78209352</v>
      </c>
      <c r="AD34" s="3">
        <f ca="1">SUM($D$33:AD33)</f>
        <v>-752919493.63944638</v>
      </c>
      <c r="AE34" s="3">
        <f ca="1">SUM($D$33:AE33)</f>
        <v>-614989325.66921604</v>
      </c>
      <c r="AF34" s="3">
        <f ca="1">SUM($D$33:AF33)</f>
        <v>-477058602.38771296</v>
      </c>
      <c r="AG34" s="3">
        <f ca="1">SUM($D$33:AG33)</f>
        <v>-336736336.12275535</v>
      </c>
      <c r="AH34" s="3">
        <f ca="1">SUM($D$33:AH33)</f>
        <v>-196412479.92397946</v>
      </c>
      <c r="AI34" s="3">
        <f ca="1">SUM($D$33:AI33)</f>
        <v>-49241301.774840057</v>
      </c>
      <c r="AJ34" s="3">
        <f ca="1">SUM($D$33:AJ33)</f>
        <v>97929876.374299347</v>
      </c>
      <c r="AK34" s="3">
        <f ca="1">SUM($D$33:AK33)</f>
        <v>245101054.52343875</v>
      </c>
      <c r="AL34" s="3">
        <f ca="1">SUM($D$33:AL33)</f>
        <v>380508527.08940846</v>
      </c>
      <c r="AM34" s="3">
        <f ca="1">SUM($D$33:AM33)</f>
        <v>515915999.65537816</v>
      </c>
      <c r="AN34" s="3">
        <f ca="1">SUM($D$33:AN33)</f>
        <v>620008958.08134782</v>
      </c>
      <c r="AO34" s="3">
        <f ca="1">SUM($D$33:AO33)</f>
        <v>724101916.50731754</v>
      </c>
      <c r="AP34" s="3">
        <f ca="1">SUM($D$33:AP33)</f>
        <v>738537320.16892362</v>
      </c>
      <c r="AQ34" s="3">
        <f ca="1">SUM($D$33:AQ33)</f>
        <v>815168495.32225692</v>
      </c>
      <c r="AR34" s="3">
        <f ca="1">SUM($D$33:AR33)</f>
        <v>830799670.47559023</v>
      </c>
      <c r="AS34" s="3">
        <f ca="1">SUM($D$33:AS33)</f>
        <v>846430845.62892354</v>
      </c>
      <c r="AT34" s="3">
        <f ca="1">SUM($D$33:AT33)</f>
        <v>862062020.78225684</v>
      </c>
      <c r="AU34" s="3">
        <f ca="1">SUM($D$33:AU33)</f>
        <v>877693195.93559015</v>
      </c>
      <c r="AV34" s="3">
        <f ca="1">SUM($D$33:AV33)</f>
        <v>893324371.08892345</v>
      </c>
      <c r="AW34" s="3" t="e">
        <f ca="1">SUM($D$33:AW33)</f>
        <v>#REF!</v>
      </c>
      <c r="AX34" s="3" t="e">
        <f ca="1">SUM($D$33:AX33)</f>
        <v>#REF!</v>
      </c>
      <c r="AY34" s="3" t="e">
        <f ca="1">SUM($D$33:AY33)</f>
        <v>#REF!</v>
      </c>
      <c r="AZ34" s="3" t="e">
        <f ca="1">SUM($D$33:AZ33)</f>
        <v>#REF!</v>
      </c>
      <c r="BA34" s="3" t="e">
        <f ca="1">SUM($D$33:BA33)</f>
        <v>#REF!</v>
      </c>
      <c r="BB34" s="3" t="e">
        <f ca="1">SUM($D$33:BB33)</f>
        <v>#REF!</v>
      </c>
      <c r="BC34" s="3" t="e">
        <f ca="1">SUM($D$33:BC33)</f>
        <v>#REF!</v>
      </c>
      <c r="BD34" s="3" t="e">
        <f ca="1">SUM($D$33:BD33)</f>
        <v>#REF!</v>
      </c>
      <c r="BE34" s="3" t="e">
        <f ca="1">SUM($D$33:BE33)</f>
        <v>#REF!</v>
      </c>
      <c r="BF34" s="3" t="e">
        <f ca="1">SUM($D$33:BF33)</f>
        <v>#REF!</v>
      </c>
      <c r="BG34" s="3" t="e">
        <f ca="1">SUM($D$33:BG33)</f>
        <v>#REF!</v>
      </c>
      <c r="BH34" s="3" t="e">
        <f ca="1">SUM($D$33:BH33)</f>
        <v>#REF!</v>
      </c>
      <c r="BI34" s="3" t="e">
        <f ca="1">SUM($D$33:BI33)</f>
        <v>#REF!</v>
      </c>
      <c r="BJ34" s="3" t="e">
        <f ca="1">SUM($D$33:BJ33)</f>
        <v>#REF!</v>
      </c>
      <c r="BK34" s="3" t="e">
        <f ca="1">SUM($D$33:BK33)</f>
        <v>#REF!</v>
      </c>
      <c r="BL34" s="3" t="e">
        <f ca="1">SUM($D$33:BL33)</f>
        <v>#REF!</v>
      </c>
      <c r="BM34" s="3" t="e">
        <f ca="1">SUM($D$33:BM33)</f>
        <v>#REF!</v>
      </c>
      <c r="BN34" s="3" t="e">
        <f ca="1">SUM($D$33:BN33)</f>
        <v>#REF!</v>
      </c>
      <c r="BO34" s="3" t="e">
        <f ca="1">SUM($D$33:BO33)</f>
        <v>#REF!</v>
      </c>
      <c r="BP34" s="3" t="e">
        <f ca="1">SUM($D$33:BP33)</f>
        <v>#REF!</v>
      </c>
      <c r="BQ34" s="3" t="e">
        <f ca="1">SUM($D$33:BQ33)</f>
        <v>#REF!</v>
      </c>
      <c r="BR34" s="3" t="e">
        <f ca="1">SUM($D$33:BR33)</f>
        <v>#REF!</v>
      </c>
      <c r="BS34" s="3" t="e">
        <f ca="1">SUM($D$33:BS33)</f>
        <v>#REF!</v>
      </c>
      <c r="BT34" s="3" t="e">
        <f ca="1">SUM($D$33:BT33)</f>
        <v>#REF!</v>
      </c>
      <c r="BU34" s="3" t="e">
        <f ca="1">SUM($D$33:BU33)</f>
        <v>#REF!</v>
      </c>
      <c r="BV34" s="3" t="e">
        <f ca="1">SUM($D$33:BV33)</f>
        <v>#REF!</v>
      </c>
      <c r="BW34" s="3" t="e">
        <f ca="1">SUM($D$33:BW33)</f>
        <v>#REF!</v>
      </c>
      <c r="BX34" s="3" t="e">
        <f ca="1">SUM($D$33:BX33)</f>
        <v>#REF!</v>
      </c>
      <c r="BY34" s="3" t="e">
        <f ca="1">SUM($D$33:BY33)</f>
        <v>#REF!</v>
      </c>
      <c r="BZ34" s="3" t="e">
        <f ca="1">SUM($D$33:BZ33)</f>
        <v>#REF!</v>
      </c>
      <c r="CA34" s="3" t="e">
        <f ca="1">SUM($D$33:CA33)</f>
        <v>#REF!</v>
      </c>
      <c r="CB34" s="3" t="e">
        <f ca="1">SUM($D$33:CB33)</f>
        <v>#REF!</v>
      </c>
      <c r="CC34" s="3" t="e">
        <f ca="1">SUM($D$33:CC33)</f>
        <v>#REF!</v>
      </c>
      <c r="CD34" s="3" t="e">
        <f ca="1">SUM($D$33:CD33)</f>
        <v>#REF!</v>
      </c>
      <c r="CE34" s="3" t="e">
        <f ca="1">SUM($D$33:CE33)</f>
        <v>#REF!</v>
      </c>
      <c r="CF34" s="3" t="e">
        <f ca="1">SUM($D$33:CF33)</f>
        <v>#REF!</v>
      </c>
      <c r="CG34" s="3" t="e">
        <f ca="1">SUM($D$33:CG33)</f>
        <v>#REF!</v>
      </c>
      <c r="CH34" s="3" t="e">
        <f ca="1">SUM($D$33:CH33)</f>
        <v>#REF!</v>
      </c>
      <c r="CI34" s="3" t="e">
        <f ca="1">SUM($D$33:CI33)</f>
        <v>#REF!</v>
      </c>
      <c r="CJ34" s="3" t="e">
        <f ca="1">SUM($D$33:CJ33)</f>
        <v>#REF!</v>
      </c>
      <c r="CK34" s="3" t="e">
        <f ca="1">SUM($D$33:CK33)</f>
        <v>#REF!</v>
      </c>
      <c r="CL34" s="3" t="e">
        <f ca="1">SUM($D$33:CL33)</f>
        <v>#REF!</v>
      </c>
      <c r="CM34" s="3" t="e">
        <f ca="1">SUM($D$33:CM33)</f>
        <v>#REF!</v>
      </c>
      <c r="CN34" s="3" t="e">
        <f ca="1">SUM($D$33:CN33)</f>
        <v>#REF!</v>
      </c>
      <c r="CO34" s="3" t="e">
        <f ca="1">SUM($D$33:CO33)</f>
        <v>#REF!</v>
      </c>
      <c r="CP34" s="3" t="e">
        <f ca="1">SUM($D$33:CP33)</f>
        <v>#REF!</v>
      </c>
    </row>
    <row r="35" spans="1:94">
      <c r="A35" s="73" t="s">
        <v>280</v>
      </c>
      <c r="C35" s="164" t="e">
        <f ca="1">IRR(OFFSET(D33,0,0):OFFSET(D33,0,Sheet1!$D$16),0.0001)*12</f>
        <v>#VALUE!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-849497071.19891906</v>
      </c>
      <c r="E36" s="3">
        <f t="shared" ref="E36:BP36" ca="1" si="7">E4-E6-(E9-E21-E24-E30)</f>
        <v>-183600583.08998883</v>
      </c>
      <c r="F36" s="3">
        <f t="shared" ca="1" si="7"/>
        <v>-79352455.378327757</v>
      </c>
      <c r="G36" s="3">
        <f t="shared" ca="1" si="7"/>
        <v>-79274209.628327757</v>
      </c>
      <c r="H36" s="3">
        <f t="shared" ca="1" si="7"/>
        <v>-74802339.523286045</v>
      </c>
      <c r="I36" s="3">
        <f t="shared" ca="1" si="7"/>
        <v>-74802339.523286045</v>
      </c>
      <c r="J36" s="3">
        <f t="shared" ca="1" si="7"/>
        <v>-62845888.669831507</v>
      </c>
      <c r="K36" s="3">
        <f t="shared" ca="1" si="7"/>
        <v>-62845888.669831507</v>
      </c>
      <c r="L36" s="3">
        <f t="shared" ca="1" si="7"/>
        <v>-26976536.109467879</v>
      </c>
      <c r="M36" s="3">
        <f t="shared" ca="1" si="7"/>
        <v>-26976536.109467879</v>
      </c>
      <c r="N36" s="3">
        <f t="shared" ca="1" si="7"/>
        <v>-26976536.109467879</v>
      </c>
      <c r="O36" s="3">
        <f t="shared" ca="1" si="7"/>
        <v>-26976536.109467879</v>
      </c>
      <c r="P36" s="3">
        <f t="shared" ca="1" si="7"/>
        <v>-26976536.109467879</v>
      </c>
      <c r="Q36" s="166">
        <f t="shared" ca="1" si="7"/>
        <v>-26976536.109467879</v>
      </c>
      <c r="R36" s="3">
        <f t="shared" ca="1" si="7"/>
        <v>-26976486.918847509</v>
      </c>
      <c r="S36" s="3">
        <f t="shared" ca="1" si="7"/>
        <v>-20605926.899495348</v>
      </c>
      <c r="T36" s="3">
        <f t="shared" ca="1" si="7"/>
        <v>-14627569.951677129</v>
      </c>
      <c r="U36" s="3">
        <f t="shared" ca="1" si="7"/>
        <v>2338263.5190501064</v>
      </c>
      <c r="V36" s="3">
        <f t="shared" ca="1" si="7"/>
        <v>2338658.0823228508</v>
      </c>
      <c r="W36" s="3">
        <f t="shared" ca="1" si="7"/>
        <v>105360222.35033521</v>
      </c>
      <c r="X36" s="3">
        <f t="shared" ca="1" si="7"/>
        <v>90734324.206165731</v>
      </c>
      <c r="Y36" s="3">
        <f t="shared" ca="1" si="7"/>
        <v>132484286.20616576</v>
      </c>
      <c r="Z36" s="3">
        <f t="shared" ca="1" si="7"/>
        <v>132484286.20616575</v>
      </c>
      <c r="AA36" s="3">
        <f t="shared" ca="1" si="7"/>
        <v>132484286.20616575</v>
      </c>
      <c r="AB36" s="3">
        <f t="shared" ca="1" si="7"/>
        <v>132484286.20616575</v>
      </c>
      <c r="AC36" s="3">
        <f t="shared" ca="1" si="7"/>
        <v>128525959.20616575</v>
      </c>
      <c r="AD36" s="3">
        <f t="shared" ca="1" si="7"/>
        <v>128526233.14264716</v>
      </c>
      <c r="AE36" s="3">
        <f t="shared" ca="1" si="7"/>
        <v>137930167.97023034</v>
      </c>
      <c r="AF36" s="3">
        <f t="shared" ca="1" si="7"/>
        <v>137930723.28150311</v>
      </c>
      <c r="AG36" s="3">
        <f t="shared" ca="1" si="7"/>
        <v>140322266.26495761</v>
      </c>
      <c r="AH36" s="3">
        <f t="shared" ca="1" si="7"/>
        <v>140323856.19877589</v>
      </c>
      <c r="AI36" s="3">
        <f t="shared" ca="1" si="7"/>
        <v>147171178.1491394</v>
      </c>
      <c r="AJ36" s="3">
        <f t="shared" ca="1" si="7"/>
        <v>147171178.1491394</v>
      </c>
      <c r="AK36" s="3">
        <f t="shared" ca="1" si="7"/>
        <v>147171178.1491394</v>
      </c>
      <c r="AL36" s="3">
        <f t="shared" ca="1" si="7"/>
        <v>135407472.56596971</v>
      </c>
      <c r="AM36" s="3">
        <f t="shared" ca="1" si="7"/>
        <v>135407472.56596971</v>
      </c>
      <c r="AN36" s="3">
        <f t="shared" ca="1" si="7"/>
        <v>104092958.42596969</v>
      </c>
      <c r="AO36" s="3">
        <f t="shared" ca="1" si="7"/>
        <v>104092958.42596969</v>
      </c>
      <c r="AP36" s="3">
        <f t="shared" ca="1" si="7"/>
        <v>14435403.661606081</v>
      </c>
      <c r="AQ36" s="3">
        <f t="shared" ca="1" si="7"/>
        <v>15631175.153333329</v>
      </c>
      <c r="AR36" s="3">
        <f t="shared" ca="1" si="7"/>
        <v>15631175.153333332</v>
      </c>
      <c r="AS36" s="3">
        <f t="shared" ca="1" si="7"/>
        <v>15631175.153333332</v>
      </c>
      <c r="AT36" s="3">
        <f t="shared" ca="1" si="7"/>
        <v>15631175.153333332</v>
      </c>
      <c r="AU36" s="3">
        <f t="shared" ca="1" si="7"/>
        <v>15631175.153333332</v>
      </c>
      <c r="AV36" s="3">
        <f t="shared" ca="1" si="7"/>
        <v>15631175.153333332</v>
      </c>
      <c r="AW36" s="3" t="e">
        <f t="shared" ca="1" si="7"/>
        <v>#REF!</v>
      </c>
      <c r="AX36" s="3" t="e">
        <f t="shared" ca="1" si="7"/>
        <v>#REF!</v>
      </c>
      <c r="AY36" s="3" t="e">
        <f t="shared" ca="1" si="7"/>
        <v>#REF!</v>
      </c>
      <c r="AZ36" s="3" t="e">
        <f t="shared" ca="1" si="7"/>
        <v>#REF!</v>
      </c>
      <c r="BA36" s="3" t="e">
        <f t="shared" ca="1" si="7"/>
        <v>#REF!</v>
      </c>
      <c r="BB36" s="3" t="e">
        <f t="shared" ca="1" si="7"/>
        <v>#REF!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 t="e">
        <f t="shared" ca="1" si="7"/>
        <v>#REF!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-222538965.65209356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 t="e">
        <f t="shared" ca="1" si="9"/>
        <v>#REF!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-849497071.19891906</v>
      </c>
      <c r="E37" s="3">
        <f ca="1">SUM($D$36:E36)</f>
        <v>-1033097654.2889079</v>
      </c>
      <c r="F37" s="3">
        <f ca="1">SUM($D$36:F36)</f>
        <v>-1112450109.6672356</v>
      </c>
      <c r="G37" s="3">
        <f ca="1">SUM($D$36:G36)</f>
        <v>-1191724319.2955635</v>
      </c>
      <c r="H37" s="3">
        <f ca="1">SUM($D$36:H36)</f>
        <v>-1266526658.8188496</v>
      </c>
      <c r="I37" s="3">
        <f ca="1">SUM($D$36:I36)</f>
        <v>-1341328998.3421357</v>
      </c>
      <c r="J37" s="3">
        <f ca="1">SUM($D$36:J36)</f>
        <v>-1404174887.0119672</v>
      </c>
      <c r="K37" s="3">
        <f ca="1">SUM($D$36:K36)</f>
        <v>-1467020775.6817987</v>
      </c>
      <c r="L37" s="3">
        <f ca="1">SUM($D$36:L36)</f>
        <v>-1493997311.7912667</v>
      </c>
      <c r="M37" s="3">
        <f ca="1">SUM($D$36:M36)</f>
        <v>-1520973847.9007347</v>
      </c>
      <c r="N37" s="3">
        <f ca="1">SUM($D$36:N36)</f>
        <v>-1547950384.0102026</v>
      </c>
      <c r="O37" s="3">
        <f ca="1">SUM($D$36:O36)</f>
        <v>-1574926920.1196706</v>
      </c>
      <c r="P37" s="3">
        <f ca="1">SUM($D$36:P36)</f>
        <v>-1601903456.2291386</v>
      </c>
      <c r="Q37" s="166">
        <f ca="1">SUM($D$36:Q36)</f>
        <v>-1628879992.3386066</v>
      </c>
      <c r="R37" s="3">
        <f ca="1">SUM($D$36:R36)</f>
        <v>-1655856479.2574542</v>
      </c>
      <c r="S37" s="3">
        <f ca="1">SUM($D$36:S36)</f>
        <v>-1676462406.1569495</v>
      </c>
      <c r="T37" s="3">
        <f ca="1">SUM($D$36:T36)</f>
        <v>-1691089976.1086266</v>
      </c>
      <c r="U37" s="3">
        <f ca="1">SUM($D$36:U36)</f>
        <v>-1688751712.5895765</v>
      </c>
      <c r="V37" s="3">
        <f ca="1">SUM($D$36:V36)</f>
        <v>-1686413054.5072536</v>
      </c>
      <c r="W37" s="3">
        <f ca="1">SUM($D$36:W36)</f>
        <v>-1581052832.1569185</v>
      </c>
      <c r="X37" s="3">
        <f ca="1">SUM($D$36:X36)</f>
        <v>-1490318507.9507527</v>
      </c>
      <c r="Y37" s="3">
        <f ca="1">SUM($D$36:Y36)</f>
        <v>-1357834221.7445869</v>
      </c>
      <c r="Z37" s="3">
        <f ca="1">SUM($D$36:Z36)</f>
        <v>-1225349935.5384212</v>
      </c>
      <c r="AA37" s="3">
        <f ca="1">SUM($D$36:AA36)</f>
        <v>-1092865649.3322554</v>
      </c>
      <c r="AB37" s="3">
        <f ca="1">SUM($D$36:AB36)</f>
        <v>-960381363.12608957</v>
      </c>
      <c r="AC37" s="3">
        <f ca="1">SUM($D$36:AC36)</f>
        <v>-831855403.91992378</v>
      </c>
      <c r="AD37" s="3">
        <f ca="1">SUM($D$36:AD36)</f>
        <v>-703329170.77727664</v>
      </c>
      <c r="AE37" s="3">
        <f ca="1">SUM($D$36:AE36)</f>
        <v>-565399002.80704629</v>
      </c>
      <c r="AF37" s="3">
        <f ca="1">SUM($D$36:AF36)</f>
        <v>-427468279.52554321</v>
      </c>
      <c r="AG37" s="3">
        <f ca="1">SUM($D$36:AG36)</f>
        <v>-287146013.26058561</v>
      </c>
      <c r="AH37" s="3">
        <f ca="1">SUM($D$36:AH36)</f>
        <v>-146822157.06180972</v>
      </c>
      <c r="AI37" s="3">
        <f ca="1">SUM($D$36:AI36)</f>
        <v>349021.08732968569</v>
      </c>
      <c r="AJ37" s="3">
        <f ca="1">SUM($D$36:AJ36)</f>
        <v>147520199.23646909</v>
      </c>
      <c r="AK37" s="3">
        <f ca="1">SUM($D$36:AK36)</f>
        <v>294691377.38560849</v>
      </c>
      <c r="AL37" s="3">
        <f ca="1">SUM($D$36:AL36)</f>
        <v>430098849.9515782</v>
      </c>
      <c r="AM37" s="3">
        <f ca="1">SUM($D$36:AM36)</f>
        <v>565506322.51754785</v>
      </c>
      <c r="AN37" s="3">
        <f ca="1">SUM($D$36:AN36)</f>
        <v>669599280.94351757</v>
      </c>
      <c r="AO37" s="3">
        <f ca="1">SUM($D$36:AO36)</f>
        <v>773692239.36948729</v>
      </c>
      <c r="AP37" s="3">
        <f ca="1">SUM($D$36:AP36)</f>
        <v>788127643.03109336</v>
      </c>
      <c r="AQ37" s="3">
        <f ca="1">SUM($D$36:AQ36)</f>
        <v>803758818.18442667</v>
      </c>
      <c r="AR37" s="3">
        <f ca="1">SUM($D$36:AR36)</f>
        <v>819389993.33775997</v>
      </c>
      <c r="AS37" s="3">
        <f ca="1">SUM($D$36:AS36)</f>
        <v>835021168.49109328</v>
      </c>
      <c r="AT37" s="3">
        <f ca="1">SUM($D$36:AT36)</f>
        <v>850652343.64442658</v>
      </c>
      <c r="AU37" s="3">
        <f ca="1">SUM($D$36:AU36)</f>
        <v>866283518.79775989</v>
      </c>
      <c r="AV37" s="3">
        <f ca="1">SUM($D$36:AV36)</f>
        <v>881914693.9510932</v>
      </c>
      <c r="AW37" s="3" t="e">
        <f ca="1">SUM($D$36:AW36)</f>
        <v>#REF!</v>
      </c>
      <c r="AX37" s="3" t="e">
        <f ca="1">SUM($D$36:AX36)</f>
        <v>#REF!</v>
      </c>
      <c r="AY37" s="3" t="e">
        <f ca="1">SUM($D$36:AY36)</f>
        <v>#REF!</v>
      </c>
      <c r="AZ37" s="3" t="e">
        <f ca="1">SUM($D$36:AZ36)</f>
        <v>#REF!</v>
      </c>
      <c r="BA37" s="3" t="e">
        <f ca="1">SUM($D$36:BA36)</f>
        <v>#REF!</v>
      </c>
      <c r="BB37" s="3" t="e">
        <f ca="1">SUM($D$36:BB36)</f>
        <v>#REF!</v>
      </c>
      <c r="BC37" s="3" t="e">
        <f ca="1">SUM($D$36:BC36)</f>
        <v>#REF!</v>
      </c>
      <c r="BD37" s="3" t="e">
        <f ca="1">SUM($D$36:BD36)</f>
        <v>#REF!</v>
      </c>
      <c r="BE37" s="3" t="e">
        <f ca="1">SUM($D$36:BE36)</f>
        <v>#REF!</v>
      </c>
      <c r="BF37" s="3" t="e">
        <f ca="1">SUM($D$36:BF36)</f>
        <v>#REF!</v>
      </c>
      <c r="BG37" s="3" t="e">
        <f ca="1">SUM($D$36:BG36)</f>
        <v>#REF!</v>
      </c>
      <c r="BH37" s="3" t="e">
        <f ca="1">SUM($D$36:BH36)</f>
        <v>#REF!</v>
      </c>
      <c r="BI37" s="3" t="e">
        <f ca="1">SUM($D$36:BI36)</f>
        <v>#REF!</v>
      </c>
      <c r="BJ37" s="3" t="e">
        <f ca="1">SUM($D$36:BJ36)</f>
        <v>#REF!</v>
      </c>
      <c r="BK37" s="3" t="e">
        <f ca="1">SUM($D$36:BK36)</f>
        <v>#REF!</v>
      </c>
      <c r="BL37" s="3" t="e">
        <f ca="1">SUM($D$36:BL36)</f>
        <v>#REF!</v>
      </c>
      <c r="BM37" s="3" t="e">
        <f ca="1">SUM($D$36:BM36)</f>
        <v>#REF!</v>
      </c>
      <c r="BN37" s="3" t="e">
        <f ca="1">SUM($D$36:BN36)</f>
        <v>#REF!</v>
      </c>
      <c r="BO37" s="3" t="e">
        <f ca="1">SUM($D$36:BO36)</f>
        <v>#REF!</v>
      </c>
      <c r="BP37" s="3" t="e">
        <f ca="1">SUM($D$36:BP36)</f>
        <v>#REF!</v>
      </c>
      <c r="BQ37" s="3" t="e">
        <f ca="1">SUM($D$36:BQ36)</f>
        <v>#REF!</v>
      </c>
      <c r="BR37" s="3" t="e">
        <f ca="1">SUM($D$36:BR36)</f>
        <v>#REF!</v>
      </c>
      <c r="BS37" s="3" t="e">
        <f ca="1">SUM($D$36:BS36)</f>
        <v>#REF!</v>
      </c>
      <c r="BT37" s="3" t="e">
        <f ca="1">SUM($D$36:BT36)</f>
        <v>#REF!</v>
      </c>
      <c r="BU37" s="3" t="e">
        <f ca="1">SUM($D$36:BU36)</f>
        <v>#REF!</v>
      </c>
      <c r="BV37" s="3" t="e">
        <f ca="1">SUM($D$36:BV36)</f>
        <v>#REF!</v>
      </c>
      <c r="BW37" s="3" t="e">
        <f ca="1">SUM($D$36:BW36)</f>
        <v>#REF!</v>
      </c>
      <c r="BX37" s="3" t="e">
        <f ca="1">SUM($D$36:BX36)</f>
        <v>#REF!</v>
      </c>
      <c r="BY37" s="3" t="e">
        <f ca="1">SUM($D$36:BY36)</f>
        <v>#REF!</v>
      </c>
      <c r="BZ37" s="3" t="e">
        <f ca="1">SUM($D$36:BZ36)</f>
        <v>#REF!</v>
      </c>
      <c r="CA37" s="3" t="e">
        <f ca="1">SUM($D$36:CA36)</f>
        <v>#REF!</v>
      </c>
      <c r="CB37" s="3" t="e">
        <f ca="1">SUM($D$36:CB36)</f>
        <v>#REF!</v>
      </c>
      <c r="CC37" s="3" t="e">
        <f ca="1">SUM($D$36:CC36)</f>
        <v>#REF!</v>
      </c>
      <c r="CD37" s="3" t="e">
        <f ca="1">SUM($D$36:CD36)</f>
        <v>#REF!</v>
      </c>
      <c r="CE37" s="3" t="e">
        <f ca="1">SUM($D$36:CE36)</f>
        <v>#REF!</v>
      </c>
      <c r="CF37" s="3" t="e">
        <f ca="1">SUM($D$36:CF36)</f>
        <v>#REF!</v>
      </c>
      <c r="CG37" s="3" t="e">
        <f ca="1">SUM($D$36:CG36)</f>
        <v>#REF!</v>
      </c>
      <c r="CH37" s="3" t="e">
        <f ca="1">SUM($D$36:CH36)</f>
        <v>#REF!</v>
      </c>
      <c r="CI37" s="3" t="e">
        <f ca="1">SUM($D$36:CI36)</f>
        <v>#REF!</v>
      </c>
      <c r="CJ37" s="3" t="e">
        <f ca="1">SUM($D$36:CJ36)</f>
        <v>#REF!</v>
      </c>
      <c r="CK37" s="3" t="e">
        <f ca="1">SUM($D$36:CK36)</f>
        <v>#REF!</v>
      </c>
      <c r="CL37" s="3" t="e">
        <f ca="1">SUM($D$36:CL36)</f>
        <v>#REF!</v>
      </c>
      <c r="CM37" s="3" t="e">
        <f ca="1">SUM($D$36:CM36)</f>
        <v>#REF!</v>
      </c>
      <c r="CN37" s="3" t="e">
        <f ca="1">SUM($D$36:CN36)</f>
        <v>#REF!</v>
      </c>
      <c r="CO37" s="3" t="e">
        <f ca="1">SUM($D$36:CO36)</f>
        <v>#REF!</v>
      </c>
      <c r="CP37" s="3" t="e">
        <f ca="1">SUM($D$36:CP36)</f>
        <v>#REF!</v>
      </c>
    </row>
    <row r="38" spans="1:94">
      <c r="A38" s="73" t="s">
        <v>283</v>
      </c>
      <c r="C38" s="164" t="e">
        <f ca="1">IRR(OFFSET(D36,0,0):OFFSET(D36,0,Sheet1!$D$16),0.0001)*12</f>
        <v>#VALUE!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-27228391.522497006</v>
      </c>
      <c r="E40" s="3">
        <f t="shared" ref="E40:BP40" ca="1" si="10">E4-E6-E9+E10+E21+E30</f>
        <v>-183600583.08998883</v>
      </c>
      <c r="F40" s="3">
        <f t="shared" ca="1" si="10"/>
        <v>-79352455.378327742</v>
      </c>
      <c r="G40" s="3">
        <f t="shared" ca="1" si="10"/>
        <v>-79274209.628327742</v>
      </c>
      <c r="H40" s="3">
        <f t="shared" ca="1" si="10"/>
        <v>-74802339.52328603</v>
      </c>
      <c r="I40" s="3">
        <f t="shared" ca="1" si="10"/>
        <v>-74802339.52328603</v>
      </c>
      <c r="J40" s="3">
        <f t="shared" ca="1" si="10"/>
        <v>-62845888.669831499</v>
      </c>
      <c r="K40" s="3">
        <f t="shared" ca="1" si="10"/>
        <v>-62845888.669831499</v>
      </c>
      <c r="L40" s="3">
        <f t="shared" ca="1" si="10"/>
        <v>-26976536.109467871</v>
      </c>
      <c r="M40" s="3">
        <f t="shared" ca="1" si="10"/>
        <v>-26976536.109467871</v>
      </c>
      <c r="N40" s="3">
        <f t="shared" ca="1" si="10"/>
        <v>-26976536.109467871</v>
      </c>
      <c r="O40" s="3">
        <f t="shared" ca="1" si="10"/>
        <v>-26976536.109467871</v>
      </c>
      <c r="P40" s="3">
        <f t="shared" ca="1" si="10"/>
        <v>-26976536.109467871</v>
      </c>
      <c r="Q40" s="166">
        <f t="shared" ca="1" si="10"/>
        <v>-26976536.109467871</v>
      </c>
      <c r="R40" s="3">
        <f t="shared" ca="1" si="10"/>
        <v>-26976486.918847501</v>
      </c>
      <c r="S40" s="3">
        <f t="shared" ca="1" si="10"/>
        <v>-20605926.899495341</v>
      </c>
      <c r="T40" s="3">
        <f t="shared" ca="1" si="10"/>
        <v>-14627569.951677123</v>
      </c>
      <c r="U40" s="3">
        <f t="shared" ca="1" si="10"/>
        <v>2338263.519050112</v>
      </c>
      <c r="V40" s="3">
        <f t="shared" ca="1" si="10"/>
        <v>2338658.0823228564</v>
      </c>
      <c r="W40" s="3">
        <f t="shared" ca="1" si="10"/>
        <v>105360222.3503352</v>
      </c>
      <c r="X40" s="3">
        <f t="shared" ca="1" si="10"/>
        <v>90734324.206165731</v>
      </c>
      <c r="Y40" s="3">
        <f t="shared" ca="1" si="10"/>
        <v>132484286.20616576</v>
      </c>
      <c r="Z40" s="3">
        <f t="shared" ca="1" si="10"/>
        <v>132484286.20616575</v>
      </c>
      <c r="AA40" s="3">
        <f t="shared" ca="1" si="10"/>
        <v>132484286.20616575</v>
      </c>
      <c r="AB40" s="3">
        <f t="shared" ca="1" si="10"/>
        <v>132484286.20616575</v>
      </c>
      <c r="AC40" s="3">
        <f t="shared" ca="1" si="10"/>
        <v>128525959.20616575</v>
      </c>
      <c r="AD40" s="3">
        <f t="shared" ca="1" si="10"/>
        <v>128526233.14264716</v>
      </c>
      <c r="AE40" s="3">
        <f t="shared" ca="1" si="10"/>
        <v>137930167.97023034</v>
      </c>
      <c r="AF40" s="3">
        <f t="shared" ca="1" si="10"/>
        <v>137930723.28150311</v>
      </c>
      <c r="AG40" s="3">
        <f t="shared" ca="1" si="10"/>
        <v>140322266.26495761</v>
      </c>
      <c r="AH40" s="3">
        <f t="shared" ca="1" si="10"/>
        <v>140323856.19877589</v>
      </c>
      <c r="AI40" s="3">
        <f t="shared" ca="1" si="10"/>
        <v>147171178.1491394</v>
      </c>
      <c r="AJ40" s="3">
        <f t="shared" ca="1" si="10"/>
        <v>147171178.1491394</v>
      </c>
      <c r="AK40" s="3">
        <f t="shared" ca="1" si="10"/>
        <v>147171178.1491394</v>
      </c>
      <c r="AL40" s="3">
        <f t="shared" ca="1" si="10"/>
        <v>135407472.56596971</v>
      </c>
      <c r="AM40" s="3">
        <f t="shared" ca="1" si="10"/>
        <v>135407472.56596971</v>
      </c>
      <c r="AN40" s="3">
        <f t="shared" ca="1" si="10"/>
        <v>104092958.42596969</v>
      </c>
      <c r="AO40" s="3">
        <f t="shared" ca="1" si="10"/>
        <v>104092958.42596969</v>
      </c>
      <c r="AP40" s="3">
        <f t="shared" ca="1" si="10"/>
        <v>14435403.661606081</v>
      </c>
      <c r="AQ40" s="3">
        <f t="shared" ca="1" si="10"/>
        <v>15631175.153333329</v>
      </c>
      <c r="AR40" s="3">
        <f t="shared" ca="1" si="10"/>
        <v>15631175.153333332</v>
      </c>
      <c r="AS40" s="3">
        <f t="shared" ca="1" si="10"/>
        <v>15631175.153333332</v>
      </c>
      <c r="AT40" s="3">
        <f t="shared" ca="1" si="10"/>
        <v>15631175.153333332</v>
      </c>
      <c r="AU40" s="3">
        <f t="shared" ca="1" si="10"/>
        <v>15631175.153333332</v>
      </c>
      <c r="AV40" s="3">
        <f t="shared" ca="1" si="10"/>
        <v>15631175.153333332</v>
      </c>
      <c r="AW40" s="3" t="e">
        <f t="shared" ca="1" si="10"/>
        <v>#REF!</v>
      </c>
      <c r="AX40" s="3" t="e">
        <f t="shared" ca="1" si="10"/>
        <v>#REF!</v>
      </c>
      <c r="AY40" s="3" t="e">
        <f t="shared" ca="1" si="10"/>
        <v>#REF!</v>
      </c>
      <c r="AZ40" s="3" t="e">
        <f t="shared" ca="1" si="10"/>
        <v>#REF!</v>
      </c>
      <c r="BA40" s="3" t="e">
        <f t="shared" ca="1" si="10"/>
        <v>#REF!</v>
      </c>
      <c r="BB40" s="3" t="e">
        <f t="shared" ca="1" si="10"/>
        <v>#REF!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 t="e">
        <f t="shared" ca="1" si="10"/>
        <v>#REF!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-222538965.65209356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 t="e">
        <f t="shared" ca="1" si="12"/>
        <v>#REF!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-838362391.58077896</v>
      </c>
      <c r="E43" s="3">
        <f t="shared" ref="E43:BP43" ca="1" si="13">E34+E42</f>
        <v>-932642199.26888192</v>
      </c>
      <c r="F43" s="3">
        <f t="shared" ca="1" si="13"/>
        <v>-974797943.10115433</v>
      </c>
      <c r="G43" s="3">
        <f t="shared" ca="1" si="13"/>
        <v>-1016914564.0584267</v>
      </c>
      <c r="H43" s="3">
        <f t="shared" ca="1" si="13"/>
        <v>-1056889638.2985419</v>
      </c>
      <c r="I43" s="3">
        <f t="shared" ca="1" si="13"/>
        <v>-1096864712.5386572</v>
      </c>
      <c r="J43" s="3">
        <f t="shared" ca="1" si="13"/>
        <v>-1131050338.0227723</v>
      </c>
      <c r="K43" s="3">
        <f t="shared" ca="1" si="13"/>
        <v>-1165235963.5068874</v>
      </c>
      <c r="L43" s="3">
        <f t="shared" ca="1" si="13"/>
        <v>-1182053242.7230027</v>
      </c>
      <c r="M43" s="3">
        <f t="shared" ca="1" si="13"/>
        <v>-1198870521.9391179</v>
      </c>
      <c r="N43" s="3">
        <f t="shared" ca="1" si="13"/>
        <v>-1215687801.1552331</v>
      </c>
      <c r="O43" s="3">
        <f t="shared" ca="1" si="13"/>
        <v>-1232505080.3713484</v>
      </c>
      <c r="P43" s="3">
        <f t="shared" ca="1" si="13"/>
        <v>-1249322359.5874636</v>
      </c>
      <c r="Q43" s="166">
        <f t="shared" ca="1" si="13"/>
        <v>-1266139638.8035789</v>
      </c>
      <c r="R43" s="3">
        <f t="shared" ca="1" si="13"/>
        <v>-1282956894.4626565</v>
      </c>
      <c r="S43" s="3">
        <f t="shared" ca="1" si="13"/>
        <v>-1296722804.2367399</v>
      </c>
      <c r="T43" s="3">
        <f t="shared" ca="1" si="13"/>
        <v>-1307593925.9488232</v>
      </c>
      <c r="U43" s="3">
        <f t="shared" ca="1" si="13"/>
        <v>-1312764819.7769318</v>
      </c>
      <c r="V43" s="3">
        <f t="shared" ca="1" si="13"/>
        <v>-1317935726.0643129</v>
      </c>
      <c r="W43" s="3">
        <f t="shared" ca="1" si="13"/>
        <v>-1324713841.8478761</v>
      </c>
      <c r="X43" s="3">
        <f t="shared" ca="1" si="13"/>
        <v>-1329012441.4883306</v>
      </c>
      <c r="Y43" s="3">
        <f t="shared" ca="1" si="13"/>
        <v>-1333311041.1287851</v>
      </c>
      <c r="Z43" s="3">
        <f t="shared" ca="1" si="13"/>
        <v>-1274940258.4005909</v>
      </c>
      <c r="AA43" s="3">
        <f t="shared" ca="1" si="13"/>
        <v>-1142455972.1944251</v>
      </c>
      <c r="AB43" s="3">
        <f t="shared" ca="1" si="13"/>
        <v>-1009971685.9882593</v>
      </c>
      <c r="AC43" s="3">
        <f t="shared" ca="1" si="13"/>
        <v>-881445726.78209352</v>
      </c>
      <c r="AD43" s="3">
        <f t="shared" ca="1" si="13"/>
        <v>-752919493.63944638</v>
      </c>
      <c r="AE43" s="3">
        <f t="shared" ca="1" si="13"/>
        <v>-614989325.66921604</v>
      </c>
      <c r="AF43" s="3">
        <f t="shared" ca="1" si="13"/>
        <v>-477058602.38771296</v>
      </c>
      <c r="AG43" s="3">
        <f t="shared" ca="1" si="13"/>
        <v>-336736336.12275535</v>
      </c>
      <c r="AH43" s="3">
        <f t="shared" ca="1" si="13"/>
        <v>-196412479.92397946</v>
      </c>
      <c r="AI43" s="3">
        <f t="shared" ca="1" si="13"/>
        <v>-49241301.774840057</v>
      </c>
      <c r="AJ43" s="3">
        <f t="shared" ca="1" si="13"/>
        <v>97929876.374299347</v>
      </c>
      <c r="AK43" s="3">
        <f t="shared" ca="1" si="13"/>
        <v>245101054.52343875</v>
      </c>
      <c r="AL43" s="3">
        <f t="shared" ca="1" si="13"/>
        <v>380508527.08940846</v>
      </c>
      <c r="AM43" s="3">
        <f t="shared" ca="1" si="13"/>
        <v>515915999.65537816</v>
      </c>
      <c r="AN43" s="3">
        <f t="shared" ca="1" si="13"/>
        <v>620008958.08134782</v>
      </c>
      <c r="AO43" s="3">
        <f t="shared" ca="1" si="13"/>
        <v>724101916.50731754</v>
      </c>
      <c r="AP43" s="3">
        <f t="shared" ca="1" si="13"/>
        <v>738537320.16892362</v>
      </c>
      <c r="AQ43" s="3">
        <f t="shared" ca="1" si="13"/>
        <v>815422661.98892355</v>
      </c>
      <c r="AR43" s="3">
        <f t="shared" ca="1" si="13"/>
        <v>831054896.17003465</v>
      </c>
      <c r="AS43" s="3">
        <f t="shared" ca="1" si="13"/>
        <v>846687134.76376152</v>
      </c>
      <c r="AT43" s="3">
        <f t="shared" ca="1" si="13"/>
        <v>862319377.78848994</v>
      </c>
      <c r="AU43" s="3">
        <f t="shared" ca="1" si="13"/>
        <v>877951625.26268256</v>
      </c>
      <c r="AV43" s="3">
        <f t="shared" ca="1" si="13"/>
        <v>893583877.20487881</v>
      </c>
      <c r="AW43" s="3" t="e">
        <f t="shared" ca="1" si="13"/>
        <v>#REF!</v>
      </c>
      <c r="AX43" s="3" t="e">
        <f t="shared" ca="1" si="13"/>
        <v>#REF!</v>
      </c>
      <c r="AY43" s="3" t="e">
        <f t="shared" ca="1" si="13"/>
        <v>#REF!</v>
      </c>
      <c r="AZ43" s="3" t="e">
        <f t="shared" ca="1" si="13"/>
        <v>#REF!</v>
      </c>
      <c r="BA43" s="3" t="e">
        <f t="shared" ca="1" si="13"/>
        <v>#REF!</v>
      </c>
      <c r="BB43" s="3" t="e">
        <f t="shared" ca="1" si="13"/>
        <v>#REF!</v>
      </c>
      <c r="BC43" s="3" t="e">
        <f t="shared" ca="1" si="13"/>
        <v>#REF!</v>
      </c>
      <c r="BD43" s="3" t="e">
        <f t="shared" ca="1" si="13"/>
        <v>#REF!</v>
      </c>
      <c r="BE43" s="3" t="e">
        <f t="shared" ca="1" si="13"/>
        <v>#REF!</v>
      </c>
      <c r="BF43" s="3" t="e">
        <f t="shared" ca="1" si="13"/>
        <v>#REF!</v>
      </c>
      <c r="BG43" s="3" t="e">
        <f t="shared" ca="1" si="13"/>
        <v>#REF!</v>
      </c>
      <c r="BH43" s="3" t="e">
        <f t="shared" ca="1" si="13"/>
        <v>#REF!</v>
      </c>
      <c r="BI43" s="3" t="e">
        <f t="shared" ca="1" si="13"/>
        <v>#REF!</v>
      </c>
      <c r="BJ43" s="3" t="e">
        <f t="shared" ca="1" si="13"/>
        <v>#REF!</v>
      </c>
      <c r="BK43" s="3" t="e">
        <f t="shared" ca="1" si="13"/>
        <v>#REF!</v>
      </c>
      <c r="BL43" s="3" t="e">
        <f t="shared" ca="1" si="13"/>
        <v>#REF!</v>
      </c>
      <c r="BM43" s="3" t="e">
        <f t="shared" ca="1" si="13"/>
        <v>#REF!</v>
      </c>
      <c r="BN43" s="3" t="e">
        <f t="shared" ca="1" si="13"/>
        <v>#REF!</v>
      </c>
      <c r="BO43" s="3" t="e">
        <f t="shared" ca="1" si="13"/>
        <v>#REF!</v>
      </c>
      <c r="BP43" s="3" t="e">
        <f t="shared" ca="1" si="13"/>
        <v>#REF!</v>
      </c>
      <c r="BQ43" s="3" t="e">
        <f t="shared" ref="BQ43:BV43" ca="1" si="14">BQ34+BQ42</f>
        <v>#REF!</v>
      </c>
      <c r="BR43" s="3" t="e">
        <f t="shared" ca="1" si="14"/>
        <v>#REF!</v>
      </c>
      <c r="BS43" s="3" t="e">
        <f t="shared" ca="1" si="14"/>
        <v>#REF!</v>
      </c>
      <c r="BT43" s="3" t="e">
        <f t="shared" ca="1" si="14"/>
        <v>#REF!</v>
      </c>
      <c r="BU43" s="3" t="e">
        <f t="shared" ca="1" si="14"/>
        <v>#REF!</v>
      </c>
      <c r="BV43" s="3" t="e">
        <f t="shared" ca="1" si="14"/>
        <v>#REF!</v>
      </c>
      <c r="BW43" s="3" t="e">
        <f ca="1">BW34+BW42</f>
        <v>#REF!</v>
      </c>
      <c r="BX43" s="3" t="e">
        <f t="shared" ref="BX43" ca="1" si="15">BX34+BX42</f>
        <v>#REF!</v>
      </c>
      <c r="BY43" s="3" t="e">
        <f t="shared" ref="BY43" ca="1" si="16">BY34+BY42</f>
        <v>#REF!</v>
      </c>
      <c r="BZ43" s="3" t="e">
        <f t="shared" ref="BZ43" ca="1" si="17">BZ34+BZ42</f>
        <v>#REF!</v>
      </c>
      <c r="CA43" s="3" t="e">
        <f t="shared" ref="CA43" ca="1" si="18">CA34+CA42</f>
        <v>#REF!</v>
      </c>
      <c r="CB43" s="3" t="e">
        <f t="shared" ref="CB43" ca="1" si="19">CB34+CB42</f>
        <v>#REF!</v>
      </c>
      <c r="CC43" s="3" t="e">
        <f t="shared" ref="CC43" ca="1" si="20">CC34+CC42</f>
        <v>#REF!</v>
      </c>
      <c r="CD43" s="3" t="e">
        <f t="shared" ref="CD43" ca="1" si="21">CD34+CD42</f>
        <v>#REF!</v>
      </c>
      <c r="CE43" s="3" t="e">
        <f t="shared" ref="CE43" ca="1" si="22">CE34+CE42</f>
        <v>#REF!</v>
      </c>
      <c r="CF43" s="3" t="e">
        <f t="shared" ref="CF43" ca="1" si="23">CF34+CF42</f>
        <v>#REF!</v>
      </c>
      <c r="CG43" s="3" t="e">
        <f t="shared" ref="CG43" ca="1" si="24">CG34+CG42</f>
        <v>#REF!</v>
      </c>
      <c r="CH43" s="3" t="e">
        <f t="shared" ref="CH43" ca="1" si="25">CH34+CH42</f>
        <v>#REF!</v>
      </c>
      <c r="CI43" s="3" t="e">
        <f t="shared" ref="CI43" ca="1" si="26">CI34+CI42</f>
        <v>#REF!</v>
      </c>
      <c r="CJ43" s="3" t="e">
        <f t="shared" ref="CJ43" ca="1" si="27">CJ34+CJ42</f>
        <v>#REF!</v>
      </c>
      <c r="CK43" s="3" t="e">
        <f t="shared" ref="CK43" ca="1" si="28">CK34+CK42</f>
        <v>#REF!</v>
      </c>
      <c r="CL43" s="3" t="e">
        <f t="shared" ref="CL43" ca="1" si="29">CL34+CL42</f>
        <v>#REF!</v>
      </c>
      <c r="CM43" s="3" t="e">
        <f t="shared" ref="CM43" ca="1" si="30">CM34+CM42</f>
        <v>#REF!</v>
      </c>
      <c r="CN43" s="3" t="e">
        <f t="shared" ref="CN43" ca="1" si="31">CN34+CN42</f>
        <v>#REF!</v>
      </c>
      <c r="CO43" s="3" t="e">
        <f t="shared" ref="CO43" ca="1" si="32">CO34+CO42</f>
        <v>#REF!</v>
      </c>
      <c r="CP43" s="3" t="e">
        <f t="shared" ref="CP43" ca="1" si="33">CP34+CP42</f>
        <v>#REF!</v>
      </c>
    </row>
    <row r="44" spans="1:94" ht="15">
      <c r="A44" s="78" t="s">
        <v>287</v>
      </c>
      <c r="C44" s="79">
        <f ca="1">ABS(SUMIF(D43:CF43,"&lt;0",D43:CF43)/COUNTIF(D43:CF43,"&lt;0"))</f>
        <v>1024953721.0248007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9" priority="1" operator="equal">
      <formula>$D$10</formula>
    </cfRule>
    <cfRule type="cellIs" dxfId="8" priority="2" operator="equal">
      <formula>$D$9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46"/>
  <sheetViews>
    <sheetView workbookViewId="0">
      <selection activeCell="AQ25" sqref="AQ25:BB25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13614195.761248605</v>
      </c>
      <c r="E4" s="3">
        <f t="shared" ref="E4:BP4" ca="1" si="0">SUM(E5:E7)</f>
        <v>91800291.544994399</v>
      </c>
      <c r="F4" s="3">
        <f t="shared" ca="1" si="0"/>
        <v>39676227.689163879</v>
      </c>
      <c r="G4" s="3">
        <f t="shared" ca="1" si="0"/>
        <v>39637104.814163879</v>
      </c>
      <c r="H4" s="3">
        <f t="shared" ca="1" si="0"/>
        <v>40579505.426279388</v>
      </c>
      <c r="I4" s="3">
        <f t="shared" ca="1" si="0"/>
        <v>40579505.426279388</v>
      </c>
      <c r="J4" s="3">
        <f t="shared" ca="1" si="0"/>
        <v>40957951.328824848</v>
      </c>
      <c r="K4" s="3">
        <f t="shared" ca="1" si="0"/>
        <v>40957951.328824848</v>
      </c>
      <c r="L4" s="3">
        <f t="shared" ca="1" si="0"/>
        <v>42093289.036461204</v>
      </c>
      <c r="M4" s="3">
        <f t="shared" ca="1" si="0"/>
        <v>42093289.036461204</v>
      </c>
      <c r="N4" s="3">
        <f t="shared" ca="1" si="0"/>
        <v>42093289.036461204</v>
      </c>
      <c r="O4" s="3">
        <f t="shared" ca="1" si="0"/>
        <v>42093289.036461204</v>
      </c>
      <c r="P4" s="3">
        <f t="shared" ca="1" si="0"/>
        <v>42093289.036461204</v>
      </c>
      <c r="Q4" s="3">
        <f t="shared" ca="1" si="0"/>
        <v>42093289.036461204</v>
      </c>
      <c r="R4" s="3">
        <f t="shared" ca="1" si="0"/>
        <v>42093299.402878307</v>
      </c>
      <c r="S4" s="3">
        <f t="shared" ca="1" si="0"/>
        <v>43417979.2685204</v>
      </c>
      <c r="T4" s="3">
        <f t="shared" ca="1" si="0"/>
        <v>43607206.382702224</v>
      </c>
      <c r="U4" s="3">
        <f t="shared" ca="1" si="0"/>
        <v>46659030</v>
      </c>
      <c r="V4" s="3">
        <f t="shared" ca="1" si="0"/>
        <v>46659246.000000007</v>
      </c>
      <c r="W4" s="3">
        <f t="shared" ca="1" si="0"/>
        <v>74522610</v>
      </c>
      <c r="X4" s="3">
        <f t="shared" ca="1" si="0"/>
        <v>74522610</v>
      </c>
      <c r="Y4" s="3">
        <f t="shared" ca="1" si="0"/>
        <v>74522610</v>
      </c>
      <c r="Z4" s="3">
        <f t="shared" ca="1" si="0"/>
        <v>74522610</v>
      </c>
      <c r="AA4" s="3">
        <f t="shared" ca="1" si="0"/>
        <v>74522610</v>
      </c>
      <c r="AB4" s="3">
        <f t="shared" ca="1" si="0"/>
        <v>74522610</v>
      </c>
      <c r="AC4" s="3">
        <f t="shared" ca="1" si="0"/>
        <v>74522610</v>
      </c>
      <c r="AD4" s="3">
        <f t="shared" ca="1" si="0"/>
        <v>74522798.000000015</v>
      </c>
      <c r="AE4" s="3">
        <f t="shared" ca="1" si="0"/>
        <v>79821306</v>
      </c>
      <c r="AF4" s="3">
        <f t="shared" ca="1" si="0"/>
        <v>79821610.00000003</v>
      </c>
      <c r="AG4" s="3">
        <f t="shared" ca="1" si="0"/>
        <v>81130838</v>
      </c>
      <c r="AH4" s="3">
        <f t="shared" ca="1" si="0"/>
        <v>81131750.00000006</v>
      </c>
      <c r="AI4" s="3">
        <f t="shared" ca="1" si="0"/>
        <v>85059434</v>
      </c>
      <c r="AJ4" s="3">
        <f t="shared" ca="1" si="0"/>
        <v>85059434</v>
      </c>
      <c r="AK4" s="3">
        <f t="shared" ca="1" si="0"/>
        <v>85059434</v>
      </c>
      <c r="AL4" s="3">
        <f t="shared" ca="1" si="0"/>
        <v>76488014</v>
      </c>
      <c r="AM4" s="3">
        <f t="shared" ca="1" si="0"/>
        <v>76488014</v>
      </c>
      <c r="AN4" s="3">
        <f t="shared" ca="1" si="0"/>
        <v>59345174</v>
      </c>
      <c r="AO4" s="3">
        <f t="shared" ca="1" si="0"/>
        <v>59345174</v>
      </c>
      <c r="AP4" s="3">
        <f t="shared" ca="1" si="0"/>
        <v>7916806.0000000112</v>
      </c>
      <c r="AQ4" s="3">
        <f t="shared" ca="1" si="0"/>
        <v>69571420</v>
      </c>
      <c r="AR4" s="3">
        <f t="shared" ca="1" si="0"/>
        <v>8571420</v>
      </c>
      <c r="AS4" s="3">
        <f t="shared" ca="1" si="0"/>
        <v>8571420</v>
      </c>
      <c r="AT4" s="3">
        <f t="shared" ca="1" si="0"/>
        <v>8571420</v>
      </c>
      <c r="AU4" s="3">
        <f t="shared" ca="1" si="0"/>
        <v>8571420</v>
      </c>
      <c r="AV4" s="3">
        <f t="shared" ca="1" si="0"/>
        <v>8571420</v>
      </c>
      <c r="AW4" s="3" t="e">
        <f t="shared" ca="1" si="0"/>
        <v>#REF!</v>
      </c>
      <c r="AX4" s="3" t="e">
        <f t="shared" ca="1" si="0"/>
        <v>#REF!</v>
      </c>
      <c r="AY4" s="3" t="e">
        <f t="shared" ca="1" si="0"/>
        <v>#REF!</v>
      </c>
      <c r="AZ4" s="3" t="e">
        <f t="shared" ca="1" si="0"/>
        <v>#REF!</v>
      </c>
      <c r="BA4" s="3" t="e">
        <f t="shared" ca="1" si="0"/>
        <v>#REF!</v>
      </c>
      <c r="BB4" s="3" t="e">
        <f t="shared" ca="1" si="0"/>
        <v>#REF!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 t="e">
        <f t="shared" ca="1" si="0"/>
        <v>#REF!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</f>
        <v>3272724</v>
      </c>
      <c r="I5" s="3">
        <f ca="1">Sheet1!H41</f>
        <v>3272724</v>
      </c>
      <c r="J5" s="3">
        <f ca="1">Sheet1!I41</f>
        <v>9818172</v>
      </c>
      <c r="K5" s="3">
        <f ca="1">Sheet1!J41</f>
        <v>9818172</v>
      </c>
      <c r="L5" s="3">
        <f ca="1">Sheet1!K41</f>
        <v>29454516</v>
      </c>
      <c r="M5" s="3">
        <f ca="1">Sheet1!L41</f>
        <v>29454516</v>
      </c>
      <c r="N5" s="3">
        <f ca="1">Sheet1!M41</f>
        <v>29454516</v>
      </c>
      <c r="O5" s="3">
        <f ca="1">Sheet1!N41</f>
        <v>29454516</v>
      </c>
      <c r="P5" s="3">
        <f ca="1">Sheet1!O41</f>
        <v>29454516</v>
      </c>
      <c r="Q5" s="3">
        <f ca="1">Sheet1!P41</f>
        <v>29454516</v>
      </c>
      <c r="R5" s="3">
        <f ca="1">Sheet1!Q41</f>
        <v>29454552</v>
      </c>
      <c r="S5" s="3">
        <f ca="1">Sheet1!R41</f>
        <v>34098446</v>
      </c>
      <c r="T5" s="3">
        <f ca="1">Sheet1!S41</f>
        <v>37371242</v>
      </c>
      <c r="U5" s="3">
        <f ca="1">Sheet1!T41</f>
        <v>46659030</v>
      </c>
      <c r="V5" s="3">
        <f ca="1">Sheet1!U41</f>
        <v>46659246.000000007</v>
      </c>
      <c r="W5" s="3">
        <f ca="1">Sheet1!V41</f>
        <v>74522610</v>
      </c>
      <c r="X5" s="3">
        <f ca="1">Sheet1!W41</f>
        <v>74522610</v>
      </c>
      <c r="Y5" s="3">
        <f ca="1">Sheet1!X41</f>
        <v>74522610</v>
      </c>
      <c r="Z5" s="3">
        <f ca="1">Sheet1!Y41</f>
        <v>74522610</v>
      </c>
      <c r="AA5" s="3">
        <f ca="1">Sheet1!Z41</f>
        <v>74522610</v>
      </c>
      <c r="AB5" s="3">
        <f ca="1">Sheet1!AA41</f>
        <v>74522610</v>
      </c>
      <c r="AC5" s="3">
        <f ca="1">Sheet1!AB41</f>
        <v>74522610</v>
      </c>
      <c r="AD5" s="3">
        <f ca="1">Sheet1!AC41</f>
        <v>74522798.000000015</v>
      </c>
      <c r="AE5" s="3">
        <f ca="1">Sheet1!AD41</f>
        <v>79821306</v>
      </c>
      <c r="AF5" s="3">
        <f ca="1">Sheet1!AE41</f>
        <v>79821610.00000003</v>
      </c>
      <c r="AG5" s="3">
        <f ca="1">Sheet1!AF41</f>
        <v>81130838</v>
      </c>
      <c r="AH5" s="3">
        <f ca="1">Sheet1!AG41</f>
        <v>81131750.00000006</v>
      </c>
      <c r="AI5" s="3">
        <f ca="1">Sheet1!AH41</f>
        <v>85059434</v>
      </c>
      <c r="AJ5" s="3">
        <f ca="1">Sheet1!AI41</f>
        <v>85059434</v>
      </c>
      <c r="AK5" s="3">
        <f ca="1">Sheet1!AJ41</f>
        <v>85059434</v>
      </c>
      <c r="AL5" s="3">
        <f ca="1">Sheet1!AK41</f>
        <v>76488014</v>
      </c>
      <c r="AM5" s="3">
        <f ca="1">Sheet1!AL41</f>
        <v>76488014</v>
      </c>
      <c r="AN5" s="3">
        <f ca="1">Sheet1!AM41</f>
        <v>59345174</v>
      </c>
      <c r="AO5" s="3">
        <f ca="1">Sheet1!AN41</f>
        <v>59345174</v>
      </c>
      <c r="AP5" s="3">
        <f ca="1">Sheet1!AO41</f>
        <v>7916806.0000000112</v>
      </c>
      <c r="AQ5" s="3">
        <f ca="1">Sheet1!AP41</f>
        <v>8571420</v>
      </c>
      <c r="AR5" s="3">
        <f ca="1">Sheet1!AQ41</f>
        <v>8571420</v>
      </c>
      <c r="AS5" s="3">
        <f ca="1">Sheet1!AR41</f>
        <v>8571420</v>
      </c>
      <c r="AT5" s="3">
        <f ca="1">Sheet1!AS41</f>
        <v>8571420</v>
      </c>
      <c r="AU5" s="3">
        <f ca="1">Sheet1!AT41</f>
        <v>8571420</v>
      </c>
      <c r="AV5" s="3">
        <f ca="1">Sheet1!AU41</f>
        <v>8571420</v>
      </c>
      <c r="AW5" s="3">
        <f ca="1">Sheet1!AV41</f>
        <v>8571420</v>
      </c>
      <c r="AX5" s="3">
        <f ca="1">Sheet1!AW41</f>
        <v>0</v>
      </c>
      <c r="AY5" s="3">
        <f ca="1">Sheet1!AX41</f>
        <v>0</v>
      </c>
      <c r="AZ5" s="3">
        <f ca="1">Sheet1!AY41</f>
        <v>0</v>
      </c>
      <c r="BA5" s="3">
        <f ca="1">Sheet1!AZ41</f>
        <v>0</v>
      </c>
      <c r="BB5" s="3">
        <f ca="1">Sheet1!BA41</f>
        <v>0</v>
      </c>
      <c r="BC5" s="3">
        <f ca="1">Sheet1!BB41</f>
        <v>0</v>
      </c>
      <c r="BD5" s="3">
        <f ca="1">Sheet1!BC41</f>
        <v>0</v>
      </c>
      <c r="BE5" s="3">
        <f ca="1">Sheet1!BD41</f>
        <v>0</v>
      </c>
      <c r="BF5" s="3">
        <f ca="1">Sheet1!BE41</f>
        <v>0</v>
      </c>
      <c r="BG5" s="3">
        <f ca="1">Sheet1!BF41</f>
        <v>0</v>
      </c>
      <c r="BH5" s="3">
        <f ca="1">Sheet1!BG41</f>
        <v>0</v>
      </c>
      <c r="BI5" s="3">
        <f ca="1">Sheet1!BH41</f>
        <v>0</v>
      </c>
      <c r="BJ5" s="3">
        <f ca="1">Sheet1!BI41</f>
        <v>0</v>
      </c>
      <c r="BK5" s="3">
        <f ca="1">Sheet1!BJ41</f>
        <v>0</v>
      </c>
      <c r="BL5" s="3">
        <f ca="1">Sheet1!BK41</f>
        <v>0</v>
      </c>
      <c r="BM5" s="3">
        <f ca="1">Sheet1!BL41</f>
        <v>0</v>
      </c>
      <c r="BN5" s="3">
        <f ca="1">Sheet1!BM41</f>
        <v>0</v>
      </c>
      <c r="BO5" s="3">
        <f ca="1">Sheet1!BN41</f>
        <v>0</v>
      </c>
      <c r="BP5" s="3">
        <f ca="1">Sheet1!BO41</f>
        <v>0</v>
      </c>
      <c r="BQ5" s="3">
        <f ca="1">Sheet1!BP41</f>
        <v>0</v>
      </c>
      <c r="BR5" s="3">
        <f ca="1">Sheet1!BQ41</f>
        <v>0</v>
      </c>
      <c r="BS5" s="3">
        <f ca="1">Sheet1!BR41</f>
        <v>0</v>
      </c>
      <c r="BT5" s="3">
        <f ca="1">Sheet1!BS41</f>
        <v>0</v>
      </c>
      <c r="BU5" s="3">
        <f ca="1">Sheet1!BT41</f>
        <v>0</v>
      </c>
      <c r="BV5" s="3">
        <f ca="1">Sheet1!BU41</f>
        <v>0</v>
      </c>
      <c r="BW5" s="3">
        <f ca="1">Sheet1!BV41</f>
        <v>0</v>
      </c>
      <c r="BX5" s="3">
        <f ca="1">Sheet1!BW41</f>
        <v>0</v>
      </c>
      <c r="BY5" s="3">
        <f ca="1">Sheet1!BX41</f>
        <v>0</v>
      </c>
      <c r="BZ5" s="3">
        <f ca="1">Sheet1!BY41</f>
        <v>0</v>
      </c>
      <c r="CA5" s="3">
        <f ca="1">Sheet1!BZ41</f>
        <v>0</v>
      </c>
      <c r="CB5" s="3">
        <f ca="1">Sheet1!CA41</f>
        <v>0</v>
      </c>
      <c r="CC5" s="3">
        <f ca="1">Sheet1!CB41</f>
        <v>0</v>
      </c>
      <c r="CD5" s="3">
        <f ca="1">Sheet1!CC41</f>
        <v>0</v>
      </c>
      <c r="CE5" s="3">
        <f ca="1">Sheet1!CD41</f>
        <v>0</v>
      </c>
      <c r="CF5" s="3">
        <f ca="1">Sheet1!CE41</f>
        <v>0</v>
      </c>
      <c r="CG5" s="3">
        <f ca="1">Sheet1!CF41</f>
        <v>0</v>
      </c>
      <c r="CH5" s="3">
        <f>Sheet1!CG41</f>
        <v>0</v>
      </c>
      <c r="CI5" s="3">
        <f>Sheet1!CH41</f>
        <v>0</v>
      </c>
      <c r="CJ5" s="3">
        <f>Sheet1!CI41</f>
        <v>0</v>
      </c>
      <c r="CK5" s="3">
        <f>Sheet1!CJ41</f>
        <v>0</v>
      </c>
      <c r="CL5" s="3">
        <f>Sheet1!CK41</f>
        <v>0</v>
      </c>
      <c r="CM5" s="3">
        <f>Sheet1!CL41</f>
        <v>0</v>
      </c>
      <c r="CN5" s="3">
        <f>Sheet1!CM41</f>
        <v>0</v>
      </c>
      <c r="CO5" s="3">
        <f>Sheet1!CN41</f>
        <v>0</v>
      </c>
      <c r="CP5" s="3">
        <f>Sheet1!CO41</f>
        <v>0</v>
      </c>
      <c r="CQ5" s="3">
        <f>Sheet1!CP41</f>
        <v>0</v>
      </c>
      <c r="CR5" s="3">
        <f>Sheet1!CQ41</f>
        <v>0</v>
      </c>
      <c r="CS5" s="3">
        <f>Sheet1!CR41</f>
        <v>0</v>
      </c>
    </row>
    <row r="6" spans="1:98">
      <c r="A6" s="68" t="s">
        <v>266</v>
      </c>
      <c r="B6" t="s">
        <v>385</v>
      </c>
      <c r="D6" s="3">
        <f ca="1">'Capital Structure'!E45</f>
        <v>13614195.761248605</v>
      </c>
      <c r="E6" s="3">
        <f ca="1">'Capital Structure'!F45</f>
        <v>91800291.544994399</v>
      </c>
      <c r="F6" s="3">
        <f ca="1">'Capital Structure'!G45</f>
        <v>39676227.689163879</v>
      </c>
      <c r="G6" s="3">
        <f ca="1">'Capital Structure'!H45</f>
        <v>39637104.814163879</v>
      </c>
      <c r="H6" s="3">
        <f ca="1">'Capital Structure'!I45</f>
        <v>37306781.426279388</v>
      </c>
      <c r="I6" s="3">
        <f ca="1">'Capital Structure'!J45</f>
        <v>37306781.426279388</v>
      </c>
      <c r="J6" s="3">
        <f ca="1">'Capital Structure'!K45</f>
        <v>31139779.328824848</v>
      </c>
      <c r="K6" s="3">
        <f ca="1">'Capital Structure'!L45</f>
        <v>31139779.328824848</v>
      </c>
      <c r="L6" s="3">
        <f ca="1">'Capital Structure'!M45</f>
        <v>12638773.036461208</v>
      </c>
      <c r="M6" s="3">
        <f ca="1">'Capital Structure'!N45</f>
        <v>12638773.036461208</v>
      </c>
      <c r="N6" s="3">
        <f ca="1">'Capital Structure'!O45</f>
        <v>12638773.036461208</v>
      </c>
      <c r="O6" s="3">
        <f ca="1">'Capital Structure'!P45</f>
        <v>12638773.036461208</v>
      </c>
      <c r="P6" s="3">
        <f ca="1">'Capital Structure'!Q45</f>
        <v>12638773.036461208</v>
      </c>
      <c r="Q6" s="3">
        <f ca="1">'Capital Structure'!R45</f>
        <v>12638773.036461208</v>
      </c>
      <c r="R6" s="3">
        <f ca="1">'Capital Structure'!S45</f>
        <v>12638747.402878307</v>
      </c>
      <c r="S6" s="3">
        <f ca="1">'Capital Structure'!T45</f>
        <v>9319533.2685204037</v>
      </c>
      <c r="T6" s="3">
        <f ca="1">'Capital Structure'!U45</f>
        <v>6235964.382702224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 t="e">
        <f ca="1">'Capital Structure'!AX45</f>
        <v>#REF!</v>
      </c>
      <c r="AX6" s="3" t="e">
        <f ca="1">'Capital Structure'!AY45</f>
        <v>#REF!</v>
      </c>
      <c r="AY6" s="3" t="e">
        <f ca="1">'Capital Structure'!AZ45</f>
        <v>#REF!</v>
      </c>
      <c r="AZ6" s="3" t="e">
        <f ca="1">'Capital Structure'!BA45</f>
        <v>#REF!</v>
      </c>
      <c r="BA6" s="3" t="e">
        <f ca="1">'Capital Structure'!BB45</f>
        <v>#REF!</v>
      </c>
      <c r="BB6" s="3" t="e">
        <f ca="1">'Capital Structure'!BC45</f>
        <v>#REF!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 t="e">
        <f ca="1">'Capital Structure'!BG45</f>
        <v>#REF!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</f>
        <v>0</v>
      </c>
      <c r="E7" s="3">
        <f>'利润表-1'!E18-'利润表-1'!E19</f>
        <v>0</v>
      </c>
      <c r="F7" s="3">
        <f>'利润表-1'!F18-'利润表-1'!F19</f>
        <v>0</v>
      </c>
      <c r="G7" s="3">
        <f>'利润表-1'!G18-'利润表-1'!G19</f>
        <v>0</v>
      </c>
      <c r="H7" s="3">
        <f>'利润表-1'!H18-'利润表-1'!H19</f>
        <v>0</v>
      </c>
      <c r="I7" s="3">
        <f>'利润表-1'!I18-'利润表-1'!I19</f>
        <v>0</v>
      </c>
      <c r="J7" s="3">
        <f>'利润表-1'!J18-'利润表-1'!J19</f>
        <v>0</v>
      </c>
      <c r="K7" s="3">
        <f>'利润表-1'!K18-'利润表-1'!K19</f>
        <v>0</v>
      </c>
      <c r="L7" s="3">
        <f>'利润表-1'!L18-'利润表-1'!L19</f>
        <v>0</v>
      </c>
      <c r="M7" s="3">
        <f>'利润表-1'!M18-'利润表-1'!M19</f>
        <v>0</v>
      </c>
      <c r="N7" s="3">
        <f>'利润表-1'!N18-'利润表-1'!N19</f>
        <v>0</v>
      </c>
      <c r="O7" s="3">
        <f>'利润表-1'!O18-'利润表-1'!O19</f>
        <v>0</v>
      </c>
      <c r="P7" s="3">
        <f>'利润表-1'!P18-'利润表-1'!P19</f>
        <v>0</v>
      </c>
      <c r="Q7" s="3">
        <f>'利润表-1'!Q18-'利润表-1'!Q19</f>
        <v>0</v>
      </c>
      <c r="R7" s="3">
        <f>'利润表-1'!R18-'利润表-1'!R19</f>
        <v>0</v>
      </c>
      <c r="S7" s="3">
        <f>'利润表-1'!S18-'利润表-1'!S19</f>
        <v>0</v>
      </c>
      <c r="T7" s="3">
        <f>'利润表-1'!T18-'利润表-1'!T19</f>
        <v>0</v>
      </c>
      <c r="U7" s="3">
        <f>'利润表-1'!U18-'利润表-1'!U19</f>
        <v>0</v>
      </c>
      <c r="V7" s="3">
        <f>'利润表-1'!V18-'利润表-1'!V19</f>
        <v>0</v>
      </c>
      <c r="W7" s="3">
        <f>'利润表-1'!W18-'利润表-1'!W19</f>
        <v>0</v>
      </c>
      <c r="X7" s="3">
        <f>'利润表-1'!X18-'利润表-1'!X19</f>
        <v>0</v>
      </c>
      <c r="Y7" s="3">
        <f>'利润表-1'!Y18-'利润表-1'!Y19</f>
        <v>0</v>
      </c>
      <c r="Z7" s="3">
        <f>'利润表-1'!Z18-'利润表-1'!Z19</f>
        <v>0</v>
      </c>
      <c r="AA7" s="3">
        <f>'利润表-1'!AA18-'利润表-1'!AA19</f>
        <v>0</v>
      </c>
      <c r="AB7" s="3">
        <f>'利润表-1'!AB18-'利润表-1'!AB19</f>
        <v>0</v>
      </c>
      <c r="AC7" s="3">
        <f>'利润表-1'!AC18-'利润表-1'!AC19</f>
        <v>0</v>
      </c>
      <c r="AD7" s="3">
        <f>'利润表-1'!AD18-'利润表-1'!AD19</f>
        <v>0</v>
      </c>
      <c r="AE7" s="3">
        <f>'利润表-1'!AE18-'利润表-1'!AE19</f>
        <v>0</v>
      </c>
      <c r="AF7" s="3">
        <f>'利润表-1'!AF18-'利润表-1'!AF19</f>
        <v>0</v>
      </c>
      <c r="AG7" s="3">
        <f>'利润表-1'!AG18-'利润表-1'!AG19</f>
        <v>0</v>
      </c>
      <c r="AH7" s="3">
        <f>'利润表-1'!AH18-'利润表-1'!AH19</f>
        <v>0</v>
      </c>
      <c r="AI7" s="3">
        <f>'利润表-1'!AI18-'利润表-1'!AI19</f>
        <v>0</v>
      </c>
      <c r="AJ7" s="3">
        <f>'利润表-1'!AJ18-'利润表-1'!AJ19</f>
        <v>0</v>
      </c>
      <c r="AK7" s="3">
        <f>'利润表-1'!AK18-'利润表-1'!AK19</f>
        <v>0</v>
      </c>
      <c r="AL7" s="3">
        <f>'利润表-1'!AL18-'利润表-1'!AL19</f>
        <v>0</v>
      </c>
      <c r="AM7" s="3">
        <f>'利润表-1'!AM18-'利润表-1'!AM19</f>
        <v>0</v>
      </c>
      <c r="AN7" s="3">
        <f>'利润表-1'!AN18-'利润表-1'!AN19</f>
        <v>0</v>
      </c>
      <c r="AO7" s="3">
        <f>'利润表-1'!AO18-'利润表-1'!AO19</f>
        <v>0</v>
      </c>
      <c r="AP7" s="3">
        <f>'利润表-1'!AP18-'利润表-1'!AP19</f>
        <v>0</v>
      </c>
      <c r="AQ7" s="3">
        <f>'利润表-1'!AQ18-'利润表-1'!AQ19</f>
        <v>0</v>
      </c>
      <c r="AR7" s="3">
        <f>'利润表-1'!AR18-'利润表-1'!AR19</f>
        <v>0</v>
      </c>
      <c r="AS7" s="3">
        <f>'利润表-1'!AS18-'利润表-1'!AS19</f>
        <v>0</v>
      </c>
      <c r="AT7" s="3">
        <f>'利润表-1'!AT18-'利润表-1'!AT19</f>
        <v>0</v>
      </c>
      <c r="AU7" s="3">
        <f>'利润表-1'!AU18-'利润表-1'!AU19</f>
        <v>0</v>
      </c>
      <c r="AV7" s="3">
        <f>'利润表-1'!AV18-'利润表-1'!AV19</f>
        <v>0</v>
      </c>
      <c r="AW7" s="3">
        <f>'利润表-1'!AW18-'利润表-1'!AW19</f>
        <v>0</v>
      </c>
      <c r="AX7" s="3">
        <f>'利润表-1'!AX18-'利润表-1'!AX19</f>
        <v>0</v>
      </c>
      <c r="AY7" s="3">
        <f>'利润表-1'!AY18-'利润表-1'!AY19</f>
        <v>0</v>
      </c>
      <c r="AZ7" s="3">
        <f>'利润表-1'!AZ18-'利润表-1'!AZ19</f>
        <v>0</v>
      </c>
      <c r="BA7" s="3">
        <f>'利润表-1'!BA18-'利润表-1'!BA19</f>
        <v>0</v>
      </c>
      <c r="BB7" s="3">
        <f>'利润表-1'!BB18-'利润表-1'!BB19</f>
        <v>0</v>
      </c>
      <c r="BC7" s="3">
        <f>'利润表-1'!BC18-'利润表-1'!BC19</f>
        <v>0</v>
      </c>
      <c r="BD7" s="3">
        <f>'利润表-1'!BD18-'利润表-1'!BD19</f>
        <v>0</v>
      </c>
      <c r="BE7" s="3">
        <f>'利润表-1'!BE18-'利润表-1'!BE19</f>
        <v>0</v>
      </c>
      <c r="BF7" s="3">
        <f>'利润表-1'!BF18-'利润表-1'!BF19</f>
        <v>0</v>
      </c>
      <c r="BG7" s="3">
        <f>'利润表-1'!BG18-'利润表-1'!BG19</f>
        <v>0</v>
      </c>
      <c r="BH7" s="3">
        <f>'利润表-1'!BH18-'利润表-1'!BH19</f>
        <v>0</v>
      </c>
      <c r="BI7" s="3">
        <f>'利润表-1'!BI18-'利润表-1'!BI19</f>
        <v>0</v>
      </c>
      <c r="BJ7" s="3">
        <f>'利润表-1'!BJ18-'利润表-1'!BJ19</f>
        <v>0</v>
      </c>
      <c r="BK7" s="3">
        <f>'利润表-1'!BK18-'利润表-1'!BK19</f>
        <v>0</v>
      </c>
      <c r="BL7" s="3">
        <f>'利润表-1'!BL18-'利润表-1'!BL19</f>
        <v>0</v>
      </c>
      <c r="BM7" s="3">
        <f>'利润表-1'!BM18-'利润表-1'!BM19</f>
        <v>0</v>
      </c>
      <c r="BN7" s="3">
        <f>'利润表-1'!BN18-'利润表-1'!BN19</f>
        <v>0</v>
      </c>
      <c r="BO7" s="3">
        <f>'利润表-1'!BO18-'利润表-1'!BO19</f>
        <v>0</v>
      </c>
      <c r="BP7" s="3">
        <f>'利润表-1'!BP18-'利润表-1'!BP19</f>
        <v>0</v>
      </c>
      <c r="BQ7" s="3">
        <f>'利润表-1'!BQ18-'利润表-1'!BQ19</f>
        <v>0</v>
      </c>
      <c r="BR7" s="3">
        <f>'利润表-1'!BR18-'利润表-1'!BR19</f>
        <v>0</v>
      </c>
      <c r="BS7" s="3">
        <f>'利润表-1'!BS18-'利润表-1'!BS19</f>
        <v>0</v>
      </c>
      <c r="BT7" s="3">
        <f>'利润表-1'!BT18-'利润表-1'!BT19</f>
        <v>0</v>
      </c>
      <c r="BU7" s="3">
        <f>'利润表-1'!BU18-'利润表-1'!BU19</f>
        <v>0</v>
      </c>
      <c r="BV7" s="3">
        <f>'利润表-1'!BV18-'利润表-1'!BV19</f>
        <v>0</v>
      </c>
      <c r="BW7" s="3">
        <f>'利润表-1'!BW18-'利润表-1'!BW19</f>
        <v>0</v>
      </c>
      <c r="BX7" s="3">
        <f>'利润表-1'!BX18-'利润表-1'!BX19</f>
        <v>0</v>
      </c>
      <c r="BY7" s="3">
        <f>'利润表-1'!BY18-'利润表-1'!BY19</f>
        <v>0</v>
      </c>
      <c r="BZ7" s="3">
        <f>'利润表-1'!BZ18-'利润表-1'!BZ19</f>
        <v>0</v>
      </c>
      <c r="CA7" s="3">
        <f>'利润表-1'!CA18-'利润表-1'!CA19</f>
        <v>0</v>
      </c>
      <c r="CB7" s="3">
        <f>'利润表-1'!CB18-'利润表-1'!CB19</f>
        <v>0</v>
      </c>
      <c r="CC7" s="3">
        <f>'利润表-1'!CC18-'利润表-1'!CC19</f>
        <v>0</v>
      </c>
      <c r="CD7" s="3">
        <f>'利润表-1'!CD18-'利润表-1'!CD19</f>
        <v>0</v>
      </c>
      <c r="CE7" s="3">
        <f>'利润表-1'!CE18-'利润表-1'!CE19</f>
        <v>0</v>
      </c>
      <c r="CF7" s="3">
        <f>'利润表-1'!CF18-'利润表-1'!CF19</f>
        <v>0</v>
      </c>
      <c r="CG7" s="3">
        <f>'利润表-1'!CG18-'利润表-1'!CG19</f>
        <v>0</v>
      </c>
      <c r="CH7" s="3">
        <f>'利润表-1'!CH18-'利润表-1'!CH19</f>
        <v>0</v>
      </c>
      <c r="CI7" s="3">
        <f>'利润表-1'!CI18-'利润表-1'!CI19</f>
        <v>0</v>
      </c>
      <c r="CJ7" s="3">
        <f>'利润表-1'!CJ18-'利润表-1'!CJ19</f>
        <v>0</v>
      </c>
      <c r="CK7" s="3">
        <f>'利润表-1'!CK18-'利润表-1'!CK19</f>
        <v>0</v>
      </c>
      <c r="CL7" s="3">
        <f>'利润表-1'!CL18-'利润表-1'!CL19</f>
        <v>0</v>
      </c>
      <c r="CM7" s="3">
        <f>'利润表-1'!CM18-'利润表-1'!CM19</f>
        <v>0</v>
      </c>
      <c r="CN7" s="3">
        <f>'利润表-1'!CN18-'利润表-1'!CN19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411134339.838211</v>
      </c>
      <c r="E9" s="3">
        <f t="shared" ref="E9:BP9" ca="1" si="2">SUM(E10:E31)</f>
        <v>156372191.56749159</v>
      </c>
      <c r="F9" s="3">
        <f t="shared" ca="1" si="2"/>
        <v>52124063.855830543</v>
      </c>
      <c r="G9" s="3">
        <f t="shared" ca="1" si="2"/>
        <v>52124063.855830543</v>
      </c>
      <c r="H9" s="3">
        <f t="shared" ca="1" si="2"/>
        <v>53062219.9424669</v>
      </c>
      <c r="I9" s="3">
        <f t="shared" ca="1" si="2"/>
        <v>53062219.9424669</v>
      </c>
      <c r="J9" s="3">
        <f t="shared" ca="1" si="2"/>
        <v>53629442.515739635</v>
      </c>
      <c r="K9" s="3">
        <f t="shared" ca="1" si="2"/>
        <v>53629442.515739635</v>
      </c>
      <c r="L9" s="3">
        <f t="shared" ca="1" si="2"/>
        <v>55331110.235557817</v>
      </c>
      <c r="M9" s="3">
        <f t="shared" ca="1" si="2"/>
        <v>55331110.235557817</v>
      </c>
      <c r="N9" s="3">
        <f t="shared" ca="1" si="2"/>
        <v>55331110.235557817</v>
      </c>
      <c r="O9" s="3">
        <f t="shared" ca="1" si="2"/>
        <v>55331110.235557817</v>
      </c>
      <c r="P9" s="3">
        <f t="shared" ca="1" si="2"/>
        <v>55331110.235557817</v>
      </c>
      <c r="Q9" s="3">
        <f t="shared" ca="1" si="2"/>
        <v>55331110.235557817</v>
      </c>
      <c r="R9" s="3">
        <f t="shared" ca="1" si="2"/>
        <v>55331120.555285081</v>
      </c>
      <c r="S9" s="3">
        <f t="shared" ca="1" si="2"/>
        <v>56662334.98760327</v>
      </c>
      <c r="T9" s="3">
        <f t="shared" ca="1" si="2"/>
        <v>56945952.513694167</v>
      </c>
      <c r="U9" s="3">
        <f t="shared" ca="1" si="2"/>
        <v>62780464.982380636</v>
      </c>
      <c r="V9" s="3">
        <f t="shared" ca="1" si="2"/>
        <v>62780890.723289743</v>
      </c>
      <c r="W9" s="3">
        <f t="shared" ca="1" si="2"/>
        <v>117700214.42556247</v>
      </c>
      <c r="X9" s="3">
        <f t="shared" ca="1" si="2"/>
        <v>144824278.28139302</v>
      </c>
      <c r="Y9" s="3">
        <f t="shared" ca="1" si="2"/>
        <v>144824278.28139302</v>
      </c>
      <c r="Z9" s="3">
        <f t="shared" ca="1" si="2"/>
        <v>82154895.912744343</v>
      </c>
      <c r="AA9" s="3">
        <f t="shared" ca="1" si="2"/>
        <v>8041392.4347727271</v>
      </c>
      <c r="AB9" s="3">
        <f t="shared" ca="1" si="2"/>
        <v>8041392.4347727271</v>
      </c>
      <c r="AC9" s="3">
        <f t="shared" ca="1" si="2"/>
        <v>11999719.434772726</v>
      </c>
      <c r="AD9" s="3">
        <f t="shared" ca="1" si="2"/>
        <v>11999766.12668182</v>
      </c>
      <c r="AE9" s="3">
        <f t="shared" ca="1" si="2"/>
        <v>12589852.813136363</v>
      </c>
      <c r="AF9" s="3">
        <f t="shared" ca="1" si="2"/>
        <v>12589879.157500003</v>
      </c>
      <c r="AG9" s="3">
        <f t="shared" ca="1" si="2"/>
        <v>12703335.665772725</v>
      </c>
      <c r="AH9" s="3">
        <f t="shared" ca="1" si="2"/>
        <v>12703490.698863648</v>
      </c>
      <c r="AI9" s="3">
        <f t="shared" ca="1" si="2"/>
        <v>13371167.223681819</v>
      </c>
      <c r="AJ9" s="3">
        <f t="shared" ca="1" si="2"/>
        <v>13371167.223681819</v>
      </c>
      <c r="AK9" s="3">
        <f t="shared" ca="1" si="2"/>
        <v>13371167.223681819</v>
      </c>
      <c r="AL9" s="3">
        <f t="shared" ca="1" si="2"/>
        <v>10914091.758681817</v>
      </c>
      <c r="AM9" s="3">
        <f t="shared" ca="1" si="2"/>
        <v>10914091.758681817</v>
      </c>
      <c r="AN9" s="3">
        <f t="shared" ca="1" si="2"/>
        <v>9428508.8286818191</v>
      </c>
      <c r="AO9" s="3">
        <f t="shared" ca="1" si="2"/>
        <v>9428508.8286818191</v>
      </c>
      <c r="AP9" s="3">
        <f t="shared" ca="1" si="2"/>
        <v>686063.21086363727</v>
      </c>
      <c r="AQ9" s="3">
        <f t="shared" ca="1" si="2"/>
        <v>742791.46499999985</v>
      </c>
      <c r="AR9" s="3">
        <f t="shared" ca="1" si="2"/>
        <v>742791.46499999985</v>
      </c>
      <c r="AS9" s="3">
        <f t="shared" ca="1" si="2"/>
        <v>742791.46499999985</v>
      </c>
      <c r="AT9" s="3">
        <f t="shared" ca="1" si="2"/>
        <v>742791.46499999985</v>
      </c>
      <c r="AU9" s="3">
        <f t="shared" ca="1" si="2"/>
        <v>742791.46499999985</v>
      </c>
      <c r="AV9" s="3">
        <f t="shared" ca="1" si="2"/>
        <v>742791.46499999985</v>
      </c>
      <c r="AW9" s="3" t="e">
        <f t="shared" ca="1" si="2"/>
        <v>#REF!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14271622.287422638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-52090892.727272697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111269482.82604678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 t="e">
        <f t="shared" ca="1" si="3"/>
        <v>#REF!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</f>
        <v>411134339.838211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 s="48" customFormat="1">
      <c r="A11" s="191" t="s">
        <v>249</v>
      </c>
      <c r="D11" s="188">
        <f>Sheet1!C95</f>
        <v>0</v>
      </c>
      <c r="E11" s="188">
        <f>Sheet1!D95</f>
        <v>5752709.4038168164</v>
      </c>
      <c r="F11" s="188">
        <f>Sheet1!E95</f>
        <v>1917569.8012722724</v>
      </c>
      <c r="G11" s="188">
        <f>Sheet1!F95</f>
        <v>1917569.8012722724</v>
      </c>
      <c r="H11" s="188">
        <f>Sheet1!G95</f>
        <v>1917569.8012722724</v>
      </c>
      <c r="I11" s="188">
        <f>Sheet1!H95</f>
        <v>1917569.8012722724</v>
      </c>
      <c r="J11" s="188">
        <f>Sheet1!I95</f>
        <v>1917569.8012722724</v>
      </c>
      <c r="K11" s="188">
        <f>Sheet1!J95</f>
        <v>1917569.8012722724</v>
      </c>
      <c r="L11" s="188">
        <f>Sheet1!K95</f>
        <v>1917569.8012722724</v>
      </c>
      <c r="M11" s="188">
        <f>Sheet1!L95</f>
        <v>1917569.8012722724</v>
      </c>
      <c r="N11" s="188">
        <f>Sheet1!M95</f>
        <v>1917569.8012722724</v>
      </c>
      <c r="O11" s="188">
        <f>Sheet1!N95</f>
        <v>1917569.8012722724</v>
      </c>
      <c r="P11" s="188">
        <f>Sheet1!O95</f>
        <v>1917569.8012722724</v>
      </c>
      <c r="Q11" s="188">
        <f>Sheet1!P95</f>
        <v>1917569.8012722724</v>
      </c>
      <c r="R11" s="188">
        <f>Sheet1!Q95</f>
        <v>1917569.8012722724</v>
      </c>
      <c r="S11" s="188">
        <f>Sheet1!R95</f>
        <v>1917569.8012722724</v>
      </c>
      <c r="T11" s="188">
        <f>Sheet1!S95</f>
        <v>1917569.8012722724</v>
      </c>
      <c r="U11" s="188">
        <f>Sheet1!T95</f>
        <v>1917569.8012722724</v>
      </c>
      <c r="V11" s="188">
        <f>Sheet1!U95</f>
        <v>1917569.8012722724</v>
      </c>
      <c r="W11" s="188">
        <f>Sheet1!V95</f>
        <v>0</v>
      </c>
      <c r="X11" s="188">
        <f>Sheet1!W95</f>
        <v>0</v>
      </c>
      <c r="Y11" s="188">
        <f>Sheet1!X95</f>
        <v>0</v>
      </c>
      <c r="Z11" s="188">
        <f>Sheet1!Y95</f>
        <v>0</v>
      </c>
      <c r="AA11" s="188">
        <f>Sheet1!Z95</f>
        <v>0</v>
      </c>
      <c r="AB11" s="188">
        <f>Sheet1!AA95</f>
        <v>0</v>
      </c>
      <c r="AC11" s="188">
        <f>Sheet1!AB95</f>
        <v>0</v>
      </c>
      <c r="AD11" s="188">
        <f>Sheet1!AC95</f>
        <v>0</v>
      </c>
      <c r="AE11" s="188">
        <f>Sheet1!AD95</f>
        <v>0</v>
      </c>
      <c r="AF11" s="188">
        <f>Sheet1!AE95</f>
        <v>0</v>
      </c>
      <c r="AG11" s="188">
        <f>Sheet1!AF95</f>
        <v>0</v>
      </c>
      <c r="AH11" s="188">
        <f>Sheet1!AG95</f>
        <v>0</v>
      </c>
      <c r="AI11" s="188">
        <f>Sheet1!AH95</f>
        <v>0</v>
      </c>
      <c r="AJ11" s="188">
        <f>Sheet1!AI95</f>
        <v>0</v>
      </c>
      <c r="AK11" s="188">
        <f>Sheet1!AJ95</f>
        <v>0</v>
      </c>
      <c r="AL11" s="188">
        <f>Sheet1!AK95</f>
        <v>0</v>
      </c>
      <c r="AM11" s="188">
        <f>Sheet1!AL95</f>
        <v>0</v>
      </c>
      <c r="AN11" s="188">
        <f>Sheet1!AM95</f>
        <v>0</v>
      </c>
      <c r="AO11" s="188">
        <f>Sheet1!AN95</f>
        <v>0</v>
      </c>
      <c r="AP11" s="188">
        <f>Sheet1!AO95</f>
        <v>0</v>
      </c>
      <c r="AQ11" s="188">
        <f>Sheet1!AP95</f>
        <v>0</v>
      </c>
      <c r="AR11" s="188">
        <f>Sheet1!AQ95</f>
        <v>0</v>
      </c>
      <c r="AS11" s="188">
        <f>Sheet1!AR95</f>
        <v>0</v>
      </c>
      <c r="AT11" s="188">
        <f>Sheet1!AS95</f>
        <v>0</v>
      </c>
      <c r="AU11" s="188">
        <f>Sheet1!AT95</f>
        <v>0</v>
      </c>
      <c r="AV11" s="188">
        <f>Sheet1!AU95</f>
        <v>0</v>
      </c>
      <c r="AW11" s="188">
        <f>Sheet1!AV95</f>
        <v>0</v>
      </c>
      <c r="AX11" s="188">
        <f>Sheet1!AW95</f>
        <v>0</v>
      </c>
      <c r="AY11" s="188">
        <f>Sheet1!AX95</f>
        <v>0</v>
      </c>
      <c r="AZ11" s="188">
        <f>Sheet1!AY95</f>
        <v>0</v>
      </c>
      <c r="BA11" s="188">
        <f>Sheet1!AZ95</f>
        <v>0</v>
      </c>
      <c r="BB11" s="188">
        <f>Sheet1!BA95</f>
        <v>0</v>
      </c>
      <c r="BC11" s="188">
        <f>Sheet1!BB95</f>
        <v>0</v>
      </c>
      <c r="BD11" s="188">
        <f>Sheet1!BC95</f>
        <v>0</v>
      </c>
      <c r="BE11" s="188">
        <f>Sheet1!BD95</f>
        <v>0</v>
      </c>
      <c r="BF11" s="188">
        <f>Sheet1!BE95</f>
        <v>0</v>
      </c>
      <c r="BG11" s="188">
        <f>Sheet1!BF95</f>
        <v>0</v>
      </c>
      <c r="BH11" s="188">
        <f>Sheet1!BG95</f>
        <v>0</v>
      </c>
      <c r="BI11" s="188">
        <f>Sheet1!BH95</f>
        <v>0</v>
      </c>
      <c r="BJ11" s="188">
        <f>Sheet1!BI95</f>
        <v>0</v>
      </c>
      <c r="BK11" s="188">
        <f>Sheet1!BJ95</f>
        <v>0</v>
      </c>
      <c r="BL11" s="188">
        <f>Sheet1!BK95</f>
        <v>0</v>
      </c>
      <c r="BM11" s="188">
        <f>Sheet1!BL95</f>
        <v>0</v>
      </c>
      <c r="BN11" s="188">
        <f>Sheet1!BM95</f>
        <v>0</v>
      </c>
      <c r="BO11" s="188">
        <f>Sheet1!BN95</f>
        <v>0</v>
      </c>
      <c r="BP11" s="188">
        <f>Sheet1!BO95</f>
        <v>0</v>
      </c>
      <c r="BQ11" s="188">
        <f>Sheet1!BP95</f>
        <v>0</v>
      </c>
      <c r="BR11" s="188">
        <f>Sheet1!BQ95</f>
        <v>0</v>
      </c>
      <c r="BS11" s="188">
        <f>Sheet1!BR95</f>
        <v>0</v>
      </c>
      <c r="BT11" s="188">
        <f>Sheet1!BS95</f>
        <v>0</v>
      </c>
      <c r="BU11" s="188">
        <f>Sheet1!BT95</f>
        <v>0</v>
      </c>
      <c r="BV11" s="188">
        <f>Sheet1!BU95</f>
        <v>0</v>
      </c>
      <c r="BW11" s="188">
        <f>Sheet1!BV95</f>
        <v>0</v>
      </c>
      <c r="BX11" s="188">
        <f>Sheet1!BW95</f>
        <v>0</v>
      </c>
      <c r="BY11" s="188">
        <f>Sheet1!BX95</f>
        <v>0</v>
      </c>
      <c r="BZ11" s="188">
        <f>Sheet1!BY95</f>
        <v>0</v>
      </c>
      <c r="CA11" s="188">
        <f>Sheet1!BZ95</f>
        <v>0</v>
      </c>
      <c r="CB11" s="188">
        <f>Sheet1!CA95</f>
        <v>0</v>
      </c>
      <c r="CC11" s="188">
        <f>Sheet1!CB95</f>
        <v>0</v>
      </c>
      <c r="CD11" s="188">
        <f>Sheet1!CC95</f>
        <v>0</v>
      </c>
      <c r="CE11" s="188">
        <f>Sheet1!CD95</f>
        <v>0</v>
      </c>
      <c r="CF11" s="188">
        <f>Sheet1!CE95</f>
        <v>0</v>
      </c>
      <c r="CG11" s="188">
        <f>Sheet1!CF95</f>
        <v>0</v>
      </c>
      <c r="CH11" s="188">
        <f>Sheet1!CG95</f>
        <v>0</v>
      </c>
      <c r="CI11" s="188">
        <f>Sheet1!CH95</f>
        <v>0</v>
      </c>
      <c r="CJ11" s="188">
        <f>Sheet1!CI95</f>
        <v>0</v>
      </c>
      <c r="CK11" s="188">
        <f>Sheet1!CJ95</f>
        <v>0</v>
      </c>
      <c r="CL11" s="188">
        <f>Sheet1!CK95</f>
        <v>0</v>
      </c>
      <c r="CM11" s="188">
        <f>Sheet1!CL95</f>
        <v>0</v>
      </c>
      <c r="CN11" s="188">
        <f>Sheet1!CM95</f>
        <v>0</v>
      </c>
      <c r="CO11" s="188">
        <f>Sheet1!CN95</f>
        <v>0</v>
      </c>
      <c r="CP11" s="188">
        <f>Sheet1!CO95</f>
        <v>0</v>
      </c>
    </row>
    <row r="12" spans="1:98" s="48" customFormat="1">
      <c r="A12" s="191" t="s">
        <v>250</v>
      </c>
      <c r="D12" s="188">
        <f>Sheet1!C96</f>
        <v>0</v>
      </c>
      <c r="E12" s="188">
        <f>Sheet1!D96</f>
        <v>7625908.4404952377</v>
      </c>
      <c r="F12" s="188">
        <f>Sheet1!E96</f>
        <v>2541969.4801650792</v>
      </c>
      <c r="G12" s="188">
        <f>Sheet1!F96</f>
        <v>2541969.4801650792</v>
      </c>
      <c r="H12" s="188">
        <f>Sheet1!G96</f>
        <v>2541969.4801650792</v>
      </c>
      <c r="I12" s="188">
        <f>Sheet1!H96</f>
        <v>2541969.4801650792</v>
      </c>
      <c r="J12" s="188">
        <f>Sheet1!I96</f>
        <v>2541969.4801650792</v>
      </c>
      <c r="K12" s="188">
        <f>Sheet1!J96</f>
        <v>2541969.4801650792</v>
      </c>
      <c r="L12" s="188">
        <f>Sheet1!K96</f>
        <v>2541969.4801650792</v>
      </c>
      <c r="M12" s="188">
        <f>Sheet1!L96</f>
        <v>2541969.4801650792</v>
      </c>
      <c r="N12" s="188">
        <f>Sheet1!M96</f>
        <v>2541969.4801650792</v>
      </c>
      <c r="O12" s="188">
        <f>Sheet1!N96</f>
        <v>2541969.4801650792</v>
      </c>
      <c r="P12" s="188">
        <f>Sheet1!O96</f>
        <v>2541969.4801650792</v>
      </c>
      <c r="Q12" s="188">
        <f>Sheet1!P96</f>
        <v>2541969.4801650792</v>
      </c>
      <c r="R12" s="188">
        <f>Sheet1!Q96</f>
        <v>2541969.4801650792</v>
      </c>
      <c r="S12" s="188">
        <f>Sheet1!R96</f>
        <v>2541969.4801650792</v>
      </c>
      <c r="T12" s="188">
        <f>Sheet1!S96</f>
        <v>2541969.4801650792</v>
      </c>
      <c r="U12" s="188">
        <f>Sheet1!T96</f>
        <v>2541969.4801650792</v>
      </c>
      <c r="V12" s="188">
        <f>Sheet1!U96</f>
        <v>2541969.4801650792</v>
      </c>
      <c r="W12" s="188">
        <f>Sheet1!V96</f>
        <v>0</v>
      </c>
      <c r="X12" s="188">
        <f>Sheet1!W96</f>
        <v>0</v>
      </c>
      <c r="Y12" s="188">
        <f>Sheet1!X96</f>
        <v>0</v>
      </c>
      <c r="Z12" s="188">
        <f>Sheet1!Y96</f>
        <v>0</v>
      </c>
      <c r="AA12" s="188">
        <f>Sheet1!Z96</f>
        <v>0</v>
      </c>
      <c r="AB12" s="188">
        <f>Sheet1!AA96</f>
        <v>0</v>
      </c>
      <c r="AC12" s="188">
        <f>Sheet1!AB96</f>
        <v>0</v>
      </c>
      <c r="AD12" s="188">
        <f>Sheet1!AC96</f>
        <v>0</v>
      </c>
      <c r="AE12" s="188">
        <f>Sheet1!AD96</f>
        <v>0</v>
      </c>
      <c r="AF12" s="188">
        <f>Sheet1!AE96</f>
        <v>0</v>
      </c>
      <c r="AG12" s="188">
        <f>Sheet1!AF96</f>
        <v>0</v>
      </c>
      <c r="AH12" s="188">
        <f>Sheet1!AG96</f>
        <v>0</v>
      </c>
      <c r="AI12" s="188">
        <f>Sheet1!AH96</f>
        <v>0</v>
      </c>
      <c r="AJ12" s="188">
        <f>Sheet1!AI96</f>
        <v>0</v>
      </c>
      <c r="AK12" s="188">
        <f>Sheet1!AJ96</f>
        <v>0</v>
      </c>
      <c r="AL12" s="188">
        <f>Sheet1!AK96</f>
        <v>0</v>
      </c>
      <c r="AM12" s="188">
        <f>Sheet1!AL96</f>
        <v>0</v>
      </c>
      <c r="AN12" s="188">
        <f>Sheet1!AM96</f>
        <v>0</v>
      </c>
      <c r="AO12" s="188">
        <f>Sheet1!AN96</f>
        <v>0</v>
      </c>
      <c r="AP12" s="188">
        <f>Sheet1!AO96</f>
        <v>0</v>
      </c>
      <c r="AQ12" s="188">
        <f>Sheet1!AP96</f>
        <v>0</v>
      </c>
      <c r="AR12" s="188">
        <f>Sheet1!AQ96</f>
        <v>0</v>
      </c>
      <c r="AS12" s="188">
        <f>Sheet1!AR96</f>
        <v>0</v>
      </c>
      <c r="AT12" s="188">
        <f>Sheet1!AS96</f>
        <v>0</v>
      </c>
      <c r="AU12" s="188">
        <f>Sheet1!AT96</f>
        <v>0</v>
      </c>
      <c r="AV12" s="188">
        <f>Sheet1!AU96</f>
        <v>0</v>
      </c>
      <c r="AW12" s="188">
        <f>Sheet1!AV96</f>
        <v>0</v>
      </c>
      <c r="AX12" s="188">
        <f>Sheet1!AW96</f>
        <v>0</v>
      </c>
      <c r="AY12" s="188">
        <f>Sheet1!AX96</f>
        <v>0</v>
      </c>
      <c r="AZ12" s="188">
        <f>Sheet1!AY96</f>
        <v>0</v>
      </c>
      <c r="BA12" s="188">
        <f>Sheet1!AZ96</f>
        <v>0</v>
      </c>
      <c r="BB12" s="188">
        <f>Sheet1!BA96</f>
        <v>0</v>
      </c>
      <c r="BC12" s="188">
        <f>Sheet1!BB96</f>
        <v>0</v>
      </c>
      <c r="BD12" s="188">
        <f>Sheet1!BC96</f>
        <v>0</v>
      </c>
      <c r="BE12" s="188">
        <f>Sheet1!BD96</f>
        <v>0</v>
      </c>
      <c r="BF12" s="188">
        <f>Sheet1!BE96</f>
        <v>0</v>
      </c>
      <c r="BG12" s="188">
        <f>Sheet1!BF96</f>
        <v>0</v>
      </c>
      <c r="BH12" s="188">
        <f>Sheet1!BG96</f>
        <v>0</v>
      </c>
      <c r="BI12" s="188">
        <f>Sheet1!BH96</f>
        <v>0</v>
      </c>
      <c r="BJ12" s="188">
        <f>Sheet1!BI96</f>
        <v>0</v>
      </c>
      <c r="BK12" s="188">
        <f>Sheet1!BJ96</f>
        <v>0</v>
      </c>
      <c r="BL12" s="188">
        <f>Sheet1!BK96</f>
        <v>0</v>
      </c>
      <c r="BM12" s="188">
        <f>Sheet1!BL96</f>
        <v>0</v>
      </c>
      <c r="BN12" s="188">
        <f>Sheet1!BM96</f>
        <v>0</v>
      </c>
      <c r="BO12" s="188">
        <f>Sheet1!BN96</f>
        <v>0</v>
      </c>
      <c r="BP12" s="188">
        <f>Sheet1!BO96</f>
        <v>0</v>
      </c>
      <c r="BQ12" s="188">
        <f>Sheet1!BP96</f>
        <v>0</v>
      </c>
      <c r="BR12" s="188">
        <f>Sheet1!BQ96</f>
        <v>0</v>
      </c>
      <c r="BS12" s="188">
        <f>Sheet1!BR96</f>
        <v>0</v>
      </c>
      <c r="BT12" s="188">
        <f>Sheet1!BS96</f>
        <v>0</v>
      </c>
      <c r="BU12" s="188">
        <f>Sheet1!BT96</f>
        <v>0</v>
      </c>
      <c r="BV12" s="188">
        <f>Sheet1!BU96</f>
        <v>0</v>
      </c>
      <c r="BW12" s="188">
        <f>Sheet1!BV96</f>
        <v>0</v>
      </c>
      <c r="BX12" s="188">
        <f>Sheet1!BW96</f>
        <v>0</v>
      </c>
      <c r="BY12" s="188">
        <f>Sheet1!BX96</f>
        <v>0</v>
      </c>
      <c r="BZ12" s="188">
        <f>Sheet1!BY96</f>
        <v>0</v>
      </c>
      <c r="CA12" s="188">
        <f>Sheet1!BZ96</f>
        <v>0</v>
      </c>
      <c r="CB12" s="188">
        <f>Sheet1!CA96</f>
        <v>0</v>
      </c>
      <c r="CC12" s="188">
        <f>Sheet1!CB96</f>
        <v>0</v>
      </c>
      <c r="CD12" s="188">
        <f>Sheet1!CC96</f>
        <v>0</v>
      </c>
      <c r="CE12" s="188">
        <f>Sheet1!CD96</f>
        <v>0</v>
      </c>
      <c r="CF12" s="188">
        <f>Sheet1!CE96</f>
        <v>0</v>
      </c>
      <c r="CG12" s="188">
        <f>Sheet1!CF96</f>
        <v>0</v>
      </c>
      <c r="CH12" s="188">
        <f>Sheet1!CG96</f>
        <v>0</v>
      </c>
      <c r="CI12" s="188">
        <f>Sheet1!CH96</f>
        <v>0</v>
      </c>
      <c r="CJ12" s="188">
        <f>Sheet1!CI96</f>
        <v>0</v>
      </c>
      <c r="CK12" s="188">
        <f>Sheet1!CJ96</f>
        <v>0</v>
      </c>
      <c r="CL12" s="188">
        <f>Sheet1!CK96</f>
        <v>0</v>
      </c>
      <c r="CM12" s="188">
        <f>Sheet1!CL96</f>
        <v>0</v>
      </c>
      <c r="CN12" s="188">
        <f>Sheet1!CM96</f>
        <v>0</v>
      </c>
      <c r="CO12" s="188">
        <f>Sheet1!CN96</f>
        <v>0</v>
      </c>
      <c r="CP12" s="188">
        <f>Sheet1!CO96</f>
        <v>0</v>
      </c>
    </row>
    <row r="13" spans="1:98" s="48" customFormat="1">
      <c r="A13" s="191" t="s">
        <v>251</v>
      </c>
      <c r="D13" s="188">
        <f>Sheet1!C97</f>
        <v>0</v>
      </c>
      <c r="E13" s="188">
        <f>Sheet1!D97</f>
        <v>49991949.105556495</v>
      </c>
      <c r="F13" s="188">
        <f>Sheet1!E97</f>
        <v>16663983.035185501</v>
      </c>
      <c r="G13" s="188">
        <f>Sheet1!F97</f>
        <v>16663983.035185501</v>
      </c>
      <c r="H13" s="188">
        <f>Sheet1!G97</f>
        <v>16663983.035185501</v>
      </c>
      <c r="I13" s="188">
        <f>Sheet1!H97</f>
        <v>16663983.035185501</v>
      </c>
      <c r="J13" s="188">
        <f>Sheet1!I97</f>
        <v>16663983.035185501</v>
      </c>
      <c r="K13" s="188">
        <f>Sheet1!J97</f>
        <v>16663983.035185501</v>
      </c>
      <c r="L13" s="188">
        <f>Sheet1!K97</f>
        <v>16663983.035185501</v>
      </c>
      <c r="M13" s="188">
        <f>Sheet1!L97</f>
        <v>16663983.035185501</v>
      </c>
      <c r="N13" s="188">
        <f>Sheet1!M97</f>
        <v>16663983.035185501</v>
      </c>
      <c r="O13" s="188">
        <f>Sheet1!N97</f>
        <v>16663983.035185501</v>
      </c>
      <c r="P13" s="188">
        <f>Sheet1!O97</f>
        <v>16663983.035185501</v>
      </c>
      <c r="Q13" s="188">
        <f>Sheet1!P97</f>
        <v>16663983.035185501</v>
      </c>
      <c r="R13" s="188">
        <f>Sheet1!Q97</f>
        <v>16663983.035185501</v>
      </c>
      <c r="S13" s="188">
        <f>Sheet1!R97</f>
        <v>16663983.035185501</v>
      </c>
      <c r="T13" s="188">
        <f>Sheet1!S97</f>
        <v>16663983.035185501</v>
      </c>
      <c r="U13" s="188">
        <f>Sheet1!T97</f>
        <v>16663983.035185501</v>
      </c>
      <c r="V13" s="188">
        <f>Sheet1!U97</f>
        <v>16663983.035185501</v>
      </c>
      <c r="W13" s="188">
        <f>Sheet1!V97</f>
        <v>0</v>
      </c>
      <c r="X13" s="188">
        <f>Sheet1!W97</f>
        <v>0</v>
      </c>
      <c r="Y13" s="188">
        <f>Sheet1!X97</f>
        <v>0</v>
      </c>
      <c r="Z13" s="188">
        <f>Sheet1!Y97</f>
        <v>0</v>
      </c>
      <c r="AA13" s="188">
        <f>Sheet1!Z97</f>
        <v>0</v>
      </c>
      <c r="AB13" s="188">
        <f>Sheet1!AA97</f>
        <v>0</v>
      </c>
      <c r="AC13" s="188">
        <f>Sheet1!AB97</f>
        <v>0</v>
      </c>
      <c r="AD13" s="188">
        <f>Sheet1!AC97</f>
        <v>0</v>
      </c>
      <c r="AE13" s="188">
        <f>Sheet1!AD97</f>
        <v>0</v>
      </c>
      <c r="AF13" s="188">
        <f>Sheet1!AE97</f>
        <v>0</v>
      </c>
      <c r="AG13" s="188">
        <f>Sheet1!AF97</f>
        <v>0</v>
      </c>
      <c r="AH13" s="188">
        <f>Sheet1!AG97</f>
        <v>0</v>
      </c>
      <c r="AI13" s="188">
        <f>Sheet1!AH97</f>
        <v>0</v>
      </c>
      <c r="AJ13" s="188">
        <f>Sheet1!AI97</f>
        <v>0</v>
      </c>
      <c r="AK13" s="188">
        <f>Sheet1!AJ97</f>
        <v>0</v>
      </c>
      <c r="AL13" s="188">
        <f>Sheet1!AK97</f>
        <v>0</v>
      </c>
      <c r="AM13" s="188">
        <f>Sheet1!AL97</f>
        <v>0</v>
      </c>
      <c r="AN13" s="188">
        <f>Sheet1!AM97</f>
        <v>0</v>
      </c>
      <c r="AO13" s="188">
        <f>Sheet1!AN97</f>
        <v>0</v>
      </c>
      <c r="AP13" s="188">
        <f>Sheet1!AO97</f>
        <v>0</v>
      </c>
      <c r="AQ13" s="188">
        <f>Sheet1!AP97</f>
        <v>0</v>
      </c>
      <c r="AR13" s="188">
        <f>Sheet1!AQ97</f>
        <v>0</v>
      </c>
      <c r="AS13" s="188">
        <f>Sheet1!AR97</f>
        <v>0</v>
      </c>
      <c r="AT13" s="188">
        <f>Sheet1!AS97</f>
        <v>0</v>
      </c>
      <c r="AU13" s="188">
        <f>Sheet1!AT97</f>
        <v>0</v>
      </c>
      <c r="AV13" s="188">
        <f>Sheet1!AU97</f>
        <v>0</v>
      </c>
      <c r="AW13" s="188">
        <f>Sheet1!AV97</f>
        <v>0</v>
      </c>
      <c r="AX13" s="188">
        <f>Sheet1!AW97</f>
        <v>0</v>
      </c>
      <c r="AY13" s="188">
        <f>Sheet1!AX97</f>
        <v>0</v>
      </c>
      <c r="AZ13" s="188">
        <f>Sheet1!AY97</f>
        <v>0</v>
      </c>
      <c r="BA13" s="188">
        <f>Sheet1!AZ97</f>
        <v>0</v>
      </c>
      <c r="BB13" s="188">
        <f>Sheet1!BA97</f>
        <v>0</v>
      </c>
      <c r="BC13" s="188">
        <f>Sheet1!BB97</f>
        <v>0</v>
      </c>
      <c r="BD13" s="188">
        <f>Sheet1!BC97</f>
        <v>0</v>
      </c>
      <c r="BE13" s="188">
        <f>Sheet1!BD97</f>
        <v>0</v>
      </c>
      <c r="BF13" s="188">
        <f>Sheet1!BE97</f>
        <v>0</v>
      </c>
      <c r="BG13" s="188">
        <f>Sheet1!BF97</f>
        <v>0</v>
      </c>
      <c r="BH13" s="188">
        <f>Sheet1!BG97</f>
        <v>0</v>
      </c>
      <c r="BI13" s="188">
        <f>Sheet1!BH97</f>
        <v>0</v>
      </c>
      <c r="BJ13" s="188">
        <f>Sheet1!BI97</f>
        <v>0</v>
      </c>
      <c r="BK13" s="188">
        <f>Sheet1!BJ97</f>
        <v>0</v>
      </c>
      <c r="BL13" s="188">
        <f>Sheet1!BK97</f>
        <v>0</v>
      </c>
      <c r="BM13" s="188">
        <f>Sheet1!BL97</f>
        <v>0</v>
      </c>
      <c r="BN13" s="188">
        <f>Sheet1!BM97</f>
        <v>0</v>
      </c>
      <c r="BO13" s="188">
        <f>Sheet1!BN97</f>
        <v>0</v>
      </c>
      <c r="BP13" s="188">
        <f>Sheet1!BO97</f>
        <v>0</v>
      </c>
      <c r="BQ13" s="188">
        <f>Sheet1!BP97</f>
        <v>0</v>
      </c>
      <c r="BR13" s="188">
        <f>Sheet1!BQ97</f>
        <v>0</v>
      </c>
      <c r="BS13" s="188">
        <f>Sheet1!BR97</f>
        <v>0</v>
      </c>
      <c r="BT13" s="188">
        <f>Sheet1!BS97</f>
        <v>0</v>
      </c>
      <c r="BU13" s="188">
        <f>Sheet1!BT97</f>
        <v>0</v>
      </c>
      <c r="BV13" s="188">
        <f>Sheet1!BU97</f>
        <v>0</v>
      </c>
      <c r="BW13" s="188">
        <f>Sheet1!BV97</f>
        <v>0</v>
      </c>
      <c r="BX13" s="188">
        <f>Sheet1!BW97</f>
        <v>0</v>
      </c>
      <c r="BY13" s="188">
        <f>Sheet1!BX97</f>
        <v>0</v>
      </c>
      <c r="BZ13" s="188">
        <f>Sheet1!BY97</f>
        <v>0</v>
      </c>
      <c r="CA13" s="188">
        <f>Sheet1!BZ97</f>
        <v>0</v>
      </c>
      <c r="CB13" s="188">
        <f>Sheet1!CA97</f>
        <v>0</v>
      </c>
      <c r="CC13" s="188">
        <f>Sheet1!CB97</f>
        <v>0</v>
      </c>
      <c r="CD13" s="188">
        <f>Sheet1!CC97</f>
        <v>0</v>
      </c>
      <c r="CE13" s="188">
        <f>Sheet1!CD97</f>
        <v>0</v>
      </c>
      <c r="CF13" s="188">
        <f>Sheet1!CE97</f>
        <v>0</v>
      </c>
      <c r="CG13" s="188">
        <f>Sheet1!CF97</f>
        <v>0</v>
      </c>
      <c r="CH13" s="188">
        <f>Sheet1!CG97</f>
        <v>0</v>
      </c>
      <c r="CI13" s="188">
        <f>Sheet1!CH97</f>
        <v>0</v>
      </c>
      <c r="CJ13" s="188">
        <f>Sheet1!CI97</f>
        <v>0</v>
      </c>
      <c r="CK13" s="188">
        <f>Sheet1!CJ97</f>
        <v>0</v>
      </c>
      <c r="CL13" s="188">
        <f>Sheet1!CK97</f>
        <v>0</v>
      </c>
      <c r="CM13" s="188">
        <f>Sheet1!CL97</f>
        <v>0</v>
      </c>
      <c r="CN13" s="188">
        <f>Sheet1!CM97</f>
        <v>0</v>
      </c>
      <c r="CO13" s="188">
        <f>Sheet1!CN97</f>
        <v>0</v>
      </c>
      <c r="CP13" s="188">
        <f>Sheet1!CO97</f>
        <v>0</v>
      </c>
    </row>
    <row r="14" spans="1:98">
      <c r="A14" s="60" t="s">
        <v>252</v>
      </c>
      <c r="D14" s="3">
        <f>Sheet1!C98</f>
        <v>0</v>
      </c>
      <c r="E14" s="3">
        <f>Sheet1!D98</f>
        <v>15000000</v>
      </c>
      <c r="F14" s="3">
        <f>Sheet1!E98</f>
        <v>5000000</v>
      </c>
      <c r="G14" s="3">
        <f>Sheet1!F98</f>
        <v>5000000</v>
      </c>
      <c r="H14" s="3">
        <f>Sheet1!G98</f>
        <v>5000000</v>
      </c>
      <c r="I14" s="3">
        <f>Sheet1!H98</f>
        <v>5000000</v>
      </c>
      <c r="J14" s="3">
        <f>Sheet1!I98</f>
        <v>5000000</v>
      </c>
      <c r="K14" s="3">
        <f>Sheet1!J98</f>
        <v>5000000</v>
      </c>
      <c r="L14" s="3">
        <f>Sheet1!K98</f>
        <v>5000000</v>
      </c>
      <c r="M14" s="3">
        <f>Sheet1!L98</f>
        <v>5000000</v>
      </c>
      <c r="N14" s="3">
        <f>Sheet1!M98</f>
        <v>5000000</v>
      </c>
      <c r="O14" s="3">
        <f>Sheet1!N98</f>
        <v>5000000</v>
      </c>
      <c r="P14" s="3">
        <f>Sheet1!O98</f>
        <v>5000000</v>
      </c>
      <c r="Q14" s="3">
        <f>Sheet1!P98</f>
        <v>5000000</v>
      </c>
      <c r="R14" s="3">
        <f>Sheet1!Q98</f>
        <v>5000000</v>
      </c>
      <c r="S14" s="3">
        <f>Sheet1!R98</f>
        <v>5000000</v>
      </c>
      <c r="T14" s="3">
        <f>Sheet1!S98</f>
        <v>5000000</v>
      </c>
      <c r="U14" s="3">
        <f>Sheet1!T98</f>
        <v>5000000</v>
      </c>
      <c r="V14" s="3">
        <f>Sheet1!U98</f>
        <v>5000000</v>
      </c>
      <c r="W14" s="3">
        <f>Sheet1!V98</f>
        <v>0</v>
      </c>
      <c r="X14" s="3">
        <f>Sheet1!W98</f>
        <v>0</v>
      </c>
      <c r="Y14" s="3">
        <f>Sheet1!X98</f>
        <v>0</v>
      </c>
      <c r="Z14" s="3">
        <f>Sheet1!Y98</f>
        <v>0</v>
      </c>
      <c r="AA14" s="3">
        <f>Sheet1!Z98</f>
        <v>0</v>
      </c>
      <c r="AB14" s="3">
        <f>Sheet1!AA98</f>
        <v>0</v>
      </c>
      <c r="AC14" s="3">
        <f>Sheet1!AB98</f>
        <v>0</v>
      </c>
      <c r="AD14" s="3">
        <f>Sheet1!AC98</f>
        <v>0</v>
      </c>
      <c r="AE14" s="3">
        <f>Sheet1!AD98</f>
        <v>0</v>
      </c>
      <c r="AF14" s="3">
        <f>Sheet1!AE98</f>
        <v>0</v>
      </c>
      <c r="AG14" s="3">
        <f>Sheet1!AF98</f>
        <v>0</v>
      </c>
      <c r="AH14" s="3">
        <f>Sheet1!AG98</f>
        <v>0</v>
      </c>
      <c r="AI14" s="3">
        <f>Sheet1!AH98</f>
        <v>0</v>
      </c>
      <c r="AJ14" s="3">
        <f>Sheet1!AI98</f>
        <v>0</v>
      </c>
      <c r="AK14" s="3">
        <f>Sheet1!AJ98</f>
        <v>0</v>
      </c>
      <c r="AL14" s="3">
        <f>Sheet1!AK98</f>
        <v>0</v>
      </c>
      <c r="AM14" s="3">
        <f>Sheet1!AL98</f>
        <v>0</v>
      </c>
      <c r="AN14" s="3">
        <f>Sheet1!AM98</f>
        <v>0</v>
      </c>
      <c r="AO14" s="3">
        <f>Sheet1!AN98</f>
        <v>0</v>
      </c>
      <c r="AP14" s="3">
        <f>Sheet1!AO98</f>
        <v>0</v>
      </c>
      <c r="AQ14" s="3">
        <f>Sheet1!AP98</f>
        <v>0</v>
      </c>
      <c r="AR14" s="3">
        <f>Sheet1!AQ98</f>
        <v>0</v>
      </c>
      <c r="AS14" s="3">
        <f>Sheet1!AR98</f>
        <v>0</v>
      </c>
      <c r="AT14" s="3">
        <f>Sheet1!AS98</f>
        <v>0</v>
      </c>
      <c r="AU14" s="3">
        <f>Sheet1!AT98</f>
        <v>0</v>
      </c>
      <c r="AV14" s="3">
        <f>Sheet1!AU98</f>
        <v>0</v>
      </c>
      <c r="AW14" s="3">
        <f>Sheet1!AV98</f>
        <v>0</v>
      </c>
      <c r="AX14" s="3">
        <f>Sheet1!AW98</f>
        <v>0</v>
      </c>
      <c r="AY14" s="3">
        <f>Sheet1!AX98</f>
        <v>0</v>
      </c>
      <c r="AZ14" s="3">
        <f>Sheet1!AY98</f>
        <v>0</v>
      </c>
      <c r="BA14" s="3">
        <f>Sheet1!AZ98</f>
        <v>0</v>
      </c>
      <c r="BB14" s="3">
        <f>Sheet1!BA98</f>
        <v>0</v>
      </c>
      <c r="BC14" s="3">
        <f>Sheet1!BB98</f>
        <v>0</v>
      </c>
      <c r="BD14" s="3">
        <f>Sheet1!BC98</f>
        <v>0</v>
      </c>
      <c r="BE14" s="3">
        <f>Sheet1!BD98</f>
        <v>0</v>
      </c>
      <c r="BF14" s="3">
        <f>Sheet1!BE98</f>
        <v>0</v>
      </c>
      <c r="BG14" s="3">
        <f>Sheet1!BF98</f>
        <v>0</v>
      </c>
      <c r="BH14" s="3">
        <f>Sheet1!BG98</f>
        <v>0</v>
      </c>
      <c r="BI14" s="3">
        <f>Sheet1!BH98</f>
        <v>0</v>
      </c>
      <c r="BJ14" s="3">
        <f>Sheet1!BI98</f>
        <v>0</v>
      </c>
      <c r="BK14" s="3">
        <f>Sheet1!BJ98</f>
        <v>0</v>
      </c>
      <c r="BL14" s="3">
        <f>Sheet1!BK98</f>
        <v>0</v>
      </c>
      <c r="BM14" s="3">
        <f>Sheet1!BL98</f>
        <v>0</v>
      </c>
      <c r="BN14" s="3">
        <f>Sheet1!BM98</f>
        <v>0</v>
      </c>
      <c r="BO14" s="3">
        <f>Sheet1!BN98</f>
        <v>0</v>
      </c>
      <c r="BP14" s="3">
        <f>Sheet1!BO98</f>
        <v>0</v>
      </c>
      <c r="BQ14" s="3">
        <f>Sheet1!BP98</f>
        <v>0</v>
      </c>
      <c r="BR14" s="3">
        <f>Sheet1!BQ98</f>
        <v>0</v>
      </c>
      <c r="BS14" s="3">
        <f>Sheet1!BR98</f>
        <v>0</v>
      </c>
      <c r="BT14" s="3">
        <f>Sheet1!BS98</f>
        <v>0</v>
      </c>
      <c r="BU14" s="3">
        <f>Sheet1!BT98</f>
        <v>0</v>
      </c>
      <c r="BV14" s="3">
        <f>Sheet1!BU98</f>
        <v>0</v>
      </c>
      <c r="BW14" s="3">
        <f>Sheet1!BV98</f>
        <v>0</v>
      </c>
      <c r="BX14" s="3">
        <f>Sheet1!BW98</f>
        <v>0</v>
      </c>
      <c r="BY14" s="3">
        <f>Sheet1!BX98</f>
        <v>0</v>
      </c>
      <c r="BZ14" s="3">
        <f>Sheet1!BY98</f>
        <v>0</v>
      </c>
      <c r="CA14" s="3">
        <f>Sheet1!BZ98</f>
        <v>0</v>
      </c>
      <c r="CB14" s="3">
        <f>Sheet1!CA98</f>
        <v>0</v>
      </c>
      <c r="CC14" s="3">
        <f>Sheet1!CB98</f>
        <v>0</v>
      </c>
      <c r="CD14" s="3">
        <f>Sheet1!CC98</f>
        <v>0</v>
      </c>
      <c r="CE14" s="3">
        <f>Sheet1!CD98</f>
        <v>0</v>
      </c>
      <c r="CF14" s="3">
        <f>Sheet1!CE98</f>
        <v>0</v>
      </c>
      <c r="CG14" s="3">
        <f>Sheet1!CF98</f>
        <v>0</v>
      </c>
      <c r="CH14" s="3">
        <f>Sheet1!CG98</f>
        <v>0</v>
      </c>
      <c r="CI14" s="3">
        <f>Sheet1!CH98</f>
        <v>0</v>
      </c>
      <c r="CJ14" s="3">
        <f>Sheet1!CI98</f>
        <v>0</v>
      </c>
      <c r="CK14" s="3">
        <f>Sheet1!CJ98</f>
        <v>0</v>
      </c>
      <c r="CL14" s="3">
        <f>Sheet1!CK98</f>
        <v>0</v>
      </c>
      <c r="CM14" s="3">
        <f>Sheet1!CL98</f>
        <v>0</v>
      </c>
      <c r="CN14" s="3">
        <f>Sheet1!CM98</f>
        <v>0</v>
      </c>
      <c r="CO14" s="3">
        <f>Sheet1!CN98</f>
        <v>0</v>
      </c>
      <c r="CP14" s="3">
        <f>Sheet1!CO98</f>
        <v>0</v>
      </c>
    </row>
    <row r="15" spans="1:98" s="48" customFormat="1">
      <c r="A15" s="191" t="s">
        <v>253</v>
      </c>
      <c r="D15" s="188">
        <f>Sheet1!C99</f>
        <v>0</v>
      </c>
      <c r="E15" s="188">
        <f>Sheet1!D99</f>
        <v>14627789.139379792</v>
      </c>
      <c r="F15" s="188">
        <f>Sheet1!E99</f>
        <v>4875929.7131265979</v>
      </c>
      <c r="G15" s="188">
        <f>Sheet1!F99</f>
        <v>4875929.7131265979</v>
      </c>
      <c r="H15" s="188">
        <f>Sheet1!G99</f>
        <v>4875929.7131265979</v>
      </c>
      <c r="I15" s="188">
        <f>Sheet1!H99</f>
        <v>4875929.7131265979</v>
      </c>
      <c r="J15" s="188">
        <f>Sheet1!I99</f>
        <v>4875929.7131265979</v>
      </c>
      <c r="K15" s="188">
        <f>Sheet1!J99</f>
        <v>4875929.7131265979</v>
      </c>
      <c r="L15" s="188">
        <f>Sheet1!K99</f>
        <v>4875929.7131265979</v>
      </c>
      <c r="M15" s="188">
        <f>Sheet1!L99</f>
        <v>4875929.7131265979</v>
      </c>
      <c r="N15" s="188">
        <f>Sheet1!M99</f>
        <v>4875929.7131265979</v>
      </c>
      <c r="O15" s="188">
        <f>Sheet1!N99</f>
        <v>4875929.7131265979</v>
      </c>
      <c r="P15" s="188">
        <f>Sheet1!O99</f>
        <v>4875929.7131265979</v>
      </c>
      <c r="Q15" s="188">
        <f>Sheet1!P99</f>
        <v>4875929.7131265979</v>
      </c>
      <c r="R15" s="188">
        <f>Sheet1!Q99</f>
        <v>4875929.7131265979</v>
      </c>
      <c r="S15" s="188">
        <f>Sheet1!R99</f>
        <v>4875929.7131265979</v>
      </c>
      <c r="T15" s="188">
        <f>Sheet1!S99</f>
        <v>4875929.7131265979</v>
      </c>
      <c r="U15" s="188">
        <f>Sheet1!T99</f>
        <v>4875929.7131265979</v>
      </c>
      <c r="V15" s="188">
        <f>Sheet1!U99</f>
        <v>4875929.7131265979</v>
      </c>
      <c r="W15" s="188">
        <f>Sheet1!V99</f>
        <v>0</v>
      </c>
      <c r="X15" s="188">
        <f>Sheet1!W99</f>
        <v>0</v>
      </c>
      <c r="Y15" s="188">
        <f>Sheet1!X99</f>
        <v>0</v>
      </c>
      <c r="Z15" s="188">
        <f>Sheet1!Y99</f>
        <v>0</v>
      </c>
      <c r="AA15" s="188">
        <f>Sheet1!Z99</f>
        <v>0</v>
      </c>
      <c r="AB15" s="188">
        <f>Sheet1!AA99</f>
        <v>0</v>
      </c>
      <c r="AC15" s="188">
        <f>Sheet1!AB99</f>
        <v>0</v>
      </c>
      <c r="AD15" s="188">
        <f>Sheet1!AC99</f>
        <v>0</v>
      </c>
      <c r="AE15" s="188">
        <f>Sheet1!AD99</f>
        <v>0</v>
      </c>
      <c r="AF15" s="188">
        <f>Sheet1!AE99</f>
        <v>0</v>
      </c>
      <c r="AG15" s="188">
        <f>Sheet1!AF99</f>
        <v>0</v>
      </c>
      <c r="AH15" s="188">
        <f>Sheet1!AG99</f>
        <v>0</v>
      </c>
      <c r="AI15" s="188">
        <f>Sheet1!AH99</f>
        <v>0</v>
      </c>
      <c r="AJ15" s="188">
        <f>Sheet1!AI99</f>
        <v>0</v>
      </c>
      <c r="AK15" s="188">
        <f>Sheet1!AJ99</f>
        <v>0</v>
      </c>
      <c r="AL15" s="188">
        <f>Sheet1!AK99</f>
        <v>0</v>
      </c>
      <c r="AM15" s="188">
        <f>Sheet1!AL99</f>
        <v>0</v>
      </c>
      <c r="AN15" s="188">
        <f>Sheet1!AM99</f>
        <v>0</v>
      </c>
      <c r="AO15" s="188">
        <f>Sheet1!AN99</f>
        <v>0</v>
      </c>
      <c r="AP15" s="188">
        <f>Sheet1!AO99</f>
        <v>0</v>
      </c>
      <c r="AQ15" s="188">
        <f>Sheet1!AP99</f>
        <v>0</v>
      </c>
      <c r="AR15" s="188">
        <f>Sheet1!AQ99</f>
        <v>0</v>
      </c>
      <c r="AS15" s="188">
        <f>Sheet1!AR99</f>
        <v>0</v>
      </c>
      <c r="AT15" s="188">
        <f>Sheet1!AS99</f>
        <v>0</v>
      </c>
      <c r="AU15" s="188">
        <f>Sheet1!AT99</f>
        <v>0</v>
      </c>
      <c r="AV15" s="188">
        <f>Sheet1!AU99</f>
        <v>0</v>
      </c>
      <c r="AW15" s="188">
        <f>Sheet1!AV99</f>
        <v>0</v>
      </c>
      <c r="AX15" s="188">
        <f>Sheet1!AW99</f>
        <v>0</v>
      </c>
      <c r="AY15" s="188">
        <f>Sheet1!AX99</f>
        <v>0</v>
      </c>
      <c r="AZ15" s="188">
        <f>Sheet1!AY99</f>
        <v>0</v>
      </c>
      <c r="BA15" s="188">
        <f>Sheet1!AZ99</f>
        <v>0</v>
      </c>
      <c r="BB15" s="188">
        <f>Sheet1!BA99</f>
        <v>0</v>
      </c>
      <c r="BC15" s="188">
        <f>Sheet1!BB99</f>
        <v>0</v>
      </c>
      <c r="BD15" s="188">
        <f>Sheet1!BC99</f>
        <v>0</v>
      </c>
      <c r="BE15" s="188">
        <f>Sheet1!BD99</f>
        <v>0</v>
      </c>
      <c r="BF15" s="188">
        <f>Sheet1!BE99</f>
        <v>0</v>
      </c>
      <c r="BG15" s="188">
        <f>Sheet1!BF99</f>
        <v>0</v>
      </c>
      <c r="BH15" s="188">
        <f>Sheet1!BG99</f>
        <v>0</v>
      </c>
      <c r="BI15" s="188">
        <f>Sheet1!BH99</f>
        <v>0</v>
      </c>
      <c r="BJ15" s="188">
        <f>Sheet1!BI99</f>
        <v>0</v>
      </c>
      <c r="BK15" s="188">
        <f>Sheet1!BJ99</f>
        <v>0</v>
      </c>
      <c r="BL15" s="188">
        <f>Sheet1!BK99</f>
        <v>0</v>
      </c>
      <c r="BM15" s="188">
        <f>Sheet1!BL99</f>
        <v>0</v>
      </c>
      <c r="BN15" s="188">
        <f>Sheet1!BM99</f>
        <v>0</v>
      </c>
      <c r="BO15" s="188">
        <f>Sheet1!BN99</f>
        <v>0</v>
      </c>
      <c r="BP15" s="188">
        <f>Sheet1!BO99</f>
        <v>0</v>
      </c>
      <c r="BQ15" s="188">
        <f>Sheet1!BP99</f>
        <v>0</v>
      </c>
      <c r="BR15" s="188">
        <f>Sheet1!BQ99</f>
        <v>0</v>
      </c>
      <c r="BS15" s="188">
        <f>Sheet1!BR99</f>
        <v>0</v>
      </c>
      <c r="BT15" s="188">
        <f>Sheet1!BS99</f>
        <v>0</v>
      </c>
      <c r="BU15" s="188">
        <f>Sheet1!BT99</f>
        <v>0</v>
      </c>
      <c r="BV15" s="188">
        <f>Sheet1!BU99</f>
        <v>0</v>
      </c>
      <c r="BW15" s="188">
        <f>Sheet1!BV99</f>
        <v>0</v>
      </c>
      <c r="BX15" s="188">
        <f>Sheet1!BW99</f>
        <v>0</v>
      </c>
      <c r="BY15" s="188">
        <f>Sheet1!BX99</f>
        <v>0</v>
      </c>
      <c r="BZ15" s="188">
        <f>Sheet1!BY99</f>
        <v>0</v>
      </c>
      <c r="CA15" s="188">
        <f>Sheet1!BZ99</f>
        <v>0</v>
      </c>
      <c r="CB15" s="188">
        <f>Sheet1!CA99</f>
        <v>0</v>
      </c>
      <c r="CC15" s="188">
        <f>Sheet1!CB99</f>
        <v>0</v>
      </c>
      <c r="CD15" s="188">
        <f>Sheet1!CC99</f>
        <v>0</v>
      </c>
      <c r="CE15" s="188">
        <f>Sheet1!CD99</f>
        <v>0</v>
      </c>
      <c r="CF15" s="188">
        <f>Sheet1!CE99</f>
        <v>0</v>
      </c>
      <c r="CG15" s="188">
        <f>Sheet1!CF99</f>
        <v>0</v>
      </c>
      <c r="CH15" s="188">
        <f>Sheet1!CG99</f>
        <v>0</v>
      </c>
      <c r="CI15" s="188">
        <f>Sheet1!CH99</f>
        <v>0</v>
      </c>
      <c r="CJ15" s="188">
        <f>Sheet1!CI99</f>
        <v>0</v>
      </c>
      <c r="CK15" s="188">
        <f>Sheet1!CJ99</f>
        <v>0</v>
      </c>
      <c r="CL15" s="188">
        <f>Sheet1!CK99</f>
        <v>0</v>
      </c>
      <c r="CM15" s="188">
        <f>Sheet1!CL99</f>
        <v>0</v>
      </c>
      <c r="CN15" s="188">
        <f>Sheet1!CM99</f>
        <v>0</v>
      </c>
      <c r="CO15" s="188">
        <f>Sheet1!CN99</f>
        <v>0</v>
      </c>
      <c r="CP15" s="188">
        <f>Sheet1!CO99</f>
        <v>0</v>
      </c>
    </row>
    <row r="16" spans="1:98">
      <c r="A16" s="60" t="s">
        <v>254</v>
      </c>
      <c r="D16" s="3">
        <f>Sheet1!C100</f>
        <v>0</v>
      </c>
      <c r="E16" s="3">
        <f>Sheet1!D100</f>
        <v>15000000</v>
      </c>
      <c r="F16" s="3">
        <f>Sheet1!E100</f>
        <v>5000000</v>
      </c>
      <c r="G16" s="3">
        <f>Sheet1!F100</f>
        <v>5000000</v>
      </c>
      <c r="H16" s="3">
        <f>Sheet1!G100</f>
        <v>5000000</v>
      </c>
      <c r="I16" s="3">
        <f>Sheet1!H100</f>
        <v>5000000</v>
      </c>
      <c r="J16" s="3">
        <f>Sheet1!I100</f>
        <v>5000000</v>
      </c>
      <c r="K16" s="3">
        <f>Sheet1!J100</f>
        <v>5000000</v>
      </c>
      <c r="L16" s="3">
        <f>Sheet1!K100</f>
        <v>5000000</v>
      </c>
      <c r="M16" s="3">
        <f>Sheet1!L100</f>
        <v>5000000</v>
      </c>
      <c r="N16" s="3">
        <f>Sheet1!M100</f>
        <v>5000000</v>
      </c>
      <c r="O16" s="3">
        <f>Sheet1!N100</f>
        <v>5000000</v>
      </c>
      <c r="P16" s="3">
        <f>Sheet1!O100</f>
        <v>5000000</v>
      </c>
      <c r="Q16" s="3">
        <f>Sheet1!P100</f>
        <v>5000000</v>
      </c>
      <c r="R16" s="3">
        <f>Sheet1!Q100</f>
        <v>5000000</v>
      </c>
      <c r="S16" s="3">
        <f>Sheet1!R100</f>
        <v>5000000</v>
      </c>
      <c r="T16" s="3">
        <f>Sheet1!S100</f>
        <v>5000000</v>
      </c>
      <c r="U16" s="3">
        <f>Sheet1!T100</f>
        <v>5000000</v>
      </c>
      <c r="V16" s="3">
        <f>Sheet1!U100</f>
        <v>5000000</v>
      </c>
      <c r="W16" s="3">
        <f>Sheet1!V100</f>
        <v>0</v>
      </c>
      <c r="X16" s="3">
        <f>Sheet1!W100</f>
        <v>0</v>
      </c>
      <c r="Y16" s="3">
        <f>Sheet1!X100</f>
        <v>0</v>
      </c>
      <c r="Z16" s="3">
        <f>Sheet1!Y100</f>
        <v>0</v>
      </c>
      <c r="AA16" s="3">
        <f>Sheet1!Z100</f>
        <v>0</v>
      </c>
      <c r="AB16" s="3">
        <f>Sheet1!AA100</f>
        <v>0</v>
      </c>
      <c r="AC16" s="3">
        <f>Sheet1!AB100</f>
        <v>0</v>
      </c>
      <c r="AD16" s="3">
        <f>Sheet1!AC100</f>
        <v>0</v>
      </c>
      <c r="AE16" s="3">
        <f>Sheet1!AD100</f>
        <v>0</v>
      </c>
      <c r="AF16" s="3">
        <f>Sheet1!AE100</f>
        <v>0</v>
      </c>
      <c r="AG16" s="3">
        <f>Sheet1!AF100</f>
        <v>0</v>
      </c>
      <c r="AH16" s="3">
        <f>Sheet1!AG100</f>
        <v>0</v>
      </c>
      <c r="AI16" s="3">
        <f>Sheet1!AH100</f>
        <v>0</v>
      </c>
      <c r="AJ16" s="3">
        <f>Sheet1!AI100</f>
        <v>0</v>
      </c>
      <c r="AK16" s="3">
        <f>Sheet1!AJ100</f>
        <v>0</v>
      </c>
      <c r="AL16" s="3">
        <f>Sheet1!AK100</f>
        <v>0</v>
      </c>
      <c r="AM16" s="3">
        <f>Sheet1!AL100</f>
        <v>0</v>
      </c>
      <c r="AN16" s="3">
        <f>Sheet1!AM100</f>
        <v>0</v>
      </c>
      <c r="AO16" s="3">
        <f>Sheet1!AN100</f>
        <v>0</v>
      </c>
      <c r="AP16" s="3">
        <f>Sheet1!AO100</f>
        <v>0</v>
      </c>
      <c r="AQ16" s="3">
        <f>Sheet1!AP100</f>
        <v>0</v>
      </c>
      <c r="AR16" s="3">
        <f>Sheet1!AQ100</f>
        <v>0</v>
      </c>
      <c r="AS16" s="3">
        <f>Sheet1!AR100</f>
        <v>0</v>
      </c>
      <c r="AT16" s="3">
        <f>Sheet1!AS100</f>
        <v>0</v>
      </c>
      <c r="AU16" s="3">
        <f>Sheet1!AT100</f>
        <v>0</v>
      </c>
      <c r="AV16" s="3">
        <f>Sheet1!AU100</f>
        <v>0</v>
      </c>
      <c r="AW16" s="3">
        <f>Sheet1!AV100</f>
        <v>0</v>
      </c>
      <c r="AX16" s="3">
        <f>Sheet1!AW100</f>
        <v>0</v>
      </c>
      <c r="AY16" s="3">
        <f>Sheet1!AX100</f>
        <v>0</v>
      </c>
      <c r="AZ16" s="3">
        <f>Sheet1!AY100</f>
        <v>0</v>
      </c>
      <c r="BA16" s="3">
        <f>Sheet1!AZ100</f>
        <v>0</v>
      </c>
      <c r="BB16" s="3">
        <f>Sheet1!BA100</f>
        <v>0</v>
      </c>
      <c r="BC16" s="3">
        <f>Sheet1!BB100</f>
        <v>0</v>
      </c>
      <c r="BD16" s="3">
        <f>Sheet1!BC100</f>
        <v>0</v>
      </c>
      <c r="BE16" s="3">
        <f>Sheet1!BD100</f>
        <v>0</v>
      </c>
      <c r="BF16" s="3">
        <f>Sheet1!BE100</f>
        <v>0</v>
      </c>
      <c r="BG16" s="3">
        <f>Sheet1!BF100</f>
        <v>0</v>
      </c>
      <c r="BH16" s="3">
        <f>Sheet1!BG100</f>
        <v>0</v>
      </c>
      <c r="BI16" s="3">
        <f>Sheet1!BH100</f>
        <v>0</v>
      </c>
      <c r="BJ16" s="3">
        <f>Sheet1!BI100</f>
        <v>0</v>
      </c>
      <c r="BK16" s="3">
        <f>Sheet1!BJ100</f>
        <v>0</v>
      </c>
      <c r="BL16" s="3">
        <f>Sheet1!BK100</f>
        <v>0</v>
      </c>
      <c r="BM16" s="3">
        <f>Sheet1!BL100</f>
        <v>0</v>
      </c>
      <c r="BN16" s="3">
        <f>Sheet1!BM100</f>
        <v>0</v>
      </c>
      <c r="BO16" s="3">
        <f>Sheet1!BN100</f>
        <v>0</v>
      </c>
      <c r="BP16" s="3">
        <f>Sheet1!BO100</f>
        <v>0</v>
      </c>
      <c r="BQ16" s="3">
        <f>Sheet1!BP100</f>
        <v>0</v>
      </c>
      <c r="BR16" s="3">
        <f>Sheet1!BQ100</f>
        <v>0</v>
      </c>
      <c r="BS16" s="3">
        <f>Sheet1!BR100</f>
        <v>0</v>
      </c>
      <c r="BT16" s="3">
        <f>Sheet1!BS100</f>
        <v>0</v>
      </c>
      <c r="BU16" s="3">
        <f>Sheet1!BT100</f>
        <v>0</v>
      </c>
      <c r="BV16" s="3">
        <f>Sheet1!BU100</f>
        <v>0</v>
      </c>
      <c r="BW16" s="3">
        <f>Sheet1!BV100</f>
        <v>0</v>
      </c>
      <c r="BX16" s="3">
        <f>Sheet1!BW100</f>
        <v>0</v>
      </c>
      <c r="BY16" s="3">
        <f>Sheet1!BX100</f>
        <v>0</v>
      </c>
      <c r="BZ16" s="3">
        <f>Sheet1!BY100</f>
        <v>0</v>
      </c>
      <c r="CA16" s="3">
        <f>Sheet1!BZ100</f>
        <v>0</v>
      </c>
      <c r="CB16" s="3">
        <f>Sheet1!CA100</f>
        <v>0</v>
      </c>
      <c r="CC16" s="3">
        <f>Sheet1!CB100</f>
        <v>0</v>
      </c>
      <c r="CD16" s="3">
        <f>Sheet1!CC100</f>
        <v>0</v>
      </c>
      <c r="CE16" s="3">
        <f>Sheet1!CD100</f>
        <v>0</v>
      </c>
      <c r="CF16" s="3">
        <f>Sheet1!CE100</f>
        <v>0</v>
      </c>
      <c r="CG16" s="3">
        <f>Sheet1!CF100</f>
        <v>0</v>
      </c>
      <c r="CH16" s="3">
        <f>Sheet1!CG100</f>
        <v>0</v>
      </c>
      <c r="CI16" s="3">
        <f>Sheet1!CH100</f>
        <v>0</v>
      </c>
      <c r="CJ16" s="3">
        <f>Sheet1!CI100</f>
        <v>0</v>
      </c>
      <c r="CK16" s="3">
        <f>Sheet1!CJ100</f>
        <v>0</v>
      </c>
      <c r="CL16" s="3">
        <f>Sheet1!CK100</f>
        <v>0</v>
      </c>
      <c r="CM16" s="3">
        <f>Sheet1!CL100</f>
        <v>0</v>
      </c>
      <c r="CN16" s="3">
        <f>Sheet1!CM100</f>
        <v>0</v>
      </c>
      <c r="CO16" s="3">
        <f>Sheet1!CN100</f>
        <v>0</v>
      </c>
      <c r="CP16" s="3">
        <f>Sheet1!CO100</f>
        <v>0</v>
      </c>
    </row>
    <row r="17" spans="1:94" s="48" customFormat="1">
      <c r="A17" s="191" t="s">
        <v>255</v>
      </c>
      <c r="D17" s="188">
        <f>Sheet1!C101</f>
        <v>0</v>
      </c>
      <c r="E17" s="188">
        <f>Sheet1!D101</f>
        <v>3373835.4782432709</v>
      </c>
      <c r="F17" s="188">
        <f>Sheet1!E101</f>
        <v>1124611.8260810904</v>
      </c>
      <c r="G17" s="188">
        <f>Sheet1!F101</f>
        <v>1124611.8260810904</v>
      </c>
      <c r="H17" s="188">
        <f>Sheet1!G101</f>
        <v>1124611.8260810904</v>
      </c>
      <c r="I17" s="188">
        <f>Sheet1!H101</f>
        <v>1124611.8260810904</v>
      </c>
      <c r="J17" s="188">
        <f>Sheet1!I101</f>
        <v>1124611.8260810904</v>
      </c>
      <c r="K17" s="188">
        <f>Sheet1!J101</f>
        <v>1124611.8260810904</v>
      </c>
      <c r="L17" s="188">
        <f>Sheet1!K101</f>
        <v>1124611.8260810904</v>
      </c>
      <c r="M17" s="188">
        <f>Sheet1!L101</f>
        <v>1124611.8260810904</v>
      </c>
      <c r="N17" s="188">
        <f>Sheet1!M101</f>
        <v>1124611.8260810904</v>
      </c>
      <c r="O17" s="188">
        <f>Sheet1!N101</f>
        <v>1124611.8260810904</v>
      </c>
      <c r="P17" s="188">
        <f>Sheet1!O101</f>
        <v>1124611.8260810904</v>
      </c>
      <c r="Q17" s="188">
        <f>Sheet1!P101</f>
        <v>1124611.8260810904</v>
      </c>
      <c r="R17" s="188">
        <f>Sheet1!Q101</f>
        <v>1124611.8260810904</v>
      </c>
      <c r="S17" s="188">
        <f>Sheet1!R101</f>
        <v>1124611.8260810904</v>
      </c>
      <c r="T17" s="188">
        <f>Sheet1!S101</f>
        <v>1124611.8260810904</v>
      </c>
      <c r="U17" s="188">
        <f>Sheet1!T101</f>
        <v>1124611.8260810904</v>
      </c>
      <c r="V17" s="188">
        <f>Sheet1!U101</f>
        <v>1124611.8260810904</v>
      </c>
      <c r="W17" s="188">
        <f>Sheet1!V101</f>
        <v>0</v>
      </c>
      <c r="X17" s="188">
        <f>Sheet1!W101</f>
        <v>0</v>
      </c>
      <c r="Y17" s="188">
        <f>Sheet1!X101</f>
        <v>0</v>
      </c>
      <c r="Z17" s="188">
        <f>Sheet1!Y101</f>
        <v>0</v>
      </c>
      <c r="AA17" s="188">
        <f>Sheet1!Z101</f>
        <v>0</v>
      </c>
      <c r="AB17" s="188">
        <f>Sheet1!AA101</f>
        <v>0</v>
      </c>
      <c r="AC17" s="188">
        <f>Sheet1!AB101</f>
        <v>0</v>
      </c>
      <c r="AD17" s="188">
        <f>Sheet1!AC101</f>
        <v>0</v>
      </c>
      <c r="AE17" s="188">
        <f>Sheet1!AD101</f>
        <v>0</v>
      </c>
      <c r="AF17" s="188">
        <f>Sheet1!AE101</f>
        <v>0</v>
      </c>
      <c r="AG17" s="188">
        <f>Sheet1!AF101</f>
        <v>0</v>
      </c>
      <c r="AH17" s="188">
        <f>Sheet1!AG101</f>
        <v>0</v>
      </c>
      <c r="AI17" s="188">
        <f>Sheet1!AH101</f>
        <v>0</v>
      </c>
      <c r="AJ17" s="188">
        <f>Sheet1!AI101</f>
        <v>0</v>
      </c>
      <c r="AK17" s="188">
        <f>Sheet1!AJ101</f>
        <v>0</v>
      </c>
      <c r="AL17" s="188">
        <f>Sheet1!AK101</f>
        <v>0</v>
      </c>
      <c r="AM17" s="188">
        <f>Sheet1!AL101</f>
        <v>0</v>
      </c>
      <c r="AN17" s="188">
        <f>Sheet1!AM101</f>
        <v>0</v>
      </c>
      <c r="AO17" s="188">
        <f>Sheet1!AN101</f>
        <v>0</v>
      </c>
      <c r="AP17" s="188">
        <f>Sheet1!AO101</f>
        <v>0</v>
      </c>
      <c r="AQ17" s="188">
        <f>Sheet1!AP101</f>
        <v>0</v>
      </c>
      <c r="AR17" s="188">
        <f>Sheet1!AQ101</f>
        <v>0</v>
      </c>
      <c r="AS17" s="188">
        <f>Sheet1!AR101</f>
        <v>0</v>
      </c>
      <c r="AT17" s="188">
        <f>Sheet1!AS101</f>
        <v>0</v>
      </c>
      <c r="AU17" s="188">
        <f>Sheet1!AT101</f>
        <v>0</v>
      </c>
      <c r="AV17" s="188">
        <f>Sheet1!AU101</f>
        <v>0</v>
      </c>
      <c r="AW17" s="188">
        <f>Sheet1!AV101</f>
        <v>0</v>
      </c>
      <c r="AX17" s="188">
        <f>Sheet1!AW101</f>
        <v>0</v>
      </c>
      <c r="AY17" s="188">
        <f>Sheet1!AX101</f>
        <v>0</v>
      </c>
      <c r="AZ17" s="188">
        <f>Sheet1!AY101</f>
        <v>0</v>
      </c>
      <c r="BA17" s="188">
        <f>Sheet1!AZ101</f>
        <v>0</v>
      </c>
      <c r="BB17" s="188">
        <f>Sheet1!BA101</f>
        <v>0</v>
      </c>
      <c r="BC17" s="188">
        <f>Sheet1!BB101</f>
        <v>0</v>
      </c>
      <c r="BD17" s="188">
        <f>Sheet1!BC101</f>
        <v>0</v>
      </c>
      <c r="BE17" s="188">
        <f>Sheet1!BD101</f>
        <v>0</v>
      </c>
      <c r="BF17" s="188">
        <f>Sheet1!BE101</f>
        <v>0</v>
      </c>
      <c r="BG17" s="188">
        <f>Sheet1!BF101</f>
        <v>0</v>
      </c>
      <c r="BH17" s="188">
        <f>Sheet1!BG101</f>
        <v>0</v>
      </c>
      <c r="BI17" s="188">
        <f>Sheet1!BH101</f>
        <v>0</v>
      </c>
      <c r="BJ17" s="188">
        <f>Sheet1!BI101</f>
        <v>0</v>
      </c>
      <c r="BK17" s="188">
        <f>Sheet1!BJ101</f>
        <v>0</v>
      </c>
      <c r="BL17" s="188">
        <f>Sheet1!BK101</f>
        <v>0</v>
      </c>
      <c r="BM17" s="188">
        <f>Sheet1!BL101</f>
        <v>0</v>
      </c>
      <c r="BN17" s="188">
        <f>Sheet1!BM101</f>
        <v>0</v>
      </c>
      <c r="BO17" s="188">
        <f>Sheet1!BN101</f>
        <v>0</v>
      </c>
      <c r="BP17" s="188">
        <f>Sheet1!BO101</f>
        <v>0</v>
      </c>
      <c r="BQ17" s="188">
        <f>Sheet1!BP101</f>
        <v>0</v>
      </c>
      <c r="BR17" s="188">
        <f>Sheet1!BQ101</f>
        <v>0</v>
      </c>
      <c r="BS17" s="188">
        <f>Sheet1!BR101</f>
        <v>0</v>
      </c>
      <c r="BT17" s="188">
        <f>Sheet1!BS101</f>
        <v>0</v>
      </c>
      <c r="BU17" s="188">
        <f>Sheet1!BT101</f>
        <v>0</v>
      </c>
      <c r="BV17" s="188">
        <f>Sheet1!BU101</f>
        <v>0</v>
      </c>
      <c r="BW17" s="188">
        <f>Sheet1!BV101</f>
        <v>0</v>
      </c>
      <c r="BX17" s="188">
        <f>Sheet1!BW101</f>
        <v>0</v>
      </c>
      <c r="BY17" s="188">
        <f>Sheet1!BX101</f>
        <v>0</v>
      </c>
      <c r="BZ17" s="188">
        <f>Sheet1!BY101</f>
        <v>0</v>
      </c>
      <c r="CA17" s="188">
        <f>Sheet1!BZ101</f>
        <v>0</v>
      </c>
      <c r="CB17" s="188">
        <f>Sheet1!CA101</f>
        <v>0</v>
      </c>
      <c r="CC17" s="188">
        <f>Sheet1!CB101</f>
        <v>0</v>
      </c>
      <c r="CD17" s="188">
        <f>Sheet1!CC101</f>
        <v>0</v>
      </c>
      <c r="CE17" s="188">
        <f>Sheet1!CD101</f>
        <v>0</v>
      </c>
      <c r="CF17" s="188">
        <f>Sheet1!CE101</f>
        <v>0</v>
      </c>
      <c r="CG17" s="188">
        <f>Sheet1!CF101</f>
        <v>0</v>
      </c>
      <c r="CH17" s="188">
        <f>Sheet1!CG101</f>
        <v>0</v>
      </c>
      <c r="CI17" s="188">
        <f>Sheet1!CH101</f>
        <v>0</v>
      </c>
      <c r="CJ17" s="188">
        <f>Sheet1!CI101</f>
        <v>0</v>
      </c>
      <c r="CK17" s="188">
        <f>Sheet1!CJ101</f>
        <v>0</v>
      </c>
      <c r="CL17" s="188">
        <f>Sheet1!CK101</f>
        <v>0</v>
      </c>
      <c r="CM17" s="188">
        <f>Sheet1!CL101</f>
        <v>0</v>
      </c>
      <c r="CN17" s="188">
        <f>Sheet1!CM101</f>
        <v>0</v>
      </c>
      <c r="CO17" s="188">
        <f>Sheet1!CN101</f>
        <v>0</v>
      </c>
      <c r="CP17" s="188">
        <f>Sheet1!CO101</f>
        <v>0</v>
      </c>
    </row>
    <row r="18" spans="1:94">
      <c r="A18" s="16" t="s">
        <v>47</v>
      </c>
      <c r="D18" s="3">
        <f>Sheet1!C102</f>
        <v>0</v>
      </c>
      <c r="E18" s="3">
        <f>Sheet1!D102</f>
        <v>15000000</v>
      </c>
      <c r="F18" s="3">
        <f>Sheet1!E102</f>
        <v>5000000</v>
      </c>
      <c r="G18" s="3">
        <f>Sheet1!F102</f>
        <v>5000000</v>
      </c>
      <c r="H18" s="3">
        <f>Sheet1!G102</f>
        <v>5000000</v>
      </c>
      <c r="I18" s="3">
        <f>Sheet1!H102</f>
        <v>5000000</v>
      </c>
      <c r="J18" s="3">
        <f>Sheet1!I102</f>
        <v>5000000</v>
      </c>
      <c r="K18" s="3">
        <f>Sheet1!J102</f>
        <v>5000000</v>
      </c>
      <c r="L18" s="3">
        <f>Sheet1!K102</f>
        <v>5000000</v>
      </c>
      <c r="M18" s="3">
        <f>Sheet1!L102</f>
        <v>5000000</v>
      </c>
      <c r="N18" s="3">
        <f>Sheet1!M102</f>
        <v>5000000</v>
      </c>
      <c r="O18" s="3">
        <f>Sheet1!N102</f>
        <v>5000000</v>
      </c>
      <c r="P18" s="3">
        <f>Sheet1!O102</f>
        <v>5000000</v>
      </c>
      <c r="Q18" s="3">
        <f>Sheet1!P102</f>
        <v>5000000</v>
      </c>
      <c r="R18" s="3">
        <f>Sheet1!Q102</f>
        <v>5000000</v>
      </c>
      <c r="S18" s="3">
        <f>Sheet1!R102</f>
        <v>5000000</v>
      </c>
      <c r="T18" s="3">
        <f>Sheet1!S102</f>
        <v>5000000</v>
      </c>
      <c r="U18" s="3">
        <f>Sheet1!T102</f>
        <v>5000000</v>
      </c>
      <c r="V18" s="3">
        <f>Sheet1!U102</f>
        <v>5000000</v>
      </c>
      <c r="W18" s="3">
        <f>Sheet1!V102</f>
        <v>0</v>
      </c>
      <c r="X18" s="3">
        <f>Sheet1!W102</f>
        <v>0</v>
      </c>
      <c r="Y18" s="3">
        <f>Sheet1!X102</f>
        <v>0</v>
      </c>
      <c r="Z18" s="3">
        <f>Sheet1!Y102</f>
        <v>0</v>
      </c>
      <c r="AA18" s="3">
        <f>Sheet1!Z102</f>
        <v>0</v>
      </c>
      <c r="AB18" s="3">
        <f>Sheet1!AA102</f>
        <v>0</v>
      </c>
      <c r="AC18" s="3">
        <f>Sheet1!AB102</f>
        <v>0</v>
      </c>
      <c r="AD18" s="3">
        <f>Sheet1!AC102</f>
        <v>0</v>
      </c>
      <c r="AE18" s="3">
        <f>Sheet1!AD102</f>
        <v>0</v>
      </c>
      <c r="AF18" s="3">
        <f>Sheet1!AE102</f>
        <v>0</v>
      </c>
      <c r="AG18" s="3">
        <f>Sheet1!AF102</f>
        <v>0</v>
      </c>
      <c r="AH18" s="3">
        <f>Sheet1!AG102</f>
        <v>0</v>
      </c>
      <c r="AI18" s="3">
        <f>Sheet1!AH102</f>
        <v>0</v>
      </c>
      <c r="AJ18" s="3">
        <f>Sheet1!AI102</f>
        <v>0</v>
      </c>
      <c r="AK18" s="3">
        <f>Sheet1!AJ102</f>
        <v>0</v>
      </c>
      <c r="AL18" s="3">
        <f>Sheet1!AK102</f>
        <v>0</v>
      </c>
      <c r="AM18" s="3">
        <f>Sheet1!AL102</f>
        <v>0</v>
      </c>
      <c r="AN18" s="3">
        <f>Sheet1!AM102</f>
        <v>0</v>
      </c>
      <c r="AO18" s="3">
        <f>Sheet1!AN102</f>
        <v>0</v>
      </c>
      <c r="AP18" s="3">
        <f>Sheet1!AO102</f>
        <v>0</v>
      </c>
      <c r="AQ18" s="3">
        <f>Sheet1!AP102</f>
        <v>0</v>
      </c>
      <c r="AR18" s="3">
        <f>Sheet1!AQ102</f>
        <v>0</v>
      </c>
      <c r="AS18" s="3">
        <f>Sheet1!AR102</f>
        <v>0</v>
      </c>
      <c r="AT18" s="3">
        <f>Sheet1!AS102</f>
        <v>0</v>
      </c>
      <c r="AU18" s="3">
        <f>Sheet1!AT102</f>
        <v>0</v>
      </c>
      <c r="AV18" s="3">
        <f>Sheet1!AU102</f>
        <v>0</v>
      </c>
      <c r="AW18" s="3">
        <f>Sheet1!AV102</f>
        <v>0</v>
      </c>
      <c r="AX18" s="3">
        <f>Sheet1!AW102</f>
        <v>0</v>
      </c>
      <c r="AY18" s="3">
        <f>Sheet1!AX102</f>
        <v>0</v>
      </c>
      <c r="AZ18" s="3">
        <f>Sheet1!AY102</f>
        <v>0</v>
      </c>
      <c r="BA18" s="3">
        <f>Sheet1!AZ102</f>
        <v>0</v>
      </c>
      <c r="BB18" s="3">
        <f>Sheet1!BA102</f>
        <v>0</v>
      </c>
      <c r="BC18" s="3">
        <f>Sheet1!BB102</f>
        <v>0</v>
      </c>
      <c r="BD18" s="3">
        <f>Sheet1!BC102</f>
        <v>0</v>
      </c>
      <c r="BE18" s="3">
        <f>Sheet1!BD102</f>
        <v>0</v>
      </c>
      <c r="BF18" s="3">
        <f>Sheet1!BE102</f>
        <v>0</v>
      </c>
      <c r="BG18" s="3">
        <f>Sheet1!BF102</f>
        <v>0</v>
      </c>
      <c r="BH18" s="3">
        <f>Sheet1!BG102</f>
        <v>0</v>
      </c>
      <c r="BI18" s="3">
        <f>Sheet1!BH102</f>
        <v>0</v>
      </c>
      <c r="BJ18" s="3">
        <f>Sheet1!BI102</f>
        <v>0</v>
      </c>
      <c r="BK18" s="3">
        <f>Sheet1!BJ102</f>
        <v>0</v>
      </c>
      <c r="BL18" s="3">
        <f>Sheet1!BK102</f>
        <v>0</v>
      </c>
      <c r="BM18" s="3">
        <f>Sheet1!BL102</f>
        <v>0</v>
      </c>
      <c r="BN18" s="3">
        <f>Sheet1!BM102</f>
        <v>0</v>
      </c>
      <c r="BO18" s="3">
        <f>Sheet1!BN102</f>
        <v>0</v>
      </c>
      <c r="BP18" s="3">
        <f>Sheet1!BO102</f>
        <v>0</v>
      </c>
      <c r="BQ18" s="3">
        <f>Sheet1!BP102</f>
        <v>0</v>
      </c>
      <c r="BR18" s="3">
        <f>Sheet1!BQ102</f>
        <v>0</v>
      </c>
      <c r="BS18" s="3">
        <f>Sheet1!BR102</f>
        <v>0</v>
      </c>
      <c r="BT18" s="3">
        <f>Sheet1!BS102</f>
        <v>0</v>
      </c>
      <c r="BU18" s="3">
        <f>Sheet1!BT102</f>
        <v>0</v>
      </c>
      <c r="BV18" s="3">
        <f>Sheet1!BU102</f>
        <v>0</v>
      </c>
      <c r="BW18" s="3">
        <f>Sheet1!BV102</f>
        <v>0</v>
      </c>
      <c r="BX18" s="3">
        <f>Sheet1!BW102</f>
        <v>0</v>
      </c>
      <c r="BY18" s="3">
        <f>Sheet1!BX102</f>
        <v>0</v>
      </c>
      <c r="BZ18" s="3">
        <f>Sheet1!BY102</f>
        <v>0</v>
      </c>
      <c r="CA18" s="3">
        <f>Sheet1!BZ102</f>
        <v>0</v>
      </c>
      <c r="CB18" s="3">
        <f>Sheet1!CA102</f>
        <v>0</v>
      </c>
      <c r="CC18" s="3">
        <f>Sheet1!CB102</f>
        <v>0</v>
      </c>
      <c r="CD18" s="3">
        <f>Sheet1!CC102</f>
        <v>0</v>
      </c>
      <c r="CE18" s="3">
        <f>Sheet1!CD102</f>
        <v>0</v>
      </c>
      <c r="CF18" s="3">
        <f>Sheet1!CE102</f>
        <v>0</v>
      </c>
      <c r="CG18" s="3">
        <f>Sheet1!CF102</f>
        <v>0</v>
      </c>
      <c r="CH18" s="3">
        <f>Sheet1!CG102</f>
        <v>0</v>
      </c>
      <c r="CI18" s="3">
        <f>Sheet1!CH102</f>
        <v>0</v>
      </c>
      <c r="CJ18" s="3">
        <f>Sheet1!CI102</f>
        <v>0</v>
      </c>
      <c r="CK18" s="3">
        <f>Sheet1!CJ102</f>
        <v>0</v>
      </c>
      <c r="CL18" s="3">
        <f>Sheet1!CK102</f>
        <v>0</v>
      </c>
      <c r="CM18" s="3">
        <f>Sheet1!CL102</f>
        <v>0</v>
      </c>
      <c r="CN18" s="3">
        <f>Sheet1!CM102</f>
        <v>0</v>
      </c>
      <c r="CO18" s="3">
        <f>Sheet1!CN102</f>
        <v>0</v>
      </c>
      <c r="CP18" s="3">
        <f>Sheet1!CO102</f>
        <v>0</v>
      </c>
    </row>
    <row r="19" spans="1:94">
      <c r="A19" s="16" t="s">
        <v>48</v>
      </c>
      <c r="D19" s="3">
        <f>Sheet1!C103</f>
        <v>0</v>
      </c>
      <c r="E19" s="3">
        <f>Sheet1!D103</f>
        <v>15000000</v>
      </c>
      <c r="F19" s="3">
        <f>Sheet1!E103</f>
        <v>5000000</v>
      </c>
      <c r="G19" s="3">
        <f>Sheet1!F103</f>
        <v>5000000</v>
      </c>
      <c r="H19" s="3">
        <f>Sheet1!G103</f>
        <v>5000000</v>
      </c>
      <c r="I19" s="3">
        <f>Sheet1!H103</f>
        <v>5000000</v>
      </c>
      <c r="J19" s="3">
        <f>Sheet1!I103</f>
        <v>5000000</v>
      </c>
      <c r="K19" s="3">
        <f>Sheet1!J103</f>
        <v>5000000</v>
      </c>
      <c r="L19" s="3">
        <f>Sheet1!K103</f>
        <v>5000000</v>
      </c>
      <c r="M19" s="3">
        <f>Sheet1!L103</f>
        <v>5000000</v>
      </c>
      <c r="N19" s="3">
        <f>Sheet1!M103</f>
        <v>5000000</v>
      </c>
      <c r="O19" s="3">
        <f>Sheet1!N103</f>
        <v>5000000</v>
      </c>
      <c r="P19" s="3">
        <f>Sheet1!O103</f>
        <v>5000000</v>
      </c>
      <c r="Q19" s="3">
        <f>Sheet1!P103</f>
        <v>5000000</v>
      </c>
      <c r="R19" s="3">
        <f>Sheet1!Q103</f>
        <v>5000000</v>
      </c>
      <c r="S19" s="3">
        <f>Sheet1!R103</f>
        <v>5000000</v>
      </c>
      <c r="T19" s="3">
        <f>Sheet1!S103</f>
        <v>5000000</v>
      </c>
      <c r="U19" s="3">
        <f>Sheet1!T103</f>
        <v>5000000</v>
      </c>
      <c r="V19" s="3">
        <f>Sheet1!U103</f>
        <v>5000000</v>
      </c>
      <c r="W19" s="3">
        <f>Sheet1!V103</f>
        <v>0</v>
      </c>
      <c r="X19" s="3">
        <f>Sheet1!W103</f>
        <v>0</v>
      </c>
      <c r="Y19" s="3">
        <f>Sheet1!X103</f>
        <v>0</v>
      </c>
      <c r="Z19" s="3">
        <f>Sheet1!Y103</f>
        <v>0</v>
      </c>
      <c r="AA19" s="3">
        <f>Sheet1!Z103</f>
        <v>0</v>
      </c>
      <c r="AB19" s="3">
        <f>Sheet1!AA103</f>
        <v>0</v>
      </c>
      <c r="AC19" s="3">
        <f>Sheet1!AB103</f>
        <v>0</v>
      </c>
      <c r="AD19" s="3">
        <f>Sheet1!AC103</f>
        <v>0</v>
      </c>
      <c r="AE19" s="3">
        <f>Sheet1!AD103</f>
        <v>0</v>
      </c>
      <c r="AF19" s="3">
        <f>Sheet1!AE103</f>
        <v>0</v>
      </c>
      <c r="AG19" s="3">
        <f>Sheet1!AF103</f>
        <v>0</v>
      </c>
      <c r="AH19" s="3">
        <f>Sheet1!AG103</f>
        <v>0</v>
      </c>
      <c r="AI19" s="3">
        <f>Sheet1!AH103</f>
        <v>0</v>
      </c>
      <c r="AJ19" s="3">
        <f>Sheet1!AI103</f>
        <v>0</v>
      </c>
      <c r="AK19" s="3">
        <f>Sheet1!AJ103</f>
        <v>0</v>
      </c>
      <c r="AL19" s="3">
        <f>Sheet1!AK103</f>
        <v>0</v>
      </c>
      <c r="AM19" s="3">
        <f>Sheet1!AL103</f>
        <v>0</v>
      </c>
      <c r="AN19" s="3">
        <f>Sheet1!AM103</f>
        <v>0</v>
      </c>
      <c r="AO19" s="3">
        <f>Sheet1!AN103</f>
        <v>0</v>
      </c>
      <c r="AP19" s="3">
        <f>Sheet1!AO103</f>
        <v>0</v>
      </c>
      <c r="AQ19" s="3">
        <f>Sheet1!AP103</f>
        <v>0</v>
      </c>
      <c r="AR19" s="3">
        <f>Sheet1!AQ103</f>
        <v>0</v>
      </c>
      <c r="AS19" s="3">
        <f>Sheet1!AR103</f>
        <v>0</v>
      </c>
      <c r="AT19" s="3">
        <f>Sheet1!AS103</f>
        <v>0</v>
      </c>
      <c r="AU19" s="3">
        <f>Sheet1!AT103</f>
        <v>0</v>
      </c>
      <c r="AV19" s="3">
        <f>Sheet1!AU103</f>
        <v>0</v>
      </c>
      <c r="AW19" s="3">
        <f>Sheet1!AV103</f>
        <v>0</v>
      </c>
      <c r="AX19" s="3">
        <f>Sheet1!AW103</f>
        <v>0</v>
      </c>
      <c r="AY19" s="3">
        <f>Sheet1!AX103</f>
        <v>0</v>
      </c>
      <c r="AZ19" s="3">
        <f>Sheet1!AY103</f>
        <v>0</v>
      </c>
      <c r="BA19" s="3">
        <f>Sheet1!AZ103</f>
        <v>0</v>
      </c>
      <c r="BB19" s="3">
        <f>Sheet1!BA103</f>
        <v>0</v>
      </c>
      <c r="BC19" s="3">
        <f>Sheet1!BB103</f>
        <v>0</v>
      </c>
      <c r="BD19" s="3">
        <f>Sheet1!BC103</f>
        <v>0</v>
      </c>
      <c r="BE19" s="3">
        <f>Sheet1!BD103</f>
        <v>0</v>
      </c>
      <c r="BF19" s="3">
        <f>Sheet1!BE103</f>
        <v>0</v>
      </c>
      <c r="BG19" s="3">
        <f>Sheet1!BF103</f>
        <v>0</v>
      </c>
      <c r="BH19" s="3">
        <f>Sheet1!BG103</f>
        <v>0</v>
      </c>
      <c r="BI19" s="3">
        <f>Sheet1!BH103</f>
        <v>0</v>
      </c>
      <c r="BJ19" s="3">
        <f>Sheet1!BI103</f>
        <v>0</v>
      </c>
      <c r="BK19" s="3">
        <f>Sheet1!BJ103</f>
        <v>0</v>
      </c>
      <c r="BL19" s="3">
        <f>Sheet1!BK103</f>
        <v>0</v>
      </c>
      <c r="BM19" s="3">
        <f>Sheet1!BL103</f>
        <v>0</v>
      </c>
      <c r="BN19" s="3">
        <f>Sheet1!BM103</f>
        <v>0</v>
      </c>
      <c r="BO19" s="3">
        <f>Sheet1!BN103</f>
        <v>0</v>
      </c>
      <c r="BP19" s="3">
        <f>Sheet1!BO103</f>
        <v>0</v>
      </c>
      <c r="BQ19" s="3">
        <f>Sheet1!BP103</f>
        <v>0</v>
      </c>
      <c r="BR19" s="3">
        <f>Sheet1!BQ103</f>
        <v>0</v>
      </c>
      <c r="BS19" s="3">
        <f>Sheet1!BR103</f>
        <v>0</v>
      </c>
      <c r="BT19" s="3">
        <f>Sheet1!BS103</f>
        <v>0</v>
      </c>
      <c r="BU19" s="3">
        <f>Sheet1!BT103</f>
        <v>0</v>
      </c>
      <c r="BV19" s="3">
        <f>Sheet1!BU103</f>
        <v>0</v>
      </c>
      <c r="BW19" s="3">
        <f>Sheet1!BV103</f>
        <v>0</v>
      </c>
      <c r="BX19" s="3">
        <f>Sheet1!BW103</f>
        <v>0</v>
      </c>
      <c r="BY19" s="3">
        <f>Sheet1!BX103</f>
        <v>0</v>
      </c>
      <c r="BZ19" s="3">
        <f>Sheet1!BY103</f>
        <v>0</v>
      </c>
      <c r="CA19" s="3">
        <f>Sheet1!BZ103</f>
        <v>0</v>
      </c>
      <c r="CB19" s="3">
        <f>Sheet1!CA103</f>
        <v>0</v>
      </c>
      <c r="CC19" s="3">
        <f>Sheet1!CB103</f>
        <v>0</v>
      </c>
      <c r="CD19" s="3">
        <f>Sheet1!CC103</f>
        <v>0</v>
      </c>
      <c r="CE19" s="3">
        <f>Sheet1!CD103</f>
        <v>0</v>
      </c>
      <c r="CF19" s="3">
        <f>Sheet1!CE103</f>
        <v>0</v>
      </c>
      <c r="CG19" s="3">
        <f>Sheet1!CF103</f>
        <v>0</v>
      </c>
      <c r="CH19" s="3">
        <f>Sheet1!CG103</f>
        <v>0</v>
      </c>
      <c r="CI19" s="3">
        <f>Sheet1!CH103</f>
        <v>0</v>
      </c>
      <c r="CJ19" s="3">
        <f>Sheet1!CI103</f>
        <v>0</v>
      </c>
      <c r="CK19" s="3">
        <f>Sheet1!CJ103</f>
        <v>0</v>
      </c>
      <c r="CL19" s="3">
        <f>Sheet1!CK103</f>
        <v>0</v>
      </c>
      <c r="CM19" s="3">
        <f>Sheet1!CL103</f>
        <v>0</v>
      </c>
      <c r="CN19" s="3">
        <f>Sheet1!CM103</f>
        <v>0</v>
      </c>
      <c r="CO19" s="3">
        <f>Sheet1!CN103</f>
        <v>0</v>
      </c>
      <c r="CP19" s="3">
        <f>Sheet1!CO103</f>
        <v>0</v>
      </c>
    </row>
    <row r="20" spans="1:94">
      <c r="A20" s="59" t="s">
        <v>256</v>
      </c>
      <c r="D20" s="3">
        <f>Sheet1!C104</f>
        <v>0</v>
      </c>
      <c r="E20" s="3">
        <f>Sheet1!D104</f>
        <v>15000000</v>
      </c>
      <c r="F20" s="3">
        <f>Sheet1!E104</f>
        <v>5000000</v>
      </c>
      <c r="G20" s="3">
        <f>Sheet1!F104</f>
        <v>5000000</v>
      </c>
      <c r="H20" s="3">
        <f>Sheet1!G104</f>
        <v>5000000</v>
      </c>
      <c r="I20" s="3">
        <f>Sheet1!H104</f>
        <v>5000000</v>
      </c>
      <c r="J20" s="3">
        <f>Sheet1!I104</f>
        <v>5000000</v>
      </c>
      <c r="K20" s="3">
        <f>Sheet1!J104</f>
        <v>5000000</v>
      </c>
      <c r="L20" s="3">
        <f>Sheet1!K104</f>
        <v>5000000</v>
      </c>
      <c r="M20" s="3">
        <f>Sheet1!L104</f>
        <v>5000000</v>
      </c>
      <c r="N20" s="3">
        <f>Sheet1!M104</f>
        <v>5000000</v>
      </c>
      <c r="O20" s="3">
        <f>Sheet1!N104</f>
        <v>5000000</v>
      </c>
      <c r="P20" s="3">
        <f>Sheet1!O104</f>
        <v>5000000</v>
      </c>
      <c r="Q20" s="3">
        <f>Sheet1!P104</f>
        <v>5000000</v>
      </c>
      <c r="R20" s="3">
        <f>Sheet1!Q104</f>
        <v>5000000</v>
      </c>
      <c r="S20" s="3">
        <f>Sheet1!R104</f>
        <v>5000000</v>
      </c>
      <c r="T20" s="3">
        <f>Sheet1!S104</f>
        <v>5000000</v>
      </c>
      <c r="U20" s="3">
        <f>Sheet1!T104</f>
        <v>5000000</v>
      </c>
      <c r="V20" s="3">
        <f>Sheet1!U104</f>
        <v>5000000</v>
      </c>
      <c r="W20" s="3">
        <f>Sheet1!V104</f>
        <v>0</v>
      </c>
      <c r="X20" s="3">
        <f>Sheet1!W104</f>
        <v>0</v>
      </c>
      <c r="Y20" s="3">
        <f>Sheet1!X104</f>
        <v>0</v>
      </c>
      <c r="Z20" s="3">
        <f>Sheet1!Y104</f>
        <v>0</v>
      </c>
      <c r="AA20" s="3">
        <f>Sheet1!Z104</f>
        <v>0</v>
      </c>
      <c r="AB20" s="3">
        <f>Sheet1!AA104</f>
        <v>0</v>
      </c>
      <c r="AC20" s="3">
        <f>Sheet1!AB104</f>
        <v>0</v>
      </c>
      <c r="AD20" s="3">
        <f>Sheet1!AC104</f>
        <v>0</v>
      </c>
      <c r="AE20" s="3">
        <f>Sheet1!AD104</f>
        <v>0</v>
      </c>
      <c r="AF20" s="3">
        <f>Sheet1!AE104</f>
        <v>0</v>
      </c>
      <c r="AG20" s="3">
        <f>Sheet1!AF104</f>
        <v>0</v>
      </c>
      <c r="AH20" s="3">
        <f>Sheet1!AG104</f>
        <v>0</v>
      </c>
      <c r="AI20" s="3">
        <f>Sheet1!AH104</f>
        <v>0</v>
      </c>
      <c r="AJ20" s="3">
        <f>Sheet1!AI104</f>
        <v>0</v>
      </c>
      <c r="AK20" s="3">
        <f>Sheet1!AJ104</f>
        <v>0</v>
      </c>
      <c r="AL20" s="3">
        <f>Sheet1!AK104</f>
        <v>0</v>
      </c>
      <c r="AM20" s="3">
        <f>Sheet1!AL104</f>
        <v>0</v>
      </c>
      <c r="AN20" s="3">
        <f>Sheet1!AM104</f>
        <v>0</v>
      </c>
      <c r="AO20" s="3">
        <f>Sheet1!AN104</f>
        <v>0</v>
      </c>
      <c r="AP20" s="3">
        <f>Sheet1!AO104</f>
        <v>0</v>
      </c>
      <c r="AQ20" s="3">
        <f>Sheet1!AP104</f>
        <v>0</v>
      </c>
      <c r="AR20" s="3">
        <f>Sheet1!AQ104</f>
        <v>0</v>
      </c>
      <c r="AS20" s="3">
        <f>Sheet1!AR104</f>
        <v>0</v>
      </c>
      <c r="AT20" s="3">
        <f>Sheet1!AS104</f>
        <v>0</v>
      </c>
      <c r="AU20" s="3">
        <f>Sheet1!AT104</f>
        <v>0</v>
      </c>
      <c r="AV20" s="3">
        <f>Sheet1!AU104</f>
        <v>0</v>
      </c>
      <c r="AW20" s="3">
        <f>Sheet1!AV104</f>
        <v>0</v>
      </c>
      <c r="AX20" s="3">
        <f>Sheet1!AW104</f>
        <v>0</v>
      </c>
      <c r="AY20" s="3">
        <f>Sheet1!AX104</f>
        <v>0</v>
      </c>
      <c r="AZ20" s="3">
        <f>Sheet1!AY104</f>
        <v>0</v>
      </c>
      <c r="BA20" s="3">
        <f>Sheet1!AZ104</f>
        <v>0</v>
      </c>
      <c r="BB20" s="3">
        <f>Sheet1!BA104</f>
        <v>0</v>
      </c>
      <c r="BC20" s="3">
        <f>Sheet1!BB104</f>
        <v>0</v>
      </c>
      <c r="BD20" s="3">
        <f>Sheet1!BC104</f>
        <v>0</v>
      </c>
      <c r="BE20" s="3">
        <f>Sheet1!BD104</f>
        <v>0</v>
      </c>
      <c r="BF20" s="3">
        <f>Sheet1!BE104</f>
        <v>0</v>
      </c>
      <c r="BG20" s="3">
        <f>Sheet1!BF104</f>
        <v>0</v>
      </c>
      <c r="BH20" s="3">
        <f>Sheet1!BG104</f>
        <v>0</v>
      </c>
      <c r="BI20" s="3">
        <f>Sheet1!BH104</f>
        <v>0</v>
      </c>
      <c r="BJ20" s="3">
        <f>Sheet1!BI104</f>
        <v>0</v>
      </c>
      <c r="BK20" s="3">
        <f>Sheet1!BJ104</f>
        <v>0</v>
      </c>
      <c r="BL20" s="3">
        <f>Sheet1!BK104</f>
        <v>0</v>
      </c>
      <c r="BM20" s="3">
        <f>Sheet1!BL104</f>
        <v>0</v>
      </c>
      <c r="BN20" s="3">
        <f>Sheet1!BM104</f>
        <v>0</v>
      </c>
      <c r="BO20" s="3">
        <f>Sheet1!BN104</f>
        <v>0</v>
      </c>
      <c r="BP20" s="3">
        <f>Sheet1!BO104</f>
        <v>0</v>
      </c>
      <c r="BQ20" s="3">
        <f>Sheet1!BP104</f>
        <v>0</v>
      </c>
      <c r="BR20" s="3">
        <f>Sheet1!BQ104</f>
        <v>0</v>
      </c>
      <c r="BS20" s="3">
        <f>Sheet1!BR104</f>
        <v>0</v>
      </c>
      <c r="BT20" s="3">
        <f>Sheet1!BS104</f>
        <v>0</v>
      </c>
      <c r="BU20" s="3">
        <f>Sheet1!BT104</f>
        <v>0</v>
      </c>
      <c r="BV20" s="3">
        <f>Sheet1!BU104</f>
        <v>0</v>
      </c>
      <c r="BW20" s="3">
        <f>Sheet1!BV104</f>
        <v>0</v>
      </c>
      <c r="BX20" s="3">
        <f>Sheet1!BW104</f>
        <v>0</v>
      </c>
      <c r="BY20" s="3">
        <f>Sheet1!BX104</f>
        <v>0</v>
      </c>
      <c r="BZ20" s="3">
        <f>Sheet1!BY104</f>
        <v>0</v>
      </c>
      <c r="CA20" s="3">
        <f>Sheet1!BZ104</f>
        <v>0</v>
      </c>
      <c r="CB20" s="3">
        <f>Sheet1!CA104</f>
        <v>0</v>
      </c>
      <c r="CC20" s="3">
        <f>Sheet1!CB104</f>
        <v>0</v>
      </c>
      <c r="CD20" s="3">
        <f>Sheet1!CC104</f>
        <v>0</v>
      </c>
      <c r="CE20" s="3">
        <f>Sheet1!CD104</f>
        <v>0</v>
      </c>
      <c r="CF20" s="3">
        <f>Sheet1!CE104</f>
        <v>0</v>
      </c>
      <c r="CG20" s="3">
        <f>Sheet1!CF104</f>
        <v>0</v>
      </c>
      <c r="CH20" s="3">
        <f>Sheet1!CG104</f>
        <v>0</v>
      </c>
      <c r="CI20" s="3">
        <f>Sheet1!CH104</f>
        <v>0</v>
      </c>
      <c r="CJ20" s="3">
        <f>Sheet1!CI104</f>
        <v>0</v>
      </c>
      <c r="CK20" s="3">
        <f>Sheet1!CJ104</f>
        <v>0</v>
      </c>
      <c r="CL20" s="3">
        <f>Sheet1!CK104</f>
        <v>0</v>
      </c>
      <c r="CM20" s="3">
        <f>Sheet1!CL104</f>
        <v>0</v>
      </c>
      <c r="CN20" s="3">
        <f>Sheet1!CM104</f>
        <v>0</v>
      </c>
      <c r="CO20" s="3">
        <f>Sheet1!CN104</f>
        <v>0</v>
      </c>
      <c r="CP20" s="3">
        <f>Sheet1!CO104</f>
        <v>0</v>
      </c>
    </row>
    <row r="21" spans="1:94">
      <c r="A21" s="68" t="s">
        <v>269</v>
      </c>
      <c r="D21" s="3">
        <f>Sheet1!C106</f>
        <v>0</v>
      </c>
      <c r="E21" s="3">
        <f>Sheet1!D106</f>
        <v>0</v>
      </c>
      <c r="F21" s="3">
        <f>Sheet1!E106</f>
        <v>0</v>
      </c>
      <c r="G21" s="3">
        <f>Sheet1!F106</f>
        <v>0</v>
      </c>
      <c r="H21" s="3">
        <f>Sheet1!G106</f>
        <v>0</v>
      </c>
      <c r="I21" s="3">
        <f>Sheet1!H106</f>
        <v>0</v>
      </c>
      <c r="J21" s="3">
        <f>Sheet1!I106</f>
        <v>0</v>
      </c>
      <c r="K21" s="3">
        <f>Sheet1!J106</f>
        <v>0</v>
      </c>
      <c r="L21" s="3">
        <f>Sheet1!K106</f>
        <v>0</v>
      </c>
      <c r="M21" s="3">
        <f>Sheet1!L106</f>
        <v>0</v>
      </c>
      <c r="N21" s="3">
        <f>Sheet1!M106</f>
        <v>0</v>
      </c>
      <c r="O21" s="3">
        <f>Sheet1!N106</f>
        <v>0</v>
      </c>
      <c r="P21" s="3">
        <f>Sheet1!O106</f>
        <v>0</v>
      </c>
      <c r="Q21" s="3">
        <f>Sheet1!P106</f>
        <v>0</v>
      </c>
      <c r="R21" s="3">
        <f>Sheet1!Q106</f>
        <v>0</v>
      </c>
      <c r="S21" s="3">
        <f>Sheet1!R106</f>
        <v>0</v>
      </c>
      <c r="T21" s="3">
        <f>Sheet1!S106</f>
        <v>0</v>
      </c>
      <c r="U21" s="3">
        <f>Sheet1!T106</f>
        <v>0</v>
      </c>
      <c r="V21" s="3">
        <f>Sheet1!U106</f>
        <v>0</v>
      </c>
      <c r="W21" s="3">
        <f>Sheet1!V106</f>
        <v>0</v>
      </c>
      <c r="X21" s="3">
        <f>Sheet1!W106</f>
        <v>0</v>
      </c>
      <c r="Y21" s="3">
        <f>Sheet1!X106</f>
        <v>0</v>
      </c>
      <c r="Z21" s="3">
        <f>Sheet1!Y106</f>
        <v>0</v>
      </c>
      <c r="AA21" s="3">
        <f>Sheet1!Z106</f>
        <v>0</v>
      </c>
      <c r="AB21" s="3">
        <f>Sheet1!AA106</f>
        <v>0</v>
      </c>
      <c r="AC21" s="3">
        <f>Sheet1!AB106</f>
        <v>0</v>
      </c>
      <c r="AD21" s="3">
        <f>Sheet1!AC106</f>
        <v>0</v>
      </c>
      <c r="AE21" s="3">
        <f>Sheet1!AD106</f>
        <v>0</v>
      </c>
      <c r="AF21" s="3">
        <f>Sheet1!AE106</f>
        <v>0</v>
      </c>
      <c r="AG21" s="3">
        <f>Sheet1!AF106</f>
        <v>0</v>
      </c>
      <c r="AH21" s="3">
        <f>Sheet1!AG106</f>
        <v>0</v>
      </c>
      <c r="AI21" s="3">
        <f>Sheet1!AH106</f>
        <v>0</v>
      </c>
      <c r="AJ21" s="3">
        <f>Sheet1!AI106</f>
        <v>0</v>
      </c>
      <c r="AK21" s="3">
        <f>Sheet1!AJ106</f>
        <v>0</v>
      </c>
      <c r="AL21" s="3">
        <f>Sheet1!AK106</f>
        <v>0</v>
      </c>
      <c r="AM21" s="3">
        <f>Sheet1!AL106</f>
        <v>0</v>
      </c>
      <c r="AN21" s="3">
        <f>Sheet1!AM106</f>
        <v>0</v>
      </c>
      <c r="AO21" s="3">
        <f>Sheet1!AN106</f>
        <v>0</v>
      </c>
      <c r="AP21" s="3">
        <f>Sheet1!AO106</f>
        <v>0</v>
      </c>
      <c r="AQ21" s="3">
        <f>Sheet1!AP106</f>
        <v>0</v>
      </c>
      <c r="AR21" s="3">
        <f>Sheet1!AQ106</f>
        <v>0</v>
      </c>
      <c r="AS21" s="3">
        <f>Sheet1!AR106</f>
        <v>0</v>
      </c>
      <c r="AT21" s="3">
        <f>Sheet1!AS106</f>
        <v>0</v>
      </c>
      <c r="AU21" s="3">
        <f>Sheet1!AT106</f>
        <v>0</v>
      </c>
      <c r="AV21" s="3">
        <f>Sheet1!AU106</f>
        <v>0</v>
      </c>
      <c r="AW21" s="3">
        <f>Sheet1!AV106</f>
        <v>0</v>
      </c>
      <c r="AX21" s="3">
        <f>Sheet1!AW106</f>
        <v>0</v>
      </c>
      <c r="AY21" s="3">
        <f>Sheet1!AX106</f>
        <v>0</v>
      </c>
      <c r="AZ21" s="3">
        <f>Sheet1!AY106</f>
        <v>0</v>
      </c>
      <c r="BA21" s="3">
        <f>Sheet1!AZ106</f>
        <v>0</v>
      </c>
      <c r="BB21" s="3">
        <f>Sheet1!BA106</f>
        <v>0</v>
      </c>
      <c r="BC21" s="3">
        <f>Sheet1!BB106</f>
        <v>0</v>
      </c>
      <c r="BD21" s="3">
        <f>Sheet1!BC106</f>
        <v>0</v>
      </c>
      <c r="BE21" s="3">
        <f>Sheet1!BD106</f>
        <v>0</v>
      </c>
      <c r="BF21" s="3">
        <f>Sheet1!BE106</f>
        <v>0</v>
      </c>
      <c r="BG21" s="3">
        <f>Sheet1!BF106</f>
        <v>0</v>
      </c>
      <c r="BH21" s="3">
        <f>Sheet1!BG106</f>
        <v>0</v>
      </c>
      <c r="BI21" s="3">
        <f>Sheet1!BH106</f>
        <v>0</v>
      </c>
      <c r="BJ21" s="3">
        <f>Sheet1!BI106</f>
        <v>0</v>
      </c>
      <c r="BK21" s="3">
        <f>Sheet1!BJ106</f>
        <v>0</v>
      </c>
      <c r="BL21" s="3">
        <f>Sheet1!BK106</f>
        <v>0</v>
      </c>
      <c r="BM21" s="3">
        <f>Sheet1!BL106</f>
        <v>0</v>
      </c>
      <c r="BN21" s="3">
        <f>Sheet1!BM106</f>
        <v>0</v>
      </c>
      <c r="BO21" s="3">
        <f>Sheet1!BN106</f>
        <v>0</v>
      </c>
      <c r="BP21" s="3">
        <f>Sheet1!BO106</f>
        <v>0</v>
      </c>
      <c r="BQ21" s="3">
        <f>Sheet1!BP106</f>
        <v>0</v>
      </c>
      <c r="BR21" s="3">
        <f>Sheet1!BQ106</f>
        <v>0</v>
      </c>
      <c r="BS21" s="3">
        <f>Sheet1!BR106</f>
        <v>0</v>
      </c>
      <c r="BT21" s="3">
        <f>Sheet1!BS106</f>
        <v>0</v>
      </c>
      <c r="BU21" s="3">
        <f>Sheet1!BT106</f>
        <v>0</v>
      </c>
      <c r="BV21" s="3">
        <f>Sheet1!BU106</f>
        <v>0</v>
      </c>
      <c r="BW21" s="3">
        <f>Sheet1!BV106</f>
        <v>0</v>
      </c>
      <c r="BX21" s="3">
        <f>Sheet1!BW106</f>
        <v>0</v>
      </c>
      <c r="BY21" s="3">
        <f>Sheet1!BX106</f>
        <v>0</v>
      </c>
      <c r="BZ21" s="3">
        <f>Sheet1!BY106</f>
        <v>0</v>
      </c>
      <c r="CA21" s="3">
        <f>Sheet1!BZ106</f>
        <v>0</v>
      </c>
      <c r="CB21" s="3">
        <f>Sheet1!CA106</f>
        <v>0</v>
      </c>
      <c r="CC21" s="3">
        <f>Sheet1!CB106</f>
        <v>0</v>
      </c>
      <c r="CD21" s="3">
        <f>Sheet1!CC106</f>
        <v>0</v>
      </c>
      <c r="CE21" s="3">
        <f>Sheet1!CD106</f>
        <v>0</v>
      </c>
      <c r="CF21" s="3">
        <f>Sheet1!CE106</f>
        <v>0</v>
      </c>
      <c r="CG21" s="3">
        <f>Sheet1!CF106</f>
        <v>0</v>
      </c>
      <c r="CH21" s="3">
        <f>Sheet1!CG106</f>
        <v>0</v>
      </c>
      <c r="CI21" s="3">
        <f>Sheet1!CH106</f>
        <v>0</v>
      </c>
      <c r="CJ21" s="3">
        <f>Sheet1!CI106</f>
        <v>0</v>
      </c>
      <c r="CK21" s="3">
        <f>Sheet1!CJ106</f>
        <v>0</v>
      </c>
      <c r="CL21" s="3">
        <f>Sheet1!CK106</f>
        <v>0</v>
      </c>
      <c r="CM21" s="3">
        <f>Sheet1!CL106</f>
        <v>0</v>
      </c>
      <c r="CN21" s="3">
        <f>Sheet1!CM106</f>
        <v>0</v>
      </c>
      <c r="CO21" s="3">
        <f>Sheet1!CN106</f>
        <v>0</v>
      </c>
      <c r="CP21" s="3">
        <f>Sheet1!CO106</f>
        <v>0</v>
      </c>
    </row>
    <row r="22" spans="1:94">
      <c r="A22" s="68" t="s">
        <v>270</v>
      </c>
      <c r="B22" t="s">
        <v>111</v>
      </c>
      <c r="D22" s="3">
        <f ca="1">Sheet1!D234</f>
        <v>0</v>
      </c>
      <c r="E22" s="3">
        <f ca="1">Sheet1!E234</f>
        <v>0</v>
      </c>
      <c r="F22" s="3">
        <f ca="1">Sheet1!F234</f>
        <v>0</v>
      </c>
      <c r="G22" s="3">
        <f ca="1">Sheet1!G234</f>
        <v>0</v>
      </c>
      <c r="H22" s="3">
        <f ca="1">Sheet1!H234</f>
        <v>654544.80000000005</v>
      </c>
      <c r="I22" s="3">
        <f ca="1">Sheet1!I234</f>
        <v>654544.80000000005</v>
      </c>
      <c r="J22" s="3">
        <f ca="1">Sheet1!J234</f>
        <v>654544.80000000005</v>
      </c>
      <c r="K22" s="3">
        <f ca="1">Sheet1!K234</f>
        <v>654544.80000000005</v>
      </c>
      <c r="L22" s="3">
        <f ca="1">Sheet1!L234</f>
        <v>654544.80000000005</v>
      </c>
      <c r="M22" s="3">
        <f ca="1">Sheet1!M234</f>
        <v>654544.80000000005</v>
      </c>
      <c r="N22" s="3">
        <f ca="1">Sheet1!N234</f>
        <v>654544.80000000005</v>
      </c>
      <c r="O22" s="3">
        <f ca="1">Sheet1!O234</f>
        <v>654544.80000000005</v>
      </c>
      <c r="P22" s="3">
        <f ca="1">Sheet1!P234</f>
        <v>654544.80000000005</v>
      </c>
      <c r="Q22" s="3">
        <f ca="1">Sheet1!Q234</f>
        <v>654544.80000000005</v>
      </c>
      <c r="R22" s="3">
        <f ca="1">Sheet1!R234</f>
        <v>654552.00000000035</v>
      </c>
      <c r="S22" s="3">
        <f ca="1">Sheet1!S234</f>
        <v>1583330.8</v>
      </c>
      <c r="T22" s="3">
        <f ca="1">Sheet1!T234</f>
        <v>1583330.8</v>
      </c>
      <c r="U22" s="3">
        <f ca="1">Sheet1!U234</f>
        <v>1583330.8</v>
      </c>
      <c r="V22" s="3">
        <f ca="1">Sheet1!V234</f>
        <v>1583330.8</v>
      </c>
      <c r="W22" s="3">
        <f ca="1">Sheet1!W234</f>
        <v>1583330.8</v>
      </c>
      <c r="X22" s="3">
        <f ca="1">Sheet1!X234</f>
        <v>1583330.8</v>
      </c>
      <c r="Y22" s="3">
        <f ca="1">Sheet1!Y234</f>
        <v>1583330.8</v>
      </c>
      <c r="Z22" s="3">
        <f ca="1">Sheet1!Z234</f>
        <v>1583330.8</v>
      </c>
      <c r="AA22" s="3">
        <f ca="1">Sheet1!AA234</f>
        <v>1583330.8</v>
      </c>
      <c r="AB22" s="3">
        <f ca="1">Sheet1!AB234</f>
        <v>1583330.8</v>
      </c>
      <c r="AC22" s="3">
        <f ca="1">Sheet1!AC234</f>
        <v>1583330.8</v>
      </c>
      <c r="AD22" s="3">
        <f ca="1">Sheet1!AD234</f>
        <v>1583361.200000002</v>
      </c>
      <c r="AE22" s="3">
        <f ca="1">Sheet1!AE234</f>
        <v>1714284</v>
      </c>
      <c r="AF22" s="3">
        <f ca="1">Sheet1!AF234</f>
        <v>1714284</v>
      </c>
      <c r="AG22" s="3">
        <f ca="1">Sheet1!AG234</f>
        <v>1714284</v>
      </c>
      <c r="AH22" s="3">
        <f ca="1">Sheet1!AH234</f>
        <v>1714284</v>
      </c>
      <c r="AI22" s="3">
        <f ca="1">Sheet1!AI234</f>
        <v>1714284</v>
      </c>
      <c r="AJ22" s="3">
        <f ca="1">Sheet1!AJ234</f>
        <v>1714284</v>
      </c>
      <c r="AK22" s="3">
        <f ca="1">Sheet1!AK234</f>
        <v>1714284</v>
      </c>
      <c r="AL22" s="3">
        <f ca="1">Sheet1!AL234</f>
        <v>0</v>
      </c>
      <c r="AM22" s="3">
        <f ca="1">Sheet1!AM234</f>
        <v>0</v>
      </c>
      <c r="AN22" s="3">
        <f ca="1">Sheet1!AN234</f>
        <v>0</v>
      </c>
      <c r="AO22" s="3">
        <f ca="1">Sheet1!AO234</f>
        <v>0</v>
      </c>
      <c r="AP22" s="3">
        <f ca="1">Sheet1!AP234</f>
        <v>0</v>
      </c>
      <c r="AQ22" s="3">
        <f ca="1">Sheet1!AQ234</f>
        <v>0</v>
      </c>
      <c r="AR22" s="3">
        <f ca="1">Sheet1!AR234</f>
        <v>0</v>
      </c>
      <c r="AS22" s="3">
        <f ca="1">Sheet1!AS234</f>
        <v>0</v>
      </c>
      <c r="AT22" s="3">
        <f ca="1">Sheet1!AT234</f>
        <v>0</v>
      </c>
      <c r="AU22" s="3">
        <f>Sheet1!AU234</f>
        <v>0</v>
      </c>
      <c r="AV22" s="3">
        <f>Sheet1!AV234</f>
        <v>0</v>
      </c>
      <c r="AW22" s="3">
        <f>Sheet1!AW234</f>
        <v>0</v>
      </c>
      <c r="AX22" s="3">
        <f>Sheet1!AX234</f>
        <v>0</v>
      </c>
      <c r="AY22" s="3">
        <f>Sheet1!AY234</f>
        <v>0</v>
      </c>
      <c r="AZ22" s="3">
        <f>Sheet1!AZ234</f>
        <v>0</v>
      </c>
      <c r="BA22" s="3">
        <f>Sheet1!BA234</f>
        <v>0</v>
      </c>
      <c r="BB22" s="3">
        <f>Sheet1!BB234</f>
        <v>0</v>
      </c>
      <c r="BC22" s="3">
        <f>Sheet1!BC234</f>
        <v>0</v>
      </c>
      <c r="BD22" s="3">
        <f>Sheet1!BD234</f>
        <v>0</v>
      </c>
      <c r="BE22" s="3">
        <f>Sheet1!BE234</f>
        <v>0</v>
      </c>
      <c r="BF22" s="3">
        <f>Sheet1!BF234</f>
        <v>0</v>
      </c>
      <c r="BG22" s="3">
        <f>Sheet1!BG234</f>
        <v>0</v>
      </c>
      <c r="BH22" s="3">
        <f>Sheet1!BH234</f>
        <v>0</v>
      </c>
      <c r="BI22" s="3">
        <f>Sheet1!BI234</f>
        <v>0</v>
      </c>
      <c r="BJ22" s="3">
        <f>Sheet1!BJ234</f>
        <v>0</v>
      </c>
      <c r="BK22" s="3">
        <f>Sheet1!BK234</f>
        <v>0</v>
      </c>
      <c r="BL22" s="3">
        <f>Sheet1!BL234</f>
        <v>0</v>
      </c>
      <c r="BM22" s="3">
        <f>Sheet1!BM234</f>
        <v>0</v>
      </c>
      <c r="BN22" s="3">
        <f>Sheet1!BN234</f>
        <v>0</v>
      </c>
      <c r="BO22" s="3">
        <f>Sheet1!BO234</f>
        <v>0</v>
      </c>
      <c r="BP22" s="3">
        <f>Sheet1!BP234</f>
        <v>0</v>
      </c>
      <c r="BQ22" s="3">
        <f>Sheet1!BQ234</f>
        <v>0</v>
      </c>
      <c r="BR22" s="3">
        <f>Sheet1!BR234</f>
        <v>0</v>
      </c>
      <c r="BS22" s="3">
        <f>Sheet1!BS234</f>
        <v>0</v>
      </c>
      <c r="BT22" s="3">
        <f>Sheet1!BT234</f>
        <v>0</v>
      </c>
      <c r="BU22" s="3">
        <f>Sheet1!BU234</f>
        <v>0</v>
      </c>
      <c r="BV22" s="3">
        <f>Sheet1!BV234</f>
        <v>0</v>
      </c>
      <c r="BW22" s="3">
        <f>Sheet1!BW234</f>
        <v>0</v>
      </c>
      <c r="BX22" s="3">
        <f>Sheet1!BX234</f>
        <v>0</v>
      </c>
      <c r="BY22" s="3">
        <f>Sheet1!BY234</f>
        <v>0</v>
      </c>
      <c r="BZ22" s="3">
        <f>Sheet1!BZ234</f>
        <v>0</v>
      </c>
      <c r="CA22" s="3">
        <f>Sheet1!CA234</f>
        <v>0</v>
      </c>
      <c r="CB22" s="3">
        <f>Sheet1!CB234</f>
        <v>0</v>
      </c>
      <c r="CC22" s="3">
        <f>Sheet1!CC234</f>
        <v>0</v>
      </c>
      <c r="CD22" s="3">
        <f>Sheet1!CD234</f>
        <v>0</v>
      </c>
      <c r="CE22" s="3">
        <f>Sheet1!CE234</f>
        <v>0</v>
      </c>
      <c r="CF22" s="3">
        <f>Sheet1!CF234</f>
        <v>0</v>
      </c>
      <c r="CG22" s="3">
        <f>Sheet1!CG234</f>
        <v>0</v>
      </c>
      <c r="CH22" s="3">
        <f>Sheet1!CH234</f>
        <v>0</v>
      </c>
      <c r="CI22" s="3">
        <f>Sheet1!CI234</f>
        <v>0</v>
      </c>
      <c r="CJ22" s="3">
        <f>Sheet1!CJ234</f>
        <v>0</v>
      </c>
      <c r="CK22" s="3">
        <f>Sheet1!CK234</f>
        <v>0</v>
      </c>
      <c r="CL22" s="3">
        <f>Sheet1!CL234</f>
        <v>0</v>
      </c>
      <c r="CM22" s="3">
        <f>Sheet1!CM234</f>
        <v>0</v>
      </c>
      <c r="CN22" s="3">
        <f>Sheet1!CN234</f>
        <v>0</v>
      </c>
      <c r="CO22" s="3">
        <f>Sheet1!CO234</f>
        <v>0</v>
      </c>
      <c r="CP22" s="3">
        <f>Sheet1!CP234</f>
        <v>0</v>
      </c>
    </row>
    <row r="23" spans="1:94">
      <c r="A23" s="68" t="s">
        <v>271</v>
      </c>
      <c r="B23" t="s">
        <v>112</v>
      </c>
      <c r="D23" s="3">
        <f ca="1">Sheet1!D235</f>
        <v>0</v>
      </c>
      <c r="E23" s="3">
        <f ca="1">Sheet1!E235</f>
        <v>0</v>
      </c>
      <c r="F23" s="3">
        <f ca="1">Sheet1!F235</f>
        <v>0</v>
      </c>
      <c r="G23" s="3">
        <f ca="1">Sheet1!G235</f>
        <v>0</v>
      </c>
      <c r="H23" s="3">
        <f ca="1">Sheet1!H235</f>
        <v>0</v>
      </c>
      <c r="I23" s="3">
        <f ca="1">Sheet1!I235</f>
        <v>0</v>
      </c>
      <c r="J23" s="3">
        <f ca="1">Sheet1!J235</f>
        <v>0</v>
      </c>
      <c r="K23" s="3">
        <f ca="1">Sheet1!K235</f>
        <v>0</v>
      </c>
      <c r="L23" s="3">
        <f ca="1">Sheet1!L235</f>
        <v>0</v>
      </c>
      <c r="M23" s="3">
        <f ca="1">Sheet1!M235</f>
        <v>0</v>
      </c>
      <c r="N23" s="3">
        <f ca="1">Sheet1!N235</f>
        <v>0</v>
      </c>
      <c r="O23" s="3">
        <f ca="1">Sheet1!O235</f>
        <v>0</v>
      </c>
      <c r="P23" s="3">
        <f ca="1">Sheet1!P235</f>
        <v>0</v>
      </c>
      <c r="Q23" s="3">
        <f ca="1">Sheet1!Q235</f>
        <v>0</v>
      </c>
      <c r="R23" s="3">
        <f ca="1">Sheet1!R235</f>
        <v>0</v>
      </c>
      <c r="S23" s="3">
        <f ca="1">Sheet1!S235</f>
        <v>0</v>
      </c>
      <c r="T23" s="3">
        <f ca="1">Sheet1!T235</f>
        <v>0</v>
      </c>
      <c r="U23" s="3">
        <f ca="1">Sheet1!U235</f>
        <v>0</v>
      </c>
      <c r="V23" s="3">
        <f ca="1">Sheet1!V235</f>
        <v>0</v>
      </c>
      <c r="W23" s="3">
        <f ca="1">Sheet1!W235</f>
        <v>0</v>
      </c>
      <c r="X23" s="3">
        <f ca="1">Sheet1!X235</f>
        <v>0</v>
      </c>
      <c r="Y23" s="3">
        <f ca="1">Sheet1!Y235</f>
        <v>0</v>
      </c>
      <c r="Z23" s="3">
        <f ca="1">Sheet1!Z235</f>
        <v>0</v>
      </c>
      <c r="AA23" s="3">
        <f ca="1">Sheet1!AA235</f>
        <v>0</v>
      </c>
      <c r="AB23" s="3">
        <f ca="1">Sheet1!AB235</f>
        <v>0</v>
      </c>
      <c r="AC23" s="3">
        <f ca="1">Sheet1!AC235</f>
        <v>0</v>
      </c>
      <c r="AD23" s="3">
        <f ca="1">Sheet1!AD235</f>
        <v>0</v>
      </c>
      <c r="AE23" s="3">
        <f ca="1">Sheet1!AE235</f>
        <v>0</v>
      </c>
      <c r="AF23" s="3">
        <f ca="1">Sheet1!AF235</f>
        <v>0</v>
      </c>
      <c r="AG23" s="3">
        <f ca="1">Sheet1!AG235</f>
        <v>0</v>
      </c>
      <c r="AH23" s="3">
        <f ca="1">Sheet1!AH235</f>
        <v>0</v>
      </c>
      <c r="AI23" s="3">
        <f ca="1">Sheet1!AI235</f>
        <v>0</v>
      </c>
      <c r="AJ23" s="3">
        <f ca="1">Sheet1!AJ235</f>
        <v>0</v>
      </c>
      <c r="AK23" s="3">
        <f ca="1">Sheet1!AK235</f>
        <v>0</v>
      </c>
      <c r="AL23" s="3">
        <f ca="1">Sheet1!AL235</f>
        <v>0</v>
      </c>
      <c r="AM23" s="3">
        <f ca="1">Sheet1!AM235</f>
        <v>0</v>
      </c>
      <c r="AN23" s="3">
        <f ca="1">Sheet1!AN235</f>
        <v>0</v>
      </c>
      <c r="AO23" s="3">
        <f ca="1">Sheet1!AO235</f>
        <v>0</v>
      </c>
      <c r="AP23" s="3">
        <f ca="1">Sheet1!AP235</f>
        <v>0</v>
      </c>
      <c r="AQ23" s="3">
        <f ca="1">Sheet1!AQ235</f>
        <v>0</v>
      </c>
      <c r="AR23" s="3">
        <f ca="1">Sheet1!AR235</f>
        <v>0</v>
      </c>
      <c r="AS23" s="3">
        <f ca="1">Sheet1!AS235</f>
        <v>0</v>
      </c>
      <c r="AT23" s="3">
        <f ca="1">Sheet1!AT235</f>
        <v>0</v>
      </c>
      <c r="AU23" s="3">
        <f ca="1">Sheet1!AU235</f>
        <v>0</v>
      </c>
      <c r="AV23" s="3">
        <f ca="1">Sheet1!AV235</f>
        <v>0</v>
      </c>
      <c r="AW23" s="3">
        <f ca="1">Sheet1!AW235</f>
        <v>0</v>
      </c>
      <c r="AX23" s="3">
        <f ca="1">Sheet1!AX235</f>
        <v>0</v>
      </c>
      <c r="AY23" s="3">
        <f ca="1">Sheet1!AY235</f>
        <v>0</v>
      </c>
      <c r="AZ23" s="3">
        <f ca="1">Sheet1!AZ235</f>
        <v>0</v>
      </c>
      <c r="BA23" s="3">
        <f ca="1">Sheet1!BA235</f>
        <v>0</v>
      </c>
      <c r="BB23" s="3">
        <f ca="1">Sheet1!BB235</f>
        <v>0</v>
      </c>
      <c r="BC23" s="3">
        <f ca="1">Sheet1!BC235</f>
        <v>0</v>
      </c>
      <c r="BD23" s="3">
        <f ca="1">Sheet1!BD235</f>
        <v>0</v>
      </c>
      <c r="BE23" s="3">
        <f ca="1">Sheet1!BE235</f>
        <v>0</v>
      </c>
      <c r="BF23" s="3">
        <f ca="1">Sheet1!BF235</f>
        <v>0</v>
      </c>
      <c r="BG23" s="3">
        <f ca="1">Sheet1!BG235</f>
        <v>0</v>
      </c>
      <c r="BH23" s="3">
        <f ca="1">Sheet1!BH235</f>
        <v>0</v>
      </c>
      <c r="BI23" s="3">
        <f ca="1">Sheet1!BI235</f>
        <v>0</v>
      </c>
      <c r="BJ23" s="3">
        <f ca="1">Sheet1!BJ235</f>
        <v>0</v>
      </c>
      <c r="BK23" s="3">
        <f ca="1">Sheet1!BK235</f>
        <v>0</v>
      </c>
      <c r="BL23" s="3">
        <f ca="1">Sheet1!BL235</f>
        <v>0</v>
      </c>
      <c r="BM23" s="3">
        <f ca="1">Sheet1!BM235</f>
        <v>0</v>
      </c>
      <c r="BN23" s="3">
        <f ca="1">Sheet1!BN235</f>
        <v>0</v>
      </c>
      <c r="BO23" s="3">
        <f ca="1">Sheet1!BO235</f>
        <v>0</v>
      </c>
      <c r="BP23" s="3">
        <f ca="1">Sheet1!BP235</f>
        <v>0</v>
      </c>
      <c r="BQ23" s="3">
        <f ca="1">Sheet1!BQ235</f>
        <v>0</v>
      </c>
      <c r="BR23" s="3">
        <f>Sheet1!BR235</f>
        <v>0</v>
      </c>
      <c r="BS23" s="3">
        <f>Sheet1!BS235</f>
        <v>0</v>
      </c>
      <c r="BT23" s="3">
        <f>Sheet1!BT235</f>
        <v>0</v>
      </c>
      <c r="BU23" s="3">
        <f>Sheet1!BU235</f>
        <v>0</v>
      </c>
      <c r="BV23" s="3">
        <f>Sheet1!BV235</f>
        <v>0</v>
      </c>
      <c r="BW23" s="3">
        <f>Sheet1!BW235</f>
        <v>0</v>
      </c>
      <c r="BX23" s="3">
        <f>Sheet1!BX235</f>
        <v>0</v>
      </c>
      <c r="BY23" s="3">
        <f>Sheet1!BY235</f>
        <v>0</v>
      </c>
      <c r="BZ23" s="3">
        <f>Sheet1!BZ235</f>
        <v>0</v>
      </c>
      <c r="CA23" s="3">
        <f>Sheet1!CA235</f>
        <v>0</v>
      </c>
      <c r="CB23" s="3">
        <f>Sheet1!CB235</f>
        <v>0</v>
      </c>
      <c r="CC23" s="3">
        <f>Sheet1!CC235</f>
        <v>0</v>
      </c>
      <c r="CD23" s="3">
        <f>Sheet1!CD235</f>
        <v>0</v>
      </c>
      <c r="CE23" s="3">
        <f>Sheet1!CE235</f>
        <v>0</v>
      </c>
      <c r="CF23" s="3">
        <f>Sheet1!CF235</f>
        <v>0</v>
      </c>
      <c r="CG23" s="3">
        <f>Sheet1!CG235</f>
        <v>0</v>
      </c>
      <c r="CH23" s="3">
        <f>Sheet1!CH235</f>
        <v>0</v>
      </c>
      <c r="CI23" s="3">
        <f>Sheet1!CI235</f>
        <v>0</v>
      </c>
      <c r="CJ23" s="3">
        <f>Sheet1!CJ235</f>
        <v>0</v>
      </c>
      <c r="CK23" s="3">
        <f>Sheet1!CK235</f>
        <v>0</v>
      </c>
      <c r="CL23" s="3">
        <f>Sheet1!CL235</f>
        <v>0</v>
      </c>
      <c r="CM23" s="3">
        <f>Sheet1!CM235</f>
        <v>0</v>
      </c>
      <c r="CN23" s="3">
        <f>Sheet1!CN235</f>
        <v>0</v>
      </c>
      <c r="CO23" s="3">
        <f>Sheet1!CO235</f>
        <v>0</v>
      </c>
      <c r="CP23" s="3">
        <f>Sheet1!CP235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</f>
        <v>0</v>
      </c>
      <c r="E25" s="3">
        <f ca="1">Sheet1!E165</f>
        <v>0</v>
      </c>
      <c r="F25" s="3">
        <f ca="1">Sheet1!F165</f>
        <v>0</v>
      </c>
      <c r="G25" s="222">
        <f ca="1">Sheet1!G165</f>
        <v>0</v>
      </c>
      <c r="H25" s="222">
        <f ca="1">Sheet1!H165</f>
        <v>89256.109090909085</v>
      </c>
      <c r="I25" s="222">
        <f ca="1">Sheet1!I165</f>
        <v>89256.109090909085</v>
      </c>
      <c r="J25" s="222">
        <f ca="1">Sheet1!J165</f>
        <v>267768.32727272721</v>
      </c>
      <c r="K25" s="222">
        <f ca="1">Sheet1!K165</f>
        <v>267768.32727272721</v>
      </c>
      <c r="L25" s="222">
        <f ca="1">Sheet1!L165</f>
        <v>803304.98181818181</v>
      </c>
      <c r="M25" s="222">
        <f ca="1">Sheet1!M165</f>
        <v>803304.98181818181</v>
      </c>
      <c r="N25" s="222">
        <f ca="1">Sheet1!N165</f>
        <v>803304.98181818181</v>
      </c>
      <c r="O25" s="222">
        <f ca="1">Sheet1!O165</f>
        <v>803304.98181818181</v>
      </c>
      <c r="P25" s="222">
        <f ca="1">Sheet1!P165</f>
        <v>803304.98181818181</v>
      </c>
      <c r="Q25" s="222">
        <f ca="1">Sheet1!Q165</f>
        <v>803304.98181818181</v>
      </c>
      <c r="R25" s="222">
        <f ca="1">Sheet1!R165</f>
        <v>803305.96363636362</v>
      </c>
      <c r="S25" s="188">
        <f ca="1">Sheet1!S165</f>
        <v>929957.61818181805</v>
      </c>
      <c r="T25" s="188">
        <f ca="1">Sheet1!T165</f>
        <v>1019215.6909090908</v>
      </c>
      <c r="U25" s="188">
        <f ca="1">Sheet1!U165</f>
        <v>1272519</v>
      </c>
      <c r="V25" s="188">
        <f ca="1">Sheet1!V165</f>
        <v>1272524.8909090909</v>
      </c>
      <c r="W25" s="188">
        <f ca="1">Sheet1!W165</f>
        <v>2032434.8181818179</v>
      </c>
      <c r="X25" s="188">
        <f ca="1">Sheet1!X165</f>
        <v>2032434.8181818179</v>
      </c>
      <c r="Y25" s="188">
        <f ca="1">Sheet1!Y165</f>
        <v>2032434.8181818179</v>
      </c>
      <c r="Z25" s="188">
        <f ca="1">Sheet1!Z165</f>
        <v>2032434.8181818179</v>
      </c>
      <c r="AA25" s="188">
        <f ca="1">Sheet1!AA165</f>
        <v>2032434.8181818179</v>
      </c>
      <c r="AB25" s="188">
        <f ca="1">Sheet1!AB165</f>
        <v>2032434.8181818179</v>
      </c>
      <c r="AC25" s="188">
        <f ca="1">Sheet1!AC165</f>
        <v>2032434.8181818179</v>
      </c>
      <c r="AD25" s="188">
        <f ca="1">Sheet1!AD165</f>
        <v>2032439.9454545456</v>
      </c>
      <c r="AE25" s="188">
        <f ca="1">Sheet1!AE165</f>
        <v>2176944.7090909085</v>
      </c>
      <c r="AF25" s="188">
        <f ca="1">Sheet1!AF165</f>
        <v>2176953.0000000005</v>
      </c>
      <c r="AG25" s="188">
        <f ca="1">Sheet1!AG165</f>
        <v>2212659.2181818178</v>
      </c>
      <c r="AH25" s="188">
        <f ca="1">Sheet1!AH165</f>
        <v>2212684.0909090927</v>
      </c>
      <c r="AI25" s="188">
        <f ca="1">Sheet1!AI165</f>
        <v>2319802.7454545451</v>
      </c>
      <c r="AJ25" s="188">
        <f ca="1">Sheet1!AJ165</f>
        <v>2319802.7454545451</v>
      </c>
      <c r="AK25" s="188">
        <f ca="1">Sheet1!AK165</f>
        <v>2319802.7454545451</v>
      </c>
      <c r="AL25" s="188">
        <f ca="1">Sheet1!AL165</f>
        <v>2086036.7454545451</v>
      </c>
      <c r="AM25" s="188">
        <f ca="1">Sheet1!AM165</f>
        <v>2086036.7454545451</v>
      </c>
      <c r="AN25" s="188">
        <f ca="1">Sheet1!AN165</f>
        <v>1618504.7454545454</v>
      </c>
      <c r="AO25" s="188">
        <f ca="1">Sheet1!AO165</f>
        <v>1618504.7454545454</v>
      </c>
      <c r="AP25" s="188">
        <f ca="1">Sheet1!AP165</f>
        <v>215912.89090909119</v>
      </c>
      <c r="AQ25" s="223">
        <f ca="1">Sheet1!AQ165</f>
        <v>233765.99999999997</v>
      </c>
      <c r="AR25" s="223">
        <f ca="1">Sheet1!AR165</f>
        <v>233765.99999999997</v>
      </c>
      <c r="AS25" s="223">
        <f ca="1">Sheet1!AS165</f>
        <v>233765.99999999997</v>
      </c>
      <c r="AT25" s="223">
        <f ca="1">Sheet1!AT165</f>
        <v>233765.99999999997</v>
      </c>
      <c r="AU25" s="223">
        <f ca="1">Sheet1!AU165</f>
        <v>233765.99999999997</v>
      </c>
      <c r="AV25" s="223">
        <f ca="1">Sheet1!AV165</f>
        <v>233765.99999999997</v>
      </c>
      <c r="AW25" s="223">
        <f ca="1">Sheet1!AW165</f>
        <v>233765.99999999997</v>
      </c>
      <c r="AX25" s="3">
        <f ca="1">Sheet1!AX165</f>
        <v>0</v>
      </c>
      <c r="AY25" s="3">
        <f ca="1">Sheet1!AY165</f>
        <v>0</v>
      </c>
      <c r="AZ25" s="3">
        <f ca="1">Sheet1!AZ165</f>
        <v>0</v>
      </c>
      <c r="BA25" s="3">
        <f ca="1">Sheet1!BA165</f>
        <v>0</v>
      </c>
      <c r="BB25" s="3">
        <f ca="1">Sheet1!BB165</f>
        <v>0</v>
      </c>
      <c r="BC25" s="3">
        <f ca="1">Sheet1!BC165</f>
        <v>0</v>
      </c>
      <c r="BD25" s="3">
        <f ca="1">Sheet1!BD165</f>
        <v>0</v>
      </c>
      <c r="BE25" s="3">
        <f ca="1">Sheet1!BE165</f>
        <v>0</v>
      </c>
      <c r="BF25" s="3">
        <f ca="1">Sheet1!BF165</f>
        <v>0</v>
      </c>
      <c r="BG25" s="3">
        <f ca="1">Sheet1!BG165</f>
        <v>0</v>
      </c>
      <c r="BH25" s="3">
        <f ca="1">Sheet1!BH165</f>
        <v>0</v>
      </c>
      <c r="BI25" s="3">
        <f ca="1">Sheet1!BI165</f>
        <v>0</v>
      </c>
      <c r="BJ25" s="3">
        <f ca="1">Sheet1!BJ165</f>
        <v>0</v>
      </c>
      <c r="BK25" s="3">
        <f ca="1">Sheet1!BK165</f>
        <v>0</v>
      </c>
      <c r="BL25" s="3">
        <f ca="1">Sheet1!BL165</f>
        <v>0</v>
      </c>
      <c r="BM25" s="3">
        <f ca="1">Sheet1!BM165</f>
        <v>0</v>
      </c>
      <c r="BN25" s="3">
        <f ca="1">Sheet1!BN165</f>
        <v>0</v>
      </c>
      <c r="BO25" s="3">
        <f ca="1">Sheet1!BO165</f>
        <v>0</v>
      </c>
      <c r="BP25" s="3">
        <f ca="1">Sheet1!BP165</f>
        <v>0</v>
      </c>
      <c r="BQ25" s="3">
        <f ca="1">Sheet1!BQ165</f>
        <v>0</v>
      </c>
      <c r="BR25" s="3">
        <f ca="1">Sheet1!BR165</f>
        <v>0</v>
      </c>
      <c r="BS25" s="3">
        <f ca="1">Sheet1!BS165</f>
        <v>0</v>
      </c>
      <c r="BT25" s="3">
        <f ca="1">Sheet1!BT165</f>
        <v>0</v>
      </c>
      <c r="BU25" s="3">
        <f ca="1">Sheet1!BU165</f>
        <v>0</v>
      </c>
      <c r="BV25" s="3">
        <f ca="1">Sheet1!BV165</f>
        <v>0</v>
      </c>
      <c r="BW25" s="3">
        <f ca="1">Sheet1!BW165</f>
        <v>0</v>
      </c>
      <c r="BX25" s="3">
        <f ca="1">Sheet1!BX165</f>
        <v>0</v>
      </c>
      <c r="BY25" s="3">
        <f ca="1">Sheet1!BY165</f>
        <v>0</v>
      </c>
      <c r="BZ25" s="3">
        <f ca="1">Sheet1!BZ165</f>
        <v>0</v>
      </c>
      <c r="CA25" s="3">
        <f ca="1">Sheet1!CA165</f>
        <v>0</v>
      </c>
      <c r="CB25" s="3">
        <f ca="1">Sheet1!CB165</f>
        <v>0</v>
      </c>
      <c r="CC25" s="3">
        <f ca="1">Sheet1!CC165</f>
        <v>0</v>
      </c>
      <c r="CD25" s="3">
        <f ca="1">Sheet1!CD165</f>
        <v>0</v>
      </c>
      <c r="CE25" s="3">
        <f ca="1">Sheet1!CE165</f>
        <v>0</v>
      </c>
      <c r="CF25" s="3">
        <f ca="1">Sheet1!CF165</f>
        <v>0</v>
      </c>
      <c r="CG25" s="3">
        <f>Sheet1!CG165</f>
        <v>0</v>
      </c>
      <c r="CH25" s="3">
        <f>Sheet1!CH165</f>
        <v>0</v>
      </c>
      <c r="CI25" s="3">
        <f>Sheet1!CI165</f>
        <v>0</v>
      </c>
      <c r="CJ25" s="3">
        <f>Sheet1!CJ165</f>
        <v>0</v>
      </c>
      <c r="CK25" s="3">
        <f>Sheet1!CK165</f>
        <v>0</v>
      </c>
      <c r="CL25" s="3">
        <f>Sheet1!CL165</f>
        <v>0</v>
      </c>
      <c r="CM25" s="3">
        <f>Sheet1!CM165</f>
        <v>0</v>
      </c>
      <c r="CN25" s="3">
        <f>Sheet1!CN165</f>
        <v>0</v>
      </c>
      <c r="CO25" s="3">
        <f>Sheet1!CO165</f>
        <v>0</v>
      </c>
      <c r="CP25" s="3">
        <f>Sheet1!CP165</f>
        <v>0</v>
      </c>
    </row>
    <row r="26" spans="1:94">
      <c r="A26" s="71" t="s">
        <v>274</v>
      </c>
      <c r="D26" s="3">
        <f>Sheet1!D168</f>
        <v>0</v>
      </c>
      <c r="E26" s="3">
        <f>Sheet1!E168</f>
        <v>0</v>
      </c>
      <c r="F26" s="3">
        <f>Sheet1!F168</f>
        <v>0</v>
      </c>
      <c r="G26" s="3">
        <f>Sheet1!G168</f>
        <v>0</v>
      </c>
      <c r="H26" s="3">
        <f>Sheet1!H168</f>
        <v>0</v>
      </c>
      <c r="I26" s="3">
        <f>Sheet1!I168</f>
        <v>0</v>
      </c>
      <c r="J26" s="3">
        <f>Sheet1!J168</f>
        <v>0</v>
      </c>
      <c r="K26" s="3">
        <f>Sheet1!K168</f>
        <v>0</v>
      </c>
      <c r="L26" s="3">
        <f>Sheet1!L168</f>
        <v>0</v>
      </c>
      <c r="M26" s="3">
        <f>Sheet1!M168</f>
        <v>0</v>
      </c>
      <c r="N26" s="3">
        <f>Sheet1!N168</f>
        <v>0</v>
      </c>
      <c r="O26" s="3">
        <f>Sheet1!O168</f>
        <v>0</v>
      </c>
      <c r="P26" s="3">
        <f>Sheet1!P168</f>
        <v>0</v>
      </c>
      <c r="Q26" s="3">
        <f>Sheet1!Q168</f>
        <v>0</v>
      </c>
      <c r="R26" s="3">
        <f>Sheet1!R168</f>
        <v>0</v>
      </c>
      <c r="S26" s="3">
        <f>Sheet1!S168</f>
        <v>0</v>
      </c>
      <c r="T26" s="3">
        <f>Sheet1!T168</f>
        <v>0</v>
      </c>
      <c r="U26" s="3">
        <f>Sheet1!U168</f>
        <v>0</v>
      </c>
      <c r="V26" s="3">
        <f>Sheet1!V168</f>
        <v>0</v>
      </c>
      <c r="W26" s="3">
        <f>Sheet1!W168</f>
        <v>0</v>
      </c>
      <c r="X26" s="3">
        <f>Sheet1!X168</f>
        <v>0</v>
      </c>
      <c r="Y26" s="3">
        <f>Sheet1!Y168</f>
        <v>0</v>
      </c>
      <c r="Z26" s="3">
        <f>Sheet1!Z168</f>
        <v>0</v>
      </c>
      <c r="AA26" s="3">
        <f>Sheet1!AA168</f>
        <v>0</v>
      </c>
      <c r="AB26" s="3">
        <f>Sheet1!AB168</f>
        <v>0</v>
      </c>
      <c r="AC26" s="3">
        <f>Sheet1!AC168</f>
        <v>0</v>
      </c>
      <c r="AD26" s="3">
        <f>Sheet1!AD168</f>
        <v>0</v>
      </c>
      <c r="AE26" s="3">
        <f>Sheet1!AE168</f>
        <v>0</v>
      </c>
      <c r="AF26" s="3">
        <f>Sheet1!AF168</f>
        <v>0</v>
      </c>
      <c r="AG26" s="3">
        <f>Sheet1!AG168</f>
        <v>0</v>
      </c>
      <c r="AH26" s="3">
        <f>Sheet1!AH168</f>
        <v>0</v>
      </c>
      <c r="AI26" s="3">
        <f>Sheet1!AI168</f>
        <v>0</v>
      </c>
      <c r="AJ26" s="3">
        <f>Sheet1!AJ168</f>
        <v>0</v>
      </c>
      <c r="AK26" s="3">
        <f>Sheet1!AK168</f>
        <v>0</v>
      </c>
      <c r="AL26" s="3">
        <f>Sheet1!AL168</f>
        <v>0</v>
      </c>
      <c r="AM26" s="3">
        <f>Sheet1!AM168</f>
        <v>0</v>
      </c>
      <c r="AN26" s="3">
        <f>Sheet1!AN168</f>
        <v>0</v>
      </c>
      <c r="AO26" s="3">
        <f>Sheet1!AO168</f>
        <v>0</v>
      </c>
      <c r="AP26" s="3">
        <f>Sheet1!AP168</f>
        <v>0</v>
      </c>
      <c r="AQ26" s="3">
        <f>Sheet1!AQ168</f>
        <v>0</v>
      </c>
      <c r="AR26" s="3">
        <f>Sheet1!AR168</f>
        <v>0</v>
      </c>
      <c r="AS26" s="3">
        <f>Sheet1!AS168</f>
        <v>0</v>
      </c>
      <c r="AT26" s="3">
        <f>Sheet1!AT168</f>
        <v>0</v>
      </c>
      <c r="AU26" s="3">
        <f>Sheet1!AU168</f>
        <v>0</v>
      </c>
      <c r="AV26" s="3">
        <f>Sheet1!AV168</f>
        <v>0</v>
      </c>
      <c r="AW26" s="3">
        <f>Sheet1!AW168</f>
        <v>0</v>
      </c>
      <c r="AX26" s="3">
        <f>Sheet1!AX168</f>
        <v>0</v>
      </c>
      <c r="AY26" s="3">
        <f>Sheet1!AY168</f>
        <v>0</v>
      </c>
      <c r="AZ26" s="3">
        <f>Sheet1!AZ168</f>
        <v>0</v>
      </c>
      <c r="BA26" s="3">
        <f>Sheet1!BA168</f>
        <v>0</v>
      </c>
      <c r="BB26" s="3">
        <f ca="1">Sheet1!BB168</f>
        <v>13559736.140069015</v>
      </c>
      <c r="BC26" s="3">
        <f>Sheet1!BC168</f>
        <v>0</v>
      </c>
      <c r="BD26" s="3">
        <f>Sheet1!BD168</f>
        <v>0</v>
      </c>
      <c r="BE26" s="3">
        <f>Sheet1!BE168</f>
        <v>0</v>
      </c>
      <c r="BF26" s="3">
        <f>Sheet1!BF168</f>
        <v>0</v>
      </c>
      <c r="BG26" s="3">
        <f>Sheet1!BG168</f>
        <v>0</v>
      </c>
      <c r="BH26" s="3">
        <f>Sheet1!BH168</f>
        <v>0</v>
      </c>
      <c r="BI26" s="3">
        <f>Sheet1!BI168</f>
        <v>0</v>
      </c>
      <c r="BJ26" s="3">
        <f>Sheet1!BJ168</f>
        <v>0</v>
      </c>
      <c r="BK26" s="3">
        <f>Sheet1!BK168</f>
        <v>0</v>
      </c>
      <c r="BL26" s="3">
        <f>Sheet1!BL168</f>
        <v>0</v>
      </c>
      <c r="BM26" s="3">
        <f>Sheet1!BM168</f>
        <v>0</v>
      </c>
      <c r="BN26" s="3">
        <f>Sheet1!BN168</f>
        <v>0</v>
      </c>
      <c r="BO26" s="3">
        <f>Sheet1!BO168</f>
        <v>0</v>
      </c>
      <c r="BP26" s="3">
        <f>Sheet1!BP168</f>
        <v>0</v>
      </c>
      <c r="BQ26" s="3">
        <f>Sheet1!BQ168</f>
        <v>0</v>
      </c>
      <c r="BR26" s="3">
        <f>Sheet1!BR168</f>
        <v>0</v>
      </c>
      <c r="BS26" s="3">
        <f>Sheet1!BS168</f>
        <v>0</v>
      </c>
      <c r="BT26" s="3">
        <f>Sheet1!BT168</f>
        <v>0</v>
      </c>
      <c r="BU26" s="3">
        <f>Sheet1!BU168</f>
        <v>0</v>
      </c>
      <c r="BV26" s="3">
        <f>Sheet1!BV168</f>
        <v>0</v>
      </c>
      <c r="BW26" s="3">
        <f>Sheet1!BW168</f>
        <v>0</v>
      </c>
      <c r="BX26" s="3">
        <f>Sheet1!BX168</f>
        <v>0</v>
      </c>
      <c r="BY26" s="3">
        <f>Sheet1!BY168</f>
        <v>0</v>
      </c>
      <c r="BZ26" s="3">
        <f>Sheet1!BZ168</f>
        <v>0</v>
      </c>
      <c r="CA26" s="3">
        <f>Sheet1!CA168</f>
        <v>0</v>
      </c>
      <c r="CB26" s="3">
        <f>Sheet1!CB168</f>
        <v>0</v>
      </c>
      <c r="CC26" s="3">
        <f>Sheet1!CC168</f>
        <v>0</v>
      </c>
      <c r="CD26" s="3">
        <f>Sheet1!CD168</f>
        <v>0</v>
      </c>
      <c r="CE26" s="3">
        <f>Sheet1!CE168</f>
        <v>0</v>
      </c>
      <c r="CF26" s="3">
        <f>Sheet1!CF168</f>
        <v>0</v>
      </c>
      <c r="CG26" s="3">
        <f>Sheet1!CG168</f>
        <v>0</v>
      </c>
      <c r="CH26" s="3">
        <f>Sheet1!CH168</f>
        <v>0</v>
      </c>
      <c r="CI26" s="3">
        <f>Sheet1!CI168</f>
        <v>0</v>
      </c>
      <c r="CJ26" s="3">
        <f>Sheet1!CJ168</f>
        <v>0</v>
      </c>
      <c r="CK26" s="3">
        <f>Sheet1!CK168</f>
        <v>0</v>
      </c>
      <c r="CL26" s="3">
        <f>Sheet1!CL168</f>
        <v>0</v>
      </c>
      <c r="CM26" s="3">
        <f>Sheet1!CM168</f>
        <v>0</v>
      </c>
      <c r="CN26" s="3">
        <f>Sheet1!CN168</f>
        <v>0</v>
      </c>
      <c r="CO26" s="3">
        <f>Sheet1!CO168</f>
        <v>0</v>
      </c>
      <c r="CP26" s="3">
        <f>Sheet1!CP168</f>
        <v>0</v>
      </c>
    </row>
    <row r="27" spans="1:94">
      <c r="A27" s="68" t="s">
        <v>175</v>
      </c>
      <c r="D27" s="3">
        <f ca="1">Sheet1!D171</f>
        <v>0</v>
      </c>
      <c r="E27" s="3">
        <f ca="1">Sheet1!E171</f>
        <v>0</v>
      </c>
      <c r="F27" s="3">
        <f ca="1">Sheet1!F171</f>
        <v>0</v>
      </c>
      <c r="G27" s="188">
        <f ca="1">Sheet1!G171</f>
        <v>0</v>
      </c>
      <c r="H27" s="188">
        <f ca="1">Sheet1!H171</f>
        <v>10710.733090909091</v>
      </c>
      <c r="I27" s="188">
        <f ca="1">Sheet1!I171</f>
        <v>10710.733090909091</v>
      </c>
      <c r="J27" s="188">
        <f ca="1">Sheet1!J171</f>
        <v>32132.199272727263</v>
      </c>
      <c r="K27" s="188">
        <f ca="1">Sheet1!K171</f>
        <v>32132.199272727263</v>
      </c>
      <c r="L27" s="188">
        <f ca="1">Sheet1!L171</f>
        <v>96396.597818181821</v>
      </c>
      <c r="M27" s="188">
        <f ca="1">Sheet1!M171</f>
        <v>96396.597818181821</v>
      </c>
      <c r="N27" s="188">
        <f ca="1">Sheet1!N171</f>
        <v>96396.597818181821</v>
      </c>
      <c r="O27" s="188">
        <f ca="1">Sheet1!O171</f>
        <v>96396.597818181821</v>
      </c>
      <c r="P27" s="188">
        <f ca="1">Sheet1!P171</f>
        <v>96396.597818181821</v>
      </c>
      <c r="Q27" s="188">
        <f ca="1">Sheet1!Q171</f>
        <v>96396.597818181821</v>
      </c>
      <c r="R27" s="188">
        <f ca="1">Sheet1!R171</f>
        <v>96396.715636363631</v>
      </c>
      <c r="S27" s="188">
        <f ca="1">Sheet1!S171</f>
        <v>111594.91418181817</v>
      </c>
      <c r="T27" s="188">
        <f ca="1">Sheet1!T171</f>
        <v>122305.8829090909</v>
      </c>
      <c r="U27" s="188">
        <f ca="1">Sheet1!U171</f>
        <v>152702.28</v>
      </c>
      <c r="V27" s="188">
        <f ca="1">Sheet1!V171</f>
        <v>152702.98690909089</v>
      </c>
      <c r="W27" s="188">
        <f ca="1">Sheet1!W171</f>
        <v>243892.17818181813</v>
      </c>
      <c r="X27" s="188">
        <f ca="1">Sheet1!X171</f>
        <v>243892.17818181813</v>
      </c>
      <c r="Y27" s="188">
        <f ca="1">Sheet1!Y171</f>
        <v>243892.17818181813</v>
      </c>
      <c r="Z27" s="188">
        <f ca="1">Sheet1!Z171</f>
        <v>243892.17818181813</v>
      </c>
      <c r="AA27" s="188">
        <f ca="1">Sheet1!AA171</f>
        <v>243892.17818181813</v>
      </c>
      <c r="AB27" s="188">
        <f ca="1">Sheet1!AB171</f>
        <v>243892.17818181813</v>
      </c>
      <c r="AC27" s="188">
        <f ca="1">Sheet1!AC171</f>
        <v>243892.17818181813</v>
      </c>
      <c r="AD27" s="188">
        <f ca="1">Sheet1!AD171</f>
        <v>243892.79345454546</v>
      </c>
      <c r="AE27" s="188">
        <f ca="1">Sheet1!AE171</f>
        <v>261233.36509090901</v>
      </c>
      <c r="AF27" s="188">
        <f ca="1">Sheet1!AF171</f>
        <v>261234.36000000004</v>
      </c>
      <c r="AG27" s="188">
        <f ca="1">Sheet1!AG171</f>
        <v>265519.10618181812</v>
      </c>
      <c r="AH27" s="188">
        <f ca="1">Sheet1!AH171</f>
        <v>265522.09090909112</v>
      </c>
      <c r="AI27" s="188">
        <f ca="1">Sheet1!AI171</f>
        <v>278376.3294545454</v>
      </c>
      <c r="AJ27" s="188">
        <f ca="1">Sheet1!AJ171</f>
        <v>278376.3294545454</v>
      </c>
      <c r="AK27" s="188">
        <f ca="1">Sheet1!AK171</f>
        <v>278376.3294545454</v>
      </c>
      <c r="AL27" s="188">
        <f ca="1">Sheet1!AL171</f>
        <v>250324.40945454541</v>
      </c>
      <c r="AM27" s="188">
        <f ca="1">Sheet1!AM171</f>
        <v>250324.40945454541</v>
      </c>
      <c r="AN27" s="188">
        <f ca="1">Sheet1!AN171</f>
        <v>194220.56945454545</v>
      </c>
      <c r="AO27" s="188">
        <f ca="1">Sheet1!AO171</f>
        <v>194220.56945454545</v>
      </c>
      <c r="AP27" s="188">
        <f ca="1">Sheet1!AP171</f>
        <v>25909.546909090943</v>
      </c>
      <c r="AQ27" s="165">
        <f ca="1">Sheet1!AQ171</f>
        <v>28051.919999999995</v>
      </c>
      <c r="AR27" s="165">
        <f ca="1">Sheet1!AR171</f>
        <v>28051.919999999995</v>
      </c>
      <c r="AS27" s="165">
        <f ca="1">Sheet1!AS171</f>
        <v>28051.919999999995</v>
      </c>
      <c r="AT27" s="165">
        <f ca="1">Sheet1!AT171</f>
        <v>28051.919999999995</v>
      </c>
      <c r="AU27" s="165">
        <f ca="1">Sheet1!AU171</f>
        <v>28051.919999999995</v>
      </c>
      <c r="AV27" s="165">
        <f ca="1">Sheet1!AV171</f>
        <v>28051.919999999995</v>
      </c>
      <c r="AW27" s="165">
        <f ca="1">Sheet1!AW171</f>
        <v>28051.919999999995</v>
      </c>
      <c r="AX27" s="165">
        <f ca="1">Sheet1!AX171</f>
        <v>0</v>
      </c>
      <c r="AY27" s="165">
        <f ca="1">Sheet1!AY171</f>
        <v>0</v>
      </c>
      <c r="AZ27" s="165">
        <f ca="1">Sheet1!AZ171</f>
        <v>0</v>
      </c>
      <c r="BA27" s="165">
        <f ca="1">Sheet1!BA171</f>
        <v>0</v>
      </c>
      <c r="BB27" s="165">
        <f ca="1">Sheet1!BB171</f>
        <v>1627168.3368082817</v>
      </c>
      <c r="BC27" s="3">
        <f ca="1">Sheet1!BC171</f>
        <v>0</v>
      </c>
      <c r="BD27" s="3">
        <f ca="1">Sheet1!BD171</f>
        <v>0</v>
      </c>
      <c r="BE27" s="3">
        <f ca="1">Sheet1!BE171</f>
        <v>0</v>
      </c>
      <c r="BF27" s="3">
        <f ca="1">Sheet1!BF171</f>
        <v>0</v>
      </c>
      <c r="BG27" s="3">
        <f ca="1">Sheet1!BG171</f>
        <v>0</v>
      </c>
      <c r="BH27" s="3">
        <f ca="1">Sheet1!BH171</f>
        <v>0</v>
      </c>
      <c r="BI27" s="3">
        <f ca="1">Sheet1!BI171</f>
        <v>0</v>
      </c>
      <c r="BJ27" s="3">
        <f ca="1">Sheet1!BJ171</f>
        <v>0</v>
      </c>
      <c r="BK27" s="3">
        <f ca="1">Sheet1!BK171</f>
        <v>0</v>
      </c>
      <c r="BL27" s="3">
        <f ca="1">Sheet1!BL171</f>
        <v>0</v>
      </c>
      <c r="BM27" s="3">
        <f ca="1">Sheet1!BM171</f>
        <v>0</v>
      </c>
      <c r="BN27" s="3">
        <f ca="1">Sheet1!BN171</f>
        <v>0</v>
      </c>
      <c r="BO27" s="3">
        <f ca="1">Sheet1!BO171</f>
        <v>0</v>
      </c>
      <c r="BP27" s="3">
        <f ca="1">Sheet1!BP171</f>
        <v>0</v>
      </c>
      <c r="BQ27" s="3">
        <f ca="1">Sheet1!BQ171</f>
        <v>0</v>
      </c>
      <c r="BR27" s="3">
        <f ca="1">Sheet1!BR171</f>
        <v>0</v>
      </c>
      <c r="BS27" s="3">
        <f ca="1">Sheet1!BS171</f>
        <v>0</v>
      </c>
      <c r="BT27" s="3">
        <f ca="1">Sheet1!BT171</f>
        <v>0</v>
      </c>
      <c r="BU27" s="3">
        <f ca="1">Sheet1!BU171</f>
        <v>0</v>
      </c>
      <c r="BV27" s="3">
        <f ca="1">Sheet1!BV171</f>
        <v>0</v>
      </c>
      <c r="BW27" s="3">
        <f ca="1">Sheet1!BW171</f>
        <v>0</v>
      </c>
      <c r="BX27" s="3">
        <f ca="1">Sheet1!BX171</f>
        <v>0</v>
      </c>
      <c r="BY27" s="3">
        <f ca="1">Sheet1!BY171</f>
        <v>0</v>
      </c>
      <c r="BZ27" s="3">
        <f ca="1">Sheet1!BZ171</f>
        <v>0</v>
      </c>
      <c r="CA27" s="3">
        <f ca="1">Sheet1!CA171</f>
        <v>0</v>
      </c>
      <c r="CB27" s="3">
        <f ca="1">Sheet1!CB171</f>
        <v>0</v>
      </c>
      <c r="CC27" s="3">
        <f ca="1">Sheet1!CC171</f>
        <v>0</v>
      </c>
      <c r="CD27" s="3">
        <f ca="1">Sheet1!CD171</f>
        <v>0</v>
      </c>
      <c r="CE27" s="3">
        <f ca="1">Sheet1!CE171</f>
        <v>0</v>
      </c>
      <c r="CF27" s="3">
        <f ca="1">Sheet1!CF171</f>
        <v>0</v>
      </c>
      <c r="CG27" s="3">
        <f>Sheet1!CG171</f>
        <v>0</v>
      </c>
      <c r="CH27" s="3">
        <f>Sheet1!CH171</f>
        <v>0</v>
      </c>
      <c r="CI27" s="3">
        <f>Sheet1!CI171</f>
        <v>0</v>
      </c>
      <c r="CJ27" s="3">
        <f>Sheet1!CJ171</f>
        <v>0</v>
      </c>
      <c r="CK27" s="3">
        <f>Sheet1!CK171</f>
        <v>0</v>
      </c>
      <c r="CL27" s="3">
        <f>Sheet1!CL171</f>
        <v>0</v>
      </c>
      <c r="CM27" s="3">
        <f>Sheet1!CM171</f>
        <v>0</v>
      </c>
      <c r="CN27" s="3">
        <f>Sheet1!CN171</f>
        <v>0</v>
      </c>
      <c r="CO27" s="3">
        <f>Sheet1!CO171</f>
        <v>0</v>
      </c>
      <c r="CP27" s="3">
        <f>Sheet1!CP171</f>
        <v>0</v>
      </c>
    </row>
    <row r="28" spans="1:94">
      <c r="A28" s="68" t="s">
        <v>275</v>
      </c>
      <c r="B28" t="s">
        <v>190</v>
      </c>
      <c r="D28" s="3">
        <f ca="1">Sheet1!D194+Sheet1!D195</f>
        <v>0</v>
      </c>
      <c r="E28" s="3">
        <f ca="1">Sheet1!E194+Sheet1!E195</f>
        <v>0</v>
      </c>
      <c r="F28" s="3">
        <f ca="1">Sheet1!F194+Sheet1!F195</f>
        <v>0</v>
      </c>
      <c r="G28" s="3">
        <f ca="1">Sheet1!G194+Sheet1!G195</f>
        <v>0</v>
      </c>
      <c r="H28" s="3">
        <f ca="1">Sheet1!H194+Sheet1!H195</f>
        <v>89256.109090909085</v>
      </c>
      <c r="I28" s="3">
        <f ca="1">Sheet1!I194+Sheet1!I195</f>
        <v>89256.109090909085</v>
      </c>
      <c r="J28" s="3">
        <f ca="1">Sheet1!J194+Sheet1!J195</f>
        <v>267768.32727272721</v>
      </c>
      <c r="K28" s="3">
        <f ca="1">Sheet1!K194+Sheet1!K195</f>
        <v>267768.32727272721</v>
      </c>
      <c r="L28" s="3">
        <f ca="1">Sheet1!L194+Sheet1!L195</f>
        <v>803304.98181818181</v>
      </c>
      <c r="M28" s="3">
        <f ca="1">Sheet1!M194+Sheet1!M195</f>
        <v>803304.98181818181</v>
      </c>
      <c r="N28" s="3">
        <f ca="1">Sheet1!N194+Sheet1!N195</f>
        <v>803304.98181818181</v>
      </c>
      <c r="O28" s="3">
        <f ca="1">Sheet1!O194+Sheet1!O195</f>
        <v>803304.98181818181</v>
      </c>
      <c r="P28" s="3">
        <f ca="1">Sheet1!P194+Sheet1!P195</f>
        <v>803304.98181818181</v>
      </c>
      <c r="Q28" s="3">
        <f ca="1">Sheet1!Q194+Sheet1!Q195</f>
        <v>803304.98181818181</v>
      </c>
      <c r="R28" s="3">
        <f ca="1">Sheet1!R194+Sheet1!R195</f>
        <v>803305.96363636362</v>
      </c>
      <c r="S28" s="3">
        <f ca="1">Sheet1!S194+Sheet1!S195</f>
        <v>929957.61818181805</v>
      </c>
      <c r="T28" s="3">
        <f ca="1">Sheet1!T194+Sheet1!T195</f>
        <v>1019215.6909090908</v>
      </c>
      <c r="U28" s="3">
        <f ca="1">Sheet1!U194+Sheet1!U195</f>
        <v>1272519</v>
      </c>
      <c r="V28" s="3">
        <f ca="1">Sheet1!V194+Sheet1!V195</f>
        <v>1272524.8909090909</v>
      </c>
      <c r="W28" s="3">
        <f ca="1">Sheet1!W194+Sheet1!W195</f>
        <v>2032434.8181818179</v>
      </c>
      <c r="X28" s="3">
        <f ca="1">Sheet1!X194+Sheet1!X195</f>
        <v>2032434.8181818179</v>
      </c>
      <c r="Y28" s="3">
        <f ca="1">Sheet1!Y194+Sheet1!Y195</f>
        <v>2032434.8181818179</v>
      </c>
      <c r="Z28" s="3">
        <f ca="1">Sheet1!Z194+Sheet1!Z195</f>
        <v>2032434.8181818179</v>
      </c>
      <c r="AA28" s="3">
        <f ca="1">Sheet1!AA194+Sheet1!AA195</f>
        <v>2032434.8181818179</v>
      </c>
      <c r="AB28" s="3">
        <f ca="1">Sheet1!AB194+Sheet1!AB195</f>
        <v>2032434.8181818179</v>
      </c>
      <c r="AC28" s="3">
        <f ca="1">Sheet1!AC194+Sheet1!AC195</f>
        <v>2032434.8181818179</v>
      </c>
      <c r="AD28" s="3">
        <f ca="1">Sheet1!AD194+Sheet1!AD195</f>
        <v>2032439.9454545456</v>
      </c>
      <c r="AE28" s="3">
        <f ca="1">Sheet1!AE194+Sheet1!AE195</f>
        <v>2176944.7090909085</v>
      </c>
      <c r="AF28" s="3">
        <f ca="1">Sheet1!AF194+Sheet1!AF195</f>
        <v>2176953.0000000005</v>
      </c>
      <c r="AG28" s="3">
        <f ca="1">Sheet1!AG194+Sheet1!AG195</f>
        <v>2212659.2181818178</v>
      </c>
      <c r="AH28" s="3">
        <f ca="1">Sheet1!AH194+Sheet1!AH195</f>
        <v>2212684.0909090927</v>
      </c>
      <c r="AI28" s="3">
        <f ca="1">Sheet1!AI194+Sheet1!AI195</f>
        <v>2319802.7454545451</v>
      </c>
      <c r="AJ28" s="3">
        <f ca="1">Sheet1!AJ194+Sheet1!AJ195</f>
        <v>2319802.7454545451</v>
      </c>
      <c r="AK28" s="3">
        <f ca="1">Sheet1!AK194+Sheet1!AK195</f>
        <v>2319802.7454545451</v>
      </c>
      <c r="AL28" s="3">
        <f ca="1">Sheet1!AL194+Sheet1!AL195</f>
        <v>2086036.7454545451</v>
      </c>
      <c r="AM28" s="3">
        <f ca="1">Sheet1!AM194+Sheet1!AM195</f>
        <v>2086036.7454545451</v>
      </c>
      <c r="AN28" s="3">
        <f ca="1">Sheet1!AN194+Sheet1!AN195</f>
        <v>1618504.7454545454</v>
      </c>
      <c r="AO28" s="3">
        <f ca="1">Sheet1!AO194+Sheet1!AO195</f>
        <v>1618504.7454545454</v>
      </c>
      <c r="AP28" s="3">
        <f ca="1">Sheet1!AP194+Sheet1!AP195</f>
        <v>215912.89090909119</v>
      </c>
      <c r="AQ28" s="3">
        <f ca="1">Sheet1!AQ194+Sheet1!AQ195</f>
        <v>233765.99999999997</v>
      </c>
      <c r="AR28" s="3">
        <f ca="1">Sheet1!AR194+Sheet1!AR195</f>
        <v>233765.99999999997</v>
      </c>
      <c r="AS28" s="3">
        <f ca="1">Sheet1!AS194+Sheet1!AS195</f>
        <v>233765.99999999997</v>
      </c>
      <c r="AT28" s="3">
        <f ca="1">Sheet1!AT194+Sheet1!AT195</f>
        <v>233765.99999999997</v>
      </c>
      <c r="AU28" s="3">
        <f ca="1">Sheet1!AU194+Sheet1!AU195</f>
        <v>233765.99999999997</v>
      </c>
      <c r="AV28" s="3">
        <f ca="1">Sheet1!AV194+Sheet1!AV195</f>
        <v>233765.99999999997</v>
      </c>
      <c r="AW28" s="3" t="e">
        <f ca="1">Sheet1!AW194+Sheet1!#REF!</f>
        <v>#REF!</v>
      </c>
      <c r="AX28" s="3">
        <f ca="1">Sheet1!AX194+Sheet1!AX195</f>
        <v>0</v>
      </c>
      <c r="AY28" s="3">
        <f ca="1">Sheet1!AY194+Sheet1!AY195</f>
        <v>0</v>
      </c>
      <c r="AZ28" s="3">
        <f ca="1">Sheet1!AZ194+Sheet1!AZ195</f>
        <v>0</v>
      </c>
      <c r="BA28" s="3">
        <f ca="1">Sheet1!BA194+Sheet1!BA195</f>
        <v>0</v>
      </c>
      <c r="BB28" s="3">
        <f ca="1">Sheet1!BB194+Sheet1!BB195</f>
        <v>0</v>
      </c>
      <c r="BC28" s="3">
        <f ca="1">Sheet1!BC194+Sheet1!BC195</f>
        <v>0</v>
      </c>
      <c r="BD28" s="3">
        <f ca="1">Sheet1!BD194+Sheet1!BD195</f>
        <v>0</v>
      </c>
      <c r="BE28" s="3">
        <f ca="1">Sheet1!BE194+Sheet1!BE195</f>
        <v>0</v>
      </c>
      <c r="BF28" s="3">
        <f ca="1">Sheet1!BF194+Sheet1!AW195</f>
        <v>-52090892.727272697</v>
      </c>
      <c r="BG28" s="3">
        <f ca="1">Sheet1!BG194+Sheet1!BG195</f>
        <v>0</v>
      </c>
      <c r="BH28" s="3">
        <f ca="1">Sheet1!BH194+Sheet1!BH195</f>
        <v>0</v>
      </c>
      <c r="BI28" s="3">
        <f ca="1">Sheet1!BI194+Sheet1!BI195</f>
        <v>0</v>
      </c>
      <c r="BJ28" s="3">
        <f ca="1">Sheet1!BJ194+Sheet1!BJ195</f>
        <v>0</v>
      </c>
      <c r="BK28" s="3">
        <f ca="1">Sheet1!BK194+Sheet1!BK195</f>
        <v>0</v>
      </c>
      <c r="BL28" s="3">
        <f ca="1">Sheet1!BL194+Sheet1!BL195</f>
        <v>0</v>
      </c>
      <c r="BM28" s="3">
        <f ca="1">Sheet1!BM194+Sheet1!BM195</f>
        <v>0</v>
      </c>
      <c r="BN28" s="3">
        <f ca="1">Sheet1!BN194+Sheet1!BN195</f>
        <v>0</v>
      </c>
      <c r="BO28" s="3">
        <f ca="1">Sheet1!BO194+Sheet1!BO195</f>
        <v>0</v>
      </c>
      <c r="BP28" s="3">
        <f ca="1">Sheet1!BP194+Sheet1!BP195</f>
        <v>0</v>
      </c>
      <c r="BQ28" s="3">
        <f ca="1">Sheet1!BQ194+Sheet1!BQ195</f>
        <v>0</v>
      </c>
      <c r="BR28" s="3">
        <f ca="1">Sheet1!BR194+Sheet1!BR195</f>
        <v>0</v>
      </c>
      <c r="BS28" s="3">
        <f ca="1">Sheet1!BS194+Sheet1!BS195</f>
        <v>0</v>
      </c>
      <c r="BT28" s="3">
        <f ca="1">Sheet1!BT194+Sheet1!BT195</f>
        <v>0</v>
      </c>
      <c r="BU28" s="3">
        <f ca="1">Sheet1!BU194+Sheet1!BU195</f>
        <v>0</v>
      </c>
      <c r="BV28" s="3">
        <f ca="1">Sheet1!BV194+Sheet1!BV195</f>
        <v>0</v>
      </c>
      <c r="BW28" s="3">
        <f ca="1">Sheet1!BW194+Sheet1!BW195</f>
        <v>0</v>
      </c>
      <c r="BX28" s="3">
        <f ca="1">Sheet1!BX194+Sheet1!BX195</f>
        <v>0</v>
      </c>
      <c r="BY28" s="3">
        <f ca="1">Sheet1!BY194+Sheet1!BY195</f>
        <v>0</v>
      </c>
      <c r="BZ28" s="3">
        <f ca="1">Sheet1!BZ194+Sheet1!BZ195</f>
        <v>0</v>
      </c>
      <c r="CA28" s="3">
        <f ca="1">Sheet1!CA194+Sheet1!CA195</f>
        <v>0</v>
      </c>
      <c r="CB28" s="3">
        <f ca="1">Sheet1!CB194+Sheet1!CB195</f>
        <v>0</v>
      </c>
      <c r="CC28" s="3">
        <f ca="1">Sheet1!CC194+Sheet1!CC195</f>
        <v>0</v>
      </c>
      <c r="CD28" s="3">
        <f ca="1">Sheet1!CD194+Sheet1!CD195</f>
        <v>0</v>
      </c>
      <c r="CE28" s="3">
        <f ca="1">Sheet1!CE194+Sheet1!CE195</f>
        <v>0</v>
      </c>
      <c r="CF28" s="3">
        <f ca="1">Sheet1!CF194+Sheet1!CF195</f>
        <v>0</v>
      </c>
      <c r="CG28" s="3">
        <f>Sheet1!CG194+Sheet1!CG195</f>
        <v>0</v>
      </c>
      <c r="CH28" s="3">
        <f>Sheet1!CH194+Sheet1!CH195</f>
        <v>0</v>
      </c>
      <c r="CI28" s="3">
        <f>Sheet1!CI194+Sheet1!CI195</f>
        <v>0</v>
      </c>
      <c r="CJ28" s="3">
        <f>Sheet1!CJ194+Sheet1!CJ195</f>
        <v>0</v>
      </c>
      <c r="CK28" s="3">
        <f>Sheet1!CK194+Sheet1!CK195</f>
        <v>0</v>
      </c>
      <c r="CL28" s="3">
        <f>Sheet1!CL194+Sheet1!CL195</f>
        <v>0</v>
      </c>
      <c r="CM28" s="3">
        <f>Sheet1!CM194+Sheet1!CM195</f>
        <v>0</v>
      </c>
      <c r="CN28" s="3">
        <f>Sheet1!CN194+Sheet1!CN195</f>
        <v>0</v>
      </c>
      <c r="CO28" s="3">
        <f>Sheet1!CO194+Sheet1!CO195</f>
        <v>0</v>
      </c>
      <c r="CP28" s="3">
        <f>Sheet1!CP194+Sheet1!CP195</f>
        <v>0</v>
      </c>
    </row>
    <row r="29" spans="1:94">
      <c r="A29" s="68" t="s">
        <v>276</v>
      </c>
      <c r="B29" t="s">
        <v>203</v>
      </c>
      <c r="D29" s="3">
        <f ca="1">Sheet1!D218+Sheet1!D219</f>
        <v>0</v>
      </c>
      <c r="E29" s="3">
        <f ca="1">Sheet1!E218+Sheet1!E219</f>
        <v>0</v>
      </c>
      <c r="F29" s="3">
        <f ca="1">Sheet1!F218+Sheet1!F219</f>
        <v>0</v>
      </c>
      <c r="G29" s="3">
        <f ca="1">Sheet1!G218+Sheet1!G219</f>
        <v>0</v>
      </c>
      <c r="H29" s="3">
        <f ca="1">Sheet1!H218+Sheet1!H219</f>
        <v>94388.335363636375</v>
      </c>
      <c r="I29" s="3">
        <f ca="1">Sheet1!I218+Sheet1!I219</f>
        <v>94388.335363636375</v>
      </c>
      <c r="J29" s="3">
        <f ca="1">Sheet1!J218+Sheet1!J219</f>
        <v>283165.00609090907</v>
      </c>
      <c r="K29" s="3">
        <f ca="1">Sheet1!K218+Sheet1!K219</f>
        <v>283165.00609090907</v>
      </c>
      <c r="L29" s="3">
        <f ca="1">Sheet1!L218+Sheet1!L219</f>
        <v>849495.01827272715</v>
      </c>
      <c r="M29" s="3">
        <f ca="1">Sheet1!M218+Sheet1!M219</f>
        <v>849495.01827272715</v>
      </c>
      <c r="N29" s="3">
        <f ca="1">Sheet1!N218+Sheet1!N219</f>
        <v>849495.01827272715</v>
      </c>
      <c r="O29" s="3">
        <f ca="1">Sheet1!O218+Sheet1!O219</f>
        <v>849495.01827272715</v>
      </c>
      <c r="P29" s="3">
        <f ca="1">Sheet1!P218+Sheet1!P219</f>
        <v>849495.01827272715</v>
      </c>
      <c r="Q29" s="3">
        <f ca="1">Sheet1!Q218+Sheet1!Q219</f>
        <v>849495.01827272715</v>
      </c>
      <c r="R29" s="3">
        <f ca="1">Sheet1!R218+Sheet1!R219</f>
        <v>849496.05654545454</v>
      </c>
      <c r="S29" s="3">
        <f ca="1">Sheet1!S218+Sheet1!S219</f>
        <v>983430.18122727261</v>
      </c>
      <c r="T29" s="3">
        <f ca="1">Sheet1!T218+Sheet1!T219</f>
        <v>1077820.5931363637</v>
      </c>
      <c r="U29" s="3">
        <f ca="1">Sheet1!U218+Sheet1!U219</f>
        <v>1345688.8424999998</v>
      </c>
      <c r="V29" s="3">
        <f ca="1">Sheet1!V218+Sheet1!V219</f>
        <v>1345695.0721363639</v>
      </c>
      <c r="W29" s="3">
        <f ca="1">Sheet1!W218+Sheet1!W219</f>
        <v>2149299.8202272728</v>
      </c>
      <c r="X29" s="3">
        <f ca="1">Sheet1!X218+Sheet1!X219</f>
        <v>2149299.8202272728</v>
      </c>
      <c r="Y29" s="3">
        <f ca="1">Sheet1!Y218+Sheet1!Y219</f>
        <v>2149299.8202272728</v>
      </c>
      <c r="Z29" s="3">
        <f ca="1">Sheet1!Z218+Sheet1!Z219</f>
        <v>2149299.8202272728</v>
      </c>
      <c r="AA29" s="3">
        <f ca="1">Sheet1!AA218+Sheet1!AA219</f>
        <v>2149299.8202272728</v>
      </c>
      <c r="AB29" s="3">
        <f ca="1">Sheet1!AB218+Sheet1!AB219</f>
        <v>2149299.8202272728</v>
      </c>
      <c r="AC29" s="3">
        <f ca="1">Sheet1!AC218+Sheet1!AC219</f>
        <v>2149299.8202272728</v>
      </c>
      <c r="AD29" s="3">
        <f ca="1">Sheet1!AD218+Sheet1!AD219</f>
        <v>2149305.2423181823</v>
      </c>
      <c r="AE29" s="3">
        <f ca="1">Sheet1!AE218+Sheet1!AE219</f>
        <v>2302119.0298636365</v>
      </c>
      <c r="AF29" s="3">
        <f ca="1">Sheet1!AF218+Sheet1!AF219</f>
        <v>2302127.7975000013</v>
      </c>
      <c r="AG29" s="3">
        <f ca="1">Sheet1!AG218+Sheet1!AG219</f>
        <v>2339887.1232272722</v>
      </c>
      <c r="AH29" s="3">
        <f ca="1">Sheet1!AH218+Sheet1!AH219</f>
        <v>2339913.4261363652</v>
      </c>
      <c r="AI29" s="3">
        <f ca="1">Sheet1!AI218+Sheet1!AI219</f>
        <v>2453191.4033181816</v>
      </c>
      <c r="AJ29" s="3">
        <f ca="1">Sheet1!AJ218+Sheet1!AJ219</f>
        <v>2453191.4033181816</v>
      </c>
      <c r="AK29" s="3">
        <f ca="1">Sheet1!AK218+Sheet1!AK219</f>
        <v>2453191.4033181816</v>
      </c>
      <c r="AL29" s="3">
        <f ca="1">Sheet1!AL218+Sheet1!AL219</f>
        <v>2205983.8583181817</v>
      </c>
      <c r="AM29" s="3">
        <f ca="1">Sheet1!AM218+Sheet1!AM219</f>
        <v>2205983.8583181817</v>
      </c>
      <c r="AN29" s="3">
        <f ca="1">Sheet1!AN218+Sheet1!AN219</f>
        <v>1711568.7683181821</v>
      </c>
      <c r="AO29" s="3">
        <f ca="1">Sheet1!AO218+Sheet1!AO219</f>
        <v>1711568.7683181821</v>
      </c>
      <c r="AP29" s="3">
        <f ca="1">Sheet1!AP218+Sheet1!AP219</f>
        <v>228327.88213636397</v>
      </c>
      <c r="AQ29" s="3">
        <f ca="1">Sheet1!AQ218+Sheet1!AQ219</f>
        <v>247207.54499999998</v>
      </c>
      <c r="AR29" s="3">
        <f ca="1">Sheet1!AR218+Sheet1!AR219</f>
        <v>247207.54499999998</v>
      </c>
      <c r="AS29" s="3">
        <f ca="1">Sheet1!AS218+Sheet1!AS219</f>
        <v>247207.54499999998</v>
      </c>
      <c r="AT29" s="3">
        <f ca="1">Sheet1!AT218+Sheet1!AT219</f>
        <v>247207.54499999998</v>
      </c>
      <c r="AU29" s="3">
        <f ca="1">Sheet1!AU218+Sheet1!AU219</f>
        <v>247207.54499999998</v>
      </c>
      <c r="AV29" s="3">
        <f ca="1">Sheet1!AV218+Sheet1!AV219</f>
        <v>247207.54499999998</v>
      </c>
      <c r="AW29" s="3">
        <f ca="1">Sheet1!AW218+Sheet1!AW219</f>
        <v>13269930.726818174</v>
      </c>
      <c r="AX29" s="3">
        <f ca="1">Sheet1!AX218+Sheet1!AX219</f>
        <v>0</v>
      </c>
      <c r="AY29" s="3">
        <f ca="1">Sheet1!AY218+Sheet1!AY219</f>
        <v>0</v>
      </c>
      <c r="AZ29" s="3">
        <f ca="1">Sheet1!AZ218+Sheet1!AZ219</f>
        <v>0</v>
      </c>
      <c r="BA29" s="3">
        <f ca="1">Sheet1!BA218+Sheet1!BA219</f>
        <v>0</v>
      </c>
      <c r="BB29" s="3">
        <f ca="1">Sheet1!BB218+Sheet1!BB219</f>
        <v>-915282.18945465842</v>
      </c>
      <c r="BC29" s="3">
        <f ca="1">Sheet1!BC218+Sheet1!BC219</f>
        <v>0</v>
      </c>
      <c r="BD29" s="3">
        <f ca="1">Sheet1!BD218+Sheet1!BD219</f>
        <v>0</v>
      </c>
      <c r="BE29" s="3">
        <f ca="1">Sheet1!BE218+Sheet1!BE219</f>
        <v>0</v>
      </c>
      <c r="BF29" s="3">
        <f ca="1">Sheet1!BF218+Sheet1!BF219</f>
        <v>0</v>
      </c>
      <c r="BG29" s="3">
        <f ca="1">Sheet1!BG218+Sheet1!BG219</f>
        <v>0</v>
      </c>
      <c r="BH29" s="3">
        <f ca="1">Sheet1!BH218+Sheet1!BH219</f>
        <v>0</v>
      </c>
      <c r="BI29" s="3">
        <f ca="1">Sheet1!BI218+Sheet1!BI219</f>
        <v>0</v>
      </c>
      <c r="BJ29" s="3">
        <f ca="1">Sheet1!BJ218+Sheet1!BJ219</f>
        <v>0</v>
      </c>
      <c r="BK29" s="3">
        <f ca="1">Sheet1!BK218+Sheet1!BK219</f>
        <v>0</v>
      </c>
      <c r="BL29" s="3">
        <f ca="1">Sheet1!BL218+Sheet1!BL219</f>
        <v>0</v>
      </c>
      <c r="BM29" s="3">
        <f ca="1">Sheet1!BM218+Sheet1!BM219</f>
        <v>0</v>
      </c>
      <c r="BN29" s="3">
        <f ca="1">Sheet1!BN218+Sheet1!BN219</f>
        <v>0</v>
      </c>
      <c r="BO29" s="3">
        <f ca="1">Sheet1!BO218+Sheet1!BO219</f>
        <v>0</v>
      </c>
      <c r="BP29" s="3">
        <f ca="1">Sheet1!BP218+Sheet1!BP219</f>
        <v>0</v>
      </c>
      <c r="BQ29" s="3">
        <f ca="1">Sheet1!BQ218+Sheet1!BQ219</f>
        <v>0</v>
      </c>
      <c r="BR29" s="3">
        <f ca="1">Sheet1!BR218+Sheet1!BR219</f>
        <v>111269482.82604678</v>
      </c>
      <c r="BS29" s="3">
        <f ca="1">Sheet1!BS218+Sheet1!BS219</f>
        <v>0</v>
      </c>
      <c r="BT29" s="3">
        <f ca="1">Sheet1!BT218+Sheet1!BT219</f>
        <v>0</v>
      </c>
      <c r="BU29" s="3">
        <f ca="1">Sheet1!BU218+Sheet1!BU219</f>
        <v>0</v>
      </c>
      <c r="BV29" s="3">
        <f ca="1">Sheet1!BV218+Sheet1!BV219</f>
        <v>0</v>
      </c>
      <c r="BW29" s="3">
        <f ca="1">Sheet1!BW218+Sheet1!BW219</f>
        <v>0</v>
      </c>
      <c r="BX29" s="3">
        <f ca="1">Sheet1!BX218+Sheet1!BX219</f>
        <v>0</v>
      </c>
      <c r="BY29" s="3">
        <f ca="1">Sheet1!BY218+Sheet1!BY219</f>
        <v>0</v>
      </c>
      <c r="BZ29" s="3">
        <f ca="1">Sheet1!BZ218+Sheet1!BZ219</f>
        <v>0</v>
      </c>
      <c r="CA29" s="3">
        <f ca="1">Sheet1!CA218+Sheet1!CA219</f>
        <v>0</v>
      </c>
      <c r="CB29" s="3">
        <f ca="1">Sheet1!CB218+Sheet1!CB219</f>
        <v>0</v>
      </c>
      <c r="CC29" s="3">
        <f ca="1">Sheet1!CC218+Sheet1!CC219</f>
        <v>0</v>
      </c>
      <c r="CD29" s="3">
        <f ca="1">Sheet1!CD218+Sheet1!CD219</f>
        <v>0</v>
      </c>
      <c r="CE29" s="3">
        <f ca="1">Sheet1!CE218+Sheet1!CE219</f>
        <v>0</v>
      </c>
      <c r="CF29" s="3">
        <f ca="1">Sheet1!CF218+Sheet1!CF219</f>
        <v>0</v>
      </c>
      <c r="CG29" s="3">
        <f ca="1">Sheet1!CG218+Sheet1!CG219</f>
        <v>0</v>
      </c>
      <c r="CH29" s="3">
        <f>Sheet1!CH218+Sheet1!CH219</f>
        <v>0</v>
      </c>
      <c r="CI29" s="3">
        <f>Sheet1!CI218+Sheet1!CI219</f>
        <v>0</v>
      </c>
      <c r="CJ29" s="3">
        <f>Sheet1!CJ218+Sheet1!CJ219</f>
        <v>0</v>
      </c>
      <c r="CK29" s="3">
        <f>Sheet1!CK218+Sheet1!CK219</f>
        <v>0</v>
      </c>
      <c r="CL29" s="3">
        <f>Sheet1!CL218+Sheet1!CL219</f>
        <v>0</v>
      </c>
      <c r="CM29" s="3">
        <f>Sheet1!CM218+Sheet1!CM219</f>
        <v>0</v>
      </c>
      <c r="CN29" s="3">
        <f>Sheet1!CN218+Sheet1!CN219</f>
        <v>0</v>
      </c>
      <c r="CO29" s="3">
        <f>Sheet1!CO218+Sheet1!CO219</f>
        <v>0</v>
      </c>
      <c r="CP29" s="3">
        <f>Sheet1!CP218+Sheet1!CP219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0</v>
      </c>
      <c r="T30" s="3">
        <f ca="1">'Capital Structure'!U46</f>
        <v>0</v>
      </c>
      <c r="U30" s="3">
        <f ca="1">'Capital Structure'!V46</f>
        <v>5029641.2040500939</v>
      </c>
      <c r="V30" s="3">
        <f ca="1">'Capital Structure'!W46</f>
        <v>5030048.2265955657</v>
      </c>
      <c r="W30" s="3">
        <f ca="1">'Capital Structure'!X46</f>
        <v>109658821.99078974</v>
      </c>
      <c r="X30" s="3">
        <f ca="1">'Capital Structure'!Y46</f>
        <v>95032923.846620291</v>
      </c>
      <c r="Y30" s="3">
        <f ca="1">'Capital Structure'!Z46</f>
        <v>136782885.84662029</v>
      </c>
      <c r="Z30" s="3">
        <f ca="1">'Capital Structure'!AA46</f>
        <v>74113503.477971613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 t="e">
        <f ca="1">'Capital Structure'!AX46</f>
        <v>#REF!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93337906.086587623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 t="e">
        <f ca="1">'Capital Structure'!CM46</f>
        <v>#REF!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41749962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3958327</v>
      </c>
      <c r="AD31" s="3">
        <f ca="1">Sheet1!AD237+Sheet2!AD237</f>
        <v>3958327</v>
      </c>
      <c r="AE31" s="3">
        <f ca="1">Sheet1!AE237+Sheet2!AE237</f>
        <v>3958327</v>
      </c>
      <c r="AF31" s="3">
        <f ca="1">Sheet1!AF237+Sheet2!AF237</f>
        <v>3958327</v>
      </c>
      <c r="AG31" s="3">
        <f ca="1">Sheet1!AG237+Sheet2!AG237</f>
        <v>3958327</v>
      </c>
      <c r="AH31" s="3">
        <f ca="1">Sheet1!AH237+Sheet2!AH237</f>
        <v>3958403.0000000051</v>
      </c>
      <c r="AI31" s="3">
        <f ca="1">Sheet1!AI237+Sheet2!AI237</f>
        <v>4285710</v>
      </c>
      <c r="AJ31" s="3">
        <f ca="1">Sheet1!AJ237+Sheet2!AJ237</f>
        <v>4285710</v>
      </c>
      <c r="AK31" s="3">
        <f ca="1">Sheet1!AK237+Sheet2!AK237</f>
        <v>4285710</v>
      </c>
      <c r="AL31" s="3">
        <f ca="1">Sheet1!AL237+Sheet2!AL237</f>
        <v>4285710</v>
      </c>
      <c r="AM31" s="3">
        <f ca="1">Sheet1!AM237+Sheet2!AM237</f>
        <v>4285710</v>
      </c>
      <c r="AN31" s="3">
        <f ca="1">Sheet1!AN237+Sheet2!AN237</f>
        <v>4285710</v>
      </c>
      <c r="AO31" s="3">
        <f ca="1">Sheet1!AO237+Sheet2!AO237</f>
        <v>4285710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-397520144.07696241</v>
      </c>
      <c r="E33" s="3">
        <f t="shared" ref="E33:BP33" ca="1" si="4">E4-E9</f>
        <v>-64571900.022497192</v>
      </c>
      <c r="F33" s="3">
        <f t="shared" ca="1" si="4"/>
        <v>-12447836.166666664</v>
      </c>
      <c r="G33" s="3">
        <f t="shared" ca="1" si="4"/>
        <v>-12486959.041666664</v>
      </c>
      <c r="H33" s="3">
        <f t="shared" ca="1" si="4"/>
        <v>-12482714.516187511</v>
      </c>
      <c r="I33" s="3">
        <f t="shared" ca="1" si="4"/>
        <v>-12482714.516187511</v>
      </c>
      <c r="J33" s="3">
        <f t="shared" ca="1" si="4"/>
        <v>-12671491.186914787</v>
      </c>
      <c r="K33" s="3">
        <f t="shared" ca="1" si="4"/>
        <v>-12671491.186914787</v>
      </c>
      <c r="L33" s="3">
        <f t="shared" ca="1" si="4"/>
        <v>-13237821.199096613</v>
      </c>
      <c r="M33" s="3">
        <f t="shared" ca="1" si="4"/>
        <v>-13237821.199096613</v>
      </c>
      <c r="N33" s="3">
        <f t="shared" ca="1" si="4"/>
        <v>-13237821.199096613</v>
      </c>
      <c r="O33" s="3">
        <f t="shared" ca="1" si="4"/>
        <v>-13237821.199096613</v>
      </c>
      <c r="P33" s="3">
        <f t="shared" ca="1" si="4"/>
        <v>-13237821.199096613</v>
      </c>
      <c r="Q33" s="166">
        <f t="shared" ca="1" si="4"/>
        <v>-13237821.199096613</v>
      </c>
      <c r="R33" s="3">
        <f t="shared" ca="1" si="4"/>
        <v>-13237821.152406774</v>
      </c>
      <c r="S33" s="3">
        <f t="shared" ca="1" si="4"/>
        <v>-13244355.71908287</v>
      </c>
      <c r="T33" s="3">
        <f t="shared" ca="1" si="4"/>
        <v>-13338746.130991943</v>
      </c>
      <c r="U33" s="3">
        <f t="shared" ca="1" si="4"/>
        <v>-16121434.982380636</v>
      </c>
      <c r="V33" s="3">
        <f t="shared" ca="1" si="4"/>
        <v>-16121644.723289736</v>
      </c>
      <c r="W33" s="3">
        <f t="shared" ca="1" si="4"/>
        <v>-43177604.425562471</v>
      </c>
      <c r="X33" s="3">
        <f t="shared" ca="1" si="4"/>
        <v>-70301668.281393021</v>
      </c>
      <c r="Y33" s="3">
        <f t="shared" ca="1" si="4"/>
        <v>-70301668.281393021</v>
      </c>
      <c r="Z33" s="3">
        <f t="shared" ca="1" si="4"/>
        <v>-7632285.9127443433</v>
      </c>
      <c r="AA33" s="3">
        <f t="shared" ca="1" si="4"/>
        <v>66481217.56522727</v>
      </c>
      <c r="AB33" s="3">
        <f t="shared" ca="1" si="4"/>
        <v>66481217.56522727</v>
      </c>
      <c r="AC33" s="3">
        <f t="shared" ca="1" si="4"/>
        <v>62522890.56522727</v>
      </c>
      <c r="AD33" s="3">
        <f t="shared" ca="1" si="4"/>
        <v>62523031.873318195</v>
      </c>
      <c r="AE33" s="3">
        <f t="shared" ca="1" si="4"/>
        <v>67231453.186863631</v>
      </c>
      <c r="AF33" s="3">
        <f t="shared" ca="1" si="4"/>
        <v>67231730.842500031</v>
      </c>
      <c r="AG33" s="3">
        <f t="shared" ca="1" si="4"/>
        <v>68427502.334227279</v>
      </c>
      <c r="AH33" s="3">
        <f t="shared" ca="1" si="4"/>
        <v>68428259.301136404</v>
      </c>
      <c r="AI33" s="3">
        <f t="shared" ca="1" si="4"/>
        <v>71688266.776318178</v>
      </c>
      <c r="AJ33" s="3">
        <f t="shared" ca="1" si="4"/>
        <v>71688266.776318178</v>
      </c>
      <c r="AK33" s="3">
        <f t="shared" ca="1" si="4"/>
        <v>71688266.776318178</v>
      </c>
      <c r="AL33" s="3">
        <f t="shared" ca="1" si="4"/>
        <v>65573922.241318181</v>
      </c>
      <c r="AM33" s="3">
        <f t="shared" ca="1" si="4"/>
        <v>65573922.241318181</v>
      </c>
      <c r="AN33" s="3">
        <f t="shared" ca="1" si="4"/>
        <v>49916665.171318181</v>
      </c>
      <c r="AO33" s="3">
        <f t="shared" ca="1" si="4"/>
        <v>49916665.171318181</v>
      </c>
      <c r="AP33" s="3">
        <f t="shared" ca="1" si="4"/>
        <v>7230742.7891363744</v>
      </c>
      <c r="AQ33" s="3">
        <f t="shared" ca="1" si="4"/>
        <v>68828628.534999996</v>
      </c>
      <c r="AR33" s="3">
        <f t="shared" ca="1" si="4"/>
        <v>7828628.5350000001</v>
      </c>
      <c r="AS33" s="3">
        <f t="shared" ca="1" si="4"/>
        <v>7828628.5350000001</v>
      </c>
      <c r="AT33" s="3">
        <f t="shared" ca="1" si="4"/>
        <v>7828628.5350000001</v>
      </c>
      <c r="AU33" s="3">
        <f t="shared" ca="1" si="4"/>
        <v>7828628.5350000001</v>
      </c>
      <c r="AV33" s="3">
        <f t="shared" ca="1" si="4"/>
        <v>7828628.5350000001</v>
      </c>
      <c r="AW33" s="3" t="e">
        <f t="shared" ca="1" si="4"/>
        <v>#REF!</v>
      </c>
      <c r="AX33" s="3" t="e">
        <f t="shared" ca="1" si="4"/>
        <v>#REF!</v>
      </c>
      <c r="AY33" s="3" t="e">
        <f t="shared" ca="1" si="4"/>
        <v>#REF!</v>
      </c>
      <c r="AZ33" s="3" t="e">
        <f t="shared" ca="1" si="4"/>
        <v>#REF!</v>
      </c>
      <c r="BA33" s="3" t="e">
        <f t="shared" ca="1" si="4"/>
        <v>#REF!</v>
      </c>
      <c r="BB33" s="3" t="e">
        <f t="shared" ca="1" si="4"/>
        <v>#REF!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 t="e">
        <f t="shared" ca="1" si="4"/>
        <v>#REF!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-107877175.13373908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 t="e">
        <f t="shared" ca="1" si="6"/>
        <v>#REF!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-397520144.07696241</v>
      </c>
      <c r="E34" s="3">
        <f ca="1">SUM($D$33:E33)</f>
        <v>-462092044.09945959</v>
      </c>
      <c r="F34" s="3">
        <f ca="1">SUM($D$33:F33)</f>
        <v>-474539880.26612628</v>
      </c>
      <c r="G34" s="3">
        <f ca="1">SUM($D$33:G33)</f>
        <v>-487026839.30779296</v>
      </c>
      <c r="H34" s="3">
        <f ca="1">SUM($D$33:H33)</f>
        <v>-499509553.82398045</v>
      </c>
      <c r="I34" s="3">
        <f ca="1">SUM($D$33:I33)</f>
        <v>-511992268.34016794</v>
      </c>
      <c r="J34" s="3">
        <f ca="1">SUM($D$33:J33)</f>
        <v>-524663759.52708274</v>
      </c>
      <c r="K34" s="3">
        <f ca="1">SUM($D$33:K33)</f>
        <v>-537335250.71399748</v>
      </c>
      <c r="L34" s="3">
        <f ca="1">SUM($D$33:L33)</f>
        <v>-550573071.91309404</v>
      </c>
      <c r="M34" s="3">
        <f ca="1">SUM($D$33:M33)</f>
        <v>-563810893.1121906</v>
      </c>
      <c r="N34" s="3">
        <f ca="1">SUM($D$33:N33)</f>
        <v>-577048714.31128716</v>
      </c>
      <c r="O34" s="3">
        <f ca="1">SUM($D$33:O33)</f>
        <v>-590286535.51038373</v>
      </c>
      <c r="P34" s="3">
        <f ca="1">SUM($D$33:P33)</f>
        <v>-603524356.70948029</v>
      </c>
      <c r="Q34" s="166">
        <f ca="1">SUM($D$33:Q33)</f>
        <v>-616762177.90857685</v>
      </c>
      <c r="R34" s="3">
        <f ca="1">SUM($D$33:R33)</f>
        <v>-629999999.06098366</v>
      </c>
      <c r="S34" s="3">
        <f ca="1">SUM($D$33:S33)</f>
        <v>-643244354.78006649</v>
      </c>
      <c r="T34" s="3">
        <f ca="1">SUM($D$33:T33)</f>
        <v>-656583100.91105843</v>
      </c>
      <c r="U34" s="3">
        <f ca="1">SUM($D$33:U33)</f>
        <v>-672704535.89343905</v>
      </c>
      <c r="V34" s="3">
        <f ca="1">SUM($D$33:V33)</f>
        <v>-688826180.61672878</v>
      </c>
      <c r="W34" s="3">
        <f ca="1">SUM($D$33:W33)</f>
        <v>-732003785.04229128</v>
      </c>
      <c r="X34" s="3">
        <f ca="1">SUM($D$33:X33)</f>
        <v>-802305453.32368433</v>
      </c>
      <c r="Y34" s="3">
        <f ca="1">SUM($D$33:Y33)</f>
        <v>-872607121.60507739</v>
      </c>
      <c r="Z34" s="3">
        <f ca="1">SUM($D$33:Z33)</f>
        <v>-880239407.51782179</v>
      </c>
      <c r="AA34" s="3">
        <f ca="1">SUM($D$33:AA33)</f>
        <v>-813758189.95259452</v>
      </c>
      <c r="AB34" s="3">
        <f ca="1">SUM($D$33:AB33)</f>
        <v>-747276972.38736725</v>
      </c>
      <c r="AC34" s="3">
        <f ca="1">SUM($D$33:AC33)</f>
        <v>-684754081.82213998</v>
      </c>
      <c r="AD34" s="3">
        <f ca="1">SUM($D$33:AD33)</f>
        <v>-622231049.94882178</v>
      </c>
      <c r="AE34" s="3">
        <f ca="1">SUM($D$33:AE33)</f>
        <v>-554999596.76195812</v>
      </c>
      <c r="AF34" s="3">
        <f ca="1">SUM($D$33:AF33)</f>
        <v>-487767865.91945809</v>
      </c>
      <c r="AG34" s="3">
        <f ca="1">SUM($D$33:AG33)</f>
        <v>-419340363.58523083</v>
      </c>
      <c r="AH34" s="3">
        <f ca="1">SUM($D$33:AH33)</f>
        <v>-350912104.28409445</v>
      </c>
      <c r="AI34" s="3">
        <f ca="1">SUM($D$33:AI33)</f>
        <v>-279223837.50777626</v>
      </c>
      <c r="AJ34" s="3">
        <f ca="1">SUM($D$33:AJ33)</f>
        <v>-207535570.73145807</v>
      </c>
      <c r="AK34" s="3">
        <f ca="1">SUM($D$33:AK33)</f>
        <v>-135847303.95513988</v>
      </c>
      <c r="AL34" s="3">
        <f ca="1">SUM($D$33:AL33)</f>
        <v>-70273381.713821694</v>
      </c>
      <c r="AM34" s="3">
        <f ca="1">SUM($D$33:AM33)</f>
        <v>-4699459.4725035131</v>
      </c>
      <c r="AN34" s="3">
        <f ca="1">SUM($D$33:AN33)</f>
        <v>45217205.698814668</v>
      </c>
      <c r="AO34" s="3">
        <f ca="1">SUM($D$33:AO33)</f>
        <v>95133870.870132849</v>
      </c>
      <c r="AP34" s="3">
        <f ca="1">SUM($D$33:AP33)</f>
        <v>102364613.65926923</v>
      </c>
      <c r="AQ34" s="3">
        <f ca="1">SUM($D$33:AQ33)</f>
        <v>171193242.19426924</v>
      </c>
      <c r="AR34" s="3">
        <f ca="1">SUM($D$33:AR33)</f>
        <v>179021870.72926924</v>
      </c>
      <c r="AS34" s="3">
        <f ca="1">SUM($D$33:AS33)</f>
        <v>186850499.26426923</v>
      </c>
      <c r="AT34" s="3">
        <f ca="1">SUM($D$33:AT33)</f>
        <v>194679127.79926923</v>
      </c>
      <c r="AU34" s="3">
        <f ca="1">SUM($D$33:AU33)</f>
        <v>202507756.33426923</v>
      </c>
      <c r="AV34" s="3">
        <f ca="1">SUM($D$33:AV33)</f>
        <v>210336384.86926922</v>
      </c>
      <c r="AW34" s="3" t="e">
        <f ca="1">SUM($D$33:AW33)</f>
        <v>#REF!</v>
      </c>
      <c r="AX34" s="3" t="e">
        <f ca="1">SUM($D$33:AX33)</f>
        <v>#REF!</v>
      </c>
      <c r="AY34" s="3" t="e">
        <f ca="1">SUM($D$33:AY33)</f>
        <v>#REF!</v>
      </c>
      <c r="AZ34" s="3" t="e">
        <f ca="1">SUM($D$33:AZ33)</f>
        <v>#REF!</v>
      </c>
      <c r="BA34" s="3" t="e">
        <f ca="1">SUM($D$33:BA33)</f>
        <v>#REF!</v>
      </c>
      <c r="BB34" s="3" t="e">
        <f ca="1">SUM($D$33:BB33)</f>
        <v>#REF!</v>
      </c>
      <c r="BC34" s="3" t="e">
        <f ca="1">SUM($D$33:BC33)</f>
        <v>#REF!</v>
      </c>
      <c r="BD34" s="3" t="e">
        <f ca="1">SUM($D$33:BD33)</f>
        <v>#REF!</v>
      </c>
      <c r="BE34" s="3" t="e">
        <f ca="1">SUM($D$33:BE33)</f>
        <v>#REF!</v>
      </c>
      <c r="BF34" s="3" t="e">
        <f ca="1">SUM($D$33:BF33)</f>
        <v>#REF!</v>
      </c>
      <c r="BG34" s="3" t="e">
        <f ca="1">SUM($D$33:BG33)</f>
        <v>#REF!</v>
      </c>
      <c r="BH34" s="3" t="e">
        <f ca="1">SUM($D$33:BH33)</f>
        <v>#REF!</v>
      </c>
      <c r="BI34" s="3" t="e">
        <f ca="1">SUM($D$33:BI33)</f>
        <v>#REF!</v>
      </c>
      <c r="BJ34" s="3" t="e">
        <f ca="1">SUM($D$33:BJ33)</f>
        <v>#REF!</v>
      </c>
      <c r="BK34" s="3" t="e">
        <f ca="1">SUM($D$33:BK33)</f>
        <v>#REF!</v>
      </c>
      <c r="BL34" s="3" t="e">
        <f ca="1">SUM($D$33:BL33)</f>
        <v>#REF!</v>
      </c>
      <c r="BM34" s="3" t="e">
        <f ca="1">SUM($D$33:BM33)</f>
        <v>#REF!</v>
      </c>
      <c r="BN34" s="3" t="e">
        <f ca="1">SUM($D$33:BN33)</f>
        <v>#REF!</v>
      </c>
      <c r="BO34" s="3" t="e">
        <f ca="1">SUM($D$33:BO33)</f>
        <v>#REF!</v>
      </c>
      <c r="BP34" s="3" t="e">
        <f ca="1">SUM($D$33:BP33)</f>
        <v>#REF!</v>
      </c>
      <c r="BQ34" s="3" t="e">
        <f ca="1">SUM($D$33:BQ33)</f>
        <v>#REF!</v>
      </c>
      <c r="BR34" s="3" t="e">
        <f ca="1">SUM($D$33:BR33)</f>
        <v>#REF!</v>
      </c>
      <c r="BS34" s="3" t="e">
        <f ca="1">SUM($D$33:BS33)</f>
        <v>#REF!</v>
      </c>
      <c r="BT34" s="3" t="e">
        <f ca="1">SUM($D$33:BT33)</f>
        <v>#REF!</v>
      </c>
      <c r="BU34" s="3" t="e">
        <f ca="1">SUM($D$33:BU33)</f>
        <v>#REF!</v>
      </c>
      <c r="BV34" s="3" t="e">
        <f ca="1">SUM($D$33:BV33)</f>
        <v>#REF!</v>
      </c>
      <c r="BW34" s="3" t="e">
        <f ca="1">SUM($D$33:BW33)</f>
        <v>#REF!</v>
      </c>
      <c r="BX34" s="3" t="e">
        <f ca="1">SUM($D$33:BX33)</f>
        <v>#REF!</v>
      </c>
      <c r="BY34" s="3" t="e">
        <f ca="1">SUM($D$33:BY33)</f>
        <v>#REF!</v>
      </c>
      <c r="BZ34" s="3" t="e">
        <f ca="1">SUM($D$33:BZ33)</f>
        <v>#REF!</v>
      </c>
      <c r="CA34" s="3" t="e">
        <f ca="1">SUM($D$33:CA33)</f>
        <v>#REF!</v>
      </c>
      <c r="CB34" s="3" t="e">
        <f ca="1">SUM($D$33:CB33)</f>
        <v>#REF!</v>
      </c>
      <c r="CC34" s="3" t="e">
        <f ca="1">SUM($D$33:CC33)</f>
        <v>#REF!</v>
      </c>
      <c r="CD34" s="3" t="e">
        <f ca="1">SUM($D$33:CD33)</f>
        <v>#REF!</v>
      </c>
      <c r="CE34" s="3" t="e">
        <f ca="1">SUM($D$33:CE33)</f>
        <v>#REF!</v>
      </c>
      <c r="CF34" s="3" t="e">
        <f ca="1">SUM($D$33:CF33)</f>
        <v>#REF!</v>
      </c>
      <c r="CG34" s="3" t="e">
        <f ca="1">SUM($D$33:CG33)</f>
        <v>#REF!</v>
      </c>
      <c r="CH34" s="3" t="e">
        <f ca="1">SUM($D$33:CH33)</f>
        <v>#REF!</v>
      </c>
      <c r="CI34" s="3" t="e">
        <f ca="1">SUM($D$33:CI33)</f>
        <v>#REF!</v>
      </c>
      <c r="CJ34" s="3" t="e">
        <f ca="1">SUM($D$33:CJ33)</f>
        <v>#REF!</v>
      </c>
      <c r="CK34" s="3" t="e">
        <f ca="1">SUM($D$33:CK33)</f>
        <v>#REF!</v>
      </c>
      <c r="CL34" s="3" t="e">
        <f ca="1">SUM($D$33:CL33)</f>
        <v>#REF!</v>
      </c>
      <c r="CM34" s="3" t="e">
        <f ca="1">SUM($D$33:CM33)</f>
        <v>#REF!</v>
      </c>
      <c r="CN34" s="3" t="e">
        <f ca="1">SUM($D$33:CN33)</f>
        <v>#REF!</v>
      </c>
      <c r="CO34" s="3" t="e">
        <f ca="1">SUM($D$33:CO33)</f>
        <v>#REF!</v>
      </c>
      <c r="CP34" s="3" t="e">
        <f ca="1">SUM($D$33:CP33)</f>
        <v>#REF!</v>
      </c>
    </row>
    <row r="35" spans="1:94">
      <c r="A35" s="73" t="s">
        <v>280</v>
      </c>
      <c r="C35" s="164" t="e">
        <f ca="1">IRR(OFFSET(D33,0,0):OFFSET(D33,0,Sheet1!$D$16),0.0001)*12</f>
        <v>#VALUE!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-411134339.838211</v>
      </c>
      <c r="E36" s="3">
        <f t="shared" ref="E36:BP36" ca="1" si="7">E4-E6-(E9-E21-E24-E30)</f>
        <v>-156372191.56749159</v>
      </c>
      <c r="F36" s="3">
        <f t="shared" ca="1" si="7"/>
        <v>-52124063.855830543</v>
      </c>
      <c r="G36" s="3">
        <f t="shared" ca="1" si="7"/>
        <v>-52124063.855830543</v>
      </c>
      <c r="H36" s="3">
        <f t="shared" ca="1" si="7"/>
        <v>-49789495.9424669</v>
      </c>
      <c r="I36" s="3">
        <f t="shared" ca="1" si="7"/>
        <v>-49789495.9424669</v>
      </c>
      <c r="J36" s="3">
        <f t="shared" ca="1" si="7"/>
        <v>-43811270.515739635</v>
      </c>
      <c r="K36" s="3">
        <f t="shared" ca="1" si="7"/>
        <v>-43811270.515739635</v>
      </c>
      <c r="L36" s="3">
        <f t="shared" ca="1" si="7"/>
        <v>-25876594.235557821</v>
      </c>
      <c r="M36" s="3">
        <f t="shared" ca="1" si="7"/>
        <v>-25876594.235557821</v>
      </c>
      <c r="N36" s="3">
        <f t="shared" ca="1" si="7"/>
        <v>-25876594.235557821</v>
      </c>
      <c r="O36" s="3">
        <f t="shared" ca="1" si="7"/>
        <v>-25876594.235557821</v>
      </c>
      <c r="P36" s="3">
        <f t="shared" ca="1" si="7"/>
        <v>-25876594.235557821</v>
      </c>
      <c r="Q36" s="166">
        <f t="shared" ca="1" si="7"/>
        <v>-25876594.235557821</v>
      </c>
      <c r="R36" s="3">
        <f t="shared" ca="1" si="7"/>
        <v>-25876568.555285081</v>
      </c>
      <c r="S36" s="3">
        <f t="shared" ca="1" si="7"/>
        <v>-22563888.98760327</v>
      </c>
      <c r="T36" s="3">
        <f t="shared" ca="1" si="7"/>
        <v>-19574710.513694167</v>
      </c>
      <c r="U36" s="3">
        <f t="shared" ca="1" si="7"/>
        <v>-11091793.778330542</v>
      </c>
      <c r="V36" s="3">
        <f t="shared" ca="1" si="7"/>
        <v>-11091596.49669417</v>
      </c>
      <c r="W36" s="3">
        <f t="shared" ca="1" si="7"/>
        <v>66481217.56522727</v>
      </c>
      <c r="X36" s="3">
        <f t="shared" ca="1" si="7"/>
        <v>24731255.56522727</v>
      </c>
      <c r="Y36" s="3">
        <f t="shared" ca="1" si="7"/>
        <v>66481217.56522727</v>
      </c>
      <c r="Z36" s="3">
        <f t="shared" ca="1" si="7"/>
        <v>66481217.56522727</v>
      </c>
      <c r="AA36" s="3">
        <f t="shared" ca="1" si="7"/>
        <v>66481217.56522727</v>
      </c>
      <c r="AB36" s="3">
        <f t="shared" ca="1" si="7"/>
        <v>66481217.56522727</v>
      </c>
      <c r="AC36" s="3">
        <f t="shared" ca="1" si="7"/>
        <v>62522890.56522727</v>
      </c>
      <c r="AD36" s="3">
        <f t="shared" ca="1" si="7"/>
        <v>62523031.873318195</v>
      </c>
      <c r="AE36" s="3">
        <f t="shared" ca="1" si="7"/>
        <v>67231453.186863631</v>
      </c>
      <c r="AF36" s="3">
        <f t="shared" ca="1" si="7"/>
        <v>67231730.842500031</v>
      </c>
      <c r="AG36" s="3">
        <f t="shared" ca="1" si="7"/>
        <v>68427502.334227279</v>
      </c>
      <c r="AH36" s="3">
        <f t="shared" ca="1" si="7"/>
        <v>68428259.301136404</v>
      </c>
      <c r="AI36" s="3">
        <f t="shared" ca="1" si="7"/>
        <v>71688266.776318178</v>
      </c>
      <c r="AJ36" s="3">
        <f t="shared" ca="1" si="7"/>
        <v>71688266.776318178</v>
      </c>
      <c r="AK36" s="3">
        <f t="shared" ca="1" si="7"/>
        <v>71688266.776318178</v>
      </c>
      <c r="AL36" s="3">
        <f t="shared" ca="1" si="7"/>
        <v>65573922.241318181</v>
      </c>
      <c r="AM36" s="3">
        <f t="shared" ca="1" si="7"/>
        <v>65573922.241318181</v>
      </c>
      <c r="AN36" s="3">
        <f t="shared" ca="1" si="7"/>
        <v>49916665.171318181</v>
      </c>
      <c r="AO36" s="3">
        <f t="shared" ca="1" si="7"/>
        <v>49916665.171318181</v>
      </c>
      <c r="AP36" s="3">
        <f t="shared" ca="1" si="7"/>
        <v>7230742.7891363744</v>
      </c>
      <c r="AQ36" s="3">
        <f t="shared" ca="1" si="7"/>
        <v>7828628.5350000001</v>
      </c>
      <c r="AR36" s="3">
        <f t="shared" ca="1" si="7"/>
        <v>7828628.5350000001</v>
      </c>
      <c r="AS36" s="3">
        <f t="shared" ca="1" si="7"/>
        <v>7828628.5350000001</v>
      </c>
      <c r="AT36" s="3">
        <f t="shared" ca="1" si="7"/>
        <v>7828628.5350000001</v>
      </c>
      <c r="AU36" s="3">
        <f t="shared" ca="1" si="7"/>
        <v>7828628.5350000001</v>
      </c>
      <c r="AV36" s="3">
        <f t="shared" ca="1" si="7"/>
        <v>7828628.5350000001</v>
      </c>
      <c r="AW36" s="3" t="e">
        <f t="shared" ca="1" si="7"/>
        <v>#REF!</v>
      </c>
      <c r="AX36" s="3" t="e">
        <f t="shared" ca="1" si="7"/>
        <v>#REF!</v>
      </c>
      <c r="AY36" s="3" t="e">
        <f t="shared" ca="1" si="7"/>
        <v>#REF!</v>
      </c>
      <c r="AZ36" s="3" t="e">
        <f t="shared" ca="1" si="7"/>
        <v>#REF!</v>
      </c>
      <c r="BA36" s="3" t="e">
        <f t="shared" ca="1" si="7"/>
        <v>#REF!</v>
      </c>
      <c r="BB36" s="3" t="e">
        <f t="shared" ca="1" si="7"/>
        <v>#REF!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 t="e">
        <f t="shared" ca="1" si="7"/>
        <v>#REF!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-111269482.82604678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 t="e">
        <f t="shared" ca="1" si="9"/>
        <v>#REF!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-411134339.838211</v>
      </c>
      <c r="E37" s="3">
        <f ca="1">SUM($D$36:E36)</f>
        <v>-567506531.40570259</v>
      </c>
      <c r="F37" s="3">
        <f ca="1">SUM($D$36:F36)</f>
        <v>-619630595.26153314</v>
      </c>
      <c r="G37" s="3">
        <f ca="1">SUM($D$36:G36)</f>
        <v>-671754659.11736369</v>
      </c>
      <c r="H37" s="3">
        <f ca="1">SUM($D$36:H36)</f>
        <v>-721544155.05983055</v>
      </c>
      <c r="I37" s="3">
        <f ca="1">SUM($D$36:I36)</f>
        <v>-771333651.0022974</v>
      </c>
      <c r="J37" s="3">
        <f ca="1">SUM($D$36:J36)</f>
        <v>-815144921.51803708</v>
      </c>
      <c r="K37" s="3">
        <f ca="1">SUM($D$36:K36)</f>
        <v>-858956192.03377676</v>
      </c>
      <c r="L37" s="3">
        <f ca="1">SUM($D$36:L36)</f>
        <v>-884832786.26933455</v>
      </c>
      <c r="M37" s="3">
        <f ca="1">SUM($D$36:M36)</f>
        <v>-910709380.50489235</v>
      </c>
      <c r="N37" s="3">
        <f ca="1">SUM($D$36:N36)</f>
        <v>-936585974.74045014</v>
      </c>
      <c r="O37" s="3">
        <f ca="1">SUM($D$36:O36)</f>
        <v>-962462568.97600794</v>
      </c>
      <c r="P37" s="3">
        <f ca="1">SUM($D$36:P36)</f>
        <v>-988339163.21156573</v>
      </c>
      <c r="Q37" s="166">
        <f ca="1">SUM($D$36:Q36)</f>
        <v>-1014215757.4471235</v>
      </c>
      <c r="R37" s="3">
        <f ca="1">SUM($D$36:R36)</f>
        <v>-1040092326.0024086</v>
      </c>
      <c r="S37" s="3">
        <f ca="1">SUM($D$36:S36)</f>
        <v>-1062656214.9900119</v>
      </c>
      <c r="T37" s="3">
        <f ca="1">SUM($D$36:T36)</f>
        <v>-1082230925.503706</v>
      </c>
      <c r="U37" s="3">
        <f ca="1">SUM($D$36:U36)</f>
        <v>-1093322719.2820365</v>
      </c>
      <c r="V37" s="3">
        <f ca="1">SUM($D$36:V36)</f>
        <v>-1104414315.7787306</v>
      </c>
      <c r="W37" s="3">
        <f ca="1">SUM($D$36:W36)</f>
        <v>-1037933098.2135034</v>
      </c>
      <c r="X37" s="3">
        <f ca="1">SUM($D$36:X36)</f>
        <v>-1013201842.6482761</v>
      </c>
      <c r="Y37" s="3">
        <f ca="1">SUM($D$36:Y36)</f>
        <v>-946720625.08304882</v>
      </c>
      <c r="Z37" s="3">
        <f ca="1">SUM($D$36:Z36)</f>
        <v>-880239407.51782155</v>
      </c>
      <c r="AA37" s="3">
        <f ca="1">SUM($D$36:AA36)</f>
        <v>-813758189.95259428</v>
      </c>
      <c r="AB37" s="3">
        <f ca="1">SUM($D$36:AB36)</f>
        <v>-747276972.38736701</v>
      </c>
      <c r="AC37" s="3">
        <f ca="1">SUM($D$36:AC36)</f>
        <v>-684754081.82213974</v>
      </c>
      <c r="AD37" s="3">
        <f ca="1">SUM($D$36:AD36)</f>
        <v>-622231049.94882154</v>
      </c>
      <c r="AE37" s="3">
        <f ca="1">SUM($D$36:AE36)</f>
        <v>-554999596.76195788</v>
      </c>
      <c r="AF37" s="3">
        <f ca="1">SUM($D$36:AF36)</f>
        <v>-487767865.91945785</v>
      </c>
      <c r="AG37" s="3">
        <f ca="1">SUM($D$36:AG36)</f>
        <v>-419340363.58523059</v>
      </c>
      <c r="AH37" s="3">
        <f ca="1">SUM($D$36:AH36)</f>
        <v>-350912104.28409421</v>
      </c>
      <c r="AI37" s="3">
        <f ca="1">SUM($D$36:AI36)</f>
        <v>-279223837.50777602</v>
      </c>
      <c r="AJ37" s="3">
        <f ca="1">SUM($D$36:AJ36)</f>
        <v>-207535570.73145783</v>
      </c>
      <c r="AK37" s="3">
        <f ca="1">SUM($D$36:AK36)</f>
        <v>-135847303.95513964</v>
      </c>
      <c r="AL37" s="3">
        <f ca="1">SUM($D$36:AL36)</f>
        <v>-70273381.713821456</v>
      </c>
      <c r="AM37" s="3">
        <f ca="1">SUM($D$36:AM36)</f>
        <v>-4699459.4725032747</v>
      </c>
      <c r="AN37" s="3">
        <f ca="1">SUM($D$36:AN36)</f>
        <v>45217205.698814906</v>
      </c>
      <c r="AO37" s="3">
        <f ca="1">SUM($D$36:AO36)</f>
        <v>95133870.870133087</v>
      </c>
      <c r="AP37" s="3">
        <f ca="1">SUM($D$36:AP36)</f>
        <v>102364613.65926947</v>
      </c>
      <c r="AQ37" s="3">
        <f ca="1">SUM($D$36:AQ36)</f>
        <v>110193242.19426946</v>
      </c>
      <c r="AR37" s="3">
        <f ca="1">SUM($D$36:AR36)</f>
        <v>118021870.72926946</v>
      </c>
      <c r="AS37" s="3">
        <f ca="1">SUM($D$36:AS36)</f>
        <v>125850499.26426946</v>
      </c>
      <c r="AT37" s="3">
        <f ca="1">SUM($D$36:AT36)</f>
        <v>133679127.79926945</v>
      </c>
      <c r="AU37" s="3">
        <f ca="1">SUM($D$36:AU36)</f>
        <v>141507756.33426946</v>
      </c>
      <c r="AV37" s="3">
        <f ca="1">SUM($D$36:AV36)</f>
        <v>149336384.86926946</v>
      </c>
      <c r="AW37" s="3" t="e">
        <f ca="1">SUM($D$36:AW36)</f>
        <v>#REF!</v>
      </c>
      <c r="AX37" s="3" t="e">
        <f ca="1">SUM($D$36:AX36)</f>
        <v>#REF!</v>
      </c>
      <c r="AY37" s="3" t="e">
        <f ca="1">SUM($D$36:AY36)</f>
        <v>#REF!</v>
      </c>
      <c r="AZ37" s="3" t="e">
        <f ca="1">SUM($D$36:AZ36)</f>
        <v>#REF!</v>
      </c>
      <c r="BA37" s="3" t="e">
        <f ca="1">SUM($D$36:BA36)</f>
        <v>#REF!</v>
      </c>
      <c r="BB37" s="3" t="e">
        <f ca="1">SUM($D$36:BB36)</f>
        <v>#REF!</v>
      </c>
      <c r="BC37" s="3" t="e">
        <f ca="1">SUM($D$36:BC36)</f>
        <v>#REF!</v>
      </c>
      <c r="BD37" s="3" t="e">
        <f ca="1">SUM($D$36:BD36)</f>
        <v>#REF!</v>
      </c>
      <c r="BE37" s="3" t="e">
        <f ca="1">SUM($D$36:BE36)</f>
        <v>#REF!</v>
      </c>
      <c r="BF37" s="3" t="e">
        <f ca="1">SUM($D$36:BF36)</f>
        <v>#REF!</v>
      </c>
      <c r="BG37" s="3" t="e">
        <f ca="1">SUM($D$36:BG36)</f>
        <v>#REF!</v>
      </c>
      <c r="BH37" s="3" t="e">
        <f ca="1">SUM($D$36:BH36)</f>
        <v>#REF!</v>
      </c>
      <c r="BI37" s="3" t="e">
        <f ca="1">SUM($D$36:BI36)</f>
        <v>#REF!</v>
      </c>
      <c r="BJ37" s="3" t="e">
        <f ca="1">SUM($D$36:BJ36)</f>
        <v>#REF!</v>
      </c>
      <c r="BK37" s="3" t="e">
        <f ca="1">SUM($D$36:BK36)</f>
        <v>#REF!</v>
      </c>
      <c r="BL37" s="3" t="e">
        <f ca="1">SUM($D$36:BL36)</f>
        <v>#REF!</v>
      </c>
      <c r="BM37" s="3" t="e">
        <f ca="1">SUM($D$36:BM36)</f>
        <v>#REF!</v>
      </c>
      <c r="BN37" s="3" t="e">
        <f ca="1">SUM($D$36:BN36)</f>
        <v>#REF!</v>
      </c>
      <c r="BO37" s="3" t="e">
        <f ca="1">SUM($D$36:BO36)</f>
        <v>#REF!</v>
      </c>
      <c r="BP37" s="3" t="e">
        <f ca="1">SUM($D$36:BP36)</f>
        <v>#REF!</v>
      </c>
      <c r="BQ37" s="3" t="e">
        <f ca="1">SUM($D$36:BQ36)</f>
        <v>#REF!</v>
      </c>
      <c r="BR37" s="3" t="e">
        <f ca="1">SUM($D$36:BR36)</f>
        <v>#REF!</v>
      </c>
      <c r="BS37" s="3" t="e">
        <f ca="1">SUM($D$36:BS36)</f>
        <v>#REF!</v>
      </c>
      <c r="BT37" s="3" t="e">
        <f ca="1">SUM($D$36:BT36)</f>
        <v>#REF!</v>
      </c>
      <c r="BU37" s="3" t="e">
        <f ca="1">SUM($D$36:BU36)</f>
        <v>#REF!</v>
      </c>
      <c r="BV37" s="3" t="e">
        <f ca="1">SUM($D$36:BV36)</f>
        <v>#REF!</v>
      </c>
      <c r="BW37" s="3" t="e">
        <f ca="1">SUM($D$36:BW36)</f>
        <v>#REF!</v>
      </c>
      <c r="BX37" s="3" t="e">
        <f ca="1">SUM($D$36:BX36)</f>
        <v>#REF!</v>
      </c>
      <c r="BY37" s="3" t="e">
        <f ca="1">SUM($D$36:BY36)</f>
        <v>#REF!</v>
      </c>
      <c r="BZ37" s="3" t="e">
        <f ca="1">SUM($D$36:BZ36)</f>
        <v>#REF!</v>
      </c>
      <c r="CA37" s="3" t="e">
        <f ca="1">SUM($D$36:CA36)</f>
        <v>#REF!</v>
      </c>
      <c r="CB37" s="3" t="e">
        <f ca="1">SUM($D$36:CB36)</f>
        <v>#REF!</v>
      </c>
      <c r="CC37" s="3" t="e">
        <f ca="1">SUM($D$36:CC36)</f>
        <v>#REF!</v>
      </c>
      <c r="CD37" s="3" t="e">
        <f ca="1">SUM($D$36:CD36)</f>
        <v>#REF!</v>
      </c>
      <c r="CE37" s="3" t="e">
        <f ca="1">SUM($D$36:CE36)</f>
        <v>#REF!</v>
      </c>
      <c r="CF37" s="3" t="e">
        <f ca="1">SUM($D$36:CF36)</f>
        <v>#REF!</v>
      </c>
      <c r="CG37" s="3" t="e">
        <f ca="1">SUM($D$36:CG36)</f>
        <v>#REF!</v>
      </c>
      <c r="CH37" s="3" t="e">
        <f ca="1">SUM($D$36:CH36)</f>
        <v>#REF!</v>
      </c>
      <c r="CI37" s="3" t="e">
        <f ca="1">SUM($D$36:CI36)</f>
        <v>#REF!</v>
      </c>
      <c r="CJ37" s="3" t="e">
        <f ca="1">SUM($D$36:CJ36)</f>
        <v>#REF!</v>
      </c>
      <c r="CK37" s="3" t="e">
        <f ca="1">SUM($D$36:CK36)</f>
        <v>#REF!</v>
      </c>
      <c r="CL37" s="3" t="e">
        <f ca="1">SUM($D$36:CL36)</f>
        <v>#REF!</v>
      </c>
      <c r="CM37" s="3" t="e">
        <f ca="1">SUM($D$36:CM36)</f>
        <v>#REF!</v>
      </c>
      <c r="CN37" s="3" t="e">
        <f ca="1">SUM($D$36:CN36)</f>
        <v>#REF!</v>
      </c>
      <c r="CO37" s="3" t="e">
        <f ca="1">SUM($D$36:CO36)</f>
        <v>#REF!</v>
      </c>
      <c r="CP37" s="3" t="e">
        <f ca="1">SUM($D$36:CP36)</f>
        <v>#REF!</v>
      </c>
    </row>
    <row r="38" spans="1:94">
      <c r="A38" s="73" t="s">
        <v>283</v>
      </c>
      <c r="C38" s="164" t="e">
        <f ca="1">IRR(OFFSET(D36,0,0):OFFSET(D36,0,Sheet1!$D$16),0.0001)*12</f>
        <v>#VALUE!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0</v>
      </c>
      <c r="E40" s="3">
        <f t="shared" ref="E40:BP40" ca="1" si="10">E4-E6-E9+E10+E21+E30</f>
        <v>-156372191.56749159</v>
      </c>
      <c r="F40" s="3">
        <f t="shared" ca="1" si="10"/>
        <v>-52124063.855830543</v>
      </c>
      <c r="G40" s="3">
        <f t="shared" ca="1" si="10"/>
        <v>-52124063.855830543</v>
      </c>
      <c r="H40" s="3">
        <f t="shared" ca="1" si="10"/>
        <v>-49789495.9424669</v>
      </c>
      <c r="I40" s="3">
        <f t="shared" ca="1" si="10"/>
        <v>-49789495.9424669</v>
      </c>
      <c r="J40" s="3">
        <f t="shared" ca="1" si="10"/>
        <v>-43811270.515739635</v>
      </c>
      <c r="K40" s="3">
        <f t="shared" ca="1" si="10"/>
        <v>-43811270.515739635</v>
      </c>
      <c r="L40" s="3">
        <f t="shared" ca="1" si="10"/>
        <v>-25876594.235557821</v>
      </c>
      <c r="M40" s="3">
        <f t="shared" ca="1" si="10"/>
        <v>-25876594.235557821</v>
      </c>
      <c r="N40" s="3">
        <f t="shared" ca="1" si="10"/>
        <v>-25876594.235557821</v>
      </c>
      <c r="O40" s="3">
        <f t="shared" ca="1" si="10"/>
        <v>-25876594.235557821</v>
      </c>
      <c r="P40" s="3">
        <f t="shared" ca="1" si="10"/>
        <v>-25876594.235557821</v>
      </c>
      <c r="Q40" s="166">
        <f t="shared" ca="1" si="10"/>
        <v>-25876594.235557821</v>
      </c>
      <c r="R40" s="3">
        <f t="shared" ca="1" si="10"/>
        <v>-25876568.555285081</v>
      </c>
      <c r="S40" s="3">
        <f t="shared" ca="1" si="10"/>
        <v>-22563888.98760327</v>
      </c>
      <c r="T40" s="3">
        <f t="shared" ca="1" si="10"/>
        <v>-19574710.513694167</v>
      </c>
      <c r="U40" s="3">
        <f t="shared" ca="1" si="10"/>
        <v>-11091793.778330542</v>
      </c>
      <c r="V40" s="3">
        <f t="shared" ca="1" si="10"/>
        <v>-11091596.49669417</v>
      </c>
      <c r="W40" s="3">
        <f t="shared" ca="1" si="10"/>
        <v>66481217.56522727</v>
      </c>
      <c r="X40" s="3">
        <f t="shared" ca="1" si="10"/>
        <v>24731255.56522727</v>
      </c>
      <c r="Y40" s="3">
        <f t="shared" ca="1" si="10"/>
        <v>66481217.56522727</v>
      </c>
      <c r="Z40" s="3">
        <f t="shared" ca="1" si="10"/>
        <v>66481217.56522727</v>
      </c>
      <c r="AA40" s="3">
        <f t="shared" ca="1" si="10"/>
        <v>66481217.56522727</v>
      </c>
      <c r="AB40" s="3">
        <f t="shared" ca="1" si="10"/>
        <v>66481217.56522727</v>
      </c>
      <c r="AC40" s="3">
        <f t="shared" ca="1" si="10"/>
        <v>62522890.56522727</v>
      </c>
      <c r="AD40" s="3">
        <f t="shared" ca="1" si="10"/>
        <v>62523031.873318195</v>
      </c>
      <c r="AE40" s="3">
        <f t="shared" ca="1" si="10"/>
        <v>67231453.186863631</v>
      </c>
      <c r="AF40" s="3">
        <f t="shared" ca="1" si="10"/>
        <v>67231730.842500031</v>
      </c>
      <c r="AG40" s="3">
        <f t="shared" ca="1" si="10"/>
        <v>68427502.334227279</v>
      </c>
      <c r="AH40" s="3">
        <f t="shared" ca="1" si="10"/>
        <v>68428259.301136404</v>
      </c>
      <c r="AI40" s="3">
        <f t="shared" ca="1" si="10"/>
        <v>71688266.776318178</v>
      </c>
      <c r="AJ40" s="3">
        <f t="shared" ca="1" si="10"/>
        <v>71688266.776318178</v>
      </c>
      <c r="AK40" s="3">
        <f t="shared" ca="1" si="10"/>
        <v>71688266.776318178</v>
      </c>
      <c r="AL40" s="3">
        <f t="shared" ca="1" si="10"/>
        <v>65573922.241318181</v>
      </c>
      <c r="AM40" s="3">
        <f t="shared" ca="1" si="10"/>
        <v>65573922.241318181</v>
      </c>
      <c r="AN40" s="3">
        <f t="shared" ca="1" si="10"/>
        <v>49916665.171318181</v>
      </c>
      <c r="AO40" s="3">
        <f t="shared" ca="1" si="10"/>
        <v>49916665.171318181</v>
      </c>
      <c r="AP40" s="3">
        <f t="shared" ca="1" si="10"/>
        <v>7230742.7891363744</v>
      </c>
      <c r="AQ40" s="3">
        <f t="shared" ca="1" si="10"/>
        <v>7828628.5350000001</v>
      </c>
      <c r="AR40" s="3">
        <f t="shared" ca="1" si="10"/>
        <v>7828628.5350000001</v>
      </c>
      <c r="AS40" s="3">
        <f t="shared" ca="1" si="10"/>
        <v>7828628.5350000001</v>
      </c>
      <c r="AT40" s="3">
        <f t="shared" ca="1" si="10"/>
        <v>7828628.5350000001</v>
      </c>
      <c r="AU40" s="3">
        <f t="shared" ca="1" si="10"/>
        <v>7828628.5350000001</v>
      </c>
      <c r="AV40" s="3">
        <f t="shared" ca="1" si="10"/>
        <v>7828628.5350000001</v>
      </c>
      <c r="AW40" s="3" t="e">
        <f t="shared" ca="1" si="10"/>
        <v>#REF!</v>
      </c>
      <c r="AX40" s="3" t="e">
        <f t="shared" ca="1" si="10"/>
        <v>#REF!</v>
      </c>
      <c r="AY40" s="3" t="e">
        <f t="shared" ca="1" si="10"/>
        <v>#REF!</v>
      </c>
      <c r="AZ40" s="3" t="e">
        <f t="shared" ca="1" si="10"/>
        <v>#REF!</v>
      </c>
      <c r="BA40" s="3" t="e">
        <f t="shared" ca="1" si="10"/>
        <v>#REF!</v>
      </c>
      <c r="BB40" s="3" t="e">
        <f t="shared" ca="1" si="10"/>
        <v>#REF!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 t="e">
        <f t="shared" ca="1" si="10"/>
        <v>#REF!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-111269482.82604678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 t="e">
        <f t="shared" ca="1" si="12"/>
        <v>#REF!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-397520144.07696241</v>
      </c>
      <c r="E43" s="3">
        <f t="shared" ref="E43:BP43" ca="1" si="13">E34+E42</f>
        <v>-462092044.09945959</v>
      </c>
      <c r="F43" s="3">
        <f t="shared" ca="1" si="13"/>
        <v>-474539880.26612628</v>
      </c>
      <c r="G43" s="3">
        <f t="shared" ca="1" si="13"/>
        <v>-487026839.30779296</v>
      </c>
      <c r="H43" s="3">
        <f t="shared" ca="1" si="13"/>
        <v>-499509553.82398045</v>
      </c>
      <c r="I43" s="3">
        <f t="shared" ca="1" si="13"/>
        <v>-511992268.34016794</v>
      </c>
      <c r="J43" s="3">
        <f t="shared" ca="1" si="13"/>
        <v>-524663759.52708274</v>
      </c>
      <c r="K43" s="3">
        <f t="shared" ca="1" si="13"/>
        <v>-537335250.71399748</v>
      </c>
      <c r="L43" s="3">
        <f t="shared" ca="1" si="13"/>
        <v>-550573071.91309404</v>
      </c>
      <c r="M43" s="3">
        <f t="shared" ca="1" si="13"/>
        <v>-563810893.1121906</v>
      </c>
      <c r="N43" s="3">
        <f t="shared" ca="1" si="13"/>
        <v>-577048714.31128716</v>
      </c>
      <c r="O43" s="3">
        <f t="shared" ca="1" si="13"/>
        <v>-590286535.51038373</v>
      </c>
      <c r="P43" s="3">
        <f t="shared" ca="1" si="13"/>
        <v>-603524356.70948029</v>
      </c>
      <c r="Q43" s="166">
        <f t="shared" ca="1" si="13"/>
        <v>-616762177.90857685</v>
      </c>
      <c r="R43" s="3">
        <f t="shared" ca="1" si="13"/>
        <v>-629999999.06098366</v>
      </c>
      <c r="S43" s="3">
        <f t="shared" ca="1" si="13"/>
        <v>-643244354.78006649</v>
      </c>
      <c r="T43" s="3">
        <f t="shared" ca="1" si="13"/>
        <v>-656583100.91105843</v>
      </c>
      <c r="U43" s="3">
        <f t="shared" ca="1" si="13"/>
        <v>-672704535.89343905</v>
      </c>
      <c r="V43" s="3">
        <f t="shared" ca="1" si="13"/>
        <v>-688826180.61672878</v>
      </c>
      <c r="W43" s="3">
        <f t="shared" ca="1" si="13"/>
        <v>-732003785.04229128</v>
      </c>
      <c r="X43" s="3">
        <f t="shared" ca="1" si="13"/>
        <v>-802305453.32368433</v>
      </c>
      <c r="Y43" s="3">
        <f t="shared" ca="1" si="13"/>
        <v>-872607121.60507739</v>
      </c>
      <c r="Z43" s="3">
        <f t="shared" ca="1" si="13"/>
        <v>-880239407.51782179</v>
      </c>
      <c r="AA43" s="3">
        <f t="shared" ca="1" si="13"/>
        <v>-813758189.95259452</v>
      </c>
      <c r="AB43" s="3">
        <f t="shared" ca="1" si="13"/>
        <v>-747276972.38736725</v>
      </c>
      <c r="AC43" s="3">
        <f t="shared" ca="1" si="13"/>
        <v>-684754081.82213998</v>
      </c>
      <c r="AD43" s="3">
        <f t="shared" ca="1" si="13"/>
        <v>-622231049.94882178</v>
      </c>
      <c r="AE43" s="3">
        <f t="shared" ca="1" si="13"/>
        <v>-554999596.76195812</v>
      </c>
      <c r="AF43" s="3">
        <f t="shared" ca="1" si="13"/>
        <v>-487767865.91945809</v>
      </c>
      <c r="AG43" s="3">
        <f t="shared" ca="1" si="13"/>
        <v>-419340363.58523083</v>
      </c>
      <c r="AH43" s="3">
        <f t="shared" ca="1" si="13"/>
        <v>-350912104.28409445</v>
      </c>
      <c r="AI43" s="3">
        <f t="shared" ca="1" si="13"/>
        <v>-279223837.50777626</v>
      </c>
      <c r="AJ43" s="3">
        <f t="shared" ca="1" si="13"/>
        <v>-207535570.73145807</v>
      </c>
      <c r="AK43" s="3">
        <f t="shared" ca="1" si="13"/>
        <v>-135847303.95513988</v>
      </c>
      <c r="AL43" s="3">
        <f t="shared" ca="1" si="13"/>
        <v>-70273381.713821694</v>
      </c>
      <c r="AM43" s="3">
        <f t="shared" ca="1" si="13"/>
        <v>-4699459.4725035131</v>
      </c>
      <c r="AN43" s="3">
        <f t="shared" ca="1" si="13"/>
        <v>45217205.698814668</v>
      </c>
      <c r="AO43" s="3">
        <f t="shared" ca="1" si="13"/>
        <v>95133870.870132849</v>
      </c>
      <c r="AP43" s="3">
        <f t="shared" ca="1" si="13"/>
        <v>102364613.65926923</v>
      </c>
      <c r="AQ43" s="3">
        <f t="shared" ca="1" si="13"/>
        <v>171447408.8609359</v>
      </c>
      <c r="AR43" s="3">
        <f t="shared" ca="1" si="13"/>
        <v>179277096.42371368</v>
      </c>
      <c r="AS43" s="3">
        <f t="shared" ca="1" si="13"/>
        <v>187106788.39910719</v>
      </c>
      <c r="AT43" s="3">
        <f t="shared" ca="1" si="13"/>
        <v>194936484.80550236</v>
      </c>
      <c r="AU43" s="3">
        <f t="shared" ca="1" si="13"/>
        <v>202766185.66136166</v>
      </c>
      <c r="AV43" s="3">
        <f t="shared" ca="1" si="13"/>
        <v>210595890.98522455</v>
      </c>
      <c r="AW43" s="3" t="e">
        <f t="shared" ca="1" si="13"/>
        <v>#REF!</v>
      </c>
      <c r="AX43" s="3" t="e">
        <f t="shared" ca="1" si="13"/>
        <v>#REF!</v>
      </c>
      <c r="AY43" s="3" t="e">
        <f t="shared" ca="1" si="13"/>
        <v>#REF!</v>
      </c>
      <c r="AZ43" s="3" t="e">
        <f t="shared" ca="1" si="13"/>
        <v>#REF!</v>
      </c>
      <c r="BA43" s="3" t="e">
        <f t="shared" ca="1" si="13"/>
        <v>#REF!</v>
      </c>
      <c r="BB43" s="3" t="e">
        <f t="shared" ca="1" si="13"/>
        <v>#REF!</v>
      </c>
      <c r="BC43" s="3" t="e">
        <f t="shared" ca="1" si="13"/>
        <v>#REF!</v>
      </c>
      <c r="BD43" s="3" t="e">
        <f t="shared" ca="1" si="13"/>
        <v>#REF!</v>
      </c>
      <c r="BE43" s="3" t="e">
        <f t="shared" ca="1" si="13"/>
        <v>#REF!</v>
      </c>
      <c r="BF43" s="3" t="e">
        <f t="shared" ca="1" si="13"/>
        <v>#REF!</v>
      </c>
      <c r="BG43" s="3" t="e">
        <f t="shared" ca="1" si="13"/>
        <v>#REF!</v>
      </c>
      <c r="BH43" s="3" t="e">
        <f t="shared" ca="1" si="13"/>
        <v>#REF!</v>
      </c>
      <c r="BI43" s="3" t="e">
        <f t="shared" ca="1" si="13"/>
        <v>#REF!</v>
      </c>
      <c r="BJ43" s="3" t="e">
        <f t="shared" ca="1" si="13"/>
        <v>#REF!</v>
      </c>
      <c r="BK43" s="3" t="e">
        <f t="shared" ca="1" si="13"/>
        <v>#REF!</v>
      </c>
      <c r="BL43" s="3" t="e">
        <f t="shared" ca="1" si="13"/>
        <v>#REF!</v>
      </c>
      <c r="BM43" s="3" t="e">
        <f t="shared" ca="1" si="13"/>
        <v>#REF!</v>
      </c>
      <c r="BN43" s="3" t="e">
        <f t="shared" ca="1" si="13"/>
        <v>#REF!</v>
      </c>
      <c r="BO43" s="3" t="e">
        <f t="shared" ca="1" si="13"/>
        <v>#REF!</v>
      </c>
      <c r="BP43" s="3" t="e">
        <f t="shared" ca="1" si="13"/>
        <v>#REF!</v>
      </c>
      <c r="BQ43" s="3" t="e">
        <f t="shared" ref="BQ43:BV43" ca="1" si="14">BQ34+BQ42</f>
        <v>#REF!</v>
      </c>
      <c r="BR43" s="3" t="e">
        <f t="shared" ca="1" si="14"/>
        <v>#REF!</v>
      </c>
      <c r="BS43" s="3" t="e">
        <f t="shared" ca="1" si="14"/>
        <v>#REF!</v>
      </c>
      <c r="BT43" s="3" t="e">
        <f t="shared" ca="1" si="14"/>
        <v>#REF!</v>
      </c>
      <c r="BU43" s="3" t="e">
        <f t="shared" ca="1" si="14"/>
        <v>#REF!</v>
      </c>
      <c r="BV43" s="3" t="e">
        <f t="shared" ca="1" si="14"/>
        <v>#REF!</v>
      </c>
      <c r="BW43" s="3" t="e">
        <f ca="1">BW34+BW42</f>
        <v>#REF!</v>
      </c>
      <c r="BX43" s="3" t="e">
        <f t="shared" ref="BX43:CP43" ca="1" si="15">BX34+BX42</f>
        <v>#REF!</v>
      </c>
      <c r="BY43" s="3" t="e">
        <f t="shared" ca="1" si="15"/>
        <v>#REF!</v>
      </c>
      <c r="BZ43" s="3" t="e">
        <f t="shared" ca="1" si="15"/>
        <v>#REF!</v>
      </c>
      <c r="CA43" s="3" t="e">
        <f t="shared" ca="1" si="15"/>
        <v>#REF!</v>
      </c>
      <c r="CB43" s="3" t="e">
        <f t="shared" ca="1" si="15"/>
        <v>#REF!</v>
      </c>
      <c r="CC43" s="3" t="e">
        <f t="shared" ca="1" si="15"/>
        <v>#REF!</v>
      </c>
      <c r="CD43" s="3" t="e">
        <f t="shared" ca="1" si="15"/>
        <v>#REF!</v>
      </c>
      <c r="CE43" s="3" t="e">
        <f t="shared" ca="1" si="15"/>
        <v>#REF!</v>
      </c>
      <c r="CF43" s="3" t="e">
        <f t="shared" ca="1" si="15"/>
        <v>#REF!</v>
      </c>
      <c r="CG43" s="3" t="e">
        <f t="shared" ca="1" si="15"/>
        <v>#REF!</v>
      </c>
      <c r="CH43" s="3" t="e">
        <f t="shared" ca="1" si="15"/>
        <v>#REF!</v>
      </c>
      <c r="CI43" s="3" t="e">
        <f t="shared" ca="1" si="15"/>
        <v>#REF!</v>
      </c>
      <c r="CJ43" s="3" t="e">
        <f t="shared" ca="1" si="15"/>
        <v>#REF!</v>
      </c>
      <c r="CK43" s="3" t="e">
        <f t="shared" ca="1" si="15"/>
        <v>#REF!</v>
      </c>
      <c r="CL43" s="3" t="e">
        <f t="shared" ca="1" si="15"/>
        <v>#REF!</v>
      </c>
      <c r="CM43" s="3" t="e">
        <f t="shared" ca="1" si="15"/>
        <v>#REF!</v>
      </c>
      <c r="CN43" s="3" t="e">
        <f t="shared" ca="1" si="15"/>
        <v>#REF!</v>
      </c>
      <c r="CO43" s="3" t="e">
        <f t="shared" ca="1" si="15"/>
        <v>#REF!</v>
      </c>
      <c r="CP43" s="3" t="e">
        <f t="shared" ca="1" si="15"/>
        <v>#REF!</v>
      </c>
    </row>
    <row r="44" spans="1:94" ht="15">
      <c r="A44" s="78" t="s">
        <v>287</v>
      </c>
      <c r="C44" s="79">
        <f ca="1">ABS(SUMIF(D43:CF43,"&lt;0",D43:CF43)/COUNTIF(D43:CF43,"&lt;0"))</f>
        <v>537606089.06705821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C73"/>
  <sheetViews>
    <sheetView topLeftCell="A5" workbookViewId="0">
      <selection activeCell="F30" sqref="F30"/>
    </sheetView>
  </sheetViews>
  <sheetFormatPr defaultColWidth="11" defaultRowHeight="14.25"/>
  <cols>
    <col min="2" max="7" width="15.875" bestFit="1" customWidth="1"/>
    <col min="8" max="56" width="16.875" bestFit="1" customWidth="1"/>
    <col min="57" max="67" width="15.625" bestFit="1" customWidth="1"/>
    <col min="68" max="68" width="15.875" bestFit="1" customWidth="1"/>
    <col min="69" max="81" width="15.625" bestFit="1" customWidth="1"/>
  </cols>
  <sheetData>
    <row r="1" spans="1:4">
      <c r="B1" t="s">
        <v>400</v>
      </c>
      <c r="C1" t="s">
        <v>401</v>
      </c>
      <c r="D1" t="s">
        <v>402</v>
      </c>
    </row>
    <row r="2" spans="1:4">
      <c r="A2" t="s">
        <v>390</v>
      </c>
    </row>
    <row r="3" spans="1:4">
      <c r="A3" t="s">
        <v>391</v>
      </c>
    </row>
    <row r="4" spans="1:4">
      <c r="A4" t="s">
        <v>392</v>
      </c>
    </row>
    <row r="5" spans="1:4">
      <c r="A5" t="s">
        <v>393</v>
      </c>
    </row>
    <row r="6" spans="1:4">
      <c r="A6" t="s">
        <v>394</v>
      </c>
    </row>
    <row r="7" spans="1:4">
      <c r="A7" t="s">
        <v>395</v>
      </c>
    </row>
    <row r="8" spans="1:4">
      <c r="A8" t="s">
        <v>396</v>
      </c>
    </row>
    <row r="9" spans="1:4">
      <c r="A9" t="s">
        <v>397</v>
      </c>
    </row>
    <row r="10" spans="1:4">
      <c r="A10" t="s">
        <v>398</v>
      </c>
    </row>
    <row r="11" spans="1:4">
      <c r="A11" t="s">
        <v>399</v>
      </c>
    </row>
    <row r="13" spans="1:4">
      <c r="A13" t="s">
        <v>15</v>
      </c>
    </row>
    <row r="14" spans="1:4">
      <c r="A14" t="s">
        <v>403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394</v>
      </c>
    </row>
    <row r="19" spans="1:81">
      <c r="A19" t="s">
        <v>399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404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405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412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406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5836048.5783698075</v>
      </c>
      <c r="G30" s="3">
        <f ca="1">Sheet1!I152</f>
        <v>5836048.5783698075</v>
      </c>
      <c r="H30" s="3">
        <f ca="1">Sheet1!J152</f>
        <v>5836048.5783698075</v>
      </c>
      <c r="I30" s="3">
        <f ca="1">Sheet1!K152</f>
        <v>5836048.5783698075</v>
      </c>
      <c r="J30" s="3">
        <f ca="1">Sheet1!L152</f>
        <v>5836048.5783698075</v>
      </c>
      <c r="K30" s="3">
        <f ca="1">Sheet1!M152</f>
        <v>5836048.5783698075</v>
      </c>
      <c r="L30" s="3">
        <f ca="1">Sheet1!N152</f>
        <v>5836048.5783698075</v>
      </c>
      <c r="M30" s="3">
        <f ca="1">Sheet1!O152</f>
        <v>5836048.5783698075</v>
      </c>
      <c r="N30" s="3">
        <f ca="1">Sheet1!P152</f>
        <v>5836048.5783698075</v>
      </c>
      <c r="O30" s="3">
        <f ca="1">Sheet1!Q152</f>
        <v>5836048.5783698075</v>
      </c>
      <c r="P30" s="3">
        <f ca="1">Sheet1!R152</f>
        <v>5836112.7749683727</v>
      </c>
      <c r="Q30" s="3">
        <f ca="1">Sheet1!S152</f>
        <v>17116688.222068112</v>
      </c>
      <c r="R30" s="3">
        <f ca="1">Sheet1!T152</f>
        <v>17116688.222068112</v>
      </c>
      <c r="S30" s="3">
        <f ca="1">Sheet1!U152</f>
        <v>17116688.222068112</v>
      </c>
      <c r="T30" s="3">
        <f ca="1">Sheet1!V152</f>
        <v>17116688.222068112</v>
      </c>
      <c r="U30" s="3">
        <f ca="1">Sheet1!W152</f>
        <v>17116688.222068112</v>
      </c>
      <c r="V30" s="3">
        <f ca="1">Sheet1!X152</f>
        <v>17116688.222068112</v>
      </c>
      <c r="W30" s="3">
        <f ca="1">Sheet1!Y152</f>
        <v>17116688.222068112</v>
      </c>
      <c r="X30" s="3">
        <f ca="1">Sheet1!Z152</f>
        <v>17116688.222068112</v>
      </c>
      <c r="Y30" s="3">
        <f ca="1">Sheet1!AA152</f>
        <v>17116688.222068112</v>
      </c>
      <c r="Z30" s="3">
        <f ca="1">Sheet1!AB152</f>
        <v>17116688.222068112</v>
      </c>
      <c r="AA30" s="3">
        <f ca="1">Sheet1!AC152</f>
        <v>17116688.222068112</v>
      </c>
      <c r="AB30" s="3">
        <f ca="1">Sheet1!AD152</f>
        <v>17117016.863007832</v>
      </c>
      <c r="AC30" s="3">
        <f ca="1">Sheet1!AE152</f>
        <v>21455093.820443124</v>
      </c>
      <c r="AD30" s="3">
        <f ca="1">Sheet1!AF152</f>
        <v>21455093.820443124</v>
      </c>
      <c r="AE30" s="3">
        <f ca="1">Sheet1!AG152</f>
        <v>21455093.820443124</v>
      </c>
      <c r="AF30" s="3">
        <f ca="1">Sheet1!AH152</f>
        <v>21455093.820443124</v>
      </c>
      <c r="AG30" s="3">
        <f ca="1">Sheet1!AI152</f>
        <v>21455093.820443124</v>
      </c>
      <c r="AH30" s="3">
        <f ca="1">Sheet1!AJ152</f>
        <v>21455093.820443124</v>
      </c>
      <c r="AI30" s="3">
        <f ca="1">Sheet1!AK152</f>
        <v>21455093.820443124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0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0</v>
      </c>
      <c r="R31" s="3">
        <f ca="1">Sheet1!T159</f>
        <v>0</v>
      </c>
      <c r="S31" s="3">
        <f ca="1">Sheet1!U159</f>
        <v>0</v>
      </c>
      <c r="T31" s="3">
        <f ca="1">Sheet1!V159</f>
        <v>0</v>
      </c>
      <c r="U31" s="3">
        <f ca="1">Sheet1!W159</f>
        <v>0</v>
      </c>
      <c r="V31" s="3">
        <f ca="1">Sheet1!X159</f>
        <v>166896727.89107499</v>
      </c>
      <c r="W31" s="3">
        <f ca="1">Sheet1!Y159</f>
        <v>0</v>
      </c>
      <c r="X31" s="3">
        <f ca="1">Sheet1!Z159</f>
        <v>0</v>
      </c>
      <c r="Y31" s="3">
        <f ca="1">Sheet1!AA159</f>
        <v>0</v>
      </c>
      <c r="Z31" s="3">
        <f ca="1">Sheet1!AB159</f>
        <v>0</v>
      </c>
      <c r="AA31" s="3">
        <f ca="1">Sheet1!AC159</f>
        <v>17116688.222068112</v>
      </c>
      <c r="AB31" s="3">
        <f ca="1">Sheet1!AD159</f>
        <v>17116688.222068112</v>
      </c>
      <c r="AC31" s="3">
        <f ca="1">Sheet1!AE159</f>
        <v>17116688.222068112</v>
      </c>
      <c r="AD31" s="3">
        <f ca="1">Sheet1!AF159</f>
        <v>17116688.222068112</v>
      </c>
      <c r="AE31" s="3">
        <f ca="1">Sheet1!AG159</f>
        <v>17116688.222068112</v>
      </c>
      <c r="AF31" s="3">
        <f ca="1">Sheet1!AH159</f>
        <v>17117016.863007832</v>
      </c>
      <c r="AG31" s="3">
        <f ca="1">Sheet1!AI159</f>
        <v>21455093.820443124</v>
      </c>
      <c r="AH31" s="3">
        <f ca="1">Sheet1!AJ159</f>
        <v>21455093.820443124</v>
      </c>
      <c r="AI31" s="3">
        <f ca="1">Sheet1!AK159</f>
        <v>21455093.820443124</v>
      </c>
      <c r="AJ31" s="3">
        <f ca="1">Sheet1!AL159</f>
        <v>21455093.820443124</v>
      </c>
      <c r="AK31" s="3">
        <f ca="1">Sheet1!AM159</f>
        <v>21455093.820443124</v>
      </c>
      <c r="AL31" s="3">
        <f ca="1">Sheet1!AN159</f>
        <v>21455093.820443124</v>
      </c>
      <c r="AM31" s="3">
        <f ca="1">Sheet1!AO159</f>
        <v>21455093.820443124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411134339.838211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0</v>
      </c>
      <c r="C33" s="3">
        <f>Sheet1!D94</f>
        <v>156372191.56749159</v>
      </c>
      <c r="D33" s="3">
        <f>Sheet1!E94</f>
        <v>52124063.855830543</v>
      </c>
      <c r="E33" s="3">
        <f>Sheet1!F94</f>
        <v>52124063.855830543</v>
      </c>
      <c r="F33" s="3">
        <f>Sheet1!G94</f>
        <v>52124063.855830543</v>
      </c>
      <c r="G33" s="3">
        <f>Sheet1!H94</f>
        <v>52124063.855830543</v>
      </c>
      <c r="H33" s="3">
        <f>Sheet1!I94</f>
        <v>52124063.855830543</v>
      </c>
      <c r="I33" s="3">
        <f>Sheet1!J94</f>
        <v>52124063.855830543</v>
      </c>
      <c r="J33" s="3">
        <f>Sheet1!K94</f>
        <v>52124063.855830543</v>
      </c>
      <c r="K33" s="3">
        <f>Sheet1!L94</f>
        <v>52124063.855830543</v>
      </c>
      <c r="L33" s="3">
        <f>Sheet1!M94</f>
        <v>52124063.855830543</v>
      </c>
      <c r="M33" s="3">
        <f>Sheet1!N94</f>
        <v>52124063.855830543</v>
      </c>
      <c r="N33" s="3">
        <f>Sheet1!O94</f>
        <v>52124063.855830543</v>
      </c>
      <c r="O33" s="3">
        <f>Sheet1!P94</f>
        <v>52124063.855830543</v>
      </c>
      <c r="P33" s="3">
        <f>Sheet1!Q94</f>
        <v>52124063.855830543</v>
      </c>
      <c r="Q33" s="3">
        <f>Sheet1!R94</f>
        <v>52124063.855830543</v>
      </c>
      <c r="R33" s="3">
        <f>Sheet1!S94</f>
        <v>52124063.855830543</v>
      </c>
      <c r="S33" s="3">
        <f>Sheet1!T94</f>
        <v>52124063.855830543</v>
      </c>
      <c r="T33" s="3">
        <f>Sheet1!U94</f>
        <v>52124063.855830543</v>
      </c>
      <c r="U33" s="3">
        <f>Sheet1!V94</f>
        <v>0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413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654544.80000000005</v>
      </c>
      <c r="G34" s="3">
        <f ca="1">SUM(Sheet1!I234:I237)</f>
        <v>654544.80000000005</v>
      </c>
      <c r="H34" s="3">
        <f ca="1">SUM(Sheet1!J234:J237)</f>
        <v>654544.80000000005</v>
      </c>
      <c r="I34" s="3">
        <f ca="1">SUM(Sheet1!K234:K237)</f>
        <v>654544.80000000005</v>
      </c>
      <c r="J34" s="3">
        <f ca="1">SUM(Sheet1!L234:L237)</f>
        <v>654544.80000000005</v>
      </c>
      <c r="K34" s="3">
        <f ca="1">SUM(Sheet1!M234:M237)</f>
        <v>654544.80000000005</v>
      </c>
      <c r="L34" s="3">
        <f ca="1">SUM(Sheet1!N234:N237)</f>
        <v>654544.80000000005</v>
      </c>
      <c r="M34" s="3">
        <f ca="1">SUM(Sheet1!O234:O237)</f>
        <v>654544.80000000005</v>
      </c>
      <c r="N34" s="3">
        <f ca="1">SUM(Sheet1!P234:P237)</f>
        <v>654544.80000000005</v>
      </c>
      <c r="O34" s="3">
        <f ca="1">SUM(Sheet1!Q234:Q237)</f>
        <v>654544.80000000005</v>
      </c>
      <c r="P34" s="3">
        <f ca="1">SUM(Sheet1!R234:R237)</f>
        <v>654552.00000000035</v>
      </c>
      <c r="Q34" s="3">
        <f ca="1">SUM(Sheet1!S234:S237)</f>
        <v>1583330.8</v>
      </c>
      <c r="R34" s="3">
        <f ca="1">SUM(Sheet1!T234:T237)</f>
        <v>1583330.8</v>
      </c>
      <c r="S34" s="3">
        <f ca="1">SUM(Sheet1!U234:U237)</f>
        <v>1583330.8</v>
      </c>
      <c r="T34" s="3">
        <f ca="1">SUM(Sheet1!V234:V237)</f>
        <v>1583330.8</v>
      </c>
      <c r="U34" s="3">
        <f ca="1">SUM(Sheet1!W234:W237)</f>
        <v>1583330.8</v>
      </c>
      <c r="V34" s="3">
        <f ca="1">SUM(Sheet1!X234:X237)</f>
        <v>18283315.600000001</v>
      </c>
      <c r="W34" s="3">
        <f ca="1">SUM(Sheet1!Y234:Y237)</f>
        <v>1583330.8</v>
      </c>
      <c r="X34" s="3">
        <f ca="1">SUM(Sheet1!Z234:Z237)</f>
        <v>1583330.8</v>
      </c>
      <c r="Y34" s="3">
        <f ca="1">SUM(Sheet1!AA234:AA237)</f>
        <v>1583330.8</v>
      </c>
      <c r="Z34" s="3">
        <f ca="1">SUM(Sheet1!AB234:AB237)</f>
        <v>1583330.8</v>
      </c>
      <c r="AA34" s="3">
        <f ca="1">SUM(Sheet1!AC234:AC237)</f>
        <v>3166661.6</v>
      </c>
      <c r="AB34" s="3">
        <f ca="1">SUM(Sheet1!AD234:AD237)</f>
        <v>3166692.0000000019</v>
      </c>
      <c r="AC34" s="3">
        <f ca="1">SUM(Sheet1!AE234:AE237)</f>
        <v>3297614.8</v>
      </c>
      <c r="AD34" s="3">
        <f ca="1">SUM(Sheet1!AF234:AF237)</f>
        <v>3297614.8</v>
      </c>
      <c r="AE34" s="3">
        <f ca="1">SUM(Sheet1!AG234:AG237)</f>
        <v>3297614.8</v>
      </c>
      <c r="AF34" s="3">
        <f ca="1">SUM(Sheet1!AH234:AH237)</f>
        <v>3297645.200000002</v>
      </c>
      <c r="AG34" s="3">
        <f ca="1">SUM(Sheet1!AI234:AI237)</f>
        <v>3428568</v>
      </c>
      <c r="AH34" s="3">
        <f ca="1">SUM(Sheet1!AJ234:AJ237)</f>
        <v>3428568</v>
      </c>
      <c r="AI34" s="3">
        <f ca="1">SUM(Sheet1!AK234:AK237)</f>
        <v>3428568</v>
      </c>
      <c r="AJ34" s="3">
        <f ca="1">SUM(Sheet1!AL234:AL237)</f>
        <v>1714284</v>
      </c>
      <c r="AK34" s="3">
        <f ca="1">SUM(Sheet1!AM234:AM237)</f>
        <v>1714284</v>
      </c>
      <c r="AL34" s="3">
        <f ca="1">SUM(Sheet1!AN234:AN237)</f>
        <v>1714284</v>
      </c>
      <c r="AM34" s="3">
        <f ca="1">SUM(Sheet1!AO234:AO237)</f>
        <v>1714284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567222.57327272731</v>
      </c>
      <c r="G35" s="3">
        <f ca="1">-('现金流表-晤桥'!I17+'现金流表-晤桥'!I18+'现金流表-晤桥'!I19+'现金流表-晤桥'!I41)</f>
        <v>567222.57327272731</v>
      </c>
      <c r="H35" s="3">
        <f ca="1">-('现金流表-晤桥'!J17+'现金流表-晤桥'!J18+'现金流表-晤桥'!J19+'现金流表-晤桥'!J41)</f>
        <v>1701667.7198181814</v>
      </c>
      <c r="I35" s="3">
        <f ca="1">-('现金流表-晤桥'!K17+'现金流表-晤桥'!K18+'现金流表-晤桥'!K19+'现金流表-晤桥'!K41)</f>
        <v>1701667.7198181814</v>
      </c>
      <c r="J35" s="3">
        <f ca="1">-('现金流表-晤桥'!L17+'现金流表-晤桥'!L18+'现金流表-晤桥'!L19+'现金流表-晤桥'!L41)</f>
        <v>5105003.159454545</v>
      </c>
      <c r="K35" s="3">
        <f ca="1">-('现金流表-晤桥'!M17+'现金流表-晤桥'!M18+'现金流表-晤桥'!M19+'现金流表-晤桥'!M41)</f>
        <v>5105003.159454545</v>
      </c>
      <c r="L35" s="3">
        <f ca="1">-('现金流表-晤桥'!N17+'现金流表-晤桥'!N18+'现金流表-晤桥'!N19+'现金流表-晤桥'!N41)</f>
        <v>5105003.159454545</v>
      </c>
      <c r="M35" s="3">
        <f ca="1">-('现金流表-晤桥'!O17+'现金流表-晤桥'!O18+'现金流表-晤桥'!O19+'现金流表-晤桥'!O41)</f>
        <v>5105003.159454545</v>
      </c>
      <c r="N35" s="3">
        <f ca="1">-('现金流表-晤桥'!P17+'现金流表-晤桥'!P18+'现金流表-晤桥'!P19+'现金流表-晤桥'!P41)</f>
        <v>5105003.159454545</v>
      </c>
      <c r="O35" s="3">
        <f ca="1">-('现金流表-晤桥'!Q17+'现金流表-晤桥'!Q18+'现金流表-晤桥'!Q19+'现金流表-晤桥'!Q41)</f>
        <v>5105003.159454545</v>
      </c>
      <c r="P35" s="3">
        <f ca="1">-('现金流表-晤桥'!R17+'现金流表-晤桥'!R18+'现金流表-晤桥'!R19+'现金流表-晤桥'!R41)</f>
        <v>5105009.398909091</v>
      </c>
      <c r="Q35" s="3">
        <f ca="1">-('现金流表-晤桥'!S17+'现金流表-晤桥'!S18+'现金流表-晤桥'!S19+'现金流表-晤桥'!S41)</f>
        <v>5909880.6635454539</v>
      </c>
      <c r="R35" s="3">
        <f ca="1">-('现金流表-晤桥'!T17+'现金流表-晤桥'!T18+'现金流表-晤桥'!T19+'现金流表-晤桥'!T41)</f>
        <v>6477115.7157272724</v>
      </c>
      <c r="S35" s="3">
        <f ca="1">-('现金流表-晤桥'!U17+'现金流表-晤桥'!U18+'现金流表-晤桥'!U19+'现金流表-晤桥'!U41)</f>
        <v>8086858.2450000001</v>
      </c>
      <c r="T35" s="3">
        <f ca="1">-('现金流表-晤桥'!V17+'现金流表-晤桥'!V18+'现金流表-晤桥'!V19+'现金流表-晤桥'!V41)</f>
        <v>8086895.6817272734</v>
      </c>
      <c r="U35" s="3">
        <f ca="1">-('现金流表-晤桥'!W17+'现金流表-晤桥'!W18+'现金流表-晤桥'!W19+'现金流表-晤桥'!W41)</f>
        <v>12916123.269545455</v>
      </c>
      <c r="V35" s="3">
        <f ca="1">-('现金流表-晤桥'!X17+'现金流表-晤桥'!X18+'现金流表-晤桥'!X19+'现金流表-晤桥'!X41)</f>
        <v>12916123.269545455</v>
      </c>
      <c r="W35" s="3">
        <f ca="1">-('现金流表-晤桥'!Y17+'现金流表-晤桥'!Y18+'现金流表-晤桥'!Y19+'现金流表-晤桥'!Y41)</f>
        <v>12916123.269545455</v>
      </c>
      <c r="X35" s="3">
        <f ca="1">-('现金流表-晤桥'!Z17+'现金流表-晤桥'!Z18+'现金流表-晤桥'!Z19+'现金流表-晤桥'!Z41)</f>
        <v>12916123.269545455</v>
      </c>
      <c r="Y35" s="3">
        <f ca="1">-('现金流表-晤桥'!AA17+'现金流表-晤桥'!AA18+'现金流表-晤桥'!AA19+'现金流表-晤桥'!AA41)</f>
        <v>12916123.269545455</v>
      </c>
      <c r="Z35" s="3">
        <f ca="1">-('现金流表-晤桥'!AB17+'现金流表-晤桥'!AB18+'现金流表-晤桥'!AB19+'现金流表-晤桥'!AB41)</f>
        <v>12916123.269545455</v>
      </c>
      <c r="AA35" s="3">
        <f ca="1">-('现金流表-晤桥'!AC17+'现金流表-晤桥'!AC18+'现金流表-晤桥'!AC19+'现金流表-晤桥'!AC41)</f>
        <v>12916123.269545455</v>
      </c>
      <c r="AB35" s="3">
        <f ca="1">-('现金流表-晤桥'!AD17+'现金流表-晤桥'!AD18+'现金流表-晤桥'!AD19+'现金流表-晤桥'!AD41)</f>
        <v>12916155.853363637</v>
      </c>
      <c r="AC35" s="3">
        <f ca="1">-('现金流表-晤桥'!AE17+'现金流表-晤桥'!AE18+'现金流表-晤桥'!AE19+'现金流表-晤桥'!AE41)</f>
        <v>13834483.626272727</v>
      </c>
      <c r="AD35" s="3">
        <f ca="1">-('现金流表-晤桥'!AF17+'现金流表-晤桥'!AF18+'现金流表-晤桥'!AF19+'现金流表-晤桥'!AF41)</f>
        <v>13834536.315000005</v>
      </c>
      <c r="AE35" s="3">
        <f ca="1">-('现金流表-晤桥'!AG17+'现金流表-晤桥'!AG18+'现金流表-晤桥'!AG19+'现金流表-晤桥'!AG41)</f>
        <v>14061449.331545452</v>
      </c>
      <c r="AF35" s="3">
        <f ca="1">-('现金流表-晤桥'!AH17+'现金流表-晤桥'!AH18+'现金流表-晤桥'!AH19+'现金流表-晤桥'!AH41)</f>
        <v>14061607.397727285</v>
      </c>
      <c r="AG35" s="3">
        <f ca="1">-('现金流表-晤桥'!AI17+'现金流表-晤桥'!AI18+'现金流表-晤桥'!AI19+'现金流表-晤桥'!AI41)</f>
        <v>14742346.447363634</v>
      </c>
      <c r="AH35" s="3">
        <f ca="1">-('现金流表-晤桥'!AJ17+'现金流表-晤桥'!AJ18+'现金流表-晤桥'!AJ19+'现金流表-晤桥'!AJ41)</f>
        <v>14742346.447363634</v>
      </c>
      <c r="AI35" s="3">
        <f ca="1">-('现金流表-晤桥'!AK17+'现金流表-晤桥'!AK18+'现金流表-晤桥'!AK19+'现金流表-晤桥'!AK41)</f>
        <v>14742346.447363634</v>
      </c>
      <c r="AJ35" s="3">
        <f ca="1">-('现金流表-晤桥'!AL17+'现金流表-晤桥'!AL18+'现金流表-晤桥'!AL19+'现金流表-晤桥'!AL41)</f>
        <v>13256763.517363634</v>
      </c>
      <c r="AK35" s="3">
        <f ca="1">-('现金流表-晤桥'!AM17+'现金流表-晤桥'!AM18+'现金流表-晤桥'!AM19+'现金流表-晤桥'!AM41)</f>
        <v>13256763.517363634</v>
      </c>
      <c r="AL35" s="3">
        <f ca="1">-('现金流表-晤桥'!AN17+'现金流表-晤桥'!AN18+'现金流表-晤桥'!AN19+'现金流表-晤桥'!AN41)</f>
        <v>10285597.657363636</v>
      </c>
      <c r="AM35" s="3">
        <f ca="1">-('现金流表-晤桥'!AO17+'现金流表-晤桥'!AO18+'现金流表-晤桥'!AO19+'现金流表-晤桥'!AO41)</f>
        <v>10285597.657363636</v>
      </c>
      <c r="AN35" s="3">
        <f ca="1">-('现金流表-晤桥'!AP17+'现金流表-晤桥'!AP18+'现金流表-晤桥'!AP19+'现金流表-晤桥'!AP41)</f>
        <v>1372126.4217272745</v>
      </c>
      <c r="AO35" s="3">
        <f ca="1">-('现金流表-晤桥'!AQ17+'现金流表-晤桥'!AQ18+'现金流表-晤桥'!AQ19+'现金流表-晤桥'!AQ41)</f>
        <v>1485582.9299999997</v>
      </c>
      <c r="AP35" s="3">
        <f ca="1">-('现金流表-晤桥'!AR17+'现金流表-晤桥'!AR18+'现金流表-晤桥'!AR19+'现金流表-晤桥'!AR41)</f>
        <v>1485582.9299999997</v>
      </c>
      <c r="AQ35" s="3">
        <f ca="1">-('现金流表-晤桥'!AS17+'现金流表-晤桥'!AS18+'现金流表-晤桥'!AS19+'现金流表-晤桥'!AS41)</f>
        <v>1485582.9299999997</v>
      </c>
      <c r="AR35" s="3">
        <f ca="1">-('现金流表-晤桥'!AT17+'现金流表-晤桥'!AT18+'现金流表-晤桥'!AT19+'现金流表-晤桥'!AT41)</f>
        <v>1485582.9299999997</v>
      </c>
      <c r="AS35" s="3">
        <f ca="1">-('现金流表-晤桥'!AU17+'现金流表-晤桥'!AU18+'现金流表-晤桥'!AU19+'现金流表-晤桥'!AU41)</f>
        <v>1485582.9299999997</v>
      </c>
      <c r="AT35" s="3">
        <f ca="1">-('现金流表-晤桥'!AV17+'现金流表-晤桥'!AV18+'现金流表-晤桥'!AV19+'现金流表-晤桥'!AV41)</f>
        <v>1485582.9299999997</v>
      </c>
      <c r="AU35" s="3" t="e">
        <f ca="1">-('现金流表-晤桥'!AW17+'现金流表-晤桥'!AW18+'现金流表-晤桥'!AW19+'现金流表-晤桥'!AW41)</f>
        <v>#REF!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75948848.871916205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17840786.387705952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>
        <f ca="1">-('现金流表-晤桥'!BI17+'现金流表-晤桥'!BI18+'现金流表-晤桥'!BI19+'现金流表-晤桥'!BI41)</f>
        <v>0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222538965.65209356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417</v>
      </c>
      <c r="B36" s="3">
        <f ca="1">SUM(B32:B35)</f>
        <v>411134339.838211</v>
      </c>
      <c r="C36" s="3">
        <f t="shared" ref="C36:BN36" ca="1" si="66">SUM(C32:C35)</f>
        <v>156372191.56749159</v>
      </c>
      <c r="D36" s="3">
        <f t="shared" ca="1" si="66"/>
        <v>52124063.855830543</v>
      </c>
      <c r="E36" s="3">
        <f t="shared" ca="1" si="66"/>
        <v>52124063.855830543</v>
      </c>
      <c r="F36" s="3">
        <f t="shared" ca="1" si="66"/>
        <v>53345831.229103267</v>
      </c>
      <c r="G36" s="3">
        <f t="shared" ca="1" si="66"/>
        <v>53345831.229103267</v>
      </c>
      <c r="H36" s="3">
        <f t="shared" ca="1" si="66"/>
        <v>54480276.375648722</v>
      </c>
      <c r="I36" s="3">
        <f t="shared" ca="1" si="66"/>
        <v>54480276.375648722</v>
      </c>
      <c r="J36" s="3">
        <f t="shared" ca="1" si="66"/>
        <v>57883611.815285087</v>
      </c>
      <c r="K36" s="3">
        <f t="shared" ca="1" si="66"/>
        <v>57883611.815285087</v>
      </c>
      <c r="L36" s="3">
        <f t="shared" ca="1" si="66"/>
        <v>57883611.815285087</v>
      </c>
      <c r="M36" s="3">
        <f t="shared" ca="1" si="66"/>
        <v>57883611.815285087</v>
      </c>
      <c r="N36" s="3">
        <f t="shared" ca="1" si="66"/>
        <v>57883611.815285087</v>
      </c>
      <c r="O36" s="3">
        <f t="shared" ca="1" si="66"/>
        <v>57883611.815285087</v>
      </c>
      <c r="P36" s="3">
        <f t="shared" ca="1" si="66"/>
        <v>57883625.254739635</v>
      </c>
      <c r="Q36" s="3">
        <f t="shared" ca="1" si="66"/>
        <v>59617275.319375992</v>
      </c>
      <c r="R36" s="3">
        <f t="shared" ca="1" si="66"/>
        <v>60184510.371557809</v>
      </c>
      <c r="S36" s="3">
        <f t="shared" ca="1" si="66"/>
        <v>61794252.900830537</v>
      </c>
      <c r="T36" s="3">
        <f t="shared" ca="1" si="66"/>
        <v>61794290.337557815</v>
      </c>
      <c r="U36" s="3">
        <f t="shared" ca="1" si="66"/>
        <v>14499454.069545455</v>
      </c>
      <c r="V36" s="3">
        <f t="shared" ca="1" si="66"/>
        <v>31199438.869545456</v>
      </c>
      <c r="W36" s="3">
        <f t="shared" ca="1" si="66"/>
        <v>14499454.069545455</v>
      </c>
      <c r="X36" s="3">
        <f t="shared" ca="1" si="66"/>
        <v>14499454.069545455</v>
      </c>
      <c r="Y36" s="3">
        <f t="shared" ca="1" si="66"/>
        <v>14499454.069545455</v>
      </c>
      <c r="Z36" s="3">
        <f t="shared" ca="1" si="66"/>
        <v>14499454.069545455</v>
      </c>
      <c r="AA36" s="3">
        <f t="shared" ca="1" si="66"/>
        <v>16082784.869545454</v>
      </c>
      <c r="AB36" s="3">
        <f t="shared" ca="1" si="66"/>
        <v>16082847.853363639</v>
      </c>
      <c r="AC36" s="3">
        <f t="shared" ca="1" si="66"/>
        <v>17132098.426272728</v>
      </c>
      <c r="AD36" s="3">
        <f t="shared" ca="1" si="66"/>
        <v>17132151.115000006</v>
      </c>
      <c r="AE36" s="3">
        <f t="shared" ca="1" si="66"/>
        <v>17359064.131545451</v>
      </c>
      <c r="AF36" s="3">
        <f t="shared" ca="1" si="66"/>
        <v>17359252.597727288</v>
      </c>
      <c r="AG36" s="3">
        <f t="shared" ca="1" si="66"/>
        <v>18170914.447363634</v>
      </c>
      <c r="AH36" s="3">
        <f t="shared" ca="1" si="66"/>
        <v>18170914.447363634</v>
      </c>
      <c r="AI36" s="3">
        <f t="shared" ca="1" si="66"/>
        <v>18170914.447363634</v>
      </c>
      <c r="AJ36" s="3">
        <f t="shared" ca="1" si="66"/>
        <v>14971047.517363634</v>
      </c>
      <c r="AK36" s="3">
        <f t="shared" ca="1" si="66"/>
        <v>14971047.517363634</v>
      </c>
      <c r="AL36" s="3">
        <f t="shared" ca="1" si="66"/>
        <v>11999881.657363636</v>
      </c>
      <c r="AM36" s="3">
        <f t="shared" ca="1" si="66"/>
        <v>11999881.657363636</v>
      </c>
      <c r="AN36" s="3">
        <f t="shared" ca="1" si="66"/>
        <v>1372126.4217272745</v>
      </c>
      <c r="AO36" s="3">
        <f t="shared" ca="1" si="66"/>
        <v>1485582.9299999997</v>
      </c>
      <c r="AP36" s="3">
        <f t="shared" ca="1" si="66"/>
        <v>1485582.9299999997</v>
      </c>
      <c r="AQ36" s="3">
        <f t="shared" ca="1" si="66"/>
        <v>1485582.9299999997</v>
      </c>
      <c r="AR36" s="3">
        <f t="shared" ca="1" si="66"/>
        <v>1485582.9299999997</v>
      </c>
      <c r="AS36" s="3">
        <f t="shared" ca="1" si="66"/>
        <v>1485582.9299999997</v>
      </c>
      <c r="AT36" s="3">
        <f t="shared" ca="1" si="66"/>
        <v>1485582.9299999997</v>
      </c>
      <c r="AU36" s="3" t="e">
        <f t="shared" ca="1" si="66"/>
        <v>#REF!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75948848.871916205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17840786.387705952</v>
      </c>
      <c r="BE36" s="3">
        <f t="shared" ca="1" si="66"/>
        <v>0</v>
      </c>
      <c r="BF36" s="3">
        <f t="shared" ca="1" si="66"/>
        <v>0</v>
      </c>
      <c r="BG36" s="3">
        <f t="shared" ca="1" si="66"/>
        <v>0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222538965.65209356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407</v>
      </c>
      <c r="B37" s="3">
        <f ca="1">-SUM(B33:B35)</f>
        <v>0</v>
      </c>
      <c r="C37" s="3">
        <f t="shared" ref="C37:BN37" ca="1" si="68">-SUM(C33:C35)</f>
        <v>-156372191.56749159</v>
      </c>
      <c r="D37" s="3">
        <f t="shared" ca="1" si="68"/>
        <v>-52124063.855830543</v>
      </c>
      <c r="E37" s="3">
        <f t="shared" ca="1" si="68"/>
        <v>-52124063.855830543</v>
      </c>
      <c r="F37" s="3">
        <f t="shared" ca="1" si="68"/>
        <v>-53345831.229103267</v>
      </c>
      <c r="G37" s="3">
        <f t="shared" ca="1" si="68"/>
        <v>-53345831.229103267</v>
      </c>
      <c r="H37" s="3">
        <f t="shared" ca="1" si="68"/>
        <v>-54480276.375648722</v>
      </c>
      <c r="I37" s="3">
        <f t="shared" ca="1" si="68"/>
        <v>-54480276.375648722</v>
      </c>
      <c r="J37" s="3">
        <f t="shared" ca="1" si="68"/>
        <v>-57883611.815285087</v>
      </c>
      <c r="K37" s="3">
        <f t="shared" ca="1" si="68"/>
        <v>-57883611.815285087</v>
      </c>
      <c r="L37" s="3">
        <f t="shared" ca="1" si="68"/>
        <v>-57883611.815285087</v>
      </c>
      <c r="M37" s="3">
        <f t="shared" ca="1" si="68"/>
        <v>-57883611.815285087</v>
      </c>
      <c r="N37" s="3">
        <f t="shared" ca="1" si="68"/>
        <v>-57883611.815285087</v>
      </c>
      <c r="O37" s="3">
        <f t="shared" ca="1" si="68"/>
        <v>-57883611.815285087</v>
      </c>
      <c r="P37" s="3">
        <f t="shared" ca="1" si="68"/>
        <v>-57883625.254739635</v>
      </c>
      <c r="Q37" s="3">
        <f t="shared" ca="1" si="68"/>
        <v>-59617275.319375992</v>
      </c>
      <c r="R37" s="3">
        <f t="shared" ca="1" si="68"/>
        <v>-60184510.371557809</v>
      </c>
      <c r="S37" s="3">
        <f t="shared" ca="1" si="68"/>
        <v>-61794252.900830537</v>
      </c>
      <c r="T37" s="3">
        <f t="shared" ca="1" si="68"/>
        <v>-61794290.337557815</v>
      </c>
      <c r="U37" s="3">
        <f t="shared" ca="1" si="68"/>
        <v>-14499454.069545455</v>
      </c>
      <c r="V37" s="3">
        <f t="shared" ca="1" si="68"/>
        <v>-31199438.869545456</v>
      </c>
      <c r="W37" s="3">
        <f t="shared" ca="1" si="68"/>
        <v>-14499454.069545455</v>
      </c>
      <c r="X37" s="3">
        <f t="shared" ca="1" si="68"/>
        <v>-14499454.069545455</v>
      </c>
      <c r="Y37" s="3">
        <f t="shared" ca="1" si="68"/>
        <v>-14499454.069545455</v>
      </c>
      <c r="Z37" s="3">
        <f t="shared" ca="1" si="68"/>
        <v>-14499454.069545455</v>
      </c>
      <c r="AA37" s="3">
        <f t="shared" ca="1" si="68"/>
        <v>-16082784.869545454</v>
      </c>
      <c r="AB37" s="3">
        <f t="shared" ca="1" si="68"/>
        <v>-16082847.853363639</v>
      </c>
      <c r="AC37" s="3">
        <f t="shared" ca="1" si="68"/>
        <v>-17132098.426272728</v>
      </c>
      <c r="AD37" s="3">
        <f t="shared" ca="1" si="68"/>
        <v>-17132151.115000006</v>
      </c>
      <c r="AE37" s="3">
        <f t="shared" ca="1" si="68"/>
        <v>-17359064.131545451</v>
      </c>
      <c r="AF37" s="3">
        <f t="shared" ca="1" si="68"/>
        <v>-17359252.597727288</v>
      </c>
      <c r="AG37" s="3">
        <f t="shared" ca="1" si="68"/>
        <v>-18170914.447363634</v>
      </c>
      <c r="AH37" s="3">
        <f t="shared" ca="1" si="68"/>
        <v>-18170914.447363634</v>
      </c>
      <c r="AI37" s="3">
        <f t="shared" ca="1" si="68"/>
        <v>-18170914.447363634</v>
      </c>
      <c r="AJ37" s="3">
        <f t="shared" ca="1" si="68"/>
        <v>-14971047.517363634</v>
      </c>
      <c r="AK37" s="3">
        <f t="shared" ca="1" si="68"/>
        <v>-14971047.517363634</v>
      </c>
      <c r="AL37" s="3">
        <f t="shared" ca="1" si="68"/>
        <v>-11999881.657363636</v>
      </c>
      <c r="AM37" s="3">
        <f t="shared" ca="1" si="68"/>
        <v>-11999881.657363636</v>
      </c>
      <c r="AN37" s="3">
        <f t="shared" ca="1" si="68"/>
        <v>-1372126.4217272745</v>
      </c>
      <c r="AO37" s="3">
        <f t="shared" ca="1" si="68"/>
        <v>-1485582.9299999997</v>
      </c>
      <c r="AP37" s="3">
        <f t="shared" ca="1" si="68"/>
        <v>-1485582.9299999997</v>
      </c>
      <c r="AQ37" s="3">
        <f t="shared" ca="1" si="68"/>
        <v>-1485582.9299999997</v>
      </c>
      <c r="AR37" s="3">
        <f t="shared" ca="1" si="68"/>
        <v>-1485582.9299999997</v>
      </c>
      <c r="AS37" s="3">
        <f t="shared" ca="1" si="68"/>
        <v>-1485582.9299999997</v>
      </c>
      <c r="AT37" s="3">
        <f t="shared" ca="1" si="68"/>
        <v>-1485582.9299999997</v>
      </c>
      <c r="AU37" s="3" t="e">
        <f t="shared" ca="1" si="68"/>
        <v>#REF!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-75948848.871916205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-17840786.387705952</v>
      </c>
      <c r="BE37" s="3">
        <f t="shared" ca="1" si="68"/>
        <v>0</v>
      </c>
      <c r="BF37" s="3">
        <f t="shared" ca="1" si="68"/>
        <v>0</v>
      </c>
      <c r="BG37" s="3">
        <f t="shared" ca="1" si="68"/>
        <v>0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-222538965.65209356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408</v>
      </c>
      <c r="B38" s="3">
        <f ca="1">B27+B37</f>
        <v>0</v>
      </c>
      <c r="C38" s="3">
        <f t="shared" ref="C38:BN38" ca="1" si="70">C27+C37</f>
        <v>-156372191.56749159</v>
      </c>
      <c r="D38" s="3">
        <f t="shared" ca="1" si="70"/>
        <v>-52124063.855830543</v>
      </c>
      <c r="E38" s="3">
        <f t="shared" ca="1" si="70"/>
        <v>-52124063.855830543</v>
      </c>
      <c r="F38" s="3">
        <f t="shared" ca="1" si="70"/>
        <v>-50073107.229103267</v>
      </c>
      <c r="G38" s="3">
        <f t="shared" ca="1" si="70"/>
        <v>-50073107.229103267</v>
      </c>
      <c r="H38" s="3">
        <f t="shared" ca="1" si="70"/>
        <v>-44662104.375648722</v>
      </c>
      <c r="I38" s="3">
        <f t="shared" ca="1" si="70"/>
        <v>-44662104.375648722</v>
      </c>
      <c r="J38" s="3">
        <f t="shared" ca="1" si="70"/>
        <v>-28429095.815285087</v>
      </c>
      <c r="K38" s="3">
        <f t="shared" ca="1" si="70"/>
        <v>-28429095.815285087</v>
      </c>
      <c r="L38" s="3">
        <f t="shared" ca="1" si="70"/>
        <v>-28429095.815285087</v>
      </c>
      <c r="M38" s="3">
        <f t="shared" ca="1" si="70"/>
        <v>-28429095.815285087</v>
      </c>
      <c r="N38" s="3">
        <f t="shared" ca="1" si="70"/>
        <v>-28429095.815285087</v>
      </c>
      <c r="O38" s="3">
        <f t="shared" ca="1" si="70"/>
        <v>-28429095.815285087</v>
      </c>
      <c r="P38" s="3">
        <f t="shared" ca="1" si="70"/>
        <v>-28429073.254739635</v>
      </c>
      <c r="Q38" s="3">
        <f t="shared" ca="1" si="70"/>
        <v>-25518829.319375992</v>
      </c>
      <c r="R38" s="3">
        <f t="shared" ca="1" si="70"/>
        <v>-22813268.371557809</v>
      </c>
      <c r="S38" s="3">
        <f t="shared" ca="1" si="70"/>
        <v>-15135222.900830537</v>
      </c>
      <c r="T38" s="3">
        <f t="shared" ca="1" si="70"/>
        <v>-15135044.337557808</v>
      </c>
      <c r="U38" s="3">
        <f t="shared" ca="1" si="70"/>
        <v>60023155.930454545</v>
      </c>
      <c r="V38" s="3">
        <f t="shared" ca="1" si="70"/>
        <v>43323171.13045454</v>
      </c>
      <c r="W38" s="3">
        <f t="shared" ca="1" si="70"/>
        <v>60023155.930454545</v>
      </c>
      <c r="X38" s="3">
        <f t="shared" ca="1" si="70"/>
        <v>60023155.930454545</v>
      </c>
      <c r="Y38" s="3">
        <f t="shared" ca="1" si="70"/>
        <v>60023155.930454545</v>
      </c>
      <c r="Z38" s="3">
        <f t="shared" ca="1" si="70"/>
        <v>60023155.930454545</v>
      </c>
      <c r="AA38" s="3">
        <f t="shared" ca="1" si="70"/>
        <v>58439825.130454548</v>
      </c>
      <c r="AB38" s="3">
        <f t="shared" ca="1" si="70"/>
        <v>58439950.146636374</v>
      </c>
      <c r="AC38" s="3">
        <f t="shared" ca="1" si="70"/>
        <v>62689207.573727272</v>
      </c>
      <c r="AD38" s="3">
        <f t="shared" ca="1" si="70"/>
        <v>62689458.88500002</v>
      </c>
      <c r="AE38" s="3">
        <f t="shared" ca="1" si="70"/>
        <v>63771773.868454546</v>
      </c>
      <c r="AF38" s="3">
        <f t="shared" ca="1" si="70"/>
        <v>63772497.402272776</v>
      </c>
      <c r="AG38" s="3">
        <f t="shared" ca="1" si="70"/>
        <v>66888519.55263637</v>
      </c>
      <c r="AH38" s="3">
        <f t="shared" ca="1" si="70"/>
        <v>66888519.55263637</v>
      </c>
      <c r="AI38" s="3">
        <f t="shared" ca="1" si="70"/>
        <v>66888519.55263637</v>
      </c>
      <c r="AJ38" s="3">
        <f t="shared" ca="1" si="70"/>
        <v>61516966.482636362</v>
      </c>
      <c r="AK38" s="3">
        <f t="shared" ca="1" si="70"/>
        <v>61516966.482636362</v>
      </c>
      <c r="AL38" s="3">
        <f t="shared" ca="1" si="70"/>
        <v>47345292.342636362</v>
      </c>
      <c r="AM38" s="3">
        <f t="shared" ca="1" si="70"/>
        <v>47345292.342636362</v>
      </c>
      <c r="AN38" s="3">
        <f t="shared" ca="1" si="70"/>
        <v>6544679.5782727366</v>
      </c>
      <c r="AO38" s="3">
        <f t="shared" ca="1" si="70"/>
        <v>7085837.0700000003</v>
      </c>
      <c r="AP38" s="3">
        <f t="shared" ca="1" si="70"/>
        <v>7085837.0700000003</v>
      </c>
      <c r="AQ38" s="3">
        <f t="shared" ca="1" si="70"/>
        <v>7085837.0700000003</v>
      </c>
      <c r="AR38" s="3">
        <f t="shared" ca="1" si="70"/>
        <v>7085837.0700000003</v>
      </c>
      <c r="AS38" s="3">
        <f t="shared" ca="1" si="70"/>
        <v>7085837.0700000003</v>
      </c>
      <c r="AT38" s="3">
        <f t="shared" ca="1" si="70"/>
        <v>7085837.0700000003</v>
      </c>
      <c r="AU38" s="3" t="e">
        <f t="shared" ca="1" si="70"/>
        <v>#REF!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-75948848.871916205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-17840786.387705952</v>
      </c>
      <c r="BE38" s="3">
        <f t="shared" ca="1" si="70"/>
        <v>0</v>
      </c>
      <c r="BF38" s="3">
        <f t="shared" ca="1" si="70"/>
        <v>0</v>
      </c>
      <c r="BG38" s="3">
        <f t="shared" ca="1" si="70"/>
        <v>0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-222538965.65209356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409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410</v>
      </c>
      <c r="B40" s="3">
        <f ca="1">SUM($B$37:B37)</f>
        <v>0</v>
      </c>
      <c r="C40" s="3">
        <f ca="1">SUM($B$37:C37)</f>
        <v>-156372191.56749159</v>
      </c>
      <c r="D40" s="3">
        <f ca="1">SUM($B$37:D37)</f>
        <v>-208496255.42332214</v>
      </c>
      <c r="E40" s="3">
        <f ca="1">SUM($B$37:E37)</f>
        <v>-260620319.27915269</v>
      </c>
      <c r="F40" s="3">
        <f ca="1">SUM($B$37:F37)</f>
        <v>-313966150.50825596</v>
      </c>
      <c r="G40" s="3">
        <f ca="1">SUM($B$37:G37)</f>
        <v>-367311981.73735923</v>
      </c>
      <c r="H40" s="3">
        <f ca="1">SUM($B$37:H37)</f>
        <v>-421792258.11300796</v>
      </c>
      <c r="I40" s="3">
        <f ca="1">SUM($B$37:I37)</f>
        <v>-476272534.4886567</v>
      </c>
      <c r="J40" s="3">
        <f ca="1">SUM($B$37:J37)</f>
        <v>-534156146.30394179</v>
      </c>
      <c r="K40" s="3">
        <f ca="1">SUM($B$37:K37)</f>
        <v>-592039758.11922693</v>
      </c>
      <c r="L40" s="3">
        <f ca="1">SUM($B$37:L37)</f>
        <v>-649923369.93451202</v>
      </c>
      <c r="M40" s="3">
        <f ca="1">SUM($B$37:M37)</f>
        <v>-707806981.74979711</v>
      </c>
      <c r="N40" s="3">
        <f ca="1">SUM($B$37:N37)</f>
        <v>-765690593.56508219</v>
      </c>
      <c r="O40" s="3">
        <f ca="1">SUM($B$37:O37)</f>
        <v>-823574205.38036728</v>
      </c>
      <c r="P40" s="3">
        <f ca="1">SUM($B$37:P37)</f>
        <v>-881457830.63510692</v>
      </c>
      <c r="Q40" s="3">
        <f ca="1">SUM($B$37:Q37)</f>
        <v>-941075105.95448291</v>
      </c>
      <c r="R40" s="3">
        <f ca="1">SUM($B$37:R37)</f>
        <v>-1001259616.3260407</v>
      </c>
      <c r="S40" s="3">
        <f ca="1">SUM($B$37:S37)</f>
        <v>-1063053869.2268713</v>
      </c>
      <c r="T40" s="3">
        <f ca="1">SUM($B$37:T37)</f>
        <v>-1124848159.564429</v>
      </c>
      <c r="U40" s="3">
        <f ca="1">SUM($B$37:U37)</f>
        <v>-1139347613.6339746</v>
      </c>
      <c r="V40" s="3">
        <f ca="1">SUM($B$37:V37)</f>
        <v>-1170547052.50352</v>
      </c>
      <c r="W40" s="3">
        <f ca="1">SUM($B$37:W37)</f>
        <v>-1185046506.5730655</v>
      </c>
      <c r="X40" s="3">
        <f ca="1">SUM($B$37:X37)</f>
        <v>-1199545960.642611</v>
      </c>
      <c r="Y40" s="3">
        <f ca="1">SUM($B$37:Y37)</f>
        <v>-1214045414.7121565</v>
      </c>
      <c r="Z40" s="3">
        <f ca="1">SUM($B$37:Z37)</f>
        <v>-1228544868.781702</v>
      </c>
      <c r="AA40" s="3">
        <f ca="1">SUM($B$37:AA37)</f>
        <v>-1244627653.6512475</v>
      </c>
      <c r="AB40" s="3">
        <f ca="1">SUM($B$37:AB37)</f>
        <v>-1260710501.5046113</v>
      </c>
      <c r="AC40" s="3">
        <f ca="1">SUM($B$37:AC37)</f>
        <v>-1277842599.9308839</v>
      </c>
      <c r="AD40" s="3">
        <f ca="1">SUM($B$37:AD37)</f>
        <v>-1294974751.0458839</v>
      </c>
      <c r="AE40" s="3">
        <f ca="1">SUM($B$37:AE37)</f>
        <v>-1312333815.1774294</v>
      </c>
      <c r="AF40" s="3">
        <f ca="1">SUM($B$37:AF37)</f>
        <v>-1329693067.7751567</v>
      </c>
      <c r="AG40" s="3">
        <f ca="1">SUM($B$37:AG37)</f>
        <v>-1347863982.2225204</v>
      </c>
      <c r="AH40" s="3">
        <f ca="1">SUM($B$37:AH37)</f>
        <v>-1366034896.669884</v>
      </c>
      <c r="AI40" s="3">
        <f ca="1">SUM($B$37:AI37)</f>
        <v>-1384205811.1172476</v>
      </c>
      <c r="AJ40" s="3">
        <f ca="1">SUM($B$37:AJ37)</f>
        <v>-1399176858.6346111</v>
      </c>
      <c r="AK40" s="3">
        <f ca="1">SUM($B$37:AK37)</f>
        <v>-1414147906.1519747</v>
      </c>
      <c r="AL40" s="3">
        <f ca="1">SUM($B$37:AL37)</f>
        <v>-1426147787.8093383</v>
      </c>
      <c r="AM40" s="3">
        <f ca="1">SUM($B$37:AM37)</f>
        <v>-1438147669.466702</v>
      </c>
      <c r="AN40" s="3">
        <f ca="1">SUM($B$37:AN37)</f>
        <v>-1439519795.8884292</v>
      </c>
      <c r="AO40" s="3">
        <f ca="1">SUM($B$37:AO37)</f>
        <v>-1441005378.8184292</v>
      </c>
      <c r="AP40" s="3">
        <f ca="1">SUM($B$37:AP37)</f>
        <v>-1442490961.7484293</v>
      </c>
      <c r="AQ40" s="3">
        <f ca="1">SUM($B$37:AQ37)</f>
        <v>-1443976544.6784294</v>
      </c>
      <c r="AR40" s="3">
        <f ca="1">SUM($B$37:AR37)</f>
        <v>-1445462127.6084294</v>
      </c>
      <c r="AS40" s="3">
        <f ca="1">SUM($B$37:AS37)</f>
        <v>-1446947710.5384295</v>
      </c>
      <c r="AT40" s="3">
        <f ca="1">SUM($B$37:AT37)</f>
        <v>-1448433293.4684296</v>
      </c>
      <c r="AU40" s="3" t="e">
        <f ca="1">SUM($B$37:AU37)</f>
        <v>#REF!</v>
      </c>
      <c r="AV40" s="3" t="e">
        <f ca="1">SUM($B$37:AV37)</f>
        <v>#REF!</v>
      </c>
      <c r="AW40" s="3" t="e">
        <f ca="1">SUM($B$37:AW37)</f>
        <v>#REF!</v>
      </c>
      <c r="AX40" s="3" t="e">
        <f ca="1">SUM($B$37:AX37)</f>
        <v>#REF!</v>
      </c>
      <c r="AY40" s="3" t="e">
        <f ca="1">SUM($B$37:AY37)</f>
        <v>#REF!</v>
      </c>
      <c r="AZ40" s="3" t="e">
        <f ca="1">SUM($B$37:AZ37)</f>
        <v>#REF!</v>
      </c>
      <c r="BA40" s="3" t="e">
        <f ca="1">SUM($B$37:BA37)</f>
        <v>#REF!</v>
      </c>
      <c r="BB40" s="3" t="e">
        <f ca="1">SUM($B$37:BB37)</f>
        <v>#REF!</v>
      </c>
      <c r="BC40" s="3" t="e">
        <f ca="1">SUM($B$37:BC37)</f>
        <v>#REF!</v>
      </c>
      <c r="BD40" s="3" t="e">
        <f ca="1">SUM($B$37:BD37)</f>
        <v>#REF!</v>
      </c>
      <c r="BE40" s="3" t="e">
        <f ca="1">SUM($B$37:BE37)</f>
        <v>#REF!</v>
      </c>
      <c r="BF40" s="3" t="e">
        <f ca="1">SUM($B$37:BF37)</f>
        <v>#REF!</v>
      </c>
      <c r="BG40" s="3" t="e">
        <f ca="1">SUM($B$37:BG37)</f>
        <v>#REF!</v>
      </c>
      <c r="BH40" s="3" t="e">
        <f ca="1">SUM($B$37:BH37)</f>
        <v>#REF!</v>
      </c>
      <c r="BI40" s="3" t="e">
        <f ca="1">SUM($B$37:BI37)</f>
        <v>#REF!</v>
      </c>
      <c r="BJ40" s="3" t="e">
        <f ca="1">SUM($B$37:BJ37)</f>
        <v>#REF!</v>
      </c>
      <c r="BK40" s="3" t="e">
        <f ca="1">SUM($B$37:BK37)</f>
        <v>#REF!</v>
      </c>
      <c r="BL40" s="3" t="e">
        <f ca="1">SUM($B$37:BL37)</f>
        <v>#REF!</v>
      </c>
      <c r="BM40" s="3" t="e">
        <f ca="1">SUM($B$37:BM37)</f>
        <v>#REF!</v>
      </c>
      <c r="BN40" s="3" t="e">
        <f ca="1">SUM($B$37:BN37)</f>
        <v>#REF!</v>
      </c>
      <c r="BO40" s="3" t="e">
        <f ca="1">SUM($B$37:BO37)</f>
        <v>#REF!</v>
      </c>
      <c r="BP40" s="3" t="e">
        <f ca="1">SUM($B$37:BP37)</f>
        <v>#REF!</v>
      </c>
      <c r="BQ40" s="3" t="e">
        <f ca="1">SUM($B$37:BQ37)</f>
        <v>#REF!</v>
      </c>
      <c r="BR40" s="3" t="e">
        <f ca="1">SUM($B$37:BR37)</f>
        <v>#REF!</v>
      </c>
      <c r="BS40" s="3" t="e">
        <f ca="1">SUM($B$37:BS37)</f>
        <v>#REF!</v>
      </c>
      <c r="BT40" s="3" t="e">
        <f ca="1">SUM($B$37:BT37)</f>
        <v>#REF!</v>
      </c>
      <c r="BU40" s="3" t="e">
        <f ca="1">SUM($B$37:BU37)</f>
        <v>#REF!</v>
      </c>
      <c r="BV40" s="3" t="e">
        <f ca="1">SUM($B$37:BV37)</f>
        <v>#REF!</v>
      </c>
      <c r="BW40" s="3" t="e">
        <f ca="1">SUM($B$37:BW37)</f>
        <v>#REF!</v>
      </c>
      <c r="BX40" s="3" t="e">
        <f ca="1">SUM($B$37:BX37)</f>
        <v>#REF!</v>
      </c>
      <c r="BY40" s="3" t="e">
        <f ca="1">SUM($B$37:BY37)</f>
        <v>#REF!</v>
      </c>
      <c r="BZ40" s="3" t="e">
        <f ca="1">SUM($B$37:BZ37)</f>
        <v>#REF!</v>
      </c>
      <c r="CA40" s="3" t="e">
        <f ca="1">SUM($B$37:CA37)</f>
        <v>#REF!</v>
      </c>
      <c r="CB40" s="3" t="e">
        <f ca="1">SUM($B$37:CB37)</f>
        <v>#REF!</v>
      </c>
      <c r="CC40" s="3" t="e">
        <f ca="1">SUM($B$37:CC37)</f>
        <v>#REF!</v>
      </c>
    </row>
    <row r="41" spans="1:81">
      <c r="A41" t="s">
        <v>414</v>
      </c>
      <c r="B41" s="3">
        <f ca="1">B39+B40</f>
        <v>0</v>
      </c>
      <c r="C41" s="3">
        <f t="shared" ref="C41:BN41" ca="1" si="72">C39+C40</f>
        <v>-156372191.56749159</v>
      </c>
      <c r="D41" s="3">
        <f t="shared" ca="1" si="72"/>
        <v>-208496255.42332214</v>
      </c>
      <c r="E41" s="3">
        <f t="shared" ca="1" si="72"/>
        <v>-260620319.27915269</v>
      </c>
      <c r="F41" s="3">
        <f t="shared" ca="1" si="72"/>
        <v>-310693426.50825596</v>
      </c>
      <c r="G41" s="3">
        <f t="shared" ca="1" si="72"/>
        <v>-360766533.73735923</v>
      </c>
      <c r="H41" s="3">
        <f t="shared" ca="1" si="72"/>
        <v>-405428638.11300796</v>
      </c>
      <c r="I41" s="3">
        <f t="shared" ca="1" si="72"/>
        <v>-450090742.4886567</v>
      </c>
      <c r="J41" s="3">
        <f t="shared" ca="1" si="72"/>
        <v>-478519838.30394179</v>
      </c>
      <c r="K41" s="3">
        <f t="shared" ca="1" si="72"/>
        <v>-506948934.11922693</v>
      </c>
      <c r="L41" s="3">
        <f t="shared" ca="1" si="72"/>
        <v>-535378029.93451202</v>
      </c>
      <c r="M41" s="3">
        <f t="shared" ca="1" si="72"/>
        <v>-563807125.74979711</v>
      </c>
      <c r="N41" s="3">
        <f t="shared" ca="1" si="72"/>
        <v>-592236221.56508219</v>
      </c>
      <c r="O41" s="3">
        <f t="shared" ca="1" si="72"/>
        <v>-620665317.38036728</v>
      </c>
      <c r="P41" s="3">
        <f t="shared" ca="1" si="72"/>
        <v>-649094390.63510692</v>
      </c>
      <c r="Q41" s="3">
        <f t="shared" ca="1" si="72"/>
        <v>-674613219.95448291</v>
      </c>
      <c r="R41" s="3">
        <f t="shared" ca="1" si="72"/>
        <v>-697426488.32604074</v>
      </c>
      <c r="S41" s="3">
        <f t="shared" ca="1" si="72"/>
        <v>-712561711.22687125</v>
      </c>
      <c r="T41" s="3">
        <f t="shared" ca="1" si="72"/>
        <v>-727696755.56442904</v>
      </c>
      <c r="U41" s="3">
        <f t="shared" ca="1" si="72"/>
        <v>-667673599.63397455</v>
      </c>
      <c r="V41" s="3">
        <f t="shared" ca="1" si="72"/>
        <v>-624350428.50352001</v>
      </c>
      <c r="W41" s="3">
        <f t="shared" ca="1" si="72"/>
        <v>-564327272.57306552</v>
      </c>
      <c r="X41" s="3">
        <f t="shared" ca="1" si="72"/>
        <v>-504304116.64261103</v>
      </c>
      <c r="Y41" s="3">
        <f t="shared" ca="1" si="72"/>
        <v>-444280960.71215653</v>
      </c>
      <c r="Z41" s="3">
        <f t="shared" ca="1" si="72"/>
        <v>-384257804.78170204</v>
      </c>
      <c r="AA41" s="3">
        <f t="shared" ca="1" si="72"/>
        <v>-325817979.6512475</v>
      </c>
      <c r="AB41" s="3">
        <f t="shared" ca="1" si="72"/>
        <v>-267378029.50461125</v>
      </c>
      <c r="AC41" s="3">
        <f t="shared" ca="1" si="72"/>
        <v>-204688821.93088388</v>
      </c>
      <c r="AD41" s="3">
        <f t="shared" ca="1" si="72"/>
        <v>-141999363.04588389</v>
      </c>
      <c r="AE41" s="3">
        <f t="shared" ca="1" si="72"/>
        <v>-78227589.177429438</v>
      </c>
      <c r="AF41" s="3">
        <f t="shared" ca="1" si="72"/>
        <v>-14455091.775156736</v>
      </c>
      <c r="AG41" s="3">
        <f t="shared" ca="1" si="72"/>
        <v>52433427.777479649</v>
      </c>
      <c r="AH41" s="3">
        <f t="shared" ca="1" si="72"/>
        <v>119321947.33011603</v>
      </c>
      <c r="AI41" s="3">
        <f t="shared" ca="1" si="72"/>
        <v>186210466.88275242</v>
      </c>
      <c r="AJ41" s="3">
        <f t="shared" ca="1" si="72"/>
        <v>247727433.36538887</v>
      </c>
      <c r="AK41" s="3">
        <f t="shared" ca="1" si="72"/>
        <v>309244399.84802532</v>
      </c>
      <c r="AL41" s="3">
        <f t="shared" ca="1" si="72"/>
        <v>356589692.19066167</v>
      </c>
      <c r="AM41" s="3">
        <f t="shared" ca="1" si="72"/>
        <v>403934984.53329802</v>
      </c>
      <c r="AN41" s="3">
        <f t="shared" ca="1" si="72"/>
        <v>410479664.11157084</v>
      </c>
      <c r="AO41" s="3">
        <f t="shared" ca="1" si="72"/>
        <v>417565501.18157077</v>
      </c>
      <c r="AP41" s="3">
        <f t="shared" ca="1" si="72"/>
        <v>424651338.2515707</v>
      </c>
      <c r="AQ41" s="3">
        <f t="shared" ca="1" si="72"/>
        <v>431737175.32157063</v>
      </c>
      <c r="AR41" s="3">
        <f t="shared" ca="1" si="72"/>
        <v>438823012.39157057</v>
      </c>
      <c r="AS41" s="3">
        <f t="shared" ca="1" si="72"/>
        <v>445908849.4615705</v>
      </c>
      <c r="AT41" s="3">
        <f t="shared" ca="1" si="72"/>
        <v>452994686.53157043</v>
      </c>
      <c r="AU41" s="3" t="e">
        <f t="shared" ca="1" si="72"/>
        <v>#REF!</v>
      </c>
      <c r="AV41" s="3" t="e">
        <f t="shared" ca="1" si="72"/>
        <v>#REF!</v>
      </c>
      <c r="AW41" s="3" t="e">
        <f t="shared" ca="1" si="72"/>
        <v>#REF!</v>
      </c>
      <c r="AX41" s="3" t="e">
        <f t="shared" ca="1" si="72"/>
        <v>#REF!</v>
      </c>
      <c r="AY41" s="3" t="e">
        <f t="shared" ca="1" si="72"/>
        <v>#REF!</v>
      </c>
      <c r="AZ41" s="3" t="e">
        <f t="shared" ca="1" si="72"/>
        <v>#REF!</v>
      </c>
      <c r="BA41" s="3" t="e">
        <f t="shared" ca="1" si="72"/>
        <v>#REF!</v>
      </c>
      <c r="BB41" s="3" t="e">
        <f t="shared" ca="1" si="72"/>
        <v>#REF!</v>
      </c>
      <c r="BC41" s="3" t="e">
        <f t="shared" ca="1" si="72"/>
        <v>#REF!</v>
      </c>
      <c r="BD41" s="3" t="e">
        <f t="shared" ca="1" si="72"/>
        <v>#REF!</v>
      </c>
      <c r="BE41" s="3" t="e">
        <f t="shared" ca="1" si="72"/>
        <v>#REF!</v>
      </c>
      <c r="BF41" s="3" t="e">
        <f t="shared" ca="1" si="72"/>
        <v>#REF!</v>
      </c>
      <c r="BG41" s="3" t="e">
        <f t="shared" ca="1" si="72"/>
        <v>#REF!</v>
      </c>
      <c r="BH41" s="3" t="e">
        <f t="shared" ca="1" si="72"/>
        <v>#REF!</v>
      </c>
      <c r="BI41" s="3" t="e">
        <f t="shared" ca="1" si="72"/>
        <v>#REF!</v>
      </c>
      <c r="BJ41" s="3" t="e">
        <f t="shared" ca="1" si="72"/>
        <v>#REF!</v>
      </c>
      <c r="BK41" s="3" t="e">
        <f t="shared" ca="1" si="72"/>
        <v>#REF!</v>
      </c>
      <c r="BL41" s="3" t="e">
        <f t="shared" ca="1" si="72"/>
        <v>#REF!</v>
      </c>
      <c r="BM41" s="3" t="e">
        <f t="shared" ca="1" si="72"/>
        <v>#REF!</v>
      </c>
      <c r="BN41" s="3" t="e">
        <f t="shared" ca="1" si="72"/>
        <v>#REF!</v>
      </c>
      <c r="BO41" s="3" t="e">
        <f t="shared" ref="BO41:CC41" ca="1" si="73">BO39+BO40</f>
        <v>#REF!</v>
      </c>
      <c r="BP41" s="3" t="e">
        <f t="shared" ca="1" si="73"/>
        <v>#REF!</v>
      </c>
      <c r="BQ41" s="3" t="e">
        <f t="shared" ca="1" si="73"/>
        <v>#REF!</v>
      </c>
      <c r="BR41" s="3" t="e">
        <f t="shared" ca="1" si="73"/>
        <v>#REF!</v>
      </c>
      <c r="BS41" s="3" t="e">
        <f t="shared" ca="1" si="73"/>
        <v>#REF!</v>
      </c>
      <c r="BT41" s="3" t="e">
        <f t="shared" ca="1" si="73"/>
        <v>#REF!</v>
      </c>
      <c r="BU41" s="3" t="e">
        <f t="shared" ca="1" si="73"/>
        <v>#REF!</v>
      </c>
      <c r="BV41" s="3" t="e">
        <f t="shared" ca="1" si="73"/>
        <v>#REF!</v>
      </c>
      <c r="BW41" s="3" t="e">
        <f t="shared" ca="1" si="73"/>
        <v>#REF!</v>
      </c>
      <c r="BX41" s="3" t="e">
        <f t="shared" ca="1" si="73"/>
        <v>#REF!</v>
      </c>
      <c r="BY41" s="3" t="e">
        <f t="shared" ca="1" si="73"/>
        <v>#REF!</v>
      </c>
      <c r="BZ41" s="3" t="e">
        <f t="shared" ca="1" si="73"/>
        <v>#REF!</v>
      </c>
      <c r="CA41" s="3" t="e">
        <f t="shared" ca="1" si="73"/>
        <v>#REF!</v>
      </c>
      <c r="CB41" s="3" t="e">
        <f t="shared" ca="1" si="73"/>
        <v>#REF!</v>
      </c>
      <c r="CC41" s="3" t="e">
        <f t="shared" ca="1" si="73"/>
        <v>#REF!</v>
      </c>
    </row>
    <row r="42" spans="1:81">
      <c r="A42" t="s">
        <v>210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-199933.68436363636</v>
      </c>
      <c r="G42" s="3">
        <f ca="1">'现金流表-晤桥'!I17+'现金流表-晤桥'!I18</f>
        <v>-199933.68436363636</v>
      </c>
      <c r="H42" s="3">
        <f ca="1">'现金流表-晤桥'!J17+'现金流表-晤桥'!J18</f>
        <v>-599801.05309090891</v>
      </c>
      <c r="I42" s="3">
        <f ca="1">'现金流表-晤桥'!K17+'现金流表-晤桥'!K18</f>
        <v>-599801.05309090891</v>
      </c>
      <c r="J42" s="3">
        <f ca="1">'现金流表-晤桥'!L17+'现金流表-晤桥'!L18</f>
        <v>-1799403.1592727273</v>
      </c>
      <c r="K42" s="3">
        <f ca="1">'现金流表-晤桥'!M17+'现金流表-晤桥'!M18</f>
        <v>-1799403.1592727273</v>
      </c>
      <c r="L42" s="3">
        <f ca="1">'现金流表-晤桥'!N17+'现金流表-晤桥'!N18</f>
        <v>-1799403.1592727273</v>
      </c>
      <c r="M42" s="3">
        <f ca="1">'现金流表-晤桥'!O17+'现金流表-晤桥'!O18</f>
        <v>-1799403.1592727273</v>
      </c>
      <c r="N42" s="3">
        <f ca="1">'现金流表-晤桥'!P17+'现金流表-晤桥'!P18</f>
        <v>-1799403.1592727273</v>
      </c>
      <c r="O42" s="3">
        <f ca="1">'现金流表-晤桥'!Q17+'现金流表-晤桥'!Q18</f>
        <v>-1799403.1592727273</v>
      </c>
      <c r="P42" s="3">
        <f ca="1">'现金流表-晤桥'!R17+'现金流表-晤桥'!R18</f>
        <v>-1799405.3585454545</v>
      </c>
      <c r="Q42" s="3">
        <f ca="1">'现金流表-晤桥'!S17+'现金流表-晤桥'!S18</f>
        <v>-2083105.0647272724</v>
      </c>
      <c r="R42" s="3">
        <f ca="1">'现金流表-晤桥'!T17+'现金流表-晤桥'!T18</f>
        <v>-2283043.1476363633</v>
      </c>
      <c r="S42" s="3">
        <f ca="1">'现金流表-晤桥'!U17+'现金流表-晤桥'!U18</f>
        <v>-2850442.56</v>
      </c>
      <c r="T42" s="3">
        <f ca="1">'现金流表-晤桥'!V17+'现金流表-晤桥'!V18</f>
        <v>-2850455.7556363633</v>
      </c>
      <c r="U42" s="3">
        <f ca="1">'现金流表-晤桥'!W17+'现金流表-晤桥'!W18</f>
        <v>-4552653.9927272722</v>
      </c>
      <c r="V42" s="3">
        <f ca="1">'现金流表-晤桥'!X17+'现金流表-晤桥'!X18</f>
        <v>-4552653.9927272722</v>
      </c>
      <c r="W42" s="3">
        <f ca="1">'现金流表-晤桥'!Y17+'现金流表-晤桥'!Y18</f>
        <v>-4552653.9927272722</v>
      </c>
      <c r="X42" s="3">
        <f ca="1">'现金流表-晤桥'!Z17+'现金流表-晤桥'!Z18</f>
        <v>-4552653.9927272722</v>
      </c>
      <c r="Y42" s="3">
        <f ca="1">'现金流表-晤桥'!AA17+'现金流表-晤桥'!AA18</f>
        <v>-4552653.9927272722</v>
      </c>
      <c r="Z42" s="3">
        <f ca="1">'现金流表-晤桥'!AB17+'现金流表-晤桥'!AB18</f>
        <v>-4552653.9927272722</v>
      </c>
      <c r="AA42" s="3">
        <f ca="1">'现金流表-晤桥'!AC17+'现金流表-晤桥'!AC18</f>
        <v>-4552653.9927272722</v>
      </c>
      <c r="AB42" s="3">
        <f ca="1">'现金流表-晤桥'!AD17+'现金流表-晤桥'!AD18</f>
        <v>-4552665.4778181817</v>
      </c>
      <c r="AC42" s="3">
        <f ca="1">'现金流表-晤桥'!AE17+'现金流表-晤桥'!AE18</f>
        <v>-4876356.1483636349</v>
      </c>
      <c r="AD42" s="3">
        <f ca="1">'现金流表-晤桥'!AF17+'现金流表-晤桥'!AF18</f>
        <v>-4876374.7200000007</v>
      </c>
      <c r="AE42" s="3">
        <f ca="1">'现金流表-晤桥'!AG17+'现金流表-晤桥'!AG18</f>
        <v>-4956356.6487272717</v>
      </c>
      <c r="AF42" s="3">
        <f ca="1">'现金流表-晤桥'!AH17+'现金流表-晤桥'!AH18</f>
        <v>-4956412.363636368</v>
      </c>
      <c r="AG42" s="3">
        <f ca="1">'现金流表-晤桥'!AI17+'现金流表-晤桥'!AI18</f>
        <v>-5196358.1498181811</v>
      </c>
      <c r="AH42" s="3">
        <f ca="1">'现金流表-晤桥'!AJ17+'现金流表-晤桥'!AJ18</f>
        <v>-5196358.1498181811</v>
      </c>
      <c r="AI42" s="3">
        <f ca="1">'现金流表-晤桥'!AK17+'现金流表-晤桥'!AK18</f>
        <v>-5196358.1498181811</v>
      </c>
      <c r="AJ42" s="3">
        <f ca="1">'现金流表-晤桥'!AL17+'现金流表-晤桥'!AL18</f>
        <v>-4672722.3098181812</v>
      </c>
      <c r="AK42" s="3">
        <f ca="1">'现金流表-晤桥'!AM17+'现金流表-晤桥'!AM18</f>
        <v>-4672722.3098181812</v>
      </c>
      <c r="AL42" s="3">
        <f ca="1">'现金流表-晤桥'!AN17+'现金流表-晤桥'!AN18</f>
        <v>-3625450.6298181815</v>
      </c>
      <c r="AM42" s="3">
        <f ca="1">'现金流表-晤桥'!AO17+'现金流表-晤桥'!AO18</f>
        <v>-3625450.6298181815</v>
      </c>
      <c r="AN42" s="3">
        <f ca="1">'现金流表-晤桥'!AP17+'现金流表-晤桥'!AP18</f>
        <v>-483644.87563636428</v>
      </c>
      <c r="AO42" s="3">
        <f ca="1">'现金流表-晤桥'!AQ17+'现金流表-晤桥'!AQ18</f>
        <v>-523635.83999999991</v>
      </c>
      <c r="AP42" s="3">
        <f ca="1">'现金流表-晤桥'!AR17+'现金流表-晤桥'!AR18</f>
        <v>-523635.83999999991</v>
      </c>
      <c r="AQ42" s="3">
        <f ca="1">'现金流表-晤桥'!AS17+'现金流表-晤桥'!AS18</f>
        <v>-523635.83999999991</v>
      </c>
      <c r="AR42" s="3">
        <f ca="1">'现金流表-晤桥'!AT17+'现金流表-晤桥'!AT18</f>
        <v>-523635.83999999991</v>
      </c>
      <c r="AS42" s="3">
        <f ca="1">'现金流表-晤桥'!AU17+'现金流表-晤桥'!AU18</f>
        <v>-523635.83999999991</v>
      </c>
      <c r="AT42" s="3">
        <f ca="1">'现金流表-晤桥'!AV17+'现金流表-晤桥'!AV18</f>
        <v>-523635.83999999991</v>
      </c>
      <c r="AU42" s="3">
        <f ca="1">'现金流表-晤桥'!AW17+'现金流表-晤桥'!AW18</f>
        <v>-523635.83999999991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-80819677.659426272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244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-178512.21818181817</v>
      </c>
      <c r="G43" s="3">
        <f ca="1">'现金流表-晤桥'!I19</f>
        <v>-178512.21818181817</v>
      </c>
      <c r="H43" s="3">
        <f ca="1">'现金流表-晤桥'!J19</f>
        <v>-535536.65454545442</v>
      </c>
      <c r="I43" s="3">
        <f ca="1">'现金流表-晤桥'!K19</f>
        <v>-535536.65454545442</v>
      </c>
      <c r="J43" s="3">
        <f ca="1">'现金流表-晤桥'!L19</f>
        <v>-1606609.9636363636</v>
      </c>
      <c r="K43" s="3">
        <f ca="1">'现金流表-晤桥'!M19</f>
        <v>-1606609.9636363636</v>
      </c>
      <c r="L43" s="3">
        <f ca="1">'现金流表-晤桥'!N19</f>
        <v>-1606609.9636363636</v>
      </c>
      <c r="M43" s="3">
        <f ca="1">'现金流表-晤桥'!O19</f>
        <v>-1606609.9636363636</v>
      </c>
      <c r="N43" s="3">
        <f ca="1">'现金流表-晤桥'!P19</f>
        <v>-1606609.9636363636</v>
      </c>
      <c r="O43" s="3">
        <f ca="1">'现金流表-晤桥'!Q19</f>
        <v>-1606609.9636363636</v>
      </c>
      <c r="P43" s="3">
        <f ca="1">'现金流表-晤桥'!R19</f>
        <v>-1606611.9272727272</v>
      </c>
      <c r="Q43" s="3">
        <f ca="1">'现金流表-晤桥'!S19</f>
        <v>-1859915.2363636361</v>
      </c>
      <c r="R43" s="3">
        <f ca="1">'现金流表-晤桥'!T19</f>
        <v>-2038431.3818181816</v>
      </c>
      <c r="S43" s="3">
        <f ca="1">'现金流表-晤桥'!U19</f>
        <v>-2545038</v>
      </c>
      <c r="T43" s="3">
        <f ca="1">'现金流表-晤桥'!V19</f>
        <v>-2545049.7818181817</v>
      </c>
      <c r="U43" s="3">
        <f ca="1">'现金流表-晤桥'!W19</f>
        <v>-4064869.6363636358</v>
      </c>
      <c r="V43" s="3">
        <f ca="1">'现金流表-晤桥'!X19</f>
        <v>-4064869.6363636358</v>
      </c>
      <c r="W43" s="3">
        <f ca="1">'现金流表-晤桥'!Y19</f>
        <v>-4064869.6363636358</v>
      </c>
      <c r="X43" s="3">
        <f ca="1">'现金流表-晤桥'!Z19</f>
        <v>-4064869.6363636358</v>
      </c>
      <c r="Y43" s="3">
        <f ca="1">'现金流表-晤桥'!AA19</f>
        <v>-4064869.6363636358</v>
      </c>
      <c r="Z43" s="3">
        <f ca="1">'现金流表-晤桥'!AB19</f>
        <v>-4064869.6363636358</v>
      </c>
      <c r="AA43" s="3">
        <f ca="1">'现金流表-晤桥'!AC19</f>
        <v>-4064869.6363636358</v>
      </c>
      <c r="AB43" s="3">
        <f ca="1">'现金流表-晤桥'!AD19</f>
        <v>-4064879.8909090911</v>
      </c>
      <c r="AC43" s="3">
        <f ca="1">'现金流表-晤桥'!AE19</f>
        <v>-4353889.418181817</v>
      </c>
      <c r="AD43" s="3">
        <f ca="1">'现金流表-晤桥'!AF19</f>
        <v>-4353906.0000000009</v>
      </c>
      <c r="AE43" s="3">
        <f ca="1">'现金流表-晤桥'!AG19</f>
        <v>-4425318.4363636356</v>
      </c>
      <c r="AF43" s="3">
        <f ca="1">'现金流表-晤桥'!AH19</f>
        <v>-4425368.1818181854</v>
      </c>
      <c r="AG43" s="3">
        <f ca="1">'现金流表-晤桥'!AI19</f>
        <v>-4639605.4909090903</v>
      </c>
      <c r="AH43" s="3">
        <f ca="1">'现金流表-晤桥'!AJ19</f>
        <v>-4639605.4909090903</v>
      </c>
      <c r="AI43" s="3">
        <f ca="1">'现金流表-晤桥'!AK19</f>
        <v>-4639605.4909090903</v>
      </c>
      <c r="AJ43" s="3">
        <f ca="1">'现金流表-晤桥'!AL19</f>
        <v>-4172073.4909090903</v>
      </c>
      <c r="AK43" s="3">
        <f ca="1">'现金流表-晤桥'!AM19</f>
        <v>-4172073.4909090903</v>
      </c>
      <c r="AL43" s="3">
        <f ca="1">'现金流表-晤桥'!AN19</f>
        <v>-3237009.4909090907</v>
      </c>
      <c r="AM43" s="3">
        <f ca="1">'现金流表-晤桥'!AO19</f>
        <v>-3237009.4909090907</v>
      </c>
      <c r="AN43" s="3">
        <f ca="1">'现金流表-晤桥'!AP19</f>
        <v>-431825.78181818238</v>
      </c>
      <c r="AO43" s="3">
        <f ca="1">'现金流表-晤桥'!AQ19</f>
        <v>-467531.99999999994</v>
      </c>
      <c r="AP43" s="3">
        <f ca="1">'现金流表-晤桥'!AR19</f>
        <v>-467531.99999999994</v>
      </c>
      <c r="AQ43" s="3">
        <f ca="1">'现金流表-晤桥'!AS19</f>
        <v>-467531.99999999994</v>
      </c>
      <c r="AR43" s="3">
        <f ca="1">'现金流表-晤桥'!AT19</f>
        <v>-467531.99999999994</v>
      </c>
      <c r="AS43" s="3">
        <f ca="1">'现金流表-晤桥'!AU19</f>
        <v>-467531.99999999994</v>
      </c>
      <c r="AT43" s="3">
        <f ca="1">'现金流表-晤桥'!AV19</f>
        <v>-467531.99999999994</v>
      </c>
      <c r="AU43" s="3" t="e">
        <f ca="1">'现金流表-晤桥'!AW19</f>
        <v>#REF!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-41151346.092698835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276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-188776.67072727275</v>
      </c>
      <c r="G44" s="3">
        <f ca="1">'现金流表-晤桥'!I41</f>
        <v>-188776.67072727275</v>
      </c>
      <c r="H44" s="3">
        <f ca="1">'现金流表-晤桥'!J41</f>
        <v>-566330.01218181814</v>
      </c>
      <c r="I44" s="3">
        <f ca="1">'现金流表-晤桥'!K41</f>
        <v>-566330.01218181814</v>
      </c>
      <c r="J44" s="3">
        <f ca="1">'现金流表-晤桥'!L41</f>
        <v>-1698990.0365454543</v>
      </c>
      <c r="K44" s="3">
        <f ca="1">'现金流表-晤桥'!M41</f>
        <v>-1698990.0365454543</v>
      </c>
      <c r="L44" s="3">
        <f ca="1">'现金流表-晤桥'!N41</f>
        <v>-1698990.0365454543</v>
      </c>
      <c r="M44" s="3">
        <f ca="1">'现金流表-晤桥'!O41</f>
        <v>-1698990.0365454543</v>
      </c>
      <c r="N44" s="3">
        <f ca="1">'现金流表-晤桥'!P41</f>
        <v>-1698990.0365454543</v>
      </c>
      <c r="O44" s="3">
        <f ca="1">'现金流表-晤桥'!Q41</f>
        <v>-1698990.0365454543</v>
      </c>
      <c r="P44" s="3">
        <f ca="1">'现金流表-晤桥'!R41</f>
        <v>-1698992.1130909091</v>
      </c>
      <c r="Q44" s="3">
        <f ca="1">'现金流表-晤桥'!S41</f>
        <v>-1966860.3624545452</v>
      </c>
      <c r="R44" s="3">
        <f ca="1">'现金流表-晤桥'!T41</f>
        <v>-2155641.1862727273</v>
      </c>
      <c r="S44" s="3">
        <f ca="1">'现金流表-晤桥'!U41</f>
        <v>-2691377.6849999996</v>
      </c>
      <c r="T44" s="3">
        <f ca="1">'现金流表-晤桥'!V41</f>
        <v>-2691390.1442727279</v>
      </c>
      <c r="U44" s="3">
        <f ca="1">'现金流表-晤桥'!W41</f>
        <v>-4298599.6404545456</v>
      </c>
      <c r="V44" s="3">
        <f ca="1">'现金流表-晤桥'!X41</f>
        <v>-4298599.6404545456</v>
      </c>
      <c r="W44" s="3">
        <f ca="1">'现金流表-晤桥'!Y41</f>
        <v>-4298599.6404545456</v>
      </c>
      <c r="X44" s="3">
        <f ca="1">'现金流表-晤桥'!Z41</f>
        <v>-4298599.6404545456</v>
      </c>
      <c r="Y44" s="3">
        <f ca="1">'现金流表-晤桥'!AA41</f>
        <v>-4298599.6404545456</v>
      </c>
      <c r="Z44" s="3">
        <f ca="1">'现金流表-晤桥'!AB41</f>
        <v>-4298599.6404545456</v>
      </c>
      <c r="AA44" s="3">
        <f ca="1">'现金流表-晤桥'!AC41</f>
        <v>-4298599.6404545456</v>
      </c>
      <c r="AB44" s="3">
        <f ca="1">'现金流表-晤桥'!AD41</f>
        <v>-4298610.4846363645</v>
      </c>
      <c r="AC44" s="3">
        <f ca="1">'现金流表-晤桥'!AE41</f>
        <v>-4604238.059727273</v>
      </c>
      <c r="AD44" s="3">
        <f ca="1">'现金流表-晤桥'!AF41</f>
        <v>-4604255.5950000025</v>
      </c>
      <c r="AE44" s="3">
        <f ca="1">'现金流表-晤桥'!AG41</f>
        <v>-4679774.2464545444</v>
      </c>
      <c r="AF44" s="3">
        <f ca="1">'现金流表-晤桥'!AH41</f>
        <v>-4679826.8522727303</v>
      </c>
      <c r="AG44" s="3">
        <f ca="1">'现金流表-晤桥'!AI41</f>
        <v>-4906382.8066363633</v>
      </c>
      <c r="AH44" s="3">
        <f ca="1">'现金流表-晤桥'!AJ41</f>
        <v>-4906382.8066363633</v>
      </c>
      <c r="AI44" s="3">
        <f ca="1">'现金流表-晤桥'!AK41</f>
        <v>-4906382.8066363633</v>
      </c>
      <c r="AJ44" s="3">
        <f ca="1">'现金流表-晤桥'!AL41</f>
        <v>-4411967.7166363634</v>
      </c>
      <c r="AK44" s="3">
        <f ca="1">'现金流表-晤桥'!AM41</f>
        <v>-4411967.7166363634</v>
      </c>
      <c r="AL44" s="3">
        <f ca="1">'现金流表-晤桥'!AN41</f>
        <v>-3423137.5366363642</v>
      </c>
      <c r="AM44" s="3">
        <f ca="1">'现金流表-晤桥'!AO41</f>
        <v>-3423137.5366363642</v>
      </c>
      <c r="AN44" s="3">
        <f ca="1">'现金流表-晤桥'!AP41</f>
        <v>-456655.76427272795</v>
      </c>
      <c r="AO44" s="3">
        <f ca="1">'现金流表-晤桥'!AQ41</f>
        <v>-494415.08999999997</v>
      </c>
      <c r="AP44" s="3">
        <f ca="1">'现金流表-晤桥'!AR41</f>
        <v>-494415.08999999997</v>
      </c>
      <c r="AQ44" s="3">
        <f ca="1">'现金流表-晤桥'!AS41</f>
        <v>-494415.08999999997</v>
      </c>
      <c r="AR44" s="3">
        <f ca="1">'现金流表-晤桥'!AT41</f>
        <v>-494415.08999999997</v>
      </c>
      <c r="AS44" s="3">
        <f ca="1">'现金流表-晤桥'!AU41</f>
        <v>-494415.08999999997</v>
      </c>
      <c r="AT44" s="3">
        <f ca="1">'现金流表-晤桥'!AV41</f>
        <v>-494415.08999999997</v>
      </c>
      <c r="AU44" s="3">
        <f ca="1">'现金流表-晤桥'!AW41</f>
        <v>-13517138.271818174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4870828.7875100654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23310559.704992883</v>
      </c>
      <c r="BE44" s="3">
        <f ca="1">'现金流表-晤桥'!BG41</f>
        <v>0</v>
      </c>
      <c r="BF44" s="3">
        <f ca="1">'现金流表-晤桥'!BH41</f>
        <v>0</v>
      </c>
      <c r="BG44" s="3">
        <f ca="1">'现金流表-晤桥'!BI41</f>
        <v>0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-222538965.65209356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411</v>
      </c>
      <c r="B45" s="3">
        <f ca="1">'利润表-1'!D22</f>
        <v>0</v>
      </c>
      <c r="C45" s="3">
        <f ca="1">'利润表-1'!E22</f>
        <v>0</v>
      </c>
      <c r="D45" s="3">
        <f ca="1">'利润表-1'!F22</f>
        <v>0</v>
      </c>
      <c r="E45" s="3">
        <f ca="1">'利润表-1'!G22</f>
        <v>0</v>
      </c>
      <c r="F45" s="3">
        <f ca="1">'利润表-1'!H22</f>
        <v>-490908.60000000003</v>
      </c>
      <c r="G45" s="3">
        <f ca="1">'利润表-1'!I22</f>
        <v>-490908.60000000003</v>
      </c>
      <c r="H45" s="3">
        <f ca="1">'利润表-1'!J22</f>
        <v>-490908.60000000003</v>
      </c>
      <c r="I45" s="3">
        <f ca="1">'利润表-1'!K22</f>
        <v>-490908.60000000003</v>
      </c>
      <c r="J45" s="3">
        <f ca="1">'利润表-1'!L22</f>
        <v>-490908.60000000003</v>
      </c>
      <c r="K45" s="3">
        <f ca="1">'利润表-1'!M22</f>
        <v>-490908.60000000003</v>
      </c>
      <c r="L45" s="3">
        <f ca="1">'利润表-1'!N22</f>
        <v>-490908.60000000003</v>
      </c>
      <c r="M45" s="3">
        <f ca="1">'利润表-1'!O22</f>
        <v>-490908.60000000003</v>
      </c>
      <c r="N45" s="3">
        <f ca="1">'利润表-1'!P22</f>
        <v>-490908.60000000003</v>
      </c>
      <c r="O45" s="3">
        <f ca="1">'利润表-1'!Q22</f>
        <v>-490908.60000000003</v>
      </c>
      <c r="P45" s="3">
        <f ca="1">'利润表-1'!R22</f>
        <v>-490914.00000000023</v>
      </c>
      <c r="Q45" s="3">
        <f ca="1">'利润表-1'!S22</f>
        <v>-1187498.1000000001</v>
      </c>
      <c r="R45" s="3">
        <f ca="1">'利润表-1'!T22</f>
        <v>-1187498.1000000001</v>
      </c>
      <c r="S45" s="3">
        <f ca="1">'利润表-1'!U22</f>
        <v>-1187498.1000000001</v>
      </c>
      <c r="T45" s="3">
        <f ca="1">'利润表-1'!V22</f>
        <v>-1187498.1000000001</v>
      </c>
      <c r="U45" s="3">
        <f ca="1">'利润表-1'!W22</f>
        <v>-1187498.1000000001</v>
      </c>
      <c r="V45" s="3">
        <f ca="1">'利润表-1'!X22</f>
        <v>236368711.93830913</v>
      </c>
      <c r="W45" s="3">
        <f ca="1">'利润表-1'!Y22</f>
        <v>-1187498.1000000001</v>
      </c>
      <c r="X45" s="3">
        <f ca="1">'利润表-1'!Z22</f>
        <v>-1187498.1000000001</v>
      </c>
      <c r="Y45" s="3">
        <f ca="1">'利润表-1'!AA22</f>
        <v>-1187498.1000000001</v>
      </c>
      <c r="Z45" s="3">
        <f ca="1">'利润表-1'!AB22</f>
        <v>-1187498.1000000001</v>
      </c>
      <c r="AA45" s="3">
        <f ca="1">'利润表-1'!AC22</f>
        <v>22037550.565183394</v>
      </c>
      <c r="AB45" s="3">
        <f ca="1">'利润表-1'!AD22</f>
        <v>22037527.765183397</v>
      </c>
      <c r="AC45" s="3">
        <f ca="1">'利润表-1'!AE22</f>
        <v>21939335.665183395</v>
      </c>
      <c r="AD45" s="3">
        <f ca="1">'利润表-1'!AF22</f>
        <v>21939335.665183395</v>
      </c>
      <c r="AE45" s="3">
        <f ca="1">'利润表-1'!AG22</f>
        <v>21939335.665183395</v>
      </c>
      <c r="AF45" s="3">
        <f ca="1">'利润表-1'!AH22</f>
        <v>21939781.586831279</v>
      </c>
      <c r="AG45" s="3">
        <f ca="1">'利润表-1'!AI22</f>
        <v>25447454.383063756</v>
      </c>
      <c r="AH45" s="3">
        <f ca="1">'利润表-1'!AJ22</f>
        <v>25447454.383063756</v>
      </c>
      <c r="AI45" s="3">
        <f ca="1">'利润表-1'!AK22</f>
        <v>25447454.383063756</v>
      </c>
      <c r="AJ45" s="3">
        <f ca="1">'利润表-1'!AL22</f>
        <v>26733167.383063756</v>
      </c>
      <c r="AK45" s="3">
        <f ca="1">'利润表-1'!AM22</f>
        <v>26733167.383063756</v>
      </c>
      <c r="AL45" s="3">
        <f ca="1">'利润表-1'!AN22</f>
        <v>26733167.383063756</v>
      </c>
      <c r="AM45" s="3">
        <f ca="1">'利润表-1'!AO22</f>
        <v>26733167.383063756</v>
      </c>
      <c r="AN45" s="3">
        <f ca="1">'利润表-1'!AP22</f>
        <v>0</v>
      </c>
      <c r="AO45" s="3">
        <f ca="1">'利润表-1'!AQ22</f>
        <v>0</v>
      </c>
      <c r="AP45" s="3">
        <f ca="1">'利润表-1'!AR22</f>
        <v>0</v>
      </c>
      <c r="AQ45" s="3">
        <f ca="1">'利润表-1'!AS22</f>
        <v>0</v>
      </c>
      <c r="AR45" s="3">
        <f ca="1">'利润表-1'!AT22</f>
        <v>0</v>
      </c>
      <c r="AS45" s="3">
        <f ca="1">'利润表-1'!AU22</f>
        <v>0</v>
      </c>
      <c r="AT45" s="3">
        <f ca="1">'利润表-1'!AV22</f>
        <v>0</v>
      </c>
      <c r="AU45" s="3">
        <f ca="1">'利润表-1'!AW22</f>
        <v>0</v>
      </c>
      <c r="AV45" s="3">
        <f ca="1">'利润表-1'!AX22</f>
        <v>0</v>
      </c>
      <c r="AW45" s="3">
        <f ca="1">'利润表-1'!AY22</f>
        <v>0</v>
      </c>
      <c r="AX45" s="3">
        <f ca="1">'利润表-1'!AZ22</f>
        <v>0</v>
      </c>
      <c r="AY45" s="3">
        <f ca="1">'利润表-1'!BA22</f>
        <v>0</v>
      </c>
      <c r="AZ45" s="3">
        <f ca="1">'利润表-1'!BB22</f>
        <v>0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404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405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412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406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11672097.156739615</v>
      </c>
      <c r="D58" s="3">
        <f t="shared" ca="1" si="83"/>
        <v>17508145.735109422</v>
      </c>
      <c r="E58" s="3">
        <f t="shared" ca="1" si="83"/>
        <v>17508145.735109422</v>
      </c>
      <c r="F58" s="3">
        <f t="shared" ca="1" si="83"/>
        <v>17508209.931707986</v>
      </c>
      <c r="G58" s="3">
        <f t="shared" ca="1" si="83"/>
        <v>51350064.666204333</v>
      </c>
      <c r="H58" s="3">
        <f t="shared" ca="1" si="83"/>
        <v>51350064.666204333</v>
      </c>
      <c r="I58" s="3">
        <f t="shared" ca="1" si="83"/>
        <v>51350064.666204333</v>
      </c>
      <c r="J58" s="3">
        <f t="shared" ca="1" si="83"/>
        <v>51350393.307144061</v>
      </c>
      <c r="K58" s="3">
        <f t="shared" ca="1" si="83"/>
        <v>64365281.461329371</v>
      </c>
      <c r="L58" s="3">
        <f t="shared" ca="1" si="83"/>
        <v>64365281.461329371</v>
      </c>
      <c r="M58" s="3">
        <f t="shared" ca="1" si="83"/>
        <v>21455093.820443124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0</v>
      </c>
      <c r="F59" s="3">
        <f t="shared" ca="1" si="84"/>
        <v>0</v>
      </c>
      <c r="G59" s="3">
        <f t="shared" ca="1" si="84"/>
        <v>0</v>
      </c>
      <c r="H59" s="3">
        <f t="shared" ca="1" si="84"/>
        <v>166896727.89107499</v>
      </c>
      <c r="I59" s="3">
        <f t="shared" ca="1" si="84"/>
        <v>0</v>
      </c>
      <c r="J59" s="3">
        <f t="shared" ca="1" si="84"/>
        <v>34233376.444136225</v>
      </c>
      <c r="K59" s="3">
        <f t="shared" ca="1" si="84"/>
        <v>51350064.666204333</v>
      </c>
      <c r="L59" s="3">
        <f t="shared" ca="1" si="84"/>
        <v>60027204.503894076</v>
      </c>
      <c r="M59" s="3">
        <f t="shared" ca="1" si="84"/>
        <v>64365281.461329371</v>
      </c>
      <c r="N59" s="3">
        <f t="shared" ca="1" si="84"/>
        <v>42910187.640886247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411134339.838211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208496255.42332214</v>
      </c>
      <c r="C61" s="3">
        <f t="shared" si="83"/>
        <v>156372191.56749162</v>
      </c>
      <c r="D61" s="3">
        <f t="shared" si="83"/>
        <v>156372191.56749162</v>
      </c>
      <c r="E61" s="3">
        <f t="shared" si="83"/>
        <v>156372191.56749162</v>
      </c>
      <c r="F61" s="3">
        <f t="shared" si="83"/>
        <v>156372191.56749162</v>
      </c>
      <c r="G61" s="3">
        <f t="shared" si="83"/>
        <v>156372191.56749162</v>
      </c>
      <c r="H61" s="3">
        <f t="shared" si="83"/>
        <v>52124063.855830543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413</v>
      </c>
      <c r="B62" s="3">
        <f t="shared" ca="1" si="84"/>
        <v>0</v>
      </c>
      <c r="C62" s="3">
        <f t="shared" ca="1" si="83"/>
        <v>1309089.6000000001</v>
      </c>
      <c r="D62" s="3">
        <f t="shared" ca="1" si="83"/>
        <v>1963634.4000000001</v>
      </c>
      <c r="E62" s="3">
        <f t="shared" ca="1" si="83"/>
        <v>1963634.4000000001</v>
      </c>
      <c r="F62" s="3">
        <f t="shared" ca="1" si="83"/>
        <v>1963641.6000000006</v>
      </c>
      <c r="G62" s="3">
        <f t="shared" ca="1" si="83"/>
        <v>4749992.4000000004</v>
      </c>
      <c r="H62" s="3">
        <f t="shared" ca="1" si="83"/>
        <v>21449977.200000003</v>
      </c>
      <c r="I62" s="3">
        <f t="shared" ca="1" si="83"/>
        <v>4749992.4000000004</v>
      </c>
      <c r="J62" s="3">
        <f t="shared" ca="1" si="83"/>
        <v>7916684.4000000022</v>
      </c>
      <c r="K62" s="3">
        <f t="shared" ca="1" si="83"/>
        <v>9892844.3999999985</v>
      </c>
      <c r="L62" s="3">
        <f t="shared" ca="1" si="83"/>
        <v>10154781.200000003</v>
      </c>
      <c r="M62" s="3">
        <f t="shared" ca="1" si="83"/>
        <v>6857136</v>
      </c>
      <c r="N62" s="3">
        <f t="shared" ca="1" si="83"/>
        <v>3428568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1134445.1465454546</v>
      </c>
      <c r="D63" s="3">
        <f t="shared" ca="1" si="85"/>
        <v>8508338.5990909077</v>
      </c>
      <c r="E63" s="3">
        <f t="shared" ca="1" si="85"/>
        <v>15315009.478363635</v>
      </c>
      <c r="F63" s="3">
        <f t="shared" ca="1" si="85"/>
        <v>15315015.717818182</v>
      </c>
      <c r="G63" s="3">
        <f t="shared" ca="1" si="85"/>
        <v>20473854.624272726</v>
      </c>
      <c r="H63" s="3">
        <f t="shared" ca="1" si="85"/>
        <v>33919142.220818177</v>
      </c>
      <c r="I63" s="3">
        <f t="shared" ca="1" si="85"/>
        <v>38748369.808636367</v>
      </c>
      <c r="J63" s="3">
        <f t="shared" ca="1" si="85"/>
        <v>38748402.39245455</v>
      </c>
      <c r="K63" s="3">
        <f t="shared" ca="1" si="85"/>
        <v>41730469.272818185</v>
      </c>
      <c r="L63" s="3">
        <f t="shared" ca="1" si="85"/>
        <v>43546300.292454556</v>
      </c>
      <c r="M63" s="3">
        <f t="shared" ca="1" si="85"/>
        <v>41255873.482090905</v>
      </c>
      <c r="N63" s="3">
        <f t="shared" ca="1" si="85"/>
        <v>21943321.736454546</v>
      </c>
      <c r="O63" s="3">
        <f t="shared" ca="1" si="85"/>
        <v>4456748.7899999991</v>
      </c>
      <c r="P63" s="3">
        <f t="shared" ca="1" si="85"/>
        <v>4456748.7899999991</v>
      </c>
      <c r="Q63" s="3" t="e">
        <f t="shared" ca="1" si="85"/>
        <v>#REF!</v>
      </c>
      <c r="R63" s="3">
        <f t="shared" ca="1" si="85"/>
        <v>75948848.871916205</v>
      </c>
      <c r="S63" s="3">
        <f t="shared" ca="1" si="85"/>
        <v>0</v>
      </c>
      <c r="T63" s="3">
        <f t="shared" ca="1" si="85"/>
        <v>17840786.387705952</v>
      </c>
      <c r="U63" s="3">
        <f t="shared" ca="1" si="85"/>
        <v>0</v>
      </c>
      <c r="V63" s="3">
        <f t="shared" ca="1" si="85"/>
        <v>0</v>
      </c>
      <c r="W63" s="3">
        <f t="shared" ca="1" si="85"/>
        <v>0</v>
      </c>
      <c r="X63" s="3">
        <f t="shared" ca="1" si="85"/>
        <v>222538965.65209356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417</v>
      </c>
      <c r="B64" s="3">
        <f t="shared" ca="1" si="84"/>
        <v>619630595.26153314</v>
      </c>
      <c r="C64" s="3">
        <f t="shared" ca="1" si="85"/>
        <v>158815726.31403708</v>
      </c>
      <c r="D64" s="3">
        <f t="shared" ca="1" si="85"/>
        <v>166844164.56658253</v>
      </c>
      <c r="E64" s="3">
        <f t="shared" ca="1" si="85"/>
        <v>173650835.44585526</v>
      </c>
      <c r="F64" s="3">
        <f t="shared" ca="1" si="85"/>
        <v>173650848.88530982</v>
      </c>
      <c r="G64" s="3">
        <f t="shared" ca="1" si="85"/>
        <v>181596038.59176433</v>
      </c>
      <c r="H64" s="3">
        <f t="shared" ca="1" si="85"/>
        <v>107493183.27664873</v>
      </c>
      <c r="I64" s="3">
        <f t="shared" ca="1" si="85"/>
        <v>43498362.208636366</v>
      </c>
      <c r="J64" s="3">
        <f t="shared" ca="1" si="85"/>
        <v>46665086.792454548</v>
      </c>
      <c r="K64" s="3">
        <f t="shared" ca="1" si="85"/>
        <v>51623313.672818184</v>
      </c>
      <c r="L64" s="3">
        <f t="shared" ca="1" si="85"/>
        <v>53701081.492454559</v>
      </c>
      <c r="M64" s="3">
        <f t="shared" ca="1" si="85"/>
        <v>48113009.482090905</v>
      </c>
      <c r="N64" s="3">
        <f t="shared" ca="1" si="85"/>
        <v>25371889.736454546</v>
      </c>
      <c r="O64" s="3">
        <f t="shared" ca="1" si="85"/>
        <v>4456748.7899999991</v>
      </c>
      <c r="P64" s="3">
        <f t="shared" ca="1" si="85"/>
        <v>4456748.7899999991</v>
      </c>
      <c r="Q64" s="3" t="e">
        <f t="shared" ca="1" si="85"/>
        <v>#REF!</v>
      </c>
      <c r="R64" s="3">
        <f t="shared" ca="1" si="85"/>
        <v>75948848.871916205</v>
      </c>
      <c r="S64" s="3">
        <f t="shared" ca="1" si="85"/>
        <v>0</v>
      </c>
      <c r="T64" s="3">
        <f t="shared" ca="1" si="85"/>
        <v>17840786.387705952</v>
      </c>
      <c r="U64" s="3">
        <f t="shared" ca="1" si="85"/>
        <v>0</v>
      </c>
      <c r="V64" s="3">
        <f t="shared" ca="1" si="85"/>
        <v>0</v>
      </c>
      <c r="W64" s="3">
        <f t="shared" ca="1" si="85"/>
        <v>0</v>
      </c>
      <c r="X64" s="3">
        <f t="shared" ca="1" si="85"/>
        <v>222538965.65209356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416</v>
      </c>
      <c r="B65" s="3">
        <f t="shared" ca="1" si="84"/>
        <v>-208496255.42332214</v>
      </c>
      <c r="C65" s="3">
        <f t="shared" ca="1" si="85"/>
        <v>-158815726.31403708</v>
      </c>
      <c r="D65" s="3">
        <f t="shared" ca="1" si="85"/>
        <v>-166844164.56658253</v>
      </c>
      <c r="E65" s="3">
        <f t="shared" ca="1" si="85"/>
        <v>-173650835.44585526</v>
      </c>
      <c r="F65" s="3">
        <f t="shared" ca="1" si="85"/>
        <v>-173650848.88530982</v>
      </c>
      <c r="G65" s="3">
        <f t="shared" ca="1" si="85"/>
        <v>-181596038.59176433</v>
      </c>
      <c r="H65" s="3">
        <f t="shared" ca="1" si="85"/>
        <v>-107493183.27664873</v>
      </c>
      <c r="I65" s="3">
        <f t="shared" ca="1" si="85"/>
        <v>-43498362.208636366</v>
      </c>
      <c r="J65" s="3">
        <f t="shared" ca="1" si="85"/>
        <v>-46665086.792454548</v>
      </c>
      <c r="K65" s="3">
        <f t="shared" ca="1" si="85"/>
        <v>-51623313.672818184</v>
      </c>
      <c r="L65" s="3">
        <f t="shared" ca="1" si="85"/>
        <v>-53701081.492454559</v>
      </c>
      <c r="M65" s="3">
        <f t="shared" ca="1" si="85"/>
        <v>-48113009.482090905</v>
      </c>
      <c r="N65" s="3">
        <f t="shared" ca="1" si="85"/>
        <v>-25371889.736454546</v>
      </c>
      <c r="O65" s="3">
        <f t="shared" ca="1" si="85"/>
        <v>-4456748.7899999991</v>
      </c>
      <c r="P65" s="3">
        <f t="shared" ca="1" si="85"/>
        <v>-4456748.7899999991</v>
      </c>
      <c r="Q65" s="3" t="e">
        <f t="shared" ca="1" si="85"/>
        <v>#REF!</v>
      </c>
      <c r="R65" s="3">
        <f t="shared" ca="1" si="85"/>
        <v>-75948848.871916205</v>
      </c>
      <c r="S65" s="3">
        <f t="shared" ca="1" si="85"/>
        <v>0</v>
      </c>
      <c r="T65" s="3">
        <f t="shared" ca="1" si="85"/>
        <v>-17840786.387705952</v>
      </c>
      <c r="U65" s="3">
        <f t="shared" ca="1" si="85"/>
        <v>0</v>
      </c>
      <c r="V65" s="3">
        <f t="shared" ca="1" si="85"/>
        <v>0</v>
      </c>
      <c r="W65" s="3">
        <f t="shared" ca="1" si="85"/>
        <v>0</v>
      </c>
      <c r="X65" s="3">
        <f t="shared" ca="1" si="85"/>
        <v>-222538965.65209356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415</v>
      </c>
      <c r="B66" s="3">
        <f ca="1">SUMIFS(38:38,$20:$20,B$48,$21:$21,B$49)</f>
        <v>-208496255.42332214</v>
      </c>
      <c r="C66" s="3">
        <f t="shared" ref="C66:BD66" ca="1" si="86">SUMIFS(38:38,$20:$20,C$48,$21:$21,C$49)</f>
        <v>-152270278.31403708</v>
      </c>
      <c r="D66" s="3">
        <f t="shared" ca="1" si="86"/>
        <v>-117753304.56658253</v>
      </c>
      <c r="E66" s="3">
        <f t="shared" ca="1" si="86"/>
        <v>-85287287.44585526</v>
      </c>
      <c r="F66" s="3">
        <f t="shared" ca="1" si="86"/>
        <v>-85287264.885309815</v>
      </c>
      <c r="G66" s="3">
        <f t="shared" ca="1" si="86"/>
        <v>-63467320.591764338</v>
      </c>
      <c r="H66" s="3">
        <f t="shared" ca="1" si="86"/>
        <v>88211282.72335127</v>
      </c>
      <c r="I66" s="3">
        <f t="shared" ca="1" si="86"/>
        <v>180069467.79136363</v>
      </c>
      <c r="J66" s="3">
        <f t="shared" ca="1" si="86"/>
        <v>176902931.20754546</v>
      </c>
      <c r="K66" s="3">
        <f t="shared" ca="1" si="86"/>
        <v>189150440.32718185</v>
      </c>
      <c r="L66" s="3">
        <f t="shared" ca="1" si="86"/>
        <v>197549536.50754553</v>
      </c>
      <c r="M66" s="3">
        <f t="shared" ca="1" si="86"/>
        <v>189922452.51790911</v>
      </c>
      <c r="N66" s="3">
        <f t="shared" ca="1" si="86"/>
        <v>101235264.26354545</v>
      </c>
      <c r="O66" s="3">
        <f t="shared" ca="1" si="86"/>
        <v>21257511.210000001</v>
      </c>
      <c r="P66" s="3">
        <f t="shared" ca="1" si="86"/>
        <v>21257511.210000001</v>
      </c>
      <c r="Q66" s="3" t="e">
        <f t="shared" ca="1" si="86"/>
        <v>#REF!</v>
      </c>
      <c r="R66" s="3">
        <f t="shared" ca="1" si="86"/>
        <v>-75948848.871916205</v>
      </c>
      <c r="S66" s="3">
        <f t="shared" ca="1" si="86"/>
        <v>0</v>
      </c>
      <c r="T66" s="3">
        <f t="shared" ca="1" si="86"/>
        <v>-17840786.387705952</v>
      </c>
      <c r="U66" s="3">
        <f t="shared" ca="1" si="86"/>
        <v>0</v>
      </c>
      <c r="V66" s="3">
        <f t="shared" ca="1" si="86"/>
        <v>0</v>
      </c>
      <c r="W66" s="3">
        <f t="shared" ca="1" si="86"/>
        <v>0</v>
      </c>
      <c r="X66" s="3">
        <f t="shared" ca="1" si="86"/>
        <v>-222538965.65209356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409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410</v>
      </c>
      <c r="B68" s="3">
        <f ca="1">SUM($B$64:B64)</f>
        <v>619630595.26153314</v>
      </c>
      <c r="C68" s="3">
        <f ca="1">SUM($B$64:C64)</f>
        <v>778446321.57557023</v>
      </c>
      <c r="D68" s="3">
        <f ca="1">SUM($B$64:D64)</f>
        <v>945290486.14215279</v>
      </c>
      <c r="E68" s="3">
        <f ca="1">SUM($B$64:E64)</f>
        <v>1118941321.5880079</v>
      </c>
      <c r="F68" s="3">
        <f ca="1">SUM($B$64:F64)</f>
        <v>1292592170.4733176</v>
      </c>
      <c r="G68" s="3">
        <f ca="1">SUM($B$64:G64)</f>
        <v>1474188209.0650821</v>
      </c>
      <c r="H68" s="3">
        <f ca="1">SUM($B$64:H64)</f>
        <v>1581681392.3417308</v>
      </c>
      <c r="I68" s="3">
        <f ca="1">SUM($B$64:I64)</f>
        <v>1625179754.5503671</v>
      </c>
      <c r="J68" s="3">
        <f ca="1">SUM($B$64:J64)</f>
        <v>1671844841.3428216</v>
      </c>
      <c r="K68" s="3">
        <f ca="1">SUM($B$64:K64)</f>
        <v>1723468155.0156398</v>
      </c>
      <c r="L68" s="3">
        <f ca="1">SUM($B$64:L64)</f>
        <v>1777169236.5080943</v>
      </c>
      <c r="M68" s="3">
        <f ca="1">SUM($B$64:M64)</f>
        <v>1825282245.9901853</v>
      </c>
      <c r="N68" s="3">
        <f ca="1">SUM($B$64:N64)</f>
        <v>1850654135.7266397</v>
      </c>
      <c r="O68" s="3">
        <f ca="1">SUM($B$64:O64)</f>
        <v>1855110884.5166397</v>
      </c>
      <c r="P68" s="3">
        <f ca="1">SUM($B$64:P64)</f>
        <v>1859567633.3066397</v>
      </c>
      <c r="Q68" s="3" t="e">
        <f ca="1">SUM($B$64:Q64)</f>
        <v>#REF!</v>
      </c>
      <c r="R68" s="3" t="e">
        <f ca="1">SUM($B$64:R64)</f>
        <v>#REF!</v>
      </c>
      <c r="S68" s="3" t="e">
        <f ca="1">SUM($B$64:S64)</f>
        <v>#REF!</v>
      </c>
      <c r="T68" s="3" t="e">
        <f ca="1">SUM($B$64:T64)</f>
        <v>#REF!</v>
      </c>
      <c r="U68" s="3" t="e">
        <f ca="1">SUM($B$64:U64)</f>
        <v>#REF!</v>
      </c>
      <c r="V68" s="3" t="e">
        <f ca="1">SUM($B$64:V64)</f>
        <v>#REF!</v>
      </c>
      <c r="W68" s="3" t="e">
        <f ca="1">SUM($B$64:W64)</f>
        <v>#REF!</v>
      </c>
      <c r="X68" s="3" t="e">
        <f ca="1">SUM($B$64:X64)</f>
        <v>#REF!</v>
      </c>
      <c r="Y68" s="3" t="e">
        <f ca="1">SUM($B$64:Y64)</f>
        <v>#REF!</v>
      </c>
      <c r="Z68" s="3" t="e">
        <f ca="1">SUM($B$64:Z64)</f>
        <v>#REF!</v>
      </c>
      <c r="AA68" s="3" t="e">
        <f ca="1">SUM($B$64:AA64)</f>
        <v>#REF!</v>
      </c>
      <c r="AB68" s="3" t="e">
        <f ca="1">SUM($B$64:AB64)</f>
        <v>#REF!</v>
      </c>
      <c r="AC68" s="3" t="e">
        <f ca="1">SUM($B$64:AC64)</f>
        <v>#REF!</v>
      </c>
      <c r="AD68" s="3" t="e">
        <f ca="1">SUM($B$64:AD64)</f>
        <v>#REF!</v>
      </c>
      <c r="AE68" s="3" t="e">
        <f ca="1">SUM($B$64:AE64)</f>
        <v>#REF!</v>
      </c>
      <c r="AF68" s="3" t="e">
        <f ca="1">SUM($B$64:AF64)</f>
        <v>#REF!</v>
      </c>
      <c r="AG68" s="3" t="e">
        <f ca="1">SUM($B$64:AG64)</f>
        <v>#REF!</v>
      </c>
      <c r="AH68" s="3" t="e">
        <f ca="1">SUM($B$64:AH64)</f>
        <v>#REF!</v>
      </c>
      <c r="AI68" s="3" t="e">
        <f ca="1">SUM($B$64:AI64)</f>
        <v>#REF!</v>
      </c>
      <c r="AJ68" s="3" t="e">
        <f ca="1">SUM($B$64:AJ64)</f>
        <v>#REF!</v>
      </c>
      <c r="AK68" s="3" t="e">
        <f ca="1">SUM($B$64:AK64)</f>
        <v>#REF!</v>
      </c>
      <c r="AL68" s="3" t="e">
        <f ca="1">SUM($B$64:AL64)</f>
        <v>#REF!</v>
      </c>
      <c r="AM68" s="3" t="e">
        <f ca="1">SUM($B$64:AM64)</f>
        <v>#REF!</v>
      </c>
      <c r="AN68" s="3" t="e">
        <f ca="1">SUM($B$64:AN64)</f>
        <v>#REF!</v>
      </c>
      <c r="AO68" s="3" t="e">
        <f ca="1">SUM($B$64:AO64)</f>
        <v>#REF!</v>
      </c>
      <c r="AP68" s="3" t="e">
        <f ca="1">SUM($B$64:AP64)</f>
        <v>#REF!</v>
      </c>
      <c r="AQ68" s="3" t="e">
        <f ca="1">SUM($B$64:AQ64)</f>
        <v>#REF!</v>
      </c>
      <c r="AR68" s="3" t="e">
        <f ca="1">SUM($B$64:AR64)</f>
        <v>#REF!</v>
      </c>
      <c r="AS68" s="3" t="e">
        <f ca="1">SUM($B$64:AS64)</f>
        <v>#REF!</v>
      </c>
      <c r="AT68" s="3" t="e">
        <f ca="1">SUM($B$64:AT64)</f>
        <v>#REF!</v>
      </c>
      <c r="AU68" s="3" t="e">
        <f ca="1">SUM($B$64:AU64)</f>
        <v>#REF!</v>
      </c>
      <c r="AV68" s="3" t="e">
        <f ca="1">SUM($B$64:AV64)</f>
        <v>#REF!</v>
      </c>
      <c r="AW68" s="3" t="e">
        <f ca="1">SUM($B$64:AW64)</f>
        <v>#REF!</v>
      </c>
      <c r="AX68" s="3" t="e">
        <f ca="1">SUM($B$64:AX64)</f>
        <v>#REF!</v>
      </c>
      <c r="AY68" s="3" t="e">
        <f ca="1">SUM($B$64:AY64)</f>
        <v>#REF!</v>
      </c>
      <c r="AZ68" s="3" t="e">
        <f ca="1">SUM($B$64:AZ64)</f>
        <v>#REF!</v>
      </c>
      <c r="BA68" s="3" t="e">
        <f ca="1">SUM($B$64:BA64)</f>
        <v>#REF!</v>
      </c>
      <c r="BB68" s="3" t="e">
        <f ca="1">SUM($B$64:BB64)</f>
        <v>#REF!</v>
      </c>
      <c r="BC68" s="3" t="e">
        <f ca="1">SUM($B$64:BC64)</f>
        <v>#REF!</v>
      </c>
      <c r="BD68" s="3" t="e">
        <f ca="1">SUM($B$64:BD64)</f>
        <v>#REF!</v>
      </c>
    </row>
    <row r="69" spans="1:56">
      <c r="A69" t="s">
        <v>414</v>
      </c>
      <c r="B69" s="3">
        <f ca="1">B67+B68</f>
        <v>619630595.26153314</v>
      </c>
      <c r="C69" s="3">
        <f t="shared" ref="C69:BD69" ca="1" si="87">C67+C68</f>
        <v>784991769.57557023</v>
      </c>
      <c r="D69" s="3">
        <f t="shared" ca="1" si="87"/>
        <v>1000926794.1421528</v>
      </c>
      <c r="E69" s="3">
        <f t="shared" ca="1" si="87"/>
        <v>1262941177.5880079</v>
      </c>
      <c r="F69" s="3">
        <f t="shared" ca="1" si="87"/>
        <v>1524955610.4733176</v>
      </c>
      <c r="G69" s="3">
        <f t="shared" ca="1" si="87"/>
        <v>1824680367.0650821</v>
      </c>
      <c r="H69" s="3">
        <f t="shared" ca="1" si="87"/>
        <v>2127878016.3417308</v>
      </c>
      <c r="I69" s="3">
        <f t="shared" ca="1" si="87"/>
        <v>2394944208.5503674</v>
      </c>
      <c r="J69" s="3">
        <f t="shared" ca="1" si="87"/>
        <v>2665177313.3428216</v>
      </c>
      <c r="K69" s="3">
        <f t="shared" ca="1" si="87"/>
        <v>2957574381.0156398</v>
      </c>
      <c r="L69" s="3">
        <f t="shared" ca="1" si="87"/>
        <v>3262526080.5080943</v>
      </c>
      <c r="M69" s="3">
        <f t="shared" ca="1" si="87"/>
        <v>3548674551.9901853</v>
      </c>
      <c r="N69" s="3">
        <f t="shared" ca="1" si="87"/>
        <v>3700653595.7266397</v>
      </c>
      <c r="O69" s="3">
        <f t="shared" ca="1" si="87"/>
        <v>3730824604.5166397</v>
      </c>
      <c r="P69" s="3">
        <f t="shared" ca="1" si="87"/>
        <v>3760995613.3066397</v>
      </c>
      <c r="Q69" s="3" t="e">
        <f t="shared" ca="1" si="87"/>
        <v>#REF!</v>
      </c>
      <c r="R69" s="3" t="e">
        <f t="shared" ca="1" si="87"/>
        <v>#REF!</v>
      </c>
      <c r="S69" s="3" t="e">
        <f t="shared" ca="1" si="87"/>
        <v>#REF!</v>
      </c>
      <c r="T69" s="3" t="e">
        <f t="shared" ca="1" si="87"/>
        <v>#REF!</v>
      </c>
      <c r="U69" s="3" t="e">
        <f t="shared" ca="1" si="87"/>
        <v>#REF!</v>
      </c>
      <c r="V69" s="3" t="e">
        <f t="shared" ca="1" si="87"/>
        <v>#REF!</v>
      </c>
      <c r="W69" s="3" t="e">
        <f t="shared" ca="1" si="87"/>
        <v>#REF!</v>
      </c>
      <c r="X69" s="3" t="e">
        <f t="shared" ca="1" si="87"/>
        <v>#REF!</v>
      </c>
      <c r="Y69" s="3" t="e">
        <f t="shared" ca="1" si="87"/>
        <v>#REF!</v>
      </c>
      <c r="Z69" s="3" t="e">
        <f t="shared" ca="1" si="87"/>
        <v>#REF!</v>
      </c>
      <c r="AA69" s="3" t="e">
        <f t="shared" ca="1" si="87"/>
        <v>#REF!</v>
      </c>
      <c r="AB69" s="3" t="e">
        <f t="shared" ca="1" si="87"/>
        <v>#REF!</v>
      </c>
      <c r="AC69" s="3" t="e">
        <f t="shared" ca="1" si="87"/>
        <v>#REF!</v>
      </c>
      <c r="AD69" s="3" t="e">
        <f t="shared" ca="1" si="87"/>
        <v>#REF!</v>
      </c>
      <c r="AE69" s="3" t="e">
        <f t="shared" ca="1" si="87"/>
        <v>#REF!</v>
      </c>
      <c r="AF69" s="3" t="e">
        <f t="shared" ca="1" si="87"/>
        <v>#REF!</v>
      </c>
      <c r="AG69" s="3" t="e">
        <f t="shared" ca="1" si="87"/>
        <v>#REF!</v>
      </c>
      <c r="AH69" s="3" t="e">
        <f t="shared" ca="1" si="87"/>
        <v>#REF!</v>
      </c>
      <c r="AI69" s="3" t="e">
        <f t="shared" ca="1" si="87"/>
        <v>#REF!</v>
      </c>
      <c r="AJ69" s="3" t="e">
        <f t="shared" ca="1" si="87"/>
        <v>#REF!</v>
      </c>
      <c r="AK69" s="3" t="e">
        <f t="shared" ca="1" si="87"/>
        <v>#REF!</v>
      </c>
      <c r="AL69" s="3" t="e">
        <f t="shared" ca="1" si="87"/>
        <v>#REF!</v>
      </c>
      <c r="AM69" s="3" t="e">
        <f t="shared" ca="1" si="87"/>
        <v>#REF!</v>
      </c>
      <c r="AN69" s="3" t="e">
        <f t="shared" ca="1" si="87"/>
        <v>#REF!</v>
      </c>
      <c r="AO69" s="3" t="e">
        <f t="shared" ca="1" si="87"/>
        <v>#REF!</v>
      </c>
      <c r="AP69" s="3" t="e">
        <f t="shared" ca="1" si="87"/>
        <v>#REF!</v>
      </c>
      <c r="AQ69" s="3" t="e">
        <f t="shared" ca="1" si="87"/>
        <v>#REF!</v>
      </c>
      <c r="AR69" s="3" t="e">
        <f t="shared" ca="1" si="87"/>
        <v>#REF!</v>
      </c>
      <c r="AS69" s="3" t="e">
        <f t="shared" ca="1" si="87"/>
        <v>#REF!</v>
      </c>
      <c r="AT69" s="3" t="e">
        <f t="shared" ca="1" si="87"/>
        <v>#REF!</v>
      </c>
      <c r="AU69" s="3" t="e">
        <f t="shared" ca="1" si="87"/>
        <v>#REF!</v>
      </c>
      <c r="AV69" s="3" t="e">
        <f t="shared" ca="1" si="87"/>
        <v>#REF!</v>
      </c>
      <c r="AW69" s="3" t="e">
        <f t="shared" ca="1" si="87"/>
        <v>#REF!</v>
      </c>
      <c r="AX69" s="3" t="e">
        <f t="shared" ca="1" si="87"/>
        <v>#REF!</v>
      </c>
      <c r="AY69" s="3" t="e">
        <f t="shared" ca="1" si="87"/>
        <v>#REF!</v>
      </c>
      <c r="AZ69" s="3" t="e">
        <f t="shared" ca="1" si="87"/>
        <v>#REF!</v>
      </c>
      <c r="BA69" s="3" t="e">
        <f t="shared" ca="1" si="87"/>
        <v>#REF!</v>
      </c>
      <c r="BB69" s="3" t="e">
        <f t="shared" ca="1" si="87"/>
        <v>#REF!</v>
      </c>
      <c r="BC69" s="3" t="e">
        <f t="shared" ca="1" si="87"/>
        <v>#REF!</v>
      </c>
      <c r="BD69" s="3" t="e">
        <f t="shared" ca="1" si="87"/>
        <v>#REF!</v>
      </c>
    </row>
    <row r="70" spans="1:56">
      <c r="A70" t="s">
        <v>210</v>
      </c>
      <c r="B70" s="3">
        <f t="shared" ref="B70:Q73" ca="1" si="88">SUMIFS(42:42,$20:$20,B$48,$21:$21,B$49)</f>
        <v>0</v>
      </c>
      <c r="C70" s="3">
        <f t="shared" ca="1" si="88"/>
        <v>-399867.36872727273</v>
      </c>
      <c r="D70" s="3">
        <f t="shared" ca="1" si="88"/>
        <v>-2999005.2654545452</v>
      </c>
      <c r="E70" s="3">
        <f t="shared" ca="1" si="88"/>
        <v>-5398209.4778181817</v>
      </c>
      <c r="F70" s="3">
        <f t="shared" ca="1" si="88"/>
        <v>-5398211.6770909093</v>
      </c>
      <c r="G70" s="3">
        <f t="shared" ca="1" si="88"/>
        <v>-7216590.7723636366</v>
      </c>
      <c r="H70" s="3">
        <f t="shared" ca="1" si="88"/>
        <v>-11955763.741090909</v>
      </c>
      <c r="I70" s="3">
        <f t="shared" ca="1" si="88"/>
        <v>-13657961.978181817</v>
      </c>
      <c r="J70" s="3">
        <f t="shared" ca="1" si="88"/>
        <v>-13657973.463272726</v>
      </c>
      <c r="K70" s="3">
        <f t="shared" ca="1" si="88"/>
        <v>-14709087.517090907</v>
      </c>
      <c r="L70" s="3">
        <f t="shared" ca="1" si="88"/>
        <v>-15349128.663272731</v>
      </c>
      <c r="M70" s="3">
        <f t="shared" ca="1" si="88"/>
        <v>-14541802.769454543</v>
      </c>
      <c r="N70" s="3">
        <f t="shared" ca="1" si="88"/>
        <v>-7734546.1352727273</v>
      </c>
      <c r="O70" s="3">
        <f t="shared" ca="1" si="88"/>
        <v>-1570907.5199999998</v>
      </c>
      <c r="P70" s="3">
        <f t="shared" ca="1" si="88"/>
        <v>-1570907.5199999998</v>
      </c>
      <c r="Q70" s="3">
        <f t="shared" ca="1" si="88"/>
        <v>-523635.83999999991</v>
      </c>
      <c r="R70" s="3">
        <f t="shared" ref="C70:BD73" ca="1" si="89">SUMIFS(42:42,$20:$20,R$48,$21:$21,R$49)</f>
        <v>-80819677.659426272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244</v>
      </c>
      <c r="B71" s="3">
        <f t="shared" ca="1" si="88"/>
        <v>0</v>
      </c>
      <c r="C71" s="3">
        <f t="shared" ca="1" si="89"/>
        <v>-357024.43636363634</v>
      </c>
      <c r="D71" s="3">
        <f t="shared" ca="1" si="89"/>
        <v>-2677683.2727272725</v>
      </c>
      <c r="E71" s="3">
        <f t="shared" ca="1" si="89"/>
        <v>-4819829.8909090906</v>
      </c>
      <c r="F71" s="3">
        <f t="shared" ca="1" si="89"/>
        <v>-4819831.8545454545</v>
      </c>
      <c r="G71" s="3">
        <f t="shared" ca="1" si="89"/>
        <v>-6443384.6181818172</v>
      </c>
      <c r="H71" s="3">
        <f t="shared" ca="1" si="89"/>
        <v>-10674789.054545455</v>
      </c>
      <c r="I71" s="3">
        <f t="shared" ca="1" si="89"/>
        <v>-12194608.909090906</v>
      </c>
      <c r="J71" s="3">
        <f t="shared" ca="1" si="89"/>
        <v>-12194619.163636362</v>
      </c>
      <c r="K71" s="3">
        <f t="shared" ca="1" si="89"/>
        <v>-13133113.854545454</v>
      </c>
      <c r="L71" s="3">
        <f t="shared" ca="1" si="89"/>
        <v>-13704579.163636366</v>
      </c>
      <c r="M71" s="3">
        <f t="shared" ca="1" si="89"/>
        <v>-12983752.472727271</v>
      </c>
      <c r="N71" s="3">
        <f t="shared" ca="1" si="89"/>
        <v>-6905844.7636363637</v>
      </c>
      <c r="O71" s="3">
        <f t="shared" ca="1" si="89"/>
        <v>-1402595.9999999998</v>
      </c>
      <c r="P71" s="3">
        <f t="shared" ca="1" si="89"/>
        <v>-1402595.9999999998</v>
      </c>
      <c r="Q71" s="3" t="e">
        <f t="shared" ca="1" si="89"/>
        <v>#REF!</v>
      </c>
      <c r="R71" s="3">
        <f t="shared" ca="1" si="89"/>
        <v>0</v>
      </c>
      <c r="S71" s="3">
        <f t="shared" ca="1" si="89"/>
        <v>0</v>
      </c>
      <c r="T71" s="3">
        <f t="shared" ca="1" si="89"/>
        <v>-41151346.092698835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276</v>
      </c>
      <c r="B72" s="3">
        <f t="shared" ca="1" si="88"/>
        <v>0</v>
      </c>
      <c r="C72" s="3">
        <f t="shared" ca="1" si="89"/>
        <v>-377553.3414545455</v>
      </c>
      <c r="D72" s="3">
        <f t="shared" ca="1" si="89"/>
        <v>-2831650.0609090906</v>
      </c>
      <c r="E72" s="3">
        <f t="shared" ca="1" si="89"/>
        <v>-5096970.1096363626</v>
      </c>
      <c r="F72" s="3">
        <f t="shared" ca="1" si="89"/>
        <v>-5096972.1861818172</v>
      </c>
      <c r="G72" s="3">
        <f t="shared" ca="1" si="89"/>
        <v>-6813879.2337272726</v>
      </c>
      <c r="H72" s="3">
        <f t="shared" ca="1" si="89"/>
        <v>-11288589.425181819</v>
      </c>
      <c r="I72" s="3">
        <f t="shared" ca="1" si="89"/>
        <v>-12895798.921363637</v>
      </c>
      <c r="J72" s="3">
        <f t="shared" ca="1" si="89"/>
        <v>-12895809.765545456</v>
      </c>
      <c r="K72" s="3">
        <f t="shared" ca="1" si="89"/>
        <v>-13888267.901181821</v>
      </c>
      <c r="L72" s="3">
        <f t="shared" ca="1" si="89"/>
        <v>-14492592.465545457</v>
      </c>
      <c r="M72" s="3">
        <f t="shared" ca="1" si="89"/>
        <v>-13730318.23990909</v>
      </c>
      <c r="N72" s="3">
        <f t="shared" ca="1" si="89"/>
        <v>-7302930.8375454564</v>
      </c>
      <c r="O72" s="3">
        <f t="shared" ca="1" si="89"/>
        <v>-1483245.27</v>
      </c>
      <c r="P72" s="3">
        <f t="shared" ca="1" si="89"/>
        <v>-1483245.27</v>
      </c>
      <c r="Q72" s="3">
        <f t="shared" ca="1" si="89"/>
        <v>-13517138.271818174</v>
      </c>
      <c r="R72" s="3">
        <f t="shared" ca="1" si="89"/>
        <v>4870828.7875100654</v>
      </c>
      <c r="S72" s="3">
        <f t="shared" ca="1" si="89"/>
        <v>0</v>
      </c>
      <c r="T72" s="3">
        <f t="shared" ca="1" si="89"/>
        <v>23310559.704992883</v>
      </c>
      <c r="U72" s="3">
        <f t="shared" ca="1" si="89"/>
        <v>0</v>
      </c>
      <c r="V72" s="3">
        <f t="shared" ca="1" si="89"/>
        <v>0</v>
      </c>
      <c r="W72" s="3">
        <f t="shared" ca="1" si="89"/>
        <v>0</v>
      </c>
      <c r="X72" s="3">
        <f t="shared" ca="1" si="89"/>
        <v>-222538965.65209356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411</v>
      </c>
      <c r="B73" s="3">
        <f t="shared" ca="1" si="88"/>
        <v>0</v>
      </c>
      <c r="C73" s="3">
        <f t="shared" ca="1" si="89"/>
        <v>-981817.20000000007</v>
      </c>
      <c r="D73" s="3">
        <f t="shared" ca="1" si="89"/>
        <v>-1472725.8</v>
      </c>
      <c r="E73" s="3">
        <f t="shared" ca="1" si="89"/>
        <v>-1472725.8</v>
      </c>
      <c r="F73" s="3">
        <f t="shared" ca="1" si="89"/>
        <v>-1472731.2000000002</v>
      </c>
      <c r="G73" s="3">
        <f t="shared" ca="1" si="89"/>
        <v>-3562494.3000000003</v>
      </c>
      <c r="H73" s="3">
        <f t="shared" ca="1" si="89"/>
        <v>233993715.73830914</v>
      </c>
      <c r="I73" s="3">
        <f t="shared" ca="1" si="89"/>
        <v>-3562494.3000000003</v>
      </c>
      <c r="J73" s="3">
        <f t="shared" ca="1" si="89"/>
        <v>42887580.230366789</v>
      </c>
      <c r="K73" s="3">
        <f t="shared" ca="1" si="89"/>
        <v>65818006.995550185</v>
      </c>
      <c r="L73" s="3">
        <f t="shared" ca="1" si="89"/>
        <v>72834690.352958798</v>
      </c>
      <c r="M73" s="3">
        <f t="shared" ca="1" si="89"/>
        <v>78913789.14919126</v>
      </c>
      <c r="N73" s="3">
        <f t="shared" ca="1" si="89"/>
        <v>53466334.766127512</v>
      </c>
      <c r="O73" s="3">
        <f t="shared" ca="1" si="89"/>
        <v>0</v>
      </c>
      <c r="P73" s="3">
        <f t="shared" ca="1" si="89"/>
        <v>0</v>
      </c>
      <c r="Q73" s="3">
        <f t="shared" ca="1" si="89"/>
        <v>0</v>
      </c>
      <c r="R73" s="3">
        <f t="shared" ca="1" si="89"/>
        <v>0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2"/>
  <sheetViews>
    <sheetView topLeftCell="A3" workbookViewId="0">
      <selection activeCell="B24" sqref="B24"/>
    </sheetView>
  </sheetViews>
  <sheetFormatPr defaultColWidth="11" defaultRowHeight="16.5"/>
  <cols>
    <col min="1" max="1" width="46.125" style="43" customWidth="1"/>
    <col min="2" max="2" width="33.375" customWidth="1"/>
  </cols>
  <sheetData>
    <row r="1" spans="1:3" s="32" customFormat="1" ht="38.25">
      <c r="A1" s="31" t="s">
        <v>123</v>
      </c>
    </row>
    <row r="2" spans="1:3" s="34" customFormat="1" ht="38.25">
      <c r="A2" s="33"/>
    </row>
    <row r="3" spans="1:3" s="34" customFormat="1" ht="38.25">
      <c r="A3" s="33"/>
    </row>
    <row r="4" spans="1:3">
      <c r="A4" s="35" t="s">
        <v>124</v>
      </c>
      <c r="B4" t="s">
        <v>125</v>
      </c>
      <c r="C4" t="s">
        <v>126</v>
      </c>
    </row>
    <row r="5" spans="1:3" ht="14.25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7.25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7.25">
      <c r="A27" s="40" t="s">
        <v>157</v>
      </c>
    </row>
    <row r="28" spans="1:3" ht="17.25">
      <c r="A28" s="40" t="s">
        <v>158</v>
      </c>
      <c r="C28" t="s">
        <v>159</v>
      </c>
    </row>
    <row r="29" spans="1:3" ht="17.25">
      <c r="A29" s="40" t="s">
        <v>160</v>
      </c>
      <c r="B29" t="s">
        <v>161</v>
      </c>
    </row>
    <row r="30" spans="1:3" ht="17.25">
      <c r="A30" s="40" t="s">
        <v>162</v>
      </c>
      <c r="B30" t="s">
        <v>163</v>
      </c>
    </row>
    <row r="31" spans="1:3" ht="17.25">
      <c r="A31" s="41" t="s">
        <v>164</v>
      </c>
      <c r="B31" t="s">
        <v>165</v>
      </c>
    </row>
    <row r="32" spans="1:3" ht="18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Sheet1</vt:lpstr>
      <vt:lpstr>Sheet2</vt:lpstr>
      <vt:lpstr>Capital Structure</vt:lpstr>
      <vt:lpstr>Sheet4</vt:lpstr>
      <vt:lpstr>利润表-1</vt:lpstr>
      <vt:lpstr>利润表-2</vt:lpstr>
      <vt:lpstr>利润表</vt:lpstr>
      <vt:lpstr>现金流表-晤桥</vt:lpstr>
      <vt:lpstr>现金流表-复星</vt:lpstr>
      <vt:lpstr>Sheet3</vt:lpstr>
      <vt:lpstr>发展纲要报告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rong fenghe</cp:lastModifiedBy>
  <dcterms:created xsi:type="dcterms:W3CDTF">2017-02-08T07:59:21Z</dcterms:created>
  <dcterms:modified xsi:type="dcterms:W3CDTF">2020-09-24T03:16:30Z</dcterms:modified>
</cp:coreProperties>
</file>