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7" i="2" l="1"/>
  <c r="J16" i="2"/>
  <c r="I15" i="2"/>
  <c r="I14" i="2"/>
  <c r="J13" i="2"/>
  <c r="I12" i="2"/>
  <c r="I11" i="2"/>
  <c r="J11" i="2" s="1"/>
  <c r="J10" i="2"/>
  <c r="J19" i="2" l="1"/>
  <c r="I19" i="2"/>
  <c r="I20" i="2" s="1"/>
  <c r="J20" i="2" s="1"/>
  <c r="I25" i="2"/>
  <c r="J25" i="2" s="1"/>
  <c r="E6" i="3"/>
  <c r="E7" i="3"/>
  <c r="E5" i="3"/>
  <c r="D5" i="3"/>
  <c r="D7" i="3"/>
  <c r="E4" i="3"/>
  <c r="D4" i="3"/>
  <c r="C5" i="3"/>
  <c r="C6" i="3"/>
  <c r="D6" i="3" s="1"/>
  <c r="C7" i="3"/>
  <c r="C8" i="3"/>
  <c r="D8" i="3" s="1"/>
  <c r="E8" i="3" s="1"/>
  <c r="E10" i="3" s="1"/>
  <c r="E13" i="3" s="1"/>
  <c r="E15" i="3" s="1"/>
  <c r="C4" i="3"/>
  <c r="E2" i="2"/>
  <c r="D17" i="2"/>
  <c r="D13" i="2"/>
  <c r="C11" i="2"/>
  <c r="D11" i="2" s="1"/>
  <c r="D10" i="2"/>
  <c r="D16" i="2"/>
  <c r="C12" i="2"/>
  <c r="C14" i="2"/>
  <c r="C15" i="2"/>
  <c r="C5" i="2"/>
  <c r="C6" i="2"/>
  <c r="D6" i="2" s="1"/>
  <c r="D10" i="3" l="1"/>
  <c r="D13" i="3" s="1"/>
  <c r="D15" i="3" s="1"/>
  <c r="C25" i="2"/>
  <c r="D25" i="2" s="1"/>
  <c r="C8" i="2"/>
  <c r="C19" i="2" s="1"/>
  <c r="C20" i="2" s="1"/>
  <c r="D20" i="2" s="1"/>
  <c r="D5" i="2"/>
  <c r="D8" i="2" s="1"/>
  <c r="D19" i="2" s="1"/>
</calcChain>
</file>

<file path=xl/sharedStrings.xml><?xml version="1.0" encoding="utf-8"?>
<sst xmlns="http://schemas.openxmlformats.org/spreadsheetml/2006/main" count="68" uniqueCount="50">
  <si>
    <t>Monat</t>
  </si>
  <si>
    <t>Summe Shell</t>
  </si>
  <si>
    <t>Summe KT</t>
  </si>
  <si>
    <t>Liter Shell</t>
  </si>
  <si>
    <t>Pumpe Liter</t>
  </si>
  <si>
    <t>Rechnungen</t>
  </si>
  <si>
    <t>Karten</t>
  </si>
  <si>
    <t>Rabatt-Differenz</t>
  </si>
  <si>
    <t>Servicegebühren</t>
  </si>
  <si>
    <t>Profi vs.Pumpe</t>
  </si>
  <si>
    <t>Kunden-Differenz</t>
  </si>
  <si>
    <t>summe</t>
  </si>
  <si>
    <t>Kartengebühr</t>
  </si>
  <si>
    <t>Nachlässe</t>
  </si>
  <si>
    <t>Jahr</t>
  </si>
  <si>
    <t>Einnahmen</t>
  </si>
  <si>
    <t>Ausgaben</t>
  </si>
  <si>
    <t>Gehalt</t>
  </si>
  <si>
    <t>Fahrzeug</t>
  </si>
  <si>
    <t>Handy</t>
  </si>
  <si>
    <t>Ausstattung</t>
  </si>
  <si>
    <t>Ausgleichsliter</t>
  </si>
  <si>
    <t>pro Liter</t>
  </si>
  <si>
    <t>Liter pro Monat</t>
  </si>
  <si>
    <t>zusätzliche Liter</t>
  </si>
  <si>
    <t>Reisekosten</t>
  </si>
  <si>
    <t>Gehaltnebenkosten</t>
  </si>
  <si>
    <t>Betriebskosten KFZ</t>
  </si>
  <si>
    <t>Verwaltungsanteil</t>
  </si>
  <si>
    <t>Kunden</t>
  </si>
  <si>
    <t>Gewinn</t>
  </si>
  <si>
    <t>Personal</t>
  </si>
  <si>
    <t>Johanna</t>
  </si>
  <si>
    <t>Karin</t>
  </si>
  <si>
    <t>Mathias</t>
  </si>
  <si>
    <t>Tanja</t>
  </si>
  <si>
    <t>F.Kaiser</t>
  </si>
  <si>
    <t>Nebekosten</t>
  </si>
  <si>
    <t>Grundkosten</t>
  </si>
  <si>
    <t>Gesamt</t>
  </si>
  <si>
    <t>Kosten Personal</t>
  </si>
  <si>
    <t>Kosten Sachkosten</t>
  </si>
  <si>
    <t>Kosten Gesamt</t>
  </si>
  <si>
    <t>Ertrag</t>
  </si>
  <si>
    <t>% Anteil TK Projekt</t>
  </si>
  <si>
    <t>Summe Kosten</t>
  </si>
  <si>
    <t>zusätzliche Karten</t>
  </si>
  <si>
    <t>Kalkulationsbasis: 750.000 Liter &amp; 18.000 € Erlöse pro Monat</t>
  </si>
  <si>
    <t>Kalkulationsbasis: 5200 Karten &amp; 18.000 € Erlöse pro Monat</t>
  </si>
  <si>
    <t>Kartenwerte = 3,46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</si>
</sst>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\ &quot;€&quot;_-;\-* #,##0.0000\ &quot;€&quot;_-;_-* &quot;-&quot;??\ &quot;€&quot;_-;_-@_-"/>
    <numFmt numFmtId="165" formatCode="_-* #,##0.00000\ &quot;€&quot;_-;\-* #,##0.000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A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4" fontId="0" fillId="0" borderId="0" xfId="2" applyFont="1"/>
    <xf numFmtId="44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0" fontId="0" fillId="0" borderId="0" xfId="0" applyFont="1" applyBorder="1"/>
    <xf numFmtId="0" fontId="0" fillId="0" borderId="0" xfId="0" applyFont="1" applyFill="1" applyBorder="1"/>
    <xf numFmtId="0" fontId="5" fillId="0" borderId="3" xfId="0" applyFont="1" applyBorder="1"/>
    <xf numFmtId="0" fontId="6" fillId="0" borderId="3" xfId="0" applyFont="1" applyBorder="1"/>
    <xf numFmtId="0" fontId="0" fillId="0" borderId="3" xfId="0" applyBorder="1"/>
    <xf numFmtId="0" fontId="5" fillId="0" borderId="3" xfId="0" applyFont="1" applyFill="1" applyBorder="1"/>
    <xf numFmtId="0" fontId="6" fillId="0" borderId="3" xfId="0" applyFont="1" applyFill="1" applyBorder="1"/>
    <xf numFmtId="43" fontId="0" fillId="0" borderId="0" xfId="1" applyFont="1"/>
    <xf numFmtId="165" fontId="0" fillId="0" borderId="0" xfId="0" applyNumberFormat="1"/>
    <xf numFmtId="0" fontId="4" fillId="0" borderId="2" xfId="0" applyFont="1" applyBorder="1"/>
    <xf numFmtId="43" fontId="4" fillId="0" borderId="2" xfId="1" applyFont="1" applyBorder="1"/>
    <xf numFmtId="43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4" borderId="0" xfId="0" applyFill="1"/>
    <xf numFmtId="0" fontId="4" fillId="4" borderId="2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0" xfId="0" applyFont="1" applyFill="1" applyAlignment="1"/>
  </cellXfs>
  <cellStyles count="3">
    <cellStyle name="Komma" xfId="1" builtinId="3"/>
    <cellStyle name="Standard" xfId="0" builtinId="0"/>
    <cellStyle name="Währung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0.140625" bestFit="1" customWidth="1"/>
    <col min="2" max="3" width="12.7109375" bestFit="1" customWidth="1"/>
    <col min="4" max="4" width="10.140625" bestFit="1" customWidth="1"/>
    <col min="5" max="5" width="11.7109375" bestFit="1" customWidth="1"/>
    <col min="6" max="6" width="9" bestFit="1" customWidth="1"/>
    <col min="7" max="7" width="7.5703125" bestFit="1" customWidth="1"/>
    <col min="8" max="9" width="10.140625" bestFit="1" customWidth="1"/>
    <col min="11" max="11" width="10.140625" bestFit="1" customWidth="1"/>
  </cols>
  <sheetData>
    <row r="1" spans="1:11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thickBot="1" x14ac:dyDescent="0.3">
      <c r="A2" s="2" t="s">
        <v>11</v>
      </c>
      <c r="B2" s="3">
        <v>28045905.25</v>
      </c>
      <c r="C2" s="3">
        <v>28433047.760000002</v>
      </c>
      <c r="D2" s="4">
        <v>15700812</v>
      </c>
      <c r="E2" s="3">
        <v>1008617.48</v>
      </c>
      <c r="F2" s="4">
        <v>25831</v>
      </c>
      <c r="G2" s="4">
        <v>141762</v>
      </c>
      <c r="H2" s="3">
        <v>284346.99</v>
      </c>
      <c r="I2" s="3">
        <v>219919.58</v>
      </c>
      <c r="J2" s="3">
        <v>28558.62</v>
      </c>
      <c r="K2" s="3">
        <v>387142.51</v>
      </c>
    </row>
    <row r="3" spans="1:11" ht="15.75" thickBot="1" x14ac:dyDescent="0.3">
      <c r="A3" s="5">
        <v>42186</v>
      </c>
      <c r="B3" s="6">
        <v>1157156.58</v>
      </c>
      <c r="C3" s="6">
        <v>1173704.4099999999</v>
      </c>
      <c r="D3" s="7">
        <v>610483</v>
      </c>
      <c r="E3" s="8">
        <v>0</v>
      </c>
      <c r="F3" s="8">
        <v>952</v>
      </c>
      <c r="G3" s="7">
        <v>5072</v>
      </c>
      <c r="H3" s="6">
        <v>10512.15</v>
      </c>
      <c r="I3" s="6">
        <v>6035.68</v>
      </c>
      <c r="J3" s="8">
        <v>0</v>
      </c>
      <c r="K3" s="6">
        <v>16547.830000000002</v>
      </c>
    </row>
    <row r="4" spans="1:11" ht="15.75" thickBot="1" x14ac:dyDescent="0.3">
      <c r="A4" s="5">
        <v>42217</v>
      </c>
      <c r="B4" s="6">
        <v>990067.8</v>
      </c>
      <c r="C4" s="6">
        <v>1005225.34</v>
      </c>
      <c r="D4" s="7">
        <v>537756</v>
      </c>
      <c r="E4" s="8">
        <v>0</v>
      </c>
      <c r="F4" s="8">
        <v>953</v>
      </c>
      <c r="G4" s="7">
        <v>4921</v>
      </c>
      <c r="H4" s="6">
        <v>9301.5499999999993</v>
      </c>
      <c r="I4" s="6">
        <v>5855.99</v>
      </c>
      <c r="J4" s="8">
        <v>0</v>
      </c>
      <c r="K4" s="6">
        <v>15157.54</v>
      </c>
    </row>
    <row r="5" spans="1:11" ht="15.75" thickBot="1" x14ac:dyDescent="0.3">
      <c r="A5" s="5">
        <v>42248</v>
      </c>
      <c r="B5" s="6">
        <v>1057268.3899999999</v>
      </c>
      <c r="C5" s="6">
        <v>1073108.3700000001</v>
      </c>
      <c r="D5" s="7">
        <v>573346</v>
      </c>
      <c r="E5" s="8">
        <v>0</v>
      </c>
      <c r="F5" s="8">
        <v>946</v>
      </c>
      <c r="G5" s="7">
        <v>5032</v>
      </c>
      <c r="H5" s="6">
        <v>9851.9</v>
      </c>
      <c r="I5" s="6">
        <v>5988.08</v>
      </c>
      <c r="J5" s="8">
        <v>0</v>
      </c>
      <c r="K5" s="6">
        <v>15839.98</v>
      </c>
    </row>
    <row r="6" spans="1:11" ht="15.75" thickBot="1" x14ac:dyDescent="0.3">
      <c r="A6" s="5">
        <v>42278</v>
      </c>
      <c r="B6" s="6">
        <v>1091877.42</v>
      </c>
      <c r="C6" s="6">
        <v>1112048.99</v>
      </c>
      <c r="D6" s="7">
        <v>646581</v>
      </c>
      <c r="E6" s="6">
        <v>46197.61</v>
      </c>
      <c r="F6" s="8">
        <v>937</v>
      </c>
      <c r="G6" s="7">
        <v>5180</v>
      </c>
      <c r="H6" s="6">
        <v>11011.42</v>
      </c>
      <c r="I6" s="6">
        <v>9272.2000000000007</v>
      </c>
      <c r="J6" s="8">
        <v>-741.27</v>
      </c>
      <c r="K6" s="6">
        <v>20171.57</v>
      </c>
    </row>
    <row r="7" spans="1:11" ht="15.75" thickBot="1" x14ac:dyDescent="0.3">
      <c r="A7" s="5">
        <v>42309</v>
      </c>
      <c r="B7" s="6">
        <v>1092933.54</v>
      </c>
      <c r="C7" s="6">
        <v>1109647.54</v>
      </c>
      <c r="D7" s="7">
        <v>614347</v>
      </c>
      <c r="E7" s="6">
        <v>43642.22</v>
      </c>
      <c r="F7" s="8">
        <v>944</v>
      </c>
      <c r="G7" s="7">
        <v>5007</v>
      </c>
      <c r="H7" s="6">
        <v>10618.61</v>
      </c>
      <c r="I7" s="6">
        <v>8837.9</v>
      </c>
      <c r="J7" s="8">
        <v>-474.82</v>
      </c>
      <c r="K7" s="6">
        <v>16714</v>
      </c>
    </row>
    <row r="8" spans="1:11" ht="15.75" thickBot="1" x14ac:dyDescent="0.3">
      <c r="A8" s="5">
        <v>42339</v>
      </c>
      <c r="B8" s="6">
        <v>893782.89</v>
      </c>
      <c r="C8" s="6">
        <v>907367.75</v>
      </c>
      <c r="D8" s="7">
        <v>523367</v>
      </c>
      <c r="E8" s="6">
        <v>39728.160000000003</v>
      </c>
      <c r="F8" s="8">
        <v>939</v>
      </c>
      <c r="G8" s="7">
        <v>4748</v>
      </c>
      <c r="H8" s="6">
        <v>9034.58</v>
      </c>
      <c r="I8" s="6">
        <v>8398.5</v>
      </c>
      <c r="J8" s="8">
        <v>-929.42</v>
      </c>
      <c r="K8" s="6">
        <v>13584.86</v>
      </c>
    </row>
    <row r="9" spans="1:11" ht="15.75" thickBot="1" x14ac:dyDescent="0.3">
      <c r="A9" s="5">
        <v>42370</v>
      </c>
      <c r="B9" s="6">
        <v>824723.7</v>
      </c>
      <c r="C9" s="6">
        <v>839519.45</v>
      </c>
      <c r="D9" s="7">
        <v>513501</v>
      </c>
      <c r="E9" s="6">
        <v>37188.69</v>
      </c>
      <c r="F9" s="8">
        <v>946</v>
      </c>
      <c r="G9" s="7">
        <v>5132</v>
      </c>
      <c r="H9" s="6">
        <v>10414.36</v>
      </c>
      <c r="I9" s="6">
        <v>9095.15</v>
      </c>
      <c r="J9" s="6">
        <v>-1168.83</v>
      </c>
      <c r="K9" s="6">
        <v>14795.75</v>
      </c>
    </row>
    <row r="10" spans="1:11" ht="15.75" thickBot="1" x14ac:dyDescent="0.3">
      <c r="A10" s="5">
        <v>42401</v>
      </c>
      <c r="B10" s="6">
        <v>884587.13</v>
      </c>
      <c r="C10" s="6">
        <v>899382.9</v>
      </c>
      <c r="D10" s="7">
        <v>564212</v>
      </c>
      <c r="E10" s="6">
        <v>39557.82</v>
      </c>
      <c r="F10" s="8">
        <v>946</v>
      </c>
      <c r="G10" s="7">
        <v>5146</v>
      </c>
      <c r="H10" s="6">
        <v>11482.11</v>
      </c>
      <c r="I10" s="6">
        <v>8173.9</v>
      </c>
      <c r="J10" s="8">
        <v>-858.94</v>
      </c>
      <c r="K10" s="6">
        <v>14795.77</v>
      </c>
    </row>
    <row r="11" spans="1:11" ht="15.75" thickBot="1" x14ac:dyDescent="0.3">
      <c r="A11" s="5">
        <v>42430</v>
      </c>
      <c r="B11" s="6">
        <v>963196.35</v>
      </c>
      <c r="C11" s="6">
        <v>978785.52</v>
      </c>
      <c r="D11" s="7">
        <v>589893</v>
      </c>
      <c r="E11" s="6">
        <v>39864.14</v>
      </c>
      <c r="F11" s="8">
        <v>959</v>
      </c>
      <c r="G11" s="7">
        <v>5278</v>
      </c>
      <c r="H11" s="6">
        <v>11960.1</v>
      </c>
      <c r="I11" s="6">
        <v>8318.93</v>
      </c>
      <c r="J11" s="8">
        <v>-675.57</v>
      </c>
      <c r="K11" s="6">
        <v>15589.17</v>
      </c>
    </row>
    <row r="12" spans="1:11" ht="15.75" thickBot="1" x14ac:dyDescent="0.3">
      <c r="A12" s="5">
        <v>42461</v>
      </c>
      <c r="B12" s="6">
        <v>990222.92</v>
      </c>
      <c r="C12" s="6">
        <v>1005540.15</v>
      </c>
      <c r="D12" s="7">
        <v>597524</v>
      </c>
      <c r="E12" s="6">
        <v>39341.089999999997</v>
      </c>
      <c r="F12" s="8">
        <v>947</v>
      </c>
      <c r="G12" s="7">
        <v>5253</v>
      </c>
      <c r="H12" s="6">
        <v>12131.36</v>
      </c>
      <c r="I12" s="6">
        <v>8239.4599999999991</v>
      </c>
      <c r="J12" s="8">
        <v>-579.89</v>
      </c>
      <c r="K12" s="6">
        <v>15317.23</v>
      </c>
    </row>
    <row r="13" spans="1:11" ht="15.75" thickBot="1" x14ac:dyDescent="0.3">
      <c r="A13" s="5">
        <v>42491</v>
      </c>
      <c r="B13" s="6">
        <v>955630.55</v>
      </c>
      <c r="C13" s="6">
        <v>971138.97</v>
      </c>
      <c r="D13" s="7">
        <v>548219</v>
      </c>
      <c r="E13" s="6">
        <v>35094.870000000003</v>
      </c>
      <c r="F13" s="8">
        <v>948</v>
      </c>
      <c r="G13" s="7">
        <v>5146</v>
      </c>
      <c r="H13" s="6">
        <v>11131.6</v>
      </c>
      <c r="I13" s="6">
        <v>8092.19</v>
      </c>
      <c r="J13" s="8">
        <v>-489.66</v>
      </c>
      <c r="K13" s="6">
        <v>15508.42</v>
      </c>
    </row>
    <row r="14" spans="1:11" ht="15.75" thickBot="1" x14ac:dyDescent="0.3">
      <c r="A14" s="5">
        <v>42522</v>
      </c>
      <c r="B14" s="6">
        <v>1093681.54</v>
      </c>
      <c r="C14" s="6">
        <v>1108291.73</v>
      </c>
      <c r="D14" s="7">
        <v>616270</v>
      </c>
      <c r="E14" s="6">
        <v>38460.83</v>
      </c>
      <c r="F14" s="8">
        <v>953</v>
      </c>
      <c r="G14" s="7">
        <v>5292</v>
      </c>
      <c r="H14" s="6">
        <v>12542.33</v>
      </c>
      <c r="I14" s="6">
        <v>8190.72</v>
      </c>
      <c r="J14" s="8">
        <v>-836.95</v>
      </c>
      <c r="K14" s="6">
        <v>14610.19</v>
      </c>
    </row>
    <row r="15" spans="1:11" ht="15.75" thickBot="1" x14ac:dyDescent="0.3">
      <c r="A15" s="5">
        <v>42552</v>
      </c>
      <c r="B15" s="6">
        <v>1029611.62</v>
      </c>
      <c r="C15" s="6">
        <v>1041864.91</v>
      </c>
      <c r="D15" s="7">
        <v>587664</v>
      </c>
      <c r="E15" s="6">
        <v>40611.410000000003</v>
      </c>
      <c r="F15" s="8">
        <v>946</v>
      </c>
      <c r="G15" s="7">
        <v>5243</v>
      </c>
      <c r="H15" s="6">
        <v>9746.26</v>
      </c>
      <c r="I15" s="6">
        <v>8182.35</v>
      </c>
      <c r="J15" s="8">
        <v>-921.48</v>
      </c>
      <c r="K15" s="6">
        <v>12253.29</v>
      </c>
    </row>
    <row r="16" spans="1:11" ht="15.75" thickBot="1" x14ac:dyDescent="0.3">
      <c r="A16" s="5">
        <v>42583</v>
      </c>
      <c r="B16" s="6">
        <v>1038688.81</v>
      </c>
      <c r="C16" s="6">
        <v>1049532.75</v>
      </c>
      <c r="D16" s="7">
        <v>594220</v>
      </c>
      <c r="E16" s="6">
        <v>41565.089999999997</v>
      </c>
      <c r="F16" s="8">
        <v>965</v>
      </c>
      <c r="G16" s="7">
        <v>5266</v>
      </c>
      <c r="H16" s="6">
        <v>9940.4500000000007</v>
      </c>
      <c r="I16" s="6">
        <v>8210.57</v>
      </c>
      <c r="J16" s="6">
        <v>-1321.79</v>
      </c>
      <c r="K16" s="6">
        <v>10843.94</v>
      </c>
    </row>
    <row r="17" spans="1:11" ht="15.75" thickBot="1" x14ac:dyDescent="0.3">
      <c r="A17" s="5">
        <v>42614</v>
      </c>
      <c r="B17" s="6">
        <v>1070118.1299999999</v>
      </c>
      <c r="C17" s="6">
        <v>1075928.1599999999</v>
      </c>
      <c r="D17" s="7">
        <v>619141</v>
      </c>
      <c r="E17" s="6">
        <v>40161.07</v>
      </c>
      <c r="F17" s="8">
        <v>981</v>
      </c>
      <c r="G17" s="7">
        <v>5403</v>
      </c>
      <c r="H17" s="6">
        <v>5855.77</v>
      </c>
      <c r="I17" s="6">
        <v>8420.1299999999992</v>
      </c>
      <c r="J17" s="6">
        <v>-1417.01</v>
      </c>
      <c r="K17" s="6">
        <v>5810.03</v>
      </c>
    </row>
    <row r="18" spans="1:11" ht="15.75" thickBot="1" x14ac:dyDescent="0.3">
      <c r="A18" s="5">
        <v>42644</v>
      </c>
      <c r="B18" s="6">
        <v>1131491.54</v>
      </c>
      <c r="C18" s="6">
        <v>1138700.81</v>
      </c>
      <c r="D18" s="7">
        <v>603407</v>
      </c>
      <c r="E18" s="6">
        <v>40832.86</v>
      </c>
      <c r="F18" s="8">
        <v>992</v>
      </c>
      <c r="G18" s="7">
        <v>5540</v>
      </c>
      <c r="H18" s="6">
        <v>9763.93</v>
      </c>
      <c r="I18" s="6">
        <v>8593.06</v>
      </c>
      <c r="J18" s="6">
        <v>-2130.96</v>
      </c>
      <c r="K18" s="6">
        <v>7209.27</v>
      </c>
    </row>
    <row r="19" spans="1:11" ht="15.75" thickBot="1" x14ac:dyDescent="0.3">
      <c r="A19" s="5">
        <v>42675</v>
      </c>
      <c r="B19" s="6">
        <v>1167840.28</v>
      </c>
      <c r="C19" s="6">
        <v>1175128.99</v>
      </c>
      <c r="D19" s="7">
        <v>654547</v>
      </c>
      <c r="E19" s="6">
        <v>44945.59</v>
      </c>
      <c r="F19" s="8">
        <v>988</v>
      </c>
      <c r="G19" s="7">
        <v>5595</v>
      </c>
      <c r="H19" s="6">
        <v>10135.09</v>
      </c>
      <c r="I19" s="6">
        <v>8643.25</v>
      </c>
      <c r="J19" s="6">
        <v>-2093.2199999999998</v>
      </c>
      <c r="K19" s="6">
        <v>7288.71</v>
      </c>
    </row>
    <row r="20" spans="1:11" ht="15.75" thickBot="1" x14ac:dyDescent="0.3">
      <c r="A20" s="5">
        <v>42705</v>
      </c>
      <c r="B20" s="6">
        <v>1049862.79</v>
      </c>
      <c r="C20" s="6">
        <v>1064747.2</v>
      </c>
      <c r="D20" s="7">
        <v>558892</v>
      </c>
      <c r="E20" s="6">
        <v>40780.32</v>
      </c>
      <c r="F20" s="8">
        <v>983</v>
      </c>
      <c r="G20" s="7">
        <v>5490</v>
      </c>
      <c r="H20" s="6">
        <v>11147.79</v>
      </c>
      <c r="I20" s="6">
        <v>8592.69</v>
      </c>
      <c r="J20" s="6">
        <v>-1408.83</v>
      </c>
      <c r="K20" s="6">
        <v>14884.41</v>
      </c>
    </row>
    <row r="21" spans="1:11" ht="15.75" thickBot="1" x14ac:dyDescent="0.3">
      <c r="A21" s="5">
        <v>42736</v>
      </c>
      <c r="B21" s="6">
        <v>1052004.53</v>
      </c>
      <c r="C21" s="6">
        <v>1066645.1499999999</v>
      </c>
      <c r="D21" s="7">
        <v>552325</v>
      </c>
      <c r="E21" s="6">
        <v>42853.24</v>
      </c>
      <c r="F21" s="8">
        <v>975</v>
      </c>
      <c r="G21" s="7">
        <v>5343</v>
      </c>
      <c r="H21" s="6">
        <v>11155.82</v>
      </c>
      <c r="I21" s="6">
        <v>8327.7900000000009</v>
      </c>
      <c r="J21" s="6">
        <v>-1506.28</v>
      </c>
      <c r="K21" s="6">
        <v>14640.62</v>
      </c>
    </row>
    <row r="22" spans="1:11" ht="15.75" thickBot="1" x14ac:dyDescent="0.3">
      <c r="A22" s="5">
        <v>42767</v>
      </c>
      <c r="B22" s="6">
        <v>1028868.45</v>
      </c>
      <c r="C22" s="6">
        <v>1043394.74</v>
      </c>
      <c r="D22" s="7">
        <v>543921</v>
      </c>
      <c r="E22" s="6">
        <v>40544.080000000002</v>
      </c>
      <c r="F22" s="8">
        <v>974</v>
      </c>
      <c r="G22" s="7">
        <v>5382</v>
      </c>
      <c r="H22" s="6">
        <v>10940.19</v>
      </c>
      <c r="I22" s="6">
        <v>8429.9</v>
      </c>
      <c r="J22" s="6">
        <v>-1386.03</v>
      </c>
      <c r="K22" s="6">
        <v>14526.29</v>
      </c>
    </row>
    <row r="23" spans="1:11" ht="15.75" thickBot="1" x14ac:dyDescent="0.3">
      <c r="A23" s="5">
        <v>42795</v>
      </c>
      <c r="B23" s="6">
        <v>1189727.47</v>
      </c>
      <c r="C23" s="6">
        <v>1205574.28</v>
      </c>
      <c r="D23" s="7">
        <v>657577</v>
      </c>
      <c r="E23" s="6">
        <v>47614.43</v>
      </c>
      <c r="F23" s="8">
        <v>972</v>
      </c>
      <c r="G23" s="7">
        <v>5528</v>
      </c>
      <c r="H23" s="6">
        <v>10057.790000000001</v>
      </c>
      <c r="I23" s="6">
        <v>8502.24</v>
      </c>
      <c r="J23" s="8">
        <v>-697.98</v>
      </c>
      <c r="K23" s="6">
        <v>15846.81</v>
      </c>
    </row>
    <row r="24" spans="1:11" ht="15.75" thickBot="1" x14ac:dyDescent="0.3">
      <c r="A24" s="5">
        <v>42826</v>
      </c>
      <c r="B24" s="6">
        <v>1024248.5</v>
      </c>
      <c r="C24" s="6">
        <v>1040485.13</v>
      </c>
      <c r="D24" s="7">
        <v>555199</v>
      </c>
      <c r="E24" s="6">
        <v>41767.58</v>
      </c>
      <c r="F24" s="8">
        <v>957</v>
      </c>
      <c r="G24" s="7">
        <v>5402</v>
      </c>
      <c r="H24" s="6">
        <v>10116.99</v>
      </c>
      <c r="I24" s="6">
        <v>8474.92</v>
      </c>
      <c r="J24" s="8">
        <v>-657.56</v>
      </c>
      <c r="K24" s="6">
        <v>16236.63</v>
      </c>
    </row>
    <row r="25" spans="1:11" ht="15.75" thickBot="1" x14ac:dyDescent="0.3">
      <c r="A25" s="5">
        <v>42856</v>
      </c>
      <c r="B25" s="6">
        <v>1063779.27</v>
      </c>
      <c r="C25" s="6">
        <v>1079752.74</v>
      </c>
      <c r="D25" s="7">
        <v>577947</v>
      </c>
      <c r="E25" s="6">
        <v>48484.89</v>
      </c>
      <c r="F25" s="8">
        <v>949</v>
      </c>
      <c r="G25" s="7">
        <v>5360</v>
      </c>
      <c r="H25" s="6">
        <v>11668.34</v>
      </c>
      <c r="I25" s="6">
        <v>8352.02</v>
      </c>
      <c r="J25" s="6">
        <v>-1203.49</v>
      </c>
      <c r="K25" s="6">
        <v>15973.47</v>
      </c>
    </row>
    <row r="26" spans="1:11" ht="15.75" thickBot="1" x14ac:dyDescent="0.3">
      <c r="A26" s="5">
        <v>42887</v>
      </c>
      <c r="B26" s="6">
        <v>1014752.69</v>
      </c>
      <c r="C26" s="6">
        <v>1026852.52</v>
      </c>
      <c r="D26" s="7">
        <v>555372</v>
      </c>
      <c r="E26" s="6">
        <v>43591.89</v>
      </c>
      <c r="F26" s="8">
        <v>954</v>
      </c>
      <c r="G26" s="7">
        <v>5244</v>
      </c>
      <c r="H26" s="6">
        <v>8545.9</v>
      </c>
      <c r="I26" s="6">
        <v>8204.59</v>
      </c>
      <c r="J26" s="6">
        <v>-1534.32</v>
      </c>
      <c r="K26" s="6">
        <v>12099.83</v>
      </c>
    </row>
    <row r="27" spans="1:11" ht="15.75" thickBot="1" x14ac:dyDescent="0.3">
      <c r="A27" s="5">
        <v>42917</v>
      </c>
      <c r="B27" s="6">
        <v>1018937.15</v>
      </c>
      <c r="C27" s="6">
        <v>1030637.96</v>
      </c>
      <c r="D27" s="7">
        <v>546128</v>
      </c>
      <c r="E27" s="6">
        <v>45460.78</v>
      </c>
      <c r="F27" s="8">
        <v>948</v>
      </c>
      <c r="G27" s="7">
        <v>5201</v>
      </c>
      <c r="H27" s="6">
        <v>8930.75</v>
      </c>
      <c r="I27" s="6">
        <v>8125.39</v>
      </c>
      <c r="J27" s="6">
        <v>-1896.76</v>
      </c>
      <c r="K27" s="6">
        <v>11700.81</v>
      </c>
    </row>
    <row r="28" spans="1:11" ht="15.75" thickBot="1" x14ac:dyDescent="0.3">
      <c r="A28" s="5">
        <v>42948</v>
      </c>
      <c r="B28" s="6">
        <v>1084898.23</v>
      </c>
      <c r="C28" s="6">
        <v>1100607.93</v>
      </c>
      <c r="D28" s="7">
        <v>578041</v>
      </c>
      <c r="E28" s="6">
        <v>47329.99</v>
      </c>
      <c r="F28" s="8">
        <v>938</v>
      </c>
      <c r="G28" s="7">
        <v>5272</v>
      </c>
      <c r="H28" s="6">
        <v>9319.7099999999991</v>
      </c>
      <c r="I28" s="6">
        <v>8170.04</v>
      </c>
      <c r="J28" s="6">
        <v>-1904.4</v>
      </c>
      <c r="K28" s="6">
        <v>15709.7</v>
      </c>
    </row>
    <row r="29" spans="1:11" ht="15.75" thickBot="1" x14ac:dyDescent="0.3">
      <c r="A29" s="5">
        <v>42979</v>
      </c>
      <c r="B29" s="6">
        <v>1085946.98</v>
      </c>
      <c r="C29" s="6">
        <v>1109433.3700000001</v>
      </c>
      <c r="D29" s="7">
        <v>580931</v>
      </c>
      <c r="E29" s="6">
        <v>42998.83</v>
      </c>
      <c r="F29" s="8">
        <v>939</v>
      </c>
      <c r="G29" s="7">
        <v>5286</v>
      </c>
      <c r="H29" s="6">
        <v>17030.14</v>
      </c>
      <c r="I29" s="6">
        <v>8191.94</v>
      </c>
      <c r="J29" s="6">
        <v>-1723.16</v>
      </c>
      <c r="K29" s="6">
        <v>23486.39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8.7109375" bestFit="1" customWidth="1"/>
    <col min="2" max="2" width="19" customWidth="1"/>
    <col min="3" max="3" width="21.5703125" customWidth="1"/>
    <col min="4" max="4" width="14.42578125" customWidth="1"/>
    <col min="5" max="5" width="14.5703125" bestFit="1" customWidth="1"/>
    <col min="6" max="6" width="30" customWidth="1"/>
    <col min="7" max="7" width="29.42578125" customWidth="1"/>
    <col min="9" max="9" width="18" customWidth="1"/>
    <col min="10" max="10" width="21.140625" customWidth="1"/>
  </cols>
  <sheetData>
    <row r="1" spans="1:13" x14ac:dyDescent="0.25">
      <c r="B1" s="32" t="s">
        <v>47</v>
      </c>
      <c r="C1" s="32"/>
      <c r="D1" s="32"/>
      <c r="E1" s="32"/>
    </row>
    <row r="2" spans="1:13" x14ac:dyDescent="0.25">
      <c r="A2">
        <v>750000</v>
      </c>
      <c r="B2" t="s">
        <v>23</v>
      </c>
      <c r="C2" t="s">
        <v>29</v>
      </c>
      <c r="D2">
        <v>900</v>
      </c>
      <c r="E2">
        <f>A2/D2</f>
        <v>833.33333333333337</v>
      </c>
      <c r="G2" s="30" t="s">
        <v>48</v>
      </c>
      <c r="H2" s="31"/>
      <c r="I2" s="31"/>
      <c r="J2" s="31"/>
      <c r="K2" s="31"/>
      <c r="L2" s="31"/>
      <c r="M2" s="31"/>
    </row>
    <row r="3" spans="1:13" x14ac:dyDescent="0.25">
      <c r="G3" s="30" t="s">
        <v>49</v>
      </c>
      <c r="H3" s="31"/>
      <c r="I3" s="31"/>
      <c r="J3" s="31"/>
      <c r="K3" s="31"/>
      <c r="L3" s="31"/>
      <c r="M3" s="31"/>
    </row>
    <row r="4" spans="1:13" s="17" customFormat="1" ht="15.75" thickBot="1" x14ac:dyDescent="0.3">
      <c r="A4" s="15" t="s">
        <v>15</v>
      </c>
      <c r="B4" s="16"/>
      <c r="C4" s="16" t="s">
        <v>0</v>
      </c>
      <c r="D4" s="16" t="s">
        <v>14</v>
      </c>
      <c r="G4" s="26"/>
    </row>
    <row r="5" spans="1:13" ht="15.75" thickTop="1" x14ac:dyDescent="0.25">
      <c r="A5" t="s">
        <v>12</v>
      </c>
      <c r="B5" s="11"/>
      <c r="C5" s="9">
        <f>AVERAGE(Tabelle1!I3:I29)</f>
        <v>8145.1696296296313</v>
      </c>
      <c r="D5" s="9">
        <f>C5*12</f>
        <v>97742.035555555573</v>
      </c>
      <c r="G5" s="25"/>
    </row>
    <row r="6" spans="1:13" x14ac:dyDescent="0.25">
      <c r="A6" t="s">
        <v>13</v>
      </c>
      <c r="B6" s="11"/>
      <c r="C6" s="9">
        <f>AVERAGE(Tabelle1!H3:H29)</f>
        <v>10531.370000000003</v>
      </c>
      <c r="D6" s="9">
        <f>C6*12</f>
        <v>126376.44000000003</v>
      </c>
      <c r="G6" s="25"/>
    </row>
    <row r="7" spans="1:13" x14ac:dyDescent="0.25">
      <c r="G7" s="25"/>
    </row>
    <row r="8" spans="1:13" x14ac:dyDescent="0.25">
      <c r="A8" s="13" t="s">
        <v>22</v>
      </c>
      <c r="B8" s="12"/>
      <c r="C8" s="21">
        <f>SUM(C5:C7)/A2</f>
        <v>2.4902052839506181E-2</v>
      </c>
      <c r="D8">
        <f>SUM(D5:D7)/(12*A2)</f>
        <v>2.4902052839506177E-2</v>
      </c>
      <c r="G8" s="25"/>
    </row>
    <row r="9" spans="1:13" s="17" customFormat="1" ht="15.75" thickBot="1" x14ac:dyDescent="0.3">
      <c r="A9" s="18" t="s">
        <v>16</v>
      </c>
      <c r="B9" s="19" t="s">
        <v>21</v>
      </c>
      <c r="C9" s="16" t="s">
        <v>0</v>
      </c>
      <c r="D9" s="16" t="s">
        <v>14</v>
      </c>
      <c r="G9" s="18" t="s">
        <v>16</v>
      </c>
      <c r="H9" s="19" t="s">
        <v>21</v>
      </c>
      <c r="I9" s="16" t="s">
        <v>0</v>
      </c>
      <c r="J9" s="16" t="s">
        <v>14</v>
      </c>
    </row>
    <row r="10" spans="1:13" ht="15.75" thickTop="1" x14ac:dyDescent="0.25">
      <c r="A10" s="14" t="s">
        <v>17</v>
      </c>
      <c r="B10" s="20"/>
      <c r="C10" s="9">
        <v>1400</v>
      </c>
      <c r="D10" s="9">
        <f>C10*12</f>
        <v>16800</v>
      </c>
      <c r="G10" s="14" t="s">
        <v>17</v>
      </c>
      <c r="H10" s="20"/>
      <c r="I10" s="9">
        <v>1400</v>
      </c>
      <c r="J10" s="9">
        <f>I10*12</f>
        <v>16800</v>
      </c>
    </row>
    <row r="11" spans="1:13" x14ac:dyDescent="0.25">
      <c r="A11" s="14" t="s">
        <v>26</v>
      </c>
      <c r="B11" s="20"/>
      <c r="C11" s="9">
        <f>C10*0.4</f>
        <v>560</v>
      </c>
      <c r="D11" s="9">
        <f>C11*12</f>
        <v>6720</v>
      </c>
      <c r="G11" s="14" t="s">
        <v>26</v>
      </c>
      <c r="H11" s="20"/>
      <c r="I11" s="9">
        <f>I10*0.4</f>
        <v>560</v>
      </c>
      <c r="J11" s="9">
        <f>I11*12</f>
        <v>6720</v>
      </c>
    </row>
    <row r="12" spans="1:13" x14ac:dyDescent="0.25">
      <c r="A12" s="14" t="s">
        <v>18</v>
      </c>
      <c r="B12" s="20"/>
      <c r="C12" s="9">
        <f t="shared" ref="C12:C15" si="0">D12/12</f>
        <v>250</v>
      </c>
      <c r="D12" s="9">
        <v>3000</v>
      </c>
      <c r="G12" s="14" t="s">
        <v>18</v>
      </c>
      <c r="H12" s="20"/>
      <c r="I12" s="9">
        <f t="shared" ref="I12" si="1">J12/12</f>
        <v>250</v>
      </c>
      <c r="J12" s="9">
        <v>3000</v>
      </c>
    </row>
    <row r="13" spans="1:13" x14ac:dyDescent="0.25">
      <c r="A13" s="14" t="s">
        <v>27</v>
      </c>
      <c r="B13" s="20"/>
      <c r="C13" s="9">
        <v>250</v>
      </c>
      <c r="D13" s="9">
        <f>C13*12</f>
        <v>3000</v>
      </c>
      <c r="G13" s="14" t="s">
        <v>27</v>
      </c>
      <c r="H13" s="20"/>
      <c r="I13" s="9">
        <v>250</v>
      </c>
      <c r="J13" s="9">
        <f>I13*12</f>
        <v>3000</v>
      </c>
    </row>
    <row r="14" spans="1:13" x14ac:dyDescent="0.25">
      <c r="A14" s="14" t="s">
        <v>19</v>
      </c>
      <c r="B14" s="20"/>
      <c r="C14" s="9">
        <f t="shared" si="0"/>
        <v>8.3333333333333339</v>
      </c>
      <c r="D14" s="9">
        <v>100</v>
      </c>
      <c r="G14" s="14" t="s">
        <v>19</v>
      </c>
      <c r="H14" s="20"/>
      <c r="I14" s="9">
        <f t="shared" ref="I14:I15" si="2">J14/12</f>
        <v>8.3333333333333339</v>
      </c>
      <c r="J14" s="9">
        <v>100</v>
      </c>
    </row>
    <row r="15" spans="1:13" x14ac:dyDescent="0.25">
      <c r="A15" s="14" t="s">
        <v>20</v>
      </c>
      <c r="B15" s="20"/>
      <c r="C15" s="9">
        <f t="shared" si="0"/>
        <v>25</v>
      </c>
      <c r="D15" s="9">
        <v>300</v>
      </c>
      <c r="G15" s="14" t="s">
        <v>20</v>
      </c>
      <c r="H15" s="20"/>
      <c r="I15" s="9">
        <f t="shared" si="2"/>
        <v>25</v>
      </c>
      <c r="J15" s="9">
        <v>300</v>
      </c>
    </row>
    <row r="16" spans="1:13" x14ac:dyDescent="0.25">
      <c r="A16" s="14" t="s">
        <v>25</v>
      </c>
      <c r="B16" s="20"/>
      <c r="C16" s="9">
        <v>200</v>
      </c>
      <c r="D16" s="9">
        <f>C16*12</f>
        <v>2400</v>
      </c>
      <c r="G16" s="14" t="s">
        <v>25</v>
      </c>
      <c r="H16" s="20"/>
      <c r="I16" s="9">
        <v>200</v>
      </c>
      <c r="J16" s="9">
        <f>I16*12</f>
        <v>2400</v>
      </c>
    </row>
    <row r="17" spans="1:10" x14ac:dyDescent="0.25">
      <c r="A17" s="14" t="s">
        <v>28</v>
      </c>
      <c r="B17" s="20"/>
      <c r="C17" s="9">
        <v>25</v>
      </c>
      <c r="D17" s="9">
        <f>C17*12</f>
        <v>300</v>
      </c>
      <c r="G17" s="14" t="s">
        <v>28</v>
      </c>
      <c r="H17" s="20"/>
      <c r="I17" s="9">
        <v>25</v>
      </c>
      <c r="J17" s="9">
        <f>I17*12</f>
        <v>300</v>
      </c>
    </row>
    <row r="18" spans="1:10" x14ac:dyDescent="0.25">
      <c r="B18" s="20"/>
      <c r="H18" s="20"/>
    </row>
    <row r="19" spans="1:10" x14ac:dyDescent="0.25">
      <c r="A19" s="22" t="s">
        <v>24</v>
      </c>
      <c r="B19" s="22"/>
      <c r="C19" s="23">
        <f>SUM(C10:C18)/C8</f>
        <v>109161.01378681515</v>
      </c>
      <c r="D19" s="23">
        <f>SUM(D10:D18)/D8</f>
        <v>1309932.165441782</v>
      </c>
      <c r="E19" s="24"/>
      <c r="F19" s="24"/>
      <c r="G19" s="29" t="s">
        <v>46</v>
      </c>
      <c r="H19" s="22"/>
      <c r="I19" s="23" t="e">
        <f>SUM(I10:I18)/I8</f>
        <v>#DIV/0!</v>
      </c>
      <c r="J19" s="23" t="e">
        <f>SUM(J10:J18)/J8</f>
        <v>#DIV/0!</v>
      </c>
    </row>
    <row r="20" spans="1:10" x14ac:dyDescent="0.25">
      <c r="A20" t="s">
        <v>29</v>
      </c>
      <c r="C20" s="24">
        <f>C19/E2</f>
        <v>130.99321654417818</v>
      </c>
      <c r="D20" s="24">
        <f>C20*12</f>
        <v>1571.9185985301383</v>
      </c>
      <c r="E20" s="24"/>
      <c r="F20" s="24"/>
      <c r="G20" t="s">
        <v>29</v>
      </c>
      <c r="I20" s="24" t="e">
        <f>I19/K2</f>
        <v>#DIV/0!</v>
      </c>
      <c r="J20" s="24" t="e">
        <f>I20*12</f>
        <v>#DIV/0!</v>
      </c>
    </row>
    <row r="25" spans="1:10" x14ac:dyDescent="0.25">
      <c r="A25" t="s">
        <v>45</v>
      </c>
      <c r="C25" s="10">
        <f>SUM(C10:C17)</f>
        <v>2718.3333333333335</v>
      </c>
      <c r="D25" s="10">
        <f>C25*12</f>
        <v>32620</v>
      </c>
      <c r="G25" t="s">
        <v>45</v>
      </c>
      <c r="I25" s="10">
        <f>SUM(I10:I17)</f>
        <v>2718.3333333333335</v>
      </c>
      <c r="J25" s="10">
        <f>I25*12</f>
        <v>32620</v>
      </c>
    </row>
  </sheetData>
  <mergeCells count="3">
    <mergeCell ref="G2:M2"/>
    <mergeCell ref="G3:M3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9.140625" defaultRowHeight="15" x14ac:dyDescent="0.25"/>
  <cols>
    <col min="1" max="1" width="19" customWidth="1"/>
    <col min="2" max="2" width="15.5703125" customWidth="1"/>
    <col min="3" max="3" width="11.85546875" bestFit="1" customWidth="1"/>
    <col min="5" max="5" width="20.28515625" style="27" customWidth="1"/>
  </cols>
  <sheetData>
    <row r="1" spans="1:8" x14ac:dyDescent="0.25">
      <c r="A1" t="s">
        <v>30</v>
      </c>
      <c r="E1" s="27">
        <v>18000</v>
      </c>
      <c r="F1" s="28">
        <v>20000</v>
      </c>
      <c r="G1" s="28">
        <v>250000</v>
      </c>
      <c r="H1" s="28">
        <v>30000</v>
      </c>
    </row>
    <row r="3" spans="1:8" x14ac:dyDescent="0.25">
      <c r="A3" t="s">
        <v>31</v>
      </c>
      <c r="B3" t="s">
        <v>38</v>
      </c>
      <c r="C3" t="s">
        <v>37</v>
      </c>
      <c r="D3" t="s">
        <v>39</v>
      </c>
      <c r="E3" s="27" t="s">
        <v>44</v>
      </c>
    </row>
    <row r="4" spans="1:8" x14ac:dyDescent="0.25">
      <c r="A4" t="s">
        <v>32</v>
      </c>
      <c r="B4">
        <v>450</v>
      </c>
      <c r="C4">
        <f>B4*0.4</f>
        <v>180</v>
      </c>
      <c r="D4">
        <f>B4+C4</f>
        <v>630</v>
      </c>
      <c r="E4" s="27">
        <f>D4*1</f>
        <v>630</v>
      </c>
    </row>
    <row r="5" spans="1:8" x14ac:dyDescent="0.25">
      <c r="A5" t="s">
        <v>33</v>
      </c>
      <c r="B5">
        <v>1400</v>
      </c>
      <c r="C5">
        <f t="shared" ref="C5:C8" si="0">B5*0.4</f>
        <v>560</v>
      </c>
      <c r="D5">
        <f t="shared" ref="D5:D8" si="1">B5+C5</f>
        <v>1960</v>
      </c>
      <c r="E5" s="27">
        <f>D5*0.5</f>
        <v>980</v>
      </c>
    </row>
    <row r="6" spans="1:8" x14ac:dyDescent="0.25">
      <c r="A6" t="s">
        <v>34</v>
      </c>
      <c r="B6">
        <v>3000</v>
      </c>
      <c r="C6">
        <f t="shared" si="0"/>
        <v>1200</v>
      </c>
      <c r="D6">
        <f t="shared" si="1"/>
        <v>4200</v>
      </c>
      <c r="E6" s="27">
        <f>D6*0.25</f>
        <v>1050</v>
      </c>
    </row>
    <row r="7" spans="1:8" x14ac:dyDescent="0.25">
      <c r="A7" t="s">
        <v>35</v>
      </c>
      <c r="B7">
        <v>735</v>
      </c>
      <c r="C7">
        <f t="shared" si="0"/>
        <v>294</v>
      </c>
      <c r="D7">
        <f t="shared" si="1"/>
        <v>1029</v>
      </c>
      <c r="E7" s="27">
        <f>D7*0.5</f>
        <v>514.5</v>
      </c>
    </row>
    <row r="8" spans="1:8" x14ac:dyDescent="0.25">
      <c r="A8" t="s">
        <v>36</v>
      </c>
      <c r="B8">
        <v>1400</v>
      </c>
      <c r="C8">
        <f t="shared" si="0"/>
        <v>560</v>
      </c>
      <c r="D8">
        <f t="shared" si="1"/>
        <v>1960</v>
      </c>
      <c r="E8" s="27">
        <f t="shared" ref="E8" si="2">D8*1</f>
        <v>1960</v>
      </c>
    </row>
    <row r="10" spans="1:8" x14ac:dyDescent="0.25">
      <c r="A10" t="s">
        <v>40</v>
      </c>
      <c r="D10">
        <f>SUM(D4:D9)</f>
        <v>9779</v>
      </c>
      <c r="E10" s="27">
        <f>SUM(E4:E8)</f>
        <v>5134.5</v>
      </c>
    </row>
    <row r="11" spans="1:8" x14ac:dyDescent="0.25">
      <c r="A11" t="s">
        <v>41</v>
      </c>
      <c r="D11">
        <v>4000</v>
      </c>
      <c r="E11" s="27">
        <v>1500</v>
      </c>
    </row>
    <row r="13" spans="1:8" x14ac:dyDescent="0.25">
      <c r="A13" t="s">
        <v>42</v>
      </c>
      <c r="D13">
        <f>SUM(D10:D12)</f>
        <v>13779</v>
      </c>
      <c r="E13" s="27">
        <f>SUM(E10:E12)</f>
        <v>6634.5</v>
      </c>
    </row>
    <row r="15" spans="1:8" x14ac:dyDescent="0.25">
      <c r="A15" t="s">
        <v>43</v>
      </c>
      <c r="D15">
        <f>$E$1-D13</f>
        <v>4221</v>
      </c>
      <c r="E15" s="27">
        <f>$E$1-E13</f>
        <v>11365.5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2017-10-11T06:52:48Z</dcterms:modified>
</cp:coreProperties>
</file>