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L28" i="1" l="1"/>
  <c r="AR19" i="1"/>
  <c r="AL18" i="1"/>
  <c r="AI18" i="1"/>
  <c r="AI28" i="1"/>
  <c r="AL26" i="1"/>
  <c r="AL25" i="1"/>
  <c r="AL24" i="1"/>
  <c r="AL23" i="1"/>
  <c r="AI24" i="1"/>
  <c r="AI25" i="1"/>
  <c r="AI26" i="1"/>
  <c r="AI23" i="1"/>
  <c r="AI29" i="1"/>
  <c r="AL29" i="1"/>
  <c r="AR10" i="1"/>
  <c r="AR11" i="1"/>
  <c r="AR12" i="1"/>
  <c r="AR13" i="1"/>
  <c r="AR14" i="1"/>
  <c r="AR15" i="1"/>
  <c r="AR16" i="1"/>
  <c r="AR17" i="1"/>
  <c r="AR20" i="1"/>
  <c r="AL10" i="1"/>
  <c r="AL11" i="1"/>
  <c r="AL12" i="1"/>
  <c r="AL13" i="1"/>
  <c r="AL14" i="1"/>
  <c r="AL15" i="1"/>
  <c r="AL19" i="1"/>
  <c r="AI10" i="1"/>
  <c r="AI11" i="1"/>
  <c r="AI12" i="1"/>
  <c r="AI13" i="1"/>
  <c r="AI14" i="1"/>
  <c r="AI15" i="1"/>
  <c r="AI16" i="1"/>
  <c r="AI19" i="1"/>
  <c r="AO11" i="1"/>
  <c r="AO10" i="1"/>
  <c r="F29" i="1"/>
  <c r="F30" i="1"/>
  <c r="R24" i="1"/>
  <c r="O21" i="1"/>
  <c r="L20" i="1"/>
  <c r="I19" i="1"/>
  <c r="F21" i="1"/>
  <c r="F20" i="1"/>
  <c r="I18" i="1"/>
  <c r="L19" i="1"/>
  <c r="O20" i="1"/>
  <c r="R23" i="1"/>
  <c r="U19" i="1"/>
  <c r="F31" i="1"/>
  <c r="U20" i="1"/>
  <c r="R25" i="1"/>
  <c r="R26" i="1"/>
  <c r="R10" i="1"/>
  <c r="R11" i="1"/>
  <c r="R12" i="1"/>
  <c r="R13" i="1"/>
  <c r="R14" i="1"/>
  <c r="R15" i="1"/>
  <c r="R16" i="1"/>
  <c r="R17" i="1"/>
  <c r="R18" i="1"/>
  <c r="R19" i="1"/>
  <c r="R20" i="1"/>
  <c r="R21" i="1"/>
  <c r="O11" i="1"/>
  <c r="O12" i="1"/>
  <c r="O13" i="1"/>
  <c r="O14" i="1"/>
  <c r="O15" i="1"/>
  <c r="O16" i="1"/>
  <c r="O17" i="1"/>
  <c r="O18" i="1"/>
  <c r="O10" i="1"/>
  <c r="L11" i="1"/>
  <c r="L12" i="1"/>
  <c r="L13" i="1"/>
  <c r="L14" i="1"/>
  <c r="L15" i="1"/>
  <c r="L16" i="1"/>
  <c r="L17" i="1"/>
  <c r="L10" i="1"/>
  <c r="I11" i="1"/>
  <c r="I12" i="1"/>
  <c r="I13" i="1"/>
  <c r="I14" i="1"/>
  <c r="I15" i="1"/>
  <c r="I16" i="1"/>
  <c r="I10" i="1"/>
  <c r="F11" i="1"/>
  <c r="F12" i="1"/>
  <c r="F13" i="1"/>
  <c r="F14" i="1"/>
  <c r="F15" i="1"/>
  <c r="F16" i="1"/>
  <c r="F17" i="1"/>
  <c r="F18" i="1"/>
  <c r="F10" i="1"/>
  <c r="O22" i="1"/>
  <c r="O23" i="1"/>
  <c r="L21" i="1"/>
  <c r="L22" i="1"/>
  <c r="I20" i="1"/>
  <c r="I21" i="1"/>
  <c r="F22" i="1"/>
  <c r="F23" i="1"/>
</calcChain>
</file>

<file path=xl/sharedStrings.xml><?xml version="1.0" encoding="utf-8"?>
<sst xmlns="http://schemas.openxmlformats.org/spreadsheetml/2006/main" count="72" uniqueCount="33">
  <si>
    <t>daily</t>
  </si>
  <si>
    <t>emot</t>
  </si>
  <si>
    <t>armh</t>
  </si>
  <si>
    <t>mobil</t>
  </si>
  <si>
    <t>raw</t>
  </si>
  <si>
    <t>min</t>
  </si>
  <si>
    <t>max_adj</t>
  </si>
  <si>
    <t>std_score</t>
  </si>
  <si>
    <t>raw_sum</t>
  </si>
  <si>
    <t>TOKEN:</t>
  </si>
  <si>
    <t>pred_std</t>
  </si>
  <si>
    <t>max</t>
  </si>
  <si>
    <t>bother</t>
  </si>
  <si>
    <t>PROMIS</t>
  </si>
  <si>
    <t>x</t>
  </si>
  <si>
    <t>PROMIS SCORES</t>
  </si>
  <si>
    <t>rounded</t>
  </si>
  <si>
    <t>score</t>
  </si>
  <si>
    <t>FMA Std Index</t>
  </si>
  <si>
    <t>min total</t>
  </si>
  <si>
    <t>index</t>
  </si>
  <si>
    <t>QOL OLD</t>
  </si>
  <si>
    <t>QOL BREF</t>
  </si>
  <si>
    <t>health</t>
  </si>
  <si>
    <t>psych</t>
  </si>
  <si>
    <t>social</t>
  </si>
  <si>
    <t>envir</t>
  </si>
  <si>
    <t>reversed?</t>
  </si>
  <si>
    <t>sum</t>
  </si>
  <si>
    <t>-</t>
  </si>
  <si>
    <t>sense</t>
  </si>
  <si>
    <t>aut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</si>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</sst>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50"/>
  <sheetViews>
    <sheetView tabSelected="1" topLeftCell="R1" workbookViewId="0">
      <selection activeCell="AD6" sqref="AD6"/>
    </sheetView>
  </sheetViews>
  <sheetFormatPr defaultRowHeight="15" x14ac:dyDescent="0.25"/>
  <sheetData>
    <row r="2" spans="1:44" x14ac:dyDescent="0.25">
      <c r="A2" t="s">
        <v>9</v>
      </c>
      <c r="B2">
        <v>49672</v>
      </c>
    </row>
    <row r="3" spans="1:44" x14ac:dyDescent="0.25">
      <c r="A3" t="s">
        <v>11</v>
      </c>
      <c r="B3">
        <v>5</v>
      </c>
    </row>
    <row r="5" spans="1:44" x14ac:dyDescent="0.25">
      <c r="A5">
        <v>1</v>
      </c>
      <c r="B5">
        <v>5</v>
      </c>
    </row>
    <row r="6" spans="1:44" x14ac:dyDescent="0.25">
      <c r="A6">
        <v>2</v>
      </c>
      <c r="B6">
        <v>5</v>
      </c>
    </row>
    <row r="7" spans="1:44" x14ac:dyDescent="0.25">
      <c r="A7">
        <v>3</v>
      </c>
      <c r="B7">
        <v>5</v>
      </c>
    </row>
    <row r="8" spans="1:44" x14ac:dyDescent="0.25">
      <c r="A8">
        <v>4</v>
      </c>
      <c r="B8">
        <v>5</v>
      </c>
    </row>
    <row r="9" spans="1:44" x14ac:dyDescent="0.25">
      <c r="A9">
        <v>5</v>
      </c>
      <c r="B9">
        <v>5</v>
      </c>
      <c r="E9" s="2" t="s">
        <v>0</v>
      </c>
      <c r="H9" s="2" t="s">
        <v>1</v>
      </c>
      <c r="K9" s="2" t="s">
        <v>2</v>
      </c>
      <c r="N9" s="2" t="s">
        <v>3</v>
      </c>
      <c r="Q9" s="2" t="s">
        <v>12</v>
      </c>
      <c r="T9" s="2" t="s">
        <v>13</v>
      </c>
      <c r="W9" t="s">
        <v>15</v>
      </c>
      <c r="Z9" t="s">
        <v>22</v>
      </c>
      <c r="AD9" t="s">
        <v>21</v>
      </c>
      <c r="AH9" s="2" t="s">
        <v>23</v>
      </c>
      <c r="AK9" s="2" t="s">
        <v>24</v>
      </c>
      <c r="AN9" s="2" t="s">
        <v>25</v>
      </c>
      <c r="AQ9" s="2" t="s">
        <v>26</v>
      </c>
    </row>
    <row r="10" spans="1:44" x14ac:dyDescent="0.25">
      <c r="A10">
        <v>6</v>
      </c>
      <c r="B10">
        <v>5</v>
      </c>
      <c r="E10">
        <v>3</v>
      </c>
      <c r="F10">
        <f>($B$3+1)-VLOOKUP(E10,$A$5:$B$50,2,FALSE)</f>
        <v>1</v>
      </c>
      <c r="H10">
        <v>7</v>
      </c>
      <c r="I10">
        <f>($B$3+1)-VLOOKUP(H10,$A$5:$B$50,2,FALSE)</f>
        <v>2</v>
      </c>
      <c r="K10">
        <v>2</v>
      </c>
      <c r="L10">
        <f>($B$3+1)-VLOOKUP(K10,$A$5:$B$50,2,FALSE)</f>
        <v>1</v>
      </c>
      <c r="N10">
        <v>1</v>
      </c>
      <c r="O10">
        <f>($B$3+1)-VLOOKUP(N10,$A$5:$B$50,2,FALSE)</f>
        <v>1</v>
      </c>
      <c r="Q10">
        <v>35</v>
      </c>
      <c r="R10">
        <f>($B$3+1)-VLOOKUP(Q10,$A$5:$B$50,2,FALSE)</f>
        <v>1</v>
      </c>
      <c r="T10" t="s">
        <v>14</v>
      </c>
      <c r="U10">
        <v>3</v>
      </c>
      <c r="W10">
        <v>8</v>
      </c>
      <c r="X10">
        <v>26.2</v>
      </c>
      <c r="AB10" t="s">
        <v>27</v>
      </c>
      <c r="AF10" t="s">
        <v>27</v>
      </c>
      <c r="AH10">
        <v>3</v>
      </c>
      <c r="AI10">
        <f>VLOOKUP(AH10,$Z$11:$AB$36,3,FALSE)</f>
        <v>5</v>
      </c>
      <c r="AK10">
        <v>5</v>
      </c>
      <c r="AL10">
        <f>VLOOKUP(AK10,$Z$11:$AB$36,3,FALSE)</f>
        <v>3</v>
      </c>
      <c r="AN10">
        <v>20</v>
      </c>
      <c r="AO10">
        <f>VLOOKUP(AN10,$Z$11:$AB$36,3,FALSE)</f>
        <v>3</v>
      </c>
      <c r="AQ10">
        <v>8</v>
      </c>
      <c r="AR10">
        <f>VLOOKUP(AQ10,$Z$11:$AB$36,3,FALSE)</f>
        <v>4</v>
      </c>
    </row>
    <row r="11" spans="1:44" x14ac:dyDescent="0.25">
      <c r="A11">
        <v>7</v>
      </c>
      <c r="B11">
        <v>4</v>
      </c>
      <c r="E11">
        <v>14</v>
      </c>
      <c r="F11">
        <f t="shared" ref="F11:F18" si="0">($B$3+1)-VLOOKUP(E11,$A$5:$B$50,2,FALSE)</f>
        <v>1</v>
      </c>
      <c r="H11">
        <v>27</v>
      </c>
      <c r="I11">
        <f t="shared" ref="I11:I16" si="1">($B$3+1)-VLOOKUP(H11,$A$5:$B$50,2,FALSE)</f>
        <v>1</v>
      </c>
      <c r="K11">
        <v>5</v>
      </c>
      <c r="L11">
        <f t="shared" ref="L11:L17" si="2">($B$3+1)-VLOOKUP(K11,$A$5:$B$50,2,FALSE)</f>
        <v>1</v>
      </c>
      <c r="N11">
        <v>4</v>
      </c>
      <c r="O11">
        <f t="shared" ref="O11:O18" si="3">($B$3+1)-VLOOKUP(N11,$A$5:$B$50,2,FALSE)</f>
        <v>1</v>
      </c>
      <c r="Q11">
        <v>36</v>
      </c>
      <c r="R11">
        <f t="shared" ref="R11:R21" si="4">($B$3+1)-VLOOKUP(Q11,$A$5:$B$50,2,FALSE)</f>
        <v>1</v>
      </c>
      <c r="T11" t="s">
        <v>14</v>
      </c>
      <c r="U11">
        <v>3</v>
      </c>
      <c r="W11">
        <v>9</v>
      </c>
      <c r="X11">
        <v>30</v>
      </c>
      <c r="Z11">
        <v>1</v>
      </c>
      <c r="AA11">
        <v>4</v>
      </c>
      <c r="AB11">
        <v>4</v>
      </c>
      <c r="AD11">
        <v>1</v>
      </c>
      <c r="AE11">
        <v>1</v>
      </c>
      <c r="AF11">
        <v>5</v>
      </c>
      <c r="AH11">
        <v>4</v>
      </c>
      <c r="AI11">
        <f t="shared" ref="AI11:AI16" si="5">VLOOKUP(AH11,$Z$11:$AB$36,3,FALSE)</f>
        <v>4</v>
      </c>
      <c r="AK11">
        <v>6</v>
      </c>
      <c r="AL11">
        <f t="shared" ref="AL11:AL16" si="6">VLOOKUP(AK11,$Z$11:$AB$36,3,FALSE)</f>
        <v>3</v>
      </c>
      <c r="AN11">
        <v>22</v>
      </c>
      <c r="AO11">
        <f t="shared" ref="AO11:AO16" si="7">VLOOKUP(AN11,$Z$11:$AB$36,3,FALSE)</f>
        <v>0</v>
      </c>
      <c r="AQ11">
        <v>9</v>
      </c>
      <c r="AR11">
        <f t="shared" ref="AR11:AR16" si="8">VLOOKUP(AQ11,$Z$11:$AB$36,3,FALSE)</f>
        <v>4</v>
      </c>
    </row>
    <row r="12" spans="1:44" x14ac:dyDescent="0.25">
      <c r="A12">
        <v>8</v>
      </c>
      <c r="B12">
        <v>4</v>
      </c>
      <c r="E12">
        <v>15</v>
      </c>
      <c r="F12">
        <f t="shared" si="0"/>
        <v>1</v>
      </c>
      <c r="H12">
        <v>29</v>
      </c>
      <c r="I12">
        <f t="shared" si="1"/>
        <v>1</v>
      </c>
      <c r="K12">
        <v>9</v>
      </c>
      <c r="L12">
        <f t="shared" si="2"/>
        <v>1</v>
      </c>
      <c r="N12">
        <v>6</v>
      </c>
      <c r="O12">
        <f t="shared" si="3"/>
        <v>1</v>
      </c>
      <c r="Q12">
        <v>37</v>
      </c>
      <c r="R12">
        <f t="shared" si="4"/>
        <v>1</v>
      </c>
      <c r="T12" t="s">
        <v>14</v>
      </c>
      <c r="U12">
        <v>3</v>
      </c>
      <c r="W12">
        <v>10</v>
      </c>
      <c r="X12">
        <v>31.7</v>
      </c>
      <c r="Z12">
        <v>2</v>
      </c>
      <c r="AA12">
        <v>4</v>
      </c>
      <c r="AB12">
        <v>4</v>
      </c>
      <c r="AD12">
        <v>2</v>
      </c>
      <c r="AE12">
        <v>1</v>
      </c>
      <c r="AF12">
        <v>5</v>
      </c>
      <c r="AH12">
        <v>10</v>
      </c>
      <c r="AI12">
        <f t="shared" si="5"/>
        <v>4</v>
      </c>
      <c r="AK12">
        <v>7</v>
      </c>
      <c r="AL12">
        <f t="shared" si="6"/>
        <v>4</v>
      </c>
      <c r="AQ12">
        <v>12</v>
      </c>
      <c r="AR12">
        <f t="shared" si="8"/>
        <v>3</v>
      </c>
    </row>
    <row r="13" spans="1:44" x14ac:dyDescent="0.25">
      <c r="A13">
        <v>9</v>
      </c>
      <c r="B13">
        <v>5</v>
      </c>
      <c r="E13">
        <v>20</v>
      </c>
      <c r="F13">
        <f t="shared" si="0"/>
        <v>1</v>
      </c>
      <c r="H13">
        <v>30</v>
      </c>
      <c r="I13">
        <f t="shared" si="1"/>
        <v>1</v>
      </c>
      <c r="K13">
        <v>10</v>
      </c>
      <c r="L13">
        <f t="shared" si="2"/>
        <v>1</v>
      </c>
      <c r="N13">
        <v>8</v>
      </c>
      <c r="O13">
        <f t="shared" si="3"/>
        <v>2</v>
      </c>
      <c r="Q13">
        <v>38</v>
      </c>
      <c r="R13">
        <f t="shared" si="4"/>
        <v>1</v>
      </c>
      <c r="T13" t="s">
        <v>14</v>
      </c>
      <c r="U13">
        <v>4</v>
      </c>
      <c r="W13">
        <v>11</v>
      </c>
      <c r="X13">
        <v>33.1</v>
      </c>
      <c r="Z13">
        <v>3</v>
      </c>
      <c r="AA13">
        <v>1</v>
      </c>
      <c r="AB13">
        <v>5</v>
      </c>
      <c r="AD13">
        <v>3</v>
      </c>
      <c r="AE13">
        <v>4</v>
      </c>
      <c r="AF13">
        <v>4</v>
      </c>
      <c r="AH13">
        <v>15</v>
      </c>
      <c r="AI13">
        <f t="shared" si="5"/>
        <v>5</v>
      </c>
      <c r="AK13">
        <v>11</v>
      </c>
      <c r="AL13">
        <f t="shared" si="6"/>
        <v>4</v>
      </c>
      <c r="AQ13">
        <v>13</v>
      </c>
      <c r="AR13">
        <f t="shared" si="8"/>
        <v>3</v>
      </c>
    </row>
    <row r="14" spans="1:44" x14ac:dyDescent="0.25">
      <c r="A14">
        <v>10</v>
      </c>
      <c r="B14">
        <v>5</v>
      </c>
      <c r="E14">
        <v>21</v>
      </c>
      <c r="F14">
        <f t="shared" si="0"/>
        <v>1</v>
      </c>
      <c r="H14">
        <v>31</v>
      </c>
      <c r="I14">
        <f t="shared" si="1"/>
        <v>2</v>
      </c>
      <c r="K14">
        <v>11</v>
      </c>
      <c r="L14">
        <f t="shared" si="2"/>
        <v>1</v>
      </c>
      <c r="N14">
        <v>12</v>
      </c>
      <c r="O14">
        <f t="shared" si="3"/>
        <v>1</v>
      </c>
      <c r="Q14">
        <v>39</v>
      </c>
      <c r="R14">
        <f t="shared" si="4"/>
        <v>1</v>
      </c>
      <c r="T14" t="s">
        <v>14</v>
      </c>
      <c r="U14">
        <v>4</v>
      </c>
      <c r="W14">
        <v>12</v>
      </c>
      <c r="X14">
        <v>34.200000000000003</v>
      </c>
      <c r="Z14">
        <v>4</v>
      </c>
      <c r="AA14">
        <v>2</v>
      </c>
      <c r="AB14">
        <v>4</v>
      </c>
      <c r="AD14">
        <v>4</v>
      </c>
      <c r="AE14">
        <v>3</v>
      </c>
      <c r="AF14">
        <v>3</v>
      </c>
      <c r="AH14">
        <v>16</v>
      </c>
      <c r="AI14">
        <f t="shared" si="5"/>
        <v>2</v>
      </c>
      <c r="AK14">
        <v>19</v>
      </c>
      <c r="AL14">
        <f t="shared" si="6"/>
        <v>3</v>
      </c>
      <c r="AQ14">
        <v>14</v>
      </c>
      <c r="AR14">
        <f t="shared" si="8"/>
        <v>3</v>
      </c>
    </row>
    <row r="15" spans="1:44" x14ac:dyDescent="0.25">
      <c r="A15">
        <v>11</v>
      </c>
      <c r="B15">
        <v>5</v>
      </c>
      <c r="E15">
        <v>22</v>
      </c>
      <c r="F15">
        <f t="shared" si="0"/>
        <v>1</v>
      </c>
      <c r="H15">
        <v>32</v>
      </c>
      <c r="I15">
        <f t="shared" si="1"/>
        <v>2</v>
      </c>
      <c r="K15">
        <v>16</v>
      </c>
      <c r="L15">
        <f t="shared" si="2"/>
        <v>1</v>
      </c>
      <c r="N15">
        <v>13</v>
      </c>
      <c r="O15">
        <f t="shared" si="3"/>
        <v>1</v>
      </c>
      <c r="Q15">
        <v>40</v>
      </c>
      <c r="R15">
        <f t="shared" si="4"/>
        <v>1</v>
      </c>
      <c r="T15" t="s">
        <v>14</v>
      </c>
      <c r="U15">
        <v>4</v>
      </c>
      <c r="W15">
        <v>13</v>
      </c>
      <c r="X15">
        <v>35.200000000000003</v>
      </c>
      <c r="Z15">
        <v>5</v>
      </c>
      <c r="AA15">
        <v>3</v>
      </c>
      <c r="AB15">
        <v>3</v>
      </c>
      <c r="AD15">
        <v>5</v>
      </c>
      <c r="AE15">
        <v>3</v>
      </c>
      <c r="AF15">
        <v>3</v>
      </c>
      <c r="AH15">
        <v>17</v>
      </c>
      <c r="AI15">
        <f t="shared" si="5"/>
        <v>4</v>
      </c>
      <c r="AK15">
        <v>26</v>
      </c>
      <c r="AL15">
        <f t="shared" si="6"/>
        <v>4</v>
      </c>
      <c r="AQ15">
        <v>23</v>
      </c>
      <c r="AR15">
        <f t="shared" si="8"/>
        <v>3</v>
      </c>
    </row>
    <row r="16" spans="1:44" x14ac:dyDescent="0.25">
      <c r="A16">
        <v>12</v>
      </c>
      <c r="B16">
        <v>5</v>
      </c>
      <c r="E16">
        <v>23</v>
      </c>
      <c r="F16">
        <f t="shared" si="0"/>
        <v>1</v>
      </c>
      <c r="H16">
        <v>34</v>
      </c>
      <c r="I16">
        <f t="shared" si="1"/>
        <v>1</v>
      </c>
      <c r="K16">
        <v>17</v>
      </c>
      <c r="L16">
        <f t="shared" si="2"/>
        <v>1</v>
      </c>
      <c r="N16">
        <v>19</v>
      </c>
      <c r="O16">
        <f t="shared" si="3"/>
        <v>1</v>
      </c>
      <c r="Q16">
        <v>41</v>
      </c>
      <c r="R16">
        <f t="shared" si="4"/>
        <v>2</v>
      </c>
      <c r="T16" t="s">
        <v>14</v>
      </c>
      <c r="U16">
        <v>4</v>
      </c>
      <c r="W16">
        <v>14</v>
      </c>
      <c r="X16">
        <v>36.1</v>
      </c>
      <c r="Z16">
        <v>6</v>
      </c>
      <c r="AA16">
        <v>3</v>
      </c>
      <c r="AB16">
        <v>3</v>
      </c>
      <c r="AD16">
        <v>6</v>
      </c>
      <c r="AE16">
        <v>1</v>
      </c>
      <c r="AF16">
        <v>5</v>
      </c>
      <c r="AH16">
        <v>18</v>
      </c>
      <c r="AI16">
        <f>VLOOKUP(AH16,$Z$11:$AB$36,3,FALSE)</f>
        <v>4</v>
      </c>
      <c r="AQ16">
        <v>24</v>
      </c>
      <c r="AR16">
        <f t="shared" si="8"/>
        <v>3</v>
      </c>
    </row>
    <row r="17" spans="1:44" x14ac:dyDescent="0.25">
      <c r="A17">
        <v>13</v>
      </c>
      <c r="B17">
        <v>5</v>
      </c>
      <c r="E17">
        <v>24</v>
      </c>
      <c r="F17">
        <f t="shared" si="0"/>
        <v>1</v>
      </c>
      <c r="K17">
        <v>18</v>
      </c>
      <c r="L17">
        <f t="shared" si="2"/>
        <v>1</v>
      </c>
      <c r="N17">
        <v>26</v>
      </c>
      <c r="O17">
        <f t="shared" si="3"/>
        <v>1</v>
      </c>
      <c r="Q17">
        <v>42</v>
      </c>
      <c r="R17">
        <f t="shared" si="4"/>
        <v>1</v>
      </c>
      <c r="T17" t="s">
        <v>14</v>
      </c>
      <c r="U17">
        <v>4</v>
      </c>
      <c r="W17">
        <v>15</v>
      </c>
      <c r="X17">
        <v>36.9</v>
      </c>
      <c r="Z17">
        <v>7</v>
      </c>
      <c r="AA17">
        <v>4</v>
      </c>
      <c r="AB17">
        <v>4</v>
      </c>
      <c r="AD17">
        <v>7</v>
      </c>
      <c r="AE17">
        <v>3</v>
      </c>
      <c r="AF17">
        <v>3</v>
      </c>
      <c r="AQ17">
        <v>25</v>
      </c>
      <c r="AR17">
        <f>VLOOKUP(AQ17,$Z$11:$AB$36,3,FALSE)</f>
        <v>4</v>
      </c>
    </row>
    <row r="18" spans="1:44" x14ac:dyDescent="0.25">
      <c r="A18">
        <v>14</v>
      </c>
      <c r="B18">
        <v>5</v>
      </c>
      <c r="E18">
        <v>33</v>
      </c>
      <c r="F18">
        <f t="shared" si="0"/>
        <v>1</v>
      </c>
      <c r="H18" t="s">
        <v>8</v>
      </c>
      <c r="I18">
        <f>SUM(I10:I16)</f>
        <v>10</v>
      </c>
      <c r="N18">
        <v>28</v>
      </c>
      <c r="O18">
        <f t="shared" si="3"/>
        <v>1</v>
      </c>
      <c r="Q18">
        <v>43</v>
      </c>
      <c r="R18">
        <f t="shared" si="4"/>
        <v>1</v>
      </c>
      <c r="W18">
        <v>16</v>
      </c>
      <c r="X18">
        <v>37.700000000000003</v>
      </c>
      <c r="Z18">
        <v>8</v>
      </c>
      <c r="AA18">
        <v>4</v>
      </c>
      <c r="AB18">
        <v>4</v>
      </c>
      <c r="AD18">
        <v>8</v>
      </c>
      <c r="AE18">
        <v>4</v>
      </c>
      <c r="AF18">
        <v>4</v>
      </c>
      <c r="AH18" t="s">
        <v>32</v>
      </c>
      <c r="AI18">
        <f>AVERAGE(AI10:AI16)</f>
        <v>4</v>
      </c>
      <c r="AK18" t="s">
        <v>28</v>
      </c>
      <c r="AL18">
        <f>AVERAGE(AL10:AL15)</f>
        <v>3.5</v>
      </c>
      <c r="AN18" t="s">
        <v>28</v>
      </c>
      <c r="AO18" t="s">
        <v>29</v>
      </c>
    </row>
    <row r="19" spans="1:44" x14ac:dyDescent="0.25">
      <c r="A19">
        <v>15</v>
      </c>
      <c r="B19">
        <v>5</v>
      </c>
      <c r="H19" t="s">
        <v>5</v>
      </c>
      <c r="I19">
        <f>COUNT(H10:H16)</f>
        <v>7</v>
      </c>
      <c r="K19" t="s">
        <v>8</v>
      </c>
      <c r="L19">
        <f>SUM(L10:L17)</f>
        <v>8</v>
      </c>
      <c r="Q19">
        <v>44</v>
      </c>
      <c r="R19">
        <f t="shared" si="4"/>
        <v>2</v>
      </c>
      <c r="T19" t="s">
        <v>16</v>
      </c>
      <c r="U19">
        <f>ROUND(SUM(U10:U17)/COUNT(U10:U17)*8,1)</f>
        <v>29</v>
      </c>
      <c r="W19">
        <v>17</v>
      </c>
      <c r="X19">
        <v>38.5</v>
      </c>
      <c r="Z19">
        <v>9</v>
      </c>
      <c r="AA19">
        <v>4</v>
      </c>
      <c r="AB19">
        <v>4</v>
      </c>
      <c r="AH19" t="s">
        <v>17</v>
      </c>
      <c r="AI19">
        <f>AI18*4</f>
        <v>16</v>
      </c>
      <c r="AK19" t="s">
        <v>17</v>
      </c>
      <c r="AL19">
        <f>AL18*4</f>
        <v>14</v>
      </c>
      <c r="AN19" t="s">
        <v>17</v>
      </c>
      <c r="AO19" t="s">
        <v>29</v>
      </c>
      <c r="AQ19" t="s">
        <v>28</v>
      </c>
      <c r="AR19">
        <f>AVERAGE(AR10:AR17)</f>
        <v>3.375</v>
      </c>
    </row>
    <row r="20" spans="1:44" x14ac:dyDescent="0.25">
      <c r="A20">
        <v>16</v>
      </c>
      <c r="B20">
        <v>5</v>
      </c>
      <c r="E20" t="s">
        <v>8</v>
      </c>
      <c r="F20">
        <f>SUM(F10:F18)</f>
        <v>9</v>
      </c>
      <c r="H20" t="s">
        <v>6</v>
      </c>
      <c r="I20">
        <f>I19*(5-1)</f>
        <v>28</v>
      </c>
      <c r="K20" t="s">
        <v>5</v>
      </c>
      <c r="L20">
        <f>COUNT(K10:K17)</f>
        <v>8</v>
      </c>
      <c r="N20" t="s">
        <v>8</v>
      </c>
      <c r="O20">
        <f>SUM(O10:O18)</f>
        <v>10</v>
      </c>
      <c r="Q20">
        <v>45</v>
      </c>
      <c r="R20">
        <f t="shared" si="4"/>
        <v>1</v>
      </c>
      <c r="T20" t="s">
        <v>17</v>
      </c>
      <c r="U20">
        <f>VLOOKUP(U19,$W$10:$X$42,2,FALSE)</f>
        <v>48.8</v>
      </c>
      <c r="W20">
        <v>18</v>
      </c>
      <c r="X20">
        <v>39.4</v>
      </c>
      <c r="Z20">
        <v>10</v>
      </c>
      <c r="AA20">
        <v>4</v>
      </c>
      <c r="AB20">
        <v>4</v>
      </c>
      <c r="AQ20" t="s">
        <v>17</v>
      </c>
      <c r="AR20">
        <f>AR19*4</f>
        <v>13.5</v>
      </c>
    </row>
    <row r="21" spans="1:44" x14ac:dyDescent="0.25">
      <c r="A21">
        <v>17</v>
      </c>
      <c r="B21">
        <v>5</v>
      </c>
      <c r="E21" t="s">
        <v>5</v>
      </c>
      <c r="F21">
        <f>COUNT(E10:E18)</f>
        <v>9</v>
      </c>
      <c r="H21" t="s">
        <v>7</v>
      </c>
      <c r="I21">
        <f>(I18-I19)/I20*100</f>
        <v>10.714285714285714</v>
      </c>
      <c r="K21" t="s">
        <v>6</v>
      </c>
      <c r="L21">
        <f>L20*(5-1)</f>
        <v>32</v>
      </c>
      <c r="N21" t="s">
        <v>5</v>
      </c>
      <c r="O21">
        <f>COUNT(N10:N18)</f>
        <v>9</v>
      </c>
      <c r="Q21">
        <v>46</v>
      </c>
      <c r="R21">
        <f t="shared" si="4"/>
        <v>1</v>
      </c>
      <c r="W21">
        <v>19</v>
      </c>
      <c r="X21">
        <v>40.200000000000003</v>
      </c>
      <c r="Z21">
        <v>11</v>
      </c>
      <c r="AA21">
        <v>4</v>
      </c>
      <c r="AB21">
        <v>4</v>
      </c>
    </row>
    <row r="22" spans="1:44" x14ac:dyDescent="0.25">
      <c r="A22">
        <v>18</v>
      </c>
      <c r="B22">
        <v>5</v>
      </c>
      <c r="E22" t="s">
        <v>6</v>
      </c>
      <c r="F22">
        <f>F21*(5-1)</f>
        <v>36</v>
      </c>
      <c r="K22" t="s">
        <v>7</v>
      </c>
      <c r="L22">
        <f>(L19-L20)/L21*100</f>
        <v>0</v>
      </c>
      <c r="N22" t="s">
        <v>6</v>
      </c>
      <c r="O22">
        <f>O21*(5-1)</f>
        <v>36</v>
      </c>
      <c r="W22">
        <v>20</v>
      </c>
      <c r="X22">
        <v>41</v>
      </c>
      <c r="Z22">
        <v>12</v>
      </c>
      <c r="AA22">
        <v>3</v>
      </c>
      <c r="AB22">
        <v>3</v>
      </c>
      <c r="AH22" s="2" t="s">
        <v>30</v>
      </c>
      <c r="AK22" s="2" t="s">
        <v>31</v>
      </c>
    </row>
    <row r="23" spans="1:44" x14ac:dyDescent="0.25">
      <c r="A23">
        <v>19</v>
      </c>
      <c r="B23">
        <v>5</v>
      </c>
      <c r="E23" t="s">
        <v>7</v>
      </c>
      <c r="F23">
        <f>(F20-F21)/F22*100</f>
        <v>0</v>
      </c>
      <c r="N23" t="s">
        <v>7</v>
      </c>
      <c r="O23">
        <f>(O20-O21)/O22*100</f>
        <v>2.7777777777777777</v>
      </c>
      <c r="Q23" t="s">
        <v>8</v>
      </c>
      <c r="R23">
        <f>SUM(R10:R21)</f>
        <v>14</v>
      </c>
      <c r="W23">
        <v>21</v>
      </c>
      <c r="X23">
        <v>41.8</v>
      </c>
      <c r="Z23">
        <v>13</v>
      </c>
      <c r="AA23">
        <v>3</v>
      </c>
      <c r="AB23">
        <v>3</v>
      </c>
      <c r="AH23">
        <v>1</v>
      </c>
      <c r="AI23">
        <f>VLOOKUP(AH23,$AD$11:$AF$18,3,FALSE)</f>
        <v>5</v>
      </c>
      <c r="AK23">
        <v>3</v>
      </c>
      <c r="AL23">
        <f>VLOOKUP(AK23,$AD$11:$AF$18,3,FALSE)</f>
        <v>4</v>
      </c>
    </row>
    <row r="24" spans="1:44" x14ac:dyDescent="0.25">
      <c r="A24">
        <v>20</v>
      </c>
      <c r="B24">
        <v>5</v>
      </c>
      <c r="Q24" t="s">
        <v>5</v>
      </c>
      <c r="R24">
        <f>COUNT(Q10:Q21)</f>
        <v>12</v>
      </c>
      <c r="W24">
        <v>22</v>
      </c>
      <c r="X24">
        <v>42.7</v>
      </c>
      <c r="Z24">
        <v>14</v>
      </c>
      <c r="AA24">
        <v>3</v>
      </c>
      <c r="AB24">
        <v>3</v>
      </c>
      <c r="AH24">
        <v>2</v>
      </c>
      <c r="AI24">
        <f t="shared" ref="AI24:AI26" si="9">VLOOKUP(AH24,$AD$11:$AF$18,3,FALSE)</f>
        <v>5</v>
      </c>
      <c r="AK24">
        <v>4</v>
      </c>
      <c r="AL24">
        <f t="shared" ref="AL24:AL26" si="10">VLOOKUP(AK24,$AD$11:$AF$18,3,FALSE)</f>
        <v>3</v>
      </c>
    </row>
    <row r="25" spans="1:44" x14ac:dyDescent="0.25">
      <c r="A25">
        <v>21</v>
      </c>
      <c r="B25">
        <v>5</v>
      </c>
      <c r="E25" t="s">
        <v>10</v>
      </c>
      <c r="F25">
        <v>0</v>
      </c>
      <c r="H25" t="s">
        <v>10</v>
      </c>
      <c r="I25">
        <v>10.714286</v>
      </c>
      <c r="K25" t="s">
        <v>10</v>
      </c>
      <c r="L25">
        <v>0</v>
      </c>
      <c r="N25" t="s">
        <v>10</v>
      </c>
      <c r="O25">
        <v>2.7777777700000001</v>
      </c>
      <c r="Q25" t="s">
        <v>6</v>
      </c>
      <c r="R25">
        <f>R24*(5-1)</f>
        <v>48</v>
      </c>
      <c r="W25">
        <v>23</v>
      </c>
      <c r="X25">
        <v>43.5</v>
      </c>
      <c r="Z25">
        <v>15</v>
      </c>
      <c r="AA25">
        <v>5</v>
      </c>
      <c r="AB25">
        <v>5</v>
      </c>
      <c r="AH25">
        <v>6</v>
      </c>
      <c r="AI25">
        <f t="shared" si="9"/>
        <v>5</v>
      </c>
      <c r="AK25">
        <v>5</v>
      </c>
      <c r="AL25">
        <f t="shared" si="10"/>
        <v>3</v>
      </c>
    </row>
    <row r="26" spans="1:44" x14ac:dyDescent="0.25">
      <c r="A26">
        <v>22</v>
      </c>
      <c r="B26">
        <v>5</v>
      </c>
      <c r="Q26" t="s">
        <v>7</v>
      </c>
      <c r="R26">
        <f>(R23-R24)/R25*100</f>
        <v>4.1666666666666661</v>
      </c>
      <c r="W26">
        <v>24</v>
      </c>
      <c r="X26">
        <v>44.4</v>
      </c>
      <c r="Z26">
        <v>16</v>
      </c>
      <c r="AA26">
        <v>2</v>
      </c>
      <c r="AB26">
        <v>2</v>
      </c>
      <c r="AH26">
        <v>8</v>
      </c>
      <c r="AI26">
        <f t="shared" si="9"/>
        <v>4</v>
      </c>
      <c r="AK26">
        <v>7</v>
      </c>
      <c r="AL26">
        <f t="shared" si="10"/>
        <v>3</v>
      </c>
    </row>
    <row r="27" spans="1:44" x14ac:dyDescent="0.25">
      <c r="A27">
        <v>23</v>
      </c>
      <c r="B27">
        <v>5</v>
      </c>
      <c r="F27" s="1"/>
      <c r="W27">
        <v>25</v>
      </c>
      <c r="X27">
        <v>45.3</v>
      </c>
      <c r="Z27">
        <v>17</v>
      </c>
      <c r="AA27">
        <v>4</v>
      </c>
      <c r="AB27">
        <v>4</v>
      </c>
    </row>
    <row r="28" spans="1:44" x14ac:dyDescent="0.25">
      <c r="A28">
        <v>24</v>
      </c>
      <c r="B28">
        <v>5</v>
      </c>
      <c r="E28" s="2" t="s">
        <v>18</v>
      </c>
      <c r="Q28" t="s">
        <v>10</v>
      </c>
      <c r="R28">
        <v>4.1666660000000002</v>
      </c>
      <c r="W28">
        <v>26</v>
      </c>
      <c r="X28">
        <v>46.2</v>
      </c>
      <c r="Z28">
        <v>18</v>
      </c>
      <c r="AA28">
        <v>4</v>
      </c>
      <c r="AB28">
        <v>4</v>
      </c>
      <c r="AH28" t="s">
        <v>28</v>
      </c>
      <c r="AI28">
        <f>AVERAGE(AI23:AI26)</f>
        <v>4.75</v>
      </c>
      <c r="AK28" t="s">
        <v>28</v>
      </c>
      <c r="AL28">
        <f>AVERAGE(AL23:AL26)</f>
        <v>3.25</v>
      </c>
    </row>
    <row r="29" spans="1:44" x14ac:dyDescent="0.25">
      <c r="A29">
        <v>25</v>
      </c>
      <c r="B29">
        <v>5</v>
      </c>
      <c r="E29" t="s">
        <v>19</v>
      </c>
      <c r="F29">
        <f>F21+I19+L20+O21</f>
        <v>33</v>
      </c>
      <c r="W29">
        <v>27</v>
      </c>
      <c r="X29">
        <v>47.1</v>
      </c>
      <c r="Z29">
        <v>19</v>
      </c>
      <c r="AA29">
        <v>3</v>
      </c>
      <c r="AB29">
        <v>3</v>
      </c>
      <c r="AH29" t="s">
        <v>17</v>
      </c>
      <c r="AI29">
        <f>AI28*4</f>
        <v>19</v>
      </c>
      <c r="AK29" t="s">
        <v>17</v>
      </c>
      <c r="AL29">
        <f>AL28*4</f>
        <v>13</v>
      </c>
    </row>
    <row r="30" spans="1:44" x14ac:dyDescent="0.25">
      <c r="A30">
        <v>26</v>
      </c>
      <c r="B30">
        <v>5</v>
      </c>
      <c r="E30" t="s">
        <v>4</v>
      </c>
      <c r="F30">
        <f>F20+I18+L19+O20</f>
        <v>37</v>
      </c>
      <c r="W30">
        <v>28</v>
      </c>
      <c r="X30">
        <v>47.9</v>
      </c>
      <c r="Z30">
        <v>20</v>
      </c>
      <c r="AA30">
        <v>3</v>
      </c>
      <c r="AB30">
        <v>3</v>
      </c>
    </row>
    <row r="31" spans="1:44" x14ac:dyDescent="0.25">
      <c r="A31">
        <v>27</v>
      </c>
      <c r="B31">
        <v>5</v>
      </c>
      <c r="E31" t="s">
        <v>20</v>
      </c>
      <c r="F31">
        <f>(F30-F29)/(F29*4)*100</f>
        <v>3.0303030303030303</v>
      </c>
      <c r="W31">
        <v>29</v>
      </c>
      <c r="X31">
        <v>48.8</v>
      </c>
      <c r="Z31">
        <v>21</v>
      </c>
      <c r="AA31">
        <v>3</v>
      </c>
      <c r="AB31">
        <v>3</v>
      </c>
    </row>
    <row r="32" spans="1:44" x14ac:dyDescent="0.25">
      <c r="A32">
        <v>28</v>
      </c>
      <c r="B32">
        <v>5</v>
      </c>
      <c r="W32">
        <v>30</v>
      </c>
      <c r="X32">
        <v>49.7</v>
      </c>
      <c r="Z32">
        <v>22</v>
      </c>
    </row>
    <row r="33" spans="1:28" x14ac:dyDescent="0.25">
      <c r="A33">
        <v>29</v>
      </c>
      <c r="B33">
        <v>5</v>
      </c>
      <c r="W33">
        <v>31</v>
      </c>
      <c r="X33">
        <v>50.6</v>
      </c>
      <c r="Z33">
        <v>23</v>
      </c>
      <c r="AA33">
        <v>3</v>
      </c>
      <c r="AB33">
        <v>3</v>
      </c>
    </row>
    <row r="34" spans="1:28" x14ac:dyDescent="0.25">
      <c r="A34">
        <v>30</v>
      </c>
      <c r="B34">
        <v>5</v>
      </c>
      <c r="W34">
        <v>32</v>
      </c>
      <c r="X34">
        <v>51.6</v>
      </c>
      <c r="Z34">
        <v>24</v>
      </c>
      <c r="AA34">
        <v>3</v>
      </c>
      <c r="AB34">
        <v>3</v>
      </c>
    </row>
    <row r="35" spans="1:28" x14ac:dyDescent="0.25">
      <c r="A35">
        <v>31</v>
      </c>
      <c r="B35">
        <v>4</v>
      </c>
      <c r="W35">
        <v>33</v>
      </c>
      <c r="X35">
        <v>52.5</v>
      </c>
      <c r="Z35">
        <v>25</v>
      </c>
      <c r="AA35">
        <v>4</v>
      </c>
      <c r="AB35">
        <v>4</v>
      </c>
    </row>
    <row r="36" spans="1:28" x14ac:dyDescent="0.25">
      <c r="A36">
        <v>32</v>
      </c>
      <c r="B36">
        <v>4</v>
      </c>
      <c r="W36">
        <v>34</v>
      </c>
      <c r="X36">
        <v>53.4</v>
      </c>
      <c r="Z36">
        <v>26</v>
      </c>
      <c r="AA36">
        <v>2</v>
      </c>
      <c r="AB36">
        <v>4</v>
      </c>
    </row>
    <row r="37" spans="1:28" x14ac:dyDescent="0.25">
      <c r="A37">
        <v>33</v>
      </c>
      <c r="B37">
        <v>5</v>
      </c>
      <c r="W37">
        <v>35</v>
      </c>
      <c r="X37">
        <v>54.4</v>
      </c>
    </row>
    <row r="38" spans="1:28" x14ac:dyDescent="0.25">
      <c r="A38">
        <v>34</v>
      </c>
      <c r="B38">
        <v>5</v>
      </c>
      <c r="W38">
        <v>36</v>
      </c>
      <c r="X38">
        <v>55.5</v>
      </c>
    </row>
    <row r="39" spans="1:28" x14ac:dyDescent="0.25">
      <c r="A39">
        <v>35</v>
      </c>
      <c r="B39">
        <v>5</v>
      </c>
      <c r="W39">
        <v>37</v>
      </c>
      <c r="X39">
        <v>56.8</v>
      </c>
    </row>
    <row r="40" spans="1:28" x14ac:dyDescent="0.25">
      <c r="A40">
        <v>36</v>
      </c>
      <c r="B40">
        <v>5</v>
      </c>
      <c r="W40">
        <v>38</v>
      </c>
      <c r="X40">
        <v>58.3</v>
      </c>
    </row>
    <row r="41" spans="1:28" x14ac:dyDescent="0.25">
      <c r="A41">
        <v>37</v>
      </c>
      <c r="B41">
        <v>5</v>
      </c>
      <c r="W41">
        <v>39</v>
      </c>
      <c r="X41">
        <v>60.4</v>
      </c>
    </row>
    <row r="42" spans="1:28" x14ac:dyDescent="0.25">
      <c r="A42">
        <v>38</v>
      </c>
      <c r="B42">
        <v>5</v>
      </c>
      <c r="W42">
        <v>40</v>
      </c>
      <c r="X42">
        <v>65.599999999999994</v>
      </c>
    </row>
    <row r="43" spans="1:28" x14ac:dyDescent="0.25">
      <c r="A43">
        <v>39</v>
      </c>
      <c r="B43">
        <v>5</v>
      </c>
    </row>
    <row r="44" spans="1:28" x14ac:dyDescent="0.25">
      <c r="A44">
        <v>40</v>
      </c>
      <c r="B44">
        <v>5</v>
      </c>
    </row>
    <row r="45" spans="1:28" x14ac:dyDescent="0.25">
      <c r="A45">
        <v>41</v>
      </c>
      <c r="B45">
        <v>4</v>
      </c>
    </row>
    <row r="46" spans="1:28" x14ac:dyDescent="0.25">
      <c r="A46">
        <v>42</v>
      </c>
      <c r="B46">
        <v>5</v>
      </c>
    </row>
    <row r="47" spans="1:28" x14ac:dyDescent="0.25">
      <c r="A47">
        <v>43</v>
      </c>
      <c r="B47">
        <v>5</v>
      </c>
    </row>
    <row r="48" spans="1:28" x14ac:dyDescent="0.25">
      <c r="A48">
        <v>44</v>
      </c>
      <c r="B48">
        <v>4</v>
      </c>
    </row>
    <row r="49" spans="1:2" x14ac:dyDescent="0.25">
      <c r="A49">
        <v>45</v>
      </c>
      <c r="B49">
        <v>5</v>
      </c>
    </row>
    <row r="50" spans="1:2" x14ac:dyDescent="0.25">
      <c r="A50">
        <v>46</v>
      </c>
      <c r="B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GTRI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Van Heest</dc:creator>
  <cp:lastModifiedBy>Timothy Van Heest</cp:lastModifiedBy>
  <dcterms:created xsi:type="dcterms:W3CDTF">2012-10-08T18:12:45Z</dcterms:created>
  <dcterms:modified xsi:type="dcterms:W3CDTF">2012-10-08T21:18:19Z</dcterms:modified>
</cp:coreProperties>
</file>