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otchaSlots2\Man\"/>
    </mc:Choice>
  </mc:AlternateContent>
  <bookViews>
    <workbookView xWindow="0" yWindow="0" windowWidth="19200" windowHeight="12210" tabRatio="377"/>
  </bookViews>
  <sheets>
    <sheet name="PricesData" sheetId="1" r:id="rId1"/>
    <sheet name="ProductID" sheetId="2" r:id="rId2"/>
    <sheet name="SaleType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Z4" i="1"/>
  <c r="BR5" i="1" l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4" i="1"/>
  <c r="G5" i="1"/>
  <c r="G6" i="1"/>
  <c r="F7" i="1"/>
  <c r="G7" i="1" s="1"/>
  <c r="G8" i="1"/>
  <c r="G9" i="1"/>
  <c r="F10" i="1"/>
  <c r="G10" i="1" s="1"/>
  <c r="F11" i="1"/>
  <c r="G11" i="1" s="1"/>
  <c r="G12" i="1"/>
  <c r="F13" i="1"/>
  <c r="G13" i="1" s="1"/>
  <c r="F14" i="1"/>
  <c r="G14" i="1" s="1"/>
  <c r="F15" i="1"/>
  <c r="G15" i="1" s="1"/>
  <c r="G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G24" i="1"/>
  <c r="G25" i="1"/>
  <c r="G26" i="1"/>
  <c r="G27" i="1"/>
  <c r="G28" i="1"/>
  <c r="G4" i="1"/>
  <c r="AT4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4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5" i="1"/>
  <c r="Z6" i="1"/>
  <c r="AX4" i="1"/>
  <c r="BB4" i="1"/>
  <c r="BH4" i="1"/>
  <c r="BN4" i="1"/>
  <c r="AX5" i="1"/>
  <c r="BB5" i="1"/>
  <c r="BH5" i="1"/>
  <c r="BN5" i="1"/>
  <c r="AX6" i="1"/>
  <c r="BB6" i="1"/>
  <c r="BH6" i="1"/>
  <c r="BN6" i="1"/>
  <c r="AX7" i="1"/>
  <c r="BB7" i="1"/>
  <c r="BH7" i="1"/>
  <c r="BN7" i="1"/>
  <c r="AX8" i="1"/>
  <c r="BB8" i="1"/>
  <c r="BH8" i="1"/>
  <c r="BN8" i="1"/>
  <c r="AX9" i="1"/>
  <c r="BB9" i="1"/>
  <c r="BH9" i="1"/>
  <c r="BN9" i="1"/>
  <c r="AX10" i="1"/>
  <c r="BB10" i="1"/>
  <c r="BH10" i="1"/>
  <c r="BN10" i="1"/>
  <c r="AX11" i="1"/>
  <c r="BB11" i="1"/>
  <c r="BH11" i="1"/>
  <c r="BN11" i="1"/>
  <c r="AX12" i="1"/>
  <c r="BB12" i="1"/>
  <c r="BH12" i="1"/>
  <c r="BN12" i="1"/>
  <c r="AX13" i="1"/>
  <c r="BB13" i="1"/>
  <c r="BH13" i="1"/>
  <c r="BN13" i="1"/>
  <c r="AX14" i="1"/>
  <c r="BB14" i="1"/>
  <c r="BH14" i="1"/>
  <c r="BN14" i="1"/>
  <c r="AX15" i="1"/>
  <c r="BB15" i="1"/>
  <c r="BH15" i="1"/>
  <c r="BN15" i="1"/>
  <c r="AX16" i="1"/>
  <c r="BB16" i="1"/>
  <c r="BH16" i="1"/>
  <c r="BN16" i="1"/>
  <c r="AX17" i="1"/>
  <c r="BB17" i="1"/>
  <c r="BH17" i="1"/>
  <c r="BN17" i="1"/>
  <c r="AX18" i="1"/>
  <c r="BB18" i="1"/>
  <c r="BH18" i="1"/>
  <c r="BN18" i="1"/>
  <c r="AX19" i="1"/>
  <c r="BB19" i="1"/>
  <c r="BH19" i="1"/>
  <c r="BN19" i="1"/>
  <c r="AX20" i="1"/>
  <c r="BB20" i="1"/>
  <c r="BH20" i="1"/>
  <c r="BN20" i="1"/>
  <c r="AX21" i="1"/>
  <c r="BB21" i="1"/>
  <c r="BH21" i="1"/>
  <c r="BN21" i="1"/>
  <c r="AX22" i="1"/>
  <c r="BB22" i="1"/>
  <c r="BH22" i="1"/>
  <c r="BN22" i="1"/>
  <c r="AX23" i="1"/>
  <c r="BB23" i="1"/>
  <c r="BH23" i="1"/>
  <c r="BN23" i="1"/>
  <c r="AX24" i="1"/>
  <c r="BB24" i="1"/>
  <c r="BH24" i="1"/>
  <c r="BN24" i="1"/>
  <c r="AX25" i="1"/>
  <c r="BB25" i="1"/>
  <c r="BH25" i="1"/>
  <c r="BN25" i="1"/>
  <c r="AX26" i="1"/>
  <c r="BB26" i="1"/>
  <c r="BH26" i="1"/>
  <c r="BN26" i="1"/>
  <c r="AX27" i="1"/>
  <c r="BB27" i="1"/>
  <c r="BH27" i="1"/>
  <c r="BN27" i="1"/>
  <c r="AX28" i="1"/>
  <c r="BB28" i="1"/>
  <c r="BH28" i="1"/>
  <c r="BN28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4" i="1"/>
  <c r="Q4" i="1" s="1"/>
  <c r="L5" i="1"/>
  <c r="Q5" i="1" s="1"/>
  <c r="AP8" i="1"/>
  <c r="AP12" i="1"/>
  <c r="AP16" i="1"/>
  <c r="AP24" i="1"/>
  <c r="AF8" i="1"/>
  <c r="AF12" i="1"/>
  <c r="AF16" i="1"/>
  <c r="AF24" i="1"/>
  <c r="AF25" i="1"/>
  <c r="AF28" i="1"/>
  <c r="AG28" i="1" s="1"/>
  <c r="AF4" i="1"/>
  <c r="AF20" i="1"/>
  <c r="AP28" i="1"/>
  <c r="AQ28" i="1" s="1"/>
  <c r="AP20" i="1"/>
  <c r="AF7" i="1"/>
  <c r="AF15" i="1"/>
  <c r="AF23" i="1"/>
  <c r="AF14" i="1"/>
  <c r="AF18" i="1"/>
  <c r="AF22" i="1"/>
  <c r="AF26" i="1"/>
  <c r="N26" i="1"/>
  <c r="N8" i="1"/>
  <c r="N12" i="1"/>
  <c r="N16" i="1"/>
  <c r="N20" i="1"/>
  <c r="N24" i="1"/>
  <c r="AP4" i="1"/>
  <c r="AP27" i="1"/>
  <c r="AP26" i="1"/>
  <c r="AP25" i="1"/>
  <c r="AP23" i="1"/>
  <c r="AP22" i="1"/>
  <c r="AP21" i="1"/>
  <c r="AP19" i="1"/>
  <c r="AP18" i="1"/>
  <c r="AP17" i="1"/>
  <c r="AP15" i="1"/>
  <c r="AP14" i="1"/>
  <c r="AP13" i="1"/>
  <c r="AP11" i="1"/>
  <c r="AP10" i="1"/>
  <c r="AP9" i="1"/>
  <c r="AP7" i="1"/>
  <c r="AP6" i="1"/>
  <c r="AP5" i="1"/>
  <c r="AF27" i="1"/>
  <c r="AF21" i="1"/>
  <c r="AF19" i="1"/>
  <c r="AF17" i="1"/>
  <c r="AF13" i="1"/>
  <c r="AF11" i="1"/>
  <c r="AF10" i="1"/>
  <c r="AF9" i="1"/>
  <c r="AF6" i="1"/>
  <c r="AF5" i="1"/>
  <c r="N27" i="1"/>
  <c r="N25" i="1"/>
  <c r="P25" i="1" s="1"/>
  <c r="N23" i="1"/>
  <c r="N22" i="1"/>
  <c r="N21" i="1"/>
  <c r="N19" i="1"/>
  <c r="N18" i="1"/>
  <c r="N17" i="1"/>
  <c r="N15" i="1"/>
  <c r="N14" i="1"/>
  <c r="N13" i="1"/>
  <c r="N11" i="1"/>
  <c r="N10" i="1"/>
  <c r="N9" i="1"/>
  <c r="P9" i="1" s="1"/>
  <c r="N7" i="1"/>
  <c r="N6" i="1"/>
  <c r="N5" i="1"/>
  <c r="N4" i="1"/>
  <c r="AQ7" i="1" l="1"/>
  <c r="AQ13" i="1"/>
  <c r="AQ18" i="1"/>
  <c r="AQ23" i="1"/>
  <c r="AQ4" i="1"/>
  <c r="AP29" i="1"/>
  <c r="AP30" i="1" s="1"/>
  <c r="AF29" i="1"/>
  <c r="AF30" i="1" s="1"/>
  <c r="P4" i="1"/>
  <c r="BP10" i="1"/>
  <c r="BQ10" i="1" s="1"/>
  <c r="BD26" i="1"/>
  <c r="BE26" i="1" s="1"/>
  <c r="AZ26" i="1" s="1"/>
  <c r="BD24" i="1"/>
  <c r="BE24" i="1" s="1"/>
  <c r="AZ24" i="1" s="1"/>
  <c r="BD23" i="1"/>
  <c r="BE23" i="1" s="1"/>
  <c r="BD22" i="1"/>
  <c r="BE22" i="1" s="1"/>
  <c r="AZ22" i="1" s="1"/>
  <c r="BD20" i="1"/>
  <c r="BE20" i="1" s="1"/>
  <c r="AZ20" i="1" s="1"/>
  <c r="BD18" i="1"/>
  <c r="BE18" i="1" s="1"/>
  <c r="AZ18" i="1" s="1"/>
  <c r="BP26" i="1"/>
  <c r="BQ26" i="1" s="1"/>
  <c r="BL26" i="1" s="1"/>
  <c r="BP25" i="1"/>
  <c r="BQ25" i="1" s="1"/>
  <c r="BL25" i="1" s="1"/>
  <c r="BP24" i="1"/>
  <c r="BQ24" i="1" s="1"/>
  <c r="BL24" i="1" s="1"/>
  <c r="BP23" i="1"/>
  <c r="BL23" i="1" s="1"/>
  <c r="BP22" i="1"/>
  <c r="BQ22" i="1" s="1"/>
  <c r="BL22" i="1" s="1"/>
  <c r="BP20" i="1"/>
  <c r="BQ20" i="1" s="1"/>
  <c r="BL20" i="1" s="1"/>
  <c r="BP19" i="1"/>
  <c r="BQ19" i="1" s="1"/>
  <c r="BL19" i="1" s="1"/>
  <c r="BP18" i="1"/>
  <c r="BQ18" i="1" s="1"/>
  <c r="BL18" i="1" s="1"/>
  <c r="BP17" i="1"/>
  <c r="BQ17" i="1" s="1"/>
  <c r="BP16" i="1"/>
  <c r="BQ16" i="1" s="1"/>
  <c r="BL16" i="1" s="1"/>
  <c r="BP15" i="1"/>
  <c r="BQ15" i="1" s="1"/>
  <c r="BL15" i="1" s="1"/>
  <c r="BP14" i="1"/>
  <c r="BQ14" i="1" s="1"/>
  <c r="BL14" i="1" s="1"/>
  <c r="BP12" i="1"/>
  <c r="BQ12" i="1" s="1"/>
  <c r="BL12" i="1" s="1"/>
  <c r="BP11" i="1"/>
  <c r="BL11" i="1" s="1"/>
  <c r="BJ26" i="1"/>
  <c r="BK26" i="1" s="1"/>
  <c r="BF26" i="1" s="1"/>
  <c r="BJ25" i="1"/>
  <c r="BK25" i="1" s="1"/>
  <c r="BF25" i="1" s="1"/>
  <c r="BJ24" i="1"/>
  <c r="BK24" i="1" s="1"/>
  <c r="BF24" i="1" s="1"/>
  <c r="BJ23" i="1"/>
  <c r="BF23" i="1" s="1"/>
  <c r="BJ20" i="1"/>
  <c r="BK20" i="1" s="1"/>
  <c r="BF20" i="1" s="1"/>
  <c r="BJ18" i="1"/>
  <c r="BK18" i="1" s="1"/>
  <c r="BF18" i="1" s="1"/>
  <c r="BJ8" i="1"/>
  <c r="BK8" i="1" s="1"/>
  <c r="BF8" i="1" s="1"/>
  <c r="BJ6" i="1"/>
  <c r="BK6" i="1" s="1"/>
  <c r="BF6" i="1" s="1"/>
  <c r="BJ4" i="1"/>
  <c r="BK4" i="1" s="1"/>
  <c r="BF4" i="1" s="1"/>
  <c r="AG27" i="1"/>
  <c r="BP28" i="1"/>
  <c r="BQ28" i="1" s="1"/>
  <c r="BL28" i="1" s="1"/>
  <c r="BP27" i="1"/>
  <c r="BQ27" i="1" s="1"/>
  <c r="BL27" i="1" s="1"/>
  <c r="BJ14" i="1"/>
  <c r="BK14" i="1" s="1"/>
  <c r="BF14" i="1" s="1"/>
  <c r="BD8" i="1"/>
  <c r="BE8" i="1" s="1"/>
  <c r="AZ8" i="1" s="1"/>
  <c r="BD6" i="1"/>
  <c r="BE6" i="1" s="1"/>
  <c r="AZ6" i="1" s="1"/>
  <c r="BD4" i="1"/>
  <c r="BE4" i="1" s="1"/>
  <c r="AZ4" i="1" s="1"/>
  <c r="BP8" i="1"/>
  <c r="BQ8" i="1" s="1"/>
  <c r="BL8" i="1" s="1"/>
  <c r="BP6" i="1"/>
  <c r="BQ6" i="1" s="1"/>
  <c r="BL6" i="1" s="1"/>
  <c r="BP5" i="1"/>
  <c r="BQ5" i="1" s="1"/>
  <c r="BL5" i="1" s="1"/>
  <c r="BP4" i="1"/>
  <c r="BQ4" i="1" s="1"/>
  <c r="BL4" i="1" s="1"/>
  <c r="BJ28" i="1"/>
  <c r="BK28" i="1" s="1"/>
  <c r="BF28" i="1" s="1"/>
  <c r="BJ22" i="1"/>
  <c r="BK22" i="1" s="1"/>
  <c r="BF22" i="1" s="1"/>
  <c r="BJ17" i="1"/>
  <c r="BK17" i="1" s="1"/>
  <c r="BJ16" i="1"/>
  <c r="BK16" i="1" s="1"/>
  <c r="BF16" i="1" s="1"/>
  <c r="BJ15" i="1"/>
  <c r="BK15" i="1" s="1"/>
  <c r="BF15" i="1" s="1"/>
  <c r="BJ12" i="1"/>
  <c r="BK12" i="1" s="1"/>
  <c r="BF12" i="1" s="1"/>
  <c r="BP9" i="1"/>
  <c r="BQ9" i="1" s="1"/>
  <c r="BL9" i="1" s="1"/>
  <c r="BD28" i="1"/>
  <c r="BE28" i="1" s="1"/>
  <c r="AZ28" i="1" s="1"/>
  <c r="BD16" i="1"/>
  <c r="BE16" i="1" s="1"/>
  <c r="AZ16" i="1" s="1"/>
  <c r="BD15" i="1"/>
  <c r="BE15" i="1" s="1"/>
  <c r="AZ15" i="1" s="1"/>
  <c r="BD14" i="1"/>
  <c r="BE14" i="1" s="1"/>
  <c r="AZ14" i="1" s="1"/>
  <c r="BD12" i="1"/>
  <c r="BE12" i="1" s="1"/>
  <c r="AZ12" i="1" s="1"/>
  <c r="BJ10" i="1"/>
  <c r="BK10" i="1" s="1"/>
  <c r="BJ9" i="1"/>
  <c r="BK9" i="1" s="1"/>
  <c r="BF9" i="1" s="1"/>
  <c r="BD10" i="1"/>
  <c r="AZ10" i="1" s="1"/>
  <c r="BD9" i="1"/>
  <c r="BE9" i="1" s="1"/>
  <c r="AZ9" i="1" s="1"/>
  <c r="BJ27" i="1"/>
  <c r="BK27" i="1" s="1"/>
  <c r="BF27" i="1" s="1"/>
  <c r="BD25" i="1"/>
  <c r="BE25" i="1" s="1"/>
  <c r="AZ25" i="1" s="1"/>
  <c r="BP21" i="1"/>
  <c r="BQ21" i="1" s="1"/>
  <c r="BL21" i="1" s="1"/>
  <c r="BJ19" i="1"/>
  <c r="BK19" i="1" s="1"/>
  <c r="BF19" i="1" s="1"/>
  <c r="BD17" i="1"/>
  <c r="AZ17" i="1" s="1"/>
  <c r="BP13" i="1"/>
  <c r="BQ13" i="1" s="1"/>
  <c r="BL13" i="1" s="1"/>
  <c r="BJ11" i="1"/>
  <c r="BF11" i="1" s="1"/>
  <c r="BP7" i="1"/>
  <c r="BQ7" i="1" s="1"/>
  <c r="BL7" i="1" s="1"/>
  <c r="BJ5" i="1"/>
  <c r="BK5" i="1" s="1"/>
  <c r="BF5" i="1" s="1"/>
  <c r="BD27" i="1"/>
  <c r="BE27" i="1" s="1"/>
  <c r="AZ27" i="1" s="1"/>
  <c r="BJ21" i="1"/>
  <c r="BK21" i="1" s="1"/>
  <c r="BF21" i="1" s="1"/>
  <c r="BD19" i="1"/>
  <c r="BE19" i="1" s="1"/>
  <c r="AZ19" i="1" s="1"/>
  <c r="BJ13" i="1"/>
  <c r="BK13" i="1" s="1"/>
  <c r="BF13" i="1" s="1"/>
  <c r="BD11" i="1"/>
  <c r="BE11" i="1" s="1"/>
  <c r="BJ7" i="1"/>
  <c r="BK7" i="1" s="1"/>
  <c r="BF7" i="1" s="1"/>
  <c r="BD5" i="1"/>
  <c r="BE5" i="1" s="1"/>
  <c r="AZ5" i="1" s="1"/>
  <c r="BD21" i="1"/>
  <c r="BE21" i="1" s="1"/>
  <c r="AZ21" i="1" s="1"/>
  <c r="BD13" i="1"/>
  <c r="BE13" i="1" s="1"/>
  <c r="AZ13" i="1" s="1"/>
  <c r="BD7" i="1"/>
  <c r="BE7" i="1" s="1"/>
  <c r="AZ7" i="1" s="1"/>
  <c r="AG11" i="1"/>
  <c r="AG21" i="1"/>
  <c r="AG20" i="1"/>
  <c r="AG24" i="1"/>
  <c r="AG5" i="1"/>
  <c r="AG22" i="1"/>
  <c r="AG15" i="1"/>
  <c r="AG8" i="1"/>
  <c r="AG9" i="1"/>
  <c r="AG17" i="1"/>
  <c r="AG14" i="1"/>
  <c r="AQ5" i="1"/>
  <c r="AQ15" i="1"/>
  <c r="AQ26" i="1"/>
  <c r="AQ20" i="1"/>
  <c r="AQ10" i="1"/>
  <c r="AQ21" i="1"/>
  <c r="AQ8" i="1"/>
  <c r="AG10" i="1"/>
  <c r="AG19" i="1"/>
  <c r="AQ6" i="1"/>
  <c r="AQ11" i="1"/>
  <c r="AQ17" i="1"/>
  <c r="AQ22" i="1"/>
  <c r="AQ27" i="1"/>
  <c r="AG26" i="1"/>
  <c r="AG23" i="1"/>
  <c r="AG4" i="1"/>
  <c r="AQ24" i="1"/>
  <c r="AG6" i="1"/>
  <c r="AG13" i="1"/>
  <c r="AQ9" i="1"/>
  <c r="AQ14" i="1"/>
  <c r="AQ19" i="1"/>
  <c r="AQ25" i="1"/>
  <c r="AG18" i="1"/>
  <c r="AG7" i="1"/>
  <c r="AG25" i="1"/>
  <c r="AG12" i="1"/>
  <c r="AQ12" i="1"/>
  <c r="AG16" i="1"/>
  <c r="AQ16" i="1"/>
  <c r="AR27" i="1"/>
  <c r="AS27" i="1" s="1"/>
  <c r="AL27" i="1" s="1"/>
  <c r="AU27" i="1" s="1"/>
  <c r="AR7" i="1"/>
  <c r="AS7" i="1" s="1"/>
  <c r="AL7" i="1" s="1"/>
  <c r="AU7" i="1" s="1"/>
  <c r="AR19" i="1"/>
  <c r="AS19" i="1" s="1"/>
  <c r="AL19" i="1" s="1"/>
  <c r="AU19" i="1" s="1"/>
  <c r="AR11" i="1"/>
  <c r="AS11" i="1" s="1"/>
  <c r="AL11" i="1" s="1"/>
  <c r="AU11" i="1" s="1"/>
  <c r="AR15" i="1"/>
  <c r="AS15" i="1" s="1"/>
  <c r="AL15" i="1" s="1"/>
  <c r="AU15" i="1" s="1"/>
  <c r="AR23" i="1"/>
  <c r="AS23" i="1" s="1"/>
  <c r="AL23" i="1" s="1"/>
  <c r="AU23" i="1" s="1"/>
  <c r="AH10" i="1"/>
  <c r="AI10" i="1" s="1"/>
  <c r="AB10" i="1" s="1"/>
  <c r="AK10" i="1" s="1"/>
  <c r="AH18" i="1"/>
  <c r="AI18" i="1" s="1"/>
  <c r="AB18" i="1" s="1"/>
  <c r="AK18" i="1" s="1"/>
  <c r="AH22" i="1"/>
  <c r="AI22" i="1" s="1"/>
  <c r="AB22" i="1" s="1"/>
  <c r="AK22" i="1" s="1"/>
  <c r="AH14" i="1"/>
  <c r="AI14" i="1" s="1"/>
  <c r="AB14" i="1" s="1"/>
  <c r="AK14" i="1" s="1"/>
  <c r="AH26" i="1"/>
  <c r="AI26" i="1" s="1"/>
  <c r="AB26" i="1" s="1"/>
  <c r="AK26" i="1" s="1"/>
  <c r="AH5" i="1"/>
  <c r="AI5" i="1" s="1"/>
  <c r="AB5" i="1" s="1"/>
  <c r="AK5" i="1" s="1"/>
  <c r="P13" i="1"/>
  <c r="P17" i="1"/>
  <c r="P21" i="1"/>
  <c r="P24" i="1"/>
  <c r="AR24" i="1"/>
  <c r="AS24" i="1" s="1"/>
  <c r="AL24" i="1" s="1"/>
  <c r="AU24" i="1" s="1"/>
  <c r="AH24" i="1"/>
  <c r="AI24" i="1" s="1"/>
  <c r="AB24" i="1" s="1"/>
  <c r="AK24" i="1" s="1"/>
  <c r="P12" i="1"/>
  <c r="AR12" i="1"/>
  <c r="AS12" i="1" s="1"/>
  <c r="AL12" i="1" s="1"/>
  <c r="AU12" i="1" s="1"/>
  <c r="AH12" i="1"/>
  <c r="AI12" i="1" s="1"/>
  <c r="AB12" i="1" s="1"/>
  <c r="AK12" i="1" s="1"/>
  <c r="P20" i="1"/>
  <c r="AR20" i="1"/>
  <c r="AS20" i="1" s="1"/>
  <c r="AL20" i="1" s="1"/>
  <c r="AU20" i="1" s="1"/>
  <c r="AH20" i="1"/>
  <c r="AI20" i="1" s="1"/>
  <c r="AB20" i="1" s="1"/>
  <c r="AK20" i="1" s="1"/>
  <c r="P16" i="1"/>
  <c r="AH16" i="1"/>
  <c r="AI16" i="1" s="1"/>
  <c r="AB16" i="1" s="1"/>
  <c r="AK16" i="1" s="1"/>
  <c r="AR16" i="1"/>
  <c r="AS16" i="1" s="1"/>
  <c r="AL16" i="1" s="1"/>
  <c r="AU16" i="1" s="1"/>
  <c r="P8" i="1"/>
  <c r="AH8" i="1"/>
  <c r="AI8" i="1" s="1"/>
  <c r="AB8" i="1" s="1"/>
  <c r="AK8" i="1" s="1"/>
  <c r="AR8" i="1"/>
  <c r="AS8" i="1" s="1"/>
  <c r="AL8" i="1" s="1"/>
  <c r="AU8" i="1" s="1"/>
  <c r="AH11" i="1"/>
  <c r="AI11" i="1" s="1"/>
  <c r="AB11" i="1" s="1"/>
  <c r="AK11" i="1" s="1"/>
  <c r="AH19" i="1"/>
  <c r="AI19" i="1" s="1"/>
  <c r="AB19" i="1" s="1"/>
  <c r="AK19" i="1" s="1"/>
  <c r="P5" i="1"/>
  <c r="P10" i="1"/>
  <c r="P14" i="1"/>
  <c r="P18" i="1"/>
  <c r="P22" i="1"/>
  <c r="P26" i="1"/>
  <c r="AR9" i="1"/>
  <c r="AS9" i="1" s="1"/>
  <c r="AL9" i="1" s="1"/>
  <c r="AU9" i="1" s="1"/>
  <c r="AR13" i="1"/>
  <c r="AS13" i="1" s="1"/>
  <c r="AL13" i="1" s="1"/>
  <c r="AU13" i="1" s="1"/>
  <c r="AR17" i="1"/>
  <c r="AS17" i="1" s="1"/>
  <c r="AL17" i="1" s="1"/>
  <c r="AU17" i="1" s="1"/>
  <c r="AR21" i="1"/>
  <c r="AS21" i="1" s="1"/>
  <c r="AL21" i="1" s="1"/>
  <c r="AU21" i="1" s="1"/>
  <c r="AR25" i="1"/>
  <c r="AS25" i="1" s="1"/>
  <c r="AL25" i="1" s="1"/>
  <c r="AU25" i="1" s="1"/>
  <c r="AH7" i="1"/>
  <c r="AI7" i="1" s="1"/>
  <c r="AB7" i="1" s="1"/>
  <c r="AK7" i="1" s="1"/>
  <c r="AH15" i="1"/>
  <c r="AI15" i="1" s="1"/>
  <c r="AB15" i="1" s="1"/>
  <c r="AK15" i="1" s="1"/>
  <c r="AH23" i="1"/>
  <c r="AI23" i="1" s="1"/>
  <c r="AB23" i="1" s="1"/>
  <c r="AK23" i="1" s="1"/>
  <c r="P7" i="1"/>
  <c r="P11" i="1"/>
  <c r="P15" i="1"/>
  <c r="P19" i="1"/>
  <c r="P23" i="1"/>
  <c r="P27" i="1"/>
  <c r="AH9" i="1"/>
  <c r="AI9" i="1" s="1"/>
  <c r="AB9" i="1" s="1"/>
  <c r="AK9" i="1" s="1"/>
  <c r="AH13" i="1"/>
  <c r="AI13" i="1" s="1"/>
  <c r="AB13" i="1" s="1"/>
  <c r="AK13" i="1" s="1"/>
  <c r="AH17" i="1"/>
  <c r="AI17" i="1" s="1"/>
  <c r="AB17" i="1" s="1"/>
  <c r="AK17" i="1" s="1"/>
  <c r="AH21" i="1"/>
  <c r="AI21" i="1" s="1"/>
  <c r="AB21" i="1" s="1"/>
  <c r="AK21" i="1" s="1"/>
  <c r="AH25" i="1"/>
  <c r="AI25" i="1" s="1"/>
  <c r="AB25" i="1" s="1"/>
  <c r="AK25" i="1" s="1"/>
  <c r="AR5" i="1"/>
  <c r="AS5" i="1" s="1"/>
  <c r="AL5" i="1" s="1"/>
  <c r="AU5" i="1" s="1"/>
  <c r="AR10" i="1"/>
  <c r="AS10" i="1" s="1"/>
  <c r="AL10" i="1" s="1"/>
  <c r="AU10" i="1" s="1"/>
  <c r="AR14" i="1"/>
  <c r="AS14" i="1" s="1"/>
  <c r="AL14" i="1" s="1"/>
  <c r="AU14" i="1" s="1"/>
  <c r="AR18" i="1"/>
  <c r="AS18" i="1" s="1"/>
  <c r="AL18" i="1" s="1"/>
  <c r="AU18" i="1" s="1"/>
  <c r="AR22" i="1"/>
  <c r="AS22" i="1" s="1"/>
  <c r="AL22" i="1" s="1"/>
  <c r="AU22" i="1" s="1"/>
  <c r="AR26" i="1"/>
  <c r="AS26" i="1" s="1"/>
  <c r="AL26" i="1" s="1"/>
  <c r="AU26" i="1" s="1"/>
  <c r="AH27" i="1"/>
  <c r="AI27" i="1" s="1"/>
  <c r="AB27" i="1" s="1"/>
  <c r="AK27" i="1" s="1"/>
  <c r="AR4" i="1"/>
  <c r="AS4" i="1" s="1"/>
  <c r="AL4" i="1" s="1"/>
  <c r="AU4" i="1" s="1"/>
  <c r="AH4" i="1"/>
  <c r="AI4" i="1" s="1"/>
  <c r="AB4" i="1" s="1"/>
  <c r="AK4" i="1" s="1"/>
  <c r="P6" i="1"/>
  <c r="AH6" i="1"/>
  <c r="AI6" i="1" s="1"/>
  <c r="AB6" i="1" s="1"/>
  <c r="AK6" i="1" s="1"/>
  <c r="AR6" i="1"/>
  <c r="AS6" i="1" s="1"/>
  <c r="AL6" i="1" s="1"/>
  <c r="AU6" i="1" s="1"/>
  <c r="K28" i="1"/>
  <c r="Z28" i="1" s="1"/>
  <c r="BE17" i="1" l="1"/>
  <c r="BL10" i="1"/>
  <c r="AZ23" i="1"/>
  <c r="AZ11" i="1"/>
  <c r="BL17" i="1"/>
  <c r="BE10" i="1"/>
  <c r="BQ11" i="1"/>
  <c r="BK23" i="1"/>
  <c r="BQ23" i="1"/>
  <c r="BF17" i="1"/>
  <c r="BF10" i="1"/>
  <c r="BK11" i="1"/>
  <c r="N28" i="1"/>
  <c r="L28" i="1"/>
  <c r="Q28" i="1" s="1"/>
  <c r="O20" i="1" l="1"/>
  <c r="N29" i="1"/>
  <c r="N30" i="1" s="1"/>
  <c r="AH28" i="1"/>
  <c r="AI28" i="1" s="1"/>
  <c r="AB28" i="1" s="1"/>
  <c r="AK28" i="1" s="1"/>
  <c r="O13" i="1"/>
  <c r="O23" i="1"/>
  <c r="O7" i="1"/>
  <c r="O14" i="1"/>
  <c r="O16" i="1"/>
  <c r="O11" i="1"/>
  <c r="P28" i="1"/>
  <c r="O26" i="1"/>
  <c r="O10" i="1"/>
  <c r="O25" i="1"/>
  <c r="O9" i="1"/>
  <c r="O28" i="1"/>
  <c r="O12" i="1"/>
  <c r="O5" i="1"/>
  <c r="O22" i="1"/>
  <c r="O6" i="1"/>
  <c r="O21" i="1"/>
  <c r="O19" i="1"/>
  <c r="O24" i="1"/>
  <c r="O8" i="1"/>
  <c r="AR28" i="1"/>
  <c r="AS28" i="1" s="1"/>
  <c r="AL28" i="1" s="1"/>
  <c r="AU28" i="1" s="1"/>
  <c r="O4" i="1"/>
  <c r="O18" i="1"/>
  <c r="O27" i="1"/>
  <c r="O17" i="1"/>
  <c r="O15" i="1"/>
  <c r="V28" i="1" l="1"/>
  <c r="W28" i="1" s="1"/>
  <c r="X28" i="1" l="1"/>
  <c r="Y28" i="1" s="1"/>
  <c r="R28" i="1" s="1"/>
  <c r="AA28" i="1" s="1"/>
  <c r="BS28" i="1" s="1"/>
  <c r="V5" i="1" l="1"/>
  <c r="V9" i="1"/>
  <c r="V13" i="1"/>
  <c r="V17" i="1"/>
  <c r="V21" i="1"/>
  <c r="V25" i="1"/>
  <c r="V6" i="1"/>
  <c r="V10" i="1"/>
  <c r="V14" i="1"/>
  <c r="V18" i="1"/>
  <c r="V22" i="1"/>
  <c r="V26" i="1"/>
  <c r="V12" i="1"/>
  <c r="V24" i="1"/>
  <c r="V7" i="1"/>
  <c r="V11" i="1"/>
  <c r="V15" i="1"/>
  <c r="V19" i="1"/>
  <c r="V23" i="1"/>
  <c r="V27" i="1"/>
  <c r="V8" i="1"/>
  <c r="V16" i="1"/>
  <c r="V20" i="1"/>
  <c r="V4" i="1"/>
  <c r="V29" i="1" l="1"/>
  <c r="V30" i="1" s="1"/>
  <c r="X11" i="1"/>
  <c r="Y11" i="1" s="1"/>
  <c r="R11" i="1" s="1"/>
  <c r="AA11" i="1" s="1"/>
  <c r="BS11" i="1" s="1"/>
  <c r="W11" i="1"/>
  <c r="X17" i="1"/>
  <c r="Y17" i="1" s="1"/>
  <c r="R17" i="1" s="1"/>
  <c r="AA17" i="1" s="1"/>
  <c r="BS17" i="1" s="1"/>
  <c r="W17" i="1"/>
  <c r="X7" i="1"/>
  <c r="Y7" i="1" s="1"/>
  <c r="R7" i="1" s="1"/>
  <c r="AA7" i="1" s="1"/>
  <c r="BS7" i="1" s="1"/>
  <c r="W7" i="1"/>
  <c r="W13" i="1"/>
  <c r="X13" i="1"/>
  <c r="Y13" i="1" s="1"/>
  <c r="R13" i="1" s="1"/>
  <c r="AA13" i="1" s="1"/>
  <c r="BS13" i="1" s="1"/>
  <c r="W27" i="1"/>
  <c r="X27" i="1"/>
  <c r="Y27" i="1" s="1"/>
  <c r="R27" i="1" s="1"/>
  <c r="AA27" i="1" s="1"/>
  <c r="BS27" i="1" s="1"/>
  <c r="X10" i="1"/>
  <c r="Y10" i="1" s="1"/>
  <c r="R10" i="1" s="1"/>
  <c r="AA10" i="1" s="1"/>
  <c r="BS10" i="1" s="1"/>
  <c r="W10" i="1"/>
  <c r="X20" i="1"/>
  <c r="Y20" i="1" s="1"/>
  <c r="R20" i="1" s="1"/>
  <c r="AA20" i="1" s="1"/>
  <c r="BS20" i="1" s="1"/>
  <c r="W20" i="1"/>
  <c r="X22" i="1"/>
  <c r="Y22" i="1" s="1"/>
  <c r="R22" i="1" s="1"/>
  <c r="AA22" i="1" s="1"/>
  <c r="BS22" i="1" s="1"/>
  <c r="W22" i="1"/>
  <c r="X6" i="1"/>
  <c r="Y6" i="1" s="1"/>
  <c r="R6" i="1" s="1"/>
  <c r="AA6" i="1" s="1"/>
  <c r="BS6" i="1" s="1"/>
  <c r="W6" i="1"/>
  <c r="W16" i="1"/>
  <c r="X16" i="1"/>
  <c r="Y16" i="1" s="1"/>
  <c r="R16" i="1" s="1"/>
  <c r="AA16" i="1" s="1"/>
  <c r="BS16" i="1" s="1"/>
  <c r="W19" i="1"/>
  <c r="X19" i="1"/>
  <c r="Y19" i="1" s="1"/>
  <c r="R19" i="1" s="1"/>
  <c r="AA19" i="1" s="1"/>
  <c r="BS19" i="1" s="1"/>
  <c r="W24" i="1"/>
  <c r="X24" i="1"/>
  <c r="Y24" i="1" s="1"/>
  <c r="R24" i="1" s="1"/>
  <c r="AA24" i="1" s="1"/>
  <c r="BS24" i="1" s="1"/>
  <c r="X18" i="1"/>
  <c r="Y18" i="1" s="1"/>
  <c r="R18" i="1" s="1"/>
  <c r="AA18" i="1" s="1"/>
  <c r="BS18" i="1" s="1"/>
  <c r="W18" i="1"/>
  <c r="X25" i="1"/>
  <c r="Y25" i="1" s="1"/>
  <c r="R25" i="1" s="1"/>
  <c r="AA25" i="1" s="1"/>
  <c r="BS25" i="1" s="1"/>
  <c r="W25" i="1"/>
  <c r="W9" i="1"/>
  <c r="X9" i="1"/>
  <c r="Y9" i="1" s="1"/>
  <c r="R9" i="1" s="1"/>
  <c r="AA9" i="1" s="1"/>
  <c r="BS9" i="1" s="1"/>
  <c r="X4" i="1"/>
  <c r="W4" i="1"/>
  <c r="W26" i="1"/>
  <c r="X26" i="1"/>
  <c r="Y26" i="1" s="1"/>
  <c r="R26" i="1" s="1"/>
  <c r="AA26" i="1" s="1"/>
  <c r="BS26" i="1" s="1"/>
  <c r="W23" i="1"/>
  <c r="X23" i="1"/>
  <c r="Y23" i="1" s="1"/>
  <c r="R23" i="1" s="1"/>
  <c r="AA23" i="1" s="1"/>
  <c r="BS23" i="1" s="1"/>
  <c r="X8" i="1"/>
  <c r="Y8" i="1" s="1"/>
  <c r="R8" i="1" s="1"/>
  <c r="AA8" i="1" s="1"/>
  <c r="BS8" i="1" s="1"/>
  <c r="W8" i="1"/>
  <c r="X15" i="1"/>
  <c r="Y15" i="1" s="1"/>
  <c r="R15" i="1" s="1"/>
  <c r="AA15" i="1" s="1"/>
  <c r="BS15" i="1" s="1"/>
  <c r="W15" i="1"/>
  <c r="X12" i="1"/>
  <c r="Y12" i="1" s="1"/>
  <c r="R12" i="1" s="1"/>
  <c r="AA12" i="1" s="1"/>
  <c r="BS12" i="1" s="1"/>
  <c r="W12" i="1"/>
  <c r="X14" i="1"/>
  <c r="Y14" i="1" s="1"/>
  <c r="R14" i="1" s="1"/>
  <c r="AA14" i="1" s="1"/>
  <c r="BS14" i="1" s="1"/>
  <c r="W14" i="1"/>
  <c r="W21" i="1"/>
  <c r="X21" i="1"/>
  <c r="Y21" i="1" s="1"/>
  <c r="R21" i="1" s="1"/>
  <c r="AA21" i="1" s="1"/>
  <c r="BS21" i="1" s="1"/>
  <c r="W5" i="1"/>
  <c r="X5" i="1"/>
  <c r="Y5" i="1" s="1"/>
  <c r="R5" i="1" s="1"/>
  <c r="AA5" i="1" s="1"/>
  <c r="BS5" i="1" s="1"/>
  <c r="Y4" i="1" l="1"/>
  <c r="R4" i="1" l="1"/>
  <c r="AA4" i="1" s="1"/>
  <c r="BS4" i="1" s="1"/>
</calcChain>
</file>

<file path=xl/sharedStrings.xml><?xml version="1.0" encoding="utf-8"?>
<sst xmlns="http://schemas.openxmlformats.org/spreadsheetml/2006/main" count="304" uniqueCount="104">
  <si>
    <t>Schedule</t>
  </si>
  <si>
    <t>Title</t>
  </si>
  <si>
    <t>#</t>
  </si>
  <si>
    <t>Description</t>
  </si>
  <si>
    <t>Chips</t>
  </si>
  <si>
    <t>AprilFoolsDayScheduler</t>
  </si>
  <si>
    <t>BlackFridayScheduler</t>
  </si>
  <si>
    <t>BoxingDayScheduler</t>
  </si>
  <si>
    <t>ChristmasScheduler</t>
  </si>
  <si>
    <t>ColumbusDayScheduler</t>
  </si>
  <si>
    <t>CyberMondayScheduler</t>
  </si>
  <si>
    <t>EasterScheduler</t>
  </si>
  <si>
    <t>EveryMondayScheduler</t>
  </si>
  <si>
    <t>EverySundayScheduler</t>
  </si>
  <si>
    <t>FifteenMinutesBeforeEndOfDayScheduler</t>
  </si>
  <si>
    <t>FifteenMinutesBeforeNoonScheduler</t>
  </si>
  <si>
    <t>FirstDayOfAutumn</t>
  </si>
  <si>
    <t>FirstDayOfSpring</t>
  </si>
  <si>
    <t>FirstDayOfSummer</t>
  </si>
  <si>
    <t>FirstDayOfTheMonthScheduler</t>
  </si>
  <si>
    <t>FirstDayOfWinter</t>
  </si>
  <si>
    <t>FourDaysBeforeEndOfTheMonth</t>
  </si>
  <si>
    <t>HalloweenScheduler</t>
  </si>
  <si>
    <t>IndependenceDayScheduler</t>
  </si>
  <si>
    <t>MothersDayScheduler</t>
  </si>
  <si>
    <t>NewYearScheduler</t>
  </si>
  <si>
    <t>ThanksGivingDayScheduler</t>
  </si>
  <si>
    <t>ThirtyMinutesFollowingTenScheduler</t>
  </si>
  <si>
    <t>ValentinesScheduler</t>
  </si>
  <si>
    <t>Automn</t>
  </si>
  <si>
    <t>Spring</t>
  </si>
  <si>
    <t>Wintertime</t>
  </si>
  <si>
    <t>Hot Season .. Hot Sale</t>
  </si>
  <si>
    <t>Lovers Sale</t>
  </si>
  <si>
    <t>April Fools Sale</t>
  </si>
  <si>
    <t>Black Friday</t>
  </si>
  <si>
    <t>Boxing Day</t>
  </si>
  <si>
    <t>Cyber Monday</t>
  </si>
  <si>
    <t>Easter Sale</t>
  </si>
  <si>
    <t>Xmas Sale</t>
  </si>
  <si>
    <t>Columbus Day</t>
  </si>
  <si>
    <t>Monday Sale</t>
  </si>
  <si>
    <t>Sunday Sale</t>
  </si>
  <si>
    <t>1st day of the Month</t>
  </si>
  <si>
    <t>15 minutes to Noon</t>
  </si>
  <si>
    <t>End of the month</t>
  </si>
  <si>
    <t>Halloween Sale</t>
  </si>
  <si>
    <t>Independece Day</t>
  </si>
  <si>
    <t>Mother Day</t>
  </si>
  <si>
    <t>New Year</t>
  </si>
  <si>
    <t>Thanks Giving Day</t>
  </si>
  <si>
    <t>22:00 - 22:30</t>
  </si>
  <si>
    <t>Order</t>
  </si>
  <si>
    <t>Price</t>
  </si>
  <si>
    <t>15 minutes to Midnight</t>
  </si>
  <si>
    <t>Product</t>
  </si>
  <si>
    <t>ID</t>
  </si>
  <si>
    <t>USD99</t>
  </si>
  <si>
    <t>USD199</t>
  </si>
  <si>
    <t>USD499</t>
  </si>
  <si>
    <t>USD999</t>
  </si>
  <si>
    <t>USD1999</t>
  </si>
  <si>
    <t>USD4999</t>
  </si>
  <si>
    <t>USD9999</t>
  </si>
  <si>
    <t>Count</t>
  </si>
  <si>
    <t>Free</t>
  </si>
  <si>
    <t>Percent</t>
  </si>
  <si>
    <t>Buy Chips</t>
  </si>
  <si>
    <t>Cost</t>
  </si>
  <si>
    <t>CostPerChips</t>
  </si>
  <si>
    <t>%</t>
  </si>
  <si>
    <t>$</t>
  </si>
  <si>
    <t>Const</t>
  </si>
  <si>
    <t>Sales Type</t>
  </si>
  <si>
    <t>{0}% off</t>
  </si>
  <si>
    <t>{0}% Sale</t>
  </si>
  <si>
    <t>Off</t>
  </si>
  <si>
    <t>{1} Chips for Free</t>
  </si>
  <si>
    <t>as3</t>
  </si>
  <si>
    <t>DefaultScheduler</t>
  </si>
  <si>
    <t>Price Options</t>
  </si>
  <si>
    <t>FifteenMinutesBeforeEndOfDayPriceOptions</t>
  </si>
  <si>
    <t>FifteenMinutesBeforeNoonPriceOptions</t>
  </si>
  <si>
    <t>ThirtyMinutesFollowingTenPriceOptions</t>
  </si>
  <si>
    <t>AprilFoolsDayPriceOptions</t>
  </si>
  <si>
    <t>BlackFridayPriceOptions</t>
  </si>
  <si>
    <t>BoxingDayPriceOptions</t>
  </si>
  <si>
    <t>ChristmasPriceOptions</t>
  </si>
  <si>
    <t>ColumbusDayPriceOptions</t>
  </si>
  <si>
    <t>CyberMondayPriceOptions</t>
  </si>
  <si>
    <t>EasterPriceOptions</t>
  </si>
  <si>
    <t>HalloweenPriceOptions</t>
  </si>
  <si>
    <t>IndependenceDayPriceOptions</t>
  </si>
  <si>
    <t>MothersDayPriceOptions</t>
  </si>
  <si>
    <t>NewYearPriceOptions</t>
  </si>
  <si>
    <t>ThanksGivingDayPriceOptions</t>
  </si>
  <si>
    <t>ValentinesPriceOptions</t>
  </si>
  <si>
    <t>EveryMondayPriceOptions</t>
  </si>
  <si>
    <t>EverySundayPriceOptions</t>
  </si>
  <si>
    <t>FirstDayOfTheMonthPriceOptions</t>
  </si>
  <si>
    <t>DefaultPriceOptions</t>
  </si>
  <si>
    <t>Timer Ribbon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</si>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</sst>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  <numFmt numFmtId="166" formatCode="_ * #,##0.00000_ ;_ * \-#,##0.00000_ ;_ * &quot;-&quot;??_ ;_ @_ "/>
    <numFmt numFmtId="167" formatCode="0.0%"/>
    <numFmt numFmtId="169" formatCode="_ * #,##0.000_ ;_ * \-#,##0.000_ ;_ * &quot;-&quot;??_ ;_ @_ "/>
  </numFmts>
  <fonts count="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left"/>
    </xf>
    <xf numFmtId="43" fontId="0" fillId="0" borderId="0" xfId="1" applyFont="1"/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2" fillId="0" borderId="0" xfId="0" applyFont="1" applyAlignment="1">
      <alignment horizontal="center" vertical="top" wrapText="1"/>
    </xf>
    <xf numFmtId="167" fontId="2" fillId="0" borderId="0" xfId="2" applyNumberFormat="1" applyFont="1" applyAlignment="1">
      <alignment horizontal="center"/>
    </xf>
    <xf numFmtId="167" fontId="2" fillId="0" borderId="0" xfId="2" applyNumberFormat="1" applyFont="1"/>
    <xf numFmtId="167" fontId="2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69" fontId="2" fillId="0" borderId="0" xfId="1" applyNumberFormat="1" applyFont="1" applyAlignment="1">
      <alignment horizontal="center"/>
    </xf>
    <xf numFmtId="169" fontId="2" fillId="0" borderId="0" xfId="1" applyNumberFormat="1" applyFont="1"/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0"/>
  <sheetViews>
    <sheetView tabSelected="1" workbookViewId="0">
      <pane xSplit="9" ySplit="3" topLeftCell="J4" activePane="bottomRight" state="frozen"/>
      <selection pane="topRight" activeCell="F1" sqref="F1"/>
      <selection pane="bottomLeft" activeCell="A4" sqref="A4"/>
      <selection pane="bottomRight" activeCell="J4" sqref="J4"/>
    </sheetView>
  </sheetViews>
  <sheetFormatPr defaultColWidth="42.5703125" defaultRowHeight="15"/>
  <cols>
    <col min="1" max="1" width="3" style="1" bestFit="1" customWidth="1"/>
    <col min="2" max="2" width="6.140625" style="1" bestFit="1" customWidth="1"/>
    <col min="3" max="3" width="42.140625" style="8" bestFit="1" customWidth="1"/>
    <col min="4" max="4" width="39.42578125" style="2" hidden="1" customWidth="1"/>
    <col min="5" max="5" width="12.85546875" style="25" bestFit="1" customWidth="1"/>
    <col min="6" max="6" width="2" style="8" bestFit="1" customWidth="1"/>
    <col min="7" max="7" width="16.28515625" style="8" bestFit="1" customWidth="1"/>
    <col min="8" max="8" width="22" style="2" bestFit="1" customWidth="1"/>
    <col min="9" max="9" width="119.140625" style="2" hidden="1" customWidth="1"/>
    <col min="10" max="10" width="11.140625" style="2" bestFit="1" customWidth="1"/>
    <col min="11" max="11" width="5.42578125" style="9" bestFit="1" customWidth="1"/>
    <col min="12" max="12" width="7.5703125" style="9" bestFit="1" customWidth="1"/>
    <col min="13" max="13" width="8.42578125" style="13" bestFit="1" customWidth="1"/>
    <col min="14" max="14" width="12" style="11" bestFit="1" customWidth="1"/>
    <col min="15" max="16" width="7.140625" style="16" bestFit="1" customWidth="1"/>
    <col min="17" max="17" width="68.5703125" style="16" bestFit="1" customWidth="1"/>
    <col min="18" max="18" width="20" style="2" bestFit="1" customWidth="1"/>
    <col min="19" max="19" width="6.42578125" style="9" bestFit="1" customWidth="1"/>
    <col min="20" max="20" width="9.5703125" style="9" bestFit="1" customWidth="1"/>
    <col min="21" max="21" width="13.7109375" style="23" bestFit="1" customWidth="1"/>
    <col min="22" max="22" width="12" style="11" bestFit="1" customWidth="1"/>
    <col min="23" max="23" width="7.140625" style="16" bestFit="1" customWidth="1"/>
    <col min="24" max="25" width="6.140625" style="16" bestFit="1" customWidth="1"/>
    <col min="26" max="26" width="8.42578125" style="9" bestFit="1" customWidth="1"/>
    <col min="27" max="27" width="91" style="9" bestFit="1" customWidth="1"/>
    <col min="28" max="28" width="20" style="2" bestFit="1" customWidth="1"/>
    <col min="29" max="29" width="6.42578125" style="9" bestFit="1" customWidth="1"/>
    <col min="30" max="30" width="9.5703125" style="9" bestFit="1" customWidth="1"/>
    <col min="31" max="31" width="14.7109375" style="13" bestFit="1" customWidth="1"/>
    <col min="32" max="32" width="12" style="11" bestFit="1" customWidth="1"/>
    <col min="33" max="33" width="7.140625" style="16" bestFit="1" customWidth="1"/>
    <col min="34" max="35" width="6.140625" style="16" bestFit="1" customWidth="1"/>
    <col min="36" max="36" width="9.140625" style="13" bestFit="1" customWidth="1"/>
    <col min="37" max="37" width="92.140625" style="9" bestFit="1" customWidth="1"/>
    <col min="38" max="38" width="21" style="2" bestFit="1" customWidth="1"/>
    <col min="39" max="39" width="6.42578125" style="9" bestFit="1" customWidth="1"/>
    <col min="40" max="40" width="9.5703125" style="9" bestFit="1" customWidth="1"/>
    <col min="41" max="41" width="14.7109375" style="13" bestFit="1" customWidth="1"/>
    <col min="42" max="42" width="12" style="11" bestFit="1" customWidth="1"/>
    <col min="43" max="43" width="7.140625" style="16" bestFit="1" customWidth="1"/>
    <col min="44" max="45" width="6.140625" style="16" bestFit="1" customWidth="1"/>
    <col min="46" max="46" width="10" style="16" bestFit="1" customWidth="1"/>
    <col min="47" max="47" width="93.140625" style="9" bestFit="1" customWidth="1"/>
    <col min="48" max="48" width="11.140625" style="5" bestFit="1" customWidth="1"/>
    <col min="49" max="49" width="8.5703125" bestFit="1" customWidth="1"/>
    <col min="50" max="50" width="6.42578125" style="6" bestFit="1" customWidth="1"/>
    <col min="51" max="51" width="5.85546875" bestFit="1" customWidth="1"/>
    <col min="52" max="52" width="17.7109375" style="5" bestFit="1" customWidth="1"/>
    <col min="53" max="53" width="8.5703125" bestFit="1" customWidth="1"/>
    <col min="54" max="54" width="6.42578125" style="6" bestFit="1" customWidth="1"/>
    <col min="55" max="55" width="6.28515625" bestFit="1" customWidth="1"/>
    <col min="56" max="56" width="7.140625" bestFit="1" customWidth="1"/>
    <col min="57" max="57" width="7.85546875" bestFit="1" customWidth="1"/>
    <col min="58" max="58" width="18" style="5" bestFit="1" customWidth="1"/>
    <col min="59" max="59" width="8.5703125" bestFit="1" customWidth="1"/>
    <col min="60" max="60" width="6.42578125" style="6" bestFit="1" customWidth="1"/>
    <col min="61" max="61" width="6.28515625" bestFit="1" customWidth="1"/>
    <col min="62" max="62" width="7.140625" bestFit="1" customWidth="1"/>
    <col min="63" max="63" width="7.85546875" bestFit="1" customWidth="1"/>
    <col min="64" max="64" width="19" style="5" bestFit="1" customWidth="1"/>
    <col min="65" max="65" width="8.5703125" bestFit="1" customWidth="1"/>
    <col min="66" max="66" width="6.42578125" style="6" bestFit="1" customWidth="1"/>
    <col min="67" max="67" width="6.28515625" bestFit="1" customWidth="1"/>
    <col min="68" max="68" width="7.42578125" bestFit="1" customWidth="1"/>
    <col min="69" max="69" width="7.85546875" bestFit="1" customWidth="1"/>
    <col min="70" max="70" width="66.42578125" bestFit="1" customWidth="1"/>
    <col min="71" max="71" width="255.7109375" bestFit="1" customWidth="1"/>
  </cols>
  <sheetData>
    <row r="1" spans="1:71" s="8" customFormat="1" ht="15" customHeight="1">
      <c r="A1" s="21" t="s">
        <v>2</v>
      </c>
      <c r="B1" s="21" t="s">
        <v>52</v>
      </c>
      <c r="C1" s="21" t="s">
        <v>80</v>
      </c>
      <c r="D1" s="21" t="s">
        <v>0</v>
      </c>
      <c r="E1" s="24" t="s">
        <v>101</v>
      </c>
      <c r="F1" s="21" t="s">
        <v>73</v>
      </c>
      <c r="G1" s="21"/>
      <c r="H1" s="21" t="s">
        <v>1</v>
      </c>
      <c r="I1" s="21" t="s">
        <v>78</v>
      </c>
      <c r="J1" s="18">
        <v>0</v>
      </c>
      <c r="K1" s="18"/>
      <c r="L1" s="18"/>
      <c r="M1" s="18"/>
      <c r="N1" s="18"/>
      <c r="O1" s="18"/>
      <c r="P1" s="18"/>
      <c r="Q1" s="18"/>
      <c r="R1" s="18">
        <v>1</v>
      </c>
      <c r="S1" s="18"/>
      <c r="T1" s="18"/>
      <c r="U1" s="18"/>
      <c r="V1" s="18"/>
      <c r="W1" s="18"/>
      <c r="X1" s="18"/>
      <c r="Y1" s="18"/>
      <c r="Z1" s="18"/>
      <c r="AA1" s="18"/>
      <c r="AB1" s="18">
        <v>2</v>
      </c>
      <c r="AC1" s="18"/>
      <c r="AD1" s="18"/>
      <c r="AE1" s="18"/>
      <c r="AF1" s="18"/>
      <c r="AG1" s="18"/>
      <c r="AH1" s="18"/>
      <c r="AI1" s="18"/>
      <c r="AJ1" s="18"/>
      <c r="AK1" s="18"/>
      <c r="AL1" s="18">
        <v>3</v>
      </c>
      <c r="AM1" s="18"/>
      <c r="AN1" s="18"/>
      <c r="AO1" s="18"/>
      <c r="AP1" s="18"/>
      <c r="AQ1" s="18"/>
      <c r="AR1" s="18"/>
      <c r="AS1" s="18"/>
      <c r="AT1" s="18"/>
      <c r="AU1" s="18"/>
      <c r="AV1" s="18">
        <v>0</v>
      </c>
      <c r="AW1" s="18"/>
      <c r="AX1" s="18"/>
      <c r="AY1" s="18"/>
      <c r="AZ1" s="18">
        <v>1</v>
      </c>
      <c r="BA1" s="18"/>
      <c r="BB1" s="18"/>
      <c r="BC1" s="18"/>
      <c r="BD1" s="18"/>
      <c r="BE1" s="18"/>
      <c r="BF1" s="18">
        <v>2</v>
      </c>
      <c r="BG1" s="18"/>
      <c r="BH1" s="18"/>
      <c r="BI1" s="18"/>
      <c r="BJ1" s="18"/>
      <c r="BK1" s="18"/>
      <c r="BL1" s="18">
        <v>3</v>
      </c>
      <c r="BM1" s="18"/>
      <c r="BN1" s="18"/>
      <c r="BO1" s="18"/>
      <c r="BP1" s="18"/>
      <c r="BQ1" s="18"/>
    </row>
    <row r="2" spans="1:71" s="8" customFormat="1">
      <c r="A2" s="21"/>
      <c r="B2" s="21"/>
      <c r="C2" s="21"/>
      <c r="D2" s="21"/>
      <c r="E2" s="24"/>
      <c r="F2" s="14" t="s">
        <v>2</v>
      </c>
      <c r="G2" s="14"/>
      <c r="H2" s="21"/>
      <c r="I2" s="21"/>
      <c r="J2" s="8" t="s">
        <v>3</v>
      </c>
      <c r="K2" s="20" t="s">
        <v>68</v>
      </c>
      <c r="L2" s="20"/>
      <c r="M2" s="12" t="s">
        <v>4</v>
      </c>
      <c r="N2" s="19" t="s">
        <v>69</v>
      </c>
      <c r="O2" s="19"/>
      <c r="P2" s="15" t="s">
        <v>70</v>
      </c>
      <c r="Q2" s="15" t="s">
        <v>78</v>
      </c>
      <c r="R2" s="8" t="s">
        <v>3</v>
      </c>
      <c r="S2" s="20" t="s">
        <v>68</v>
      </c>
      <c r="T2" s="20"/>
      <c r="U2" s="22" t="s">
        <v>4</v>
      </c>
      <c r="V2" s="19" t="s">
        <v>69</v>
      </c>
      <c r="W2" s="19"/>
      <c r="X2" s="15" t="s">
        <v>70</v>
      </c>
      <c r="Y2" s="17" t="s">
        <v>76</v>
      </c>
      <c r="Z2" s="17"/>
      <c r="AA2" s="15" t="s">
        <v>78</v>
      </c>
      <c r="AB2" s="8" t="s">
        <v>3</v>
      </c>
      <c r="AC2" s="20" t="s">
        <v>68</v>
      </c>
      <c r="AD2" s="20"/>
      <c r="AE2" s="12" t="s">
        <v>4</v>
      </c>
      <c r="AF2" s="19" t="s">
        <v>69</v>
      </c>
      <c r="AG2" s="19"/>
      <c r="AH2" s="15" t="s">
        <v>70</v>
      </c>
      <c r="AI2" s="17" t="s">
        <v>76</v>
      </c>
      <c r="AJ2" s="17"/>
      <c r="AK2" s="15" t="s">
        <v>78</v>
      </c>
      <c r="AL2" s="8" t="s">
        <v>3</v>
      </c>
      <c r="AM2" s="20" t="s">
        <v>68</v>
      </c>
      <c r="AN2" s="20"/>
      <c r="AO2" s="12" t="s">
        <v>4</v>
      </c>
      <c r="AP2" s="19" t="s">
        <v>69</v>
      </c>
      <c r="AQ2" s="19"/>
      <c r="AR2" s="15" t="s">
        <v>70</v>
      </c>
      <c r="AS2" s="17" t="s">
        <v>76</v>
      </c>
      <c r="AT2" s="17"/>
      <c r="AU2" s="15" t="s">
        <v>78</v>
      </c>
      <c r="AV2" s="8" t="s">
        <v>3</v>
      </c>
      <c r="AW2" s="18" t="s">
        <v>55</v>
      </c>
      <c r="AX2" s="18"/>
      <c r="AY2" s="8" t="s">
        <v>4</v>
      </c>
      <c r="AZ2" s="8" t="s">
        <v>3</v>
      </c>
      <c r="BA2" s="18" t="s">
        <v>55</v>
      </c>
      <c r="BB2" s="18"/>
      <c r="BC2" s="18" t="s">
        <v>4</v>
      </c>
      <c r="BD2" s="18"/>
      <c r="BE2" s="18"/>
      <c r="BF2" s="8" t="s">
        <v>3</v>
      </c>
      <c r="BG2" s="18" t="s">
        <v>55</v>
      </c>
      <c r="BH2" s="18"/>
      <c r="BI2" s="18" t="s">
        <v>4</v>
      </c>
      <c r="BJ2" s="18"/>
      <c r="BK2" s="18"/>
      <c r="BL2" s="8" t="s">
        <v>3</v>
      </c>
      <c r="BM2" s="18" t="s">
        <v>55</v>
      </c>
      <c r="BN2" s="18"/>
      <c r="BO2" s="18" t="s">
        <v>4</v>
      </c>
      <c r="BP2" s="18"/>
      <c r="BQ2" s="18"/>
    </row>
    <row r="3" spans="1:71" s="8" customFormat="1">
      <c r="A3" s="21"/>
      <c r="B3" s="21"/>
      <c r="C3" s="21"/>
      <c r="D3" s="21"/>
      <c r="E3" s="24"/>
      <c r="F3" s="14"/>
      <c r="G3" s="14"/>
      <c r="H3" s="21"/>
      <c r="I3" s="21"/>
      <c r="K3" s="7" t="s">
        <v>71</v>
      </c>
      <c r="L3" s="7" t="s">
        <v>72</v>
      </c>
      <c r="M3" s="12"/>
      <c r="N3" s="10" t="s">
        <v>4</v>
      </c>
      <c r="O3" s="15" t="s">
        <v>70</v>
      </c>
      <c r="P3" s="15"/>
      <c r="Q3" s="15"/>
      <c r="S3" s="7" t="s">
        <v>71</v>
      </c>
      <c r="T3" s="7" t="s">
        <v>72</v>
      </c>
      <c r="U3" s="22"/>
      <c r="V3" s="10" t="s">
        <v>4</v>
      </c>
      <c r="W3" s="15" t="s">
        <v>70</v>
      </c>
      <c r="X3" s="15"/>
      <c r="Y3" s="15" t="s">
        <v>70</v>
      </c>
      <c r="Z3" s="7" t="s">
        <v>4</v>
      </c>
      <c r="AA3" s="7"/>
      <c r="AC3" s="7" t="s">
        <v>71</v>
      </c>
      <c r="AD3" s="7" t="s">
        <v>72</v>
      </c>
      <c r="AE3" s="12"/>
      <c r="AF3" s="10" t="s">
        <v>4</v>
      </c>
      <c r="AG3" s="15" t="s">
        <v>70</v>
      </c>
      <c r="AH3" s="15"/>
      <c r="AI3" s="15" t="s">
        <v>70</v>
      </c>
      <c r="AJ3" s="12" t="s">
        <v>4</v>
      </c>
      <c r="AK3" s="7"/>
      <c r="AM3" s="7" t="s">
        <v>71</v>
      </c>
      <c r="AN3" s="7" t="s">
        <v>72</v>
      </c>
      <c r="AO3" s="12"/>
      <c r="AP3" s="10" t="s">
        <v>4</v>
      </c>
      <c r="AQ3" s="15" t="s">
        <v>70</v>
      </c>
      <c r="AR3" s="15"/>
      <c r="AS3" s="15" t="s">
        <v>70</v>
      </c>
      <c r="AT3" s="12" t="s">
        <v>4</v>
      </c>
      <c r="AU3" s="7"/>
      <c r="AW3" s="8" t="s">
        <v>56</v>
      </c>
      <c r="AX3" s="7" t="s">
        <v>53</v>
      </c>
      <c r="BA3" s="8" t="s">
        <v>56</v>
      </c>
      <c r="BB3" s="7" t="s">
        <v>53</v>
      </c>
      <c r="BC3" s="8" t="s">
        <v>64</v>
      </c>
      <c r="BD3" s="8" t="s">
        <v>65</v>
      </c>
      <c r="BE3" s="8" t="s">
        <v>66</v>
      </c>
      <c r="BF3" s="8">
        <v>1</v>
      </c>
      <c r="BG3" s="8" t="s">
        <v>56</v>
      </c>
      <c r="BH3" s="7" t="s">
        <v>53</v>
      </c>
      <c r="BI3" s="8" t="s">
        <v>64</v>
      </c>
      <c r="BJ3" s="8" t="s">
        <v>65</v>
      </c>
      <c r="BK3" s="8" t="s">
        <v>66</v>
      </c>
      <c r="BL3" s="8">
        <v>1</v>
      </c>
      <c r="BM3" s="8" t="s">
        <v>56</v>
      </c>
      <c r="BN3" s="7" t="s">
        <v>53</v>
      </c>
      <c r="BO3" s="8" t="s">
        <v>64</v>
      </c>
      <c r="BP3" s="8" t="s">
        <v>65</v>
      </c>
      <c r="BQ3" s="8" t="s">
        <v>66</v>
      </c>
    </row>
    <row r="4" spans="1:71">
      <c r="A4" s="1">
        <v>9</v>
      </c>
      <c r="B4" s="1">
        <v>1</v>
      </c>
      <c r="C4" s="2" t="s">
        <v>81</v>
      </c>
      <c r="D4" s="2" t="s">
        <v>14</v>
      </c>
      <c r="E4" s="25" t="s">
        <v>102</v>
      </c>
      <c r="F4" s="8">
        <v>2</v>
      </c>
      <c r="G4" s="2" t="str">
        <f>VLOOKUP($F4,SaleType!$A$1:$B$3, 2, FALSE)</f>
        <v>{0}% Sale</v>
      </c>
      <c r="H4" s="2" t="s">
        <v>54</v>
      </c>
      <c r="I4" s="2" t="str">
        <f>CONCATENATE("return new PriceOptionsData(",A4,", """,H4,""", priceOptions, new ",D4,"(), ",E4,");")</f>
        <v>return new PriceOptionsData(9, "15 minutes to Midnight", priceOptions, new FifteenMinutesBeforeEndOfDayScheduler(), true);</v>
      </c>
      <c r="K4" s="9">
        <v>0.99</v>
      </c>
      <c r="L4" s="9" t="str">
        <f>VLOOKUP(K4,ProductID!$B$1:$C$7,2)</f>
        <v>USD99</v>
      </c>
      <c r="M4" s="13">
        <v>30000</v>
      </c>
      <c r="N4" s="11">
        <f t="shared" ref="N4:N28" si="0">K4/M4</f>
        <v>3.3000000000000003E-5</v>
      </c>
      <c r="O4" s="16">
        <f>N4/N$28</f>
        <v>0.5</v>
      </c>
      <c r="P4" s="16">
        <f t="shared" ref="P4:P28" si="1">N4/N4</f>
        <v>1</v>
      </c>
      <c r="Q4" s="16" t="str">
        <f>CONCATENATE("priceOptions.push(new PriceOptionData(",J$1,", """,J4, """, ProductID.",L4,", ",+M4,"));")</f>
        <v>priceOptions.push(new PriceOptionData(0, "", ProductID.USD99, 30000));</v>
      </c>
      <c r="R4" s="2" t="str">
        <f>SUBSTITUTE(SUBSTITUTE($G4, "{1}", INT(Z4)), "{0}", INT(Y4*100))</f>
        <v>33% Sale</v>
      </c>
      <c r="S4" s="9">
        <v>4.99</v>
      </c>
      <c r="T4" s="9" t="str">
        <f>VLOOKUP(S4,ProductID!$B$1:$C$7,2)</f>
        <v>USD499</v>
      </c>
      <c r="U4" s="23">
        <v>226000</v>
      </c>
      <c r="V4" s="11">
        <f>S4/U4</f>
        <v>2.2079646017699116E-5</v>
      </c>
      <c r="W4" s="16">
        <f>V4/V$28</f>
        <v>0.51038377729354734</v>
      </c>
      <c r="X4" s="16">
        <f t="shared" ref="X4:X28" si="2">V4/$N4</f>
        <v>0.6690801823545186</v>
      </c>
      <c r="Y4" s="16">
        <f>1-X4</f>
        <v>0.3309198176454814</v>
      </c>
      <c r="Z4" s="13">
        <f t="shared" ref="Z4:Z5" si="3">U4-M4*S4/K4</f>
        <v>74787.878787878784</v>
      </c>
      <c r="AA4" s="16" t="str">
        <f>CONCATENATE("priceOptions.push(new PriceOptionData(",R$1,", """,R4, """, ProductID.",T4,", ",+U4,"));")</f>
        <v>priceOptions.push(new PriceOptionData(1, "33% Sale", ProductID.USD499, 226000));</v>
      </c>
      <c r="AB4" s="2" t="str">
        <f>SUBSTITUTE(SUBSTITUTE($G4, "{1}", INT(AJ4)), "{0}", INT(AI4*100))</f>
        <v>29% Sale</v>
      </c>
      <c r="AC4" s="9">
        <v>9.99</v>
      </c>
      <c r="AD4" s="9" t="str">
        <f>VLOOKUP(AC4,ProductID!$B$1:$C$7,2)</f>
        <v>USD999</v>
      </c>
      <c r="AE4" s="23">
        <v>430000</v>
      </c>
      <c r="AF4" s="11">
        <f>AC4/AE4</f>
        <v>2.3232558139534885E-5</v>
      </c>
      <c r="AG4" s="16">
        <f>AF4/AF$28</f>
        <v>0.46558232744558886</v>
      </c>
      <c r="AH4" s="16">
        <f t="shared" ref="AH4:AH28" si="4">AF4/$N4</f>
        <v>0.70401691331923888</v>
      </c>
      <c r="AI4" s="16">
        <f>1-AH4</f>
        <v>0.29598308668076112</v>
      </c>
      <c r="AJ4" s="13">
        <f>AE4-U4*AC4/S4</f>
        <v>-22452.905811623204</v>
      </c>
      <c r="AK4" s="16" t="str">
        <f>CONCATENATE("priceOptions.push(new PriceOptionData(",AB$1,", """,AB4, """, ProductID.",AD4,", ",+AE4,"));")</f>
        <v>priceOptions.push(new PriceOptionData(2, "29% Sale", ProductID.USD999, 430000));</v>
      </c>
      <c r="AL4" s="2" t="str">
        <f>SUBSTITUTE(SUBSTITUTE($G4, "{1}", INT(AT4)), "{0}", INT(AS4*100))</f>
        <v>28% Sale</v>
      </c>
      <c r="AM4" s="9">
        <v>19.989999999999998</v>
      </c>
      <c r="AN4" s="9" t="str">
        <f>VLOOKUP(AM4,ProductID!$B$1:$C$7,2)</f>
        <v>USD1999</v>
      </c>
      <c r="AO4" s="23">
        <v>850000</v>
      </c>
      <c r="AP4" s="11">
        <f>AM4/AO4</f>
        <v>2.3517647058823526E-5</v>
      </c>
      <c r="AQ4" s="16">
        <f>AP4/AP$28</f>
        <v>0.44728257669434135</v>
      </c>
      <c r="AR4" s="16">
        <f t="shared" ref="AR4:AR28" si="5">AP4/$N4</f>
        <v>0.71265597147950077</v>
      </c>
      <c r="AS4" s="16">
        <f>1-AR4</f>
        <v>0.28734402852049923</v>
      </c>
      <c r="AT4" s="13">
        <f>AO4-AE4*AM4/AC4</f>
        <v>-10430.430430430453</v>
      </c>
      <c r="AU4" s="16" t="str">
        <f>CONCATENATE("priceOptions.push(new PriceOptionData(",AL$1,", """,AL4, """, ProductID.",AN4,", ",+AO4,"));")</f>
        <v>priceOptions.push(new PriceOptionData(3, "28% Sale", ProductID.USD1999, 850000));</v>
      </c>
      <c r="AW4" t="s">
        <v>57</v>
      </c>
      <c r="AX4" s="6">
        <f>VLOOKUP(AW4, ProductID!$A$1:$B$7, 2,FALSE)</f>
        <v>0.99</v>
      </c>
      <c r="AY4">
        <v>1000</v>
      </c>
      <c r="AZ4" s="5" t="str">
        <f>SUBSTITUTE("#% Sale", "#", FIXED(BE4 * 100, 0))</f>
        <v>4% Sale</v>
      </c>
      <c r="BA4" t="s">
        <v>58</v>
      </c>
      <c r="BB4" s="6">
        <f>VLOOKUP(BA4, ProductID!$A$1:$B$7, 2,FALSE)</f>
        <v>1.99</v>
      </c>
      <c r="BC4">
        <v>2100</v>
      </c>
      <c r="BD4" s="3">
        <f t="shared" ref="BD4:BD28" si="6">CEILING(BC4-BB4/$AX4*$AY4, 1)</f>
        <v>90</v>
      </c>
      <c r="BE4" s="4">
        <f t="shared" ref="BE4:BE27" si="7">1-(BC4-BD4)/BC4</f>
        <v>4.2857142857142816E-2</v>
      </c>
      <c r="BF4" s="5" t="str">
        <f>SUBSTITUTE("#% Sale", "#", FIXED(BK4 * 100, 0))</f>
        <v>7% Sale</v>
      </c>
      <c r="BG4" t="s">
        <v>59</v>
      </c>
      <c r="BH4" s="6">
        <f>VLOOKUP(BG4, ProductID!$A$1:$B$7, 2,FALSE)</f>
        <v>4.99</v>
      </c>
      <c r="BI4">
        <v>5400</v>
      </c>
      <c r="BJ4" s="3">
        <f t="shared" ref="BJ4:BJ28" si="8">CEILING(BI4-BH4/$AX4*$AY4, 1)</f>
        <v>360</v>
      </c>
      <c r="BK4" s="4">
        <f t="shared" ref="BK4:BK27" si="9">1-(BI4-BJ4)/BI4</f>
        <v>6.6666666666666652E-2</v>
      </c>
      <c r="BL4" s="5" t="str">
        <f>SUBSTITUTE("#% Sale", "#", FIXED(BQ4 * 100, 0))</f>
        <v>12% Sale</v>
      </c>
      <c r="BM4" t="s">
        <v>60</v>
      </c>
      <c r="BN4" s="6">
        <f>VLOOKUP(BM4, ProductID!$A$1:$B$7, 2,FALSE)</f>
        <v>9.99</v>
      </c>
      <c r="BO4">
        <v>11500</v>
      </c>
      <c r="BP4" s="3">
        <f t="shared" ref="BP4:BP28" si="10">CEILING(BO4-BN4/$AX4*$AY4, 1)</f>
        <v>1410</v>
      </c>
      <c r="BQ4" s="4">
        <f t="shared" ref="BQ4:BQ27" si="11">1-(BO4-BP4)/BO4</f>
        <v>0.12260869565217392</v>
      </c>
      <c r="BR4" t="str">
        <f>CONCATENATE("_pricesOptions.push(Add",C4,");")</f>
        <v>_pricesOptions.push(AddFifteenMinutesBeforeEndOfDayPriceOptions);</v>
      </c>
      <c r="BS4" t="str">
        <f>CONCATENATE("private function get Add",C4,"():PriceOptionsData{var priceOptions:Vector.&lt;PriceOptionData&gt; = new Vector.&lt;PriceOptionData&gt;();",Q4,AA4,AK4,AU4,I4,"}")</f>
        <v>private function get AddFifteenMinutesBeforeEndOfDayPriceOptions():PriceOptionsData{var priceOptions:Vector.&lt;PriceOptionData&gt; = new Vector.&lt;PriceOptionData&gt;();priceOptions.push(new PriceOptionData(0, "", ProductID.USD99, 30000));priceOptions.push(new PriceOptionData(1, "33% Sale", ProductID.USD499, 226000));priceOptions.push(new PriceOptionData(2, "29% Sale", ProductID.USD999, 430000));priceOptions.push(new PriceOptionData(3, "28% Sale", ProductID.USD1999, 850000));return new PriceOptionsData(9, "15 minutes to Midnight", priceOptions, new FifteenMinutesBeforeEndOfDayScheduler(), true);}</v>
      </c>
    </row>
    <row r="5" spans="1:71">
      <c r="A5" s="1">
        <v>10</v>
      </c>
      <c r="B5" s="1">
        <v>1</v>
      </c>
      <c r="C5" s="2" t="s">
        <v>82</v>
      </c>
      <c r="D5" s="2" t="s">
        <v>15</v>
      </c>
      <c r="E5" s="25" t="s">
        <v>102</v>
      </c>
      <c r="F5" s="8">
        <v>1</v>
      </c>
      <c r="G5" s="2" t="str">
        <f>VLOOKUP($F5,SaleType!$A$1:$B$3, 2, FALSE)</f>
        <v>{0}% off</v>
      </c>
      <c r="H5" s="2" t="s">
        <v>44</v>
      </c>
      <c r="I5" s="2" t="str">
        <f t="shared" ref="I5:I28" si="12">CONCATENATE("return new PriceOptionsData(",A5,", """,H5,""", priceOptions, new ",D5,"(), ",E5,");")</f>
        <v>return new PriceOptionsData(10, "15 minutes to Noon", priceOptions, new FifteenMinutesBeforeNoonScheduler(), true);</v>
      </c>
      <c r="K5" s="9">
        <v>0.99</v>
      </c>
      <c r="L5" s="9" t="str">
        <f>VLOOKUP(K5,ProductID!$B$1:$C$7,2)</f>
        <v>USD99</v>
      </c>
      <c r="M5" s="13">
        <v>140000</v>
      </c>
      <c r="N5" s="11">
        <f t="shared" si="0"/>
        <v>7.0714285714285717E-6</v>
      </c>
      <c r="O5" s="16">
        <f t="shared" ref="O5:O28" si="13">N5/N$28</f>
        <v>0.10714285714285714</v>
      </c>
      <c r="P5" s="16">
        <f t="shared" si="1"/>
        <v>1</v>
      </c>
      <c r="Q5" s="16" t="str">
        <f t="shared" ref="Q5:Q28" si="14">CONCATENATE("priceOptions.push(new PriceOptionData(",J$1,", """,J5, """, ProductID.",L5,", ",+M5,"));")</f>
        <v>priceOptions.push(new PriceOptionData(0, "", ProductID.USD99, 140000));</v>
      </c>
      <c r="R5" s="2" t="str">
        <f t="shared" ref="R5:R28" si="15">SUBSTITUTE(SUBSTITUTE($G5, "{1}", INT(Z5)), "{0}", INT(Y5*100))</f>
        <v>23% off</v>
      </c>
      <c r="S5" s="9">
        <v>19.989999999999998</v>
      </c>
      <c r="T5" s="9" t="str">
        <f>VLOOKUP(S5,ProductID!$B$1:$C$7,2)</f>
        <v>USD1999</v>
      </c>
      <c r="U5" s="23">
        <v>3700000</v>
      </c>
      <c r="V5" s="11">
        <f t="shared" ref="V5:V27" si="16">S5/U5</f>
        <v>5.4027027027027026E-6</v>
      </c>
      <c r="W5" s="16">
        <f t="shared" ref="W5:W28" si="17">V5/V$28</f>
        <v>0.12488659513785141</v>
      </c>
      <c r="X5" s="16">
        <f t="shared" si="2"/>
        <v>0.76401856401856394</v>
      </c>
      <c r="Y5" s="16">
        <f t="shared" ref="Y5:Y28" si="18">1-X5</f>
        <v>0.23598143598143606</v>
      </c>
      <c r="Z5" s="13">
        <f t="shared" si="3"/>
        <v>873131.31313131331</v>
      </c>
      <c r="AA5" s="16" t="str">
        <f t="shared" ref="AA5:AA28" si="19">CONCATENATE("priceOptions.push(new PriceOptionData(",R$1,", """,R5, """, ProductID.",T5,", ",+U5,"));")</f>
        <v>priceOptions.push(new PriceOptionData(1, "23% off", ProductID.USD1999, 3700000));</v>
      </c>
      <c r="AB5" s="2" t="str">
        <f t="shared" ref="AB5:AB28" si="20">SUBSTITUTE(SUBSTITUTE($G5, "{1}", INT(AJ5)), "{0}", INT(AI5*100))</f>
        <v>29% off</v>
      </c>
      <c r="AC5" s="9">
        <v>49.99</v>
      </c>
      <c r="AD5" s="9" t="str">
        <f>VLOOKUP(AC5,ProductID!$B$1:$C$7,2)</f>
        <v>USD4999</v>
      </c>
      <c r="AE5" s="23">
        <v>10000000</v>
      </c>
      <c r="AF5" s="11">
        <f t="shared" ref="AF5:AF27" si="21">AC5/AE5</f>
        <v>4.9989999999999999E-6</v>
      </c>
      <c r="AG5" s="16">
        <f t="shared" ref="AG5:AG28" si="22">AF5/AF$28</f>
        <v>0.10018036072144289</v>
      </c>
      <c r="AH5" s="16">
        <f t="shared" si="4"/>
        <v>0.70692929292929285</v>
      </c>
      <c r="AI5" s="16">
        <f t="shared" ref="AI5:AI28" si="23">1-AH5</f>
        <v>0.29307070707070715</v>
      </c>
      <c r="AJ5" s="13">
        <f t="shared" ref="AJ5:AJ28" si="24">AE5-U5*AC5/S5</f>
        <v>747223.61180590279</v>
      </c>
      <c r="AK5" s="16" t="str">
        <f t="shared" ref="AK5:AK28" si="25">CONCATENATE("priceOptions.push(new PriceOptionData(",AB$1,", """,AB5, """, ProductID.",AD5,", ",+AE5,"));")</f>
        <v>priceOptions.push(new PriceOptionData(2, "29% off", ProductID.USD4999, 10000000));</v>
      </c>
      <c r="AL5" s="2" t="str">
        <f t="shared" ref="AL5:AL28" si="26">SUBSTITUTE(SUBSTITUTE($G5, "{1}", INT(AT5)), "{0}", INT(AS5*100))</f>
        <v>29% off</v>
      </c>
      <c r="AM5" s="9">
        <v>99.99</v>
      </c>
      <c r="AN5" s="9" t="str">
        <f>VLOOKUP(AM5,ProductID!$B$1:$C$7,2)</f>
        <v>USD9999</v>
      </c>
      <c r="AO5" s="23">
        <v>20000000</v>
      </c>
      <c r="AP5" s="11">
        <f t="shared" ref="AP5:AP27" si="27">AM5/AO5</f>
        <v>4.9995000000000002E-6</v>
      </c>
      <c r="AQ5" s="16">
        <f t="shared" ref="AQ5:AQ28" si="28">AP5/AP$28</f>
        <v>9.508558558558558E-2</v>
      </c>
      <c r="AR5" s="16">
        <f t="shared" si="5"/>
        <v>0.70699999999999996</v>
      </c>
      <c r="AS5" s="16">
        <f t="shared" ref="AS5:AS28" si="29">1-AR5</f>
        <v>0.29300000000000004</v>
      </c>
      <c r="AT5" s="13">
        <f t="shared" ref="AT5:AT28" si="30">AO5-AE5*AM5/AC5</f>
        <v>-2000.4000800140202</v>
      </c>
      <c r="AU5" s="16" t="str">
        <f t="shared" ref="AU5:AU28" si="31">CONCATENATE("priceOptions.push(new PriceOptionData(",AL$1,", """,AL5, """, ProductID.",AN5,", ",+AO5,"));")</f>
        <v>priceOptions.push(new PriceOptionData(3, "29% off", ProductID.USD9999, 20000000));</v>
      </c>
      <c r="AW5" t="s">
        <v>60</v>
      </c>
      <c r="AX5" s="6">
        <f>VLOOKUP(AW5, ProductID!$A$1:$B$7, 2,FALSE)</f>
        <v>9.99</v>
      </c>
      <c r="AY5">
        <v>1000</v>
      </c>
      <c r="AZ5" s="5" t="str">
        <f>SUBSTITUTE("#% off", "#", FIXED(BE5 * 100, 0))</f>
        <v>5% off</v>
      </c>
      <c r="BA5" t="s">
        <v>61</v>
      </c>
      <c r="BB5" s="6">
        <f>VLOOKUP(BA5, ProductID!$A$1:$B$7, 2,FALSE)</f>
        <v>19.989999999999998</v>
      </c>
      <c r="BC5">
        <v>2100</v>
      </c>
      <c r="BD5" s="3">
        <f t="shared" si="6"/>
        <v>99</v>
      </c>
      <c r="BE5" s="4">
        <f t="shared" si="7"/>
        <v>4.7142857142857153E-2</v>
      </c>
      <c r="BF5" s="5" t="str">
        <f>SUBSTITUTE("#% off", "#", FIXED(BK5 * 100, 0))</f>
        <v>7% off</v>
      </c>
      <c r="BG5" t="s">
        <v>62</v>
      </c>
      <c r="BH5" s="6">
        <f>VLOOKUP(BG5, ProductID!$A$1:$B$7, 2,FALSE)</f>
        <v>49.99</v>
      </c>
      <c r="BI5">
        <v>5400</v>
      </c>
      <c r="BJ5" s="3">
        <f t="shared" si="8"/>
        <v>396</v>
      </c>
      <c r="BK5" s="4">
        <f t="shared" si="9"/>
        <v>7.3333333333333361E-2</v>
      </c>
      <c r="BL5" s="5" t="str">
        <f>SUBSTITUTE("#% off", "#", FIXED(BQ5 * 100, 0))</f>
        <v>13% off</v>
      </c>
      <c r="BM5" t="s">
        <v>63</v>
      </c>
      <c r="BN5" s="6">
        <f>VLOOKUP(BM5, ProductID!$A$1:$B$7, 2,FALSE)</f>
        <v>99.99</v>
      </c>
      <c r="BO5">
        <v>11500</v>
      </c>
      <c r="BP5" s="3">
        <f t="shared" si="10"/>
        <v>1491</v>
      </c>
      <c r="BQ5" s="4">
        <f t="shared" si="11"/>
        <v>0.12965217391304351</v>
      </c>
      <c r="BR5" t="str">
        <f t="shared" ref="BR5:BR28" si="32">CONCATENATE("_pricesOptions.push(Add",C5,");")</f>
        <v>_pricesOptions.push(AddFifteenMinutesBeforeNoonPriceOptions);</v>
      </c>
      <c r="BS5" t="str">
        <f t="shared" ref="BS5:BS28" si="33">CONCATENATE("private function get Add",C5,"():PriceOptionsData{var priceOptions:Vector.&lt;PriceOptionData&gt; = new Vector.&lt;PriceOptionData&gt;();",Q5,AA5,AK5,AU5,I5,"}")</f>
        <v>private function get AddFifteenMinutesBeforeNoonPriceOptions():PriceOptionsData{var priceOptions:Vector.&lt;PriceOptionData&gt; = new Vector.&lt;PriceOptionData&gt;();priceOptions.push(new PriceOptionData(0, "", ProductID.USD99, 140000));priceOptions.push(new PriceOptionData(1, "23% off", ProductID.USD1999, 3700000));priceOptions.push(new PriceOptionData(2, "29% off", ProductID.USD4999, 10000000));priceOptions.push(new PriceOptionData(3, "29% off", ProductID.USD9999, 20000000));return new PriceOptionsData(10, "15 minutes to Noon", priceOptions, new FifteenMinutesBeforeNoonScheduler(), true);}</v>
      </c>
    </row>
    <row r="6" spans="1:71">
      <c r="A6" s="1">
        <v>22</v>
      </c>
      <c r="B6" s="1">
        <v>1</v>
      </c>
      <c r="C6" s="2" t="s">
        <v>83</v>
      </c>
      <c r="D6" s="2" t="s">
        <v>27</v>
      </c>
      <c r="E6" s="25" t="s">
        <v>102</v>
      </c>
      <c r="F6" s="8">
        <v>3</v>
      </c>
      <c r="G6" s="2" t="str">
        <f>VLOOKUP($F6,SaleType!$A$1:$B$3, 2, FALSE)</f>
        <v>{1} Chips for Free</v>
      </c>
      <c r="H6" s="2" t="s">
        <v>51</v>
      </c>
      <c r="I6" s="2" t="str">
        <f t="shared" si="12"/>
        <v>return new PriceOptionsData(22, "22:00 - 22:30", priceOptions, new ThirtyMinutesFollowingTenScheduler(), true);</v>
      </c>
      <c r="K6" s="9">
        <v>0.99</v>
      </c>
      <c r="L6" s="9" t="str">
        <f>VLOOKUP(K6,ProductID!$B$1:$C$7,2)</f>
        <v>USD99</v>
      </c>
      <c r="M6" s="13">
        <v>72500</v>
      </c>
      <c r="N6" s="11">
        <f t="shared" si="0"/>
        <v>1.3655172413793104E-5</v>
      </c>
      <c r="O6" s="16">
        <f t="shared" si="13"/>
        <v>0.20689655172413793</v>
      </c>
      <c r="P6" s="16">
        <f t="shared" si="1"/>
        <v>1</v>
      </c>
      <c r="Q6" s="16" t="str">
        <f t="shared" si="14"/>
        <v>priceOptions.push(new PriceOptionData(0, "", ProductID.USD99, 72500));</v>
      </c>
      <c r="R6" s="2" t="str">
        <f t="shared" si="15"/>
        <v>9409 Chips for Free</v>
      </c>
      <c r="S6" s="9">
        <v>9.99</v>
      </c>
      <c r="T6" s="9" t="str">
        <f>VLOOKUP(S6,ProductID!$B$1:$C$7,2)</f>
        <v>USD999</v>
      </c>
      <c r="U6" s="23">
        <v>741000</v>
      </c>
      <c r="V6" s="11">
        <f t="shared" si="16"/>
        <v>1.3481781376518219E-5</v>
      </c>
      <c r="W6" s="16">
        <f t="shared" si="17"/>
        <v>0.31163916749740606</v>
      </c>
      <c r="X6" s="16">
        <f t="shared" si="2"/>
        <v>0.98730217151269783</v>
      </c>
      <c r="Y6" s="16">
        <f t="shared" si="18"/>
        <v>1.2697828487302165E-2</v>
      </c>
      <c r="Z6" s="13">
        <f>U6-M6*S6/K6</f>
        <v>9409.0909090909408</v>
      </c>
      <c r="AA6" s="16" t="str">
        <f t="shared" si="19"/>
        <v>priceOptions.push(new PriceOptionData(1, "9409 Chips for Free", ProductID.USD999, 741000));</v>
      </c>
      <c r="AB6" s="2" t="str">
        <f t="shared" si="20"/>
        <v>17258 Chips for Free</v>
      </c>
      <c r="AC6" s="9">
        <v>19.989999999999998</v>
      </c>
      <c r="AD6" s="9" t="str">
        <f>VLOOKUP(AC6,ProductID!$B$1:$C$7,2)</f>
        <v>USD1999</v>
      </c>
      <c r="AE6" s="23">
        <v>1500000</v>
      </c>
      <c r="AF6" s="11">
        <f t="shared" si="21"/>
        <v>1.3326666666666666E-5</v>
      </c>
      <c r="AG6" s="16">
        <f t="shared" si="22"/>
        <v>0.26706746826987304</v>
      </c>
      <c r="AH6" s="16">
        <f t="shared" si="4"/>
        <v>0.97594276094276078</v>
      </c>
      <c r="AI6" s="16">
        <f t="shared" si="23"/>
        <v>2.4057239057239221E-2</v>
      </c>
      <c r="AJ6" s="13">
        <f t="shared" si="24"/>
        <v>17258.258258258458</v>
      </c>
      <c r="AK6" s="16" t="str">
        <f t="shared" si="25"/>
        <v>priceOptions.push(new PriceOptionData(2, "17258 Chips for Free", ProductID.USD1999, 1500000));</v>
      </c>
      <c r="AL6" s="2" t="str">
        <f t="shared" si="26"/>
        <v>648874 Chips for Free</v>
      </c>
      <c r="AM6" s="9">
        <v>49.99</v>
      </c>
      <c r="AN6" s="9" t="str">
        <f>VLOOKUP(AM6,ProductID!$B$1:$C$7,2)</f>
        <v>USD4999</v>
      </c>
      <c r="AO6" s="23">
        <v>4400000</v>
      </c>
      <c r="AP6" s="11">
        <f t="shared" si="27"/>
        <v>1.1361363636363637E-5</v>
      </c>
      <c r="AQ6" s="16">
        <f t="shared" si="28"/>
        <v>0.21608199108199108</v>
      </c>
      <c r="AR6" s="16">
        <f t="shared" si="5"/>
        <v>0.83201905417814515</v>
      </c>
      <c r="AS6" s="16">
        <f t="shared" si="29"/>
        <v>0.16798094582185485</v>
      </c>
      <c r="AT6" s="13">
        <f t="shared" si="30"/>
        <v>648874.4372186088</v>
      </c>
      <c r="AU6" s="16" t="str">
        <f t="shared" si="31"/>
        <v>priceOptions.push(new PriceOptionData(3, "648874 Chips for Free", ProductID.USD4999, 4400000));</v>
      </c>
      <c r="AW6" t="s">
        <v>59</v>
      </c>
      <c r="AX6" s="6">
        <f>VLOOKUP(AW6, ProductID!$A$1:$B$7, 2,FALSE)</f>
        <v>4.99</v>
      </c>
      <c r="AY6">
        <v>1000</v>
      </c>
      <c r="AZ6" s="5" t="str">
        <f>SUBSTITUTE("#% off", "#", FIXED(BE6 * 100, 0))</f>
        <v>5% off</v>
      </c>
      <c r="BA6" t="s">
        <v>60</v>
      </c>
      <c r="BB6" s="6">
        <f>VLOOKUP(BA6, ProductID!$A$1:$B$7, 2,FALSE)</f>
        <v>9.99</v>
      </c>
      <c r="BC6">
        <v>2100</v>
      </c>
      <c r="BD6" s="3">
        <f t="shared" si="6"/>
        <v>98</v>
      </c>
      <c r="BE6" s="4">
        <f t="shared" si="7"/>
        <v>4.6666666666666634E-2</v>
      </c>
      <c r="BF6" s="5" t="str">
        <f>SUBSTITUTE("#% off", "#", FIXED(BK6 * 100, 0))</f>
        <v>-86% off</v>
      </c>
      <c r="BG6" t="s">
        <v>62</v>
      </c>
      <c r="BH6" s="6">
        <f>VLOOKUP(BG6, ProductID!$A$1:$B$7, 2,FALSE)</f>
        <v>49.99</v>
      </c>
      <c r="BI6">
        <v>5400</v>
      </c>
      <c r="BJ6" s="3">
        <f t="shared" si="8"/>
        <v>-4618</v>
      </c>
      <c r="BK6" s="4">
        <f t="shared" si="9"/>
        <v>-0.85518518518518527</v>
      </c>
      <c r="BL6" s="5" t="str">
        <f>SUBSTITUTE("#% off", "#", FIXED(BQ6 * 100, 0))</f>
        <v>65% off</v>
      </c>
      <c r="BM6" t="s">
        <v>61</v>
      </c>
      <c r="BN6" s="6">
        <f>VLOOKUP(BM6, ProductID!$A$1:$B$7, 2,FALSE)</f>
        <v>19.989999999999998</v>
      </c>
      <c r="BO6">
        <v>11500</v>
      </c>
      <c r="BP6" s="3">
        <f t="shared" si="10"/>
        <v>7494</v>
      </c>
      <c r="BQ6" s="4">
        <f t="shared" si="11"/>
        <v>0.65165217391304342</v>
      </c>
      <c r="BR6" t="str">
        <f t="shared" si="32"/>
        <v>_pricesOptions.push(AddThirtyMinutesFollowingTenPriceOptions);</v>
      </c>
      <c r="BS6" t="str">
        <f t="shared" si="33"/>
        <v>private function get AddThirtyMinutesFollowingTenPriceOptions():PriceOptionsData{var priceOptions:Vector.&lt;PriceOptionData&gt; = new Vector.&lt;PriceOptionData&gt;();priceOptions.push(new PriceOptionData(0, "", ProductID.USD99, 72500));priceOptions.push(new PriceOptionData(1, "9409 Chips for Free", ProductID.USD999, 741000));priceOptions.push(new PriceOptionData(2, "17258 Chips for Free", ProductID.USD1999, 1500000));priceOptions.push(new PriceOptionData(3, "648874 Chips for Free", ProductID.USD4999, 4400000));return new PriceOptionsData(22, "22:00 - 22:30", priceOptions, new ThirtyMinutesFollowingTenScheduler(), true);}</v>
      </c>
    </row>
    <row r="7" spans="1:71">
      <c r="A7" s="1">
        <v>0</v>
      </c>
      <c r="B7" s="1">
        <v>2</v>
      </c>
      <c r="C7" s="2" t="s">
        <v>84</v>
      </c>
      <c r="D7" s="2" t="s">
        <v>5</v>
      </c>
      <c r="E7" s="25" t="s">
        <v>102</v>
      </c>
      <c r="F7" s="8">
        <f t="shared" ref="F7:F23" ca="1" si="34">RANDBETWEEN(1, 3)</f>
        <v>3</v>
      </c>
      <c r="G7" s="2" t="str">
        <f ca="1">VLOOKUP($F7,SaleType!$A$1:$B$3, 2, FALSE)</f>
        <v>{1} Chips for Free</v>
      </c>
      <c r="H7" s="2" t="s">
        <v>34</v>
      </c>
      <c r="I7" s="2" t="str">
        <f t="shared" si="12"/>
        <v>return new PriceOptionsData(0, "April Fools Sale", priceOptions, new AprilFoolsDayScheduler(), true);</v>
      </c>
      <c r="K7" s="9">
        <v>0.99</v>
      </c>
      <c r="L7" s="9" t="str">
        <f>VLOOKUP(K7,ProductID!$B$1:$C$7,2)</f>
        <v>USD99</v>
      </c>
      <c r="M7" s="13">
        <v>18000</v>
      </c>
      <c r="N7" s="11">
        <f t="shared" si="0"/>
        <v>5.5000000000000002E-5</v>
      </c>
      <c r="O7" s="16">
        <f t="shared" si="13"/>
        <v>0.83333333333333326</v>
      </c>
      <c r="P7" s="16">
        <f t="shared" si="1"/>
        <v>1</v>
      </c>
      <c r="Q7" s="16" t="str">
        <f t="shared" si="14"/>
        <v>priceOptions.push(new PriceOptionData(0, "", ProductID.USD99, 18000));</v>
      </c>
      <c r="R7" s="2" t="str">
        <f t="shared" ca="1" si="15"/>
        <v>45272 Chips for Free</v>
      </c>
      <c r="S7" s="9">
        <v>4.99</v>
      </c>
      <c r="T7" s="9" t="str">
        <f>VLOOKUP(S7,ProductID!$B$1:$C$7,2)</f>
        <v>USD499</v>
      </c>
      <c r="U7" s="23">
        <v>136000</v>
      </c>
      <c r="V7" s="11">
        <f t="shared" si="16"/>
        <v>3.6691176470588235E-5</v>
      </c>
      <c r="W7" s="16">
        <f t="shared" si="17"/>
        <v>0.84813774756133609</v>
      </c>
      <c r="X7" s="16">
        <f t="shared" si="2"/>
        <v>0.66711229946524064</v>
      </c>
      <c r="Y7" s="16">
        <f t="shared" si="18"/>
        <v>0.33288770053475936</v>
      </c>
      <c r="Z7" s="13">
        <f t="shared" ref="Z7:Z28" si="35">U7-M7*S7/K7</f>
        <v>45272.727272727265</v>
      </c>
      <c r="AA7" s="16" t="str">
        <f t="shared" ca="1" si="19"/>
        <v>priceOptions.push(new PriceOptionData(1, "45272 Chips for Free", ProductID.USD499, 136000));</v>
      </c>
      <c r="AB7" s="2" t="str">
        <f t="shared" ca="1" si="20"/>
        <v>17727 Chips for Free</v>
      </c>
      <c r="AC7" s="9">
        <v>9.99</v>
      </c>
      <c r="AD7" s="9" t="str">
        <f>VLOOKUP(AC7,ProductID!$B$1:$C$7,2)</f>
        <v>USD999</v>
      </c>
      <c r="AE7" s="23">
        <v>290000</v>
      </c>
      <c r="AF7" s="11">
        <f t="shared" si="21"/>
        <v>3.4448275862068966E-5</v>
      </c>
      <c r="AG7" s="16">
        <f t="shared" si="22"/>
        <v>0.6903462096607007</v>
      </c>
      <c r="AH7" s="16">
        <f t="shared" si="4"/>
        <v>0.62633228840125388</v>
      </c>
      <c r="AI7" s="16">
        <f t="shared" si="23"/>
        <v>0.37366771159874612</v>
      </c>
      <c r="AJ7" s="13">
        <f t="shared" si="24"/>
        <v>17727.454909819644</v>
      </c>
      <c r="AK7" s="16" t="str">
        <f t="shared" ca="1" si="25"/>
        <v>priceOptions.push(new PriceOptionData(2, "17727 Chips for Free", ProductID.USD999, 290000));</v>
      </c>
      <c r="AL7" s="2" t="str">
        <f t="shared" ca="1" si="26"/>
        <v>19709 Chips for Free</v>
      </c>
      <c r="AM7" s="9">
        <v>19.989999999999998</v>
      </c>
      <c r="AN7" s="9" t="str">
        <f>VLOOKUP(AM7,ProductID!$B$1:$C$7,2)</f>
        <v>USD1999</v>
      </c>
      <c r="AO7" s="23">
        <v>600000</v>
      </c>
      <c r="AP7" s="11">
        <f t="shared" si="27"/>
        <v>3.3316666666666666E-5</v>
      </c>
      <c r="AQ7" s="16">
        <f t="shared" si="28"/>
        <v>0.63365031698365026</v>
      </c>
      <c r="AR7" s="16">
        <f t="shared" si="5"/>
        <v>0.60575757575757572</v>
      </c>
      <c r="AS7" s="16">
        <f t="shared" si="29"/>
        <v>0.39424242424242428</v>
      </c>
      <c r="AT7" s="13">
        <f t="shared" si="30"/>
        <v>19709.709709709743</v>
      </c>
      <c r="AU7" s="16" t="str">
        <f t="shared" ca="1" si="31"/>
        <v>priceOptions.push(new PriceOptionData(3, "19709 Chips for Free", ProductID.USD1999, 600000));</v>
      </c>
      <c r="AW7" t="s">
        <v>58</v>
      </c>
      <c r="AX7" s="6">
        <f>VLOOKUP(AW7, ProductID!$A$1:$B$7, 2,FALSE)</f>
        <v>1.99</v>
      </c>
      <c r="AY7">
        <v>800</v>
      </c>
      <c r="AZ7" s="5" t="str">
        <f>SUBSTITUTE("#% Sale", "#", FIXED(BE7 * 100, 0))</f>
        <v>-18% Sale</v>
      </c>
      <c r="BA7" t="s">
        <v>59</v>
      </c>
      <c r="BB7" s="6">
        <f>VLOOKUP(BA7, ProductID!$A$1:$B$7, 2,FALSE)</f>
        <v>4.99</v>
      </c>
      <c r="BC7">
        <v>1700</v>
      </c>
      <c r="BD7" s="3">
        <f t="shared" si="6"/>
        <v>-306</v>
      </c>
      <c r="BE7" s="4">
        <f t="shared" si="7"/>
        <v>-0.17999999999999994</v>
      </c>
      <c r="BF7" s="5" t="str">
        <f>SUBSTITUTE("#% Sale", "#", FIXED(BK7 * 100, 0))</f>
        <v>4% Sale</v>
      </c>
      <c r="BG7" t="s">
        <v>60</v>
      </c>
      <c r="BH7" s="6">
        <f>VLOOKUP(BG7, ProductID!$A$1:$B$7, 2,FALSE)</f>
        <v>9.99</v>
      </c>
      <c r="BI7">
        <v>4200</v>
      </c>
      <c r="BJ7" s="3">
        <f t="shared" si="8"/>
        <v>184</v>
      </c>
      <c r="BK7" s="4">
        <f t="shared" si="9"/>
        <v>4.3809523809523854E-2</v>
      </c>
      <c r="BL7" s="5" t="str">
        <f>SUBSTITUTE("#% Sale", "#", FIXED(BQ7 * 100, 0))</f>
        <v>11% Sale</v>
      </c>
      <c r="BM7" t="s">
        <v>61</v>
      </c>
      <c r="BN7" s="6">
        <f>VLOOKUP(BM7, ProductID!$A$1:$B$7, 2,FALSE)</f>
        <v>19.989999999999998</v>
      </c>
      <c r="BO7">
        <v>9000</v>
      </c>
      <c r="BP7" s="3">
        <f t="shared" si="10"/>
        <v>964</v>
      </c>
      <c r="BQ7" s="4">
        <f t="shared" si="11"/>
        <v>0.10711111111111116</v>
      </c>
      <c r="BR7" t="str">
        <f t="shared" si="32"/>
        <v>_pricesOptions.push(AddAprilFoolsDayPriceOptions);</v>
      </c>
      <c r="BS7" t="str">
        <f t="shared" ca="1" si="33"/>
        <v>private function get AddAprilFoolsDayPriceOptions():PriceOptionsData{var priceOptions:Vector.&lt;PriceOptionData&gt; = new Vector.&lt;PriceOptionData&gt;();priceOptions.push(new PriceOptionData(0, "", ProductID.USD99, 18000));priceOptions.push(new PriceOptionData(1, "45272 Chips for Free", ProductID.USD499, 136000));priceOptions.push(new PriceOptionData(2, "17727 Chips for Free", ProductID.USD999, 290000));priceOptions.push(new PriceOptionData(3, "19709 Chips for Free", ProductID.USD1999, 600000));return new PriceOptionsData(0, "April Fools Sale", priceOptions, new AprilFoolsDayScheduler(), true);}</v>
      </c>
    </row>
    <row r="8" spans="1:71">
      <c r="A8" s="1">
        <v>1</v>
      </c>
      <c r="B8" s="1">
        <v>2</v>
      </c>
      <c r="C8" s="2" t="s">
        <v>85</v>
      </c>
      <c r="D8" s="2" t="s">
        <v>6</v>
      </c>
      <c r="E8" s="25" t="s">
        <v>102</v>
      </c>
      <c r="F8" s="8">
        <v>2</v>
      </c>
      <c r="G8" s="2" t="str">
        <f>VLOOKUP($F8,SaleType!$A$1:$B$3, 2, FALSE)</f>
        <v>{0}% Sale</v>
      </c>
      <c r="H8" s="2" t="s">
        <v>35</v>
      </c>
      <c r="I8" s="2" t="str">
        <f t="shared" si="12"/>
        <v>return new PriceOptionsData(1, "Black Friday", priceOptions, new BlackFridayScheduler(), true);</v>
      </c>
      <c r="K8" s="9">
        <v>0.99</v>
      </c>
      <c r="L8" s="9" t="str">
        <f>VLOOKUP(K8,ProductID!$B$1:$C$7,2)</f>
        <v>USD99</v>
      </c>
      <c r="M8" s="13">
        <v>40000</v>
      </c>
      <c r="N8" s="11">
        <f t="shared" si="0"/>
        <v>2.4749999999999999E-5</v>
      </c>
      <c r="O8" s="16">
        <f t="shared" si="13"/>
        <v>0.37499999999999994</v>
      </c>
      <c r="P8" s="16">
        <f t="shared" si="1"/>
        <v>1</v>
      </c>
      <c r="Q8" s="16" t="str">
        <f t="shared" si="14"/>
        <v>priceOptions.push(new PriceOptionData(0, "", ProductID.USD99, 40000));</v>
      </c>
      <c r="R8" s="2" t="str">
        <f t="shared" si="15"/>
        <v>16% Sale</v>
      </c>
      <c r="S8" s="9">
        <v>4.99</v>
      </c>
      <c r="T8" s="9" t="str">
        <f>VLOOKUP(S8,ProductID!$B$1:$C$7,2)</f>
        <v>USD499</v>
      </c>
      <c r="U8" s="23">
        <v>241000</v>
      </c>
      <c r="V8" s="11">
        <f t="shared" si="16"/>
        <v>2.070539419087137E-5</v>
      </c>
      <c r="W8" s="16">
        <f t="shared" si="17"/>
        <v>0.47861715215079548</v>
      </c>
      <c r="X8" s="16">
        <f t="shared" si="2"/>
        <v>0.83658158346955036</v>
      </c>
      <c r="Y8" s="16">
        <f t="shared" si="18"/>
        <v>0.16341841653044964</v>
      </c>
      <c r="Z8" s="13">
        <f t="shared" si="35"/>
        <v>39383.838383838389</v>
      </c>
      <c r="AA8" s="16" t="str">
        <f t="shared" si="19"/>
        <v>priceOptions.push(new PriceOptionData(1, "16% Sale", ProductID.USD499, 241000));</v>
      </c>
      <c r="AB8" s="2" t="str">
        <f t="shared" si="20"/>
        <v>8% Sale</v>
      </c>
      <c r="AC8" s="9">
        <v>9.99</v>
      </c>
      <c r="AD8" s="9" t="str">
        <f>VLOOKUP(AC8,ProductID!$B$1:$C$7,2)</f>
        <v>USD999</v>
      </c>
      <c r="AE8" s="23">
        <v>440000</v>
      </c>
      <c r="AF8" s="11">
        <f t="shared" si="21"/>
        <v>2.2704545454545454E-5</v>
      </c>
      <c r="AG8" s="16">
        <f t="shared" si="22"/>
        <v>0.45500091091273454</v>
      </c>
      <c r="AH8" s="16">
        <f t="shared" si="4"/>
        <v>0.9173553719008265</v>
      </c>
      <c r="AI8" s="16">
        <f t="shared" si="23"/>
        <v>8.2644628099173501E-2</v>
      </c>
      <c r="AJ8" s="13">
        <f t="shared" si="24"/>
        <v>-42482.965931863699</v>
      </c>
      <c r="AK8" s="16" t="str">
        <f t="shared" si="25"/>
        <v>priceOptions.push(new PriceOptionData(2, "8% Sale", ProductID.USD999, 440000));</v>
      </c>
      <c r="AL8" s="2" t="str">
        <f t="shared" si="26"/>
        <v>32% Sale</v>
      </c>
      <c r="AM8" s="9">
        <v>19.989999999999998</v>
      </c>
      <c r="AN8" s="9" t="str">
        <f>VLOOKUP(AM8,ProductID!$B$1:$C$7,2)</f>
        <v>USD1999</v>
      </c>
      <c r="AO8" s="23">
        <v>1200000</v>
      </c>
      <c r="AP8" s="11">
        <f t="shared" si="27"/>
        <v>1.6658333333333333E-5</v>
      </c>
      <c r="AQ8" s="16">
        <f t="shared" si="28"/>
        <v>0.31682515849182513</v>
      </c>
      <c r="AR8" s="16">
        <f t="shared" si="5"/>
        <v>0.67306397306397303</v>
      </c>
      <c r="AS8" s="16">
        <f t="shared" si="29"/>
        <v>0.32693602693602697</v>
      </c>
      <c r="AT8" s="13">
        <f t="shared" si="30"/>
        <v>319559.55955955957</v>
      </c>
      <c r="AU8" s="16" t="str">
        <f t="shared" si="31"/>
        <v>priceOptions.push(new PriceOptionData(3, "32% Sale", ProductID.USD1999, 1200000));</v>
      </c>
      <c r="AW8" t="s">
        <v>58</v>
      </c>
      <c r="AX8" s="6">
        <f>VLOOKUP(AW8, ProductID!$A$1:$B$7, 2,FALSE)</f>
        <v>1.99</v>
      </c>
      <c r="AY8">
        <v>2000</v>
      </c>
      <c r="AZ8" s="5" t="str">
        <f>SUBSTITUTE("#% Sale", "#", FIXED(BE8 * 100, 0))</f>
        <v>0% Sale</v>
      </c>
      <c r="BA8" t="s">
        <v>59</v>
      </c>
      <c r="BB8" s="6">
        <f>VLOOKUP(BA8, ProductID!$A$1:$B$7, 2,FALSE)</f>
        <v>4.99</v>
      </c>
      <c r="BC8">
        <v>5000</v>
      </c>
      <c r="BD8" s="3">
        <f t="shared" si="6"/>
        <v>-15</v>
      </c>
      <c r="BE8" s="4">
        <f t="shared" si="7"/>
        <v>-2.9999999999998916E-3</v>
      </c>
      <c r="BF8" s="5" t="str">
        <f>SUBSTITUTE("#% Sale", "#", FIXED(BK8 * 100, 0))</f>
        <v>20% Sale</v>
      </c>
      <c r="BG8" t="s">
        <v>60</v>
      </c>
      <c r="BH8" s="6">
        <f>VLOOKUP(BG8, ProductID!$A$1:$B$7, 2,FALSE)</f>
        <v>9.99</v>
      </c>
      <c r="BI8">
        <v>12600</v>
      </c>
      <c r="BJ8" s="3">
        <f t="shared" si="8"/>
        <v>2560</v>
      </c>
      <c r="BK8" s="4">
        <f t="shared" si="9"/>
        <v>0.20317460317460323</v>
      </c>
      <c r="BL8" s="5" t="str">
        <f>SUBSTITUTE("#% Sale", "#", FIXED(BQ8 * 100, 0))</f>
        <v>-75% Sale</v>
      </c>
      <c r="BM8" t="s">
        <v>61</v>
      </c>
      <c r="BN8" s="6">
        <f>VLOOKUP(BM8, ProductID!$A$1:$B$7, 2,FALSE)</f>
        <v>19.989999999999998</v>
      </c>
      <c r="BO8">
        <v>11500</v>
      </c>
      <c r="BP8" s="3">
        <f t="shared" si="10"/>
        <v>-8590</v>
      </c>
      <c r="BQ8" s="4">
        <f t="shared" si="11"/>
        <v>-0.74695652173913052</v>
      </c>
      <c r="BR8" t="str">
        <f t="shared" si="32"/>
        <v>_pricesOptions.push(AddBlackFridayPriceOptions);</v>
      </c>
      <c r="BS8" t="str">
        <f t="shared" si="33"/>
        <v>private function get AddBlackFridayPriceOptions():PriceOptionsData{var priceOptions:Vector.&lt;PriceOptionData&gt; = new Vector.&lt;PriceOptionData&gt;();priceOptions.push(new PriceOptionData(0, "", ProductID.USD99, 40000));priceOptions.push(new PriceOptionData(1, "16% Sale", ProductID.USD499, 241000));priceOptions.push(new PriceOptionData(2, "8% Sale", ProductID.USD999, 440000));priceOptions.push(new PriceOptionData(3, "32% Sale", ProductID.USD1999, 1200000));return new PriceOptionsData(1, "Black Friday", priceOptions, new BlackFridayScheduler(), true);}</v>
      </c>
    </row>
    <row r="9" spans="1:71">
      <c r="A9" s="1">
        <v>2</v>
      </c>
      <c r="B9" s="1">
        <v>2</v>
      </c>
      <c r="C9" s="2" t="s">
        <v>86</v>
      </c>
      <c r="D9" s="2" t="s">
        <v>7</v>
      </c>
      <c r="E9" s="25" t="s">
        <v>102</v>
      </c>
      <c r="F9" s="8">
        <v>2</v>
      </c>
      <c r="G9" s="2" t="str">
        <f>VLOOKUP($F9,SaleType!$A$1:$B$3, 2, FALSE)</f>
        <v>{0}% Sale</v>
      </c>
      <c r="H9" s="2" t="s">
        <v>36</v>
      </c>
      <c r="I9" s="2" t="str">
        <f t="shared" si="12"/>
        <v>return new PriceOptionsData(2, "Boxing Day", priceOptions, new BoxingDayScheduler(), true);</v>
      </c>
      <c r="K9" s="9">
        <v>0.99</v>
      </c>
      <c r="L9" s="9" t="str">
        <f>VLOOKUP(K9,ProductID!$B$1:$C$7,2)</f>
        <v>USD99</v>
      </c>
      <c r="M9" s="13">
        <v>45000</v>
      </c>
      <c r="N9" s="11">
        <f t="shared" si="0"/>
        <v>2.1999999999999999E-5</v>
      </c>
      <c r="O9" s="16">
        <f t="shared" si="13"/>
        <v>0.33333333333333331</v>
      </c>
      <c r="P9" s="16">
        <f t="shared" si="1"/>
        <v>1</v>
      </c>
      <c r="Q9" s="16" t="str">
        <f t="shared" si="14"/>
        <v>priceOptions.push(new PriceOptionData(0, "", ProductID.USD99, 45000));</v>
      </c>
      <c r="R9" s="2" t="str">
        <f t="shared" si="15"/>
        <v>16% Sale</v>
      </c>
      <c r="S9" s="9">
        <v>4.99</v>
      </c>
      <c r="T9" s="9" t="str">
        <f>VLOOKUP(S9,ProductID!$B$1:$C$7,2)</f>
        <v>USD499</v>
      </c>
      <c r="U9" s="23">
        <v>272000</v>
      </c>
      <c r="V9" s="11">
        <f t="shared" si="16"/>
        <v>1.8345588235294118E-5</v>
      </c>
      <c r="W9" s="16">
        <f t="shared" si="17"/>
        <v>0.42406887378066804</v>
      </c>
      <c r="X9" s="16">
        <f t="shared" si="2"/>
        <v>0.83389037433155078</v>
      </c>
      <c r="Y9" s="16">
        <f t="shared" si="18"/>
        <v>0.16610962566844922</v>
      </c>
      <c r="Z9" s="13">
        <f t="shared" si="35"/>
        <v>45181.818181818177</v>
      </c>
      <c r="AA9" s="16" t="str">
        <f t="shared" si="19"/>
        <v>priceOptions.push(new PriceOptionData(1, "16% Sale", ProductID.USD499, 272000));</v>
      </c>
      <c r="AB9" s="2" t="str">
        <f t="shared" si="20"/>
        <v>7% Sale</v>
      </c>
      <c r="AC9" s="9">
        <v>9.99</v>
      </c>
      <c r="AD9" s="9" t="str">
        <f>VLOOKUP(AC9,ProductID!$B$1:$C$7,2)</f>
        <v>USD999</v>
      </c>
      <c r="AE9" s="23">
        <v>490000</v>
      </c>
      <c r="AF9" s="11">
        <f t="shared" si="21"/>
        <v>2.0387755102040817E-5</v>
      </c>
      <c r="AG9" s="16">
        <f t="shared" si="22"/>
        <v>0.40857224653388413</v>
      </c>
      <c r="AH9" s="16">
        <f t="shared" si="4"/>
        <v>0.9267161410018554</v>
      </c>
      <c r="AI9" s="16">
        <f t="shared" si="23"/>
        <v>7.3283858998144602E-2</v>
      </c>
      <c r="AJ9" s="13">
        <f t="shared" si="24"/>
        <v>-54545.090180360712</v>
      </c>
      <c r="AK9" s="16" t="str">
        <f t="shared" si="25"/>
        <v>priceOptions.push(new PriceOptionData(2, "7% Sale", ProductID.USD999, 490000));</v>
      </c>
      <c r="AL9" s="2" t="str">
        <f t="shared" si="26"/>
        <v>9% Sale</v>
      </c>
      <c r="AM9" s="9">
        <v>19.989999999999998</v>
      </c>
      <c r="AN9" s="9" t="str">
        <f>VLOOKUP(AM9,ProductID!$B$1:$C$7,2)</f>
        <v>USD1999</v>
      </c>
      <c r="AO9" s="23">
        <v>1000000</v>
      </c>
      <c r="AP9" s="11">
        <f t="shared" si="27"/>
        <v>1.999E-5</v>
      </c>
      <c r="AQ9" s="16">
        <f t="shared" si="28"/>
        <v>0.38019019019019018</v>
      </c>
      <c r="AR9" s="16">
        <f t="shared" si="5"/>
        <v>0.90863636363636369</v>
      </c>
      <c r="AS9" s="16">
        <f t="shared" si="29"/>
        <v>9.1363636363636314E-2</v>
      </c>
      <c r="AT9" s="13">
        <f t="shared" si="30"/>
        <v>19509.509509509546</v>
      </c>
      <c r="AU9" s="16" t="str">
        <f t="shared" si="31"/>
        <v>priceOptions.push(new PriceOptionData(3, "9% Sale", ProductID.USD1999, 1000000));</v>
      </c>
      <c r="AW9" t="s">
        <v>58</v>
      </c>
      <c r="AX9" s="6">
        <f>VLOOKUP(AW9, ProductID!$A$1:$B$7, 2,FALSE)</f>
        <v>1.99</v>
      </c>
      <c r="AY9">
        <v>1000</v>
      </c>
      <c r="AZ9" s="5" t="str">
        <f>SUBSTITUTE("#% Sale", "#", FIXED(BE9 * 100, 0))</f>
        <v>-19% Sale</v>
      </c>
      <c r="BA9" t="s">
        <v>59</v>
      </c>
      <c r="BB9" s="6">
        <f>VLOOKUP(BA9, ProductID!$A$1:$B$7, 2,FALSE)</f>
        <v>4.99</v>
      </c>
      <c r="BC9">
        <v>2100</v>
      </c>
      <c r="BD9" s="3">
        <f t="shared" si="6"/>
        <v>-407</v>
      </c>
      <c r="BE9" s="4">
        <f t="shared" si="7"/>
        <v>-0.19380952380952388</v>
      </c>
      <c r="BF9" s="5" t="str">
        <f>SUBSTITUTE("#% Sale", "#", FIXED(BK9 * 100, 0))</f>
        <v>7% Sale</v>
      </c>
      <c r="BG9" t="s">
        <v>60</v>
      </c>
      <c r="BH9" s="6">
        <f>VLOOKUP(BG9, ProductID!$A$1:$B$7, 2,FALSE)</f>
        <v>9.99</v>
      </c>
      <c r="BI9">
        <v>5400</v>
      </c>
      <c r="BJ9" s="3">
        <f t="shared" si="8"/>
        <v>380</v>
      </c>
      <c r="BK9" s="4">
        <f t="shared" si="9"/>
        <v>7.0370370370370416E-2</v>
      </c>
      <c r="BL9" s="5" t="str">
        <f>SUBSTITUTE("#% Sale", "#", FIXED(BQ9 * 100, 0))</f>
        <v>13% Sale</v>
      </c>
      <c r="BM9" t="s">
        <v>61</v>
      </c>
      <c r="BN9" s="6">
        <f>VLOOKUP(BM9, ProductID!$A$1:$B$7, 2,FALSE)</f>
        <v>19.989999999999998</v>
      </c>
      <c r="BO9">
        <v>11500</v>
      </c>
      <c r="BP9" s="3">
        <f t="shared" si="10"/>
        <v>1455</v>
      </c>
      <c r="BQ9" s="4">
        <f t="shared" si="11"/>
        <v>0.12652173913043474</v>
      </c>
      <c r="BR9" t="str">
        <f t="shared" si="32"/>
        <v>_pricesOptions.push(AddBoxingDayPriceOptions);</v>
      </c>
      <c r="BS9" t="str">
        <f t="shared" si="33"/>
        <v>private function get AddBoxingDayPriceOptions():PriceOptionsData{var priceOptions:Vector.&lt;PriceOptionData&gt; = new Vector.&lt;PriceOptionData&gt;();priceOptions.push(new PriceOptionData(0, "", ProductID.USD99, 45000));priceOptions.push(new PriceOptionData(1, "16% Sale", ProductID.USD499, 272000));priceOptions.push(new PriceOptionData(2, "7% Sale", ProductID.USD999, 490000));priceOptions.push(new PriceOptionData(3, "9% Sale", ProductID.USD1999, 1000000));return new PriceOptionsData(2, "Boxing Day", priceOptions, new BoxingDayScheduler(), true);}</v>
      </c>
    </row>
    <row r="10" spans="1:71">
      <c r="A10" s="1">
        <v>3</v>
      </c>
      <c r="B10" s="1">
        <v>2</v>
      </c>
      <c r="C10" s="2" t="s">
        <v>87</v>
      </c>
      <c r="D10" s="2" t="s">
        <v>8</v>
      </c>
      <c r="E10" s="25" t="s">
        <v>102</v>
      </c>
      <c r="F10" s="8">
        <f t="shared" ca="1" si="34"/>
        <v>2</v>
      </c>
      <c r="G10" s="2" t="str">
        <f ca="1">VLOOKUP($F10,SaleType!$A$1:$B$3, 2, FALSE)</f>
        <v>{0}% Sale</v>
      </c>
      <c r="H10" s="2" t="s">
        <v>39</v>
      </c>
      <c r="I10" s="2" t="str">
        <f t="shared" si="12"/>
        <v>return new PriceOptionsData(3, "Xmas Sale", priceOptions, new ChristmasScheduler(), true);</v>
      </c>
      <c r="K10" s="9">
        <v>0.99</v>
      </c>
      <c r="L10" s="9" t="str">
        <f>VLOOKUP(K10,ProductID!$B$1:$C$7,2)</f>
        <v>USD99</v>
      </c>
      <c r="M10" s="13">
        <v>25000</v>
      </c>
      <c r="N10" s="11">
        <f t="shared" si="0"/>
        <v>3.96E-5</v>
      </c>
      <c r="O10" s="16">
        <f t="shared" si="13"/>
        <v>0.6</v>
      </c>
      <c r="P10" s="16">
        <f t="shared" si="1"/>
        <v>1</v>
      </c>
      <c r="Q10" s="16" t="str">
        <f t="shared" si="14"/>
        <v>priceOptions.push(new PriceOptionData(0, "", ProductID.USD99, 25000));</v>
      </c>
      <c r="R10" s="2" t="str">
        <f t="shared" ca="1" si="15"/>
        <v>22% Sale</v>
      </c>
      <c r="S10" s="9">
        <v>4.99</v>
      </c>
      <c r="T10" s="9" t="str">
        <f>VLOOKUP(S10,ProductID!$B$1:$C$7,2)</f>
        <v>USD499</v>
      </c>
      <c r="U10" s="23">
        <v>163000</v>
      </c>
      <c r="V10" s="11">
        <f t="shared" si="16"/>
        <v>3.0613496932515339E-5</v>
      </c>
      <c r="W10" s="16">
        <f t="shared" si="17"/>
        <v>0.70764867281191235</v>
      </c>
      <c r="X10" s="16">
        <f t="shared" si="2"/>
        <v>0.7730681043564479</v>
      </c>
      <c r="Y10" s="16">
        <f t="shared" si="18"/>
        <v>0.2269318956435521</v>
      </c>
      <c r="Z10" s="13">
        <f t="shared" si="35"/>
        <v>36989.898989898982</v>
      </c>
      <c r="AA10" s="16" t="str">
        <f t="shared" ca="1" si="19"/>
        <v>priceOptions.push(new PriceOptionData(1, "22% Sale", ProductID.USD499, 163000));</v>
      </c>
      <c r="AB10" s="2" t="str">
        <f t="shared" ca="1" si="20"/>
        <v>23% Sale</v>
      </c>
      <c r="AC10" s="9">
        <v>9.99</v>
      </c>
      <c r="AD10" s="9" t="str">
        <f>VLOOKUP(AC10,ProductID!$B$1:$C$7,2)</f>
        <v>USD999</v>
      </c>
      <c r="AE10" s="23">
        <v>330000</v>
      </c>
      <c r="AF10" s="11">
        <f t="shared" si="21"/>
        <v>3.0272727272727275E-5</v>
      </c>
      <c r="AG10" s="16">
        <f t="shared" si="22"/>
        <v>0.60666788121697945</v>
      </c>
      <c r="AH10" s="16">
        <f t="shared" si="4"/>
        <v>0.76446280991735538</v>
      </c>
      <c r="AI10" s="16">
        <f t="shared" si="23"/>
        <v>0.23553719008264462</v>
      </c>
      <c r="AJ10" s="13">
        <f t="shared" si="24"/>
        <v>3673.3466933867894</v>
      </c>
      <c r="AK10" s="16" t="str">
        <f t="shared" ca="1" si="25"/>
        <v>priceOptions.push(new PriceOptionData(2, "23% Sale", ProductID.USD999, 330000));</v>
      </c>
      <c r="AL10" s="2" t="str">
        <f t="shared" ca="1" si="26"/>
        <v>24% Sale</v>
      </c>
      <c r="AM10" s="9">
        <v>19.989999999999998</v>
      </c>
      <c r="AN10" s="9" t="str">
        <f>VLOOKUP(AM10,ProductID!$B$1:$C$7,2)</f>
        <v>USD1999</v>
      </c>
      <c r="AO10" s="23">
        <v>670000</v>
      </c>
      <c r="AP10" s="11">
        <f t="shared" si="27"/>
        <v>2.9835820895522386E-5</v>
      </c>
      <c r="AQ10" s="16">
        <f t="shared" si="28"/>
        <v>0.56744804505998536</v>
      </c>
      <c r="AR10" s="16">
        <f t="shared" si="5"/>
        <v>0.75342982059399966</v>
      </c>
      <c r="AS10" s="16">
        <f t="shared" si="29"/>
        <v>0.24657017940600034</v>
      </c>
      <c r="AT10" s="13">
        <f t="shared" si="30"/>
        <v>9669.66966966982</v>
      </c>
      <c r="AU10" s="16" t="str">
        <f t="shared" ca="1" si="31"/>
        <v>priceOptions.push(new PriceOptionData(3, "24% Sale", ProductID.USD1999, 670000));</v>
      </c>
      <c r="AW10" t="s">
        <v>58</v>
      </c>
      <c r="AX10" s="6">
        <f>VLOOKUP(AW10, ProductID!$A$1:$B$7, 2,FALSE)</f>
        <v>1.99</v>
      </c>
      <c r="AY10">
        <v>1000</v>
      </c>
      <c r="AZ10" s="5" t="str">
        <f>SUBSTITUTE("# Chips for Free", "#", CEILING(BD10,1))</f>
        <v>-407 Chips for Free</v>
      </c>
      <c r="BA10" t="s">
        <v>59</v>
      </c>
      <c r="BB10" s="6">
        <f>VLOOKUP(BA10, ProductID!$A$1:$B$7, 2,FALSE)</f>
        <v>4.99</v>
      </c>
      <c r="BC10">
        <v>2100</v>
      </c>
      <c r="BD10" s="3">
        <f t="shared" si="6"/>
        <v>-407</v>
      </c>
      <c r="BE10" s="4">
        <f t="shared" si="7"/>
        <v>-0.19380952380952388</v>
      </c>
      <c r="BF10" s="5" t="str">
        <f>SUBSTITUTE("# Chips for Free", "#", CEILING(BJ10,1))</f>
        <v>380 Chips for Free</v>
      </c>
      <c r="BG10" t="s">
        <v>60</v>
      </c>
      <c r="BH10" s="6">
        <f>VLOOKUP(BG10, ProductID!$A$1:$B$7, 2,FALSE)</f>
        <v>9.99</v>
      </c>
      <c r="BI10">
        <v>5400</v>
      </c>
      <c r="BJ10" s="3">
        <f t="shared" si="8"/>
        <v>380</v>
      </c>
      <c r="BK10" s="4">
        <f t="shared" si="9"/>
        <v>7.0370370370370416E-2</v>
      </c>
      <c r="BL10" s="5" t="str">
        <f>SUBSTITUTE("# Chips for Free", "#", CEILING(BP10,1))</f>
        <v>1455 Chips for Free</v>
      </c>
      <c r="BM10" t="s">
        <v>61</v>
      </c>
      <c r="BN10" s="6">
        <f>VLOOKUP(BM10, ProductID!$A$1:$B$7, 2,FALSE)</f>
        <v>19.989999999999998</v>
      </c>
      <c r="BO10">
        <v>11500</v>
      </c>
      <c r="BP10" s="3">
        <f t="shared" si="10"/>
        <v>1455</v>
      </c>
      <c r="BQ10" s="4">
        <f t="shared" si="11"/>
        <v>0.12652173913043474</v>
      </c>
      <c r="BR10" t="str">
        <f t="shared" si="32"/>
        <v>_pricesOptions.push(AddChristmasPriceOptions);</v>
      </c>
      <c r="BS10" t="str">
        <f t="shared" ca="1" si="33"/>
        <v>private function get AddChristmasPriceOptions():PriceOptionsData{var priceOptions:Vector.&lt;PriceOptionData&gt; = new Vector.&lt;PriceOptionData&gt;();priceOptions.push(new PriceOptionData(0, "", ProductID.USD99, 25000));priceOptions.push(new PriceOptionData(1, "22% Sale", ProductID.USD499, 163000));priceOptions.push(new PriceOptionData(2, "23% Sale", ProductID.USD999, 330000));priceOptions.push(new PriceOptionData(3, "24% Sale", ProductID.USD1999, 670000));return new PriceOptionsData(3, "Xmas Sale", priceOptions, new ChristmasScheduler(), true);}</v>
      </c>
    </row>
    <row r="11" spans="1:71">
      <c r="A11" s="1">
        <v>4</v>
      </c>
      <c r="B11" s="1">
        <v>2</v>
      </c>
      <c r="C11" s="2" t="s">
        <v>88</v>
      </c>
      <c r="D11" s="2" t="s">
        <v>9</v>
      </c>
      <c r="E11" s="25" t="s">
        <v>102</v>
      </c>
      <c r="F11" s="8">
        <f t="shared" ca="1" si="34"/>
        <v>1</v>
      </c>
      <c r="G11" s="2" t="str">
        <f ca="1">VLOOKUP($F11,SaleType!$A$1:$B$3, 2, FALSE)</f>
        <v>{0}% off</v>
      </c>
      <c r="H11" s="2" t="s">
        <v>40</v>
      </c>
      <c r="I11" s="2" t="str">
        <f t="shared" si="12"/>
        <v>return new PriceOptionsData(4, "Columbus Day", priceOptions, new ColumbusDayScheduler(), true);</v>
      </c>
      <c r="K11" s="9">
        <v>0.99</v>
      </c>
      <c r="L11" s="9" t="str">
        <f>VLOOKUP(K11,ProductID!$B$1:$C$7,2)</f>
        <v>USD99</v>
      </c>
      <c r="M11" s="13">
        <v>110000</v>
      </c>
      <c r="N11" s="11">
        <f t="shared" si="0"/>
        <v>9.0000000000000002E-6</v>
      </c>
      <c r="O11" s="16">
        <f t="shared" si="13"/>
        <v>0.13636363636363635</v>
      </c>
      <c r="P11" s="16">
        <f t="shared" si="1"/>
        <v>1</v>
      </c>
      <c r="Q11" s="16" t="str">
        <f t="shared" si="14"/>
        <v>priceOptions.push(new PriceOptionData(0, "", ProductID.USD99, 110000));</v>
      </c>
      <c r="R11" s="2" t="str">
        <f t="shared" ca="1" si="15"/>
        <v>17% off</v>
      </c>
      <c r="S11" s="9">
        <v>19.989999999999998</v>
      </c>
      <c r="T11" s="9" t="str">
        <f>VLOOKUP(S11,ProductID!$B$1:$C$7,2)</f>
        <v>USD1999</v>
      </c>
      <c r="U11" s="23">
        <v>2700000</v>
      </c>
      <c r="V11" s="11">
        <f t="shared" si="16"/>
        <v>7.4037037037037035E-6</v>
      </c>
      <c r="W11" s="16">
        <f t="shared" si="17"/>
        <v>0.17114088963335192</v>
      </c>
      <c r="X11" s="16">
        <f t="shared" si="2"/>
        <v>0.82263374485596708</v>
      </c>
      <c r="Y11" s="16">
        <f t="shared" si="18"/>
        <v>0.17736625514403292</v>
      </c>
      <c r="Z11" s="13">
        <f t="shared" si="35"/>
        <v>478888.88888888899</v>
      </c>
      <c r="AA11" s="16" t="str">
        <f t="shared" ca="1" si="19"/>
        <v>priceOptions.push(new PriceOptionData(1, "17% off", ProductID.USD1999, 2700000));</v>
      </c>
      <c r="AB11" s="2" t="str">
        <f t="shared" ca="1" si="20"/>
        <v>20% off</v>
      </c>
      <c r="AC11" s="9">
        <v>49.99</v>
      </c>
      <c r="AD11" s="9" t="str">
        <f>VLOOKUP(AC11,ProductID!$B$1:$C$7,2)</f>
        <v>USD4999</v>
      </c>
      <c r="AE11" s="23">
        <v>7000000</v>
      </c>
      <c r="AF11" s="11">
        <f t="shared" si="21"/>
        <v>7.1414285714285719E-6</v>
      </c>
      <c r="AG11" s="16">
        <f t="shared" si="22"/>
        <v>0.1431148010306327</v>
      </c>
      <c r="AH11" s="16">
        <f t="shared" si="4"/>
        <v>0.79349206349206347</v>
      </c>
      <c r="AI11" s="16">
        <f t="shared" si="23"/>
        <v>0.20650793650793653</v>
      </c>
      <c r="AJ11" s="13">
        <f t="shared" si="24"/>
        <v>247973.98699349631</v>
      </c>
      <c r="AK11" s="16" t="str">
        <f t="shared" ca="1" si="25"/>
        <v>priceOptions.push(new PriceOptionData(2, "20% off", ProductID.USD4999, 7000000));</v>
      </c>
      <c r="AL11" s="2" t="str">
        <f t="shared" ca="1" si="26"/>
        <v>25% off</v>
      </c>
      <c r="AM11" s="9">
        <v>99.99</v>
      </c>
      <c r="AN11" s="9" t="str">
        <f>VLOOKUP(AM11,ProductID!$B$1:$C$7,2)</f>
        <v>USD9999</v>
      </c>
      <c r="AO11" s="23">
        <v>15000000</v>
      </c>
      <c r="AP11" s="11">
        <f t="shared" si="27"/>
        <v>6.6659999999999994E-6</v>
      </c>
      <c r="AQ11" s="16">
        <f t="shared" si="28"/>
        <v>0.12678078078078076</v>
      </c>
      <c r="AR11" s="16">
        <f t="shared" si="5"/>
        <v>0.74066666666666658</v>
      </c>
      <c r="AS11" s="16">
        <f t="shared" si="29"/>
        <v>0.25933333333333342</v>
      </c>
      <c r="AT11" s="13">
        <f t="shared" si="30"/>
        <v>998599.71994398907</v>
      </c>
      <c r="AU11" s="16" t="str">
        <f t="shared" ca="1" si="31"/>
        <v>priceOptions.push(new PriceOptionData(3, "25% off", ProductID.USD9999, 15000000));</v>
      </c>
      <c r="AW11" t="s">
        <v>60</v>
      </c>
      <c r="AX11" s="6">
        <f>VLOOKUP(AW11, ProductID!$A$1:$B$7, 2,FALSE)</f>
        <v>9.99</v>
      </c>
      <c r="AY11">
        <v>1000</v>
      </c>
      <c r="AZ11" s="5" t="str">
        <f>SUBSTITUTE("# Chips for Free", "#", CEILING(BD11,1))</f>
        <v>99 Chips for Free</v>
      </c>
      <c r="BA11" t="s">
        <v>61</v>
      </c>
      <c r="BB11" s="6">
        <f>VLOOKUP(BA11, ProductID!$A$1:$B$7, 2,FALSE)</f>
        <v>19.989999999999998</v>
      </c>
      <c r="BC11">
        <v>2100</v>
      </c>
      <c r="BD11" s="3">
        <f t="shared" si="6"/>
        <v>99</v>
      </c>
      <c r="BE11" s="4">
        <f t="shared" si="7"/>
        <v>4.7142857142857153E-2</v>
      </c>
      <c r="BF11" s="5" t="str">
        <f>SUBSTITUTE("# Chips for Free", "#", CEILING(BJ11,1))</f>
        <v>396 Chips for Free</v>
      </c>
      <c r="BG11" t="s">
        <v>62</v>
      </c>
      <c r="BH11" s="6">
        <f>VLOOKUP(BG11, ProductID!$A$1:$B$7, 2,FALSE)</f>
        <v>49.99</v>
      </c>
      <c r="BI11">
        <v>5400</v>
      </c>
      <c r="BJ11" s="3">
        <f t="shared" si="8"/>
        <v>396</v>
      </c>
      <c r="BK11" s="4">
        <f t="shared" si="9"/>
        <v>7.3333333333333361E-2</v>
      </c>
      <c r="BL11" s="5" t="str">
        <f>SUBSTITUTE("# Chips for Free", "#", CEILING(BP11,1))</f>
        <v>1491 Chips for Free</v>
      </c>
      <c r="BM11" t="s">
        <v>63</v>
      </c>
      <c r="BN11" s="6">
        <f>VLOOKUP(BM11, ProductID!$A$1:$B$7, 2,FALSE)</f>
        <v>99.99</v>
      </c>
      <c r="BO11">
        <v>11500</v>
      </c>
      <c r="BP11" s="3">
        <f t="shared" si="10"/>
        <v>1491</v>
      </c>
      <c r="BQ11" s="4">
        <f t="shared" si="11"/>
        <v>0.12965217391304351</v>
      </c>
      <c r="BR11" t="str">
        <f t="shared" si="32"/>
        <v>_pricesOptions.push(AddColumbusDayPriceOptions);</v>
      </c>
      <c r="BS11" t="str">
        <f t="shared" ca="1" si="33"/>
        <v>private function get AddColumbusDayPriceOptions():PriceOptionsData{var priceOptions:Vector.&lt;PriceOptionData&gt; = new Vector.&lt;PriceOptionData&gt;();priceOptions.push(new PriceOptionData(0, "", ProductID.USD99, 110000));priceOptions.push(new PriceOptionData(1, "17% off", ProductID.USD1999, 2700000));priceOptions.push(new PriceOptionData(2, "20% off", ProductID.USD4999, 7000000));priceOptions.push(new PriceOptionData(3, "25% off", ProductID.USD9999, 15000000));return new PriceOptionsData(4, "Columbus Day", priceOptions, new ColumbusDayScheduler(), true);}</v>
      </c>
    </row>
    <row r="12" spans="1:71">
      <c r="A12" s="1">
        <v>5</v>
      </c>
      <c r="B12" s="1">
        <v>2</v>
      </c>
      <c r="C12" s="2" t="s">
        <v>89</v>
      </c>
      <c r="D12" s="2" t="s">
        <v>10</v>
      </c>
      <c r="E12" s="25" t="s">
        <v>102</v>
      </c>
      <c r="F12" s="8">
        <v>2</v>
      </c>
      <c r="G12" s="2" t="str">
        <f>VLOOKUP($F12,SaleType!$A$1:$B$3, 2, FALSE)</f>
        <v>{0}% Sale</v>
      </c>
      <c r="H12" s="2" t="s">
        <v>37</v>
      </c>
      <c r="I12" s="2" t="str">
        <f t="shared" si="12"/>
        <v>return new PriceOptionsData(5, "Cyber Monday", priceOptions, new CyberMondayScheduler(), true);</v>
      </c>
      <c r="K12" s="9">
        <v>0.99</v>
      </c>
      <c r="L12" s="9" t="str">
        <f>VLOOKUP(K12,ProductID!$B$1:$C$7,2)</f>
        <v>USD99</v>
      </c>
      <c r="M12" s="13">
        <v>120000</v>
      </c>
      <c r="N12" s="11">
        <f t="shared" si="0"/>
        <v>8.2500000000000006E-6</v>
      </c>
      <c r="O12" s="16">
        <f t="shared" si="13"/>
        <v>0.125</v>
      </c>
      <c r="P12" s="16">
        <f t="shared" si="1"/>
        <v>1</v>
      </c>
      <c r="Q12" s="16" t="str">
        <f t="shared" si="14"/>
        <v>priceOptions.push(new PriceOptionData(0, "", ProductID.USD99, 120000));</v>
      </c>
      <c r="R12" s="2" t="str">
        <f t="shared" si="15"/>
        <v>19% Sale</v>
      </c>
      <c r="S12" s="9">
        <v>9.99</v>
      </c>
      <c r="T12" s="9" t="str">
        <f>VLOOKUP(S12,ProductID!$B$1:$C$7,2)</f>
        <v>USD999</v>
      </c>
      <c r="U12" s="23">
        <v>1500000</v>
      </c>
      <c r="V12" s="11">
        <f t="shared" si="16"/>
        <v>6.6599999999999998E-6</v>
      </c>
      <c r="W12" s="16">
        <f t="shared" si="17"/>
        <v>0.15394974874371858</v>
      </c>
      <c r="X12" s="16">
        <f t="shared" si="2"/>
        <v>0.80727272727272714</v>
      </c>
      <c r="Y12" s="16">
        <f t="shared" si="18"/>
        <v>0.19272727272727286</v>
      </c>
      <c r="Z12" s="13">
        <f t="shared" si="35"/>
        <v>289090.90909090918</v>
      </c>
      <c r="AA12" s="16" t="str">
        <f t="shared" si="19"/>
        <v>priceOptions.push(new PriceOptionData(1, "19% Sale", ProductID.USD999, 1500000));</v>
      </c>
      <c r="AB12" s="2" t="str">
        <f t="shared" si="20"/>
        <v>28% Sale</v>
      </c>
      <c r="AC12" s="9">
        <v>19.989999999999998</v>
      </c>
      <c r="AD12" s="9" t="str">
        <f>VLOOKUP(AC12,ProductID!$B$1:$C$7,2)</f>
        <v>USD1999</v>
      </c>
      <c r="AE12" s="23">
        <v>3400000</v>
      </c>
      <c r="AF12" s="11">
        <f t="shared" si="21"/>
        <v>5.8794117647058816E-6</v>
      </c>
      <c r="AG12" s="16">
        <f t="shared" si="22"/>
        <v>0.11782388306023811</v>
      </c>
      <c r="AH12" s="16">
        <f t="shared" si="4"/>
        <v>0.71265597147950077</v>
      </c>
      <c r="AI12" s="16">
        <f t="shared" si="23"/>
        <v>0.28734402852049923</v>
      </c>
      <c r="AJ12" s="13">
        <f t="shared" si="24"/>
        <v>398498.49849849893</v>
      </c>
      <c r="AK12" s="16" t="str">
        <f t="shared" si="25"/>
        <v>priceOptions.push(new PriceOptionData(2, "28% Sale", ProductID.USD1999, 3400000));</v>
      </c>
      <c r="AL12" s="2" t="str">
        <f t="shared" si="26"/>
        <v>32% Sale</v>
      </c>
      <c r="AM12" s="9">
        <v>49.99</v>
      </c>
      <c r="AN12" s="9" t="str">
        <f>VLOOKUP(AM12,ProductID!$B$1:$C$7,2)</f>
        <v>USD4999</v>
      </c>
      <c r="AO12" s="23">
        <v>9000000</v>
      </c>
      <c r="AP12" s="11">
        <f t="shared" si="27"/>
        <v>5.5544444444444445E-6</v>
      </c>
      <c r="AQ12" s="16">
        <f t="shared" si="28"/>
        <v>0.10564008452897342</v>
      </c>
      <c r="AR12" s="16">
        <f t="shared" si="5"/>
        <v>0.67326599326599323</v>
      </c>
      <c r="AS12" s="16">
        <f t="shared" si="29"/>
        <v>0.32673400673400677</v>
      </c>
      <c r="AT12" s="13">
        <f t="shared" si="30"/>
        <v>497448.72436217964</v>
      </c>
      <c r="AU12" s="16" t="str">
        <f t="shared" si="31"/>
        <v>priceOptions.push(new PriceOptionData(3, "32% Sale", ProductID.USD4999, 9000000));</v>
      </c>
      <c r="AW12" t="s">
        <v>59</v>
      </c>
      <c r="AX12" s="6">
        <f>VLOOKUP(AW12, ProductID!$A$1:$B$7, 2,FALSE)</f>
        <v>4.99</v>
      </c>
      <c r="AY12">
        <v>1000</v>
      </c>
      <c r="AZ12" s="5" t="str">
        <f>SUBSTITUTE("#% Sale", "#", FIXED(BE12 * 100, 0))</f>
        <v>5% Sale</v>
      </c>
      <c r="BA12" t="s">
        <v>60</v>
      </c>
      <c r="BB12" s="6">
        <f>VLOOKUP(BA12, ProductID!$A$1:$B$7, 2,FALSE)</f>
        <v>9.99</v>
      </c>
      <c r="BC12">
        <v>2100</v>
      </c>
      <c r="BD12" s="3">
        <f t="shared" si="6"/>
        <v>98</v>
      </c>
      <c r="BE12" s="4">
        <f t="shared" si="7"/>
        <v>4.6666666666666634E-2</v>
      </c>
      <c r="BF12" s="5" t="str">
        <f>SUBSTITUTE("#% Sale", "#", FIXED(BK12 * 100, 0))</f>
        <v>26% Sale</v>
      </c>
      <c r="BG12" t="s">
        <v>61</v>
      </c>
      <c r="BH12" s="6">
        <f>VLOOKUP(BG12, ProductID!$A$1:$B$7, 2,FALSE)</f>
        <v>19.989999999999998</v>
      </c>
      <c r="BI12">
        <v>5400</v>
      </c>
      <c r="BJ12" s="3">
        <f t="shared" si="8"/>
        <v>1394</v>
      </c>
      <c r="BK12" s="4">
        <f t="shared" si="9"/>
        <v>0.25814814814814813</v>
      </c>
      <c r="BL12" s="5" t="str">
        <f>SUBSTITUTE("#% Sale", "#", FIXED(BQ12 * 100, 0))</f>
        <v>13% Sale</v>
      </c>
      <c r="BM12" t="s">
        <v>62</v>
      </c>
      <c r="BN12" s="6">
        <f>VLOOKUP(BM12, ProductID!$A$1:$B$7, 2,FALSE)</f>
        <v>49.99</v>
      </c>
      <c r="BO12">
        <v>11500</v>
      </c>
      <c r="BP12" s="3">
        <f t="shared" si="10"/>
        <v>1482</v>
      </c>
      <c r="BQ12" s="4">
        <f t="shared" si="11"/>
        <v>0.12886956521739135</v>
      </c>
      <c r="BR12" t="str">
        <f t="shared" si="32"/>
        <v>_pricesOptions.push(AddCyberMondayPriceOptions);</v>
      </c>
      <c r="BS12" t="str">
        <f t="shared" si="33"/>
        <v>private function get AddCyberMondayPriceOptions():PriceOptionsData{var priceOptions:Vector.&lt;PriceOptionData&gt; = new Vector.&lt;PriceOptionData&gt;();priceOptions.push(new PriceOptionData(0, "", ProductID.USD99, 120000));priceOptions.push(new PriceOptionData(1, "19% Sale", ProductID.USD999, 1500000));priceOptions.push(new PriceOptionData(2, "28% Sale", ProductID.USD1999, 3400000));priceOptions.push(new PriceOptionData(3, "32% Sale", ProductID.USD4999, 9000000));return new PriceOptionsData(5, "Cyber Monday", priceOptions, new CyberMondayScheduler(), true);}</v>
      </c>
    </row>
    <row r="13" spans="1:71">
      <c r="A13" s="1">
        <v>6</v>
      </c>
      <c r="B13" s="1">
        <v>2</v>
      </c>
      <c r="C13" s="2" t="s">
        <v>90</v>
      </c>
      <c r="D13" s="2" t="s">
        <v>11</v>
      </c>
      <c r="E13" s="25" t="s">
        <v>102</v>
      </c>
      <c r="F13" s="8">
        <f t="shared" ca="1" si="34"/>
        <v>1</v>
      </c>
      <c r="G13" s="2" t="str">
        <f ca="1">VLOOKUP($F13,SaleType!$A$1:$B$3, 2, FALSE)</f>
        <v>{0}% off</v>
      </c>
      <c r="H13" s="2" t="s">
        <v>38</v>
      </c>
      <c r="I13" s="2" t="str">
        <f t="shared" si="12"/>
        <v>return new PriceOptionsData(6, "Easter Sale", priceOptions, new EasterScheduler(), true);</v>
      </c>
      <c r="K13" s="9">
        <v>0.99</v>
      </c>
      <c r="L13" s="9" t="str">
        <f>VLOOKUP(K13,ProductID!$B$1:$C$7,2)</f>
        <v>USD99</v>
      </c>
      <c r="M13" s="13">
        <v>22000</v>
      </c>
      <c r="N13" s="11">
        <f t="shared" si="0"/>
        <v>4.5000000000000003E-5</v>
      </c>
      <c r="O13" s="16">
        <f t="shared" si="13"/>
        <v>0.68181818181818177</v>
      </c>
      <c r="P13" s="16">
        <f t="shared" si="1"/>
        <v>1</v>
      </c>
      <c r="Q13" s="16" t="str">
        <f t="shared" si="14"/>
        <v>priceOptions.push(new PriceOptionData(0, "", ProductID.USD99, 22000));</v>
      </c>
      <c r="R13" s="2" t="str">
        <f t="shared" ca="1" si="15"/>
        <v>17% off</v>
      </c>
      <c r="S13" s="9">
        <v>4.99</v>
      </c>
      <c r="T13" s="9" t="str">
        <f>VLOOKUP(S13,ProductID!$B$1:$C$7,2)</f>
        <v>USD499</v>
      </c>
      <c r="U13" s="23">
        <v>134000</v>
      </c>
      <c r="V13" s="11">
        <f t="shared" si="16"/>
        <v>3.7238805970149254E-5</v>
      </c>
      <c r="W13" s="16">
        <f t="shared" si="17"/>
        <v>0.86079651991299777</v>
      </c>
      <c r="X13" s="16">
        <f t="shared" si="2"/>
        <v>0.82752902155887231</v>
      </c>
      <c r="Y13" s="16">
        <f t="shared" si="18"/>
        <v>0.17247097844112769</v>
      </c>
      <c r="Z13" s="13">
        <f t="shared" si="35"/>
        <v>23111.111111111109</v>
      </c>
      <c r="AA13" s="16" t="str">
        <f t="shared" ca="1" si="19"/>
        <v>priceOptions.push(new PriceOptionData(1, "17% off", ProductID.USD499, 134000));</v>
      </c>
      <c r="AB13" s="2" t="str">
        <f t="shared" ca="1" si="20"/>
        <v>17% off</v>
      </c>
      <c r="AC13" s="9">
        <v>9.99</v>
      </c>
      <c r="AD13" s="9" t="str">
        <f>VLOOKUP(AC13,ProductID!$B$1:$C$7,2)</f>
        <v>USD999</v>
      </c>
      <c r="AE13" s="23">
        <v>270000</v>
      </c>
      <c r="AF13" s="11">
        <f t="shared" si="21"/>
        <v>3.6999999999999998E-5</v>
      </c>
      <c r="AG13" s="16">
        <f t="shared" si="22"/>
        <v>0.74148296593186369</v>
      </c>
      <c r="AH13" s="16">
        <f t="shared" si="4"/>
        <v>0.82222222222222208</v>
      </c>
      <c r="AI13" s="16">
        <f t="shared" si="23"/>
        <v>0.17777777777777792</v>
      </c>
      <c r="AJ13" s="13">
        <f t="shared" si="24"/>
        <v>1731.4629258516943</v>
      </c>
      <c r="AK13" s="16" t="str">
        <f t="shared" ca="1" si="25"/>
        <v>priceOptions.push(new PriceOptionData(2, "17% off", ProductID.USD999, 270000));</v>
      </c>
      <c r="AL13" s="2" t="str">
        <f t="shared" ca="1" si="26"/>
        <v>25% off</v>
      </c>
      <c r="AM13" s="9">
        <v>19.989999999999998</v>
      </c>
      <c r="AN13" s="9" t="str">
        <f>VLOOKUP(AM13,ProductID!$B$1:$C$7,2)</f>
        <v>USD1999</v>
      </c>
      <c r="AO13" s="23">
        <v>600000</v>
      </c>
      <c r="AP13" s="11">
        <f t="shared" si="27"/>
        <v>3.3316666666666666E-5</v>
      </c>
      <c r="AQ13" s="16">
        <f t="shared" si="28"/>
        <v>0.63365031698365026</v>
      </c>
      <c r="AR13" s="16">
        <f t="shared" si="5"/>
        <v>0.74037037037037035</v>
      </c>
      <c r="AS13" s="16">
        <f t="shared" si="29"/>
        <v>0.25962962962962965</v>
      </c>
      <c r="AT13" s="13">
        <f t="shared" si="30"/>
        <v>59729.729729729705</v>
      </c>
      <c r="AU13" s="16" t="str">
        <f t="shared" ca="1" si="31"/>
        <v>priceOptions.push(new PriceOptionData(3, "25% off", ProductID.USD1999, 600000));</v>
      </c>
      <c r="AW13" t="s">
        <v>58</v>
      </c>
      <c r="AX13" s="6">
        <f>VLOOKUP(AW13, ProductID!$A$1:$B$7, 2,FALSE)</f>
        <v>1.99</v>
      </c>
      <c r="AY13">
        <v>1000</v>
      </c>
      <c r="AZ13" s="5" t="str">
        <f>SUBSTITUTE("#% off", "#", FIXED(BE13 * 100, 0))</f>
        <v>-19% off</v>
      </c>
      <c r="BA13" t="s">
        <v>59</v>
      </c>
      <c r="BB13" s="6">
        <f>VLOOKUP(BA13, ProductID!$A$1:$B$7, 2,FALSE)</f>
        <v>4.99</v>
      </c>
      <c r="BC13">
        <v>2100</v>
      </c>
      <c r="BD13" s="3">
        <f t="shared" si="6"/>
        <v>-407</v>
      </c>
      <c r="BE13" s="4">
        <f t="shared" si="7"/>
        <v>-0.19380952380952388</v>
      </c>
      <c r="BF13" s="5" t="str">
        <f>SUBSTITUTE("#% off", "#", FIXED(BK13 * 100, 0))</f>
        <v>7% off</v>
      </c>
      <c r="BG13" t="s">
        <v>60</v>
      </c>
      <c r="BH13" s="6">
        <f>VLOOKUP(BG13, ProductID!$A$1:$B$7, 2,FALSE)</f>
        <v>9.99</v>
      </c>
      <c r="BI13">
        <v>5400</v>
      </c>
      <c r="BJ13" s="3">
        <f t="shared" si="8"/>
        <v>380</v>
      </c>
      <c r="BK13" s="4">
        <f t="shared" si="9"/>
        <v>7.0370370370370416E-2</v>
      </c>
      <c r="BL13" s="5" t="str">
        <f>SUBSTITUTE("#% off", "#", FIXED(BQ13 * 100, 0))</f>
        <v>13% off</v>
      </c>
      <c r="BM13" t="s">
        <v>61</v>
      </c>
      <c r="BN13" s="6">
        <f>VLOOKUP(BM13, ProductID!$A$1:$B$7, 2,FALSE)</f>
        <v>19.989999999999998</v>
      </c>
      <c r="BO13">
        <v>11500</v>
      </c>
      <c r="BP13" s="3">
        <f t="shared" si="10"/>
        <v>1455</v>
      </c>
      <c r="BQ13" s="4">
        <f t="shared" si="11"/>
        <v>0.12652173913043474</v>
      </c>
      <c r="BR13" t="str">
        <f t="shared" si="32"/>
        <v>_pricesOptions.push(AddEasterPriceOptions);</v>
      </c>
      <c r="BS13" t="str">
        <f t="shared" ca="1" si="33"/>
        <v>private function get AddEasterPriceOptions():PriceOptionsData{var priceOptions:Vector.&lt;PriceOptionData&gt; = new Vector.&lt;PriceOptionData&gt;();priceOptions.push(new PriceOptionData(0, "", ProductID.USD99, 22000));priceOptions.push(new PriceOptionData(1, "17% off", ProductID.USD499, 134000));priceOptions.push(new PriceOptionData(2, "17% off", ProductID.USD999, 270000));priceOptions.push(new PriceOptionData(3, "25% off", ProductID.USD1999, 600000));return new PriceOptionsData(6, "Easter Sale", priceOptions, new EasterScheduler(), true);}</v>
      </c>
    </row>
    <row r="14" spans="1:71">
      <c r="A14" s="1">
        <v>17</v>
      </c>
      <c r="B14" s="1">
        <v>2</v>
      </c>
      <c r="C14" s="2" t="s">
        <v>91</v>
      </c>
      <c r="D14" s="2" t="s">
        <v>22</v>
      </c>
      <c r="E14" s="25" t="s">
        <v>102</v>
      </c>
      <c r="F14" s="8">
        <f t="shared" ca="1" si="34"/>
        <v>3</v>
      </c>
      <c r="G14" s="2" t="str">
        <f ca="1">VLOOKUP($F14,SaleType!$A$1:$B$3, 2, FALSE)</f>
        <v>{1} Chips for Free</v>
      </c>
      <c r="H14" s="2" t="s">
        <v>46</v>
      </c>
      <c r="I14" s="2" t="str">
        <f t="shared" si="12"/>
        <v>return new PriceOptionsData(17, "Halloween Sale", priceOptions, new HalloweenScheduler(), true);</v>
      </c>
      <c r="K14" s="9">
        <v>0.99</v>
      </c>
      <c r="L14" s="9" t="str">
        <f>VLOOKUP(K14,ProductID!$B$1:$C$7,2)</f>
        <v>USD99</v>
      </c>
      <c r="M14" s="13">
        <v>55000</v>
      </c>
      <c r="N14" s="11">
        <f t="shared" si="0"/>
        <v>1.8E-5</v>
      </c>
      <c r="O14" s="16">
        <f t="shared" si="13"/>
        <v>0.27272727272727271</v>
      </c>
      <c r="P14" s="16">
        <f t="shared" si="1"/>
        <v>1</v>
      </c>
      <c r="Q14" s="16" t="str">
        <f t="shared" si="14"/>
        <v>priceOptions.push(new PriceOptionData(0, "", ProductID.USD99, 55000));</v>
      </c>
      <c r="R14" s="2" t="str">
        <f t="shared" ca="1" si="15"/>
        <v>56000 Chips for Free</v>
      </c>
      <c r="S14" s="9">
        <v>9.99</v>
      </c>
      <c r="T14" s="9" t="str">
        <f>VLOOKUP(S14,ProductID!$B$1:$C$7,2)</f>
        <v>USD999</v>
      </c>
      <c r="U14" s="23">
        <v>611000</v>
      </c>
      <c r="V14" s="11">
        <f t="shared" si="16"/>
        <v>1.6350245499181671E-5</v>
      </c>
      <c r="W14" s="16">
        <f t="shared" si="17"/>
        <v>0.377945373347918</v>
      </c>
      <c r="X14" s="16">
        <f t="shared" si="2"/>
        <v>0.90834697217675942</v>
      </c>
      <c r="Y14" s="16">
        <f t="shared" si="18"/>
        <v>9.1653027823240585E-2</v>
      </c>
      <c r="Z14" s="13">
        <f t="shared" si="35"/>
        <v>56000</v>
      </c>
      <c r="AA14" s="16" t="str">
        <f t="shared" ca="1" si="19"/>
        <v>priceOptions.push(new PriceOptionData(1, "56000 Chips for Free", ProductID.USD999, 611000));</v>
      </c>
      <c r="AB14" s="2" t="str">
        <f t="shared" ca="1" si="20"/>
        <v>377388 Chips for Free</v>
      </c>
      <c r="AC14" s="9">
        <v>19.989999999999998</v>
      </c>
      <c r="AD14" s="9" t="str">
        <f>VLOOKUP(AC14,ProductID!$B$1:$C$7,2)</f>
        <v>USD1999</v>
      </c>
      <c r="AE14" s="23">
        <v>1600000</v>
      </c>
      <c r="AF14" s="11">
        <f t="shared" si="21"/>
        <v>1.2493749999999999E-5</v>
      </c>
      <c r="AG14" s="16">
        <f t="shared" si="22"/>
        <v>0.25037575150300601</v>
      </c>
      <c r="AH14" s="16">
        <f t="shared" si="4"/>
        <v>0.69409722222222214</v>
      </c>
      <c r="AI14" s="16">
        <f t="shared" si="23"/>
        <v>0.30590277777777786</v>
      </c>
      <c r="AJ14" s="13">
        <f t="shared" si="24"/>
        <v>377388.38838838856</v>
      </c>
      <c r="AK14" s="16" t="str">
        <f t="shared" ca="1" si="25"/>
        <v>priceOptions.push(new PriceOptionData(2, "377388 Chips for Free", ProductID.USD1999, 1600000));</v>
      </c>
      <c r="AL14" s="2" t="str">
        <f t="shared" ca="1" si="26"/>
        <v>498799 Chips for Free</v>
      </c>
      <c r="AM14" s="9">
        <v>49.99</v>
      </c>
      <c r="AN14" s="9" t="str">
        <f>VLOOKUP(AM14,ProductID!$B$1:$C$7,2)</f>
        <v>USD4999</v>
      </c>
      <c r="AO14" s="23">
        <v>4500000</v>
      </c>
      <c r="AP14" s="11">
        <f t="shared" si="27"/>
        <v>1.1108888888888889E-5</v>
      </c>
      <c r="AQ14" s="16">
        <f t="shared" si="28"/>
        <v>0.21128016905794683</v>
      </c>
      <c r="AR14" s="16">
        <f t="shared" si="5"/>
        <v>0.61716049382716054</v>
      </c>
      <c r="AS14" s="16">
        <f t="shared" si="29"/>
        <v>0.38283950617283946</v>
      </c>
      <c r="AT14" s="13">
        <f t="shared" si="30"/>
        <v>498799.39969984954</v>
      </c>
      <c r="AU14" s="16" t="str">
        <f t="shared" ca="1" si="31"/>
        <v>priceOptions.push(new PriceOptionData(3, "498799 Chips for Free", ProductID.USD4999, 4500000));</v>
      </c>
      <c r="AW14" t="s">
        <v>59</v>
      </c>
      <c r="AX14" s="6">
        <f>VLOOKUP(AW14, ProductID!$A$1:$B$7, 2,FALSE)</f>
        <v>4.99</v>
      </c>
      <c r="AY14">
        <v>1000</v>
      </c>
      <c r="AZ14" s="5" t="str">
        <f>SUBSTITUTE("#% Sale", "#", FIXED(BE14 * 100, 0))</f>
        <v>5% Sale</v>
      </c>
      <c r="BA14" t="s">
        <v>60</v>
      </c>
      <c r="BB14" s="6">
        <f>VLOOKUP(BA14, ProductID!$A$1:$B$7, 2,FALSE)</f>
        <v>9.99</v>
      </c>
      <c r="BC14">
        <v>2100</v>
      </c>
      <c r="BD14" s="3">
        <f t="shared" si="6"/>
        <v>98</v>
      </c>
      <c r="BE14" s="4">
        <f t="shared" si="7"/>
        <v>4.6666666666666634E-2</v>
      </c>
      <c r="BF14" s="5" t="str">
        <f>SUBSTITUTE("#% Sale", "#", FIXED(BK14 * 100, 0))</f>
        <v>26% Sale</v>
      </c>
      <c r="BG14" t="s">
        <v>61</v>
      </c>
      <c r="BH14" s="6">
        <f>VLOOKUP(BG14, ProductID!$A$1:$B$7, 2,FALSE)</f>
        <v>19.989999999999998</v>
      </c>
      <c r="BI14">
        <v>5400</v>
      </c>
      <c r="BJ14" s="3">
        <f t="shared" si="8"/>
        <v>1394</v>
      </c>
      <c r="BK14" s="4">
        <f t="shared" si="9"/>
        <v>0.25814814814814813</v>
      </c>
      <c r="BL14" s="5" t="str">
        <f>SUBSTITUTE("#% Sale", "#", FIXED(BQ14 * 100, 0))</f>
        <v>13% Sale</v>
      </c>
      <c r="BM14" t="s">
        <v>62</v>
      </c>
      <c r="BN14" s="6">
        <f>VLOOKUP(BM14, ProductID!$A$1:$B$7, 2,FALSE)</f>
        <v>49.99</v>
      </c>
      <c r="BO14">
        <v>11500</v>
      </c>
      <c r="BP14" s="3">
        <f t="shared" si="10"/>
        <v>1482</v>
      </c>
      <c r="BQ14" s="4">
        <f t="shared" si="11"/>
        <v>0.12886956521739135</v>
      </c>
      <c r="BR14" t="str">
        <f t="shared" si="32"/>
        <v>_pricesOptions.push(AddHalloweenPriceOptions);</v>
      </c>
      <c r="BS14" t="str">
        <f t="shared" ca="1" si="33"/>
        <v>private function get AddHalloweenPriceOptions():PriceOptionsData{var priceOptions:Vector.&lt;PriceOptionData&gt; = new Vector.&lt;PriceOptionData&gt;();priceOptions.push(new PriceOptionData(0, "", ProductID.USD99, 55000));priceOptions.push(new PriceOptionData(1, "56000 Chips for Free", ProductID.USD999, 611000));priceOptions.push(new PriceOptionData(2, "377388 Chips for Free", ProductID.USD1999, 1600000));priceOptions.push(new PriceOptionData(3, "498799 Chips for Free", ProductID.USD4999, 4500000));return new PriceOptionsData(17, "Halloween Sale", priceOptions, new HalloweenScheduler(), true);}</v>
      </c>
    </row>
    <row r="15" spans="1:71">
      <c r="A15" s="1">
        <v>18</v>
      </c>
      <c r="B15" s="1">
        <v>2</v>
      </c>
      <c r="C15" s="2" t="s">
        <v>92</v>
      </c>
      <c r="D15" s="2" t="s">
        <v>23</v>
      </c>
      <c r="E15" s="25" t="s">
        <v>102</v>
      </c>
      <c r="F15" s="8">
        <f t="shared" ca="1" si="34"/>
        <v>2</v>
      </c>
      <c r="G15" s="2" t="str">
        <f ca="1">VLOOKUP($F15,SaleType!$A$1:$B$3, 2, FALSE)</f>
        <v>{0}% Sale</v>
      </c>
      <c r="H15" s="2" t="s">
        <v>47</v>
      </c>
      <c r="I15" s="2" t="str">
        <f t="shared" si="12"/>
        <v>return new PriceOptionsData(18, "Independece Day", priceOptions, new IndependenceDayScheduler(), true);</v>
      </c>
      <c r="K15" s="9">
        <v>0.99</v>
      </c>
      <c r="L15" s="9" t="str">
        <f>VLOOKUP(K15,ProductID!$B$1:$C$7,2)</f>
        <v>USD99</v>
      </c>
      <c r="M15" s="13">
        <v>20000</v>
      </c>
      <c r="N15" s="11">
        <f t="shared" si="0"/>
        <v>4.9499999999999997E-5</v>
      </c>
      <c r="O15" s="16">
        <f t="shared" si="13"/>
        <v>0.74999999999999989</v>
      </c>
      <c r="P15" s="16">
        <f t="shared" si="1"/>
        <v>1</v>
      </c>
      <c r="Q15" s="16" t="str">
        <f t="shared" si="14"/>
        <v>priceOptions.push(new PriceOptionData(0, "", ProductID.USD99, 20000));</v>
      </c>
      <c r="R15" s="2" t="str">
        <f t="shared" ca="1" si="15"/>
        <v>24% Sale</v>
      </c>
      <c r="S15" s="9">
        <v>1.99</v>
      </c>
      <c r="T15" s="9" t="str">
        <f>VLOOKUP(S15,ProductID!$B$1:$C$7,2)</f>
        <v>USD199</v>
      </c>
      <c r="U15" s="23">
        <v>53000</v>
      </c>
      <c r="V15" s="11">
        <f t="shared" si="16"/>
        <v>3.7547169811320751E-5</v>
      </c>
      <c r="W15" s="16">
        <f t="shared" si="17"/>
        <v>0.8679245283018866</v>
      </c>
      <c r="X15" s="16">
        <f t="shared" si="2"/>
        <v>0.75852868305698495</v>
      </c>
      <c r="Y15" s="16">
        <f t="shared" si="18"/>
        <v>0.24147131694301505</v>
      </c>
      <c r="Z15" s="13">
        <f t="shared" si="35"/>
        <v>12797.979797979795</v>
      </c>
      <c r="AA15" s="16" t="str">
        <f t="shared" ca="1" si="19"/>
        <v>priceOptions.push(new PriceOptionData(1, "24% Sale", ProductID.USD199, 53000));</v>
      </c>
      <c r="AB15" s="2" t="str">
        <f t="shared" ca="1" si="20"/>
        <v>32% Sale</v>
      </c>
      <c r="AC15" s="9">
        <v>4.99</v>
      </c>
      <c r="AD15" s="9" t="str">
        <f>VLOOKUP(AC15,ProductID!$B$1:$C$7,2)</f>
        <v>USD499</v>
      </c>
      <c r="AE15" s="23">
        <v>150000</v>
      </c>
      <c r="AF15" s="11">
        <f t="shared" si="21"/>
        <v>3.3266666666666671E-5</v>
      </c>
      <c r="AG15" s="16">
        <f t="shared" si="22"/>
        <v>0.66666666666666674</v>
      </c>
      <c r="AH15" s="16">
        <f t="shared" si="4"/>
        <v>0.67205387205387224</v>
      </c>
      <c r="AI15" s="16">
        <f t="shared" si="23"/>
        <v>0.32794612794612776</v>
      </c>
      <c r="AJ15" s="13">
        <f t="shared" si="24"/>
        <v>17100.502512562816</v>
      </c>
      <c r="AK15" s="16" t="str">
        <f t="shared" ca="1" si="25"/>
        <v>priceOptions.push(new PriceOptionData(2, "32% Sale", ProductID.USD499, 150000));</v>
      </c>
      <c r="AL15" s="2" t="str">
        <f t="shared" ca="1" si="26"/>
        <v>34% Sale</v>
      </c>
      <c r="AM15" s="9">
        <v>9.99</v>
      </c>
      <c r="AN15" s="9" t="str">
        <f>VLOOKUP(AM15,ProductID!$B$1:$C$7,2)</f>
        <v>USD999</v>
      </c>
      <c r="AO15" s="23">
        <v>310000</v>
      </c>
      <c r="AP15" s="11">
        <f t="shared" si="27"/>
        <v>3.2225806451612904E-5</v>
      </c>
      <c r="AQ15" s="16">
        <f t="shared" si="28"/>
        <v>0.61290322580645162</v>
      </c>
      <c r="AR15" s="16">
        <f t="shared" si="5"/>
        <v>0.65102639296187692</v>
      </c>
      <c r="AS15" s="16">
        <f t="shared" si="29"/>
        <v>0.34897360703812308</v>
      </c>
      <c r="AT15" s="13">
        <f t="shared" si="30"/>
        <v>9699.398797595175</v>
      </c>
      <c r="AU15" s="16" t="str">
        <f t="shared" ca="1" si="31"/>
        <v>priceOptions.push(new PriceOptionData(3, "34% Sale", ProductID.USD999, 310000));</v>
      </c>
      <c r="AW15" t="s">
        <v>57</v>
      </c>
      <c r="AX15" s="6">
        <f>VLOOKUP(AW15, ProductID!$A$1:$B$7, 2,FALSE)</f>
        <v>0.99</v>
      </c>
      <c r="AY15">
        <v>1000</v>
      </c>
      <c r="AZ15" s="5" t="str">
        <f>SUBSTITUTE("#% off", "#", FIXED(BE15 * 100, 0))</f>
        <v>4% off</v>
      </c>
      <c r="BA15" t="s">
        <v>58</v>
      </c>
      <c r="BB15" s="6">
        <f>VLOOKUP(BA15, ProductID!$A$1:$B$7, 2,FALSE)</f>
        <v>1.99</v>
      </c>
      <c r="BC15">
        <v>2100</v>
      </c>
      <c r="BD15" s="3">
        <f t="shared" si="6"/>
        <v>90</v>
      </c>
      <c r="BE15" s="4">
        <f t="shared" si="7"/>
        <v>4.2857142857142816E-2</v>
      </c>
      <c r="BF15" s="5" t="str">
        <f>SUBSTITUTE("#% off", "#", FIXED(BK15 * 100, 0))</f>
        <v>7% off</v>
      </c>
      <c r="BG15" t="s">
        <v>59</v>
      </c>
      <c r="BH15" s="6">
        <f>VLOOKUP(BG15, ProductID!$A$1:$B$7, 2,FALSE)</f>
        <v>4.99</v>
      </c>
      <c r="BI15">
        <v>5400</v>
      </c>
      <c r="BJ15" s="3">
        <f t="shared" si="8"/>
        <v>360</v>
      </c>
      <c r="BK15" s="4">
        <f t="shared" si="9"/>
        <v>6.6666666666666652E-2</v>
      </c>
      <c r="BL15" s="5" t="str">
        <f>SUBSTITUTE("#% off", "#", FIXED(BQ15 * 100, 0))</f>
        <v>12% off</v>
      </c>
      <c r="BM15" t="s">
        <v>60</v>
      </c>
      <c r="BN15" s="6">
        <f>VLOOKUP(BM15, ProductID!$A$1:$B$7, 2,FALSE)</f>
        <v>9.99</v>
      </c>
      <c r="BO15">
        <v>11500</v>
      </c>
      <c r="BP15" s="3">
        <f t="shared" si="10"/>
        <v>1410</v>
      </c>
      <c r="BQ15" s="4">
        <f t="shared" si="11"/>
        <v>0.12260869565217392</v>
      </c>
      <c r="BR15" t="str">
        <f t="shared" si="32"/>
        <v>_pricesOptions.push(AddIndependenceDayPriceOptions);</v>
      </c>
      <c r="BS15" t="str">
        <f t="shared" ca="1" si="33"/>
        <v>private function get AddIndependenceDayPriceOptions():PriceOptionsData{var priceOptions:Vector.&lt;PriceOptionData&gt; = new Vector.&lt;PriceOptionData&gt;();priceOptions.push(new PriceOptionData(0, "", ProductID.USD99, 20000));priceOptions.push(new PriceOptionData(1, "24% Sale", ProductID.USD199, 53000));priceOptions.push(new PriceOptionData(2, "32% Sale", ProductID.USD499, 150000));priceOptions.push(new PriceOptionData(3, "34% Sale", ProductID.USD999, 310000));return new PriceOptionsData(18, "Independece Day", priceOptions, new IndependenceDayScheduler(), true);}</v>
      </c>
    </row>
    <row r="16" spans="1:71">
      <c r="A16" s="1">
        <v>19</v>
      </c>
      <c r="B16" s="1">
        <v>2</v>
      </c>
      <c r="C16" s="2" t="s">
        <v>93</v>
      </c>
      <c r="D16" s="2" t="s">
        <v>24</v>
      </c>
      <c r="E16" s="25" t="s">
        <v>102</v>
      </c>
      <c r="F16" s="8">
        <v>2</v>
      </c>
      <c r="G16" s="2" t="str">
        <f>VLOOKUP($F16,SaleType!$A$1:$B$3, 2, FALSE)</f>
        <v>{0}% Sale</v>
      </c>
      <c r="H16" s="2" t="s">
        <v>48</v>
      </c>
      <c r="I16" s="2" t="str">
        <f t="shared" si="12"/>
        <v>return new PriceOptionsData(19, "Mother Day", priceOptions, new MothersDayScheduler(), true);</v>
      </c>
      <c r="K16" s="9">
        <v>0.99</v>
      </c>
      <c r="L16" s="9" t="str">
        <f>VLOOKUP(K16,ProductID!$B$1:$C$7,2)</f>
        <v>USD99</v>
      </c>
      <c r="M16" s="13">
        <v>80000</v>
      </c>
      <c r="N16" s="11">
        <f t="shared" si="0"/>
        <v>1.2374999999999999E-5</v>
      </c>
      <c r="O16" s="16">
        <f t="shared" si="13"/>
        <v>0.18749999999999997</v>
      </c>
      <c r="P16" s="16">
        <f t="shared" si="1"/>
        <v>1</v>
      </c>
      <c r="Q16" s="16" t="str">
        <f t="shared" si="14"/>
        <v>priceOptions.push(new PriceOptionData(0, "", ProductID.USD99, 80000));</v>
      </c>
      <c r="R16" s="2" t="str">
        <f t="shared" si="15"/>
        <v>23% Sale</v>
      </c>
      <c r="S16" s="9">
        <v>9.99</v>
      </c>
      <c r="T16" s="9" t="str">
        <f>VLOOKUP(S16,ProductID!$B$1:$C$7,2)</f>
        <v>USD999</v>
      </c>
      <c r="U16" s="23">
        <v>1050000</v>
      </c>
      <c r="V16" s="11">
        <f t="shared" si="16"/>
        <v>9.5142857142857137E-6</v>
      </c>
      <c r="W16" s="16">
        <f t="shared" si="17"/>
        <v>0.21992821249102654</v>
      </c>
      <c r="X16" s="16">
        <f t="shared" si="2"/>
        <v>0.76883116883116887</v>
      </c>
      <c r="Y16" s="16">
        <f t="shared" si="18"/>
        <v>0.23116883116883113</v>
      </c>
      <c r="Z16" s="13">
        <f t="shared" si="35"/>
        <v>242727.27272727271</v>
      </c>
      <c r="AA16" s="16" t="str">
        <f t="shared" si="19"/>
        <v>priceOptions.push(new PriceOptionData(1, "23% Sale", ProductID.USD999, 1050000));</v>
      </c>
      <c r="AB16" s="2" t="str">
        <f t="shared" si="20"/>
        <v>19% Sale</v>
      </c>
      <c r="AC16" s="9">
        <v>19.989999999999998</v>
      </c>
      <c r="AD16" s="9" t="str">
        <f>VLOOKUP(AC16,ProductID!$B$1:$C$7,2)</f>
        <v>USD1999</v>
      </c>
      <c r="AE16" s="23">
        <v>2000000</v>
      </c>
      <c r="AF16" s="11">
        <f t="shared" si="21"/>
        <v>9.995E-6</v>
      </c>
      <c r="AG16" s="16">
        <f t="shared" si="22"/>
        <v>0.20030060120240481</v>
      </c>
      <c r="AH16" s="16">
        <f t="shared" si="4"/>
        <v>0.80767676767676777</v>
      </c>
      <c r="AI16" s="16">
        <f t="shared" si="23"/>
        <v>0.19232323232323223</v>
      </c>
      <c r="AJ16" s="13">
        <f t="shared" si="24"/>
        <v>-101051.05105105089</v>
      </c>
      <c r="AK16" s="16" t="str">
        <f t="shared" si="25"/>
        <v>priceOptions.push(new PriceOptionData(2, "19% Sale", ProductID.USD1999, 2000000));</v>
      </c>
      <c r="AL16" s="2" t="str">
        <f t="shared" si="26"/>
        <v>10% Sale</v>
      </c>
      <c r="AM16" s="9">
        <v>49.99</v>
      </c>
      <c r="AN16" s="9" t="str">
        <f>VLOOKUP(AM16,ProductID!$B$1:$C$7,2)</f>
        <v>USD4999</v>
      </c>
      <c r="AO16" s="23">
        <v>4500000</v>
      </c>
      <c r="AP16" s="11">
        <f t="shared" si="27"/>
        <v>1.1108888888888889E-5</v>
      </c>
      <c r="AQ16" s="16">
        <f t="shared" si="28"/>
        <v>0.21128016905794683</v>
      </c>
      <c r="AR16" s="16">
        <f t="shared" si="5"/>
        <v>0.89768799102132446</v>
      </c>
      <c r="AS16" s="16">
        <f t="shared" si="29"/>
        <v>0.10231200897867554</v>
      </c>
      <c r="AT16" s="13">
        <f t="shared" si="30"/>
        <v>-501500.75037518796</v>
      </c>
      <c r="AU16" s="16" t="str">
        <f t="shared" si="31"/>
        <v>priceOptions.push(new PriceOptionData(3, "10% Sale", ProductID.USD4999, 4500000));</v>
      </c>
      <c r="AW16" t="s">
        <v>61</v>
      </c>
      <c r="AX16" s="6">
        <f>VLOOKUP(AW16, ProductID!$A$1:$B$7, 2,FALSE)</f>
        <v>19.989999999999998</v>
      </c>
      <c r="AY16">
        <v>1000</v>
      </c>
      <c r="AZ16" s="5" t="str">
        <f>SUBSTITUTE("#% off", "#", FIXED(BE16 * 100, 0))</f>
        <v>76% off</v>
      </c>
      <c r="BA16" t="s">
        <v>60</v>
      </c>
      <c r="BB16" s="6">
        <f>VLOOKUP(BA16, ProductID!$A$1:$B$7, 2,FALSE)</f>
        <v>9.99</v>
      </c>
      <c r="BC16">
        <v>2100</v>
      </c>
      <c r="BD16" s="3">
        <f t="shared" si="6"/>
        <v>1601</v>
      </c>
      <c r="BE16" s="4">
        <f t="shared" si="7"/>
        <v>0.76238095238095238</v>
      </c>
      <c r="BF16" s="5" t="str">
        <f>SUBSTITUTE("#% off", "#", FIXED(BK16 * 100, 0))</f>
        <v>81% off</v>
      </c>
      <c r="BG16" t="s">
        <v>61</v>
      </c>
      <c r="BH16" s="6">
        <f>VLOOKUP(BG16, ProductID!$A$1:$B$7, 2,FALSE)</f>
        <v>19.989999999999998</v>
      </c>
      <c r="BI16">
        <v>5400</v>
      </c>
      <c r="BJ16" s="3">
        <f t="shared" si="8"/>
        <v>4400</v>
      </c>
      <c r="BK16" s="4">
        <f t="shared" si="9"/>
        <v>0.81481481481481488</v>
      </c>
      <c r="BL16" s="5" t="str">
        <f>SUBSTITUTE("#% off", "#", FIXED(BQ16 * 100, 0))</f>
        <v>78% off</v>
      </c>
      <c r="BM16" t="s">
        <v>62</v>
      </c>
      <c r="BN16" s="6">
        <f>VLOOKUP(BM16, ProductID!$A$1:$B$7, 2,FALSE)</f>
        <v>49.99</v>
      </c>
      <c r="BO16">
        <v>11500</v>
      </c>
      <c r="BP16" s="3">
        <f t="shared" si="10"/>
        <v>9000</v>
      </c>
      <c r="BQ16" s="4">
        <f t="shared" si="11"/>
        <v>0.78260869565217395</v>
      </c>
      <c r="BR16" t="str">
        <f t="shared" si="32"/>
        <v>_pricesOptions.push(AddMothersDayPriceOptions);</v>
      </c>
      <c r="BS16" t="str">
        <f t="shared" si="33"/>
        <v>private function get AddMothersDayPriceOptions():PriceOptionsData{var priceOptions:Vector.&lt;PriceOptionData&gt; = new Vector.&lt;PriceOptionData&gt;();priceOptions.push(new PriceOptionData(0, "", ProductID.USD99, 80000));priceOptions.push(new PriceOptionData(1, "23% Sale", ProductID.USD999, 1050000));priceOptions.push(new PriceOptionData(2, "19% Sale", ProductID.USD1999, 2000000));priceOptions.push(new PriceOptionData(3, "10% Sale", ProductID.USD4999, 4500000));return new PriceOptionsData(19, "Mother Day", priceOptions, new MothersDayScheduler(), true);}</v>
      </c>
    </row>
    <row r="17" spans="1:71">
      <c r="A17" s="1">
        <v>20</v>
      </c>
      <c r="B17" s="1">
        <v>2</v>
      </c>
      <c r="C17" s="2" t="s">
        <v>94</v>
      </c>
      <c r="D17" s="2" t="s">
        <v>25</v>
      </c>
      <c r="E17" s="25" t="s">
        <v>102</v>
      </c>
      <c r="F17" s="8">
        <f t="shared" ca="1" si="34"/>
        <v>1</v>
      </c>
      <c r="G17" s="2" t="str">
        <f ca="1">VLOOKUP($F17,SaleType!$A$1:$B$3, 2, FALSE)</f>
        <v>{0}% off</v>
      </c>
      <c r="H17" s="2" t="s">
        <v>49</v>
      </c>
      <c r="I17" s="2" t="str">
        <f t="shared" si="12"/>
        <v>return new PriceOptionsData(20, "New Year", priceOptions, new NewYearScheduler(), true);</v>
      </c>
      <c r="K17" s="9">
        <v>0.99</v>
      </c>
      <c r="L17" s="9" t="str">
        <f>VLOOKUP(K17,ProductID!$B$1:$C$7,2)</f>
        <v>USD99</v>
      </c>
      <c r="M17" s="13">
        <v>70000</v>
      </c>
      <c r="N17" s="11">
        <f t="shared" si="0"/>
        <v>1.4142857142857143E-5</v>
      </c>
      <c r="O17" s="16">
        <f t="shared" si="13"/>
        <v>0.21428571428571427</v>
      </c>
      <c r="P17" s="16">
        <f t="shared" si="1"/>
        <v>1</v>
      </c>
      <c r="Q17" s="16" t="str">
        <f t="shared" si="14"/>
        <v>priceOptions.push(new PriceOptionData(0, "", ProductID.USD99, 70000));</v>
      </c>
      <c r="R17" s="2" t="str">
        <f t="shared" ca="1" si="15"/>
        <v>23% off</v>
      </c>
      <c r="S17" s="9">
        <v>9.99</v>
      </c>
      <c r="T17" s="9" t="str">
        <f>VLOOKUP(S17,ProductID!$B$1:$C$7,2)</f>
        <v>USD999</v>
      </c>
      <c r="U17" s="23">
        <v>920000</v>
      </c>
      <c r="V17" s="11">
        <f t="shared" si="16"/>
        <v>1.0858695652173913E-5</v>
      </c>
      <c r="W17" s="16">
        <f t="shared" si="17"/>
        <v>0.25100502512562811</v>
      </c>
      <c r="X17" s="16">
        <f t="shared" si="2"/>
        <v>0.76778656126482214</v>
      </c>
      <c r="Y17" s="16">
        <f t="shared" si="18"/>
        <v>0.23221343873517786</v>
      </c>
      <c r="Z17" s="13">
        <f t="shared" si="35"/>
        <v>213636.36363636365</v>
      </c>
      <c r="AA17" s="16" t="str">
        <f t="shared" ca="1" si="19"/>
        <v>priceOptions.push(new PriceOptionData(1, "23% off", ProductID.USD999, 920000));</v>
      </c>
      <c r="AB17" s="2" t="str">
        <f t="shared" ca="1" si="20"/>
        <v>25% off</v>
      </c>
      <c r="AC17" s="9">
        <v>19.989999999999998</v>
      </c>
      <c r="AD17" s="9" t="str">
        <f>VLOOKUP(AC17,ProductID!$B$1:$C$7,2)</f>
        <v>USD1999</v>
      </c>
      <c r="AE17" s="23">
        <v>1900000</v>
      </c>
      <c r="AF17" s="11">
        <f t="shared" si="21"/>
        <v>1.0521052631578947E-5</v>
      </c>
      <c r="AG17" s="16">
        <f t="shared" si="22"/>
        <v>0.21084273810779453</v>
      </c>
      <c r="AH17" s="16">
        <f t="shared" si="4"/>
        <v>0.74391281233386486</v>
      </c>
      <c r="AI17" s="16">
        <f t="shared" si="23"/>
        <v>0.25608718766613514</v>
      </c>
      <c r="AJ17" s="13">
        <f t="shared" si="24"/>
        <v>59079.079079079209</v>
      </c>
      <c r="AK17" s="16" t="str">
        <f t="shared" ca="1" si="25"/>
        <v>priceOptions.push(new PriceOptionData(2, "25% off", ProductID.USD1999, 1900000));</v>
      </c>
      <c r="AL17" s="2" t="str">
        <f t="shared" ca="1" si="26"/>
        <v>29% off</v>
      </c>
      <c r="AM17" s="9">
        <v>49.99</v>
      </c>
      <c r="AN17" s="9" t="str">
        <f>VLOOKUP(AM17,ProductID!$B$1:$C$7,2)</f>
        <v>USD4999</v>
      </c>
      <c r="AO17" s="23">
        <v>5000000</v>
      </c>
      <c r="AP17" s="11">
        <f t="shared" si="27"/>
        <v>9.9979999999999998E-6</v>
      </c>
      <c r="AQ17" s="16">
        <f t="shared" si="28"/>
        <v>0.19015215215215214</v>
      </c>
      <c r="AR17" s="16">
        <f t="shared" si="5"/>
        <v>0.70692929292929285</v>
      </c>
      <c r="AS17" s="16">
        <f t="shared" si="29"/>
        <v>0.29307070707070715</v>
      </c>
      <c r="AT17" s="13">
        <f t="shared" si="30"/>
        <v>248574.2871435713</v>
      </c>
      <c r="AU17" s="16" t="str">
        <f t="shared" ca="1" si="31"/>
        <v>priceOptions.push(new PriceOptionData(3, "29% off", ProductID.USD4999, 5000000));</v>
      </c>
      <c r="AW17" t="s">
        <v>59</v>
      </c>
      <c r="AX17" s="6">
        <f>VLOOKUP(AW17, ProductID!$A$1:$B$7, 2,FALSE)</f>
        <v>4.99</v>
      </c>
      <c r="AY17">
        <v>1000</v>
      </c>
      <c r="AZ17" s="5" t="str">
        <f>SUBSTITUTE("# Chips for Free", "#", CEILING(BD17,1))</f>
        <v>98 Chips for Free</v>
      </c>
      <c r="BA17" t="s">
        <v>60</v>
      </c>
      <c r="BB17" s="6">
        <f>VLOOKUP(BA17, ProductID!$A$1:$B$7, 2,FALSE)</f>
        <v>9.99</v>
      </c>
      <c r="BC17">
        <v>2100</v>
      </c>
      <c r="BD17" s="3">
        <f t="shared" si="6"/>
        <v>98</v>
      </c>
      <c r="BE17" s="4">
        <f t="shared" si="7"/>
        <v>4.6666666666666634E-2</v>
      </c>
      <c r="BF17" s="5" t="str">
        <f>SUBSTITUTE("# Chips for Free", "#", CEILING(BJ17,1))</f>
        <v>1394 Chips for Free</v>
      </c>
      <c r="BG17" t="s">
        <v>61</v>
      </c>
      <c r="BH17" s="6">
        <f>VLOOKUP(BG17, ProductID!$A$1:$B$7, 2,FALSE)</f>
        <v>19.989999999999998</v>
      </c>
      <c r="BI17">
        <v>5400</v>
      </c>
      <c r="BJ17" s="3">
        <f t="shared" si="8"/>
        <v>1394</v>
      </c>
      <c r="BK17" s="4">
        <f t="shared" si="9"/>
        <v>0.25814814814814813</v>
      </c>
      <c r="BL17" s="5" t="str">
        <f>SUBSTITUTE("# Chips for Free", "#", CEILING(BP17,1))</f>
        <v>1482 Chips for Free</v>
      </c>
      <c r="BM17" t="s">
        <v>62</v>
      </c>
      <c r="BN17" s="6">
        <f>VLOOKUP(BM17, ProductID!$A$1:$B$7, 2,FALSE)</f>
        <v>49.99</v>
      </c>
      <c r="BO17">
        <v>11500</v>
      </c>
      <c r="BP17" s="3">
        <f t="shared" si="10"/>
        <v>1482</v>
      </c>
      <c r="BQ17" s="4">
        <f t="shared" si="11"/>
        <v>0.12886956521739135</v>
      </c>
      <c r="BR17" t="str">
        <f t="shared" si="32"/>
        <v>_pricesOptions.push(AddNewYearPriceOptions);</v>
      </c>
      <c r="BS17" t="str">
        <f t="shared" ca="1" si="33"/>
        <v>private function get AddNewYearPriceOptions():PriceOptionsData{var priceOptions:Vector.&lt;PriceOptionData&gt; = new Vector.&lt;PriceOptionData&gt;();priceOptions.push(new PriceOptionData(0, "", ProductID.USD99, 70000));priceOptions.push(new PriceOptionData(1, "23% off", ProductID.USD999, 920000));priceOptions.push(new PriceOptionData(2, "25% off", ProductID.USD1999, 1900000));priceOptions.push(new PriceOptionData(3, "29% off", ProductID.USD4999, 5000000));return new PriceOptionsData(20, "New Year", priceOptions, new NewYearScheduler(), true);}</v>
      </c>
    </row>
    <row r="18" spans="1:71">
      <c r="A18" s="1">
        <v>21</v>
      </c>
      <c r="B18" s="1">
        <v>2</v>
      </c>
      <c r="C18" s="2" t="s">
        <v>95</v>
      </c>
      <c r="D18" s="2" t="s">
        <v>26</v>
      </c>
      <c r="E18" s="25" t="s">
        <v>102</v>
      </c>
      <c r="F18" s="8">
        <f t="shared" ca="1" si="34"/>
        <v>1</v>
      </c>
      <c r="G18" s="2" t="str">
        <f ca="1">VLOOKUP($F18,SaleType!$A$1:$B$3, 2, FALSE)</f>
        <v>{0}% off</v>
      </c>
      <c r="H18" s="2" t="s">
        <v>50</v>
      </c>
      <c r="I18" s="2" t="str">
        <f t="shared" si="12"/>
        <v>return new PriceOptionsData(21, "Thanks Giving Day", priceOptions, new ThanksGivingDayScheduler(), true);</v>
      </c>
      <c r="K18" s="9">
        <v>0.99</v>
      </c>
      <c r="L18" s="9" t="str">
        <f>VLOOKUP(K18,ProductID!$B$1:$C$7,2)</f>
        <v>USD99</v>
      </c>
      <c r="M18" s="13">
        <v>24000</v>
      </c>
      <c r="N18" s="11">
        <f t="shared" si="0"/>
        <v>4.125E-5</v>
      </c>
      <c r="O18" s="16">
        <f t="shared" si="13"/>
        <v>0.625</v>
      </c>
      <c r="P18" s="16">
        <f t="shared" si="1"/>
        <v>1</v>
      </c>
      <c r="Q18" s="16" t="str">
        <f t="shared" si="14"/>
        <v>priceOptions.push(new PriceOptionData(0, "", ProductID.USD99, 24000));</v>
      </c>
      <c r="R18" s="2" t="str">
        <f t="shared" ca="1" si="15"/>
        <v>33% off</v>
      </c>
      <c r="S18" s="9">
        <v>4.99</v>
      </c>
      <c r="T18" s="9" t="str">
        <f>VLOOKUP(S18,ProductID!$B$1:$C$7,2)</f>
        <v>USD499</v>
      </c>
      <c r="U18" s="23">
        <v>182000</v>
      </c>
      <c r="V18" s="11">
        <f t="shared" si="16"/>
        <v>2.7417582417582419E-5</v>
      </c>
      <c r="W18" s="16">
        <f t="shared" si="17"/>
        <v>0.63377326191396544</v>
      </c>
      <c r="X18" s="16">
        <f t="shared" si="2"/>
        <v>0.6646686646686647</v>
      </c>
      <c r="Y18" s="16">
        <f t="shared" si="18"/>
        <v>0.3353313353313353</v>
      </c>
      <c r="Z18" s="13">
        <f t="shared" si="35"/>
        <v>61030.303030303025</v>
      </c>
      <c r="AA18" s="16" t="str">
        <f t="shared" ca="1" si="19"/>
        <v>priceOptions.push(new PriceOptionData(1, "33% off", ProductID.USD499, 182000));</v>
      </c>
      <c r="AB18" s="2" t="str">
        <f t="shared" ca="1" si="20"/>
        <v>34% off</v>
      </c>
      <c r="AC18" s="9">
        <v>9.99</v>
      </c>
      <c r="AD18" s="9" t="str">
        <f>VLOOKUP(AC18,ProductID!$B$1:$C$7,2)</f>
        <v>USD999</v>
      </c>
      <c r="AE18" s="23">
        <v>370000</v>
      </c>
      <c r="AF18" s="11">
        <f t="shared" si="21"/>
        <v>2.6999999999999999E-5</v>
      </c>
      <c r="AG18" s="16">
        <f t="shared" si="22"/>
        <v>0.5410821643286573</v>
      </c>
      <c r="AH18" s="16">
        <f t="shared" si="4"/>
        <v>0.65454545454545454</v>
      </c>
      <c r="AI18" s="16">
        <f t="shared" si="23"/>
        <v>0.34545454545454546</v>
      </c>
      <c r="AJ18" s="13">
        <f t="shared" si="24"/>
        <v>5635.2705410821945</v>
      </c>
      <c r="AK18" s="16" t="str">
        <f t="shared" ca="1" si="25"/>
        <v>priceOptions.push(new PriceOptionData(2, "34% off", ProductID.USD999, 370000));</v>
      </c>
      <c r="AL18" s="2" t="str">
        <f t="shared" ca="1" si="26"/>
        <v>39% off</v>
      </c>
      <c r="AM18" s="9">
        <v>19.989999999999998</v>
      </c>
      <c r="AN18" s="9" t="str">
        <f>VLOOKUP(AM18,ProductID!$B$1:$C$7,2)</f>
        <v>USD1999</v>
      </c>
      <c r="AO18" s="23">
        <v>800000</v>
      </c>
      <c r="AP18" s="11">
        <f t="shared" si="27"/>
        <v>2.4987499999999998E-5</v>
      </c>
      <c r="AQ18" s="16">
        <f t="shared" si="28"/>
        <v>0.4752377377377377</v>
      </c>
      <c r="AR18" s="16">
        <f t="shared" si="5"/>
        <v>0.60575757575757572</v>
      </c>
      <c r="AS18" s="16">
        <f t="shared" si="29"/>
        <v>0.39424242424242428</v>
      </c>
      <c r="AT18" s="13">
        <f t="shared" si="30"/>
        <v>59629.629629629781</v>
      </c>
      <c r="AU18" s="16" t="str">
        <f t="shared" ca="1" si="31"/>
        <v>priceOptions.push(new PriceOptionData(3, "39% off", ProductID.USD1999, 800000));</v>
      </c>
      <c r="AW18" t="s">
        <v>58</v>
      </c>
      <c r="AX18" s="6">
        <f>VLOOKUP(AW18, ProductID!$A$1:$B$7, 2,FALSE)</f>
        <v>1.99</v>
      </c>
      <c r="AY18">
        <v>1000</v>
      </c>
      <c r="AZ18" s="5" t="str">
        <f>SUBSTITUTE("#% Sale", "#", FIXED(BE18 * 100, 0))</f>
        <v>-19% Sale</v>
      </c>
      <c r="BA18" t="s">
        <v>59</v>
      </c>
      <c r="BB18" s="6">
        <f>VLOOKUP(BA18, ProductID!$A$1:$B$7, 2,FALSE)</f>
        <v>4.99</v>
      </c>
      <c r="BC18">
        <v>2100</v>
      </c>
      <c r="BD18" s="3">
        <f t="shared" si="6"/>
        <v>-407</v>
      </c>
      <c r="BE18" s="4">
        <f t="shared" si="7"/>
        <v>-0.19380952380952388</v>
      </c>
      <c r="BF18" s="5" t="str">
        <f>SUBSTITUTE("#% Sale", "#", FIXED(BK18 * 100, 0))</f>
        <v>7% Sale</v>
      </c>
      <c r="BG18" t="s">
        <v>60</v>
      </c>
      <c r="BH18" s="6">
        <f>VLOOKUP(BG18, ProductID!$A$1:$B$7, 2,FALSE)</f>
        <v>9.99</v>
      </c>
      <c r="BI18">
        <v>5400</v>
      </c>
      <c r="BJ18" s="3">
        <f t="shared" si="8"/>
        <v>380</v>
      </c>
      <c r="BK18" s="4">
        <f t="shared" si="9"/>
        <v>7.0370370370370416E-2</v>
      </c>
      <c r="BL18" s="5" t="str">
        <f>SUBSTITUTE("#% Sale", "#", FIXED(BQ18 * 100, 0))</f>
        <v>13% Sale</v>
      </c>
      <c r="BM18" t="s">
        <v>61</v>
      </c>
      <c r="BN18" s="6">
        <f>VLOOKUP(BM18, ProductID!$A$1:$B$7, 2,FALSE)</f>
        <v>19.989999999999998</v>
      </c>
      <c r="BO18">
        <v>11500</v>
      </c>
      <c r="BP18" s="3">
        <f t="shared" si="10"/>
        <v>1455</v>
      </c>
      <c r="BQ18" s="4">
        <f t="shared" si="11"/>
        <v>0.12652173913043474</v>
      </c>
      <c r="BR18" t="str">
        <f t="shared" si="32"/>
        <v>_pricesOptions.push(AddThanksGivingDayPriceOptions);</v>
      </c>
      <c r="BS18" t="str">
        <f t="shared" ca="1" si="33"/>
        <v>private function get AddThanksGivingDayPriceOptions():PriceOptionsData{var priceOptions:Vector.&lt;PriceOptionData&gt; = new Vector.&lt;PriceOptionData&gt;();priceOptions.push(new PriceOptionData(0, "", ProductID.USD99, 24000));priceOptions.push(new PriceOptionData(1, "33% off", ProductID.USD499, 182000));priceOptions.push(new PriceOptionData(2, "34% off", ProductID.USD999, 370000));priceOptions.push(new PriceOptionData(3, "39% off", ProductID.USD1999, 800000));return new PriceOptionsData(21, "Thanks Giving Day", priceOptions, new ThanksGivingDayScheduler(), true);}</v>
      </c>
    </row>
    <row r="19" spans="1:71">
      <c r="A19" s="1">
        <v>23</v>
      </c>
      <c r="B19" s="1">
        <v>2</v>
      </c>
      <c r="C19" s="2" t="s">
        <v>96</v>
      </c>
      <c r="D19" s="2" t="s">
        <v>28</v>
      </c>
      <c r="E19" s="25" t="s">
        <v>102</v>
      </c>
      <c r="F19" s="8">
        <f t="shared" ca="1" si="34"/>
        <v>2</v>
      </c>
      <c r="G19" s="2" t="str">
        <f ca="1">VLOOKUP($F19,SaleType!$A$1:$B$3, 2, FALSE)</f>
        <v>{0}% Sale</v>
      </c>
      <c r="H19" s="2" t="s">
        <v>33</v>
      </c>
      <c r="I19" s="2" t="str">
        <f t="shared" si="12"/>
        <v>return new PriceOptionsData(23, "Lovers Sale", priceOptions, new ValentinesScheduler(), true);</v>
      </c>
      <c r="K19" s="9">
        <v>0.99</v>
      </c>
      <c r="L19" s="9" t="str">
        <f>VLOOKUP(K19,ProductID!$B$1:$C$7,2)</f>
        <v>USD99</v>
      </c>
      <c r="M19" s="13">
        <v>25000</v>
      </c>
      <c r="N19" s="11">
        <f t="shared" si="0"/>
        <v>3.96E-5</v>
      </c>
      <c r="O19" s="16">
        <f t="shared" si="13"/>
        <v>0.6</v>
      </c>
      <c r="P19" s="16">
        <f t="shared" si="1"/>
        <v>1</v>
      </c>
      <c r="Q19" s="16" t="str">
        <f t="shared" si="14"/>
        <v>priceOptions.push(new PriceOptionData(0, "", ProductID.USD99, 25000));</v>
      </c>
      <c r="R19" s="2" t="str">
        <f t="shared" ca="1" si="15"/>
        <v>23% Sale</v>
      </c>
      <c r="S19" s="9">
        <v>4.99</v>
      </c>
      <c r="T19" s="9" t="str">
        <f>VLOOKUP(S19,ProductID!$B$1:$C$7,2)</f>
        <v>USD499</v>
      </c>
      <c r="U19" s="23">
        <v>164000</v>
      </c>
      <c r="V19" s="11">
        <f t="shared" si="16"/>
        <v>3.0426829268292683E-5</v>
      </c>
      <c r="W19" s="16">
        <f t="shared" si="17"/>
        <v>0.70333374188013231</v>
      </c>
      <c r="X19" s="16">
        <f t="shared" si="2"/>
        <v>0.76835427445183546</v>
      </c>
      <c r="Y19" s="16">
        <f t="shared" si="18"/>
        <v>0.23164572554816454</v>
      </c>
      <c r="Z19" s="13">
        <f t="shared" si="35"/>
        <v>37989.898989898982</v>
      </c>
      <c r="AA19" s="16" t="str">
        <f t="shared" ca="1" si="19"/>
        <v>priceOptions.push(new PriceOptionData(1, "23% Sale", ProductID.USD499, 164000));</v>
      </c>
      <c r="AB19" s="2" t="str">
        <f t="shared" ca="1" si="20"/>
        <v>33% Sale</v>
      </c>
      <c r="AC19" s="9">
        <v>9.99</v>
      </c>
      <c r="AD19" s="9" t="str">
        <f>VLOOKUP(AC19,ProductID!$B$1:$C$7,2)</f>
        <v>USD999</v>
      </c>
      <c r="AE19" s="23">
        <v>380000</v>
      </c>
      <c r="AF19" s="11">
        <f t="shared" si="21"/>
        <v>2.6289473684210527E-5</v>
      </c>
      <c r="AG19" s="16">
        <f t="shared" si="22"/>
        <v>0.52684316000421894</v>
      </c>
      <c r="AH19" s="16">
        <f t="shared" si="4"/>
        <v>0.6638755980861244</v>
      </c>
      <c r="AI19" s="16">
        <f t="shared" si="23"/>
        <v>0.3361244019138756</v>
      </c>
      <c r="AJ19" s="13">
        <f t="shared" si="24"/>
        <v>51671.342685370764</v>
      </c>
      <c r="AK19" s="16" t="str">
        <f t="shared" ca="1" si="25"/>
        <v>priceOptions.push(new PriceOptionData(2, "33% Sale", ProductID.USD999, 380000));</v>
      </c>
      <c r="AL19" s="2" t="str">
        <f t="shared" ca="1" si="26"/>
        <v>36% Sale</v>
      </c>
      <c r="AM19" s="9">
        <v>19.989999999999998</v>
      </c>
      <c r="AN19" s="9" t="str">
        <f>VLOOKUP(AM19,ProductID!$B$1:$C$7,2)</f>
        <v>USD1999</v>
      </c>
      <c r="AO19" s="23">
        <v>800000</v>
      </c>
      <c r="AP19" s="11">
        <f t="shared" si="27"/>
        <v>2.4987499999999998E-5</v>
      </c>
      <c r="AQ19" s="16">
        <f t="shared" si="28"/>
        <v>0.4752377377377377</v>
      </c>
      <c r="AR19" s="16">
        <f t="shared" si="5"/>
        <v>0.6309974747474747</v>
      </c>
      <c r="AS19" s="16">
        <f t="shared" si="29"/>
        <v>0.3690025252525253</v>
      </c>
      <c r="AT19" s="13">
        <f t="shared" si="30"/>
        <v>39619.619619619683</v>
      </c>
      <c r="AU19" s="16" t="str">
        <f t="shared" ca="1" si="31"/>
        <v>priceOptions.push(new PriceOptionData(3, "36% Sale", ProductID.USD1999, 800000));</v>
      </c>
      <c r="AW19" t="s">
        <v>58</v>
      </c>
      <c r="AX19" s="6">
        <f>VLOOKUP(AW19, ProductID!$A$1:$B$7, 2,FALSE)</f>
        <v>1.99</v>
      </c>
      <c r="AY19">
        <v>1000</v>
      </c>
      <c r="AZ19" s="5" t="str">
        <f>SUBSTITUTE("#% off", "#", FIXED(BE19 * 100, 0))</f>
        <v>-19% off</v>
      </c>
      <c r="BA19" t="s">
        <v>59</v>
      </c>
      <c r="BB19" s="6">
        <f>VLOOKUP(BA19, ProductID!$A$1:$B$7, 2,FALSE)</f>
        <v>4.99</v>
      </c>
      <c r="BC19">
        <v>2100</v>
      </c>
      <c r="BD19" s="3">
        <f t="shared" si="6"/>
        <v>-407</v>
      </c>
      <c r="BE19" s="4">
        <f t="shared" si="7"/>
        <v>-0.19380952380952388</v>
      </c>
      <c r="BF19" s="5" t="str">
        <f>SUBSTITUTE("#% off", "#", FIXED(BK19 * 100, 0))</f>
        <v>7% off</v>
      </c>
      <c r="BG19" t="s">
        <v>60</v>
      </c>
      <c r="BH19" s="6">
        <f>VLOOKUP(BG19, ProductID!$A$1:$B$7, 2,FALSE)</f>
        <v>9.99</v>
      </c>
      <c r="BI19">
        <v>5400</v>
      </c>
      <c r="BJ19" s="3">
        <f t="shared" si="8"/>
        <v>380</v>
      </c>
      <c r="BK19" s="4">
        <f t="shared" si="9"/>
        <v>7.0370370370370416E-2</v>
      </c>
      <c r="BL19" s="5" t="str">
        <f>SUBSTITUTE("#% off", "#", FIXED(BQ19 * 100, 0))</f>
        <v>13% off</v>
      </c>
      <c r="BM19" t="s">
        <v>61</v>
      </c>
      <c r="BN19" s="6">
        <f>VLOOKUP(BM19, ProductID!$A$1:$B$7, 2,FALSE)</f>
        <v>19.989999999999998</v>
      </c>
      <c r="BO19">
        <v>11500</v>
      </c>
      <c r="BP19" s="3">
        <f t="shared" si="10"/>
        <v>1455</v>
      </c>
      <c r="BQ19" s="4">
        <f t="shared" si="11"/>
        <v>0.12652173913043474</v>
      </c>
      <c r="BR19" t="str">
        <f t="shared" si="32"/>
        <v>_pricesOptions.push(AddValentinesPriceOptions);</v>
      </c>
      <c r="BS19" t="str">
        <f t="shared" ca="1" si="33"/>
        <v>private function get AddValentinesPriceOptions():PriceOptionsData{var priceOptions:Vector.&lt;PriceOptionData&gt; = new Vector.&lt;PriceOptionData&gt;();priceOptions.push(new PriceOptionData(0, "", ProductID.USD99, 25000));priceOptions.push(new PriceOptionData(1, "23% Sale", ProductID.USD499, 164000));priceOptions.push(new PriceOptionData(2, "33% Sale", ProductID.USD999, 380000));priceOptions.push(new PriceOptionData(3, "36% Sale", ProductID.USD1999, 800000));return new PriceOptionsData(23, "Lovers Sale", priceOptions, new ValentinesScheduler(), true);}</v>
      </c>
    </row>
    <row r="20" spans="1:71">
      <c r="A20" s="1">
        <v>11</v>
      </c>
      <c r="B20" s="1">
        <v>3</v>
      </c>
      <c r="C20" s="2" t="s">
        <v>16</v>
      </c>
      <c r="D20" s="2" t="s">
        <v>16</v>
      </c>
      <c r="E20" s="25" t="s">
        <v>102</v>
      </c>
      <c r="F20" s="8">
        <f t="shared" ca="1" si="34"/>
        <v>2</v>
      </c>
      <c r="G20" s="2" t="str">
        <f ca="1">VLOOKUP($F20,SaleType!$A$1:$B$3, 2, FALSE)</f>
        <v>{0}% Sale</v>
      </c>
      <c r="H20" s="2" t="s">
        <v>29</v>
      </c>
      <c r="I20" s="2" t="str">
        <f t="shared" si="12"/>
        <v>return new PriceOptionsData(11, "Automn", priceOptions, new FirstDayOfAutumn(), true);</v>
      </c>
      <c r="K20" s="9">
        <v>0.99</v>
      </c>
      <c r="L20" s="9" t="str">
        <f>VLOOKUP(K20,ProductID!$B$1:$C$7,2)</f>
        <v>USD99</v>
      </c>
      <c r="M20" s="13">
        <v>15000</v>
      </c>
      <c r="N20" s="11">
        <f t="shared" si="0"/>
        <v>6.6000000000000005E-5</v>
      </c>
      <c r="O20" s="16">
        <f t="shared" si="13"/>
        <v>1</v>
      </c>
      <c r="P20" s="16">
        <f t="shared" si="1"/>
        <v>1</v>
      </c>
      <c r="Q20" s="16" t="str">
        <f t="shared" si="14"/>
        <v>priceOptions.push(new PriceOptionData(0, "", ProductID.USD99, 15000));</v>
      </c>
      <c r="R20" s="2" t="str">
        <f t="shared" ca="1" si="15"/>
        <v>29% Sale</v>
      </c>
      <c r="S20" s="9">
        <v>1.99</v>
      </c>
      <c r="T20" s="9" t="str">
        <f>VLOOKUP(S20,ProductID!$B$1:$C$7,2)</f>
        <v>USD199</v>
      </c>
      <c r="U20" s="23">
        <v>43000</v>
      </c>
      <c r="V20" s="11">
        <f t="shared" si="16"/>
        <v>4.627906976744186E-5</v>
      </c>
      <c r="W20" s="16">
        <f t="shared" si="17"/>
        <v>1.069767441860465</v>
      </c>
      <c r="X20" s="16">
        <f t="shared" si="2"/>
        <v>0.70119802677942211</v>
      </c>
      <c r="Y20" s="16">
        <f t="shared" si="18"/>
        <v>0.29880197322057789</v>
      </c>
      <c r="Z20" s="13">
        <f t="shared" si="35"/>
        <v>12848.484848484848</v>
      </c>
      <c r="AA20" s="16" t="str">
        <f t="shared" ca="1" si="19"/>
        <v>priceOptions.push(new PriceOptionData(1, "29% Sale", ProductID.USD199, 43000));</v>
      </c>
      <c r="AB20" s="2" t="str">
        <f t="shared" ca="1" si="20"/>
        <v>31% Sale</v>
      </c>
      <c r="AC20" s="9">
        <v>9.99</v>
      </c>
      <c r="AD20" s="9" t="str">
        <f>VLOOKUP(AC20,ProductID!$B$1:$C$7,2)</f>
        <v>USD999</v>
      </c>
      <c r="AE20" s="23">
        <v>220000</v>
      </c>
      <c r="AF20" s="11">
        <f t="shared" si="21"/>
        <v>4.5409090909090909E-5</v>
      </c>
      <c r="AG20" s="16">
        <f t="shared" si="22"/>
        <v>0.91000182182546907</v>
      </c>
      <c r="AH20" s="16">
        <f t="shared" si="4"/>
        <v>0.68801652892561982</v>
      </c>
      <c r="AI20" s="16">
        <f t="shared" si="23"/>
        <v>0.31198347107438018</v>
      </c>
      <c r="AJ20" s="13">
        <f t="shared" si="24"/>
        <v>4135.6783919598092</v>
      </c>
      <c r="AK20" s="16" t="str">
        <f t="shared" ca="1" si="25"/>
        <v>priceOptions.push(new PriceOptionData(2, "31% Sale", ProductID.USD999, 220000));</v>
      </c>
      <c r="AL20" s="2" t="str">
        <f t="shared" ca="1" si="26"/>
        <v>36% Sale</v>
      </c>
      <c r="AM20" s="9">
        <v>49.99</v>
      </c>
      <c r="AN20" s="9" t="str">
        <f>VLOOKUP(AM20,ProductID!$B$1:$C$7,2)</f>
        <v>USD4999</v>
      </c>
      <c r="AO20" s="23">
        <v>1200000</v>
      </c>
      <c r="AP20" s="11">
        <f t="shared" si="27"/>
        <v>4.1658333333333334E-5</v>
      </c>
      <c r="AQ20" s="16">
        <f t="shared" si="28"/>
        <v>0.79230063396730066</v>
      </c>
      <c r="AR20" s="16">
        <f t="shared" si="5"/>
        <v>0.63118686868686869</v>
      </c>
      <c r="AS20" s="16">
        <f t="shared" si="29"/>
        <v>0.36881313131313131</v>
      </c>
      <c r="AT20" s="13">
        <f t="shared" si="30"/>
        <v>99119.119119119132</v>
      </c>
      <c r="AU20" s="16" t="str">
        <f t="shared" ca="1" si="31"/>
        <v>priceOptions.push(new PriceOptionData(3, "36% Sale", ProductID.USD4999, 1200000));</v>
      </c>
      <c r="AW20" t="s">
        <v>59</v>
      </c>
      <c r="AX20" s="6">
        <f>VLOOKUP(AW20, ProductID!$A$1:$B$7, 2,FALSE)</f>
        <v>4.99</v>
      </c>
      <c r="AY20">
        <v>1000</v>
      </c>
      <c r="AZ20" s="5" t="str">
        <f>SUBSTITUTE("#% Sale", "#", FIXED(BE20 * 100, 0))</f>
        <v>5% Sale</v>
      </c>
      <c r="BA20" t="s">
        <v>60</v>
      </c>
      <c r="BB20" s="6">
        <f>VLOOKUP(BA20, ProductID!$A$1:$B$7, 2,FALSE)</f>
        <v>9.99</v>
      </c>
      <c r="BC20">
        <v>2100</v>
      </c>
      <c r="BD20" s="3">
        <f t="shared" si="6"/>
        <v>98</v>
      </c>
      <c r="BE20" s="4">
        <f t="shared" si="7"/>
        <v>4.6666666666666634E-2</v>
      </c>
      <c r="BF20" s="5" t="str">
        <f>SUBSTITUTE("#% Sale", "#", FIXED(BK20 * 100, 0))</f>
        <v>26% Sale</v>
      </c>
      <c r="BG20" t="s">
        <v>61</v>
      </c>
      <c r="BH20" s="6">
        <f>VLOOKUP(BG20, ProductID!$A$1:$B$7, 2,FALSE)</f>
        <v>19.989999999999998</v>
      </c>
      <c r="BI20">
        <v>5400</v>
      </c>
      <c r="BJ20" s="3">
        <f t="shared" si="8"/>
        <v>1394</v>
      </c>
      <c r="BK20" s="4">
        <f t="shared" si="9"/>
        <v>0.25814814814814813</v>
      </c>
      <c r="BL20" s="5" t="str">
        <f>SUBSTITUTE("#% Sale", "#", FIXED(BQ20 * 100, 0))</f>
        <v>13% Sale</v>
      </c>
      <c r="BM20" t="s">
        <v>62</v>
      </c>
      <c r="BN20" s="6">
        <f>VLOOKUP(BM20, ProductID!$A$1:$B$7, 2,FALSE)</f>
        <v>49.99</v>
      </c>
      <c r="BO20">
        <v>11500</v>
      </c>
      <c r="BP20" s="3">
        <f t="shared" si="10"/>
        <v>1482</v>
      </c>
      <c r="BQ20" s="4">
        <f t="shared" si="11"/>
        <v>0.12886956521739135</v>
      </c>
      <c r="BR20" t="str">
        <f t="shared" si="32"/>
        <v>_pricesOptions.push(AddFirstDayOfAutumn);</v>
      </c>
      <c r="BS20" t="str">
        <f t="shared" ca="1" si="33"/>
        <v>private function get AddFirstDayOfAutumn():PriceOptionsData{var priceOptions:Vector.&lt;PriceOptionData&gt; = new Vector.&lt;PriceOptionData&gt;();priceOptions.push(new PriceOptionData(0, "", ProductID.USD99, 15000));priceOptions.push(new PriceOptionData(1, "29% Sale", ProductID.USD199, 43000));priceOptions.push(new PriceOptionData(2, "31% Sale", ProductID.USD999, 220000));priceOptions.push(new PriceOptionData(3, "36% Sale", ProductID.USD4999, 1200000));return new PriceOptionsData(11, "Automn", priceOptions, new FirstDayOfAutumn(), true);}</v>
      </c>
    </row>
    <row r="21" spans="1:71">
      <c r="A21" s="1">
        <v>12</v>
      </c>
      <c r="B21" s="1">
        <v>3</v>
      </c>
      <c r="C21" s="2" t="s">
        <v>17</v>
      </c>
      <c r="D21" s="2" t="s">
        <v>17</v>
      </c>
      <c r="E21" s="25" t="s">
        <v>102</v>
      </c>
      <c r="F21" s="8">
        <f t="shared" ca="1" si="34"/>
        <v>1</v>
      </c>
      <c r="G21" s="2" t="str">
        <f ca="1">VLOOKUP($F21,SaleType!$A$1:$B$3, 2, FALSE)</f>
        <v>{0}% off</v>
      </c>
      <c r="H21" s="2" t="s">
        <v>30</v>
      </c>
      <c r="I21" s="2" t="str">
        <f t="shared" si="12"/>
        <v>return new PriceOptionsData(12, "Spring", priceOptions, new FirstDayOfSpring(), true);</v>
      </c>
      <c r="K21" s="9">
        <v>0.99</v>
      </c>
      <c r="L21" s="9" t="str">
        <f>VLOOKUP(K21,ProductID!$B$1:$C$7,2)</f>
        <v>USD99</v>
      </c>
      <c r="M21" s="13">
        <v>18000</v>
      </c>
      <c r="N21" s="11">
        <f t="shared" si="0"/>
        <v>5.5000000000000002E-5</v>
      </c>
      <c r="O21" s="16">
        <f t="shared" si="13"/>
        <v>0.83333333333333326</v>
      </c>
      <c r="P21" s="16">
        <f t="shared" si="1"/>
        <v>1</v>
      </c>
      <c r="Q21" s="16" t="str">
        <f t="shared" si="14"/>
        <v>priceOptions.push(new PriceOptionData(0, "", ProductID.USD99, 18000));</v>
      </c>
      <c r="R21" s="2" t="str">
        <f t="shared" ca="1" si="15"/>
        <v>29% off</v>
      </c>
      <c r="S21" s="9">
        <v>1.99</v>
      </c>
      <c r="T21" s="9" t="str">
        <f>VLOOKUP(S21,ProductID!$B$1:$C$7,2)</f>
        <v>USD199</v>
      </c>
      <c r="U21" s="23">
        <v>51000</v>
      </c>
      <c r="V21" s="11">
        <f t="shared" si="16"/>
        <v>3.9019607843137254E-5</v>
      </c>
      <c r="W21" s="16">
        <f t="shared" si="17"/>
        <v>0.90196078431372539</v>
      </c>
      <c r="X21" s="16">
        <f t="shared" si="2"/>
        <v>0.70944741532976818</v>
      </c>
      <c r="Y21" s="16">
        <f t="shared" si="18"/>
        <v>0.29055258467023182</v>
      </c>
      <c r="Z21" s="13">
        <f t="shared" si="35"/>
        <v>14818.181818181816</v>
      </c>
      <c r="AA21" s="16" t="str">
        <f t="shared" ca="1" si="19"/>
        <v>priceOptions.push(new PriceOptionData(1, "29% off", ProductID.USD199, 51000));</v>
      </c>
      <c r="AB21" s="2" t="str">
        <f t="shared" ca="1" si="20"/>
        <v>30% off</v>
      </c>
      <c r="AC21" s="9">
        <v>9.99</v>
      </c>
      <c r="AD21" s="9" t="str">
        <f>VLOOKUP(AC21,ProductID!$B$1:$C$7,2)</f>
        <v>USD999</v>
      </c>
      <c r="AE21" s="23">
        <v>260000</v>
      </c>
      <c r="AF21" s="11">
        <f t="shared" si="21"/>
        <v>3.8423076923076925E-5</v>
      </c>
      <c r="AG21" s="16">
        <f t="shared" si="22"/>
        <v>0.77000154154462774</v>
      </c>
      <c r="AH21" s="16">
        <f t="shared" si="4"/>
        <v>0.69860139860139858</v>
      </c>
      <c r="AI21" s="16">
        <f t="shared" si="23"/>
        <v>0.30139860139860142</v>
      </c>
      <c r="AJ21" s="13">
        <f t="shared" si="24"/>
        <v>3974.8743718593032</v>
      </c>
      <c r="AK21" s="16" t="str">
        <f t="shared" ca="1" si="25"/>
        <v>priceOptions.push(new PriceOptionData(2, "30% off", ProductID.USD999, 260000));</v>
      </c>
      <c r="AL21" s="2" t="str">
        <f t="shared" ca="1" si="26"/>
        <v>35% off</v>
      </c>
      <c r="AM21" s="9">
        <v>49.99</v>
      </c>
      <c r="AN21" s="9" t="str">
        <f>VLOOKUP(AM21,ProductID!$B$1:$C$7,2)</f>
        <v>USD4999</v>
      </c>
      <c r="AO21" s="23">
        <v>1400000</v>
      </c>
      <c r="AP21" s="11">
        <f t="shared" si="27"/>
        <v>3.5707142857142859E-5</v>
      </c>
      <c r="AQ21" s="16">
        <f t="shared" si="28"/>
        <v>0.67911482911482912</v>
      </c>
      <c r="AR21" s="16">
        <f t="shared" si="5"/>
        <v>0.64922077922077925</v>
      </c>
      <c r="AS21" s="16">
        <f t="shared" si="29"/>
        <v>0.35077922077922075</v>
      </c>
      <c r="AT21" s="13">
        <f t="shared" si="30"/>
        <v>98958.958958958974</v>
      </c>
      <c r="AU21" s="16" t="str">
        <f t="shared" ca="1" si="31"/>
        <v>priceOptions.push(new PriceOptionData(3, "35% off", ProductID.USD4999, 1400000));</v>
      </c>
      <c r="AW21" t="s">
        <v>62</v>
      </c>
      <c r="AX21" s="6">
        <f>VLOOKUP(AW21, ProductID!$A$1:$B$7, 2,FALSE)</f>
        <v>49.99</v>
      </c>
      <c r="AY21">
        <v>1000</v>
      </c>
      <c r="AZ21" s="5" t="str">
        <f>SUBSTITUTE("#% off", "#", FIXED(BE21 * 100, 0))</f>
        <v>95% off</v>
      </c>
      <c r="BA21" t="s">
        <v>59</v>
      </c>
      <c r="BB21" s="6">
        <f>VLOOKUP(BA21, ProductID!$A$1:$B$7, 2,FALSE)</f>
        <v>4.99</v>
      </c>
      <c r="BC21">
        <v>2100</v>
      </c>
      <c r="BD21" s="3">
        <f t="shared" si="6"/>
        <v>2001</v>
      </c>
      <c r="BE21" s="4">
        <f t="shared" si="7"/>
        <v>0.95285714285714285</v>
      </c>
      <c r="BF21" s="5" t="str">
        <f>SUBSTITUTE("#% off", "#", FIXED(BK21 * 100, 0))</f>
        <v>96% off</v>
      </c>
      <c r="BG21" t="s">
        <v>60</v>
      </c>
      <c r="BH21" s="6">
        <f>VLOOKUP(BG21, ProductID!$A$1:$B$7, 2,FALSE)</f>
        <v>9.99</v>
      </c>
      <c r="BI21">
        <v>5400</v>
      </c>
      <c r="BJ21" s="3">
        <f t="shared" si="8"/>
        <v>5201</v>
      </c>
      <c r="BK21" s="4">
        <f t="shared" si="9"/>
        <v>0.9631481481481482</v>
      </c>
      <c r="BL21" s="5" t="str">
        <f>SUBSTITUTE("#% off", "#", FIXED(BQ21 * 100, 0))</f>
        <v>97% off</v>
      </c>
      <c r="BM21" t="s">
        <v>61</v>
      </c>
      <c r="BN21" s="6">
        <f>VLOOKUP(BM21, ProductID!$A$1:$B$7, 2,FALSE)</f>
        <v>19.989999999999998</v>
      </c>
      <c r="BO21">
        <v>11500</v>
      </c>
      <c r="BP21" s="3">
        <f t="shared" si="10"/>
        <v>11101</v>
      </c>
      <c r="BQ21" s="4">
        <f t="shared" si="11"/>
        <v>0.96530434782608698</v>
      </c>
      <c r="BR21" t="str">
        <f t="shared" si="32"/>
        <v>_pricesOptions.push(AddFirstDayOfSpring);</v>
      </c>
      <c r="BS21" t="str">
        <f t="shared" ca="1" si="33"/>
        <v>private function get AddFirstDayOfSpring():PriceOptionsData{var priceOptions:Vector.&lt;PriceOptionData&gt; = new Vector.&lt;PriceOptionData&gt;();priceOptions.push(new PriceOptionData(0, "", ProductID.USD99, 18000));priceOptions.push(new PriceOptionData(1, "29% off", ProductID.USD199, 51000));priceOptions.push(new PriceOptionData(2, "30% off", ProductID.USD999, 260000));priceOptions.push(new PriceOptionData(3, "35% off", ProductID.USD4999, 1400000));return new PriceOptionsData(12, "Spring", priceOptions, new FirstDayOfSpring(), true);}</v>
      </c>
    </row>
    <row r="22" spans="1:71">
      <c r="A22" s="1">
        <v>13</v>
      </c>
      <c r="B22" s="1">
        <v>3</v>
      </c>
      <c r="C22" s="2" t="s">
        <v>18</v>
      </c>
      <c r="D22" s="2" t="s">
        <v>18</v>
      </c>
      <c r="E22" s="25" t="s">
        <v>102</v>
      </c>
      <c r="F22" s="8">
        <f t="shared" ca="1" si="34"/>
        <v>1</v>
      </c>
      <c r="G22" s="2" t="str">
        <f ca="1">VLOOKUP($F22,SaleType!$A$1:$B$3, 2, FALSE)</f>
        <v>{0}% off</v>
      </c>
      <c r="H22" s="2" t="s">
        <v>32</v>
      </c>
      <c r="I22" s="2" t="str">
        <f t="shared" si="12"/>
        <v>return new PriceOptionsData(13, "Hot Season .. Hot Sale", priceOptions, new FirstDayOfSummer(), true);</v>
      </c>
      <c r="K22" s="9">
        <v>0.99</v>
      </c>
      <c r="L22" s="9" t="str">
        <f>VLOOKUP(K22,ProductID!$B$1:$C$7,2)</f>
        <v>USD99</v>
      </c>
      <c r="M22" s="13">
        <v>21000</v>
      </c>
      <c r="N22" s="11">
        <f t="shared" si="0"/>
        <v>4.7142857142857143E-5</v>
      </c>
      <c r="O22" s="16">
        <f t="shared" si="13"/>
        <v>0.71428571428571419</v>
      </c>
      <c r="P22" s="16">
        <f t="shared" si="1"/>
        <v>1</v>
      </c>
      <c r="Q22" s="16" t="str">
        <f t="shared" si="14"/>
        <v>priceOptions.push(new PriceOptionData(0, "", ProductID.USD99, 21000));</v>
      </c>
      <c r="R22" s="2" t="str">
        <f t="shared" ca="1" si="15"/>
        <v>29% off</v>
      </c>
      <c r="S22" s="9">
        <v>1.99</v>
      </c>
      <c r="T22" s="9" t="str">
        <f>VLOOKUP(S22,ProductID!$B$1:$C$7,2)</f>
        <v>USD199</v>
      </c>
      <c r="U22" s="23">
        <v>60000</v>
      </c>
      <c r="V22" s="11">
        <f t="shared" si="16"/>
        <v>3.3166666666666669E-5</v>
      </c>
      <c r="W22" s="16">
        <f t="shared" si="17"/>
        <v>0.76666666666666661</v>
      </c>
      <c r="X22" s="16">
        <f t="shared" si="2"/>
        <v>0.70353535353535357</v>
      </c>
      <c r="Y22" s="16">
        <f t="shared" si="18"/>
        <v>0.29646464646464643</v>
      </c>
      <c r="Z22" s="13">
        <f t="shared" si="35"/>
        <v>17787.878787878784</v>
      </c>
      <c r="AA22" s="16" t="str">
        <f t="shared" ca="1" si="19"/>
        <v>priceOptions.push(new PriceOptionData(1, "29% off", ProductID.USD199, 60000));</v>
      </c>
      <c r="AB22" s="2" t="str">
        <f t="shared" ca="1" si="20"/>
        <v>35% off</v>
      </c>
      <c r="AC22" s="9">
        <v>9.99</v>
      </c>
      <c r="AD22" s="9" t="str">
        <f>VLOOKUP(AC22,ProductID!$B$1:$C$7,2)</f>
        <v>USD999</v>
      </c>
      <c r="AE22" s="23">
        <v>330000</v>
      </c>
      <c r="AF22" s="11">
        <f t="shared" si="21"/>
        <v>3.0272727272727275E-5</v>
      </c>
      <c r="AG22" s="16">
        <f t="shared" si="22"/>
        <v>0.60666788121697945</v>
      </c>
      <c r="AH22" s="16">
        <f t="shared" si="4"/>
        <v>0.64214876033057855</v>
      </c>
      <c r="AI22" s="16">
        <f t="shared" si="23"/>
        <v>0.35785123966942145</v>
      </c>
      <c r="AJ22" s="13">
        <f t="shared" si="24"/>
        <v>28793.969849246205</v>
      </c>
      <c r="AK22" s="16" t="str">
        <f t="shared" ca="1" si="25"/>
        <v>priceOptions.push(new PriceOptionData(2, "35% off", ProductID.USD999, 330000));</v>
      </c>
      <c r="AL22" s="2" t="str">
        <f t="shared" ca="1" si="26"/>
        <v>46% off</v>
      </c>
      <c r="AM22" s="9">
        <v>49.99</v>
      </c>
      <c r="AN22" s="9" t="str">
        <f>VLOOKUP(AM22,ProductID!$B$1:$C$7,2)</f>
        <v>USD4999</v>
      </c>
      <c r="AO22" s="23">
        <v>2000000</v>
      </c>
      <c r="AP22" s="11">
        <f t="shared" si="27"/>
        <v>2.4995E-5</v>
      </c>
      <c r="AQ22" s="16">
        <f t="shared" si="28"/>
        <v>0.47538038038038039</v>
      </c>
      <c r="AR22" s="16">
        <f t="shared" si="5"/>
        <v>0.53019696969696972</v>
      </c>
      <c r="AS22" s="16">
        <f t="shared" si="29"/>
        <v>0.46980303030303028</v>
      </c>
      <c r="AT22" s="13">
        <f t="shared" si="30"/>
        <v>348678.67867867881</v>
      </c>
      <c r="AU22" s="16" t="str">
        <f t="shared" ca="1" si="31"/>
        <v>priceOptions.push(new PriceOptionData(3, "46% off", ProductID.USD4999, 2000000));</v>
      </c>
      <c r="AW22" t="s">
        <v>61</v>
      </c>
      <c r="AX22" s="6">
        <f>VLOOKUP(AW22, ProductID!$A$1:$B$7, 2,FALSE)</f>
        <v>19.989999999999998</v>
      </c>
      <c r="AY22">
        <v>1000</v>
      </c>
      <c r="AZ22" s="5" t="str">
        <f>SUBSTITUTE("#% Sale", "#", FIXED(BE22 * 100, 0))</f>
        <v>-19% Sale</v>
      </c>
      <c r="BA22" t="s">
        <v>62</v>
      </c>
      <c r="BB22" s="6">
        <f>VLOOKUP(BA22, ProductID!$A$1:$B$7, 2,FALSE)</f>
        <v>49.99</v>
      </c>
      <c r="BC22">
        <v>2100</v>
      </c>
      <c r="BD22" s="3">
        <f t="shared" si="6"/>
        <v>-400</v>
      </c>
      <c r="BE22" s="4">
        <f t="shared" si="7"/>
        <v>-0.19047619047619047</v>
      </c>
      <c r="BF22" s="5" t="str">
        <f>SUBSTITUTE("#% Sale", "#", FIXED(BK22 * 100, 0))</f>
        <v>95% Sale</v>
      </c>
      <c r="BG22" t="s">
        <v>59</v>
      </c>
      <c r="BH22" s="6">
        <f>VLOOKUP(BG22, ProductID!$A$1:$B$7, 2,FALSE)</f>
        <v>4.99</v>
      </c>
      <c r="BI22">
        <v>5400</v>
      </c>
      <c r="BJ22" s="3">
        <f t="shared" si="8"/>
        <v>5151</v>
      </c>
      <c r="BK22" s="4">
        <f t="shared" si="9"/>
        <v>0.9538888888888889</v>
      </c>
      <c r="BL22" s="5" t="str">
        <f>SUBSTITUTE("#% Sale", "#", FIXED(BQ22 * 100, 0))</f>
        <v>96% Sale</v>
      </c>
      <c r="BM22" t="s">
        <v>60</v>
      </c>
      <c r="BN22" s="6">
        <f>VLOOKUP(BM22, ProductID!$A$1:$B$7, 2,FALSE)</f>
        <v>9.99</v>
      </c>
      <c r="BO22">
        <v>11500</v>
      </c>
      <c r="BP22" s="3">
        <f t="shared" si="10"/>
        <v>11001</v>
      </c>
      <c r="BQ22" s="4">
        <f t="shared" si="11"/>
        <v>0.95660869565217388</v>
      </c>
      <c r="BR22" t="str">
        <f t="shared" si="32"/>
        <v>_pricesOptions.push(AddFirstDayOfSummer);</v>
      </c>
      <c r="BS22" t="str">
        <f t="shared" ca="1" si="33"/>
        <v>private function get AddFirstDayOfSummer():PriceOptionsData{var priceOptions:Vector.&lt;PriceOptionData&gt; = new Vector.&lt;PriceOptionData&gt;();priceOptions.push(new PriceOptionData(0, "", ProductID.USD99, 21000));priceOptions.push(new PriceOptionData(1, "29% off", ProductID.USD199, 60000));priceOptions.push(new PriceOptionData(2, "35% off", ProductID.USD999, 330000));priceOptions.push(new PriceOptionData(3, "46% off", ProductID.USD4999, 2000000));return new PriceOptionsData(13, "Hot Season .. Hot Sale", priceOptions, new FirstDayOfSummer(), true);}</v>
      </c>
    </row>
    <row r="23" spans="1:71">
      <c r="A23" s="1">
        <v>15</v>
      </c>
      <c r="B23" s="1">
        <v>3</v>
      </c>
      <c r="C23" s="2" t="s">
        <v>20</v>
      </c>
      <c r="D23" s="2" t="s">
        <v>20</v>
      </c>
      <c r="E23" s="25" t="s">
        <v>102</v>
      </c>
      <c r="F23" s="8">
        <f t="shared" ca="1" si="34"/>
        <v>1</v>
      </c>
      <c r="G23" s="2" t="str">
        <f ca="1">VLOOKUP($F23,SaleType!$A$1:$B$3, 2, FALSE)</f>
        <v>{0}% off</v>
      </c>
      <c r="H23" s="2" t="s">
        <v>31</v>
      </c>
      <c r="I23" s="2" t="str">
        <f t="shared" si="12"/>
        <v>return new PriceOptionsData(15, "Wintertime", priceOptions, new FirstDayOfWinter(), true);</v>
      </c>
      <c r="K23" s="9">
        <v>0.99</v>
      </c>
      <c r="L23" s="9" t="str">
        <f>VLOOKUP(K23,ProductID!$B$1:$C$7,2)</f>
        <v>USD99</v>
      </c>
      <c r="M23" s="13">
        <v>22000</v>
      </c>
      <c r="N23" s="11">
        <f t="shared" si="0"/>
        <v>4.5000000000000003E-5</v>
      </c>
      <c r="O23" s="16">
        <f t="shared" si="13"/>
        <v>0.68181818181818177</v>
      </c>
      <c r="P23" s="16">
        <f t="shared" si="1"/>
        <v>1</v>
      </c>
      <c r="Q23" s="16" t="str">
        <f t="shared" si="14"/>
        <v>priceOptions.push(new PriceOptionData(0, "", ProductID.USD99, 22000));</v>
      </c>
      <c r="R23" s="2" t="str">
        <f t="shared" ca="1" si="15"/>
        <v>23% off</v>
      </c>
      <c r="S23" s="9">
        <v>1.99</v>
      </c>
      <c r="T23" s="9" t="str">
        <f>VLOOKUP(S23,ProductID!$B$1:$C$7,2)</f>
        <v>USD199</v>
      </c>
      <c r="U23" s="23">
        <v>58000</v>
      </c>
      <c r="V23" s="11">
        <f t="shared" si="16"/>
        <v>3.4310344827586205E-5</v>
      </c>
      <c r="W23" s="16">
        <f t="shared" si="17"/>
        <v>0.79310344827586199</v>
      </c>
      <c r="X23" s="16">
        <f t="shared" si="2"/>
        <v>0.76245210727969337</v>
      </c>
      <c r="Y23" s="16">
        <f t="shared" si="18"/>
        <v>0.23754789272030663</v>
      </c>
      <c r="Z23" s="13">
        <f t="shared" si="35"/>
        <v>13777.777777777781</v>
      </c>
      <c r="AA23" s="16" t="str">
        <f t="shared" ca="1" si="19"/>
        <v>priceOptions.push(new PriceOptionData(1, "23% off", ProductID.USD199, 58000));</v>
      </c>
      <c r="AB23" s="2" t="str">
        <f t="shared" ca="1" si="20"/>
        <v>17% off</v>
      </c>
      <c r="AC23" s="9">
        <v>9.99</v>
      </c>
      <c r="AD23" s="9" t="str">
        <f>VLOOKUP(AC23,ProductID!$B$1:$C$7,2)</f>
        <v>USD999</v>
      </c>
      <c r="AE23" s="23">
        <v>270000</v>
      </c>
      <c r="AF23" s="11">
        <f t="shared" si="21"/>
        <v>3.6999999999999998E-5</v>
      </c>
      <c r="AG23" s="16">
        <f t="shared" si="22"/>
        <v>0.74148296593186369</v>
      </c>
      <c r="AH23" s="16">
        <f t="shared" si="4"/>
        <v>0.82222222222222208</v>
      </c>
      <c r="AI23" s="16">
        <f t="shared" si="23"/>
        <v>0.17777777777777792</v>
      </c>
      <c r="AJ23" s="13">
        <f t="shared" si="24"/>
        <v>-21165.829145728669</v>
      </c>
      <c r="AK23" s="16" t="str">
        <f t="shared" ca="1" si="25"/>
        <v>priceOptions.push(new PriceOptionData(2, "17% off", ProductID.USD999, 270000));</v>
      </c>
      <c r="AL23" s="2" t="str">
        <f t="shared" ca="1" si="26"/>
        <v>20% off</v>
      </c>
      <c r="AM23" s="9">
        <v>49.99</v>
      </c>
      <c r="AN23" s="9" t="str">
        <f>VLOOKUP(AM23,ProductID!$B$1:$C$7,2)</f>
        <v>USD4999</v>
      </c>
      <c r="AO23" s="23">
        <v>1400000</v>
      </c>
      <c r="AP23" s="11">
        <f t="shared" si="27"/>
        <v>3.5707142857142859E-5</v>
      </c>
      <c r="AQ23" s="16">
        <f t="shared" si="28"/>
        <v>0.67911482911482912</v>
      </c>
      <c r="AR23" s="16">
        <f t="shared" si="5"/>
        <v>0.79349206349206347</v>
      </c>
      <c r="AS23" s="16">
        <f t="shared" si="29"/>
        <v>0.20650793650793653</v>
      </c>
      <c r="AT23" s="13">
        <f t="shared" si="30"/>
        <v>48918.918918919051</v>
      </c>
      <c r="AU23" s="16" t="str">
        <f t="shared" ca="1" si="31"/>
        <v>priceOptions.push(new PriceOptionData(3, "20% off", ProductID.USD4999, 1400000));</v>
      </c>
      <c r="AW23" t="s">
        <v>60</v>
      </c>
      <c r="AX23" s="6">
        <f>VLOOKUP(AW23, ProductID!$A$1:$B$7, 2,FALSE)</f>
        <v>9.99</v>
      </c>
      <c r="AY23">
        <v>1000</v>
      </c>
      <c r="AZ23" s="5" t="str">
        <f>SUBSTITUTE("# Chips for Free", "#", CEILING(BD23,1))</f>
        <v>99 Chips for Free</v>
      </c>
      <c r="BA23" t="s">
        <v>61</v>
      </c>
      <c r="BB23" s="6">
        <f>VLOOKUP(BA23, ProductID!$A$1:$B$7, 2,FALSE)</f>
        <v>19.989999999999998</v>
      </c>
      <c r="BC23">
        <v>2100</v>
      </c>
      <c r="BD23" s="3">
        <f t="shared" si="6"/>
        <v>99</v>
      </c>
      <c r="BE23" s="4">
        <f t="shared" si="7"/>
        <v>4.7142857142857153E-2</v>
      </c>
      <c r="BF23" s="5" t="str">
        <f>SUBSTITUTE("# Chips for Free", "#", CEILING(BJ23,1))</f>
        <v>396 Chips for Free</v>
      </c>
      <c r="BG23" t="s">
        <v>62</v>
      </c>
      <c r="BH23" s="6">
        <f>VLOOKUP(BG23, ProductID!$A$1:$B$7, 2,FALSE)</f>
        <v>49.99</v>
      </c>
      <c r="BI23">
        <v>5400</v>
      </c>
      <c r="BJ23" s="3">
        <f t="shared" si="8"/>
        <v>396</v>
      </c>
      <c r="BK23" s="4">
        <f t="shared" si="9"/>
        <v>7.3333333333333361E-2</v>
      </c>
      <c r="BL23" s="5" t="str">
        <f>SUBSTITUTE("# Chips for Free", "#", CEILING(BP23,1))</f>
        <v>11001 Chips for Free</v>
      </c>
      <c r="BM23" t="s">
        <v>59</v>
      </c>
      <c r="BN23" s="6">
        <f>VLOOKUP(BM23, ProductID!$A$1:$B$7, 2,FALSE)</f>
        <v>4.99</v>
      </c>
      <c r="BO23">
        <v>11500</v>
      </c>
      <c r="BP23" s="3">
        <f t="shared" si="10"/>
        <v>11001</v>
      </c>
      <c r="BQ23" s="4">
        <f t="shared" si="11"/>
        <v>0.95660869565217388</v>
      </c>
      <c r="BR23" t="str">
        <f t="shared" si="32"/>
        <v>_pricesOptions.push(AddFirstDayOfWinter);</v>
      </c>
      <c r="BS23" t="str">
        <f t="shared" ca="1" si="33"/>
        <v>private function get AddFirstDayOfWinter():PriceOptionsData{var priceOptions:Vector.&lt;PriceOptionData&gt; = new Vector.&lt;PriceOptionData&gt;();priceOptions.push(new PriceOptionData(0, "", ProductID.USD99, 22000));priceOptions.push(new PriceOptionData(1, "23% off", ProductID.USD199, 58000));priceOptions.push(new PriceOptionData(2, "17% off", ProductID.USD999, 270000));priceOptions.push(new PriceOptionData(3, "20% off", ProductID.USD4999, 1400000));return new PriceOptionsData(15, "Wintertime", priceOptions, new FirstDayOfWinter(), true);}</v>
      </c>
    </row>
    <row r="24" spans="1:71">
      <c r="A24" s="1">
        <v>7</v>
      </c>
      <c r="B24" s="1">
        <v>8</v>
      </c>
      <c r="C24" s="2" t="s">
        <v>97</v>
      </c>
      <c r="D24" s="2" t="s">
        <v>12</v>
      </c>
      <c r="E24" s="25" t="s">
        <v>102</v>
      </c>
      <c r="F24" s="8">
        <v>3</v>
      </c>
      <c r="G24" s="2" t="str">
        <f>VLOOKUP($F24,SaleType!$A$1:$B$3, 2, FALSE)</f>
        <v>{1} Chips for Free</v>
      </c>
      <c r="H24" s="2" t="s">
        <v>41</v>
      </c>
      <c r="I24" s="2" t="str">
        <f t="shared" si="12"/>
        <v>return new PriceOptionsData(7, "Monday Sale", priceOptions, new EveryMondayScheduler(), true);</v>
      </c>
      <c r="K24" s="9">
        <v>0.99</v>
      </c>
      <c r="L24" s="9" t="str">
        <f>VLOOKUP(K24,ProductID!$B$1:$C$7,2)</f>
        <v>USD99</v>
      </c>
      <c r="M24" s="13">
        <v>150000</v>
      </c>
      <c r="N24" s="11">
        <f t="shared" si="0"/>
        <v>6.6000000000000003E-6</v>
      </c>
      <c r="O24" s="16">
        <f t="shared" si="13"/>
        <v>9.9999999999999992E-2</v>
      </c>
      <c r="P24" s="16">
        <f t="shared" si="1"/>
        <v>1</v>
      </c>
      <c r="Q24" s="16" t="str">
        <f t="shared" si="14"/>
        <v>priceOptions.push(new PriceOptionData(0, "", ProductID.USD99, 150000));</v>
      </c>
      <c r="R24" s="2" t="str">
        <f t="shared" si="15"/>
        <v>971212 Chips for Free</v>
      </c>
      <c r="S24" s="9">
        <v>19.989999999999998</v>
      </c>
      <c r="T24" s="9" t="str">
        <f>VLOOKUP(S24,ProductID!$B$1:$C$7,2)</f>
        <v>USD1999</v>
      </c>
      <c r="U24" s="23">
        <v>4000000</v>
      </c>
      <c r="V24" s="11">
        <f t="shared" si="16"/>
        <v>4.9975E-6</v>
      </c>
      <c r="W24" s="16">
        <f t="shared" si="17"/>
        <v>0.11552010050251256</v>
      </c>
      <c r="X24" s="16">
        <f t="shared" si="2"/>
        <v>0.7571969696969697</v>
      </c>
      <c r="Y24" s="16">
        <f t="shared" si="18"/>
        <v>0.2428030303030303</v>
      </c>
      <c r="Z24" s="13">
        <f t="shared" si="35"/>
        <v>971212.12121212156</v>
      </c>
      <c r="AA24" s="16" t="str">
        <f t="shared" si="19"/>
        <v>priceOptions.push(new PriceOptionData(1, "971212 Chips for Free", ProductID.USD1999, 4000000));</v>
      </c>
      <c r="AB24" s="2" t="str">
        <f t="shared" si="20"/>
        <v>996998 Chips for Free</v>
      </c>
      <c r="AC24" s="9">
        <v>49.99</v>
      </c>
      <c r="AD24" s="9" t="str">
        <f>VLOOKUP(AC24,ProductID!$B$1:$C$7,2)</f>
        <v>USD4999</v>
      </c>
      <c r="AE24" s="23">
        <v>11000000</v>
      </c>
      <c r="AF24" s="11">
        <f t="shared" si="21"/>
        <v>4.5445454545454547E-6</v>
      </c>
      <c r="AG24" s="16">
        <f t="shared" si="22"/>
        <v>9.1073055201311717E-2</v>
      </c>
      <c r="AH24" s="16">
        <f t="shared" si="4"/>
        <v>0.68856749311294763</v>
      </c>
      <c r="AI24" s="16">
        <f t="shared" si="23"/>
        <v>0.31143250688705237</v>
      </c>
      <c r="AJ24" s="13">
        <f t="shared" si="24"/>
        <v>996998.49924962409</v>
      </c>
      <c r="AK24" s="16" t="str">
        <f t="shared" si="25"/>
        <v>priceOptions.push(new PriceOptionData(2, "996998 Chips for Free", ProductID.USD4999, 11000000));</v>
      </c>
      <c r="AL24" s="2" t="str">
        <f t="shared" si="26"/>
        <v>2997799 Chips for Free</v>
      </c>
      <c r="AM24" s="9">
        <v>99.99</v>
      </c>
      <c r="AN24" s="9" t="str">
        <f>VLOOKUP(AM24,ProductID!$B$1:$C$7,2)</f>
        <v>USD9999</v>
      </c>
      <c r="AO24" s="23">
        <v>25000000</v>
      </c>
      <c r="AP24" s="11">
        <f t="shared" si="27"/>
        <v>3.9995999999999998E-6</v>
      </c>
      <c r="AQ24" s="16">
        <f t="shared" si="28"/>
        <v>7.6068468468468459E-2</v>
      </c>
      <c r="AR24" s="16">
        <f t="shared" si="5"/>
        <v>0.60599999999999998</v>
      </c>
      <c r="AS24" s="16">
        <f t="shared" si="29"/>
        <v>0.39400000000000002</v>
      </c>
      <c r="AT24" s="13">
        <f t="shared" si="30"/>
        <v>2997799.559911985</v>
      </c>
      <c r="AU24" s="16" t="str">
        <f t="shared" si="31"/>
        <v>priceOptions.push(new PriceOptionData(3, "2997799 Chips for Free", ProductID.USD9999, 25000000));</v>
      </c>
      <c r="AW24" t="s">
        <v>58</v>
      </c>
      <c r="AX24" s="6">
        <f>VLOOKUP(AW24, ProductID!$A$1:$B$7, 2,FALSE)</f>
        <v>1.99</v>
      </c>
      <c r="AY24">
        <v>1000</v>
      </c>
      <c r="AZ24" s="5" t="str">
        <f>SUBSTITUTE("#% Sale", "#", FIXED(BE24 * 100, 0))</f>
        <v>-19% Sale</v>
      </c>
      <c r="BA24" t="s">
        <v>59</v>
      </c>
      <c r="BB24" s="6">
        <f>VLOOKUP(BA24, ProductID!$A$1:$B$7, 2,FALSE)</f>
        <v>4.99</v>
      </c>
      <c r="BC24">
        <v>2100</v>
      </c>
      <c r="BD24" s="3">
        <f t="shared" si="6"/>
        <v>-407</v>
      </c>
      <c r="BE24" s="4">
        <f t="shared" si="7"/>
        <v>-0.19380952380952388</v>
      </c>
      <c r="BF24" s="5" t="str">
        <f>SUBSTITUTE("#% Sale", "#", FIXED(BK24 * 100, 0))</f>
        <v>-86% Sale</v>
      </c>
      <c r="BG24" t="s">
        <v>61</v>
      </c>
      <c r="BH24" s="6">
        <f>VLOOKUP(BG24, ProductID!$A$1:$B$7, 2,FALSE)</f>
        <v>19.989999999999998</v>
      </c>
      <c r="BI24">
        <v>5400</v>
      </c>
      <c r="BJ24" s="3">
        <f t="shared" si="8"/>
        <v>-4645</v>
      </c>
      <c r="BK24" s="4">
        <f t="shared" si="9"/>
        <v>-0.86018518518518516</v>
      </c>
      <c r="BL24" s="5" t="str">
        <f>SUBSTITUTE("#% Sale", "#", FIXED(BQ24 * 100, 0))</f>
        <v>56% Sale</v>
      </c>
      <c r="BM24" t="s">
        <v>60</v>
      </c>
      <c r="BN24" s="6">
        <f>VLOOKUP(BM24, ProductID!$A$1:$B$7, 2,FALSE)</f>
        <v>9.99</v>
      </c>
      <c r="BO24">
        <v>11500</v>
      </c>
      <c r="BP24" s="3">
        <f t="shared" si="10"/>
        <v>6480</v>
      </c>
      <c r="BQ24" s="4">
        <f t="shared" si="11"/>
        <v>0.56347826086956521</v>
      </c>
      <c r="BR24" t="str">
        <f t="shared" si="32"/>
        <v>_pricesOptions.push(AddEveryMondayPriceOptions);</v>
      </c>
      <c r="BS24" t="str">
        <f t="shared" si="33"/>
        <v>private function get AddEveryMondayPriceOptions():PriceOptionsData{var priceOptions:Vector.&lt;PriceOptionData&gt; = new Vector.&lt;PriceOptionData&gt;();priceOptions.push(new PriceOptionData(0, "", ProductID.USD99, 150000));priceOptions.push(new PriceOptionData(1, "971212 Chips for Free", ProductID.USD1999, 4000000));priceOptions.push(new PriceOptionData(2, "996998 Chips for Free", ProductID.USD4999, 11000000));priceOptions.push(new PriceOptionData(3, "2997799 Chips for Free", ProductID.USD9999, 25000000));return new PriceOptionsData(7, "Monday Sale", priceOptions, new EveryMondayScheduler(), true);}</v>
      </c>
    </row>
    <row r="25" spans="1:71">
      <c r="A25" s="1">
        <v>8</v>
      </c>
      <c r="B25" s="1">
        <v>8</v>
      </c>
      <c r="C25" s="2" t="s">
        <v>98</v>
      </c>
      <c r="D25" s="2" t="s">
        <v>13</v>
      </c>
      <c r="E25" s="25" t="s">
        <v>102</v>
      </c>
      <c r="F25" s="8">
        <v>2</v>
      </c>
      <c r="G25" s="2" t="str">
        <f>VLOOKUP($F25,SaleType!$A$1:$B$3, 2, FALSE)</f>
        <v>{0}% Sale</v>
      </c>
      <c r="H25" s="2" t="s">
        <v>42</v>
      </c>
      <c r="I25" s="2" t="str">
        <f t="shared" si="12"/>
        <v>return new PriceOptionsData(8, "Sunday Sale", priceOptions, new EverySundayScheduler(), true);</v>
      </c>
      <c r="K25" s="9">
        <v>0.99</v>
      </c>
      <c r="L25" s="9" t="str">
        <f>VLOOKUP(K25,ProductID!$B$1:$C$7,2)</f>
        <v>USD99</v>
      </c>
      <c r="M25" s="13">
        <v>25000</v>
      </c>
      <c r="N25" s="11">
        <f t="shared" si="0"/>
        <v>3.96E-5</v>
      </c>
      <c r="O25" s="16">
        <f t="shared" si="13"/>
        <v>0.6</v>
      </c>
      <c r="P25" s="16">
        <f t="shared" si="1"/>
        <v>1</v>
      </c>
      <c r="Q25" s="16" t="str">
        <f t="shared" si="14"/>
        <v>priceOptions.push(new PriceOptionData(0, "", ProductID.USD99, 25000));</v>
      </c>
      <c r="R25" s="2" t="str">
        <f t="shared" si="15"/>
        <v>29% Sale</v>
      </c>
      <c r="S25" s="9">
        <v>1.99</v>
      </c>
      <c r="T25" s="9" t="str">
        <f>VLOOKUP(S25,ProductID!$B$1:$C$7,2)</f>
        <v>USD199</v>
      </c>
      <c r="U25" s="23">
        <v>71000</v>
      </c>
      <c r="V25" s="11">
        <f t="shared" si="16"/>
        <v>2.8028169014084507E-5</v>
      </c>
      <c r="W25" s="16">
        <f t="shared" si="17"/>
        <v>0.64788732394366189</v>
      </c>
      <c r="X25" s="16">
        <f t="shared" si="2"/>
        <v>0.70778204581021487</v>
      </c>
      <c r="Y25" s="16">
        <f t="shared" si="18"/>
        <v>0.29221795418978513</v>
      </c>
      <c r="Z25" s="13">
        <f t="shared" si="35"/>
        <v>20747.474747474749</v>
      </c>
      <c r="AA25" s="16" t="str">
        <f t="shared" si="19"/>
        <v>priceOptions.push(new PriceOptionData(1, "29% Sale", ProductID.USD199, 71000));</v>
      </c>
      <c r="AB25" s="2" t="str">
        <f t="shared" si="20"/>
        <v>6% Sale</v>
      </c>
      <c r="AC25" s="9">
        <v>4.99</v>
      </c>
      <c r="AD25" s="9" t="str">
        <f>VLOOKUP(AC25,ProductID!$B$1:$C$7,2)</f>
        <v>USD499</v>
      </c>
      <c r="AE25" s="23">
        <v>135000</v>
      </c>
      <c r="AF25" s="11">
        <f t="shared" si="21"/>
        <v>3.6962962962962966E-5</v>
      </c>
      <c r="AG25" s="16">
        <f t="shared" si="22"/>
        <v>0.74074074074074081</v>
      </c>
      <c r="AH25" s="16">
        <f t="shared" si="4"/>
        <v>0.93340815563037793</v>
      </c>
      <c r="AI25" s="16">
        <f t="shared" si="23"/>
        <v>6.6591844369622066E-2</v>
      </c>
      <c r="AJ25" s="13">
        <f t="shared" si="24"/>
        <v>-43035.175879396993</v>
      </c>
      <c r="AK25" s="16" t="str">
        <f t="shared" si="25"/>
        <v>priceOptions.push(new PriceOptionData(2, "6% Sale", ProductID.USD499, 135000));</v>
      </c>
      <c r="AL25" s="2" t="str">
        <f t="shared" si="26"/>
        <v>6% Sale</v>
      </c>
      <c r="AM25" s="9">
        <v>9.99</v>
      </c>
      <c r="AN25" s="9" t="str">
        <f>VLOOKUP(AM25,ProductID!$B$1:$C$7,2)</f>
        <v>USD999</v>
      </c>
      <c r="AO25" s="23">
        <v>270000</v>
      </c>
      <c r="AP25" s="11">
        <f t="shared" si="27"/>
        <v>3.6999999999999998E-5</v>
      </c>
      <c r="AQ25" s="16">
        <f t="shared" si="28"/>
        <v>0.70370370370370361</v>
      </c>
      <c r="AR25" s="16">
        <f t="shared" si="5"/>
        <v>0.93434343434343425</v>
      </c>
      <c r="AS25" s="16">
        <f t="shared" si="29"/>
        <v>6.5656565656565746E-2</v>
      </c>
      <c r="AT25" s="13">
        <f t="shared" si="30"/>
        <v>-270.54108216433087</v>
      </c>
      <c r="AU25" s="16" t="str">
        <f t="shared" si="31"/>
        <v>priceOptions.push(new PriceOptionData(3, "6% Sale", ProductID.USD999, 270000));</v>
      </c>
      <c r="AW25" t="s">
        <v>58</v>
      </c>
      <c r="AX25" s="6">
        <f>VLOOKUP(AW25, ProductID!$A$1:$B$7, 2,FALSE)</f>
        <v>1.99</v>
      </c>
      <c r="AY25">
        <v>1000</v>
      </c>
      <c r="AZ25" s="5" t="str">
        <f>SUBSTITUTE("#% Sale", "#", FIXED(BE25 * 100, 0))</f>
        <v>-378% Sale</v>
      </c>
      <c r="BA25" t="s">
        <v>61</v>
      </c>
      <c r="BB25" s="6">
        <f>VLOOKUP(BA25, ProductID!$A$1:$B$7, 2,FALSE)</f>
        <v>19.989999999999998</v>
      </c>
      <c r="BC25">
        <v>2100</v>
      </c>
      <c r="BD25" s="3">
        <f t="shared" si="6"/>
        <v>-7945</v>
      </c>
      <c r="BE25" s="4">
        <f t="shared" si="7"/>
        <v>-3.7833333333333332</v>
      </c>
      <c r="BF25" s="5" t="str">
        <f>SUBSTITUTE("#% Sale", "#", FIXED(BK25 * 100, 0))</f>
        <v>7% Sale</v>
      </c>
      <c r="BG25" t="s">
        <v>60</v>
      </c>
      <c r="BH25" s="6">
        <f>VLOOKUP(BG25, ProductID!$A$1:$B$7, 2,FALSE)</f>
        <v>9.99</v>
      </c>
      <c r="BI25">
        <v>5400</v>
      </c>
      <c r="BJ25" s="3">
        <f t="shared" si="8"/>
        <v>380</v>
      </c>
      <c r="BK25" s="4">
        <f t="shared" si="9"/>
        <v>7.0370370370370416E-2</v>
      </c>
      <c r="BL25" s="5" t="str">
        <f>SUBSTITUTE("#% Sale", "#", FIXED(BQ25 * 100, 0))</f>
        <v>78% Sale</v>
      </c>
      <c r="BM25" t="s">
        <v>59</v>
      </c>
      <c r="BN25" s="6">
        <f>VLOOKUP(BM25, ProductID!$A$1:$B$7, 2,FALSE)</f>
        <v>4.99</v>
      </c>
      <c r="BO25">
        <v>11500</v>
      </c>
      <c r="BP25" s="3">
        <f t="shared" si="10"/>
        <v>8993</v>
      </c>
      <c r="BQ25" s="4">
        <f t="shared" si="11"/>
        <v>0.78200000000000003</v>
      </c>
      <c r="BR25" t="str">
        <f t="shared" si="32"/>
        <v>_pricesOptions.push(AddEverySundayPriceOptions);</v>
      </c>
      <c r="BS25" t="str">
        <f t="shared" si="33"/>
        <v>private function get AddEverySundayPriceOptions():PriceOptionsData{var priceOptions:Vector.&lt;PriceOptionData&gt; = new Vector.&lt;PriceOptionData&gt;();priceOptions.push(new PriceOptionData(0, "", ProductID.USD99, 25000));priceOptions.push(new PriceOptionData(1, "29% Sale", ProductID.USD199, 71000));priceOptions.push(new PriceOptionData(2, "6% Sale", ProductID.USD499, 135000));priceOptions.push(new PriceOptionData(3, "6% Sale", ProductID.USD999, 270000));return new PriceOptionsData(8, "Sunday Sale", priceOptions, new EverySundayScheduler(), true);}</v>
      </c>
    </row>
    <row r="26" spans="1:71">
      <c r="A26" s="1">
        <v>14</v>
      </c>
      <c r="B26" s="1">
        <v>8</v>
      </c>
      <c r="C26" s="2" t="s">
        <v>99</v>
      </c>
      <c r="D26" s="2" t="s">
        <v>19</v>
      </c>
      <c r="E26" s="25" t="s">
        <v>102</v>
      </c>
      <c r="F26" s="8">
        <v>1</v>
      </c>
      <c r="G26" s="2" t="str">
        <f>VLOOKUP($F26,SaleType!$A$1:$B$3, 2, FALSE)</f>
        <v>{0}% off</v>
      </c>
      <c r="H26" s="2" t="s">
        <v>43</v>
      </c>
      <c r="I26" s="2" t="str">
        <f t="shared" si="12"/>
        <v>return new PriceOptionsData(14, "1st day of the Month", priceOptions, new FirstDayOfTheMonthScheduler(), true);</v>
      </c>
      <c r="K26" s="9">
        <v>0.99</v>
      </c>
      <c r="L26" s="9" t="str">
        <f>VLOOKUP(K26,ProductID!$B$1:$C$7,2)</f>
        <v>USD99</v>
      </c>
      <c r="M26" s="13">
        <v>30000</v>
      </c>
      <c r="N26" s="11">
        <f t="shared" si="0"/>
        <v>3.3000000000000003E-5</v>
      </c>
      <c r="O26" s="16">
        <f t="shared" si="13"/>
        <v>0.5</v>
      </c>
      <c r="P26" s="16">
        <f t="shared" si="1"/>
        <v>1</v>
      </c>
      <c r="Q26" s="16" t="str">
        <f t="shared" si="14"/>
        <v>priceOptions.push(new PriceOptionData(0, "", ProductID.USD99, 30000));</v>
      </c>
      <c r="R26" s="2" t="str">
        <f t="shared" si="15"/>
        <v>17% off</v>
      </c>
      <c r="S26" s="9">
        <v>1.99</v>
      </c>
      <c r="T26" s="9" t="str">
        <f>VLOOKUP(S26,ProductID!$B$1:$C$7,2)</f>
        <v>USD199</v>
      </c>
      <c r="U26" s="23">
        <v>73000</v>
      </c>
      <c r="V26" s="11">
        <f t="shared" si="16"/>
        <v>2.7260273972602739E-5</v>
      </c>
      <c r="W26" s="16">
        <f t="shared" si="17"/>
        <v>0.63013698630136983</v>
      </c>
      <c r="X26" s="16">
        <f t="shared" si="2"/>
        <v>0.82606890826068902</v>
      </c>
      <c r="Y26" s="16">
        <f t="shared" si="18"/>
        <v>0.17393109173931098</v>
      </c>
      <c r="Z26" s="13">
        <f t="shared" si="35"/>
        <v>12696.969696969696</v>
      </c>
      <c r="AA26" s="16" t="str">
        <f t="shared" si="19"/>
        <v>priceOptions.push(new PriceOptionData(1, "17% off", ProductID.USD199, 73000));</v>
      </c>
      <c r="AB26" s="2" t="str">
        <f t="shared" si="20"/>
        <v>11% off</v>
      </c>
      <c r="AC26" s="9">
        <v>4.99</v>
      </c>
      <c r="AD26" s="9" t="str">
        <f>VLOOKUP(AC26,ProductID!$B$1:$C$7,2)</f>
        <v>USD499</v>
      </c>
      <c r="AE26" s="23">
        <v>170000</v>
      </c>
      <c r="AF26" s="11">
        <f t="shared" si="21"/>
        <v>2.935294117647059E-5</v>
      </c>
      <c r="AG26" s="16">
        <f t="shared" si="22"/>
        <v>0.58823529411764708</v>
      </c>
      <c r="AH26" s="16">
        <f t="shared" si="4"/>
        <v>0.88948306595365423</v>
      </c>
      <c r="AI26" s="16">
        <f t="shared" si="23"/>
        <v>0.11051693404634577</v>
      </c>
      <c r="AJ26" s="13">
        <f t="shared" si="24"/>
        <v>-13050.251256281394</v>
      </c>
      <c r="AK26" s="16" t="str">
        <f t="shared" si="25"/>
        <v>priceOptions.push(new PriceOptionData(2, "11% off", ProductID.USD499, 170000));</v>
      </c>
      <c r="AL26" s="2" t="str">
        <f t="shared" si="26"/>
        <v>32% off</v>
      </c>
      <c r="AM26" s="9">
        <v>9.99</v>
      </c>
      <c r="AN26" s="9" t="str">
        <f>VLOOKUP(AM26,ProductID!$B$1:$C$7,2)</f>
        <v>USD999</v>
      </c>
      <c r="AO26" s="23">
        <v>450000</v>
      </c>
      <c r="AP26" s="11">
        <f t="shared" si="27"/>
        <v>2.2200000000000001E-5</v>
      </c>
      <c r="AQ26" s="16">
        <f t="shared" si="28"/>
        <v>0.42222222222222222</v>
      </c>
      <c r="AR26" s="16">
        <f t="shared" si="5"/>
        <v>0.67272727272727273</v>
      </c>
      <c r="AS26" s="16">
        <f t="shared" si="29"/>
        <v>0.32727272727272727</v>
      </c>
      <c r="AT26" s="13">
        <f t="shared" si="30"/>
        <v>109659.31863727455</v>
      </c>
      <c r="AU26" s="16" t="str">
        <f t="shared" si="31"/>
        <v>priceOptions.push(new PriceOptionData(3, "32% off", ProductID.USD999, 450000));</v>
      </c>
      <c r="AW26" t="s">
        <v>58</v>
      </c>
      <c r="AX26" s="6">
        <f>VLOOKUP(AW26, ProductID!$A$1:$B$7, 2,FALSE)</f>
        <v>1.99</v>
      </c>
      <c r="AY26">
        <v>1000</v>
      </c>
      <c r="AZ26" s="5" t="str">
        <f>SUBSTITUTE("#% Sale", "#", FIXED(BE26 * 100, 0))</f>
        <v>-19% Sale</v>
      </c>
      <c r="BA26" t="s">
        <v>59</v>
      </c>
      <c r="BB26" s="6">
        <f>VLOOKUP(BA26, ProductID!$A$1:$B$7, 2,FALSE)</f>
        <v>4.99</v>
      </c>
      <c r="BC26">
        <v>2100</v>
      </c>
      <c r="BD26" s="3">
        <f t="shared" si="6"/>
        <v>-407</v>
      </c>
      <c r="BE26" s="4">
        <f t="shared" si="7"/>
        <v>-0.19380952380952388</v>
      </c>
      <c r="BF26" s="5" t="str">
        <f>SUBSTITUTE("#% Sale", "#", FIXED(BK26 * 100, 0))</f>
        <v>-86% Sale</v>
      </c>
      <c r="BG26" t="s">
        <v>61</v>
      </c>
      <c r="BH26" s="6">
        <f>VLOOKUP(BG26, ProductID!$A$1:$B$7, 2,FALSE)</f>
        <v>19.989999999999998</v>
      </c>
      <c r="BI26">
        <v>5400</v>
      </c>
      <c r="BJ26" s="3">
        <f t="shared" si="8"/>
        <v>-4645</v>
      </c>
      <c r="BK26" s="4">
        <f t="shared" si="9"/>
        <v>-0.86018518518518516</v>
      </c>
      <c r="BL26" s="5" t="str">
        <f>SUBSTITUTE("#% Sale", "#", FIXED(BQ26 * 100, 0))</f>
        <v>13% Sale</v>
      </c>
      <c r="BM26" t="s">
        <v>61</v>
      </c>
      <c r="BN26" s="6">
        <f>VLOOKUP(BM26, ProductID!$A$1:$B$7, 2,FALSE)</f>
        <v>19.989999999999998</v>
      </c>
      <c r="BO26">
        <v>11500</v>
      </c>
      <c r="BP26" s="3">
        <f t="shared" si="10"/>
        <v>1455</v>
      </c>
      <c r="BQ26" s="4">
        <f t="shared" si="11"/>
        <v>0.12652173913043474</v>
      </c>
      <c r="BR26" t="str">
        <f t="shared" si="32"/>
        <v>_pricesOptions.push(AddFirstDayOfTheMonthPriceOptions);</v>
      </c>
      <c r="BS26" t="str">
        <f t="shared" si="33"/>
        <v>private function get AddFirstDayOfTheMonthPriceOptions():PriceOptionsData{var priceOptions:Vector.&lt;PriceOptionData&gt; = new Vector.&lt;PriceOptionData&gt;();priceOptions.push(new PriceOptionData(0, "", ProductID.USD99, 30000));priceOptions.push(new PriceOptionData(1, "17% off", ProductID.USD199, 73000));priceOptions.push(new PriceOptionData(2, "11% off", ProductID.USD499, 170000));priceOptions.push(new PriceOptionData(3, "32% off", ProductID.USD999, 450000));return new PriceOptionsData(14, "1st day of the Month", priceOptions, new FirstDayOfTheMonthScheduler(), true);}</v>
      </c>
    </row>
    <row r="27" spans="1:71">
      <c r="A27" s="1">
        <v>16</v>
      </c>
      <c r="B27" s="1">
        <v>8</v>
      </c>
      <c r="C27" s="2" t="s">
        <v>21</v>
      </c>
      <c r="D27" s="2" t="s">
        <v>21</v>
      </c>
      <c r="E27" s="25" t="s">
        <v>103</v>
      </c>
      <c r="F27" s="8">
        <v>1</v>
      </c>
      <c r="G27" s="2" t="str">
        <f>VLOOKUP($F27,SaleType!$A$1:$B$3, 2, FALSE)</f>
        <v>{0}% off</v>
      </c>
      <c r="H27" s="2" t="s">
        <v>45</v>
      </c>
      <c r="I27" s="2" t="str">
        <f t="shared" si="12"/>
        <v>return new PriceOptionsData(16, "End of the month", priceOptions, new FourDaysBeforeEndOfTheMonth(), false);</v>
      </c>
      <c r="K27" s="9">
        <v>0.99</v>
      </c>
      <c r="L27" s="9" t="str">
        <f>VLOOKUP(K27,ProductID!$B$1:$C$7,2)</f>
        <v>USD99</v>
      </c>
      <c r="M27" s="13">
        <v>20000</v>
      </c>
      <c r="N27" s="11">
        <f t="shared" si="0"/>
        <v>4.9499999999999997E-5</v>
      </c>
      <c r="O27" s="16">
        <f t="shared" si="13"/>
        <v>0.74999999999999989</v>
      </c>
      <c r="P27" s="16">
        <f t="shared" si="1"/>
        <v>1</v>
      </c>
      <c r="Q27" s="16" t="str">
        <f t="shared" si="14"/>
        <v>priceOptions.push(new PriceOptionData(0, "", ProductID.USD99, 20000));</v>
      </c>
      <c r="R27" s="2" t="str">
        <f t="shared" si="15"/>
        <v>29% off</v>
      </c>
      <c r="S27" s="9">
        <v>1.99</v>
      </c>
      <c r="T27" s="9" t="str">
        <f>VLOOKUP(S27,ProductID!$B$1:$C$7,2)</f>
        <v>USD199</v>
      </c>
      <c r="U27" s="23">
        <v>57000</v>
      </c>
      <c r="V27" s="11">
        <f t="shared" si="16"/>
        <v>3.4912280701754382E-5</v>
      </c>
      <c r="W27" s="16">
        <f t="shared" si="17"/>
        <v>0.80701754385964897</v>
      </c>
      <c r="X27" s="16">
        <f t="shared" si="2"/>
        <v>0.70529860003544209</v>
      </c>
      <c r="Y27" s="16">
        <f t="shared" si="18"/>
        <v>0.29470139996455791</v>
      </c>
      <c r="Z27" s="13">
        <f t="shared" si="35"/>
        <v>16797.979797979795</v>
      </c>
      <c r="AA27" s="16" t="str">
        <f t="shared" si="19"/>
        <v>priceOptions.push(new PriceOptionData(1, "29% off", ProductID.USD199, 57000));</v>
      </c>
      <c r="AB27" s="2" t="str">
        <f t="shared" si="20"/>
        <v>36% off</v>
      </c>
      <c r="AC27" s="9">
        <v>4.99</v>
      </c>
      <c r="AD27" s="9" t="str">
        <f>VLOOKUP(AC27,ProductID!$B$1:$C$7,2)</f>
        <v>USD499</v>
      </c>
      <c r="AE27" s="23">
        <v>160000</v>
      </c>
      <c r="AF27" s="11">
        <f t="shared" si="21"/>
        <v>3.1187499999999999E-5</v>
      </c>
      <c r="AG27" s="16">
        <f t="shared" si="22"/>
        <v>0.625</v>
      </c>
      <c r="AH27" s="16">
        <f t="shared" si="4"/>
        <v>0.63005050505050508</v>
      </c>
      <c r="AI27" s="16">
        <f t="shared" si="23"/>
        <v>0.36994949494949492</v>
      </c>
      <c r="AJ27" s="13">
        <f t="shared" si="24"/>
        <v>17070.351758793957</v>
      </c>
      <c r="AK27" s="16" t="str">
        <f t="shared" si="25"/>
        <v>priceOptions.push(new PriceOptionData(2, "36% off", ProductID.USD499, 160000));</v>
      </c>
      <c r="AL27" s="2" t="str">
        <f t="shared" si="26"/>
        <v>25% off</v>
      </c>
      <c r="AM27" s="9">
        <v>9.99</v>
      </c>
      <c r="AN27" s="9" t="str">
        <f>VLOOKUP(AM27,ProductID!$B$1:$C$7,2)</f>
        <v>USD999</v>
      </c>
      <c r="AO27" s="23">
        <v>270000</v>
      </c>
      <c r="AP27" s="11">
        <f t="shared" si="27"/>
        <v>3.6999999999999998E-5</v>
      </c>
      <c r="AQ27" s="16">
        <f t="shared" si="28"/>
        <v>0.70370370370370361</v>
      </c>
      <c r="AR27" s="16">
        <f t="shared" si="5"/>
        <v>0.74747474747474751</v>
      </c>
      <c r="AS27" s="16">
        <f t="shared" si="29"/>
        <v>0.25252525252525249</v>
      </c>
      <c r="AT27" s="13">
        <f t="shared" si="30"/>
        <v>-50320.641282565135</v>
      </c>
      <c r="AU27" s="16" t="str">
        <f t="shared" si="31"/>
        <v>priceOptions.push(new PriceOptionData(3, "25% off", ProductID.USD999, 270000));</v>
      </c>
      <c r="AW27" t="s">
        <v>58</v>
      </c>
      <c r="AX27" s="6">
        <f>VLOOKUP(AW27, ProductID!$A$1:$B$7, 2,FALSE)</f>
        <v>1.99</v>
      </c>
      <c r="AY27">
        <v>1000</v>
      </c>
      <c r="AZ27" s="5" t="str">
        <f>SUBSTITUTE("#% off", "#", FIXED(BE27 * 100, 0))</f>
        <v>-19% off</v>
      </c>
      <c r="BA27" t="s">
        <v>59</v>
      </c>
      <c r="BB27" s="6">
        <f>VLOOKUP(BA27, ProductID!$A$1:$B$7, 2,FALSE)</f>
        <v>4.99</v>
      </c>
      <c r="BC27">
        <v>2100</v>
      </c>
      <c r="BD27" s="3">
        <f t="shared" si="6"/>
        <v>-407</v>
      </c>
      <c r="BE27" s="4">
        <f t="shared" si="7"/>
        <v>-0.19380952380952388</v>
      </c>
      <c r="BF27" s="5" t="str">
        <f>SUBSTITUTE("#% off", "#", FIXED(BK27 * 100, 0))</f>
        <v>-86% off</v>
      </c>
      <c r="BG27" t="s">
        <v>61</v>
      </c>
      <c r="BH27" s="6">
        <f>VLOOKUP(BG27, ProductID!$A$1:$B$7, 2,FALSE)</f>
        <v>19.989999999999998</v>
      </c>
      <c r="BI27">
        <v>5400</v>
      </c>
      <c r="BJ27" s="3">
        <f t="shared" si="8"/>
        <v>-4645</v>
      </c>
      <c r="BK27" s="4">
        <f t="shared" si="9"/>
        <v>-0.86018518518518516</v>
      </c>
      <c r="BL27" s="5" t="str">
        <f>SUBSTITUTE("#% off", "#", FIXED(BQ27 * 100, 0))</f>
        <v>13% off</v>
      </c>
      <c r="BM27" t="s">
        <v>61</v>
      </c>
      <c r="BN27" s="6">
        <f>VLOOKUP(BM27, ProductID!$A$1:$B$7, 2,FALSE)</f>
        <v>19.989999999999998</v>
      </c>
      <c r="BO27">
        <v>11500</v>
      </c>
      <c r="BP27" s="3">
        <f t="shared" si="10"/>
        <v>1455</v>
      </c>
      <c r="BQ27" s="4">
        <f t="shared" si="11"/>
        <v>0.12652173913043474</v>
      </c>
      <c r="BR27" t="str">
        <f t="shared" si="32"/>
        <v>_pricesOptions.push(AddFourDaysBeforeEndOfTheMonth);</v>
      </c>
      <c r="BS27" t="str">
        <f t="shared" si="33"/>
        <v>private function get AddFourDaysBeforeEndOfTheMonth():PriceOptionsData{var priceOptions:Vector.&lt;PriceOptionData&gt; = new Vector.&lt;PriceOptionData&gt;();priceOptions.push(new PriceOptionData(0, "", ProductID.USD99, 20000));priceOptions.push(new PriceOptionData(1, "29% off", ProductID.USD199, 57000));priceOptions.push(new PriceOptionData(2, "36% off", ProductID.USD499, 160000));priceOptions.push(new PriceOptionData(3, "25% off", ProductID.USD999, 270000));return new PriceOptionsData(16, "End of the month", priceOptions, new FourDaysBeforeEndOfTheMonth(), false);}</v>
      </c>
    </row>
    <row r="28" spans="1:71">
      <c r="A28" s="1">
        <v>99</v>
      </c>
      <c r="B28" s="1">
        <v>99</v>
      </c>
      <c r="C28" s="2" t="s">
        <v>100</v>
      </c>
      <c r="D28" s="2" t="s">
        <v>79</v>
      </c>
      <c r="E28" s="25" t="s">
        <v>103</v>
      </c>
      <c r="F28" s="8">
        <v>2</v>
      </c>
      <c r="G28" s="2" t="str">
        <f>VLOOKUP($F28,SaleType!$A$1:$B$3, 2, FALSE)</f>
        <v>{0}% Sale</v>
      </c>
      <c r="H28" s="2" t="s">
        <v>67</v>
      </c>
      <c r="I28" s="2" t="str">
        <f t="shared" si="12"/>
        <v>return new PriceOptionsData(99, "Buy Chips", priceOptions, new DefaultScheduler(), false);</v>
      </c>
      <c r="K28" s="9">
        <f>AX28</f>
        <v>0.99</v>
      </c>
      <c r="L28" s="9" t="str">
        <f>VLOOKUP(K28,ProductID!$B$1:$C$7,2)</f>
        <v>USD99</v>
      </c>
      <c r="M28" s="13">
        <v>15000</v>
      </c>
      <c r="N28" s="11">
        <f t="shared" si="0"/>
        <v>6.6000000000000005E-5</v>
      </c>
      <c r="O28" s="16">
        <f t="shared" si="13"/>
        <v>1</v>
      </c>
      <c r="P28" s="16">
        <f t="shared" si="1"/>
        <v>1</v>
      </c>
      <c r="Q28" s="16" t="str">
        <f t="shared" si="14"/>
        <v>priceOptions.push(new PriceOptionData(0, "", ProductID.USD99, 15000));</v>
      </c>
      <c r="R28" s="2" t="str">
        <f t="shared" si="15"/>
        <v>34% Sale</v>
      </c>
      <c r="S28" s="9">
        <v>1.99</v>
      </c>
      <c r="T28" s="9" t="str">
        <f>VLOOKUP(S28,ProductID!$B$1:$C$7,2)</f>
        <v>USD199</v>
      </c>
      <c r="U28" s="23">
        <v>46000</v>
      </c>
      <c r="V28" s="11">
        <f>S28/U28</f>
        <v>4.3260869565217394E-5</v>
      </c>
      <c r="W28" s="16">
        <f t="shared" si="17"/>
        <v>1</v>
      </c>
      <c r="X28" s="16">
        <f t="shared" si="2"/>
        <v>0.65546772068511194</v>
      </c>
      <c r="Y28" s="16">
        <f t="shared" si="18"/>
        <v>0.34453227931488806</v>
      </c>
      <c r="Z28" s="13">
        <f t="shared" si="35"/>
        <v>15848.484848484848</v>
      </c>
      <c r="AA28" s="16" t="str">
        <f t="shared" si="19"/>
        <v>priceOptions.push(new PriceOptionData(1, "34% Sale", ProductID.USD199, 46000));</v>
      </c>
      <c r="AB28" s="2" t="str">
        <f t="shared" si="20"/>
        <v>24% Sale</v>
      </c>
      <c r="AC28" s="9">
        <v>4.99</v>
      </c>
      <c r="AD28" s="9" t="str">
        <f>VLOOKUP(AC28,ProductID!$B$1:$C$7,2)</f>
        <v>USD499</v>
      </c>
      <c r="AE28" s="23">
        <v>100000</v>
      </c>
      <c r="AF28" s="11">
        <f>AC28/AE28</f>
        <v>4.99E-5</v>
      </c>
      <c r="AG28" s="16">
        <f t="shared" si="22"/>
        <v>1</v>
      </c>
      <c r="AH28" s="16">
        <f t="shared" si="4"/>
        <v>0.75606060606060599</v>
      </c>
      <c r="AI28" s="16">
        <f t="shared" si="23"/>
        <v>0.24393939393939401</v>
      </c>
      <c r="AJ28" s="13">
        <f t="shared" si="24"/>
        <v>-15346.733668341709</v>
      </c>
      <c r="AK28" s="16" t="str">
        <f t="shared" si="25"/>
        <v>priceOptions.push(new PriceOptionData(2, "24% Sale", ProductID.USD499, 100000));</v>
      </c>
      <c r="AL28" s="2" t="str">
        <f t="shared" si="26"/>
        <v>20% Sale</v>
      </c>
      <c r="AM28" s="9">
        <v>9.99</v>
      </c>
      <c r="AN28" s="9" t="str">
        <f>VLOOKUP(AM28,ProductID!$B$1:$C$7,2)</f>
        <v>USD999</v>
      </c>
      <c r="AO28" s="23">
        <v>190000</v>
      </c>
      <c r="AP28" s="11">
        <f>AM28/AO28</f>
        <v>5.2578947368421054E-5</v>
      </c>
      <c r="AQ28" s="16">
        <f t="shared" si="28"/>
        <v>1</v>
      </c>
      <c r="AR28" s="16">
        <f t="shared" si="5"/>
        <v>0.79665071770334928</v>
      </c>
      <c r="AS28" s="16">
        <f t="shared" si="29"/>
        <v>0.20334928229665072</v>
      </c>
      <c r="AT28" s="13">
        <f t="shared" si="30"/>
        <v>-10200.400801603188</v>
      </c>
      <c r="AU28" s="16" t="str">
        <f t="shared" si="31"/>
        <v>priceOptions.push(new PriceOptionData(3, "20% Sale", ProductID.USD999, 190000));</v>
      </c>
      <c r="AW28" t="s">
        <v>57</v>
      </c>
      <c r="AX28" s="6">
        <f>VLOOKUP(AW28, ProductID!$A$1:$B$7, 2,FALSE)</f>
        <v>0.99</v>
      </c>
      <c r="AY28">
        <v>1000</v>
      </c>
      <c r="AZ28" s="5" t="str">
        <f>SUBSTITUTE("#% Sale", "#", FIXED(BE28 * 100, 0))</f>
        <v>4% Sale</v>
      </c>
      <c r="BA28" t="s">
        <v>58</v>
      </c>
      <c r="BB28" s="6">
        <f>VLOOKUP(BA28, ProductID!$A$1:$B$7, 2,FALSE)</f>
        <v>1.99</v>
      </c>
      <c r="BC28">
        <v>2100</v>
      </c>
      <c r="BD28" s="3">
        <f t="shared" si="6"/>
        <v>90</v>
      </c>
      <c r="BE28" s="4">
        <f>1-(BC28-BD28)/BC28</f>
        <v>4.2857142857142816E-2</v>
      </c>
      <c r="BF28" s="5" t="str">
        <f>SUBSTITUTE("#% Sale", "#", FIXED(BK28 * 100, 0))</f>
        <v>7% Sale</v>
      </c>
      <c r="BG28" t="s">
        <v>59</v>
      </c>
      <c r="BH28" s="6">
        <f>VLOOKUP(BG28, ProductID!$A$1:$B$7, 2,FALSE)</f>
        <v>4.99</v>
      </c>
      <c r="BI28">
        <v>5400</v>
      </c>
      <c r="BJ28" s="3">
        <f t="shared" si="8"/>
        <v>360</v>
      </c>
      <c r="BK28" s="4">
        <f>1-(BI28-BJ28)/BI28</f>
        <v>6.6666666666666652E-2</v>
      </c>
      <c r="BL28" s="5" t="str">
        <f>SUBSTITUTE("#% Sale", "#", FIXED(BQ28 * 100, 0))</f>
        <v>12% Sale</v>
      </c>
      <c r="BM28" t="s">
        <v>60</v>
      </c>
      <c r="BN28" s="6">
        <f>VLOOKUP(BM28, ProductID!$A$1:$B$7, 2,FALSE)</f>
        <v>9.99</v>
      </c>
      <c r="BO28">
        <v>11500</v>
      </c>
      <c r="BP28" s="3">
        <f t="shared" si="10"/>
        <v>1410</v>
      </c>
      <c r="BQ28" s="4">
        <f>1-(BO28-BP28)/BO28</f>
        <v>0.12260869565217392</v>
      </c>
      <c r="BR28" t="str">
        <f t="shared" si="32"/>
        <v>_pricesOptions.push(AddDefaultPriceOptions);</v>
      </c>
      <c r="BS28" t="str">
        <f t="shared" si="33"/>
        <v>private function get AddDefaultPriceOptions():PriceOptionsData{var priceOptions:Vector.&lt;PriceOptionData&gt; = new Vector.&lt;PriceOptionData&gt;();priceOptions.push(new PriceOptionData(0, "", ProductID.USD99, 15000));priceOptions.push(new PriceOptionData(1, "34% Sale", ProductID.USD199, 46000));priceOptions.push(new PriceOptionData(2, "24% Sale", ProductID.USD499, 100000));priceOptions.push(new PriceOptionData(3, "20% Sale", ProductID.USD999, 190000));return new PriceOptionsData(99, "Buy Chips", priceOptions, new DefaultScheduler(), false);}</v>
      </c>
    </row>
    <row r="29" spans="1:71">
      <c r="N29" s="11">
        <f>AVERAGE(N4:N28)</f>
        <v>3.3601492610837442E-5</v>
      </c>
      <c r="V29" s="11">
        <f>AVERAGE(V4:V28)</f>
        <v>2.4878875452854806E-5</v>
      </c>
      <c r="AF29" s="11">
        <f>AVERAGE(AF4:AF28)</f>
        <v>2.4880446260601947E-5</v>
      </c>
      <c r="AP29" s="11">
        <f>AVERAGE(AP4:AP28)</f>
        <v>2.3619167733890059E-5</v>
      </c>
    </row>
    <row r="30" spans="1:71">
      <c r="N30" s="11">
        <f>1/N29</f>
        <v>29760.582709277369</v>
      </c>
      <c r="V30" s="11">
        <f>1/V29</f>
        <v>40194.742800774453</v>
      </c>
      <c r="AF30" s="11">
        <f>1/AF29</f>
        <v>40192.205136750083</v>
      </c>
      <c r="AP30" s="11">
        <f>1/AP29</f>
        <v>42338.494364691178</v>
      </c>
    </row>
  </sheetData>
  <sortState ref="A4:R27">
    <sortCondition ref="B4:B27"/>
    <sortCondition ref="D4:D27"/>
  </sortState>
  <mergeCells count="33">
    <mergeCell ref="BI2:BK2"/>
    <mergeCell ref="BM2:BN2"/>
    <mergeCell ref="BO2:BQ2"/>
    <mergeCell ref="AZ1:BE1"/>
    <mergeCell ref="BF1:BK1"/>
    <mergeCell ref="BL1:BQ1"/>
    <mergeCell ref="AV1:AY1"/>
    <mergeCell ref="AW2:AX2"/>
    <mergeCell ref="BA2:BB2"/>
    <mergeCell ref="BC2:BE2"/>
    <mergeCell ref="BG2:BH2"/>
    <mergeCell ref="D1:D3"/>
    <mergeCell ref="I1:I3"/>
    <mergeCell ref="B1:B3"/>
    <mergeCell ref="A1:A3"/>
    <mergeCell ref="F1:G1"/>
    <mergeCell ref="H1:H3"/>
    <mergeCell ref="C1:C3"/>
    <mergeCell ref="AS2:AT2"/>
    <mergeCell ref="J1:Q1"/>
    <mergeCell ref="R1:AA1"/>
    <mergeCell ref="AB1:AK1"/>
    <mergeCell ref="AL1:AU1"/>
    <mergeCell ref="N2:O2"/>
    <mergeCell ref="K2:L2"/>
    <mergeCell ref="S2:T2"/>
    <mergeCell ref="AC2:AD2"/>
    <mergeCell ref="AM2:AN2"/>
    <mergeCell ref="V2:W2"/>
    <mergeCell ref="AP2:AQ2"/>
    <mergeCell ref="AF2:AG2"/>
    <mergeCell ref="Y2:Z2"/>
    <mergeCell ref="AI2:A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/>
  <sheetData>
    <row r="1" spans="1:3">
      <c r="A1" t="s">
        <v>57</v>
      </c>
      <c r="B1">
        <v>0.99</v>
      </c>
      <c r="C1" t="s">
        <v>57</v>
      </c>
    </row>
    <row r="2" spans="1:3">
      <c r="A2" t="s">
        <v>58</v>
      </c>
      <c r="B2">
        <v>1.99</v>
      </c>
      <c r="C2" t="s">
        <v>58</v>
      </c>
    </row>
    <row r="3" spans="1:3">
      <c r="A3" t="s">
        <v>59</v>
      </c>
      <c r="B3">
        <v>4.99</v>
      </c>
      <c r="C3" t="s">
        <v>59</v>
      </c>
    </row>
    <row r="4" spans="1:3">
      <c r="A4" t="s">
        <v>60</v>
      </c>
      <c r="B4">
        <v>9.99</v>
      </c>
      <c r="C4" t="s">
        <v>60</v>
      </c>
    </row>
    <row r="5" spans="1:3">
      <c r="A5" t="s">
        <v>61</v>
      </c>
      <c r="B5">
        <v>19.989999999999998</v>
      </c>
      <c r="C5" t="s">
        <v>61</v>
      </c>
    </row>
    <row r="6" spans="1:3">
      <c r="A6" t="s">
        <v>62</v>
      </c>
      <c r="B6">
        <v>49.99</v>
      </c>
      <c r="C6" t="s">
        <v>62</v>
      </c>
    </row>
    <row r="7" spans="1:3">
      <c r="A7" t="s">
        <v>63</v>
      </c>
      <c r="B7">
        <v>99.99</v>
      </c>
      <c r="C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/>
  <cols>
    <col min="1" max="1" width="2" bestFit="1" customWidth="1"/>
    <col min="2" max="2" width="16.28515625" bestFit="1" customWidth="1"/>
  </cols>
  <sheetData>
    <row r="1" spans="1:2">
      <c r="A1">
        <v>1</v>
      </c>
      <c r="B1" t="s">
        <v>74</v>
      </c>
    </row>
    <row r="2" spans="1:2">
      <c r="A2">
        <v>2</v>
      </c>
      <c r="B2" t="s">
        <v>75</v>
      </c>
    </row>
    <row r="3" spans="1:2">
      <c r="A3">
        <v>3</v>
      </c>
      <c r="B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PricesData</vt:lpstr>
      <vt:lpstr>ProductID</vt:lpstr>
      <vt:lpstr>SaleType</vt:lpstr>
    </vt:vector>
  </TitlesOfParts>
  <Company>Xpinator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2013-12-08T11:34:34Z</dcterms:created>
  <dcterms:modified xsi:type="dcterms:W3CDTF">2014-04-16T21:56:53Z</dcterms:modified>
</cp:coreProperties>
</file>