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1"/>
  <workbookPr/>
  <mc:AlternateContent xmlns:mc="http://schemas.openxmlformats.org/markup-compatibility/2006">
    <mc:Choice Requires="x15">
      <x15ac:absPath xmlns:x15ac="http://schemas.microsoft.com/office/spreadsheetml/2010/11/ac" url="C:\Users\Learnit\Desktop\Recordings\Excel for Personal Finances\"/>
    </mc:Choice>
  </mc:AlternateContent>
  <xr:revisionPtr revIDLastSave="0" documentId="8_{542F4985-5096-4EA3-BDD0-87859E0348BA}" xr6:coauthVersionLast="47" xr6:coauthVersionMax="47" xr10:uidLastSave="{00000000-0000-0000-0000-000000000000}"/>
  <bookViews>
    <workbookView xWindow="-23148" yWindow="1032" windowWidth="23256" windowHeight="13176" firstSheet="2" activeTab="1" xr2:uid="{00000000-000D-0000-FFFF-FFFF00000000}"/>
  </bookViews>
  <sheets>
    <sheet name="Setting Up" sheetId="1" r:id="rId1"/>
    <sheet name="Expenses" sheetId="2" r:id="rId2"/>
    <sheet name="Current Balance" sheetId="5" r:id="rId3"/>
    <sheet name="Budget" sheetId="4" r:id="rId4"/>
    <sheet name="Incomes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" l="1"/>
  <c r="G2" i="5" s="1"/>
  <c r="G3" i="5" s="1"/>
  <c r="B16" i="2"/>
  <c r="H23" i="4"/>
  <c r="B23" i="4"/>
  <c r="B24" i="4"/>
  <c r="B25" i="4" s="1"/>
  <c r="B5" i="3"/>
  <c r="E20" i="2"/>
  <c r="K8" i="2" s="1"/>
  <c r="K7" i="2"/>
  <c r="E9" i="2"/>
  <c r="K6" i="2" s="1"/>
  <c r="B8" i="2"/>
  <c r="K5" i="2" s="1"/>
  <c r="K9" i="2" s="1"/>
</calcChain>
</file>

<file path=xl/sharedStrings.xml><?xml version="1.0" encoding="utf-8"?>
<sst xmlns="http://schemas.openxmlformats.org/spreadsheetml/2006/main" count="138" uniqueCount="56">
  <si>
    <t>Make individual lists for expenses</t>
  </si>
  <si>
    <t>Convert them to tables</t>
  </si>
  <si>
    <t>Summarize each table</t>
  </si>
  <si>
    <t>Add all expenses and incomes in a list</t>
  </si>
  <si>
    <t>Convert the list into a table and analyze</t>
  </si>
  <si>
    <t>Create a table based on data from our individual expense tables</t>
  </si>
  <si>
    <t>Link the tables into one</t>
  </si>
  <si>
    <t>Balance sheet</t>
  </si>
  <si>
    <t>HOUSING</t>
  </si>
  <si>
    <t>TRANSPORT</t>
  </si>
  <si>
    <t>Expense Name</t>
  </si>
  <si>
    <t>Expense Amount</t>
  </si>
  <si>
    <t>Rent</t>
  </si>
  <si>
    <t>Vehicle payment</t>
  </si>
  <si>
    <t>BUDGET BY CATEGORY</t>
  </si>
  <si>
    <t>Electricity</t>
  </si>
  <si>
    <t>Bus/taxi fare</t>
  </si>
  <si>
    <t>CATEGORY</t>
  </si>
  <si>
    <t>AMOUNT</t>
  </si>
  <si>
    <t>Gas</t>
  </si>
  <si>
    <t>Insurance</t>
  </si>
  <si>
    <t>Water and Sewer</t>
  </si>
  <si>
    <t>Licensing</t>
  </si>
  <si>
    <t>Internet/Cable</t>
  </si>
  <si>
    <t>Fuel</t>
  </si>
  <si>
    <t>FOOD</t>
  </si>
  <si>
    <t>Total</t>
  </si>
  <si>
    <t>Maintenance</t>
  </si>
  <si>
    <t>PERSONAL CARE</t>
  </si>
  <si>
    <t>Groceries</t>
  </si>
  <si>
    <t>Medical</t>
  </si>
  <si>
    <t>Dinig out</t>
  </si>
  <si>
    <t>Hair</t>
  </si>
  <si>
    <t>Clothing</t>
  </si>
  <si>
    <t>Dry cleaning</t>
  </si>
  <si>
    <t>Clubs</t>
  </si>
  <si>
    <t>Orgaization dues and fees</t>
  </si>
  <si>
    <t>DATE</t>
  </si>
  <si>
    <t>EXPENSES</t>
  </si>
  <si>
    <t>Starting Balance</t>
  </si>
  <si>
    <t>Current expenses</t>
  </si>
  <si>
    <t>Currentbalances</t>
  </si>
  <si>
    <t>INCOME1</t>
  </si>
  <si>
    <t>INCOMES</t>
  </si>
  <si>
    <t>INCOME2</t>
  </si>
  <si>
    <t>Food</t>
  </si>
  <si>
    <t>Housing</t>
  </si>
  <si>
    <t>Transportation</t>
  </si>
  <si>
    <t>Personal care</t>
  </si>
  <si>
    <t>TOTAL INCOME</t>
  </si>
  <si>
    <t>TOTAL EXPENSES</t>
  </si>
  <si>
    <t>BALANCE</t>
  </si>
  <si>
    <t>Income Name</t>
  </si>
  <si>
    <t>Income Amount</t>
  </si>
  <si>
    <t>Contract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</si>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</sst>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rgb="FF000000"/>
      <name val="Calibri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1" xfId="1"/>
    <xf numFmtId="0" fontId="4" fillId="0" borderId="0" xfId="0" applyFont="1"/>
    <xf numFmtId="0" fontId="1" fillId="0" borderId="0" xfId="0" applyFont="1"/>
    <xf numFmtId="44" fontId="0" fillId="0" borderId="0" xfId="0" applyNumberFormat="1"/>
    <xf numFmtId="0" fontId="7" fillId="0" borderId="0" xfId="0" applyFont="1"/>
    <xf numFmtId="0" fontId="9" fillId="0" borderId="0" xfId="0" applyFont="1"/>
    <xf numFmtId="44" fontId="7" fillId="0" borderId="0" xfId="0" applyNumberFormat="1" applyFont="1"/>
    <xf numFmtId="44" fontId="9" fillId="0" borderId="0" xfId="0" applyNumberFormat="1" applyFont="1"/>
    <xf numFmtId="0" fontId="10" fillId="0" borderId="0" xfId="0" applyFont="1"/>
    <xf numFmtId="44" fontId="8" fillId="0" borderId="0" xfId="0" applyNumberFormat="1" applyFont="1"/>
    <xf numFmtId="0" fontId="0" fillId="0" borderId="0" xfId="0" applyFont="1" applyBorder="1"/>
    <xf numFmtId="44" fontId="0" fillId="0" borderId="0" xfId="0" applyNumberFormat="1" applyFont="1" applyBorder="1"/>
    <xf numFmtId="16" fontId="0" fillId="0" borderId="0" xfId="0" applyNumberFormat="1"/>
    <xf numFmtId="0" fontId="0" fillId="0" borderId="0" xfId="0" quotePrefix="1"/>
    <xf numFmtId="44" fontId="11" fillId="0" borderId="0" xfId="0" applyNumberFormat="1" applyFont="1"/>
    <xf numFmtId="0" fontId="6" fillId="0" borderId="0" xfId="0" applyFont="1"/>
    <xf numFmtId="44" fontId="6" fillId="0" borderId="0" xfId="0" applyNumberFormat="1" applyFont="1"/>
    <xf numFmtId="0" fontId="8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Heading 1" xfId="1" builtinId="16"/>
    <cellStyle name="Normal" xfId="0" builtinId="0"/>
  </cellStyles>
  <dxfs count="20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1" formatCode="d\-mmm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ECA2FC-D657-4DF8-B8D5-D3FC31020F0E}" name="Table1" displayName="Table1" ref="A2:B8" totalsRowCount="1">
  <autoFilter ref="A2:B7" xr:uid="{5EECA2FC-D657-4DF8-B8D5-D3FC31020F0E}"/>
  <tableColumns count="2">
    <tableColumn id="1" xr3:uid="{B0519BAE-FA57-427E-A87E-6913D02CAE5B}" name="Expense Name" totalsRowLabel="Total"/>
    <tableColumn id="2" xr3:uid="{87B977D2-5FF4-47BD-BCBF-368D0E266A9A}" name="Expense Amount" totalsRowFunction="sum" dataDxfId="18" totalsRowDxfId="1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68BC4F-E067-4898-8583-BECE43C94363}" name="Table2" displayName="Table2" ref="D2:E9" totalsRowCount="1" headerRowDxfId="17" dataDxfId="16" totalsRowDxfId="15">
  <autoFilter ref="D2:E8" xr:uid="{4468BC4F-E067-4898-8583-BECE43C94363}"/>
  <tableColumns count="2">
    <tableColumn id="1" xr3:uid="{ADE83E16-1328-4E39-B86E-C850CA71186B}" name="Expense Name" totalsRowLabel="Total" dataDxfId="13" totalsRowDxfId="14"/>
    <tableColumn id="2" xr3:uid="{A5CCFB45-4F30-4CFC-A4E8-A901809E79F4}" name="Expense Amount" totalsRowFunction="sum" dataDxfId="11" totalsRowDxfId="12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B4B1AB-E333-4B4C-B100-9C4124AB10A5}" name="Table3" displayName="Table3" ref="A13:B16" totalsRowCount="1">
  <autoFilter ref="A13:B15" xr:uid="{63B4B1AB-E333-4B4C-B100-9C4124AB10A5}"/>
  <tableColumns count="2">
    <tableColumn id="1" xr3:uid="{9BC0CFB9-B47A-4B52-AA02-DD9392A6AE54}" name="Expense Name" totalsRowLabel="Total"/>
    <tableColumn id="2" xr3:uid="{A7C5C26B-C757-4745-A58F-E2B42D2BF7FB}" name="Expense Amount" totalsRowFunction="sum" dataDxfId="9" totalsRowDxfId="10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91C5DF-A245-41C8-9FA5-A20A674F5D53}" name="Table4" displayName="Table4" ref="D13:E20" totalsRowCount="1">
  <autoFilter ref="D13:E19" xr:uid="{0291C5DF-A245-41C8-9FA5-A20A674F5D53}"/>
  <tableColumns count="2">
    <tableColumn id="1" xr3:uid="{3E7EE040-14C8-4A69-AD1D-5C253FD57638}" name="Expense Name" totalsRowLabel="Total"/>
    <tableColumn id="2" xr3:uid="{8AF9046E-668C-498C-894A-C975B39BDFDC}" name="Expense Amount" totalsRowFunction="sum" dataDxfId="7" totalsRowDxfId="8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73E881-93E7-471D-939B-65C26F9786A5}" name="Table7" displayName="Table7" ref="J4:K9" totalsRowCount="1">
  <autoFilter ref="J4:K8" xr:uid="{6773E881-93E7-471D-939B-65C26F9786A5}"/>
  <tableColumns count="2">
    <tableColumn id="1" xr3:uid="{90F09858-4790-44E1-A0E0-6C89519E6F3A}" name="CATEGORY" totalsRowLabel="Total"/>
    <tableColumn id="2" xr3:uid="{A878DDDB-4FD8-4539-892A-7C1EBFE7573D}" name="AMOUNT" totalsRowFunction="sum" dataDxfId="6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944FAB-9D4B-4418-B0B7-784DE5821326}" name="Table8" displayName="Table8" ref="A1:C6" totalsRowCount="1">
  <autoFilter ref="A1:C5" xr:uid="{DE944FAB-9D4B-4418-B0B7-784DE5821326}"/>
  <tableColumns count="3">
    <tableColumn id="1" xr3:uid="{6A001A61-1703-483A-9055-4EDDA70DD49D}" name="DATE" totalsRowLabel="Total" dataDxfId="5"/>
    <tableColumn id="2" xr3:uid="{2B2EC214-E831-4144-9475-89D69B1FAA07}" name="EXPENSES"/>
    <tableColumn id="3" xr3:uid="{A18AC709-0DFB-42FE-83B8-EB984568D727}" name="AMOUNT" totalsRowFunction="sum" dataDxfId="3" totalsRowDxfId="4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A0C16D-70FE-4663-96E3-71DB1DF8682F}" name="Table6" displayName="Table6" ref="E1:H23" totalsRowCount="1">
  <autoFilter ref="E1:H22" xr:uid="{87A0C16D-70FE-4663-96E3-71DB1DF8682F}"/>
  <sortState xmlns:xlrd2="http://schemas.microsoft.com/office/spreadsheetml/2017/richdata2" ref="E2:H22">
    <sortCondition ref="H1:H22"/>
  </sortState>
  <tableColumns count="4">
    <tableColumn id="1" xr3:uid="{C7438C2A-E6AD-4B59-808C-40D80FB8B376}" name="EXPENSES" totalsRowLabel="Total"/>
    <tableColumn id="2" xr3:uid="{B6767379-0383-4B67-9B0A-0D7C31511F2F}" name="INCOMES"/>
    <tableColumn id="3" xr3:uid="{F916ECC0-CE36-47A7-83B2-48B789C7BBC2}" name="CATEGORY"/>
    <tableColumn id="4" xr3:uid="{FED3AFC5-34C1-4166-B41D-09E95C9DFB3A}" name="AMOUNT" totalsRowFunction="sum" dataDxfId="1" totalsRowDxfId="2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DA3778-3397-4D38-86B0-2E37EE412641}" name="Table5" displayName="Table5" ref="A2:B5" totalsRowCount="1">
  <autoFilter ref="A2:B4" xr:uid="{09DA3778-3397-4D38-86B0-2E37EE412641}"/>
  <tableColumns count="2">
    <tableColumn id="1" xr3:uid="{F5B893BD-55D5-4349-ABF9-6E6DF56CE4F2}" name="Income Name" totalsRowLabel="Total"/>
    <tableColumn id="2" xr3:uid="{5A5AACA9-E127-4FD0-9A8A-6A723A795CEF}" name="Income Amount" totalsRowFunction="sum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0" zoomScaleNormal="120" workbookViewId="0">
      <selection activeCell="B22" sqref="B22"/>
    </sheetView>
  </sheetViews>
  <sheetFormatPr defaultColWidth="9" defaultRowHeight="15.75"/>
  <cols>
    <col min="1" max="1" width="2.140625" style="1" bestFit="1" customWidth="1"/>
    <col min="2" max="2" width="73" style="1" bestFit="1" customWidth="1"/>
    <col min="3" max="16384" width="9" style="1"/>
  </cols>
  <sheetData>
    <row r="1" spans="1:5" ht="19.899999999999999" thickBot="1">
      <c r="A1" s="3">
        <v>1</v>
      </c>
      <c r="B1" s="2" t="s">
        <v>0</v>
      </c>
      <c r="C1" s="4"/>
      <c r="D1" s="4"/>
      <c r="E1" s="4"/>
    </row>
    <row r="2" spans="1:5" ht="18.399999999999999" thickTop="1">
      <c r="A2" s="4"/>
      <c r="B2" s="4" t="s">
        <v>1</v>
      </c>
      <c r="C2" s="4"/>
      <c r="D2" s="4"/>
      <c r="E2" s="3"/>
    </row>
    <row r="3" spans="1:5" ht="18">
      <c r="A3" s="3"/>
      <c r="B3" s="4" t="s">
        <v>2</v>
      </c>
      <c r="C3" s="4"/>
      <c r="D3" s="4"/>
      <c r="E3" s="4"/>
    </row>
    <row r="5" spans="1:5" ht="19.899999999999999" thickBot="1">
      <c r="A5" s="3">
        <v>2</v>
      </c>
      <c r="B5" s="2" t="s">
        <v>3</v>
      </c>
      <c r="C5" s="4"/>
      <c r="D5" s="4"/>
      <c r="E5" s="4"/>
    </row>
    <row r="6" spans="1:5" ht="18.399999999999999" thickTop="1">
      <c r="A6" s="3"/>
      <c r="B6" s="4" t="s">
        <v>4</v>
      </c>
      <c r="C6" s="4"/>
      <c r="D6" s="4"/>
      <c r="E6" s="4"/>
    </row>
    <row r="7" spans="1:5" ht="18">
      <c r="A7" s="3"/>
      <c r="B7" s="4"/>
      <c r="C7" s="4"/>
      <c r="D7" s="4"/>
      <c r="E7" s="4"/>
    </row>
    <row r="8" spans="1:5" ht="19.899999999999999" thickBot="1">
      <c r="A8" s="3">
        <v>3</v>
      </c>
      <c r="B8" s="2" t="s">
        <v>5</v>
      </c>
      <c r="C8" s="4"/>
      <c r="D8" s="4"/>
      <c r="E8" s="4"/>
    </row>
    <row r="9" spans="1:5" ht="16.149999999999999" thickTop="1">
      <c r="A9" s="4"/>
      <c r="B9" s="4" t="s">
        <v>6</v>
      </c>
      <c r="C9" s="4"/>
      <c r="D9" s="4"/>
      <c r="E9" s="4"/>
    </row>
    <row r="10" spans="1:5">
      <c r="A10" s="4"/>
      <c r="B10" s="4" t="s">
        <v>7</v>
      </c>
      <c r="C10" s="4"/>
      <c r="D10" s="4"/>
      <c r="E1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21A5-8260-42A4-9D5E-CD0071EDB25B}">
  <dimension ref="A1:K22"/>
  <sheetViews>
    <sheetView tabSelected="1" workbookViewId="0">
      <selection activeCell="G4" sqref="G4:G22"/>
    </sheetView>
  </sheetViews>
  <sheetFormatPr defaultRowHeight="15"/>
  <cols>
    <col min="1" max="1" width="20.140625" bestFit="1" customWidth="1"/>
    <col min="2" max="2" width="18.140625" bestFit="1" customWidth="1"/>
    <col min="4" max="4" width="16.42578125" bestFit="1" customWidth="1"/>
    <col min="5" max="5" width="22.28515625" bestFit="1" customWidth="1"/>
    <col min="6" max="6" width="15.140625" bestFit="1" customWidth="1"/>
    <col min="7" max="7" width="16.28515625" customWidth="1"/>
    <col min="8" max="8" width="18.140625" bestFit="1" customWidth="1"/>
    <col min="10" max="10" width="23.42578125" bestFit="1" customWidth="1"/>
    <col min="11" max="11" width="18.140625" bestFit="1" customWidth="1"/>
  </cols>
  <sheetData>
    <row r="1" spans="1:11" ht="14.25" customHeight="1">
      <c r="A1" s="20" t="s">
        <v>8</v>
      </c>
      <c r="B1" s="21"/>
      <c r="D1" s="22" t="s">
        <v>9</v>
      </c>
      <c r="E1" s="22"/>
    </row>
    <row r="2" spans="1:11">
      <c r="A2" t="s">
        <v>10</v>
      </c>
      <c r="B2" t="s">
        <v>11</v>
      </c>
      <c r="D2" s="5" t="s">
        <v>10</v>
      </c>
      <c r="E2" s="5" t="s">
        <v>11</v>
      </c>
    </row>
    <row r="3" spans="1:11">
      <c r="A3" t="s">
        <v>12</v>
      </c>
      <c r="B3" s="5">
        <v>500</v>
      </c>
      <c r="D3" s="5" t="s">
        <v>13</v>
      </c>
      <c r="E3" s="5">
        <v>300</v>
      </c>
      <c r="J3" s="23" t="s">
        <v>14</v>
      </c>
      <c r="K3" s="24"/>
    </row>
    <row r="4" spans="1:11">
      <c r="A4" t="s">
        <v>15</v>
      </c>
      <c r="B4" s="5">
        <v>15</v>
      </c>
      <c r="D4" s="5" t="s">
        <v>16</v>
      </c>
      <c r="E4" s="5">
        <v>170</v>
      </c>
      <c r="G4" s="12"/>
      <c r="J4" t="s">
        <v>17</v>
      </c>
      <c r="K4" t="s">
        <v>18</v>
      </c>
    </row>
    <row r="5" spans="1:11">
      <c r="A5" t="s">
        <v>19</v>
      </c>
      <c r="B5" s="5">
        <v>5</v>
      </c>
      <c r="D5" s="5" t="s">
        <v>20</v>
      </c>
      <c r="E5" s="5">
        <v>100</v>
      </c>
      <c r="G5" s="12"/>
      <c r="J5" t="s">
        <v>8</v>
      </c>
      <c r="K5" s="5">
        <f>B8</f>
        <v>560</v>
      </c>
    </row>
    <row r="6" spans="1:11">
      <c r="A6" t="s">
        <v>21</v>
      </c>
      <c r="B6" s="5">
        <v>5</v>
      </c>
      <c r="D6" s="5" t="s">
        <v>22</v>
      </c>
      <c r="E6" s="5">
        <v>90</v>
      </c>
      <c r="G6" s="12"/>
      <c r="J6" t="s">
        <v>9</v>
      </c>
      <c r="K6" s="5">
        <f>E9</f>
        <v>1000</v>
      </c>
    </row>
    <row r="7" spans="1:11">
      <c r="A7" t="s">
        <v>23</v>
      </c>
      <c r="B7" s="5">
        <v>35</v>
      </c>
      <c r="D7" s="5" t="s">
        <v>24</v>
      </c>
      <c r="E7" s="5">
        <v>220</v>
      </c>
      <c r="G7" s="12"/>
      <c r="J7" t="s">
        <v>25</v>
      </c>
      <c r="K7" s="5">
        <f>Table3[[#Totals],[Expense Amount]]</f>
        <v>770</v>
      </c>
    </row>
    <row r="8" spans="1:11">
      <c r="A8" t="s">
        <v>26</v>
      </c>
      <c r="B8" s="5">
        <f>SUBTOTAL(109,Table1[Expense Amount])</f>
        <v>560</v>
      </c>
      <c r="D8" s="5" t="s">
        <v>27</v>
      </c>
      <c r="E8" s="5">
        <v>120</v>
      </c>
      <c r="G8" s="12"/>
      <c r="J8" t="s">
        <v>28</v>
      </c>
      <c r="K8" s="5">
        <f>Table4[[#Totals],[Expense Amount]]</f>
        <v>750</v>
      </c>
    </row>
    <row r="9" spans="1:11">
      <c r="D9" s="5" t="s">
        <v>26</v>
      </c>
      <c r="E9" s="5">
        <f>SUBTOTAL(109,Table2[Expense Amount])</f>
        <v>1000</v>
      </c>
      <c r="G9" s="13"/>
      <c r="J9" t="s">
        <v>26</v>
      </c>
      <c r="K9" s="5">
        <f>SUBTOTAL(109,Table7[AMOUNT])</f>
        <v>3080</v>
      </c>
    </row>
    <row r="10" spans="1:11">
      <c r="G10" s="13"/>
    </row>
    <row r="11" spans="1:11">
      <c r="G11" s="13"/>
    </row>
    <row r="12" spans="1:11">
      <c r="A12" s="22" t="s">
        <v>25</v>
      </c>
      <c r="B12" s="22"/>
      <c r="D12" s="22" t="s">
        <v>28</v>
      </c>
      <c r="E12" s="22"/>
      <c r="G12" s="13"/>
    </row>
    <row r="13" spans="1:11">
      <c r="A13" t="s">
        <v>10</v>
      </c>
      <c r="B13" t="s">
        <v>11</v>
      </c>
      <c r="D13" t="s">
        <v>10</v>
      </c>
      <c r="E13" t="s">
        <v>11</v>
      </c>
      <c r="G13" s="13"/>
    </row>
    <row r="14" spans="1:11">
      <c r="A14" t="s">
        <v>29</v>
      </c>
      <c r="B14" s="5">
        <v>600</v>
      </c>
      <c r="D14" t="s">
        <v>30</v>
      </c>
      <c r="E14" s="5">
        <v>225</v>
      </c>
      <c r="G14" s="13"/>
    </row>
    <row r="15" spans="1:11">
      <c r="A15" t="s">
        <v>31</v>
      </c>
      <c r="B15" s="5">
        <v>170</v>
      </c>
      <c r="D15" t="s">
        <v>32</v>
      </c>
      <c r="E15" s="5">
        <v>5</v>
      </c>
      <c r="G15" s="12"/>
    </row>
    <row r="16" spans="1:11">
      <c r="A16" t="s">
        <v>26</v>
      </c>
      <c r="B16" s="5">
        <f>SUBTOTAL(109,Table3[Expense Amount])</f>
        <v>770</v>
      </c>
      <c r="D16" t="s">
        <v>33</v>
      </c>
      <c r="E16" s="5">
        <v>200</v>
      </c>
      <c r="G16" s="12"/>
    </row>
    <row r="17" spans="4:7">
      <c r="D17" t="s">
        <v>34</v>
      </c>
      <c r="E17" s="5">
        <v>45</v>
      </c>
      <c r="G17" s="12"/>
    </row>
    <row r="18" spans="4:7">
      <c r="D18" t="s">
        <v>35</v>
      </c>
      <c r="E18" s="5">
        <v>100</v>
      </c>
      <c r="G18" s="12"/>
    </row>
    <row r="19" spans="4:7">
      <c r="D19" t="s">
        <v>36</v>
      </c>
      <c r="E19" s="5">
        <v>175</v>
      </c>
      <c r="G19" s="12"/>
    </row>
    <row r="20" spans="4:7">
      <c r="D20" t="s">
        <v>26</v>
      </c>
      <c r="E20" s="5">
        <f>SUBTOTAL(109,Table4[Expense Amount])</f>
        <v>750</v>
      </c>
      <c r="G20" s="12"/>
    </row>
    <row r="21" spans="4:7">
      <c r="G21" s="12"/>
    </row>
    <row r="22" spans="4:7">
      <c r="G22" s="12"/>
    </row>
  </sheetData>
  <mergeCells count="5">
    <mergeCell ref="A1:B1"/>
    <mergeCell ref="D1:E1"/>
    <mergeCell ref="A12:B12"/>
    <mergeCell ref="J3:K3"/>
    <mergeCell ref="D12:E12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8A61-4841-4755-9C16-63FE4F1DE839}">
  <dimension ref="A1:G6"/>
  <sheetViews>
    <sheetView workbookViewId="0">
      <selection activeCell="C6" sqref="C6"/>
    </sheetView>
  </sheetViews>
  <sheetFormatPr defaultRowHeight="15"/>
  <cols>
    <col min="1" max="1" width="11.42578125" customWidth="1"/>
    <col min="2" max="2" width="13.85546875" customWidth="1"/>
    <col min="3" max="3" width="15.5703125" customWidth="1"/>
    <col min="6" max="6" width="16" bestFit="1" customWidth="1"/>
    <col min="7" max="7" width="14.5703125" customWidth="1"/>
  </cols>
  <sheetData>
    <row r="1" spans="1:7">
      <c r="A1" t="s">
        <v>37</v>
      </c>
      <c r="B1" t="s">
        <v>38</v>
      </c>
      <c r="C1" t="s">
        <v>18</v>
      </c>
      <c r="F1" s="17" t="s">
        <v>39</v>
      </c>
      <c r="G1" s="18">
        <v>6200</v>
      </c>
    </row>
    <row r="2" spans="1:7">
      <c r="A2" s="14">
        <v>45663</v>
      </c>
      <c r="B2" s="15" t="s">
        <v>27</v>
      </c>
      <c r="C2" s="5">
        <v>-80</v>
      </c>
      <c r="F2" t="s">
        <v>40</v>
      </c>
      <c r="G2" s="16">
        <f>Table8[[#Totals],[AMOUNT]]</f>
        <v>-130</v>
      </c>
    </row>
    <row r="3" spans="1:7">
      <c r="A3" s="14">
        <v>45664</v>
      </c>
      <c r="B3" t="s">
        <v>33</v>
      </c>
      <c r="C3" s="5">
        <v>-40</v>
      </c>
      <c r="F3" s="19" t="s">
        <v>41</v>
      </c>
      <c r="G3" s="11">
        <f>SUM(G1:G2)</f>
        <v>6070</v>
      </c>
    </row>
    <row r="4" spans="1:7">
      <c r="A4" s="14">
        <v>45665</v>
      </c>
      <c r="B4" t="s">
        <v>19</v>
      </c>
      <c r="C4" s="5">
        <v>-5</v>
      </c>
    </row>
    <row r="5" spans="1:7">
      <c r="A5" s="14">
        <v>45666</v>
      </c>
      <c r="B5" t="s">
        <v>32</v>
      </c>
      <c r="C5" s="5">
        <v>-5</v>
      </c>
    </row>
    <row r="6" spans="1:7">
      <c r="A6" t="s">
        <v>26</v>
      </c>
      <c r="C6" s="5">
        <f>SUBTOTAL(109,Table8[AMOUNT])</f>
        <v>-130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DB3FFE30-DF53-41AD-A26C-F597E7B33FB7}">
          <x14:formula1>
            <xm:f>Expenses!#REF!</xm:f>
          </x14:formula1>
          <xm:sqref>B2:B5 B7:B27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EA496-F88C-4492-9489-1840D0D39C70}">
  <dimension ref="A1:H25"/>
  <sheetViews>
    <sheetView workbookViewId="0">
      <selection activeCell="K12" sqref="K12"/>
    </sheetView>
  </sheetViews>
  <sheetFormatPr defaultRowHeight="15"/>
  <cols>
    <col min="1" max="1" width="23.42578125" bestFit="1" customWidth="1"/>
    <col min="2" max="2" width="11.140625" bestFit="1" customWidth="1"/>
    <col min="5" max="5" width="23.42578125" bestFit="1" customWidth="1"/>
    <col min="6" max="6" width="13" customWidth="1"/>
    <col min="7" max="7" width="17.28515625" customWidth="1"/>
    <col min="8" max="8" width="13.7109375" customWidth="1"/>
  </cols>
  <sheetData>
    <row r="1" spans="1:8">
      <c r="A1" t="s">
        <v>42</v>
      </c>
      <c r="B1" s="5">
        <v>5000</v>
      </c>
      <c r="E1" t="s">
        <v>38</v>
      </c>
      <c r="F1" t="s">
        <v>43</v>
      </c>
      <c r="G1" t="s">
        <v>17</v>
      </c>
      <c r="H1" t="s">
        <v>18</v>
      </c>
    </row>
    <row r="2" spans="1:8">
      <c r="A2" t="s">
        <v>44</v>
      </c>
      <c r="B2" s="5">
        <v>1200</v>
      </c>
      <c r="E2" t="s">
        <v>29</v>
      </c>
      <c r="G2" t="s">
        <v>45</v>
      </c>
      <c r="H2" s="8">
        <v>-600</v>
      </c>
    </row>
    <row r="3" spans="1:8">
      <c r="A3" t="s">
        <v>38</v>
      </c>
      <c r="B3" s="5"/>
      <c r="E3" t="s">
        <v>12</v>
      </c>
      <c r="G3" t="s">
        <v>46</v>
      </c>
      <c r="H3" s="8">
        <v>-500</v>
      </c>
    </row>
    <row r="4" spans="1:8">
      <c r="A4" t="s">
        <v>12</v>
      </c>
      <c r="B4" s="8">
        <v>500</v>
      </c>
      <c r="E4" t="s">
        <v>13</v>
      </c>
      <c r="G4" t="s">
        <v>47</v>
      </c>
      <c r="H4" s="8">
        <v>-300</v>
      </c>
    </row>
    <row r="5" spans="1:8">
      <c r="A5" t="s">
        <v>15</v>
      </c>
      <c r="B5" s="8">
        <v>15</v>
      </c>
      <c r="E5" t="s">
        <v>30</v>
      </c>
      <c r="G5" t="s">
        <v>48</v>
      </c>
      <c r="H5" s="8">
        <v>-225</v>
      </c>
    </row>
    <row r="6" spans="1:8">
      <c r="A6" t="s">
        <v>19</v>
      </c>
      <c r="B6" s="8">
        <v>5</v>
      </c>
      <c r="E6" t="s">
        <v>24</v>
      </c>
      <c r="G6" t="s">
        <v>47</v>
      </c>
      <c r="H6" s="8">
        <v>-220</v>
      </c>
    </row>
    <row r="7" spans="1:8">
      <c r="A7" t="s">
        <v>21</v>
      </c>
      <c r="B7" s="8">
        <v>5</v>
      </c>
      <c r="E7" t="s">
        <v>33</v>
      </c>
      <c r="G7" t="s">
        <v>48</v>
      </c>
      <c r="H7" s="8">
        <v>-200</v>
      </c>
    </row>
    <row r="8" spans="1:8">
      <c r="A8" t="s">
        <v>23</v>
      </c>
      <c r="B8" s="8">
        <v>35</v>
      </c>
      <c r="E8" t="s">
        <v>36</v>
      </c>
      <c r="G8" t="s">
        <v>48</v>
      </c>
      <c r="H8" s="8">
        <v>-175</v>
      </c>
    </row>
    <row r="9" spans="1:8">
      <c r="A9" t="s">
        <v>13</v>
      </c>
      <c r="B9" s="8">
        <v>300</v>
      </c>
      <c r="E9" t="s">
        <v>16</v>
      </c>
      <c r="G9" t="s">
        <v>47</v>
      </c>
      <c r="H9" s="8">
        <v>-170</v>
      </c>
    </row>
    <row r="10" spans="1:8">
      <c r="A10" t="s">
        <v>16</v>
      </c>
      <c r="B10" s="8">
        <v>170</v>
      </c>
      <c r="E10" t="s">
        <v>31</v>
      </c>
      <c r="G10" t="s">
        <v>45</v>
      </c>
      <c r="H10" s="8">
        <v>-170</v>
      </c>
    </row>
    <row r="11" spans="1:8">
      <c r="A11" t="s">
        <v>20</v>
      </c>
      <c r="B11" s="8">
        <v>100</v>
      </c>
      <c r="E11" t="s">
        <v>27</v>
      </c>
      <c r="G11" t="s">
        <v>47</v>
      </c>
      <c r="H11" s="8">
        <v>-120</v>
      </c>
    </row>
    <row r="12" spans="1:8">
      <c r="A12" t="s">
        <v>22</v>
      </c>
      <c r="B12" s="8">
        <v>90</v>
      </c>
      <c r="E12" t="s">
        <v>20</v>
      </c>
      <c r="G12" t="s">
        <v>47</v>
      </c>
      <c r="H12" s="8">
        <v>-100</v>
      </c>
    </row>
    <row r="13" spans="1:8">
      <c r="A13" t="s">
        <v>24</v>
      </c>
      <c r="B13" s="8">
        <v>220</v>
      </c>
      <c r="E13" t="s">
        <v>35</v>
      </c>
      <c r="G13" t="s">
        <v>48</v>
      </c>
      <c r="H13" s="8">
        <v>-100</v>
      </c>
    </row>
    <row r="14" spans="1:8">
      <c r="A14" t="s">
        <v>27</v>
      </c>
      <c r="B14" s="8">
        <v>120</v>
      </c>
      <c r="E14" t="s">
        <v>22</v>
      </c>
      <c r="G14" t="s">
        <v>47</v>
      </c>
      <c r="H14" s="8">
        <v>-90</v>
      </c>
    </row>
    <row r="15" spans="1:8">
      <c r="A15" t="s">
        <v>29</v>
      </c>
      <c r="B15" s="8">
        <v>600</v>
      </c>
      <c r="E15" t="s">
        <v>34</v>
      </c>
      <c r="G15" t="s">
        <v>48</v>
      </c>
      <c r="H15" s="8">
        <v>-45</v>
      </c>
    </row>
    <row r="16" spans="1:8">
      <c r="A16" t="s">
        <v>31</v>
      </c>
      <c r="B16" s="8">
        <v>170</v>
      </c>
      <c r="E16" t="s">
        <v>23</v>
      </c>
      <c r="G16" t="s">
        <v>46</v>
      </c>
      <c r="H16" s="8">
        <v>-35</v>
      </c>
    </row>
    <row r="17" spans="1:8">
      <c r="A17" t="s">
        <v>30</v>
      </c>
      <c r="B17" s="8">
        <v>225</v>
      </c>
      <c r="E17" t="s">
        <v>15</v>
      </c>
      <c r="G17" t="s">
        <v>46</v>
      </c>
      <c r="H17" s="8">
        <v>-15</v>
      </c>
    </row>
    <row r="18" spans="1:8">
      <c r="A18" t="s">
        <v>32</v>
      </c>
      <c r="B18" s="8">
        <v>5</v>
      </c>
      <c r="E18" t="s">
        <v>19</v>
      </c>
      <c r="G18" t="s">
        <v>46</v>
      </c>
      <c r="H18" s="8">
        <v>-5</v>
      </c>
    </row>
    <row r="19" spans="1:8">
      <c r="A19" t="s">
        <v>33</v>
      </c>
      <c r="B19" s="8">
        <v>200</v>
      </c>
      <c r="E19" t="s">
        <v>21</v>
      </c>
      <c r="G19" t="s">
        <v>46</v>
      </c>
      <c r="H19" s="8">
        <v>-5</v>
      </c>
    </row>
    <row r="20" spans="1:8">
      <c r="A20" t="s">
        <v>34</v>
      </c>
      <c r="B20" s="8">
        <v>45</v>
      </c>
      <c r="E20" t="s">
        <v>32</v>
      </c>
      <c r="G20" t="s">
        <v>48</v>
      </c>
      <c r="H20" s="8">
        <v>-5</v>
      </c>
    </row>
    <row r="21" spans="1:8">
      <c r="A21" t="s">
        <v>35</v>
      </c>
      <c r="B21" s="8">
        <v>100</v>
      </c>
      <c r="F21" t="s">
        <v>44</v>
      </c>
      <c r="H21" s="5">
        <v>1200</v>
      </c>
    </row>
    <row r="22" spans="1:8">
      <c r="A22" t="s">
        <v>36</v>
      </c>
      <c r="B22" s="8">
        <v>175</v>
      </c>
      <c r="F22" t="s">
        <v>42</v>
      </c>
      <c r="H22" s="5">
        <v>5000</v>
      </c>
    </row>
    <row r="23" spans="1:8">
      <c r="A23" s="10" t="s">
        <v>49</v>
      </c>
      <c r="B23" s="11">
        <f>SUM(B1:B2)</f>
        <v>6200</v>
      </c>
      <c r="E23" t="s">
        <v>26</v>
      </c>
      <c r="H23" s="8">
        <f>SUBTOTAL(109,Table6[AMOUNT])</f>
        <v>3120</v>
      </c>
    </row>
    <row r="24" spans="1:8">
      <c r="A24" s="6" t="s">
        <v>50</v>
      </c>
      <c r="B24" s="8">
        <f>SUM(B4:B22)</f>
        <v>3080</v>
      </c>
    </row>
    <row r="25" spans="1:8" ht="15.75">
      <c r="A25" s="7" t="s">
        <v>51</v>
      </c>
      <c r="B25" s="9">
        <f>B23-B24</f>
        <v>3120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787D2-395E-4DBF-996F-DD42D33A766A}">
  <dimension ref="A1:B5"/>
  <sheetViews>
    <sheetView workbookViewId="0">
      <selection activeCell="N7" sqref="N7"/>
    </sheetView>
  </sheetViews>
  <sheetFormatPr defaultRowHeight="15"/>
  <cols>
    <col min="1" max="1" width="18.5703125" bestFit="1" customWidth="1"/>
    <col min="2" max="2" width="17.42578125" bestFit="1" customWidth="1"/>
  </cols>
  <sheetData>
    <row r="1" spans="1:2" ht="14.25" customHeight="1">
      <c r="A1" s="20" t="s">
        <v>17</v>
      </c>
      <c r="B1" s="21"/>
    </row>
    <row r="2" spans="1:2">
      <c r="A2" t="s">
        <v>52</v>
      </c>
      <c r="B2" t="s">
        <v>53</v>
      </c>
    </row>
    <row r="3" spans="1:2" ht="14.25">
      <c r="A3" t="s">
        <v>54</v>
      </c>
      <c r="B3" s="5">
        <v>5000</v>
      </c>
    </row>
    <row r="4" spans="1:2">
      <c r="A4" t="s">
        <v>55</v>
      </c>
      <c r="B4" s="5">
        <v>1200</v>
      </c>
    </row>
    <row r="5" spans="1:2">
      <c r="A5" t="s">
        <v>26</v>
      </c>
      <c r="B5" s="5">
        <f>SUBTOTAL(109,Table5[Income Amount])</f>
        <v>6200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Learnit</dc:creator>
  <cp:keywords/>
  <dc:description/>
  <cp:lastModifiedBy/>
  <cp:revision/>
  <dcterms:created xsi:type="dcterms:W3CDTF">2015-06-05T18:17:20Z</dcterms:created>
  <dcterms:modified xsi:type="dcterms:W3CDTF">2025-10-07T08:52:12Z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2025-01-08T21:03:52Z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cd5097bf-36ed-4432-a229-ea9b322fa882</vt:lpwstr>
  </property>
  <property fmtid="{D5CDD505-2E9C-101B-9397-08002B2CF9AE}" pid="7" name="MSIP_Label_defa4170-0d19-0005-0004-bc88714345d2_ActionId">
    <vt:lpwstr>d8370bae-f3dd-497f-ab69-171bfaa2943a</vt:lpwstr>
  </property>
  <property fmtid="{D5CDD505-2E9C-101B-9397-08002B2CF9AE}" pid="8" name="MSIP_Label_defa4170-0d19-0005-0004-bc88714345d2_ContentBits">
    <vt:lpwstr>0</vt:lpwstr>
  </property>
</Properties>
</file>