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0" yWindow="75" windowWidth="11235" windowHeight="4260" firstSheet="2" activeTab="4"/>
  </bookViews>
  <sheets>
    <sheet name="Plan1" sheetId="1" r:id="rId1"/>
    <sheet name="Plan2" sheetId="2" r:id="rId2"/>
    <sheet name="Plan3" sheetId="3" r:id="rId3"/>
    <sheet name="Lista de materiais" sheetId="4" r:id="rId4"/>
    <sheet name="Pacientes" sheetId="5" r:id="rId5"/>
    <sheet name="Descartados" sheetId="6" r:id="rId6"/>
  </sheets>
  <definedNames>
    <definedName name="_xlnm._FilterDatabase" localSheetId="4" hidden="1">Pacientes!$A$1:$AF$59</definedName>
  </definedNames>
  <calcPr calcId="125725"/>
</workbook>
</file>

<file path=xl/calcChain.xml><?xml version="1.0" encoding="utf-8"?>
<calcChain xmlns="http://schemas.openxmlformats.org/spreadsheetml/2006/main">
  <c r="F2" i="6"/>
  <c r="F1"/>
  <c r="F2" i="5"/>
  <c r="F59"/>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D3" i="2"/>
  <c r="D4"/>
  <c r="D5"/>
  <c r="D6"/>
  <c r="D7"/>
  <c r="D8"/>
  <c r="D9"/>
  <c r="D10"/>
  <c r="D11"/>
  <c r="D12"/>
  <c r="D13"/>
  <c r="D14"/>
  <c r="D15"/>
  <c r="D16"/>
  <c r="D17"/>
  <c r="D18"/>
  <c r="D19"/>
  <c r="D2"/>
  <c r="C13" i="1"/>
  <c r="F4"/>
  <c r="B4"/>
  <c r="B3"/>
  <c r="F3" s="1"/>
</calcChain>
</file>

<file path=xl/sharedStrings.xml><?xml version="1.0" encoding="utf-8"?>
<sst xmlns="http://schemas.openxmlformats.org/spreadsheetml/2006/main" count="613" uniqueCount="290">
  <si>
    <t>C=</t>
  </si>
  <si>
    <t>R=</t>
  </si>
  <si>
    <t>Q=</t>
  </si>
  <si>
    <t>Ra=</t>
  </si>
  <si>
    <t>Rb=</t>
  </si>
  <si>
    <t xml:space="preserve">R3 = </t>
  </si>
  <si>
    <t>C3=</t>
  </si>
  <si>
    <t>0,47+0,022</t>
  </si>
  <si>
    <t>OK</t>
  </si>
  <si>
    <t>3+1,2+1,1</t>
  </si>
  <si>
    <t>1,5+1,2</t>
  </si>
  <si>
    <t>G = 5 + 200k/RG</t>
  </si>
  <si>
    <t>G =</t>
  </si>
  <si>
    <t xml:space="preserve">Rg = </t>
  </si>
  <si>
    <t>lm358</t>
  </si>
  <si>
    <t>ina122</t>
  </si>
  <si>
    <t>Resistores</t>
  </si>
  <si>
    <t>Quantidade</t>
  </si>
  <si>
    <t>Cis</t>
  </si>
  <si>
    <t>3k</t>
  </si>
  <si>
    <t>1,2k</t>
  </si>
  <si>
    <t>1,1k</t>
  </si>
  <si>
    <t>10k</t>
  </si>
  <si>
    <t>100k</t>
  </si>
  <si>
    <t>1,5k</t>
  </si>
  <si>
    <t>Capacitores</t>
  </si>
  <si>
    <t>0,47u</t>
  </si>
  <si>
    <t>0,022u</t>
  </si>
  <si>
    <t>1u</t>
  </si>
  <si>
    <t>Ina122</t>
  </si>
  <si>
    <t>Lm358</t>
  </si>
  <si>
    <t>0 (jumper)</t>
  </si>
  <si>
    <t>Ricardo</t>
  </si>
  <si>
    <t>Jeff</t>
  </si>
  <si>
    <t>Chris</t>
  </si>
  <si>
    <t>Jorge</t>
  </si>
  <si>
    <t>Diogo</t>
  </si>
  <si>
    <t>Lucas</t>
  </si>
  <si>
    <t>Fernando</t>
  </si>
  <si>
    <t>Ronny</t>
  </si>
  <si>
    <t>José</t>
  </si>
  <si>
    <t>Thayse</t>
  </si>
  <si>
    <t>Bruno</t>
  </si>
  <si>
    <t>Lucenara</t>
  </si>
  <si>
    <t>Yukari</t>
  </si>
  <si>
    <t>Diego</t>
  </si>
  <si>
    <t>Will</t>
  </si>
  <si>
    <t>Tensão</t>
  </si>
  <si>
    <t>Resistência</t>
  </si>
  <si>
    <t>G=</t>
  </si>
  <si>
    <t>Jan</t>
  </si>
  <si>
    <t>Fev</t>
  </si>
  <si>
    <t>Mar</t>
  </si>
  <si>
    <t>Abr</t>
  </si>
  <si>
    <t>Mai</t>
  </si>
  <si>
    <t>Jun</t>
  </si>
  <si>
    <t>Jul</t>
  </si>
  <si>
    <t>Ago</t>
  </si>
  <si>
    <t>Set</t>
  </si>
  <si>
    <t>Out</t>
  </si>
  <si>
    <t>Nov</t>
  </si>
  <si>
    <t>Dez</t>
  </si>
  <si>
    <t>Diabetes Miellitus</t>
  </si>
  <si>
    <t>Neuropatias multiplas</t>
  </si>
  <si>
    <t>Neuropatias expecíficas</t>
  </si>
  <si>
    <t>Glândulas (incluindo saliva)</t>
  </si>
  <si>
    <t>Fisiologia (Neuropatias)</t>
  </si>
  <si>
    <t>Processamento do sinal</t>
  </si>
  <si>
    <t>Tipo de Hardware (justificativa)</t>
  </si>
  <si>
    <t>Revisão Bibliográfica</t>
  </si>
  <si>
    <t>Dispositivo</t>
  </si>
  <si>
    <t>Característica de erro</t>
  </si>
  <si>
    <t>Estrutural 3D - projeto?</t>
  </si>
  <si>
    <t>TER UM EQUIPAMENTO QUE POSSA MEDIR COM CONFIABILIDADE PROBLEMAS DE</t>
  </si>
  <si>
    <t xml:space="preserve">CONDUÇÂO NERVAL RELACIONADOS A NEUROPATIA PERIFÉRICA, TESTÁ-LO EM </t>
  </si>
  <si>
    <t>PESSOAS COM DIABETES, NEUROPATIA E SEM SIMTOMAS PARA COROBORAR COM</t>
  </si>
  <si>
    <t>A QUALIDADE DO EQUIPAMENTO.</t>
  </si>
  <si>
    <t xml:space="preserve">UTILIZAR TATICAS DE PROCESSAMENTO DE SINAIS PARA EXTRAIR MAIS DADOS DOS </t>
  </si>
  <si>
    <t>QUE OS ATUALMENTE ENCONTRADOS NA LITERATURA.</t>
  </si>
  <si>
    <t>OBJETIVO</t>
  </si>
  <si>
    <t>PROCESSAMENTO</t>
  </si>
  <si>
    <t>Confirmar layout</t>
  </si>
  <si>
    <t>Minimalista?</t>
  </si>
  <si>
    <t>Auto alimentado</t>
  </si>
  <si>
    <t>Placas inox</t>
  </si>
  <si>
    <t>Teste ALTERA</t>
  </si>
  <si>
    <t>Aquisição e analise</t>
  </si>
  <si>
    <t>Injeção multi-frequencial</t>
  </si>
  <si>
    <t>Recepção</t>
  </si>
  <si>
    <t>PC comunication?</t>
  </si>
  <si>
    <t>Disponibilização de dados</t>
  </si>
  <si>
    <t>Instrumentação (tipo de tratamento do sinal)</t>
  </si>
  <si>
    <t>DA Converter ad5445</t>
  </si>
  <si>
    <t>AD Converter ad9288</t>
  </si>
  <si>
    <t>#</t>
  </si>
  <si>
    <t>23 CE</t>
  </si>
  <si>
    <t>9 CE</t>
  </si>
  <si>
    <t>9 Reunião CÉ</t>
  </si>
  <si>
    <t>13 CE</t>
  </si>
  <si>
    <t>27 CE</t>
  </si>
  <si>
    <t>Apresentação</t>
  </si>
  <si>
    <t>Soldar AD</t>
  </si>
  <si>
    <t>Soldar DA</t>
  </si>
  <si>
    <t>Testar</t>
  </si>
  <si>
    <t>Soldar resto</t>
  </si>
  <si>
    <t>Injetar sinal multifrequencial</t>
  </si>
  <si>
    <t>Receber sinal e fazer fourier</t>
  </si>
  <si>
    <t>Melhor interface C#</t>
  </si>
  <si>
    <t>Embarcar</t>
  </si>
  <si>
    <t xml:space="preserve">Ponte de Wheatstone </t>
  </si>
  <si>
    <t>Filtro 3Mhz</t>
  </si>
  <si>
    <t>Controle automático de ganho</t>
  </si>
  <si>
    <t>ADC</t>
  </si>
  <si>
    <t>DAC</t>
  </si>
  <si>
    <t>Avulsos</t>
  </si>
  <si>
    <t>22k</t>
  </si>
  <si>
    <t>4.7k</t>
  </si>
  <si>
    <t>4.7uf</t>
  </si>
  <si>
    <t>100nf</t>
  </si>
  <si>
    <t>1pf</t>
  </si>
  <si>
    <t>10pf</t>
  </si>
  <si>
    <t>3.3k</t>
  </si>
  <si>
    <t>PoT 100k</t>
  </si>
  <si>
    <t>6.8k</t>
  </si>
  <si>
    <t>5.6k</t>
  </si>
  <si>
    <t>12k</t>
  </si>
  <si>
    <t>27k</t>
  </si>
  <si>
    <t>LT6323</t>
  </si>
  <si>
    <t>AD9288</t>
  </si>
  <si>
    <t>AD5445</t>
  </si>
  <si>
    <t xml:space="preserve">Jumper </t>
  </si>
  <si>
    <t>Barra pino(20x2)</t>
  </si>
  <si>
    <t>Born alimentação</t>
  </si>
  <si>
    <t>Barra pino (3x1)</t>
  </si>
  <si>
    <t>1.5k</t>
  </si>
  <si>
    <t>2.2</t>
  </si>
  <si>
    <t>30k</t>
  </si>
  <si>
    <t>24k</t>
  </si>
  <si>
    <t>20k</t>
  </si>
  <si>
    <t>12.7k</t>
  </si>
  <si>
    <t>4.99k</t>
  </si>
  <si>
    <t>3.74k</t>
  </si>
  <si>
    <t>2k</t>
  </si>
  <si>
    <t>x'</t>
  </si>
  <si>
    <t>1.2k</t>
  </si>
  <si>
    <t>15k</t>
  </si>
  <si>
    <t>SOLDAR DAC - TESTAR</t>
  </si>
  <si>
    <t>SOLDAR FILTRO, GANHO - TESTAR</t>
  </si>
  <si>
    <t>SOLDAR CONT de GANHO - TESTAR</t>
  </si>
  <si>
    <t>SOLDAR ADC - TESTAR</t>
  </si>
  <si>
    <t>SOLDAR PLACA ALIMENTAÇÂO</t>
  </si>
  <si>
    <t xml:space="preserve">AMPOPS </t>
  </si>
  <si>
    <t>POT?</t>
  </si>
  <si>
    <t>BORNs?</t>
  </si>
  <si>
    <t>TROCAR COMPONENTES COM PLACA ANT.</t>
  </si>
  <si>
    <t xml:space="preserve">GANHOS VARIADOS. </t>
  </si>
  <si>
    <t>R = 1,2k 5,6k 15k</t>
  </si>
  <si>
    <t>BATERIA 9V?</t>
  </si>
  <si>
    <r>
      <t>Etapas</t>
    </r>
    <r>
      <rPr>
        <sz val="10"/>
        <color rgb="FF000000"/>
        <rFont val="Calibri"/>
      </rPr>
      <t xml:space="preserve"> </t>
    </r>
  </si>
  <si>
    <r>
      <t>Fev</t>
    </r>
    <r>
      <rPr>
        <sz val="10"/>
        <color rgb="FF000000"/>
        <rFont val="Calibri"/>
      </rPr>
      <t xml:space="preserve"> </t>
    </r>
  </si>
  <si>
    <r>
      <t>Mar</t>
    </r>
    <r>
      <rPr>
        <sz val="10"/>
        <color rgb="FF000000"/>
        <rFont val="Calibri"/>
      </rPr>
      <t xml:space="preserve"> </t>
    </r>
  </si>
  <si>
    <r>
      <t>Abr</t>
    </r>
    <r>
      <rPr>
        <sz val="10"/>
        <color rgb="FF000000"/>
        <rFont val="Calibri"/>
      </rPr>
      <t xml:space="preserve"> </t>
    </r>
  </si>
  <si>
    <r>
      <t>Mai</t>
    </r>
    <r>
      <rPr>
        <sz val="10"/>
        <color rgb="FF000000"/>
        <rFont val="Calibri"/>
      </rPr>
      <t xml:space="preserve"> </t>
    </r>
  </si>
  <si>
    <r>
      <t>Jun</t>
    </r>
    <r>
      <rPr>
        <sz val="10"/>
        <color rgb="FF000000"/>
        <rFont val="Calibri"/>
      </rPr>
      <t xml:space="preserve"> </t>
    </r>
  </si>
  <si>
    <r>
      <t>Jul</t>
    </r>
    <r>
      <rPr>
        <sz val="10"/>
        <color rgb="FF000000"/>
        <rFont val="Calibri"/>
      </rPr>
      <t xml:space="preserve"> </t>
    </r>
  </si>
  <si>
    <r>
      <t>Ago</t>
    </r>
    <r>
      <rPr>
        <sz val="10"/>
        <color rgb="FF000000"/>
        <rFont val="Calibri"/>
      </rPr>
      <t xml:space="preserve"> </t>
    </r>
  </si>
  <si>
    <r>
      <t>Set</t>
    </r>
    <r>
      <rPr>
        <sz val="10"/>
        <color rgb="FF000000"/>
        <rFont val="Calibri"/>
      </rPr>
      <t xml:space="preserve"> </t>
    </r>
  </si>
  <si>
    <r>
      <t>Out</t>
    </r>
    <r>
      <rPr>
        <sz val="10"/>
        <color rgb="FF000000"/>
        <rFont val="Calibri"/>
      </rPr>
      <t xml:space="preserve"> </t>
    </r>
  </si>
  <si>
    <r>
      <t>Nov</t>
    </r>
    <r>
      <rPr>
        <sz val="10"/>
        <color rgb="FF000000"/>
        <rFont val="Calibri"/>
      </rPr>
      <t xml:space="preserve"> </t>
    </r>
  </si>
  <si>
    <r>
      <t>Dez</t>
    </r>
    <r>
      <rPr>
        <sz val="10"/>
        <color rgb="FF000000"/>
        <rFont val="Calibri"/>
      </rPr>
      <t xml:space="preserve"> </t>
    </r>
  </si>
  <si>
    <r>
      <t>Revisão e atualização bibliográfica sobre o contexto do projeto</t>
    </r>
    <r>
      <rPr>
        <sz val="10"/>
        <color rgb="FF000000"/>
        <rFont val="Calibri"/>
      </rPr>
      <t xml:space="preserve"> </t>
    </r>
  </si>
  <si>
    <r>
      <t> </t>
    </r>
    <r>
      <rPr>
        <sz val="10"/>
        <color rgb="FF000000"/>
        <rFont val="Times New Roman"/>
      </rPr>
      <t xml:space="preserve"> </t>
    </r>
  </si>
  <si>
    <r>
      <t>Montagem de protótipo para validação do conceito</t>
    </r>
    <r>
      <rPr>
        <sz val="10"/>
        <color rgb="FF000000"/>
        <rFont val="Calibri"/>
      </rPr>
      <t xml:space="preserve"> </t>
    </r>
  </si>
  <si>
    <r>
      <t>Testes Preliminares</t>
    </r>
    <r>
      <rPr>
        <sz val="10"/>
        <color rgb="FF000000"/>
        <rFont val="Calibri"/>
      </rPr>
      <t xml:space="preserve"> </t>
    </r>
  </si>
  <si>
    <r>
      <t>Integração com FPGA</t>
    </r>
    <r>
      <rPr>
        <sz val="10"/>
        <color rgb="FF000000"/>
        <rFont val="Calibri"/>
      </rPr>
      <t xml:space="preserve"> </t>
    </r>
  </si>
  <si>
    <r>
      <t>Criação da interface IHM</t>
    </r>
    <r>
      <rPr>
        <sz val="10"/>
        <color rgb="FF000000"/>
        <rFont val="Calibri"/>
      </rPr>
      <t xml:space="preserve"> </t>
    </r>
  </si>
  <si>
    <r>
      <t>Confecção da placa de conversão de sinais</t>
    </r>
    <r>
      <rPr>
        <sz val="10"/>
        <color rgb="FF000000"/>
        <rFont val="Calibri"/>
      </rPr>
      <t xml:space="preserve"> </t>
    </r>
  </si>
  <si>
    <r>
      <t>Soldagem da placa</t>
    </r>
    <r>
      <rPr>
        <sz val="10"/>
        <color rgb="FF000000"/>
        <rFont val="Calibri"/>
      </rPr>
      <t xml:space="preserve"> </t>
    </r>
  </si>
  <si>
    <r>
      <t>Validação do equipamento</t>
    </r>
    <r>
      <rPr>
        <sz val="10"/>
        <color rgb="FF000000"/>
        <rFont val="Calibri"/>
      </rPr>
      <t xml:space="preserve"> </t>
    </r>
  </si>
  <si>
    <r>
      <t>Comitê de ética</t>
    </r>
    <r>
      <rPr>
        <sz val="10"/>
        <color rgb="FF000000"/>
        <rFont val="Calibri"/>
      </rPr>
      <t xml:space="preserve"> </t>
    </r>
  </si>
  <si>
    <r>
      <t> </t>
    </r>
    <r>
      <rPr>
        <sz val="10"/>
        <color rgb="FF4F6228"/>
        <rFont val="Times New Roman"/>
      </rPr>
      <t xml:space="preserve"> </t>
    </r>
  </si>
  <si>
    <r>
      <t>Testes com pacientes</t>
    </r>
    <r>
      <rPr>
        <sz val="10"/>
        <color rgb="FF000000"/>
        <rFont val="Calibri"/>
      </rPr>
      <t xml:space="preserve"> </t>
    </r>
  </si>
  <si>
    <r>
      <t>Escrita da dissertação</t>
    </r>
    <r>
      <rPr>
        <sz val="10"/>
        <color rgb="FF000000"/>
        <rFont val="Calibri"/>
      </rPr>
      <t xml:space="preserve"> </t>
    </r>
  </si>
  <si>
    <r>
      <t>Publicações</t>
    </r>
    <r>
      <rPr>
        <sz val="10"/>
        <color rgb="FF000000"/>
        <rFont val="Calibri"/>
      </rPr>
      <t xml:space="preserve"> </t>
    </r>
  </si>
  <si>
    <t>NOME</t>
  </si>
  <si>
    <t>Sexo</t>
  </si>
  <si>
    <t>Idade</t>
  </si>
  <si>
    <t>Altura</t>
  </si>
  <si>
    <t>IMC</t>
  </si>
  <si>
    <t>Diabetes</t>
  </si>
  <si>
    <t>Peso</t>
  </si>
  <si>
    <t>Duração diabetes (anos)</t>
  </si>
  <si>
    <t>Cristina Schreiber</t>
  </si>
  <si>
    <t>F</t>
  </si>
  <si>
    <t>n</t>
  </si>
  <si>
    <t>8 pinos de titânio na perna</t>
  </si>
  <si>
    <t>Andreza Souza</t>
  </si>
  <si>
    <t>8.4</t>
  </si>
  <si>
    <t>Sintrome turne carter, nervo do pulso LER</t>
  </si>
  <si>
    <t>M</t>
  </si>
  <si>
    <t>8.9</t>
  </si>
  <si>
    <t>Bruno Lima</t>
  </si>
  <si>
    <t>m</t>
  </si>
  <si>
    <t>8.5</t>
  </si>
  <si>
    <t>Denise Cristina Costa Custodio</t>
  </si>
  <si>
    <t>Diego Coscodai</t>
  </si>
  <si>
    <t>6.5</t>
  </si>
  <si>
    <t>Vanessa Steffens</t>
  </si>
  <si>
    <t>Calos, caibrã.</t>
  </si>
  <si>
    <t>Gravida</t>
  </si>
  <si>
    <t>Rosimere Laus</t>
  </si>
  <si>
    <t>edema nos Membros inferiores, dores,  caimbras e glicemia alta</t>
  </si>
  <si>
    <t>possível</t>
  </si>
  <si>
    <t>Bruno antonio bugardt</t>
  </si>
  <si>
    <t>Deise Luciano</t>
  </si>
  <si>
    <t>Jessica Thamara Fernandes</t>
  </si>
  <si>
    <t>Guilherme Nascimento</t>
  </si>
  <si>
    <t>Observações(retinopatia, nefropatia..)</t>
  </si>
  <si>
    <t>S</t>
  </si>
  <si>
    <t>Retinopatia, amputação de dedo mínimo</t>
  </si>
  <si>
    <t>Neuropatia aut.</t>
  </si>
  <si>
    <t>Anderson da Rosa</t>
  </si>
  <si>
    <t>1a</t>
  </si>
  <si>
    <t>1b</t>
  </si>
  <si>
    <t>2a</t>
  </si>
  <si>
    <t>2b</t>
  </si>
  <si>
    <t>3a</t>
  </si>
  <si>
    <t>3b</t>
  </si>
  <si>
    <t>4a</t>
  </si>
  <si>
    <t>4b</t>
  </si>
  <si>
    <t>5a</t>
  </si>
  <si>
    <t>5b</t>
  </si>
  <si>
    <t>6a</t>
  </si>
  <si>
    <t>6b</t>
  </si>
  <si>
    <t>Nilse</t>
  </si>
  <si>
    <t>HbA1C (%)</t>
  </si>
  <si>
    <t>7.8</t>
  </si>
  <si>
    <t>Contato</t>
  </si>
  <si>
    <t>91820330/36655125</t>
  </si>
  <si>
    <t>Refluxo, problema nos rins, retinopatia. Sem indícios de neuro periférica.Cloridrano de betaina (controle de pH esfago)</t>
  </si>
  <si>
    <t>Julia Wolff</t>
  </si>
  <si>
    <t>92 991467294</t>
  </si>
  <si>
    <t>Mateus Fafretto</t>
  </si>
  <si>
    <t>Edu Reis Neto</t>
  </si>
  <si>
    <t>Maria Geralda Dias</t>
  </si>
  <si>
    <t>Lucilene Pessoa Baros</t>
  </si>
  <si>
    <t>Homeprazol/ Refluxo</t>
  </si>
  <si>
    <t>Jean Pereira da Rocha</t>
  </si>
  <si>
    <t>Lorival De Oliveira</t>
  </si>
  <si>
    <t>Mauricio Ademir Teodoro</t>
  </si>
  <si>
    <t>?</t>
  </si>
  <si>
    <t>Dor nas pernas por canceira no fim do dia</t>
  </si>
  <si>
    <t>Sonir Schafer</t>
  </si>
  <si>
    <t>Cansaço, Ligação do reto</t>
  </si>
  <si>
    <t>Jorge Loureiro</t>
  </si>
  <si>
    <t>Bruno Pires</t>
  </si>
  <si>
    <t>Miguel Soria Negreiros</t>
  </si>
  <si>
    <t>Joao Antonio Marcola</t>
  </si>
  <si>
    <t>Jose Berkenbrock</t>
  </si>
  <si>
    <t>Ledi Isidoro</t>
  </si>
  <si>
    <t>Perda de suavidade nos pés mesmo com uso de cremes</t>
  </si>
  <si>
    <t>Maikon Simas</t>
  </si>
  <si>
    <t>Pseuriase tratada, deficiencia vit. D</t>
  </si>
  <si>
    <t>Possível Deficiencia de vit. D</t>
  </si>
  <si>
    <t>Maria Luiza Vida Lens</t>
  </si>
  <si>
    <t>Artrose, derrame no braço direito, reumatismo cranico</t>
  </si>
  <si>
    <t>Transplante de figado</t>
  </si>
  <si>
    <t>Joao Batista Campos Vieira</t>
  </si>
  <si>
    <t>Periférica</t>
  </si>
  <si>
    <t>Fisgadas no pé, sensação de corpo estranho no pé, neuropatia pé direito. Sensações sempre relacionadas a esforço fisico.</t>
  </si>
  <si>
    <t>Eronir Sislarte</t>
  </si>
  <si>
    <t>Reginaldo Joaquim da Silva</t>
  </si>
  <si>
    <t>32654584/99594475</t>
  </si>
  <si>
    <t>Def. de vitamina D. Insuficiencia Renal (45%) . Inchaço no periodo noturno nos pés causado por problemas renais.</t>
  </si>
  <si>
    <t>Sandro Vieira de Souza</t>
  </si>
  <si>
    <t>49 32784454/49 99632608</t>
  </si>
  <si>
    <t>Sente dor no nervo unar, tendões, ombros. Dormencia gerada pela dor no nervo</t>
  </si>
  <si>
    <t>Ivania Vieira de Souza</t>
  </si>
  <si>
    <t>33550559 99014368</t>
  </si>
  <si>
    <t>Def. vit D. Toma Neurapentina e Duoxetina (para dor da neuropatia). 10 anos de neuropatia. Calor em excesso no verão nos pés. Dormencia em regiões dos pes, doi ao calçar. Dor na região dos gluteos. Pés inchados</t>
  </si>
  <si>
    <t>Lucas Herzer</t>
  </si>
  <si>
    <t>Sariane Ribeiro Silva</t>
  </si>
  <si>
    <t>Possível Anemia</t>
  </si>
  <si>
    <t>Jefson De Souza Junior</t>
  </si>
  <si>
    <t>Anna Carolina Russi</t>
  </si>
  <si>
    <t>Alcolismo, alergia a algo (prov. Cachorro).</t>
  </si>
  <si>
    <t>Ana Carolina Maia Santos</t>
  </si>
  <si>
    <t>Anemia</t>
  </si>
  <si>
    <t>Vagner Rodrigues</t>
  </si>
  <si>
    <t>Thiago Albuquerque Baratto</t>
  </si>
</sst>
</file>

<file path=xl/styles.xml><?xml version="1.0" encoding="utf-8"?>
<styleSheet xmlns="http://schemas.openxmlformats.org/spreadsheetml/2006/main">
  <numFmts count="2">
    <numFmt numFmtId="164" formatCode="0.0000E+00"/>
    <numFmt numFmtId="165" formatCode="0.00000E+00"/>
  </numFmts>
  <fonts count="13">
    <font>
      <sz val="11"/>
      <color theme="1"/>
      <name val="Calibri"/>
      <family val="2"/>
      <scheme val="minor"/>
    </font>
    <font>
      <b/>
      <sz val="11"/>
      <color theme="1"/>
      <name val="Calibri"/>
      <family val="2"/>
      <scheme val="minor"/>
    </font>
    <font>
      <b/>
      <sz val="10"/>
      <color rgb="FF000000"/>
      <name val="Calibri"/>
    </font>
    <font>
      <sz val="10"/>
      <color rgb="FF000000"/>
      <name val="Calibri"/>
    </font>
    <font>
      <i/>
      <sz val="10"/>
      <color rgb="FF000000"/>
      <name val="Calibri"/>
    </font>
    <font>
      <sz val="7"/>
      <color rgb="FF000000"/>
      <name val="Times New Roman"/>
    </font>
    <font>
      <sz val="10"/>
      <color rgb="FF000000"/>
      <name val="Times New Roman"/>
    </font>
    <font>
      <sz val="18"/>
      <color rgb="FF000000"/>
      <name val="Calibri"/>
    </font>
    <font>
      <sz val="7"/>
      <color rgb="FF4F6228"/>
      <name val="Times New Roman"/>
    </font>
    <font>
      <sz val="10"/>
      <color rgb="FF4F6228"/>
      <name val="Times New Roman"/>
    </font>
    <font>
      <sz val="10"/>
      <color rgb="FF222222"/>
      <name val="Arial"/>
      <family val="2"/>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xf numFmtId="164" fontId="0" fillId="0" borderId="0" xfId="0" applyNumberFormat="1"/>
    <xf numFmtId="165" fontId="0" fillId="0" borderId="0" xfId="0" applyNumberFormat="1"/>
    <xf numFmtId="0" fontId="0" fillId="0" borderId="1" xfId="0" applyBorder="1" applyAlignment="1">
      <alignment horizontal="center"/>
    </xf>
    <xf numFmtId="0" fontId="0" fillId="0" borderId="0" xfId="0" applyAlignment="1">
      <alignment horizontal="center"/>
    </xf>
    <xf numFmtId="0" fontId="1" fillId="0" borderId="0" xfId="0" applyFont="1"/>
    <xf numFmtId="0" fontId="2" fillId="0" borderId="2" xfId="0" applyFont="1" applyBorder="1" applyAlignment="1">
      <alignment horizontal="center" wrapText="1" readingOrder="1"/>
    </xf>
    <xf numFmtId="0" fontId="4" fillId="0" borderId="2" xfId="0" applyFont="1" applyBorder="1" applyAlignment="1">
      <alignment horizontal="center" wrapText="1" readingOrder="1"/>
    </xf>
    <xf numFmtId="0" fontId="5" fillId="2" borderId="2" xfId="0" applyFont="1" applyFill="1" applyBorder="1" applyAlignment="1">
      <alignment horizontal="center" wrapText="1" readingOrder="1"/>
    </xf>
    <xf numFmtId="0" fontId="5" fillId="0" borderId="2" xfId="0" applyFont="1" applyBorder="1" applyAlignment="1">
      <alignment horizontal="center" wrapText="1" readingOrder="1"/>
    </xf>
    <xf numFmtId="0" fontId="5" fillId="3" borderId="2" xfId="0" applyFont="1" applyFill="1" applyBorder="1" applyAlignment="1">
      <alignment horizontal="center" wrapText="1" readingOrder="1"/>
    </xf>
    <xf numFmtId="0" fontId="6" fillId="0" borderId="2" xfId="0" applyFont="1" applyBorder="1" applyAlignment="1">
      <alignment wrapText="1"/>
    </xf>
    <xf numFmtId="0" fontId="6" fillId="2" borderId="2" xfId="0" applyFont="1" applyFill="1" applyBorder="1" applyAlignment="1">
      <alignment wrapText="1"/>
    </xf>
    <xf numFmtId="0" fontId="5" fillId="4" borderId="2" xfId="0" applyFont="1" applyFill="1" applyBorder="1" applyAlignment="1">
      <alignment horizontal="center" wrapText="1" readingOrder="1"/>
    </xf>
    <xf numFmtId="0" fontId="5" fillId="0" borderId="2" xfId="0" applyFont="1" applyFill="1" applyBorder="1" applyAlignment="1">
      <alignment horizontal="center" wrapText="1" readingOrder="1"/>
    </xf>
    <xf numFmtId="0" fontId="8" fillId="2" borderId="2" xfId="0" applyFont="1" applyFill="1" applyBorder="1" applyAlignment="1">
      <alignment horizontal="center" wrapText="1" readingOrder="1"/>
    </xf>
    <xf numFmtId="0" fontId="6" fillId="0" borderId="2" xfId="0" applyFont="1" applyFill="1" applyBorder="1" applyAlignment="1">
      <alignment wrapText="1"/>
    </xf>
    <xf numFmtId="0" fontId="7" fillId="4" borderId="2" xfId="0" applyFont="1" applyFill="1" applyBorder="1" applyAlignment="1">
      <alignment wrapText="1"/>
    </xf>
    <xf numFmtId="0" fontId="1" fillId="0" borderId="1" xfId="0" applyFont="1" applyBorder="1" applyAlignment="1">
      <alignment horizontal="left"/>
    </xf>
    <xf numFmtId="0" fontId="0" fillId="0" borderId="1" xfId="0" applyBorder="1" applyAlignment="1">
      <alignment horizontal="left"/>
    </xf>
    <xf numFmtId="0" fontId="10" fillId="0" borderId="0" xfId="0" applyFont="1"/>
    <xf numFmtId="0" fontId="1" fillId="0" borderId="0" xfId="0" applyFont="1" applyBorder="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11" fillId="0" borderId="1" xfId="0" applyFont="1" applyBorder="1" applyAlignment="1">
      <alignment horizontal="left"/>
    </xf>
    <xf numFmtId="0" fontId="12" fillId="0" borderId="1" xfId="0" applyFont="1" applyBorder="1" applyAlignment="1">
      <alignment horizontal="left"/>
    </xf>
    <xf numFmtId="0" fontId="10" fillId="0" borderId="1" xfId="0" applyFont="1" applyBorder="1"/>
  </cellXfs>
  <cellStyles count="1">
    <cellStyle name="Normal" xfId="0" builtinId="0"/>
  </cellStyles>
  <dxfs count="0"/>
  <tableStyles count="0" defaultTableStyle="TableStyleMedium9" defaultPivotStyle="PivotStyleLight16"/>
  <colors>
    <mruColors>
      <color rgb="FF0080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AD18"/>
  <sheetViews>
    <sheetView workbookViewId="0">
      <selection activeCell="P5" sqref="P5:AD17"/>
    </sheetView>
  </sheetViews>
  <sheetFormatPr defaultRowHeight="15"/>
  <cols>
    <col min="2" max="2" width="17.7109375" customWidth="1"/>
    <col min="3" max="3" width="9.85546875" bestFit="1" customWidth="1"/>
    <col min="6" max="6" width="14.5703125" bestFit="1" customWidth="1"/>
    <col min="9" max="9" width="10.42578125" bestFit="1" customWidth="1"/>
    <col min="10" max="10" width="10.7109375" bestFit="1" customWidth="1"/>
    <col min="11" max="11" width="10.42578125" bestFit="1" customWidth="1"/>
    <col min="12" max="12" width="10.7109375" bestFit="1" customWidth="1"/>
    <col min="13" max="13" width="10.42578125" bestFit="1" customWidth="1"/>
    <col min="14" max="14" width="5.140625" customWidth="1"/>
    <col min="15" max="15" width="9.140625" hidden="1" customWidth="1"/>
    <col min="16" max="16" width="19.85546875" customWidth="1"/>
    <col min="17" max="17" width="3.7109375" bestFit="1" customWidth="1"/>
    <col min="18" max="18" width="4.140625" bestFit="1" customWidth="1"/>
    <col min="19" max="20" width="3.85546875" bestFit="1" customWidth="1"/>
    <col min="21" max="21" width="3.5703125" bestFit="1" customWidth="1"/>
    <col min="22" max="22" width="3" bestFit="1" customWidth="1"/>
    <col min="23" max="23" width="4" bestFit="1" customWidth="1"/>
    <col min="24" max="24" width="3.5703125" bestFit="1" customWidth="1"/>
    <col min="25" max="25" width="4" bestFit="1" customWidth="1"/>
    <col min="26" max="26" width="4.140625" bestFit="1" customWidth="1"/>
    <col min="27" max="27" width="3.85546875" bestFit="1" customWidth="1"/>
    <col min="28" max="28" width="3.42578125" bestFit="1" customWidth="1"/>
    <col min="29" max="29" width="3.7109375" bestFit="1" customWidth="1"/>
    <col min="30" max="30" width="4.140625" bestFit="1" customWidth="1"/>
  </cols>
  <sheetData>
    <row r="2" spans="1:30">
      <c r="A2" t="s">
        <v>0</v>
      </c>
      <c r="B2" s="2">
        <v>4.9999999999999998E-7</v>
      </c>
      <c r="C2" t="s">
        <v>7</v>
      </c>
      <c r="D2" t="s">
        <v>8</v>
      </c>
    </row>
    <row r="3" spans="1:30">
      <c r="A3" t="s">
        <v>1</v>
      </c>
      <c r="B3" s="2">
        <f>1/(2*PI()*60*B2)</f>
        <v>5305.1647697298449</v>
      </c>
      <c r="C3" t="s">
        <v>9</v>
      </c>
      <c r="D3" t="s">
        <v>8</v>
      </c>
      <c r="E3" t="s">
        <v>5</v>
      </c>
      <c r="F3" s="1">
        <f>B3/2</f>
        <v>2652.5823848649225</v>
      </c>
      <c r="G3" t="s">
        <v>10</v>
      </c>
      <c r="H3" t="s">
        <v>8</v>
      </c>
      <c r="I3" s="3" t="s">
        <v>17</v>
      </c>
      <c r="J3" s="3" t="s">
        <v>16</v>
      </c>
    </row>
    <row r="4" spans="1:30" ht="15.75" thickBot="1">
      <c r="A4" t="s">
        <v>2</v>
      </c>
      <c r="B4" s="2">
        <f>(B5+B6)/(4*B5)</f>
        <v>2.75</v>
      </c>
      <c r="E4" t="s">
        <v>6</v>
      </c>
      <c r="F4" s="1">
        <f>B2*2</f>
        <v>9.9999999999999995E-7</v>
      </c>
      <c r="H4" t="s">
        <v>8</v>
      </c>
      <c r="I4" s="3">
        <v>1</v>
      </c>
      <c r="J4" s="3" t="s">
        <v>19</v>
      </c>
    </row>
    <row r="5" spans="1:30" ht="15.75" thickBot="1">
      <c r="A5" t="s">
        <v>3</v>
      </c>
      <c r="B5" s="2">
        <v>10000</v>
      </c>
      <c r="D5" t="s">
        <v>8</v>
      </c>
      <c r="I5" s="3">
        <v>2</v>
      </c>
      <c r="J5" s="3" t="s">
        <v>20</v>
      </c>
      <c r="P5" s="6" t="s">
        <v>158</v>
      </c>
      <c r="Q5" s="6" t="s">
        <v>159</v>
      </c>
      <c r="R5" s="6" t="s">
        <v>160</v>
      </c>
      <c r="S5" s="6" t="s">
        <v>161</v>
      </c>
      <c r="T5" s="6" t="s">
        <v>162</v>
      </c>
      <c r="U5" s="6" t="s">
        <v>163</v>
      </c>
      <c r="V5" s="6" t="s">
        <v>164</v>
      </c>
      <c r="W5" s="6" t="s">
        <v>165</v>
      </c>
      <c r="X5" s="6" t="s">
        <v>166</v>
      </c>
      <c r="Y5" s="6" t="s">
        <v>167</v>
      </c>
      <c r="Z5" s="6" t="s">
        <v>168</v>
      </c>
      <c r="AA5" s="6" t="s">
        <v>169</v>
      </c>
      <c r="AB5" s="6" t="s">
        <v>50</v>
      </c>
      <c r="AC5" s="6" t="s">
        <v>159</v>
      </c>
      <c r="AD5" s="6" t="s">
        <v>160</v>
      </c>
    </row>
    <row r="6" spans="1:30" ht="39.75" thickBot="1">
      <c r="A6" t="s">
        <v>4</v>
      </c>
      <c r="B6" s="2">
        <v>100000</v>
      </c>
      <c r="D6" t="s">
        <v>8</v>
      </c>
      <c r="I6" s="3">
        <v>1</v>
      </c>
      <c r="J6" s="3" t="s">
        <v>21</v>
      </c>
      <c r="M6" s="4"/>
      <c r="N6" s="4"/>
      <c r="P6" s="7" t="s">
        <v>170</v>
      </c>
      <c r="Q6" s="8" t="s">
        <v>171</v>
      </c>
      <c r="R6" s="9" t="s">
        <v>171</v>
      </c>
      <c r="S6" s="8" t="s">
        <v>171</v>
      </c>
      <c r="T6" s="9" t="s">
        <v>171</v>
      </c>
      <c r="U6" s="8" t="s">
        <v>171</v>
      </c>
      <c r="V6" s="8" t="s">
        <v>171</v>
      </c>
      <c r="W6" s="9" t="s">
        <v>171</v>
      </c>
      <c r="X6" s="9" t="s">
        <v>171</v>
      </c>
      <c r="Y6" s="10" t="s">
        <v>171</v>
      </c>
      <c r="Z6" s="10" t="s">
        <v>171</v>
      </c>
      <c r="AA6" s="9" t="s">
        <v>171</v>
      </c>
      <c r="AB6" s="9" t="s">
        <v>171</v>
      </c>
      <c r="AC6" s="14" t="s">
        <v>171</v>
      </c>
      <c r="AD6" s="14" t="s">
        <v>171</v>
      </c>
    </row>
    <row r="7" spans="1:30" ht="39.75" thickBot="1">
      <c r="I7" s="3">
        <v>1</v>
      </c>
      <c r="J7" s="3" t="s">
        <v>23</v>
      </c>
      <c r="K7" s="4"/>
      <c r="L7" s="4"/>
      <c r="M7" s="4"/>
      <c r="N7" s="4"/>
      <c r="P7" s="7" t="s">
        <v>172</v>
      </c>
      <c r="Q7" s="8" t="s">
        <v>171</v>
      </c>
      <c r="R7" s="9" t="s">
        <v>171</v>
      </c>
      <c r="S7" s="9" t="s">
        <v>171</v>
      </c>
      <c r="T7" s="9" t="s">
        <v>171</v>
      </c>
      <c r="U7" s="9" t="s">
        <v>171</v>
      </c>
      <c r="V7" s="9" t="s">
        <v>171</v>
      </c>
      <c r="W7" s="9" t="s">
        <v>171</v>
      </c>
      <c r="X7" s="9" t="s">
        <v>171</v>
      </c>
      <c r="Y7" s="9" t="s">
        <v>171</v>
      </c>
      <c r="Z7" s="9" t="s">
        <v>171</v>
      </c>
      <c r="AA7" s="9" t="s">
        <v>171</v>
      </c>
      <c r="AB7" s="9" t="s">
        <v>171</v>
      </c>
      <c r="AC7" s="14" t="s">
        <v>171</v>
      </c>
      <c r="AD7" s="14" t="s">
        <v>171</v>
      </c>
    </row>
    <row r="8" spans="1:30" ht="15.75" thickBot="1">
      <c r="I8" s="3">
        <v>3</v>
      </c>
      <c r="J8" s="3" t="s">
        <v>22</v>
      </c>
      <c r="K8" s="4"/>
      <c r="L8" s="4"/>
      <c r="M8" s="4"/>
      <c r="N8" s="4"/>
      <c r="P8" s="7" t="s">
        <v>173</v>
      </c>
      <c r="Q8" s="8" t="s">
        <v>171</v>
      </c>
      <c r="R8" s="9" t="s">
        <v>171</v>
      </c>
      <c r="S8" s="9" t="s">
        <v>171</v>
      </c>
      <c r="T8" s="9" t="s">
        <v>171</v>
      </c>
      <c r="U8" s="9" t="s">
        <v>171</v>
      </c>
      <c r="V8" s="9" t="s">
        <v>171</v>
      </c>
      <c r="W8" s="9" t="s">
        <v>171</v>
      </c>
      <c r="X8" s="9" t="s">
        <v>171</v>
      </c>
      <c r="Y8" s="9" t="s">
        <v>171</v>
      </c>
      <c r="Z8" s="9" t="s">
        <v>171</v>
      </c>
      <c r="AA8" s="9" t="s">
        <v>171</v>
      </c>
      <c r="AB8" s="9" t="s">
        <v>171</v>
      </c>
      <c r="AC8" s="14" t="s">
        <v>171</v>
      </c>
      <c r="AD8" s="14" t="s">
        <v>171</v>
      </c>
    </row>
    <row r="9" spans="1:30" ht="15.75" thickBot="1">
      <c r="I9" s="3">
        <v>1</v>
      </c>
      <c r="J9" s="3">
        <v>2.21</v>
      </c>
      <c r="K9" s="4"/>
      <c r="L9" s="4"/>
      <c r="M9" s="4"/>
      <c r="N9" s="4"/>
      <c r="P9" s="7" t="s">
        <v>174</v>
      </c>
      <c r="Q9" s="9" t="s">
        <v>171</v>
      </c>
      <c r="R9" s="8" t="s">
        <v>171</v>
      </c>
      <c r="S9" s="8" t="s">
        <v>171</v>
      </c>
      <c r="T9" s="8" t="s">
        <v>171</v>
      </c>
      <c r="U9" s="8" t="s">
        <v>171</v>
      </c>
      <c r="V9" s="8" t="s">
        <v>171</v>
      </c>
      <c r="W9" s="8" t="s">
        <v>171</v>
      </c>
      <c r="X9" s="8" t="s">
        <v>171</v>
      </c>
      <c r="Y9" s="8" t="s">
        <v>171</v>
      </c>
      <c r="Z9" s="9" t="s">
        <v>171</v>
      </c>
      <c r="AA9" s="9" t="s">
        <v>171</v>
      </c>
      <c r="AB9" s="9" t="s">
        <v>171</v>
      </c>
      <c r="AC9" s="14" t="s">
        <v>171</v>
      </c>
      <c r="AD9" s="14" t="s">
        <v>171</v>
      </c>
    </row>
    <row r="10" spans="1:30" ht="27" thickBot="1">
      <c r="I10" s="3">
        <v>1</v>
      </c>
      <c r="J10" s="3" t="s">
        <v>31</v>
      </c>
      <c r="K10" s="4"/>
      <c r="L10" s="4"/>
      <c r="M10" s="4"/>
      <c r="N10" s="4"/>
      <c r="P10" s="7" t="s">
        <v>175</v>
      </c>
      <c r="Q10" s="11"/>
      <c r="R10" s="12"/>
      <c r="S10" s="12"/>
      <c r="T10" s="12"/>
      <c r="U10" s="12"/>
      <c r="V10" s="12"/>
      <c r="W10" s="12"/>
      <c r="X10" s="12"/>
      <c r="Y10" s="12"/>
      <c r="Z10" s="11"/>
      <c r="AA10" s="11"/>
      <c r="AB10" s="11"/>
      <c r="AC10" s="16"/>
      <c r="AD10" s="16"/>
    </row>
    <row r="11" spans="1:30" ht="27" thickBot="1">
      <c r="B11" t="s">
        <v>11</v>
      </c>
      <c r="I11" s="3">
        <v>1</v>
      </c>
      <c r="J11" s="3" t="s">
        <v>24</v>
      </c>
      <c r="K11" s="4"/>
      <c r="L11" s="4"/>
      <c r="M11" s="4"/>
      <c r="N11" s="4"/>
      <c r="P11" s="7" t="s">
        <v>176</v>
      </c>
      <c r="Q11" s="11"/>
      <c r="R11" s="12"/>
      <c r="S11" s="12"/>
      <c r="T11" s="12"/>
      <c r="U11" s="12"/>
      <c r="V11" s="12"/>
      <c r="W11" s="12"/>
      <c r="X11" s="12"/>
      <c r="Y11" s="12"/>
      <c r="Z11" s="11"/>
      <c r="AA11" s="11"/>
      <c r="AB11" s="11"/>
      <c r="AC11" s="16"/>
      <c r="AD11" s="16"/>
    </row>
    <row r="12" spans="1:30" ht="15.75" thickBot="1">
      <c r="B12" t="s">
        <v>12</v>
      </c>
      <c r="C12">
        <v>25</v>
      </c>
      <c r="I12" s="3" t="s">
        <v>17</v>
      </c>
      <c r="J12" s="3" t="s">
        <v>25</v>
      </c>
      <c r="P12" s="7" t="s">
        <v>177</v>
      </c>
      <c r="Q12" s="11"/>
      <c r="R12" s="11"/>
      <c r="S12" s="8" t="s">
        <v>171</v>
      </c>
      <c r="T12" s="8" t="s">
        <v>171</v>
      </c>
      <c r="U12" s="12"/>
      <c r="V12" s="12"/>
      <c r="W12" s="12"/>
      <c r="X12" s="12"/>
      <c r="Y12" s="12"/>
      <c r="Z12" s="11"/>
      <c r="AA12" s="11"/>
      <c r="AB12" s="11"/>
      <c r="AC12" s="11"/>
      <c r="AD12" s="11"/>
    </row>
    <row r="13" spans="1:30" ht="28.5" thickBot="1">
      <c r="A13">
        <v>1</v>
      </c>
      <c r="B13" t="s">
        <v>13</v>
      </c>
      <c r="C13">
        <f>200000/(C12-5)</f>
        <v>10000</v>
      </c>
      <c r="I13" s="3">
        <v>1</v>
      </c>
      <c r="J13" s="3" t="s">
        <v>26</v>
      </c>
      <c r="P13" s="7" t="s">
        <v>178</v>
      </c>
      <c r="Q13" s="9" t="s">
        <v>171</v>
      </c>
      <c r="R13" s="9" t="s">
        <v>171</v>
      </c>
      <c r="S13" s="17"/>
      <c r="T13" s="17"/>
      <c r="U13" s="13" t="s">
        <v>171</v>
      </c>
      <c r="V13" s="13" t="s">
        <v>171</v>
      </c>
      <c r="W13" s="13" t="s">
        <v>171</v>
      </c>
      <c r="X13" s="13" t="s">
        <v>171</v>
      </c>
      <c r="Y13" s="13" t="s">
        <v>171</v>
      </c>
      <c r="Z13" s="13" t="s">
        <v>171</v>
      </c>
      <c r="AA13" s="13" t="s">
        <v>171</v>
      </c>
      <c r="AB13" s="9" t="s">
        <v>171</v>
      </c>
      <c r="AC13" s="9" t="s">
        <v>171</v>
      </c>
      <c r="AD13" s="9" t="s">
        <v>171</v>
      </c>
    </row>
    <row r="14" spans="1:30" ht="15.75" thickBot="1">
      <c r="A14">
        <v>1</v>
      </c>
      <c r="B14" t="s">
        <v>14</v>
      </c>
      <c r="I14" s="3">
        <v>1</v>
      </c>
      <c r="J14" s="3" t="s">
        <v>27</v>
      </c>
      <c r="P14" s="7" t="s">
        <v>179</v>
      </c>
      <c r="Q14" s="9" t="s">
        <v>171</v>
      </c>
      <c r="R14" s="9" t="s">
        <v>171</v>
      </c>
      <c r="S14" s="8" t="s">
        <v>171</v>
      </c>
      <c r="T14" s="15" t="s">
        <v>180</v>
      </c>
      <c r="U14" s="15" t="s">
        <v>180</v>
      </c>
      <c r="V14" s="15" t="s">
        <v>180</v>
      </c>
      <c r="W14" s="9" t="s">
        <v>171</v>
      </c>
      <c r="X14" s="9" t="s">
        <v>171</v>
      </c>
      <c r="Y14" s="9" t="s">
        <v>171</v>
      </c>
      <c r="Z14" s="9" t="s">
        <v>171</v>
      </c>
      <c r="AA14" s="9" t="s">
        <v>171</v>
      </c>
      <c r="AB14" s="9" t="s">
        <v>171</v>
      </c>
      <c r="AC14" s="9" t="s">
        <v>171</v>
      </c>
      <c r="AD14" s="9" t="s">
        <v>171</v>
      </c>
    </row>
    <row r="15" spans="1:30" ht="15.75" thickBot="1">
      <c r="A15">
        <v>2</v>
      </c>
      <c r="B15" t="s">
        <v>15</v>
      </c>
      <c r="I15" s="3">
        <v>1</v>
      </c>
      <c r="J15" s="3" t="s">
        <v>28</v>
      </c>
      <c r="P15" s="7" t="s">
        <v>181</v>
      </c>
      <c r="Q15" s="9" t="s">
        <v>171</v>
      </c>
      <c r="R15" s="9" t="s">
        <v>171</v>
      </c>
      <c r="S15" s="9" t="s">
        <v>171</v>
      </c>
      <c r="T15" s="9" t="s">
        <v>171</v>
      </c>
      <c r="U15" s="9" t="s">
        <v>171</v>
      </c>
      <c r="V15" s="9" t="s">
        <v>171</v>
      </c>
      <c r="W15" s="13" t="s">
        <v>171</v>
      </c>
      <c r="X15" s="13" t="s">
        <v>171</v>
      </c>
      <c r="Y15" s="13" t="s">
        <v>171</v>
      </c>
      <c r="Z15" s="13" t="s">
        <v>171</v>
      </c>
      <c r="AA15" s="13" t="s">
        <v>171</v>
      </c>
      <c r="AB15" s="13" t="s">
        <v>171</v>
      </c>
      <c r="AC15" s="13" t="s">
        <v>171</v>
      </c>
      <c r="AD15" s="13" t="s">
        <v>171</v>
      </c>
    </row>
    <row r="16" spans="1:30" ht="15.75" thickBot="1">
      <c r="I16" s="3" t="s">
        <v>17</v>
      </c>
      <c r="J16" s="3" t="s">
        <v>18</v>
      </c>
      <c r="P16" s="7" t="s">
        <v>182</v>
      </c>
      <c r="Q16" s="9" t="s">
        <v>171</v>
      </c>
      <c r="R16" s="9" t="s">
        <v>171</v>
      </c>
      <c r="S16" s="9" t="s">
        <v>171</v>
      </c>
      <c r="T16" s="9" t="s">
        <v>171</v>
      </c>
      <c r="U16" s="10" t="s">
        <v>171</v>
      </c>
      <c r="V16" s="10" t="s">
        <v>171</v>
      </c>
      <c r="W16" s="10" t="s">
        <v>171</v>
      </c>
      <c r="X16" s="10" t="s">
        <v>171</v>
      </c>
      <c r="Y16" s="10" t="s">
        <v>171</v>
      </c>
      <c r="Z16" s="10" t="s">
        <v>171</v>
      </c>
      <c r="AA16" s="10" t="s">
        <v>171</v>
      </c>
      <c r="AB16" s="10" t="s">
        <v>171</v>
      </c>
      <c r="AC16" s="10" t="s">
        <v>171</v>
      </c>
      <c r="AD16" s="10" t="s">
        <v>171</v>
      </c>
    </row>
    <row r="17" spans="9:30" ht="15.75" thickBot="1">
      <c r="I17" s="3">
        <v>3</v>
      </c>
      <c r="J17" s="3" t="s">
        <v>29</v>
      </c>
      <c r="P17" s="7" t="s">
        <v>183</v>
      </c>
      <c r="Q17" s="9" t="s">
        <v>171</v>
      </c>
      <c r="R17" s="9" t="s">
        <v>171</v>
      </c>
      <c r="S17" s="9" t="s">
        <v>171</v>
      </c>
      <c r="T17" s="9" t="s">
        <v>171</v>
      </c>
      <c r="U17" s="10" t="s">
        <v>171</v>
      </c>
      <c r="V17" s="10" t="s">
        <v>171</v>
      </c>
      <c r="W17" s="10" t="s">
        <v>171</v>
      </c>
      <c r="X17" s="10" t="s">
        <v>171</v>
      </c>
      <c r="Y17" s="10" t="s">
        <v>171</v>
      </c>
      <c r="Z17" s="10" t="s">
        <v>171</v>
      </c>
      <c r="AA17" s="10" t="s">
        <v>171</v>
      </c>
      <c r="AB17" s="10" t="s">
        <v>171</v>
      </c>
      <c r="AC17" s="10" t="s">
        <v>171</v>
      </c>
      <c r="AD17" s="10" t="s">
        <v>171</v>
      </c>
    </row>
    <row r="18" spans="9:30">
      <c r="I18" s="3">
        <v>1</v>
      </c>
      <c r="J18" s="3" t="s">
        <v>30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B1:G19"/>
  <sheetViews>
    <sheetView workbookViewId="0">
      <selection activeCell="G11" sqref="G11"/>
    </sheetView>
  </sheetViews>
  <sheetFormatPr defaultRowHeight="15"/>
  <sheetData>
    <row r="1" spans="2:7">
      <c r="C1" t="s">
        <v>47</v>
      </c>
      <c r="D1" t="s">
        <v>48</v>
      </c>
    </row>
    <row r="2" spans="2:7">
      <c r="B2" t="s">
        <v>32</v>
      </c>
      <c r="C2">
        <v>0.91</v>
      </c>
      <c r="D2">
        <f>$G$2^2*3.3*2.21/C2</f>
        <v>5008.9285714285716</v>
      </c>
      <c r="F2" t="s">
        <v>49</v>
      </c>
      <c r="G2">
        <v>25</v>
      </c>
    </row>
    <row r="3" spans="2:7">
      <c r="B3" t="s">
        <v>33</v>
      </c>
      <c r="C3">
        <v>0.32</v>
      </c>
      <c r="D3">
        <f t="shared" ref="D3:D19" si="0">$G$2^2*3.3*2.21/C3</f>
        <v>14244.140625</v>
      </c>
    </row>
    <row r="4" spans="2:7">
      <c r="B4" t="s">
        <v>34</v>
      </c>
      <c r="C4">
        <v>1.1000000000000001</v>
      </c>
      <c r="D4">
        <f t="shared" si="0"/>
        <v>4143.75</v>
      </c>
    </row>
    <row r="5" spans="2:7">
      <c r="B5" t="s">
        <v>35</v>
      </c>
      <c r="C5">
        <v>0.3</v>
      </c>
      <c r="D5">
        <f t="shared" si="0"/>
        <v>15193.75</v>
      </c>
    </row>
    <row r="6" spans="2:7">
      <c r="B6" t="s">
        <v>36</v>
      </c>
      <c r="C6">
        <v>1.1000000000000001</v>
      </c>
      <c r="D6">
        <f t="shared" si="0"/>
        <v>4143.75</v>
      </c>
    </row>
    <row r="7" spans="2:7">
      <c r="B7" t="s">
        <v>37</v>
      </c>
      <c r="C7">
        <v>9.5000000000000001E-2</v>
      </c>
      <c r="D7">
        <f t="shared" si="0"/>
        <v>47980.263157894733</v>
      </c>
    </row>
    <row r="8" spans="2:7">
      <c r="B8" t="s">
        <v>38</v>
      </c>
      <c r="C8">
        <v>1.28</v>
      </c>
      <c r="D8">
        <f t="shared" si="0"/>
        <v>3561.03515625</v>
      </c>
    </row>
    <row r="9" spans="2:7">
      <c r="B9" t="s">
        <v>39</v>
      </c>
      <c r="C9">
        <v>0.625</v>
      </c>
      <c r="D9">
        <f t="shared" si="0"/>
        <v>7293</v>
      </c>
    </row>
    <row r="10" spans="2:7">
      <c r="B10" t="s">
        <v>39</v>
      </c>
      <c r="C10">
        <v>0.48</v>
      </c>
      <c r="D10">
        <f t="shared" si="0"/>
        <v>9496.09375</v>
      </c>
    </row>
    <row r="11" spans="2:7">
      <c r="B11" t="s">
        <v>40</v>
      </c>
      <c r="C11">
        <v>1.22</v>
      </c>
      <c r="D11">
        <f t="shared" si="0"/>
        <v>3736.1680327868853</v>
      </c>
    </row>
    <row r="12" spans="2:7">
      <c r="B12" t="s">
        <v>40</v>
      </c>
      <c r="C12">
        <v>2.1800000000000002</v>
      </c>
      <c r="D12">
        <f t="shared" si="0"/>
        <v>2090.8830275229357</v>
      </c>
    </row>
    <row r="13" spans="2:7">
      <c r="B13" t="s">
        <v>41</v>
      </c>
      <c r="C13">
        <v>0.51</v>
      </c>
      <c r="D13">
        <f t="shared" si="0"/>
        <v>8937.5</v>
      </c>
    </row>
    <row r="14" spans="2:7">
      <c r="B14" t="s">
        <v>42</v>
      </c>
      <c r="C14">
        <v>0.49</v>
      </c>
      <c r="D14">
        <f t="shared" si="0"/>
        <v>9302.2959183673465</v>
      </c>
    </row>
    <row r="15" spans="2:7">
      <c r="B15" t="s">
        <v>43</v>
      </c>
      <c r="C15">
        <v>0.21</v>
      </c>
      <c r="D15">
        <f t="shared" si="0"/>
        <v>21705.357142857145</v>
      </c>
    </row>
    <row r="16" spans="2:7">
      <c r="B16" t="s">
        <v>43</v>
      </c>
      <c r="C16">
        <v>0.23</v>
      </c>
      <c r="D16">
        <f t="shared" si="0"/>
        <v>19817.934782608696</v>
      </c>
    </row>
    <row r="17" spans="2:4">
      <c r="B17" t="s">
        <v>44</v>
      </c>
      <c r="C17">
        <v>0.2</v>
      </c>
      <c r="D17">
        <f t="shared" si="0"/>
        <v>22790.625</v>
      </c>
    </row>
    <row r="18" spans="2:4">
      <c r="B18" t="s">
        <v>45</v>
      </c>
      <c r="C18">
        <v>0.7</v>
      </c>
      <c r="D18">
        <f t="shared" si="0"/>
        <v>6511.6071428571431</v>
      </c>
    </row>
    <row r="19" spans="2:4">
      <c r="B19" t="s">
        <v>46</v>
      </c>
      <c r="C19">
        <v>0.32</v>
      </c>
      <c r="D19">
        <f t="shared" si="0"/>
        <v>14244.140625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S26"/>
  <sheetViews>
    <sheetView topLeftCell="L1" workbookViewId="0">
      <selection activeCell="S5" sqref="S5"/>
    </sheetView>
  </sheetViews>
  <sheetFormatPr defaultRowHeight="15"/>
  <cols>
    <col min="4" max="4" width="13.28515625" bestFit="1" customWidth="1"/>
    <col min="15" max="15" width="27" customWidth="1"/>
    <col min="16" max="16" width="4.7109375" customWidth="1"/>
    <col min="17" max="17" width="19.7109375" customWidth="1"/>
    <col min="18" max="18" width="5" customWidth="1"/>
    <col min="19" max="19" width="15.85546875" bestFit="1" customWidth="1"/>
  </cols>
  <sheetData>
    <row r="1" spans="1:19">
      <c r="A1" t="s">
        <v>50</v>
      </c>
      <c r="B1" t="s">
        <v>51</v>
      </c>
      <c r="C1" t="s">
        <v>52</v>
      </c>
      <c r="D1" t="s">
        <v>53</v>
      </c>
      <c r="E1" t="s">
        <v>54</v>
      </c>
      <c r="F1" t="s">
        <v>55</v>
      </c>
      <c r="G1" t="s">
        <v>56</v>
      </c>
      <c r="H1" t="s">
        <v>57</v>
      </c>
      <c r="I1" t="s">
        <v>58</v>
      </c>
      <c r="J1" t="s">
        <v>59</v>
      </c>
      <c r="K1" t="s">
        <v>60</v>
      </c>
      <c r="L1" t="s">
        <v>61</v>
      </c>
      <c r="O1" t="s">
        <v>69</v>
      </c>
      <c r="Q1" t="s">
        <v>70</v>
      </c>
      <c r="S1" t="s">
        <v>80</v>
      </c>
    </row>
    <row r="2" spans="1:19">
      <c r="B2" t="s">
        <v>96</v>
      </c>
      <c r="C2" t="s">
        <v>97</v>
      </c>
      <c r="D2" t="s">
        <v>98</v>
      </c>
      <c r="N2" t="s">
        <v>94</v>
      </c>
      <c r="O2" t="s">
        <v>62</v>
      </c>
      <c r="P2" t="s">
        <v>94</v>
      </c>
      <c r="Q2" t="s">
        <v>81</v>
      </c>
      <c r="R2" t="s">
        <v>94</v>
      </c>
      <c r="S2" t="s">
        <v>85</v>
      </c>
    </row>
    <row r="3" spans="1:19">
      <c r="B3" t="s">
        <v>95</v>
      </c>
      <c r="C3" t="s">
        <v>95</v>
      </c>
      <c r="D3" t="s">
        <v>99</v>
      </c>
      <c r="N3" t="s">
        <v>94</v>
      </c>
      <c r="O3" t="s">
        <v>63</v>
      </c>
      <c r="Q3" t="s">
        <v>71</v>
      </c>
      <c r="S3" t="s">
        <v>86</v>
      </c>
    </row>
    <row r="4" spans="1:19">
      <c r="N4" t="s">
        <v>94</v>
      </c>
      <c r="O4" t="s">
        <v>64</v>
      </c>
      <c r="P4" t="s">
        <v>94</v>
      </c>
      <c r="Q4" t="s">
        <v>93</v>
      </c>
      <c r="S4" t="s">
        <v>87</v>
      </c>
    </row>
    <row r="5" spans="1:19">
      <c r="N5" t="s">
        <v>94</v>
      </c>
      <c r="O5" t="s">
        <v>65</v>
      </c>
      <c r="P5" t="s">
        <v>94</v>
      </c>
      <c r="Q5" t="s">
        <v>92</v>
      </c>
      <c r="S5" t="s">
        <v>88</v>
      </c>
    </row>
    <row r="6" spans="1:19">
      <c r="N6" t="s">
        <v>94</v>
      </c>
      <c r="O6" t="s">
        <v>66</v>
      </c>
      <c r="P6" t="s">
        <v>94</v>
      </c>
      <c r="Q6" t="s">
        <v>82</v>
      </c>
      <c r="R6" t="s">
        <v>94</v>
      </c>
      <c r="S6" t="s">
        <v>89</v>
      </c>
    </row>
    <row r="7" spans="1:19">
      <c r="N7" t="s">
        <v>94</v>
      </c>
      <c r="O7" t="s">
        <v>91</v>
      </c>
      <c r="Q7" t="s">
        <v>83</v>
      </c>
      <c r="R7" t="s">
        <v>94</v>
      </c>
      <c r="S7" t="s">
        <v>90</v>
      </c>
    </row>
    <row r="8" spans="1:19">
      <c r="N8" t="s">
        <v>94</v>
      </c>
      <c r="O8" t="s">
        <v>67</v>
      </c>
      <c r="P8" t="s">
        <v>94</v>
      </c>
      <c r="Q8" t="s">
        <v>84</v>
      </c>
    </row>
    <row r="9" spans="1:19">
      <c r="N9" t="s">
        <v>94</v>
      </c>
      <c r="O9" t="s">
        <v>68</v>
      </c>
      <c r="Q9" t="s">
        <v>72</v>
      </c>
    </row>
    <row r="18" spans="4:16">
      <c r="O18" s="5" t="s">
        <v>79</v>
      </c>
      <c r="P18" s="5"/>
    </row>
    <row r="19" spans="4:16">
      <c r="D19" t="s">
        <v>101</v>
      </c>
      <c r="E19" t="s">
        <v>103</v>
      </c>
      <c r="O19" t="s">
        <v>73</v>
      </c>
    </row>
    <row r="20" spans="4:16">
      <c r="D20" t="s">
        <v>102</v>
      </c>
      <c r="E20" t="s">
        <v>103</v>
      </c>
      <c r="O20" t="s">
        <v>74</v>
      </c>
    </row>
    <row r="21" spans="4:16">
      <c r="D21" t="s">
        <v>104</v>
      </c>
      <c r="E21" t="s">
        <v>103</v>
      </c>
      <c r="O21" t="s">
        <v>75</v>
      </c>
    </row>
    <row r="22" spans="4:16">
      <c r="D22" t="s">
        <v>105</v>
      </c>
      <c r="O22" t="s">
        <v>76</v>
      </c>
    </row>
    <row r="23" spans="4:16">
      <c r="D23" t="s">
        <v>106</v>
      </c>
    </row>
    <row r="24" spans="4:16">
      <c r="D24" t="s">
        <v>107</v>
      </c>
      <c r="O24" t="s">
        <v>77</v>
      </c>
    </row>
    <row r="25" spans="4:16">
      <c r="D25" t="s">
        <v>108</v>
      </c>
      <c r="O25" t="s">
        <v>78</v>
      </c>
    </row>
    <row r="26" spans="4:16">
      <c r="D26" t="s">
        <v>100</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W23"/>
  <sheetViews>
    <sheetView workbookViewId="0">
      <selection activeCell="A24" sqref="A24"/>
    </sheetView>
  </sheetViews>
  <sheetFormatPr defaultRowHeight="15"/>
  <cols>
    <col min="1" max="1" width="40" customWidth="1"/>
    <col min="2" max="7" width="4.5703125" bestFit="1" customWidth="1"/>
    <col min="8" max="11" width="4" bestFit="1" customWidth="1"/>
    <col min="12" max="12" width="9.42578125" customWidth="1"/>
    <col min="13" max="13" width="5.42578125" bestFit="1" customWidth="1"/>
    <col min="14" max="14" width="5.85546875" bestFit="1" customWidth="1"/>
    <col min="15" max="15" width="3.85546875" bestFit="1" customWidth="1"/>
    <col min="16" max="16" width="4.85546875" bestFit="1" customWidth="1"/>
    <col min="17" max="17" width="6.85546875" bestFit="1" customWidth="1"/>
    <col min="18" max="19" width="7.5703125" bestFit="1" customWidth="1"/>
    <col min="20" max="20" width="15.5703125" bestFit="1" customWidth="1"/>
    <col min="21" max="21" width="16.5703125" bestFit="1" customWidth="1"/>
    <col min="22" max="22" width="8" bestFit="1" customWidth="1"/>
    <col min="23" max="23" width="15" bestFit="1" customWidth="1"/>
  </cols>
  <sheetData>
    <row r="1" spans="1:23">
      <c r="D1" t="s">
        <v>142</v>
      </c>
      <c r="E1" t="s">
        <v>141</v>
      </c>
      <c r="F1" t="s">
        <v>140</v>
      </c>
      <c r="H1" t="s">
        <v>139</v>
      </c>
      <c r="I1" t="s">
        <v>138</v>
      </c>
      <c r="J1" t="s">
        <v>137</v>
      </c>
      <c r="K1" t="s">
        <v>136</v>
      </c>
      <c r="O1" t="s">
        <v>135</v>
      </c>
    </row>
    <row r="2" spans="1:23">
      <c r="B2" t="s">
        <v>134</v>
      </c>
      <c r="C2" t="s">
        <v>121</v>
      </c>
      <c r="D2" t="s">
        <v>116</v>
      </c>
      <c r="E2" t="s">
        <v>124</v>
      </c>
      <c r="F2" t="s">
        <v>123</v>
      </c>
      <c r="G2" t="s">
        <v>22</v>
      </c>
      <c r="I2" t="s">
        <v>125</v>
      </c>
      <c r="J2" t="s">
        <v>115</v>
      </c>
      <c r="K2" t="s">
        <v>126</v>
      </c>
      <c r="L2" t="s">
        <v>122</v>
      </c>
      <c r="M2" t="s">
        <v>117</v>
      </c>
      <c r="N2" t="s">
        <v>118</v>
      </c>
      <c r="O2" t="s">
        <v>119</v>
      </c>
      <c r="P2" t="s">
        <v>120</v>
      </c>
      <c r="Q2" t="s">
        <v>127</v>
      </c>
      <c r="R2" t="s">
        <v>128</v>
      </c>
      <c r="S2" t="s">
        <v>129</v>
      </c>
      <c r="T2" t="s">
        <v>131</v>
      </c>
      <c r="U2" t="s">
        <v>132</v>
      </c>
      <c r="V2" t="s">
        <v>130</v>
      </c>
      <c r="W2" t="s">
        <v>133</v>
      </c>
    </row>
    <row r="3" spans="1:23">
      <c r="A3" t="s">
        <v>109</v>
      </c>
      <c r="B3" s="4"/>
      <c r="C3" s="4"/>
      <c r="D3" s="4"/>
      <c r="E3" s="4"/>
      <c r="F3" s="4"/>
      <c r="G3" s="4">
        <v>9</v>
      </c>
      <c r="I3" s="4"/>
      <c r="J3" s="4"/>
      <c r="K3" s="4"/>
      <c r="L3" s="4"/>
      <c r="M3" s="4"/>
      <c r="N3" s="4"/>
      <c r="O3" s="4"/>
      <c r="P3" s="4"/>
      <c r="Q3" s="4"/>
      <c r="R3" s="4"/>
      <c r="S3" s="4"/>
      <c r="T3" s="4"/>
      <c r="U3" s="4"/>
      <c r="V3" s="4"/>
      <c r="W3" s="4"/>
    </row>
    <row r="4" spans="1:23">
      <c r="A4" t="s">
        <v>110</v>
      </c>
      <c r="B4" s="4">
        <v>2</v>
      </c>
      <c r="C4" s="4">
        <v>2</v>
      </c>
      <c r="D4" s="4"/>
      <c r="E4" s="4"/>
      <c r="F4" s="4"/>
      <c r="G4" s="4"/>
      <c r="H4" s="4"/>
      <c r="I4" s="4"/>
      <c r="J4" s="4"/>
      <c r="K4" s="4"/>
      <c r="L4" s="4">
        <v>1</v>
      </c>
      <c r="M4" s="4">
        <v>4</v>
      </c>
      <c r="N4" s="4">
        <v>4</v>
      </c>
      <c r="O4" s="4"/>
      <c r="P4" s="4">
        <v>4</v>
      </c>
      <c r="Q4" s="4">
        <v>1</v>
      </c>
      <c r="R4" s="4"/>
      <c r="S4" s="4"/>
      <c r="T4" s="4"/>
      <c r="U4" s="4"/>
      <c r="V4" s="4"/>
      <c r="W4" s="4"/>
    </row>
    <row r="5" spans="1:23">
      <c r="A5" t="s">
        <v>111</v>
      </c>
      <c r="B5" s="4"/>
      <c r="C5" s="4"/>
      <c r="D5" s="4">
        <v>3</v>
      </c>
      <c r="E5" s="4">
        <v>3</v>
      </c>
      <c r="F5" s="4">
        <v>3</v>
      </c>
      <c r="G5" s="4">
        <v>3</v>
      </c>
      <c r="H5" s="4">
        <v>3</v>
      </c>
      <c r="I5" s="4">
        <v>3</v>
      </c>
      <c r="J5" s="4">
        <v>3</v>
      </c>
      <c r="K5" s="4">
        <v>21</v>
      </c>
      <c r="L5" s="4"/>
      <c r="M5" s="4"/>
      <c r="N5" s="4"/>
      <c r="O5" s="4"/>
      <c r="P5" s="4"/>
      <c r="Q5" s="4">
        <v>3</v>
      </c>
      <c r="R5" s="4"/>
      <c r="S5" s="4"/>
      <c r="T5" s="4"/>
      <c r="U5" s="4"/>
      <c r="V5" s="4"/>
      <c r="W5" s="4"/>
    </row>
    <row r="6" spans="1:23">
      <c r="A6" t="s">
        <v>112</v>
      </c>
      <c r="B6" s="4"/>
      <c r="C6" s="4"/>
      <c r="D6" s="4"/>
      <c r="E6" s="4"/>
      <c r="F6" s="4"/>
      <c r="G6" s="4"/>
      <c r="H6" s="4"/>
      <c r="I6" s="4"/>
      <c r="J6" s="4"/>
      <c r="K6" s="4"/>
      <c r="L6" s="4"/>
      <c r="M6" s="4"/>
      <c r="N6" s="4"/>
      <c r="O6" s="4"/>
      <c r="P6" s="4"/>
      <c r="Q6" s="4"/>
      <c r="R6" s="4">
        <v>2</v>
      </c>
      <c r="S6" s="4"/>
      <c r="T6" s="4"/>
      <c r="U6" s="4"/>
      <c r="V6" s="4"/>
      <c r="W6" s="4"/>
    </row>
    <row r="7" spans="1:23">
      <c r="A7" t="s">
        <v>113</v>
      </c>
      <c r="B7" s="4"/>
      <c r="C7" s="4"/>
      <c r="D7" s="4"/>
      <c r="E7" s="4"/>
      <c r="F7" s="4"/>
      <c r="G7" s="4"/>
      <c r="H7" s="4"/>
      <c r="I7" s="4"/>
      <c r="J7" s="4"/>
      <c r="K7" s="4"/>
      <c r="L7" s="4"/>
      <c r="M7" s="4"/>
      <c r="N7" s="4"/>
      <c r="O7" s="4">
        <v>1</v>
      </c>
      <c r="P7" s="4"/>
      <c r="Q7" s="4"/>
      <c r="R7" s="4"/>
      <c r="S7" s="4">
        <v>1</v>
      </c>
      <c r="T7" s="4"/>
      <c r="U7" s="4"/>
      <c r="V7" s="4"/>
      <c r="W7" s="4"/>
    </row>
    <row r="8" spans="1:23">
      <c r="A8" t="s">
        <v>114</v>
      </c>
      <c r="B8" s="4"/>
      <c r="C8" s="4"/>
      <c r="D8" s="4"/>
      <c r="E8" s="4"/>
      <c r="F8" s="4"/>
      <c r="G8" s="4"/>
      <c r="H8" s="4"/>
      <c r="I8" s="4"/>
      <c r="J8" s="4"/>
      <c r="K8" s="4"/>
      <c r="L8" s="4"/>
      <c r="M8" s="4"/>
      <c r="N8" s="4"/>
      <c r="O8" s="4"/>
      <c r="P8" s="4"/>
      <c r="Q8" s="4"/>
      <c r="R8" s="4"/>
      <c r="S8" s="4"/>
      <c r="T8" s="4">
        <v>2</v>
      </c>
      <c r="U8" s="4">
        <v>6</v>
      </c>
      <c r="V8" s="4">
        <v>3</v>
      </c>
      <c r="W8" s="4">
        <v>3</v>
      </c>
    </row>
    <row r="10" spans="1:23">
      <c r="B10">
        <v>4</v>
      </c>
      <c r="C10">
        <v>6</v>
      </c>
      <c r="D10">
        <v>6</v>
      </c>
      <c r="E10">
        <v>9</v>
      </c>
      <c r="F10">
        <v>7</v>
      </c>
      <c r="G10">
        <v>25</v>
      </c>
      <c r="H10">
        <v>6</v>
      </c>
      <c r="I10">
        <v>6</v>
      </c>
      <c r="J10">
        <v>6</v>
      </c>
      <c r="K10">
        <v>45</v>
      </c>
      <c r="M10">
        <v>8</v>
      </c>
      <c r="N10">
        <v>8</v>
      </c>
      <c r="O10">
        <v>2</v>
      </c>
      <c r="P10">
        <v>8</v>
      </c>
    </row>
    <row r="11" spans="1:23">
      <c r="V11" t="s">
        <v>143</v>
      </c>
    </row>
    <row r="12" spans="1:23">
      <c r="B12" t="s">
        <v>134</v>
      </c>
      <c r="C12" t="s">
        <v>144</v>
      </c>
      <c r="D12" t="s">
        <v>142</v>
      </c>
      <c r="E12" t="s">
        <v>121</v>
      </c>
      <c r="F12" t="s">
        <v>116</v>
      </c>
      <c r="G12" t="s">
        <v>124</v>
      </c>
      <c r="H12" t="s">
        <v>22</v>
      </c>
      <c r="I12" t="s">
        <v>125</v>
      </c>
      <c r="J12" t="s">
        <v>145</v>
      </c>
      <c r="K12" t="s">
        <v>136</v>
      </c>
    </row>
    <row r="13" spans="1:23">
      <c r="A13" t="s">
        <v>111</v>
      </c>
      <c r="B13" s="4">
        <v>10</v>
      </c>
      <c r="C13" s="4">
        <v>10</v>
      </c>
      <c r="D13" s="4">
        <v>10</v>
      </c>
      <c r="E13" s="4">
        <v>10</v>
      </c>
      <c r="F13" s="4">
        <v>10</v>
      </c>
      <c r="G13" s="4">
        <v>10</v>
      </c>
      <c r="H13" s="4">
        <v>25</v>
      </c>
      <c r="I13" s="4">
        <v>10</v>
      </c>
      <c r="J13" s="4">
        <v>10</v>
      </c>
      <c r="K13" s="4">
        <v>10</v>
      </c>
      <c r="M13" s="4">
        <v>3</v>
      </c>
      <c r="N13" s="4">
        <v>10</v>
      </c>
      <c r="O13" s="4"/>
      <c r="P13" s="4">
        <v>10</v>
      </c>
      <c r="Q13" s="4">
        <v>4</v>
      </c>
      <c r="R13" s="4">
        <v>2</v>
      </c>
      <c r="S13" s="4">
        <v>1</v>
      </c>
      <c r="T13" s="4"/>
      <c r="U13" s="4"/>
      <c r="V13" s="4"/>
      <c r="W13" s="4"/>
    </row>
    <row r="19" spans="1:10">
      <c r="A19" t="s">
        <v>150</v>
      </c>
      <c r="B19" t="s">
        <v>151</v>
      </c>
      <c r="E19" t="s">
        <v>152</v>
      </c>
      <c r="G19" t="s">
        <v>153</v>
      </c>
      <c r="J19" t="s">
        <v>157</v>
      </c>
    </row>
    <row r="20" spans="1:10">
      <c r="A20" t="s">
        <v>146</v>
      </c>
    </row>
    <row r="21" spans="1:10">
      <c r="A21" t="s">
        <v>147</v>
      </c>
      <c r="B21" t="s">
        <v>154</v>
      </c>
    </row>
    <row r="22" spans="1:10">
      <c r="A22" t="s">
        <v>148</v>
      </c>
      <c r="B22" t="s">
        <v>155</v>
      </c>
      <c r="G22" t="s">
        <v>156</v>
      </c>
    </row>
    <row r="23" spans="1:10">
      <c r="A23" t="s">
        <v>149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AF59"/>
  <sheetViews>
    <sheetView tabSelected="1" zoomScale="115" zoomScaleNormal="115" workbookViewId="0">
      <selection activeCell="M23" sqref="A17:M23"/>
    </sheetView>
  </sheetViews>
  <sheetFormatPr defaultRowHeight="15"/>
  <cols>
    <col min="1" max="1" width="28.42578125" bestFit="1" customWidth="1"/>
    <col min="2" max="2" width="5.28515625" bestFit="1" customWidth="1"/>
    <col min="3" max="3" width="6" bestFit="1" customWidth="1"/>
    <col min="4" max="4" width="5.28515625" bestFit="1" customWidth="1"/>
    <col min="5" max="5" width="6.42578125" bestFit="1" customWidth="1"/>
    <col min="6" max="6" width="12" bestFit="1" customWidth="1"/>
    <col min="7" max="7" width="8.85546875" bestFit="1" customWidth="1"/>
    <col min="8" max="8" width="8" customWidth="1"/>
    <col min="9" max="9" width="15" bestFit="1" customWidth="1"/>
    <col min="10" max="10" width="13.42578125" bestFit="1" customWidth="1"/>
    <col min="11" max="11" width="13.28515625" customWidth="1"/>
    <col min="12" max="12" width="15.28515625" customWidth="1"/>
    <col min="13" max="22" width="7.85546875" customWidth="1"/>
  </cols>
  <sheetData>
    <row r="1" spans="1:32" s="5" customFormat="1">
      <c r="A1" s="18" t="s">
        <v>184</v>
      </c>
      <c r="B1" s="18" t="s">
        <v>185</v>
      </c>
      <c r="C1" s="18" t="s">
        <v>186</v>
      </c>
      <c r="D1" s="18" t="s">
        <v>190</v>
      </c>
      <c r="E1" s="18" t="s">
        <v>187</v>
      </c>
      <c r="F1" s="18" t="s">
        <v>188</v>
      </c>
      <c r="G1" s="18" t="s">
        <v>189</v>
      </c>
      <c r="H1" s="18" t="s">
        <v>191</v>
      </c>
      <c r="I1" s="18" t="s">
        <v>220</v>
      </c>
      <c r="J1" s="18" t="s">
        <v>235</v>
      </c>
      <c r="K1" s="18" t="s">
        <v>217</v>
      </c>
      <c r="L1" s="21" t="s">
        <v>237</v>
      </c>
      <c r="M1" s="5" t="s">
        <v>222</v>
      </c>
      <c r="N1" s="21" t="s">
        <v>223</v>
      </c>
      <c r="O1" s="21" t="s">
        <v>224</v>
      </c>
      <c r="P1" s="21" t="s">
        <v>225</v>
      </c>
      <c r="Q1" s="21" t="s">
        <v>226</v>
      </c>
      <c r="R1" s="21" t="s">
        <v>227</v>
      </c>
      <c r="S1" s="21" t="s">
        <v>228</v>
      </c>
      <c r="T1" s="21" t="s">
        <v>229</v>
      </c>
      <c r="U1" s="21" t="s">
        <v>230</v>
      </c>
      <c r="V1" s="21" t="s">
        <v>231</v>
      </c>
      <c r="W1" s="5" t="s">
        <v>232</v>
      </c>
      <c r="X1" s="5" t="s">
        <v>233</v>
      </c>
    </row>
    <row r="2" spans="1:32" s="4" customFormat="1">
      <c r="A2" s="19" t="s">
        <v>32</v>
      </c>
      <c r="B2" s="19" t="s">
        <v>199</v>
      </c>
      <c r="C2" s="19">
        <v>26</v>
      </c>
      <c r="D2" s="19">
        <v>75</v>
      </c>
      <c r="E2" s="19">
        <v>1.8</v>
      </c>
      <c r="F2" s="19">
        <f t="shared" ref="F2:F33" si="0">D2/(E2^2)</f>
        <v>23.148148148148145</v>
      </c>
      <c r="G2" s="19" t="s">
        <v>194</v>
      </c>
      <c r="H2" s="19" t="s">
        <v>194</v>
      </c>
      <c r="I2" s="19" t="s">
        <v>194</v>
      </c>
      <c r="J2" s="19" t="s">
        <v>194</v>
      </c>
      <c r="K2" s="19" t="s">
        <v>194</v>
      </c>
      <c r="L2" s="22"/>
      <c r="M2" s="22"/>
      <c r="N2" s="22"/>
      <c r="O2" s="22"/>
      <c r="P2" s="22"/>
      <c r="Q2" s="22"/>
      <c r="R2" s="22"/>
      <c r="S2" s="22"/>
      <c r="T2" s="22"/>
      <c r="U2" s="22"/>
      <c r="V2" s="22"/>
    </row>
    <row r="3" spans="1:32">
      <c r="A3" s="19" t="s">
        <v>196</v>
      </c>
      <c r="B3" s="19" t="s">
        <v>193</v>
      </c>
      <c r="C3" s="19">
        <v>40</v>
      </c>
      <c r="D3" s="19">
        <v>77</v>
      </c>
      <c r="E3" s="19">
        <v>1.64</v>
      </c>
      <c r="F3" s="19">
        <f t="shared" si="0"/>
        <v>28.628792385484836</v>
      </c>
      <c r="G3" s="19">
        <v>1</v>
      </c>
      <c r="H3" s="19">
        <v>27</v>
      </c>
      <c r="I3" s="19" t="s">
        <v>194</v>
      </c>
      <c r="J3" s="19" t="s">
        <v>197</v>
      </c>
      <c r="K3" s="19" t="s">
        <v>198</v>
      </c>
      <c r="L3" s="22"/>
      <c r="M3" s="22"/>
      <c r="N3" s="22"/>
      <c r="O3" s="22"/>
      <c r="P3" s="22"/>
      <c r="Q3" s="22"/>
      <c r="R3" s="22"/>
      <c r="S3" s="22"/>
      <c r="T3" s="22"/>
      <c r="U3" s="22"/>
      <c r="V3" s="22"/>
      <c r="W3" s="23"/>
      <c r="X3" s="23"/>
      <c r="Y3" s="23"/>
      <c r="Z3" s="23"/>
      <c r="AA3" s="23"/>
      <c r="AB3" s="23"/>
      <c r="AC3" s="23"/>
      <c r="AD3" s="23"/>
      <c r="AE3" s="23"/>
      <c r="AF3" s="23"/>
    </row>
    <row r="4" spans="1:32">
      <c r="A4" s="19" t="s">
        <v>213</v>
      </c>
      <c r="B4" s="19" t="s">
        <v>199</v>
      </c>
      <c r="C4" s="19">
        <v>23</v>
      </c>
      <c r="D4" s="19">
        <v>63</v>
      </c>
      <c r="E4" s="19">
        <v>1.7</v>
      </c>
      <c r="F4" s="19">
        <f t="shared" si="0"/>
        <v>21.79930795847751</v>
      </c>
      <c r="G4" s="19" t="s">
        <v>194</v>
      </c>
      <c r="H4" s="19" t="s">
        <v>194</v>
      </c>
      <c r="I4" s="19" t="s">
        <v>194</v>
      </c>
      <c r="J4" s="19" t="s">
        <v>194</v>
      </c>
      <c r="K4" s="19" t="s">
        <v>194</v>
      </c>
      <c r="L4" s="22"/>
      <c r="M4" s="22"/>
      <c r="N4" s="22"/>
      <c r="O4" s="22"/>
      <c r="P4" s="22"/>
      <c r="Q4" s="22"/>
      <c r="R4" s="22"/>
      <c r="S4" s="22"/>
      <c r="T4" s="22"/>
      <c r="U4" s="22"/>
      <c r="V4" s="22"/>
      <c r="W4" s="23"/>
      <c r="X4" s="23"/>
      <c r="Y4" s="23"/>
      <c r="Z4" s="23"/>
      <c r="AA4" s="23"/>
      <c r="AB4" s="23"/>
      <c r="AC4" s="23"/>
      <c r="AD4" s="23"/>
      <c r="AE4" s="23"/>
      <c r="AF4" s="23"/>
    </row>
    <row r="5" spans="1:32">
      <c r="A5" s="19" t="s">
        <v>214</v>
      </c>
      <c r="B5" s="19" t="s">
        <v>193</v>
      </c>
      <c r="C5" s="19">
        <v>43</v>
      </c>
      <c r="D5" s="19">
        <v>94</v>
      </c>
      <c r="E5" s="19">
        <v>1.7</v>
      </c>
      <c r="F5" s="19">
        <f t="shared" si="0"/>
        <v>32.525951557093428</v>
      </c>
      <c r="G5" s="19">
        <v>2</v>
      </c>
      <c r="H5" s="19">
        <v>20</v>
      </c>
      <c r="I5" s="19" t="s">
        <v>194</v>
      </c>
      <c r="J5" s="19" t="s">
        <v>200</v>
      </c>
      <c r="K5" s="19" t="s">
        <v>194</v>
      </c>
      <c r="L5" s="22"/>
      <c r="M5" s="22"/>
      <c r="N5" s="22"/>
      <c r="O5" s="22"/>
      <c r="P5" s="22"/>
      <c r="Q5" s="22"/>
      <c r="R5" s="22"/>
      <c r="S5" s="22"/>
      <c r="T5" s="22"/>
      <c r="U5" s="22"/>
      <c r="V5" s="22"/>
    </row>
    <row r="6" spans="1:32">
      <c r="A6" s="19" t="s">
        <v>201</v>
      </c>
      <c r="B6" s="19" t="s">
        <v>199</v>
      </c>
      <c r="C6" s="19">
        <v>25</v>
      </c>
      <c r="D6" s="19">
        <v>80</v>
      </c>
      <c r="E6" s="19">
        <v>1.8</v>
      </c>
      <c r="F6" s="19">
        <f t="shared" si="0"/>
        <v>24.691358024691358</v>
      </c>
      <c r="G6" s="19" t="s">
        <v>194</v>
      </c>
      <c r="H6" s="19" t="s">
        <v>194</v>
      </c>
      <c r="I6" s="19" t="s">
        <v>194</v>
      </c>
      <c r="J6" s="19" t="s">
        <v>194</v>
      </c>
      <c r="K6" s="19" t="s">
        <v>194</v>
      </c>
      <c r="L6" s="22"/>
      <c r="M6" s="22"/>
      <c r="N6" s="22"/>
      <c r="O6" s="22"/>
      <c r="P6" s="22"/>
      <c r="Q6" s="22"/>
      <c r="R6" s="22"/>
      <c r="S6" s="22"/>
      <c r="T6" s="22"/>
      <c r="U6" s="22"/>
      <c r="V6" s="22"/>
      <c r="W6" s="23"/>
      <c r="X6" s="23"/>
      <c r="Y6" s="23"/>
      <c r="Z6" s="23"/>
      <c r="AA6" s="23"/>
      <c r="AB6" s="23"/>
      <c r="AC6" s="23"/>
      <c r="AD6" s="23"/>
      <c r="AE6" s="23"/>
      <c r="AF6" s="23"/>
    </row>
    <row r="7" spans="1:32">
      <c r="A7" s="19" t="s">
        <v>216</v>
      </c>
      <c r="B7" s="19" t="s">
        <v>202</v>
      </c>
      <c r="C7" s="19">
        <v>18</v>
      </c>
      <c r="D7" s="19">
        <v>60</v>
      </c>
      <c r="E7" s="19">
        <v>1.7</v>
      </c>
      <c r="F7" s="19">
        <f t="shared" si="0"/>
        <v>20.761245674740486</v>
      </c>
      <c r="G7" s="19">
        <v>1</v>
      </c>
      <c r="H7" s="19">
        <v>15</v>
      </c>
      <c r="I7" s="19" t="s">
        <v>194</v>
      </c>
      <c r="J7" s="19" t="s">
        <v>203</v>
      </c>
      <c r="K7" s="19" t="s">
        <v>194</v>
      </c>
      <c r="L7" s="22"/>
      <c r="M7" s="22"/>
      <c r="N7" s="22"/>
      <c r="O7" s="22"/>
      <c r="P7" s="22"/>
      <c r="Q7" s="22"/>
      <c r="R7" s="22"/>
      <c r="S7" s="22"/>
      <c r="T7" s="22"/>
      <c r="U7" s="22"/>
      <c r="V7" s="22"/>
    </row>
    <row r="8" spans="1:32">
      <c r="A8" s="19" t="s">
        <v>204</v>
      </c>
      <c r="B8" s="19" t="s">
        <v>193</v>
      </c>
      <c r="C8" s="19">
        <v>29</v>
      </c>
      <c r="D8" s="19">
        <v>78</v>
      </c>
      <c r="E8" s="19">
        <v>1.45</v>
      </c>
      <c r="F8" s="19">
        <f t="shared" si="0"/>
        <v>37.098692033293695</v>
      </c>
      <c r="G8" s="19">
        <v>2</v>
      </c>
      <c r="H8" s="19">
        <v>6</v>
      </c>
      <c r="I8" s="19" t="s">
        <v>194</v>
      </c>
      <c r="J8" s="19">
        <v>7</v>
      </c>
      <c r="K8" s="19" t="s">
        <v>194</v>
      </c>
      <c r="L8" s="22"/>
      <c r="M8" s="22"/>
      <c r="N8" s="22"/>
      <c r="O8" s="22"/>
      <c r="P8" s="22"/>
      <c r="Q8" s="22"/>
      <c r="R8" s="22"/>
      <c r="S8" s="22"/>
      <c r="T8" s="22"/>
      <c r="U8" s="22"/>
      <c r="V8" s="22"/>
    </row>
    <row r="9" spans="1:32">
      <c r="A9" s="25" t="s">
        <v>205</v>
      </c>
      <c r="B9" s="19" t="s">
        <v>199</v>
      </c>
      <c r="C9" s="19">
        <v>28</v>
      </c>
      <c r="D9" s="19">
        <v>77</v>
      </c>
      <c r="E9" s="19">
        <v>1.78</v>
      </c>
      <c r="F9" s="19">
        <f t="shared" si="0"/>
        <v>24.302487059714682</v>
      </c>
      <c r="G9" s="19">
        <v>1</v>
      </c>
      <c r="H9" s="19">
        <v>10</v>
      </c>
      <c r="I9" s="19" t="s">
        <v>194</v>
      </c>
      <c r="J9" s="19" t="s">
        <v>206</v>
      </c>
      <c r="K9" s="19" t="s">
        <v>194</v>
      </c>
      <c r="L9" s="22"/>
      <c r="M9" s="22">
        <v>0</v>
      </c>
      <c r="N9" s="22">
        <v>0</v>
      </c>
      <c r="O9" s="22">
        <v>0</v>
      </c>
      <c r="P9" s="22">
        <v>0</v>
      </c>
      <c r="Q9" s="22">
        <v>0</v>
      </c>
      <c r="R9" s="22">
        <v>0</v>
      </c>
      <c r="S9" s="22">
        <v>0</v>
      </c>
      <c r="T9" s="22">
        <v>0</v>
      </c>
      <c r="U9" s="22">
        <v>0</v>
      </c>
      <c r="V9" s="22">
        <v>0</v>
      </c>
      <c r="W9" s="23">
        <v>0</v>
      </c>
      <c r="X9" s="23">
        <v>0</v>
      </c>
    </row>
    <row r="10" spans="1:32">
      <c r="A10" s="19" t="s">
        <v>207</v>
      </c>
      <c r="B10" s="19" t="s">
        <v>193</v>
      </c>
      <c r="C10" s="19">
        <v>21</v>
      </c>
      <c r="D10" s="19">
        <v>65</v>
      </c>
      <c r="E10" s="19">
        <v>1.55</v>
      </c>
      <c r="F10" s="19">
        <f t="shared" si="0"/>
        <v>27.055150884495315</v>
      </c>
      <c r="G10" s="19">
        <v>1</v>
      </c>
      <c r="H10" s="19">
        <v>19</v>
      </c>
      <c r="I10" s="19" t="s">
        <v>212</v>
      </c>
      <c r="J10" s="19">
        <v>10.3</v>
      </c>
      <c r="K10" s="26" t="s">
        <v>211</v>
      </c>
      <c r="L10" s="20"/>
      <c r="M10" s="20"/>
      <c r="N10" s="20"/>
      <c r="O10" s="20"/>
      <c r="P10" s="20"/>
      <c r="Q10" s="20"/>
      <c r="R10" s="20"/>
      <c r="S10" s="20"/>
      <c r="T10" s="20"/>
      <c r="U10" s="20"/>
      <c r="V10" s="20"/>
    </row>
    <row r="11" spans="1:32">
      <c r="A11" s="19" t="s">
        <v>210</v>
      </c>
      <c r="B11" s="19" t="s">
        <v>193</v>
      </c>
      <c r="C11" s="19">
        <v>50</v>
      </c>
      <c r="D11" s="19">
        <v>60</v>
      </c>
      <c r="E11" s="19">
        <v>1.53</v>
      </c>
      <c r="F11" s="19">
        <f t="shared" si="0"/>
        <v>25.631167499679609</v>
      </c>
      <c r="G11" s="19">
        <v>1</v>
      </c>
      <c r="H11" s="19">
        <v>8</v>
      </c>
      <c r="I11" s="19" t="s">
        <v>212</v>
      </c>
      <c r="J11" s="19">
        <v>10.4</v>
      </c>
      <c r="K11" s="19" t="s">
        <v>208</v>
      </c>
      <c r="L11" s="22"/>
      <c r="M11" s="22"/>
      <c r="N11" s="22"/>
      <c r="O11" s="22"/>
      <c r="P11" s="22"/>
      <c r="Q11" s="22"/>
      <c r="R11" s="22"/>
      <c r="S11" s="22"/>
      <c r="T11" s="22"/>
      <c r="U11" s="22"/>
      <c r="V11" s="22"/>
    </row>
    <row r="12" spans="1:32">
      <c r="A12" s="19" t="s">
        <v>215</v>
      </c>
      <c r="B12" s="19" t="s">
        <v>193</v>
      </c>
      <c r="C12" s="19">
        <v>24</v>
      </c>
      <c r="D12" s="19">
        <v>60</v>
      </c>
      <c r="E12" s="19">
        <v>1.58</v>
      </c>
      <c r="F12" s="19">
        <f t="shared" si="0"/>
        <v>24.034609838166958</v>
      </c>
      <c r="G12" s="19">
        <v>1</v>
      </c>
      <c r="H12" s="19">
        <v>12</v>
      </c>
      <c r="I12" s="19" t="s">
        <v>194</v>
      </c>
      <c r="J12" s="19">
        <v>6.6</v>
      </c>
      <c r="K12" s="19" t="s">
        <v>209</v>
      </c>
      <c r="L12" s="22"/>
      <c r="M12" s="22"/>
      <c r="N12" s="22"/>
      <c r="O12" s="22"/>
      <c r="P12" s="22"/>
      <c r="Q12" s="22"/>
      <c r="R12" s="22"/>
      <c r="S12" s="22"/>
      <c r="T12" s="22"/>
      <c r="U12" s="22"/>
      <c r="V12" s="22"/>
    </row>
    <row r="13" spans="1:32">
      <c r="A13" s="19" t="s">
        <v>234</v>
      </c>
      <c r="B13" s="19" t="s">
        <v>193</v>
      </c>
      <c r="C13" s="19">
        <v>46</v>
      </c>
      <c r="D13" s="19">
        <v>54</v>
      </c>
      <c r="E13" s="19">
        <v>1.57</v>
      </c>
      <c r="F13" s="19">
        <f t="shared" si="0"/>
        <v>21.907582457706194</v>
      </c>
      <c r="G13" s="19">
        <v>1</v>
      </c>
      <c r="H13" s="19">
        <v>34</v>
      </c>
      <c r="I13" s="19" t="s">
        <v>218</v>
      </c>
      <c r="J13" s="19" t="s">
        <v>236</v>
      </c>
      <c r="K13" s="19" t="s">
        <v>219</v>
      </c>
      <c r="L13" s="22">
        <v>32425000</v>
      </c>
      <c r="M13" s="22">
        <v>0</v>
      </c>
      <c r="N13" s="22">
        <v>0</v>
      </c>
      <c r="O13" s="22">
        <v>0</v>
      </c>
      <c r="P13" s="22">
        <v>0</v>
      </c>
      <c r="Q13" s="22">
        <v>0</v>
      </c>
      <c r="R13" s="22">
        <v>0</v>
      </c>
      <c r="S13" s="22">
        <v>3</v>
      </c>
      <c r="T13" s="22">
        <v>3</v>
      </c>
      <c r="U13" s="22">
        <v>0</v>
      </c>
      <c r="V13" s="22">
        <v>0</v>
      </c>
      <c r="W13" s="23">
        <v>3</v>
      </c>
      <c r="X13" s="23">
        <v>3</v>
      </c>
    </row>
    <row r="14" spans="1:32">
      <c r="A14" s="19" t="s">
        <v>221</v>
      </c>
      <c r="B14" s="19" t="s">
        <v>199</v>
      </c>
      <c r="C14" s="19">
        <v>36</v>
      </c>
      <c r="D14" s="19">
        <v>70</v>
      </c>
      <c r="E14" s="19">
        <v>1.68</v>
      </c>
      <c r="F14" s="19">
        <f t="shared" si="0"/>
        <v>24.801587301587304</v>
      </c>
      <c r="G14" s="19">
        <v>1</v>
      </c>
      <c r="H14" s="19">
        <v>33</v>
      </c>
      <c r="I14" s="19" t="s">
        <v>218</v>
      </c>
      <c r="J14" s="19">
        <v>7.1</v>
      </c>
      <c r="K14" s="19" t="s">
        <v>239</v>
      </c>
      <c r="L14" s="22" t="s">
        <v>238</v>
      </c>
      <c r="M14" s="22">
        <v>0</v>
      </c>
      <c r="N14" s="22">
        <v>0</v>
      </c>
      <c r="O14" s="22">
        <v>0</v>
      </c>
      <c r="P14" s="22">
        <v>0</v>
      </c>
      <c r="Q14" s="22">
        <v>1</v>
      </c>
      <c r="R14" s="22">
        <v>1</v>
      </c>
      <c r="S14" s="22">
        <v>2</v>
      </c>
      <c r="T14" s="22">
        <v>2</v>
      </c>
      <c r="U14" s="22">
        <v>0</v>
      </c>
      <c r="V14" s="22">
        <v>0</v>
      </c>
      <c r="W14" s="23">
        <v>0</v>
      </c>
      <c r="X14" s="23">
        <v>0</v>
      </c>
    </row>
    <row r="15" spans="1:32">
      <c r="A15" s="25" t="s">
        <v>242</v>
      </c>
      <c r="B15" s="19" t="s">
        <v>199</v>
      </c>
      <c r="C15" s="19">
        <v>24</v>
      </c>
      <c r="D15" s="19">
        <v>83</v>
      </c>
      <c r="E15" s="19">
        <v>1.78</v>
      </c>
      <c r="F15" s="19">
        <f t="shared" si="0"/>
        <v>26.196187350082059</v>
      </c>
      <c r="G15" s="19" t="s">
        <v>194</v>
      </c>
      <c r="H15" s="19" t="s">
        <v>194</v>
      </c>
      <c r="I15" s="19" t="s">
        <v>194</v>
      </c>
      <c r="J15" s="19" t="s">
        <v>194</v>
      </c>
      <c r="K15" s="19" t="s">
        <v>194</v>
      </c>
      <c r="L15" s="22">
        <v>5491313862</v>
      </c>
      <c r="M15" s="22">
        <v>0</v>
      </c>
      <c r="N15" s="22">
        <v>0</v>
      </c>
      <c r="O15" s="22">
        <v>0</v>
      </c>
      <c r="P15" s="22">
        <v>0</v>
      </c>
      <c r="Q15" s="22">
        <v>0</v>
      </c>
      <c r="R15" s="22">
        <v>0</v>
      </c>
      <c r="S15" s="22">
        <v>0</v>
      </c>
      <c r="T15" s="22">
        <v>0</v>
      </c>
      <c r="U15" s="22">
        <v>0</v>
      </c>
      <c r="V15" s="22">
        <v>0</v>
      </c>
      <c r="W15" s="23">
        <v>0</v>
      </c>
      <c r="X15" s="23">
        <v>0</v>
      </c>
    </row>
    <row r="16" spans="1:32">
      <c r="A16" s="19" t="s">
        <v>257</v>
      </c>
      <c r="B16" s="19" t="s">
        <v>199</v>
      </c>
      <c r="C16" s="19">
        <v>24</v>
      </c>
      <c r="D16" s="19">
        <v>86</v>
      </c>
      <c r="E16" s="19">
        <v>1.78</v>
      </c>
      <c r="F16" s="19">
        <f t="shared" si="0"/>
        <v>27.143037495265748</v>
      </c>
      <c r="G16" s="19" t="s">
        <v>194</v>
      </c>
      <c r="H16" s="19" t="s">
        <v>194</v>
      </c>
      <c r="I16" s="19" t="s">
        <v>194</v>
      </c>
      <c r="J16" s="19" t="s">
        <v>194</v>
      </c>
      <c r="K16" s="19" t="s">
        <v>194</v>
      </c>
      <c r="L16" s="22"/>
      <c r="M16" s="22">
        <v>0</v>
      </c>
      <c r="N16" s="22">
        <v>0</v>
      </c>
      <c r="O16" s="22">
        <v>0</v>
      </c>
      <c r="P16" s="22">
        <v>0</v>
      </c>
      <c r="Q16" s="22">
        <v>0</v>
      </c>
      <c r="R16" s="22">
        <v>0</v>
      </c>
      <c r="S16" s="22">
        <v>0</v>
      </c>
      <c r="T16" s="22">
        <v>0</v>
      </c>
      <c r="U16" s="22">
        <v>0</v>
      </c>
      <c r="V16" s="22">
        <v>0</v>
      </c>
      <c r="W16" s="23">
        <v>0</v>
      </c>
      <c r="X16" s="23">
        <v>0</v>
      </c>
    </row>
    <row r="17" spans="1:24">
      <c r="A17" s="19" t="s">
        <v>258</v>
      </c>
      <c r="B17" s="19" t="s">
        <v>199</v>
      </c>
      <c r="C17" s="19">
        <v>27</v>
      </c>
      <c r="D17" s="19">
        <v>90</v>
      </c>
      <c r="E17" s="19">
        <v>1.83</v>
      </c>
      <c r="F17" s="19">
        <f t="shared" si="0"/>
        <v>26.874496103198062</v>
      </c>
      <c r="G17" s="19" t="s">
        <v>194</v>
      </c>
      <c r="H17" s="19" t="s">
        <v>194</v>
      </c>
      <c r="I17" s="19" t="s">
        <v>194</v>
      </c>
      <c r="J17" s="19" t="s">
        <v>194</v>
      </c>
      <c r="K17" s="19" t="s">
        <v>194</v>
      </c>
      <c r="L17" s="22">
        <v>96039991</v>
      </c>
      <c r="M17" s="22">
        <v>0</v>
      </c>
      <c r="N17" s="22">
        <v>0</v>
      </c>
      <c r="O17" s="22">
        <v>0</v>
      </c>
      <c r="P17" s="22">
        <v>0</v>
      </c>
      <c r="Q17" s="22">
        <v>0</v>
      </c>
      <c r="R17" s="22">
        <v>0</v>
      </c>
      <c r="S17" s="23">
        <v>0</v>
      </c>
      <c r="T17" s="23">
        <v>0</v>
      </c>
      <c r="U17" s="22">
        <v>1</v>
      </c>
      <c r="V17" s="22">
        <v>1</v>
      </c>
      <c r="W17" s="23">
        <v>0</v>
      </c>
      <c r="X17" s="23">
        <v>0</v>
      </c>
    </row>
    <row r="18" spans="1:24">
      <c r="A18" s="25" t="s">
        <v>256</v>
      </c>
      <c r="B18" s="19" t="s">
        <v>199</v>
      </c>
      <c r="C18" s="19">
        <v>32</v>
      </c>
      <c r="D18" s="19">
        <v>74</v>
      </c>
      <c r="E18" s="19">
        <v>1.7</v>
      </c>
      <c r="F18" s="19">
        <f t="shared" si="0"/>
        <v>25.605536332179934</v>
      </c>
      <c r="G18" s="19" t="s">
        <v>194</v>
      </c>
      <c r="H18" s="19" t="s">
        <v>194</v>
      </c>
      <c r="I18" s="19" t="s">
        <v>194</v>
      </c>
      <c r="J18" s="19" t="s">
        <v>194</v>
      </c>
      <c r="K18" s="19" t="s">
        <v>194</v>
      </c>
      <c r="L18" s="22" t="s">
        <v>241</v>
      </c>
      <c r="M18" s="22">
        <v>0</v>
      </c>
      <c r="N18" s="22">
        <v>0</v>
      </c>
      <c r="O18" s="22">
        <v>0</v>
      </c>
      <c r="P18" s="22">
        <v>0</v>
      </c>
      <c r="Q18" s="22">
        <v>0</v>
      </c>
      <c r="R18" s="22">
        <v>0</v>
      </c>
      <c r="S18" s="22">
        <v>0</v>
      </c>
      <c r="T18" s="22">
        <v>0</v>
      </c>
      <c r="U18" s="22">
        <v>0</v>
      </c>
      <c r="V18" s="22">
        <v>0</v>
      </c>
      <c r="W18" s="23">
        <v>0</v>
      </c>
      <c r="X18" s="23">
        <v>0</v>
      </c>
    </row>
    <row r="19" spans="1:24">
      <c r="A19" s="19" t="s">
        <v>243</v>
      </c>
      <c r="B19" s="19" t="s">
        <v>199</v>
      </c>
      <c r="C19" s="19">
        <v>22</v>
      </c>
      <c r="D19" s="19">
        <v>92</v>
      </c>
      <c r="E19" s="19">
        <v>1.9</v>
      </c>
      <c r="F19" s="19">
        <f t="shared" si="0"/>
        <v>25.48476454293629</v>
      </c>
      <c r="G19" s="19">
        <v>1</v>
      </c>
      <c r="H19" s="19">
        <v>19</v>
      </c>
      <c r="I19" s="19" t="s">
        <v>194</v>
      </c>
      <c r="J19" s="19">
        <v>9</v>
      </c>
      <c r="K19" s="19" t="s">
        <v>194</v>
      </c>
      <c r="L19" s="22">
        <v>96686037</v>
      </c>
      <c r="M19" s="22">
        <v>0</v>
      </c>
      <c r="N19" s="22">
        <v>0</v>
      </c>
      <c r="O19" s="22">
        <v>0</v>
      </c>
      <c r="P19" s="22">
        <v>0</v>
      </c>
      <c r="Q19" s="22">
        <v>0</v>
      </c>
      <c r="R19" s="22">
        <v>0</v>
      </c>
      <c r="S19" s="22">
        <v>0</v>
      </c>
      <c r="T19" s="22">
        <v>0</v>
      </c>
      <c r="U19" s="22">
        <v>0</v>
      </c>
      <c r="V19" s="22">
        <v>0</v>
      </c>
      <c r="W19" s="23">
        <v>0</v>
      </c>
      <c r="X19" s="23">
        <v>0</v>
      </c>
    </row>
    <row r="20" spans="1:24">
      <c r="A20" s="19" t="s">
        <v>244</v>
      </c>
      <c r="B20" s="19" t="s">
        <v>193</v>
      </c>
      <c r="C20" s="19">
        <v>47</v>
      </c>
      <c r="D20" s="19">
        <v>69</v>
      </c>
      <c r="E20" s="19">
        <v>1.58</v>
      </c>
      <c r="F20" s="19">
        <f t="shared" si="0"/>
        <v>27.639801313892001</v>
      </c>
      <c r="G20" s="19">
        <v>2</v>
      </c>
      <c r="H20" s="19">
        <v>8</v>
      </c>
      <c r="I20" s="19" t="s">
        <v>194</v>
      </c>
      <c r="J20" s="19">
        <v>8</v>
      </c>
      <c r="K20" s="19" t="s">
        <v>194</v>
      </c>
      <c r="L20" s="22">
        <v>96034202</v>
      </c>
      <c r="M20" s="22">
        <v>0</v>
      </c>
      <c r="N20" s="22">
        <v>0</v>
      </c>
      <c r="O20" s="22">
        <v>0</v>
      </c>
      <c r="P20" s="22">
        <v>0</v>
      </c>
      <c r="Q20" s="22">
        <v>2</v>
      </c>
      <c r="R20" s="22">
        <v>1</v>
      </c>
      <c r="S20" s="22">
        <v>0</v>
      </c>
      <c r="T20" s="22">
        <v>0</v>
      </c>
      <c r="U20" s="22">
        <v>0</v>
      </c>
      <c r="V20" s="22">
        <v>0</v>
      </c>
      <c r="W20" s="23">
        <v>0</v>
      </c>
      <c r="X20" s="23">
        <v>0</v>
      </c>
    </row>
    <row r="21" spans="1:24">
      <c r="A21" s="19" t="s">
        <v>245</v>
      </c>
      <c r="B21" s="19" t="s">
        <v>193</v>
      </c>
      <c r="C21" s="19">
        <v>49</v>
      </c>
      <c r="D21" s="19">
        <v>64</v>
      </c>
      <c r="E21" s="19">
        <v>1.53</v>
      </c>
      <c r="F21" s="19">
        <f t="shared" si="0"/>
        <v>27.339911999658252</v>
      </c>
      <c r="G21" s="19">
        <v>1</v>
      </c>
      <c r="H21" s="19">
        <v>10</v>
      </c>
      <c r="I21" s="19" t="s">
        <v>218</v>
      </c>
      <c r="J21" s="19">
        <v>12</v>
      </c>
      <c r="K21" s="19" t="s">
        <v>246</v>
      </c>
      <c r="L21" s="22">
        <v>84784471</v>
      </c>
      <c r="M21" s="22">
        <v>1</v>
      </c>
      <c r="N21" s="22">
        <v>1</v>
      </c>
      <c r="O21" s="22">
        <v>3</v>
      </c>
      <c r="P21" s="22">
        <v>3</v>
      </c>
      <c r="Q21" s="22">
        <v>1</v>
      </c>
      <c r="R21" s="22">
        <v>1</v>
      </c>
      <c r="S21" s="22">
        <v>3</v>
      </c>
      <c r="T21" s="22">
        <v>3</v>
      </c>
      <c r="U21" s="22">
        <v>0</v>
      </c>
      <c r="V21" s="22">
        <v>0</v>
      </c>
      <c r="W21" s="23">
        <v>3</v>
      </c>
      <c r="X21" s="23">
        <v>3</v>
      </c>
    </row>
    <row r="22" spans="1:24">
      <c r="A22" s="19" t="s">
        <v>247</v>
      </c>
      <c r="B22" s="19" t="s">
        <v>199</v>
      </c>
      <c r="C22" s="19">
        <v>24</v>
      </c>
      <c r="D22" s="19">
        <v>56</v>
      </c>
      <c r="E22" s="19">
        <v>1.75</v>
      </c>
      <c r="F22" s="19">
        <f t="shared" si="0"/>
        <v>18.285714285714285</v>
      </c>
      <c r="G22" s="19" t="s">
        <v>194</v>
      </c>
      <c r="H22" s="19" t="s">
        <v>194</v>
      </c>
      <c r="I22" s="19" t="s">
        <v>194</v>
      </c>
      <c r="J22" s="19" t="s">
        <v>194</v>
      </c>
      <c r="K22" s="19" t="s">
        <v>194</v>
      </c>
      <c r="L22" s="22">
        <v>91796340</v>
      </c>
      <c r="M22" s="22">
        <v>0</v>
      </c>
      <c r="N22" s="22">
        <v>0</v>
      </c>
      <c r="O22" s="22">
        <v>0</v>
      </c>
      <c r="P22" s="22">
        <v>0</v>
      </c>
      <c r="Q22" s="22">
        <v>0</v>
      </c>
      <c r="R22" s="22">
        <v>0</v>
      </c>
      <c r="S22" s="22">
        <v>0</v>
      </c>
      <c r="T22" s="22">
        <v>0</v>
      </c>
      <c r="U22" s="22">
        <v>0</v>
      </c>
      <c r="V22" s="22">
        <v>0</v>
      </c>
      <c r="W22" s="23">
        <v>0</v>
      </c>
      <c r="X22" s="23">
        <v>0</v>
      </c>
    </row>
    <row r="23" spans="1:24">
      <c r="A23" s="19" t="s">
        <v>248</v>
      </c>
      <c r="B23" s="19" t="s">
        <v>199</v>
      </c>
      <c r="C23" s="19">
        <v>38</v>
      </c>
      <c r="D23" s="19">
        <v>71</v>
      </c>
      <c r="E23" s="19">
        <v>1.73</v>
      </c>
      <c r="F23" s="19">
        <f t="shared" si="0"/>
        <v>23.722810651876106</v>
      </c>
      <c r="G23" s="19">
        <v>1</v>
      </c>
      <c r="H23" s="19">
        <v>17</v>
      </c>
      <c r="I23" s="19" t="s">
        <v>194</v>
      </c>
      <c r="J23" s="19">
        <v>6.9</v>
      </c>
      <c r="K23" s="19" t="s">
        <v>194</v>
      </c>
      <c r="L23" s="22">
        <v>98149702</v>
      </c>
      <c r="M23" s="22">
        <v>1</v>
      </c>
      <c r="N23" s="22">
        <v>1</v>
      </c>
      <c r="O23" s="22">
        <v>0</v>
      </c>
      <c r="P23" s="22">
        <v>0</v>
      </c>
      <c r="Q23" s="22">
        <v>1</v>
      </c>
      <c r="R23" s="22">
        <v>1</v>
      </c>
      <c r="S23" s="22">
        <v>0</v>
      </c>
      <c r="T23" s="22">
        <v>0</v>
      </c>
      <c r="U23" s="22">
        <v>0</v>
      </c>
      <c r="V23" s="22">
        <v>0</v>
      </c>
      <c r="W23" s="23">
        <v>1</v>
      </c>
      <c r="X23" s="23">
        <v>2</v>
      </c>
    </row>
    <row r="24" spans="1:24">
      <c r="A24" s="19" t="s">
        <v>249</v>
      </c>
      <c r="B24" s="19" t="s">
        <v>199</v>
      </c>
      <c r="C24" s="19">
        <v>34</v>
      </c>
      <c r="D24" s="19">
        <v>95</v>
      </c>
      <c r="E24" s="19">
        <v>1.89</v>
      </c>
      <c r="F24" s="19">
        <f t="shared" si="0"/>
        <v>26.595000139973685</v>
      </c>
      <c r="G24" s="19">
        <v>1</v>
      </c>
      <c r="H24" s="19">
        <v>26</v>
      </c>
      <c r="I24" s="19" t="s">
        <v>194</v>
      </c>
      <c r="J24" s="19">
        <v>7.2</v>
      </c>
      <c r="K24" s="19" t="s">
        <v>251</v>
      </c>
      <c r="L24" s="22">
        <v>84705568</v>
      </c>
      <c r="M24" s="22">
        <v>0</v>
      </c>
      <c r="N24" s="22">
        <v>0</v>
      </c>
      <c r="O24" s="22">
        <v>0</v>
      </c>
      <c r="P24" s="22">
        <v>0</v>
      </c>
      <c r="Q24" s="22">
        <v>0</v>
      </c>
      <c r="R24" s="22">
        <v>0</v>
      </c>
      <c r="S24" s="22">
        <v>0</v>
      </c>
      <c r="T24" s="22">
        <v>0</v>
      </c>
      <c r="U24" s="22" t="s">
        <v>250</v>
      </c>
      <c r="V24" s="22">
        <v>1</v>
      </c>
      <c r="W24" s="23">
        <v>0</v>
      </c>
      <c r="X24" s="23">
        <v>0</v>
      </c>
    </row>
    <row r="25" spans="1:24">
      <c r="A25" s="19" t="s">
        <v>252</v>
      </c>
      <c r="B25" s="19" t="s">
        <v>199</v>
      </c>
      <c r="C25" s="19">
        <v>49</v>
      </c>
      <c r="D25" s="19">
        <v>84</v>
      </c>
      <c r="E25" s="19">
        <v>1.72</v>
      </c>
      <c r="F25" s="19">
        <f t="shared" si="0"/>
        <v>28.393726338561386</v>
      </c>
      <c r="G25" s="19">
        <v>1</v>
      </c>
      <c r="H25" s="19">
        <v>1.5</v>
      </c>
      <c r="I25" s="19" t="s">
        <v>194</v>
      </c>
      <c r="J25" s="19">
        <v>7.64</v>
      </c>
      <c r="K25" s="19" t="s">
        <v>253</v>
      </c>
      <c r="L25" s="22">
        <v>84646548</v>
      </c>
      <c r="M25" s="22">
        <v>0</v>
      </c>
      <c r="N25" s="22">
        <v>0</v>
      </c>
      <c r="O25" s="22">
        <v>0</v>
      </c>
      <c r="P25" s="22">
        <v>0</v>
      </c>
      <c r="Q25" s="22">
        <v>0</v>
      </c>
      <c r="R25" s="22">
        <v>0</v>
      </c>
      <c r="S25" s="22">
        <v>0</v>
      </c>
      <c r="T25" s="22">
        <v>0</v>
      </c>
      <c r="U25" s="22">
        <v>0</v>
      </c>
      <c r="V25" s="22">
        <v>0</v>
      </c>
      <c r="W25" s="23">
        <v>0</v>
      </c>
      <c r="X25" s="23">
        <v>0</v>
      </c>
    </row>
    <row r="26" spans="1:24">
      <c r="A26" s="19" t="s">
        <v>254</v>
      </c>
      <c r="B26" s="19" t="s">
        <v>199</v>
      </c>
      <c r="C26" s="19">
        <v>51</v>
      </c>
      <c r="D26" s="19">
        <v>77</v>
      </c>
      <c r="E26" s="19">
        <v>1.81</v>
      </c>
      <c r="F26" s="19">
        <f t="shared" si="0"/>
        <v>23.503556057507403</v>
      </c>
      <c r="G26" s="19" t="s">
        <v>194</v>
      </c>
      <c r="H26" s="19" t="s">
        <v>194</v>
      </c>
      <c r="I26" s="19" t="s">
        <v>194</v>
      </c>
      <c r="J26" s="19" t="s">
        <v>194</v>
      </c>
      <c r="K26" s="19" t="s">
        <v>194</v>
      </c>
      <c r="L26" s="22">
        <v>98148778</v>
      </c>
      <c r="M26" s="22">
        <v>0</v>
      </c>
      <c r="N26" s="22">
        <v>0</v>
      </c>
      <c r="O26" s="22">
        <v>0</v>
      </c>
      <c r="P26" s="22">
        <v>0</v>
      </c>
      <c r="Q26" s="22">
        <v>0</v>
      </c>
      <c r="R26" s="22">
        <v>0</v>
      </c>
      <c r="S26" s="22">
        <v>0</v>
      </c>
      <c r="T26" s="22">
        <v>0</v>
      </c>
      <c r="U26" s="22">
        <v>0</v>
      </c>
      <c r="V26" s="22">
        <v>0</v>
      </c>
      <c r="W26" s="23">
        <v>0</v>
      </c>
      <c r="X26" s="23">
        <v>0</v>
      </c>
    </row>
    <row r="27" spans="1:24">
      <c r="A27" s="19" t="s">
        <v>255</v>
      </c>
      <c r="B27" s="19" t="s">
        <v>199</v>
      </c>
      <c r="C27" s="19">
        <v>25</v>
      </c>
      <c r="D27" s="19">
        <v>84</v>
      </c>
      <c r="E27" s="19">
        <v>1.89</v>
      </c>
      <c r="F27" s="19">
        <f t="shared" si="0"/>
        <v>23.515579071134628</v>
      </c>
      <c r="G27" s="19" t="s">
        <v>194</v>
      </c>
      <c r="H27" s="19" t="s">
        <v>194</v>
      </c>
      <c r="I27" s="19" t="s">
        <v>194</v>
      </c>
      <c r="J27" s="19" t="s">
        <v>194</v>
      </c>
      <c r="K27" s="19" t="s">
        <v>194</v>
      </c>
      <c r="L27" s="22">
        <v>91691319</v>
      </c>
      <c r="M27" s="22">
        <v>0</v>
      </c>
      <c r="N27" s="22">
        <v>0</v>
      </c>
      <c r="O27" s="22">
        <v>0</v>
      </c>
      <c r="P27" s="22">
        <v>0</v>
      </c>
      <c r="Q27" s="22">
        <v>0</v>
      </c>
      <c r="R27" s="22">
        <v>0</v>
      </c>
      <c r="S27" s="22">
        <v>0</v>
      </c>
      <c r="T27" s="22">
        <v>0</v>
      </c>
      <c r="U27" s="22">
        <v>0</v>
      </c>
      <c r="V27" s="22">
        <v>0</v>
      </c>
      <c r="W27" s="23">
        <v>1</v>
      </c>
      <c r="X27" s="23">
        <v>0</v>
      </c>
    </row>
    <row r="28" spans="1:24">
      <c r="A28" s="19" t="s">
        <v>259</v>
      </c>
      <c r="B28" s="19" t="s">
        <v>193</v>
      </c>
      <c r="C28" s="19">
        <v>54</v>
      </c>
      <c r="D28" s="19">
        <v>100.5</v>
      </c>
      <c r="E28" s="19">
        <v>1.54</v>
      </c>
      <c r="F28" s="19">
        <f t="shared" si="0"/>
        <v>42.376454714117052</v>
      </c>
      <c r="G28" s="19">
        <v>2</v>
      </c>
      <c r="H28" s="19">
        <v>4</v>
      </c>
      <c r="I28" s="19" t="s">
        <v>212</v>
      </c>
      <c r="J28" s="19" t="s">
        <v>194</v>
      </c>
      <c r="K28" s="19" t="s">
        <v>260</v>
      </c>
      <c r="L28" s="22">
        <v>99421688</v>
      </c>
      <c r="M28" s="22">
        <v>0</v>
      </c>
      <c r="N28" s="22">
        <v>0</v>
      </c>
      <c r="O28" s="22">
        <v>0</v>
      </c>
      <c r="P28" s="22">
        <v>0</v>
      </c>
      <c r="Q28" s="22">
        <v>0</v>
      </c>
      <c r="R28" s="22">
        <v>0</v>
      </c>
      <c r="S28" s="22">
        <v>0</v>
      </c>
      <c r="T28" s="22">
        <v>0</v>
      </c>
      <c r="U28" s="22">
        <v>0</v>
      </c>
      <c r="V28" s="22">
        <v>0</v>
      </c>
      <c r="W28" s="23">
        <v>3</v>
      </c>
      <c r="X28" s="23">
        <v>3</v>
      </c>
    </row>
    <row r="29" spans="1:24">
      <c r="A29" s="19" t="s">
        <v>261</v>
      </c>
      <c r="B29" s="19" t="s">
        <v>199</v>
      </c>
      <c r="C29" s="19">
        <v>36</v>
      </c>
      <c r="D29" s="19">
        <v>107</v>
      </c>
      <c r="E29" s="19">
        <v>1.63</v>
      </c>
      <c r="F29" s="19">
        <f t="shared" si="0"/>
        <v>40.272498024012947</v>
      </c>
      <c r="G29" s="19">
        <v>2</v>
      </c>
      <c r="H29" s="19">
        <v>9</v>
      </c>
      <c r="I29" s="19" t="s">
        <v>194</v>
      </c>
      <c r="J29" s="19">
        <v>7</v>
      </c>
      <c r="K29" s="19" t="s">
        <v>262</v>
      </c>
      <c r="L29" s="22">
        <v>84523792</v>
      </c>
      <c r="M29" s="22">
        <v>1</v>
      </c>
      <c r="N29" s="22">
        <v>1</v>
      </c>
      <c r="O29" s="22">
        <v>0</v>
      </c>
      <c r="P29" s="22">
        <v>0</v>
      </c>
      <c r="Q29" s="22">
        <v>0</v>
      </c>
      <c r="R29" s="22">
        <v>0</v>
      </c>
      <c r="S29" s="22">
        <v>0</v>
      </c>
      <c r="T29" s="22">
        <v>0</v>
      </c>
      <c r="U29" s="22">
        <v>0</v>
      </c>
      <c r="V29" s="22">
        <v>0</v>
      </c>
      <c r="W29" s="23">
        <v>0</v>
      </c>
      <c r="X29" s="23">
        <v>0</v>
      </c>
    </row>
    <row r="30" spans="1:24">
      <c r="A30" s="19" t="s">
        <v>264</v>
      </c>
      <c r="B30" s="19" t="s">
        <v>193</v>
      </c>
      <c r="C30" s="19">
        <v>45</v>
      </c>
      <c r="D30" s="19">
        <v>72</v>
      </c>
      <c r="E30" s="19">
        <v>1.45</v>
      </c>
      <c r="F30" s="19">
        <f t="shared" si="0"/>
        <v>34.244946492271104</v>
      </c>
      <c r="G30" s="19">
        <v>2</v>
      </c>
      <c r="H30" s="19">
        <v>3</v>
      </c>
      <c r="I30" s="19" t="s">
        <v>194</v>
      </c>
      <c r="J30" s="19">
        <v>7</v>
      </c>
      <c r="K30" s="19" t="s">
        <v>265</v>
      </c>
      <c r="L30" s="22">
        <v>96698653</v>
      </c>
      <c r="M30" s="22">
        <v>0</v>
      </c>
      <c r="N30" s="22">
        <v>0</v>
      </c>
      <c r="O30" s="22">
        <v>3</v>
      </c>
      <c r="P30" s="22">
        <v>2</v>
      </c>
      <c r="Q30" s="22">
        <v>0</v>
      </c>
      <c r="R30" s="22">
        <v>0</v>
      </c>
      <c r="S30" s="22">
        <v>1</v>
      </c>
      <c r="T30" s="22">
        <v>1</v>
      </c>
      <c r="U30" s="22">
        <v>1</v>
      </c>
      <c r="V30" s="22">
        <v>3</v>
      </c>
      <c r="W30" s="23">
        <v>1</v>
      </c>
      <c r="X30" s="23">
        <v>2</v>
      </c>
    </row>
    <row r="31" spans="1:24">
      <c r="A31" s="19" t="s">
        <v>270</v>
      </c>
      <c r="B31" s="19" t="s">
        <v>199</v>
      </c>
      <c r="C31" s="19">
        <v>55</v>
      </c>
      <c r="D31" s="19">
        <v>102</v>
      </c>
      <c r="E31" s="19">
        <v>1.82</v>
      </c>
      <c r="F31" s="19">
        <f t="shared" si="0"/>
        <v>30.793382441734089</v>
      </c>
      <c r="G31" s="19">
        <v>1</v>
      </c>
      <c r="H31" s="19">
        <v>1</v>
      </c>
      <c r="I31" s="19" t="s">
        <v>194</v>
      </c>
      <c r="J31" s="19">
        <v>8</v>
      </c>
      <c r="K31" s="19" t="s">
        <v>266</v>
      </c>
      <c r="L31" s="22">
        <v>96172124</v>
      </c>
      <c r="M31" s="22">
        <v>0</v>
      </c>
      <c r="N31" s="22">
        <v>0</v>
      </c>
      <c r="O31" s="22">
        <v>0</v>
      </c>
      <c r="P31" s="22">
        <v>0</v>
      </c>
      <c r="Q31" s="22">
        <v>0</v>
      </c>
      <c r="R31" s="22">
        <v>0</v>
      </c>
      <c r="S31" s="22">
        <v>0</v>
      </c>
      <c r="T31" s="22">
        <v>0</v>
      </c>
      <c r="U31" s="22">
        <v>0</v>
      </c>
      <c r="V31" s="22">
        <v>0</v>
      </c>
      <c r="W31" s="23">
        <v>0</v>
      </c>
      <c r="X31" s="23">
        <v>0</v>
      </c>
    </row>
    <row r="32" spans="1:24">
      <c r="A32" s="19" t="s">
        <v>267</v>
      </c>
      <c r="B32" s="19" t="s">
        <v>199</v>
      </c>
      <c r="C32" s="19">
        <v>41</v>
      </c>
      <c r="D32" s="19">
        <v>67</v>
      </c>
      <c r="E32" s="19">
        <v>1.76</v>
      </c>
      <c r="F32" s="19">
        <f t="shared" si="0"/>
        <v>21.629648760330578</v>
      </c>
      <c r="G32" s="19">
        <v>1</v>
      </c>
      <c r="H32" s="19">
        <v>31</v>
      </c>
      <c r="I32" s="19" t="s">
        <v>268</v>
      </c>
      <c r="J32" s="19">
        <v>11.5</v>
      </c>
      <c r="K32" s="19" t="s">
        <v>269</v>
      </c>
      <c r="L32" s="22">
        <v>84436429</v>
      </c>
      <c r="M32" s="22">
        <v>1</v>
      </c>
      <c r="N32" s="22">
        <v>3</v>
      </c>
      <c r="O32" s="22">
        <v>0</v>
      </c>
      <c r="P32" s="22">
        <v>0</v>
      </c>
      <c r="Q32" s="22">
        <v>1</v>
      </c>
      <c r="R32" s="22">
        <v>3</v>
      </c>
      <c r="S32" s="22">
        <v>0</v>
      </c>
      <c r="T32" s="22">
        <v>0</v>
      </c>
      <c r="U32" s="22">
        <v>1</v>
      </c>
      <c r="V32" s="22">
        <v>3</v>
      </c>
      <c r="W32" s="23">
        <v>3</v>
      </c>
      <c r="X32" s="23">
        <v>0</v>
      </c>
    </row>
    <row r="33" spans="1:24">
      <c r="A33" s="19" t="s">
        <v>271</v>
      </c>
      <c r="B33" s="19" t="s">
        <v>199</v>
      </c>
      <c r="C33" s="19">
        <v>36</v>
      </c>
      <c r="D33" s="19">
        <v>110</v>
      </c>
      <c r="E33" s="19">
        <v>1.69</v>
      </c>
      <c r="F33" s="19">
        <f t="shared" si="0"/>
        <v>38.514057631035335</v>
      </c>
      <c r="G33" s="19">
        <v>1</v>
      </c>
      <c r="H33" s="19">
        <v>19</v>
      </c>
      <c r="I33" s="19" t="s">
        <v>194</v>
      </c>
      <c r="J33" s="19">
        <v>7.2</v>
      </c>
      <c r="K33" s="19" t="s">
        <v>273</v>
      </c>
      <c r="L33" s="22" t="s">
        <v>272</v>
      </c>
      <c r="M33" s="22">
        <v>0</v>
      </c>
      <c r="N33" s="22">
        <v>0</v>
      </c>
      <c r="O33" s="22">
        <v>0</v>
      </c>
      <c r="P33" s="22">
        <v>0</v>
      </c>
      <c r="Q33" s="22">
        <v>0</v>
      </c>
      <c r="R33" s="22">
        <v>0</v>
      </c>
      <c r="S33" s="22">
        <v>0</v>
      </c>
      <c r="T33" s="22">
        <v>0</v>
      </c>
      <c r="U33" s="22">
        <v>0</v>
      </c>
      <c r="V33" s="22">
        <v>0</v>
      </c>
      <c r="W33" s="23">
        <v>0</v>
      </c>
      <c r="X33" s="23">
        <v>0</v>
      </c>
    </row>
    <row r="34" spans="1:24">
      <c r="A34" s="19" t="s">
        <v>274</v>
      </c>
      <c r="B34" s="19" t="s">
        <v>199</v>
      </c>
      <c r="C34" s="19">
        <v>47</v>
      </c>
      <c r="D34" s="19">
        <v>71</v>
      </c>
      <c r="E34" s="19">
        <v>1.72</v>
      </c>
      <c r="F34" s="19">
        <f t="shared" ref="F34:F59" si="1">D34/(E34^2)</f>
        <v>23.999459167117362</v>
      </c>
      <c r="G34" s="19">
        <v>1</v>
      </c>
      <c r="H34" s="19">
        <v>36</v>
      </c>
      <c r="I34" s="19" t="s">
        <v>194</v>
      </c>
      <c r="J34" s="19">
        <v>6.4</v>
      </c>
      <c r="K34" s="19" t="s">
        <v>276</v>
      </c>
      <c r="L34" s="22" t="s">
        <v>275</v>
      </c>
      <c r="M34" s="22">
        <v>0</v>
      </c>
      <c r="N34" s="22">
        <v>0</v>
      </c>
      <c r="O34" s="22">
        <v>0</v>
      </c>
      <c r="P34" s="22">
        <v>0</v>
      </c>
      <c r="Q34" s="22">
        <v>0</v>
      </c>
      <c r="R34" s="22">
        <v>0</v>
      </c>
      <c r="S34" s="22">
        <v>1</v>
      </c>
      <c r="T34" s="22">
        <v>0</v>
      </c>
      <c r="U34" s="22">
        <v>0</v>
      </c>
      <c r="V34" s="22">
        <v>0</v>
      </c>
      <c r="W34" s="23">
        <v>0</v>
      </c>
      <c r="X34" s="23">
        <v>0</v>
      </c>
    </row>
    <row r="35" spans="1:24">
      <c r="A35" s="19" t="s">
        <v>277</v>
      </c>
      <c r="B35" s="19" t="s">
        <v>193</v>
      </c>
      <c r="C35" s="19">
        <v>47</v>
      </c>
      <c r="D35" s="19">
        <v>79</v>
      </c>
      <c r="E35" s="19">
        <v>1.64</v>
      </c>
      <c r="F35" s="19">
        <f t="shared" si="1"/>
        <v>29.372397382510414</v>
      </c>
      <c r="G35" s="19">
        <v>1</v>
      </c>
      <c r="H35" s="19">
        <v>24</v>
      </c>
      <c r="I35" s="19" t="s">
        <v>268</v>
      </c>
      <c r="J35" s="19">
        <v>9</v>
      </c>
      <c r="K35" s="19" t="s">
        <v>279</v>
      </c>
      <c r="L35" s="22" t="s">
        <v>278</v>
      </c>
      <c r="M35" s="22">
        <v>1</v>
      </c>
      <c r="N35" s="22">
        <v>2</v>
      </c>
      <c r="O35" s="22">
        <v>1</v>
      </c>
      <c r="P35" s="22">
        <v>1</v>
      </c>
      <c r="Q35" s="22">
        <v>1</v>
      </c>
      <c r="R35" s="22">
        <v>0</v>
      </c>
      <c r="S35" s="22">
        <v>3</v>
      </c>
      <c r="T35" s="22">
        <v>0</v>
      </c>
      <c r="U35" s="22">
        <v>1</v>
      </c>
      <c r="V35" s="22">
        <v>1</v>
      </c>
      <c r="W35" s="23">
        <v>1</v>
      </c>
      <c r="X35" s="23">
        <v>2</v>
      </c>
    </row>
    <row r="36" spans="1:24">
      <c r="A36" s="19" t="s">
        <v>280</v>
      </c>
      <c r="B36" s="19" t="s">
        <v>199</v>
      </c>
      <c r="C36" s="19">
        <v>24</v>
      </c>
      <c r="D36" s="19">
        <v>65</v>
      </c>
      <c r="E36" s="19">
        <v>1.71</v>
      </c>
      <c r="F36" s="19">
        <f t="shared" si="1"/>
        <v>22.229061933586404</v>
      </c>
      <c r="G36" s="19" t="s">
        <v>194</v>
      </c>
      <c r="H36" s="19" t="s">
        <v>194</v>
      </c>
      <c r="I36" s="19" t="s">
        <v>194</v>
      </c>
      <c r="J36" s="19" t="s">
        <v>194</v>
      </c>
      <c r="K36" s="19" t="s">
        <v>194</v>
      </c>
      <c r="L36" s="22"/>
      <c r="M36" s="22">
        <v>0</v>
      </c>
      <c r="N36" s="22">
        <v>0</v>
      </c>
      <c r="O36" s="22">
        <v>0</v>
      </c>
      <c r="P36" s="22">
        <v>0</v>
      </c>
      <c r="Q36" s="22">
        <v>0</v>
      </c>
      <c r="R36" s="22">
        <v>0</v>
      </c>
      <c r="S36" s="22">
        <v>0</v>
      </c>
      <c r="T36" s="22">
        <v>0</v>
      </c>
      <c r="U36" s="22">
        <v>0</v>
      </c>
      <c r="V36" s="22">
        <v>0</v>
      </c>
      <c r="W36" s="23">
        <v>0</v>
      </c>
      <c r="X36" s="23">
        <v>0</v>
      </c>
    </row>
    <row r="37" spans="1:24">
      <c r="A37" s="19" t="s">
        <v>281</v>
      </c>
      <c r="B37" s="19" t="s">
        <v>193</v>
      </c>
      <c r="C37" s="19">
        <v>21</v>
      </c>
      <c r="D37" s="19">
        <v>58</v>
      </c>
      <c r="E37" s="19">
        <v>1.6</v>
      </c>
      <c r="F37" s="19">
        <f t="shared" si="1"/>
        <v>22.656249999999996</v>
      </c>
      <c r="G37" s="19" t="s">
        <v>194</v>
      </c>
      <c r="H37" s="19" t="s">
        <v>194</v>
      </c>
      <c r="I37" s="19" t="s">
        <v>194</v>
      </c>
      <c r="J37" s="19" t="s">
        <v>194</v>
      </c>
      <c r="K37" s="19" t="s">
        <v>282</v>
      </c>
      <c r="L37" s="22"/>
      <c r="M37" s="22">
        <v>0</v>
      </c>
      <c r="N37" s="22">
        <v>0</v>
      </c>
      <c r="O37" s="22">
        <v>0</v>
      </c>
      <c r="P37" s="22">
        <v>0</v>
      </c>
      <c r="Q37" s="22">
        <v>1</v>
      </c>
      <c r="R37" s="22">
        <v>1</v>
      </c>
      <c r="S37" s="22">
        <v>1</v>
      </c>
      <c r="T37" s="22">
        <v>1</v>
      </c>
      <c r="U37" s="22">
        <v>0</v>
      </c>
      <c r="V37" s="22">
        <v>0</v>
      </c>
      <c r="W37" s="23">
        <v>0</v>
      </c>
      <c r="X37" s="23">
        <v>0</v>
      </c>
    </row>
    <row r="38" spans="1:24">
      <c r="A38" s="19" t="s">
        <v>283</v>
      </c>
      <c r="B38" s="19" t="s">
        <v>199</v>
      </c>
      <c r="C38" s="19">
        <v>26</v>
      </c>
      <c r="D38" s="19">
        <v>90</v>
      </c>
      <c r="E38" s="19">
        <v>1.71</v>
      </c>
      <c r="F38" s="19">
        <f t="shared" si="1"/>
        <v>30.778701138811947</v>
      </c>
      <c r="G38" s="19" t="s">
        <v>194</v>
      </c>
      <c r="H38" s="19" t="s">
        <v>194</v>
      </c>
      <c r="I38" s="19" t="s">
        <v>194</v>
      </c>
      <c r="J38" s="19" t="s">
        <v>194</v>
      </c>
      <c r="K38" s="19"/>
      <c r="L38" s="22"/>
      <c r="M38" s="22">
        <v>0</v>
      </c>
      <c r="N38" s="22">
        <v>0</v>
      </c>
      <c r="O38" s="22">
        <v>0</v>
      </c>
      <c r="P38" s="22">
        <v>0</v>
      </c>
      <c r="Q38" s="22">
        <v>0</v>
      </c>
      <c r="R38" s="22">
        <v>0</v>
      </c>
      <c r="S38" s="22">
        <v>0</v>
      </c>
      <c r="T38" s="22">
        <v>0</v>
      </c>
      <c r="U38" s="22">
        <v>0</v>
      </c>
      <c r="V38" s="22">
        <v>0</v>
      </c>
      <c r="W38" s="23">
        <v>0</v>
      </c>
      <c r="X38" s="23">
        <v>0</v>
      </c>
    </row>
    <row r="39" spans="1:24">
      <c r="A39" s="19" t="s">
        <v>284</v>
      </c>
      <c r="B39" s="19" t="s">
        <v>193</v>
      </c>
      <c r="C39" s="19">
        <v>25</v>
      </c>
      <c r="D39" s="19">
        <v>49</v>
      </c>
      <c r="E39" s="19">
        <v>1.6</v>
      </c>
      <c r="F39" s="19">
        <f t="shared" si="1"/>
        <v>19.140624999999996</v>
      </c>
      <c r="G39" s="19" t="s">
        <v>194</v>
      </c>
      <c r="H39" s="19" t="s">
        <v>194</v>
      </c>
      <c r="I39" s="19" t="s">
        <v>194</v>
      </c>
      <c r="J39" s="19" t="s">
        <v>194</v>
      </c>
      <c r="K39" s="19" t="s">
        <v>194</v>
      </c>
      <c r="L39" s="22"/>
      <c r="M39" s="22">
        <v>0</v>
      </c>
      <c r="N39" s="22">
        <v>0</v>
      </c>
      <c r="O39" s="22">
        <v>0</v>
      </c>
      <c r="P39" s="22">
        <v>0</v>
      </c>
      <c r="Q39" s="22">
        <v>0</v>
      </c>
      <c r="R39" s="22">
        <v>0</v>
      </c>
      <c r="S39" s="22">
        <v>0</v>
      </c>
      <c r="T39" s="22">
        <v>0</v>
      </c>
      <c r="U39" s="22">
        <v>0</v>
      </c>
      <c r="V39" s="22">
        <v>0</v>
      </c>
      <c r="W39" s="23">
        <v>0</v>
      </c>
      <c r="X39" s="23">
        <v>0</v>
      </c>
    </row>
    <row r="40" spans="1:24">
      <c r="A40" s="19" t="s">
        <v>289</v>
      </c>
      <c r="B40" s="19" t="s">
        <v>199</v>
      </c>
      <c r="C40" s="19">
        <v>26</v>
      </c>
      <c r="D40" s="19">
        <v>70</v>
      </c>
      <c r="E40" s="19">
        <v>1.7</v>
      </c>
      <c r="F40" s="19">
        <f t="shared" si="1"/>
        <v>24.221453287197235</v>
      </c>
      <c r="G40" s="19" t="s">
        <v>194</v>
      </c>
      <c r="H40" s="19" t="s">
        <v>194</v>
      </c>
      <c r="I40" s="19" t="s">
        <v>194</v>
      </c>
      <c r="J40" s="19" t="s">
        <v>194</v>
      </c>
      <c r="K40" s="19" t="s">
        <v>285</v>
      </c>
      <c r="L40" s="22"/>
      <c r="M40" s="22">
        <v>0</v>
      </c>
      <c r="N40" s="22">
        <v>0</v>
      </c>
      <c r="O40" s="22">
        <v>0</v>
      </c>
      <c r="P40" s="22">
        <v>0</v>
      </c>
      <c r="Q40" s="22">
        <v>0</v>
      </c>
      <c r="R40" s="22">
        <v>0</v>
      </c>
      <c r="S40" s="22">
        <v>0</v>
      </c>
      <c r="T40" s="22">
        <v>0</v>
      </c>
      <c r="U40" s="22">
        <v>0</v>
      </c>
      <c r="V40" s="22">
        <v>0</v>
      </c>
      <c r="W40" s="23">
        <v>1</v>
      </c>
      <c r="X40" s="23">
        <v>1</v>
      </c>
    </row>
    <row r="41" spans="1:24">
      <c r="A41" s="19" t="s">
        <v>286</v>
      </c>
      <c r="B41" s="19" t="s">
        <v>193</v>
      </c>
      <c r="C41" s="19">
        <v>24</v>
      </c>
      <c r="D41" s="19">
        <v>63</v>
      </c>
      <c r="E41" s="19">
        <v>1.73</v>
      </c>
      <c r="F41" s="19">
        <f t="shared" si="1"/>
        <v>21.04981790236894</v>
      </c>
      <c r="G41" s="19" t="s">
        <v>194</v>
      </c>
      <c r="H41" s="19" t="s">
        <v>194</v>
      </c>
      <c r="I41" s="19" t="s">
        <v>194</v>
      </c>
      <c r="J41" s="19" t="s">
        <v>194</v>
      </c>
      <c r="K41" s="19" t="s">
        <v>287</v>
      </c>
      <c r="L41" s="22"/>
      <c r="M41" s="22">
        <v>0</v>
      </c>
      <c r="N41" s="22">
        <v>0</v>
      </c>
      <c r="O41" s="22">
        <v>0</v>
      </c>
      <c r="P41" s="22">
        <v>0</v>
      </c>
      <c r="Q41" s="22">
        <v>1</v>
      </c>
      <c r="R41" s="22">
        <v>2</v>
      </c>
      <c r="S41" s="22">
        <v>1</v>
      </c>
      <c r="T41" s="22">
        <v>1</v>
      </c>
      <c r="U41" s="22">
        <v>0</v>
      </c>
      <c r="V41" s="22">
        <v>0</v>
      </c>
      <c r="W41" s="23">
        <v>1</v>
      </c>
      <c r="X41" s="23">
        <v>1</v>
      </c>
    </row>
    <row r="42" spans="1:24">
      <c r="A42" s="19" t="s">
        <v>288</v>
      </c>
      <c r="B42" s="19" t="s">
        <v>199</v>
      </c>
      <c r="C42" s="19">
        <v>26</v>
      </c>
      <c r="D42" s="19">
        <v>65.8</v>
      </c>
      <c r="E42" s="19">
        <v>1.65</v>
      </c>
      <c r="F42" s="19">
        <f t="shared" si="1"/>
        <v>24.168962350780536</v>
      </c>
      <c r="G42" s="19" t="s">
        <v>194</v>
      </c>
      <c r="H42" s="19" t="s">
        <v>194</v>
      </c>
      <c r="I42" s="19" t="s">
        <v>194</v>
      </c>
      <c r="J42" s="19" t="s">
        <v>194</v>
      </c>
      <c r="K42" s="19" t="s">
        <v>194</v>
      </c>
      <c r="L42" s="22"/>
      <c r="M42" s="22">
        <v>0</v>
      </c>
      <c r="N42" s="22">
        <v>0</v>
      </c>
      <c r="O42" s="22">
        <v>0</v>
      </c>
      <c r="P42" s="22">
        <v>0</v>
      </c>
      <c r="Q42" s="22">
        <v>0</v>
      </c>
      <c r="R42" s="22">
        <v>0</v>
      </c>
      <c r="S42" s="22">
        <v>0</v>
      </c>
      <c r="T42" s="22">
        <v>0</v>
      </c>
      <c r="U42" s="22">
        <v>0</v>
      </c>
      <c r="V42" s="22">
        <v>0</v>
      </c>
      <c r="W42" s="23">
        <v>0</v>
      </c>
      <c r="X42" s="23">
        <v>0</v>
      </c>
    </row>
    <row r="43" spans="1:24">
      <c r="A43" s="19"/>
      <c r="B43" s="19"/>
      <c r="C43" s="19"/>
      <c r="D43" s="19"/>
      <c r="E43" s="19"/>
      <c r="F43" s="19" t="e">
        <f t="shared" si="1"/>
        <v>#DIV/0!</v>
      </c>
      <c r="G43" s="19"/>
      <c r="H43" s="19"/>
      <c r="I43" s="19"/>
      <c r="J43" s="19"/>
      <c r="K43" s="19"/>
      <c r="L43" s="22"/>
      <c r="M43" s="22"/>
      <c r="N43" s="22"/>
      <c r="O43" s="22"/>
      <c r="P43" s="22"/>
      <c r="Q43" s="22"/>
      <c r="R43" s="22"/>
      <c r="S43" s="22"/>
      <c r="T43" s="22"/>
      <c r="U43" s="22"/>
      <c r="V43" s="22"/>
    </row>
    <row r="44" spans="1:24">
      <c r="A44" s="19"/>
      <c r="B44" s="19"/>
      <c r="C44" s="19"/>
      <c r="D44" s="19"/>
      <c r="E44" s="19"/>
      <c r="F44" s="19" t="e">
        <f t="shared" si="1"/>
        <v>#DIV/0!</v>
      </c>
      <c r="G44" s="19"/>
      <c r="H44" s="19"/>
      <c r="I44" s="19"/>
      <c r="J44" s="19"/>
      <c r="K44" s="19"/>
      <c r="L44" s="22"/>
      <c r="M44" s="22"/>
      <c r="N44" s="22"/>
      <c r="O44" s="22"/>
      <c r="P44" s="22"/>
      <c r="Q44" s="22"/>
      <c r="R44" s="22"/>
      <c r="S44" s="22"/>
      <c r="T44" s="22"/>
      <c r="U44" s="22"/>
      <c r="V44" s="22"/>
    </row>
    <row r="45" spans="1:24">
      <c r="A45" s="19"/>
      <c r="B45" s="19"/>
      <c r="C45" s="19"/>
      <c r="D45" s="19"/>
      <c r="E45" s="19"/>
      <c r="F45" s="19" t="e">
        <f t="shared" si="1"/>
        <v>#DIV/0!</v>
      </c>
      <c r="G45" s="19"/>
      <c r="H45" s="19"/>
      <c r="I45" s="19"/>
      <c r="J45" s="19"/>
      <c r="K45" s="19"/>
      <c r="L45" s="22"/>
      <c r="M45" s="22"/>
      <c r="N45" s="22"/>
      <c r="O45" s="22"/>
      <c r="P45" s="22"/>
      <c r="Q45" s="22"/>
      <c r="R45" s="22"/>
      <c r="S45" s="22"/>
      <c r="T45" s="22"/>
      <c r="U45" s="22"/>
      <c r="V45" s="22"/>
    </row>
    <row r="46" spans="1:24">
      <c r="A46" s="19"/>
      <c r="B46" s="19"/>
      <c r="C46" s="19"/>
      <c r="D46" s="19"/>
      <c r="E46" s="19"/>
      <c r="F46" s="19" t="e">
        <f t="shared" si="1"/>
        <v>#DIV/0!</v>
      </c>
      <c r="G46" s="19"/>
      <c r="H46" s="19"/>
      <c r="I46" s="19"/>
      <c r="J46" s="19"/>
      <c r="K46" s="19"/>
      <c r="L46" s="22"/>
      <c r="M46" s="22"/>
      <c r="N46" s="22"/>
      <c r="O46" s="22"/>
      <c r="P46" s="22"/>
      <c r="Q46" s="22"/>
      <c r="R46" s="22"/>
      <c r="S46" s="22"/>
      <c r="T46" s="22"/>
      <c r="U46" s="22"/>
      <c r="V46" s="22"/>
    </row>
    <row r="47" spans="1:24">
      <c r="A47" s="19"/>
      <c r="B47" s="19"/>
      <c r="C47" s="19"/>
      <c r="D47" s="19"/>
      <c r="E47" s="19"/>
      <c r="F47" s="19" t="e">
        <f t="shared" si="1"/>
        <v>#DIV/0!</v>
      </c>
      <c r="G47" s="19"/>
      <c r="H47" s="19"/>
      <c r="I47" s="19"/>
      <c r="J47" s="19"/>
      <c r="K47" s="19"/>
      <c r="L47" s="22"/>
      <c r="M47" s="22"/>
      <c r="N47" s="22"/>
      <c r="O47" s="22"/>
      <c r="P47" s="22"/>
      <c r="Q47" s="22"/>
      <c r="R47" s="22"/>
      <c r="S47" s="22"/>
      <c r="T47" s="22"/>
      <c r="U47" s="22"/>
      <c r="V47" s="22"/>
    </row>
    <row r="48" spans="1:24">
      <c r="A48" s="19"/>
      <c r="B48" s="19"/>
      <c r="C48" s="19"/>
      <c r="D48" s="19"/>
      <c r="E48" s="19"/>
      <c r="F48" s="19" t="e">
        <f t="shared" si="1"/>
        <v>#DIV/0!</v>
      </c>
      <c r="G48" s="19"/>
      <c r="H48" s="19"/>
      <c r="I48" s="19"/>
      <c r="J48" s="19"/>
      <c r="K48" s="19"/>
      <c r="L48" s="22"/>
      <c r="M48" s="22"/>
      <c r="N48" s="22"/>
      <c r="O48" s="22"/>
      <c r="P48" s="22"/>
      <c r="Q48" s="22"/>
      <c r="R48" s="22"/>
      <c r="S48" s="22"/>
      <c r="T48" s="22"/>
      <c r="U48" s="22"/>
      <c r="V48" s="22"/>
    </row>
    <row r="49" spans="1:22">
      <c r="A49" s="19"/>
      <c r="B49" s="19"/>
      <c r="C49" s="19"/>
      <c r="D49" s="19"/>
      <c r="E49" s="19"/>
      <c r="F49" s="19" t="e">
        <f t="shared" si="1"/>
        <v>#DIV/0!</v>
      </c>
      <c r="G49" s="19"/>
      <c r="H49" s="19"/>
      <c r="I49" s="19"/>
      <c r="J49" s="19"/>
      <c r="K49" s="19"/>
      <c r="L49" s="22"/>
      <c r="M49" s="22"/>
      <c r="N49" s="22"/>
      <c r="O49" s="22"/>
      <c r="P49" s="22"/>
      <c r="Q49" s="22"/>
      <c r="R49" s="22"/>
      <c r="S49" s="22"/>
      <c r="T49" s="22"/>
      <c r="U49" s="22"/>
      <c r="V49" s="22"/>
    </row>
    <row r="50" spans="1:22">
      <c r="A50" s="19"/>
      <c r="B50" s="19"/>
      <c r="C50" s="19"/>
      <c r="D50" s="19"/>
      <c r="E50" s="19"/>
      <c r="F50" s="19" t="e">
        <f t="shared" si="1"/>
        <v>#DIV/0!</v>
      </c>
      <c r="G50" s="19"/>
      <c r="H50" s="19"/>
      <c r="I50" s="19"/>
      <c r="J50" s="19"/>
      <c r="K50" s="19"/>
      <c r="L50" s="22"/>
      <c r="M50" s="22"/>
      <c r="N50" s="22"/>
      <c r="O50" s="22"/>
      <c r="P50" s="22"/>
      <c r="Q50" s="22"/>
      <c r="R50" s="22"/>
      <c r="S50" s="22"/>
      <c r="T50" s="22"/>
      <c r="U50" s="22"/>
      <c r="V50" s="22"/>
    </row>
    <row r="51" spans="1:22">
      <c r="A51" s="19"/>
      <c r="B51" s="19"/>
      <c r="C51" s="19"/>
      <c r="D51" s="19"/>
      <c r="E51" s="19"/>
      <c r="F51" s="19" t="e">
        <f t="shared" si="1"/>
        <v>#DIV/0!</v>
      </c>
      <c r="G51" s="19"/>
      <c r="H51" s="19"/>
      <c r="I51" s="19"/>
      <c r="J51" s="19"/>
      <c r="K51" s="19"/>
      <c r="L51" s="22"/>
      <c r="M51" s="22"/>
      <c r="N51" s="22"/>
      <c r="O51" s="22"/>
      <c r="P51" s="22"/>
      <c r="Q51" s="22"/>
      <c r="R51" s="22"/>
      <c r="S51" s="22"/>
      <c r="T51" s="22"/>
      <c r="U51" s="22"/>
      <c r="V51" s="22"/>
    </row>
    <row r="52" spans="1:22">
      <c r="A52" s="19"/>
      <c r="B52" s="19"/>
      <c r="C52" s="19"/>
      <c r="D52" s="19"/>
      <c r="E52" s="19"/>
      <c r="F52" s="19" t="e">
        <f t="shared" si="1"/>
        <v>#DIV/0!</v>
      </c>
      <c r="G52" s="19"/>
      <c r="H52" s="19"/>
      <c r="I52" s="19"/>
      <c r="J52" s="19"/>
      <c r="K52" s="19"/>
      <c r="L52" s="22"/>
      <c r="M52" s="22"/>
      <c r="N52" s="22"/>
      <c r="O52" s="22"/>
      <c r="P52" s="22"/>
      <c r="Q52" s="22"/>
      <c r="R52" s="22"/>
      <c r="S52" s="22"/>
      <c r="T52" s="22"/>
      <c r="U52" s="22"/>
      <c r="V52" s="22"/>
    </row>
    <row r="53" spans="1:22">
      <c r="A53" s="19"/>
      <c r="B53" s="19"/>
      <c r="C53" s="19"/>
      <c r="D53" s="19"/>
      <c r="E53" s="19"/>
      <c r="F53" s="19" t="e">
        <f t="shared" si="1"/>
        <v>#DIV/0!</v>
      </c>
      <c r="G53" s="19"/>
      <c r="H53" s="19"/>
      <c r="I53" s="19"/>
      <c r="J53" s="19"/>
      <c r="K53" s="19"/>
      <c r="L53" s="22"/>
      <c r="M53" s="22"/>
      <c r="N53" s="22"/>
      <c r="O53" s="22"/>
      <c r="P53" s="22"/>
      <c r="Q53" s="22"/>
      <c r="R53" s="22"/>
      <c r="S53" s="22"/>
      <c r="T53" s="22"/>
      <c r="U53" s="22"/>
      <c r="V53" s="22"/>
    </row>
    <row r="54" spans="1:22">
      <c r="A54" s="19"/>
      <c r="B54" s="19"/>
      <c r="C54" s="19"/>
      <c r="D54" s="19"/>
      <c r="E54" s="19"/>
      <c r="F54" s="19" t="e">
        <f t="shared" si="1"/>
        <v>#DIV/0!</v>
      </c>
      <c r="G54" s="19"/>
      <c r="H54" s="19"/>
      <c r="I54" s="19"/>
      <c r="J54" s="19"/>
      <c r="K54" s="19"/>
      <c r="L54" s="22"/>
      <c r="M54" s="22"/>
      <c r="N54" s="22"/>
      <c r="O54" s="22"/>
      <c r="P54" s="22"/>
      <c r="Q54" s="22"/>
      <c r="R54" s="22"/>
      <c r="S54" s="22"/>
      <c r="T54" s="22"/>
      <c r="U54" s="22"/>
      <c r="V54" s="22"/>
    </row>
    <row r="55" spans="1:22">
      <c r="A55" s="19"/>
      <c r="B55" s="19"/>
      <c r="C55" s="19"/>
      <c r="D55" s="19"/>
      <c r="E55" s="19"/>
      <c r="F55" s="19" t="e">
        <f t="shared" si="1"/>
        <v>#DIV/0!</v>
      </c>
      <c r="G55" s="19"/>
      <c r="H55" s="19"/>
      <c r="I55" s="19"/>
      <c r="J55" s="19"/>
      <c r="K55" s="19"/>
      <c r="L55" s="22"/>
      <c r="M55" s="22"/>
      <c r="N55" s="22"/>
      <c r="O55" s="22"/>
      <c r="P55" s="22"/>
      <c r="Q55" s="22"/>
      <c r="R55" s="22"/>
      <c r="S55" s="22"/>
      <c r="T55" s="22"/>
      <c r="U55" s="22"/>
      <c r="V55" s="22"/>
    </row>
    <row r="56" spans="1:22">
      <c r="A56" s="19"/>
      <c r="B56" s="19"/>
      <c r="C56" s="19"/>
      <c r="D56" s="19"/>
      <c r="E56" s="19"/>
      <c r="F56" s="19" t="e">
        <f t="shared" si="1"/>
        <v>#DIV/0!</v>
      </c>
      <c r="G56" s="19"/>
      <c r="H56" s="19"/>
      <c r="I56" s="19"/>
      <c r="J56" s="19"/>
      <c r="K56" s="19"/>
      <c r="L56" s="22"/>
      <c r="M56" s="22"/>
      <c r="N56" s="22"/>
      <c r="O56" s="22"/>
      <c r="P56" s="22"/>
      <c r="Q56" s="22"/>
      <c r="R56" s="22"/>
      <c r="S56" s="22"/>
      <c r="T56" s="22"/>
      <c r="U56" s="22"/>
      <c r="V56" s="22"/>
    </row>
    <row r="57" spans="1:22">
      <c r="A57" s="19"/>
      <c r="B57" s="19"/>
      <c r="C57" s="19"/>
      <c r="D57" s="19"/>
      <c r="E57" s="19"/>
      <c r="F57" s="19" t="e">
        <f t="shared" si="1"/>
        <v>#DIV/0!</v>
      </c>
      <c r="G57" s="19"/>
      <c r="H57" s="19"/>
      <c r="I57" s="19"/>
      <c r="J57" s="19"/>
      <c r="K57" s="19"/>
      <c r="L57" s="22"/>
      <c r="M57" s="22"/>
      <c r="N57" s="22"/>
      <c r="O57" s="22"/>
      <c r="P57" s="22"/>
      <c r="Q57" s="22"/>
      <c r="R57" s="22"/>
      <c r="S57" s="22"/>
      <c r="T57" s="22"/>
      <c r="U57" s="22"/>
      <c r="V57" s="22"/>
    </row>
    <row r="58" spans="1:22">
      <c r="A58" s="19"/>
      <c r="B58" s="19"/>
      <c r="C58" s="19"/>
      <c r="D58" s="19"/>
      <c r="E58" s="19"/>
      <c r="F58" s="19" t="e">
        <f t="shared" si="1"/>
        <v>#DIV/0!</v>
      </c>
      <c r="G58" s="19"/>
      <c r="H58" s="19"/>
      <c r="I58" s="19"/>
      <c r="J58" s="19"/>
      <c r="K58" s="19"/>
      <c r="L58" s="22"/>
      <c r="M58" s="22"/>
      <c r="N58" s="22"/>
      <c r="O58" s="22"/>
      <c r="P58" s="22"/>
      <c r="Q58" s="22"/>
      <c r="R58" s="22"/>
      <c r="S58" s="22"/>
      <c r="T58" s="22"/>
      <c r="U58" s="22"/>
      <c r="V58" s="22"/>
    </row>
    <row r="59" spans="1:22">
      <c r="A59" s="19"/>
      <c r="B59" s="19"/>
      <c r="C59" s="19"/>
      <c r="D59" s="19"/>
      <c r="E59" s="19"/>
      <c r="F59" s="19" t="e">
        <f t="shared" si="1"/>
        <v>#DIV/0!</v>
      </c>
      <c r="G59" s="19"/>
      <c r="H59" s="19"/>
      <c r="I59" s="19"/>
      <c r="J59" s="19"/>
      <c r="K59" s="19"/>
      <c r="L59" s="22"/>
      <c r="M59" s="22"/>
      <c r="N59" s="22"/>
      <c r="O59" s="22"/>
      <c r="P59" s="22"/>
      <c r="Q59" s="22"/>
      <c r="R59" s="22"/>
      <c r="S59" s="22"/>
      <c r="T59" s="22"/>
      <c r="U59" s="22"/>
      <c r="V59" s="22"/>
    </row>
  </sheetData>
  <autoFilter ref="A1:AF59"/>
  <pageMargins left="0.511811024" right="0.511811024" top="0.78740157499999996" bottom="0.78740157499999996" header="0.31496062000000002" footer="0.31496062000000002"/>
  <pageSetup orientation="portrait" horizontalDpi="300" verticalDpi="1200" r:id="rId1"/>
</worksheet>
</file>

<file path=xl/worksheets/sheet6.xml><?xml version="1.0" encoding="utf-8"?>
<worksheet xmlns="http://schemas.openxmlformats.org/spreadsheetml/2006/main" xmlns:r="http://schemas.openxmlformats.org/officeDocument/2006/relationships">
  <dimension ref="A1:X2"/>
  <sheetViews>
    <sheetView workbookViewId="0">
      <selection activeCell="A2" sqref="A2:XFD2"/>
    </sheetView>
  </sheetViews>
  <sheetFormatPr defaultRowHeight="15"/>
  <sheetData>
    <row r="1" spans="1:24">
      <c r="A1" s="19" t="s">
        <v>240</v>
      </c>
      <c r="B1" s="19" t="s">
        <v>193</v>
      </c>
      <c r="C1" s="19">
        <v>35</v>
      </c>
      <c r="D1" s="19">
        <v>59</v>
      </c>
      <c r="E1" s="19">
        <v>1.61</v>
      </c>
      <c r="F1" s="19">
        <f>D1/(E1^2)</f>
        <v>22.761467535974688</v>
      </c>
      <c r="G1" s="19" t="s">
        <v>194</v>
      </c>
      <c r="H1" s="19" t="s">
        <v>194</v>
      </c>
      <c r="I1" s="19" t="s">
        <v>194</v>
      </c>
      <c r="J1" s="19" t="s">
        <v>194</v>
      </c>
      <c r="K1" s="19" t="s">
        <v>263</v>
      </c>
      <c r="L1" s="22">
        <v>4784912282</v>
      </c>
      <c r="M1" s="22">
        <v>0</v>
      </c>
      <c r="N1" s="22">
        <v>0</v>
      </c>
      <c r="O1" s="22">
        <v>0</v>
      </c>
      <c r="P1" s="22">
        <v>0</v>
      </c>
      <c r="Q1" s="22">
        <v>0</v>
      </c>
      <c r="R1" s="22">
        <v>0</v>
      </c>
      <c r="S1" s="22">
        <v>0</v>
      </c>
      <c r="T1" s="22">
        <v>0</v>
      </c>
      <c r="U1" s="22">
        <v>0</v>
      </c>
      <c r="V1" s="22">
        <v>0</v>
      </c>
      <c r="W1" s="23">
        <v>3</v>
      </c>
      <c r="X1" s="23">
        <v>1</v>
      </c>
    </row>
    <row r="2" spans="1:24" s="4" customFormat="1">
      <c r="A2" s="24" t="s">
        <v>192</v>
      </c>
      <c r="B2" s="19" t="s">
        <v>193</v>
      </c>
      <c r="C2" s="19"/>
      <c r="D2" s="19"/>
      <c r="E2" s="19"/>
      <c r="F2" s="19" t="e">
        <f>D2/(E2^2)</f>
        <v>#DIV/0!</v>
      </c>
      <c r="G2" s="19" t="s">
        <v>194</v>
      </c>
      <c r="H2" s="19" t="s">
        <v>194</v>
      </c>
      <c r="I2" s="19" t="s">
        <v>194</v>
      </c>
      <c r="J2" s="19" t="s">
        <v>194</v>
      </c>
      <c r="K2" s="19" t="s">
        <v>195</v>
      </c>
      <c r="L2" s="2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Plan1</vt:lpstr>
      <vt:lpstr>Plan2</vt:lpstr>
      <vt:lpstr>Plan3</vt:lpstr>
      <vt:lpstr>Lista de materiais</vt:lpstr>
      <vt:lpstr>Pacientes</vt:lpstr>
      <vt:lpstr>Descartados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Ronny Gieseler</dc:creator>
  <cp:lastModifiedBy>Ronny Gieseler</cp:lastModifiedBy>
  <dcterms:created xsi:type="dcterms:W3CDTF">2014-08-20T17:21:21Z</dcterms:created>
  <dcterms:modified xsi:type="dcterms:W3CDTF">2016-08-24T00:42:43Z</dcterms:modified>
</cp:coreProperties>
</file>