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ronquist/Documents/Manuscripts/2018_Swedish_Insect_Fauna/Texter/Slutversion/Nature_version/Supplementary Information/"/>
    </mc:Choice>
  </mc:AlternateContent>
  <xr:revisionPtr revIDLastSave="0" documentId="10_ncr:8100000_{1FAC6599-7B05-2940-82C7-6F51B37FEBF1}" xr6:coauthVersionLast="33" xr6:coauthVersionMax="33" xr10:uidLastSave="{00000000-0000-0000-0000-000000000000}"/>
  <bookViews>
    <workbookView xWindow="0" yWindow="460" windowWidth="27840" windowHeight="16740" tabRatio="500" xr2:uid="{00000000-000D-0000-FFFF-FFFF00000000}"/>
  </bookViews>
  <sheets>
    <sheet name="Blad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29" i="1"/>
  <c r="K19" i="1"/>
  <c r="M60" i="1"/>
  <c r="M76" i="1"/>
  <c r="M35" i="1"/>
  <c r="M11" i="1"/>
  <c r="M6" i="1"/>
  <c r="M44" i="1"/>
  <c r="M32" i="1"/>
  <c r="M38" i="1"/>
  <c r="M45" i="1"/>
  <c r="M14" i="1"/>
  <c r="M75" i="1"/>
  <c r="M74" i="1"/>
  <c r="M16" i="1"/>
  <c r="M23" i="1"/>
  <c r="M27" i="1"/>
  <c r="M70" i="1"/>
  <c r="M58" i="1"/>
  <c r="M9" i="1"/>
  <c r="M5" i="1"/>
  <c r="M72" i="1"/>
  <c r="M59" i="1"/>
  <c r="M3" i="1"/>
  <c r="M46" i="1"/>
  <c r="M26" i="1"/>
  <c r="M57" i="1"/>
  <c r="M61" i="1"/>
  <c r="M20" i="1"/>
  <c r="M36" i="1"/>
  <c r="M18" i="1"/>
  <c r="M52" i="1"/>
  <c r="M2" i="1"/>
  <c r="M64" i="1"/>
  <c r="M62" i="1"/>
  <c r="M53" i="1"/>
  <c r="M15" i="1"/>
  <c r="M30" i="1"/>
  <c r="M29" i="1"/>
  <c r="M12" i="1"/>
  <c r="M69" i="1"/>
  <c r="M13" i="1"/>
  <c r="M28" i="1"/>
  <c r="M34" i="1"/>
  <c r="M47" i="1"/>
  <c r="M54" i="1"/>
  <c r="M48" i="1"/>
  <c r="M24" i="1"/>
  <c r="M50" i="1"/>
  <c r="M78" i="1"/>
  <c r="M7" i="1"/>
  <c r="M49" i="1"/>
  <c r="M51" i="1"/>
  <c r="M77" i="1"/>
  <c r="M39" i="1"/>
  <c r="M73" i="1"/>
  <c r="M22" i="1"/>
  <c r="M21" i="1"/>
  <c r="M17" i="1"/>
  <c r="M56" i="1"/>
  <c r="M67" i="1"/>
  <c r="M4" i="1"/>
  <c r="M40" i="1"/>
  <c r="M10" i="1"/>
  <c r="M42" i="1"/>
  <c r="M79" i="1"/>
  <c r="M25" i="1"/>
  <c r="M68" i="1"/>
  <c r="M19" i="1"/>
  <c r="M66" i="1"/>
  <c r="M80" i="1"/>
  <c r="M63" i="1"/>
  <c r="M41" i="1"/>
  <c r="K8" i="1"/>
  <c r="M8" i="1"/>
  <c r="M37" i="1"/>
  <c r="M43" i="1"/>
  <c r="M31" i="1"/>
  <c r="M65" i="1"/>
  <c r="M55" i="1"/>
  <c r="M71" i="1"/>
  <c r="M33" i="1"/>
</calcChain>
</file>

<file path=xl/sharedStrings.xml><?xml version="1.0" encoding="utf-8"?>
<sst xmlns="http://schemas.openxmlformats.org/spreadsheetml/2006/main" count="588" uniqueCount="225">
  <si>
    <t>Adeliini</t>
    <phoneticPr fontId="4" type="noConversion"/>
  </si>
  <si>
    <r>
      <t>Phrudus</t>
    </r>
    <r>
      <rPr>
        <sz val="12"/>
        <color indexed="8"/>
        <rFont val="Calibri"/>
        <family val="2"/>
      </rPr>
      <t xml:space="preserve"> group</t>
    </r>
    <phoneticPr fontId="4" type="noConversion"/>
  </si>
  <si>
    <t>Cheloninae excl Adeliini</t>
    <phoneticPr fontId="4" type="noConversion"/>
  </si>
  <si>
    <t>Ichneumonidae: Xoridinae</t>
    <phoneticPr fontId="4" type="noConversion"/>
  </si>
  <si>
    <t>Neorhacodini</t>
    <phoneticPr fontId="4" type="noConversion"/>
  </si>
  <si>
    <t>Sphecidae (s lat)</t>
    <phoneticPr fontId="4" type="noConversion"/>
  </si>
  <si>
    <t>Crabronidae, Sphecidae, Ampulicidae</t>
    <phoneticPr fontId="4" type="noConversion"/>
  </si>
  <si>
    <r>
      <t xml:space="preserve">Ichneumonidae: Tersilochinae: </t>
    </r>
    <r>
      <rPr>
        <i/>
        <sz val="12"/>
        <color indexed="8"/>
        <rFont val="Calibri"/>
        <family val="2"/>
      </rPr>
      <t>Neorhacodes</t>
    </r>
    <r>
      <rPr>
        <sz val="12"/>
        <color indexed="8"/>
        <rFont val="Calibri"/>
        <family val="2"/>
      </rPr>
      <t xml:space="preserve"> group</t>
    </r>
    <phoneticPr fontId="4" type="noConversion"/>
  </si>
  <si>
    <r>
      <t xml:space="preserve">Ichneumonidae: Tersilochinae: </t>
    </r>
    <r>
      <rPr>
        <i/>
        <sz val="12"/>
        <color indexed="8"/>
        <rFont val="Calibri"/>
        <family val="2"/>
      </rPr>
      <t>Phrudus</t>
    </r>
    <r>
      <rPr>
        <sz val="12"/>
        <color indexed="8"/>
        <rFont val="Calibri"/>
        <family val="2"/>
      </rPr>
      <t xml:space="preserve"> group</t>
    </r>
    <phoneticPr fontId="4" type="noConversion"/>
  </si>
  <si>
    <t>Ichneumonidae: Diacritinae</t>
    <phoneticPr fontId="4" type="noConversion"/>
  </si>
  <si>
    <t>Ichneumonidae: Adelognathinae</t>
    <phoneticPr fontId="4" type="noConversion"/>
  </si>
  <si>
    <t>Omphale</t>
    <phoneticPr fontId="4" type="noConversion"/>
  </si>
  <si>
    <t>Mymar</t>
    <phoneticPr fontId="4" type="noConversion"/>
  </si>
  <si>
    <t>Ichneumonidae: Banchinae: Banchini</t>
    <phoneticPr fontId="4" type="noConversion"/>
  </si>
  <si>
    <t>Ichneumonidae: Anomaloninae</t>
    <phoneticPr fontId="4" type="noConversion"/>
  </si>
  <si>
    <t>Ichneumonidae: Brachycyrtinae</t>
    <phoneticPr fontId="4" type="noConversion"/>
  </si>
  <si>
    <t>Xyelidae, Cephidae, Pamphilidae, Siricidae, Xiphydriidae, Argidae, Blasticotomidae, Cimbicidae, Diprionidae, Tenthredinidae, Orussidae</t>
    <phoneticPr fontId="4" type="noConversion"/>
  </si>
  <si>
    <r>
      <t xml:space="preserve">Eulophidae: Entedontinae: </t>
    </r>
    <r>
      <rPr>
        <i/>
        <sz val="12"/>
        <color indexed="8"/>
        <rFont val="Calibri"/>
        <family val="2"/>
      </rPr>
      <t>Omphale</t>
    </r>
    <phoneticPr fontId="4" type="noConversion"/>
  </si>
  <si>
    <t>Pompilidae</t>
    <phoneticPr fontId="4" type="noConversion"/>
  </si>
  <si>
    <t>Vespidae: Vespinae</t>
    <phoneticPr fontId="4" type="noConversion"/>
  </si>
  <si>
    <t>Vespidae: Eumeninae</t>
    <phoneticPr fontId="4" type="noConversion"/>
  </si>
  <si>
    <t>Ichneumonidae: Rhyssinae</t>
    <phoneticPr fontId="4" type="noConversion"/>
  </si>
  <si>
    <t>Ichneumonidae: Poemeniinae</t>
    <phoneticPr fontId="4" type="noConversion"/>
  </si>
  <si>
    <t>Xoridinae</t>
    <phoneticPr fontId="4" type="noConversion"/>
  </si>
  <si>
    <t>Bethylidae</t>
    <phoneticPr fontId="4" type="noConversion"/>
  </si>
  <si>
    <t>Rogadinae</t>
    <phoneticPr fontId="4" type="noConversion"/>
  </si>
  <si>
    <t>Meteorini</t>
    <phoneticPr fontId="4" type="noConversion"/>
  </si>
  <si>
    <t>Symphyta</t>
    <phoneticPr fontId="4" type="noConversion"/>
  </si>
  <si>
    <t>Adelognathinae</t>
    <phoneticPr fontId="4" type="noConversion"/>
  </si>
  <si>
    <t>Platygastridae: Platygastrinae</t>
    <phoneticPr fontId="4" type="noConversion"/>
  </si>
  <si>
    <t>Tephritidae, Ulidiidae</t>
    <phoneticPr fontId="4" type="noConversion"/>
  </si>
  <si>
    <t>Figitidae: Anacharitinae, Aspicerinae, Eucoilinae, Figitinae</t>
    <phoneticPr fontId="4" type="noConversion"/>
  </si>
  <si>
    <t>Eupelmidae</t>
    <phoneticPr fontId="4" type="noConversion"/>
  </si>
  <si>
    <t>Ismaridae</t>
    <phoneticPr fontId="4" type="noConversion"/>
  </si>
  <si>
    <t>Evaniidae</t>
    <phoneticPr fontId="4" type="noConversion"/>
  </si>
  <si>
    <t>Heleomyzidae</t>
    <phoneticPr fontId="4" type="noConversion"/>
  </si>
  <si>
    <t>Asilidae</t>
    <phoneticPr fontId="4" type="noConversion"/>
  </si>
  <si>
    <t>Therevidae</t>
    <phoneticPr fontId="4" type="noConversion"/>
  </si>
  <si>
    <t>Lonchaeidae</t>
    <phoneticPr fontId="4" type="noConversion"/>
  </si>
  <si>
    <t>Psylloidea</t>
    <phoneticPr fontId="4" type="noConversion"/>
  </si>
  <si>
    <t>Hemiptera: Sternorhyncha: Psylloidea</t>
    <phoneticPr fontId="4" type="noConversion"/>
  </si>
  <si>
    <t>Braconidae: Rogadinae</t>
    <phoneticPr fontId="4" type="noConversion"/>
  </si>
  <si>
    <t>Dixidae</t>
    <phoneticPr fontId="4" type="noConversion"/>
  </si>
  <si>
    <t>Pachyneuridae</t>
    <phoneticPr fontId="4" type="noConversion"/>
  </si>
  <si>
    <t>Cecidomyiidae: Porricondylinae, Winnertziinae</t>
    <phoneticPr fontId="4" type="noConversion"/>
  </si>
  <si>
    <t>Cecidomyiidae: Porricondylinae (s lat)</t>
    <phoneticPr fontId="4" type="noConversion"/>
  </si>
  <si>
    <t>Phoridae</t>
    <phoneticPr fontId="4" type="noConversion"/>
  </si>
  <si>
    <t>Dolichopodidae</t>
    <phoneticPr fontId="4" type="noConversion"/>
  </si>
  <si>
    <t>Ichneumonidae: Ichneumoninae: Callajoppini, Eurylabini, Goedartiinae, Heresiarchini, Ichneumonini, Listrodromini, Oedicephalini, Platylabini, Zimmeriini</t>
    <phoneticPr fontId="4" type="noConversion"/>
  </si>
  <si>
    <t>Ichneumonidae: Diplazontinae</t>
    <phoneticPr fontId="4" type="noConversion"/>
  </si>
  <si>
    <t>Ichneumonidae: Pimplinae</t>
    <phoneticPr fontId="4" type="noConversion"/>
  </si>
  <si>
    <t>Muscidae</t>
    <phoneticPr fontId="4" type="noConversion"/>
  </si>
  <si>
    <t>Anthomyzidae</t>
    <phoneticPr fontId="4" type="noConversion"/>
  </si>
  <si>
    <t>Chrysididae</t>
    <phoneticPr fontId="4" type="noConversion"/>
  </si>
  <si>
    <t>Heloridae</t>
    <phoneticPr fontId="4" type="noConversion"/>
  </si>
  <si>
    <r>
      <t xml:space="preserve">Mymaridae: </t>
    </r>
    <r>
      <rPr>
        <i/>
        <sz val="12"/>
        <color indexed="8"/>
        <rFont val="Calibri"/>
        <family val="2"/>
      </rPr>
      <t>Mymar</t>
    </r>
    <phoneticPr fontId="4" type="noConversion"/>
  </si>
  <si>
    <t>Acartophthalmidae</t>
    <phoneticPr fontId="4" type="noConversion"/>
  </si>
  <si>
    <t>Lauxaniidae</t>
    <phoneticPr fontId="4" type="noConversion"/>
  </si>
  <si>
    <t>Trixoscelididae</t>
    <phoneticPr fontId="4" type="noConversion"/>
  </si>
  <si>
    <t>Pallopteridae</t>
    <phoneticPr fontId="4" type="noConversion"/>
  </si>
  <si>
    <t>Asteiidae</t>
    <phoneticPr fontId="4" type="noConversion"/>
  </si>
  <si>
    <t>Syrphidae</t>
    <phoneticPr fontId="4" type="noConversion"/>
  </si>
  <si>
    <t>Dryomyzidae</t>
    <phoneticPr fontId="4" type="noConversion"/>
  </si>
  <si>
    <t>Eupelmidae</t>
    <phoneticPr fontId="4" type="noConversion"/>
  </si>
  <si>
    <t>Ismaridae</t>
    <phoneticPr fontId="4" type="noConversion"/>
  </si>
  <si>
    <t>Evaniidae</t>
    <phoneticPr fontId="4" type="noConversion"/>
  </si>
  <si>
    <t>Heloridae</t>
    <phoneticPr fontId="4" type="noConversion"/>
  </si>
  <si>
    <t>Banchini</t>
    <phoneticPr fontId="4" type="noConversion"/>
  </si>
  <si>
    <t>Anomaloninae</t>
    <phoneticPr fontId="4" type="noConversion"/>
  </si>
  <si>
    <t>Brachycyrtinae</t>
    <phoneticPr fontId="4" type="noConversion"/>
  </si>
  <si>
    <t>Diacritinae</t>
    <phoneticPr fontId="4" type="noConversion"/>
  </si>
  <si>
    <t>Pompilidae</t>
    <phoneticPr fontId="4" type="noConversion"/>
  </si>
  <si>
    <t>Dryinidae+Embolemidae</t>
    <phoneticPr fontId="4" type="noConversion"/>
  </si>
  <si>
    <t>Vespinae</t>
    <phoneticPr fontId="4" type="noConversion"/>
  </si>
  <si>
    <t>Eumeninae</t>
    <phoneticPr fontId="4" type="noConversion"/>
  </si>
  <si>
    <t>Chrysididae</t>
    <phoneticPr fontId="4" type="noConversion"/>
  </si>
  <si>
    <t>Mycetophilidae+Keroplatidae</t>
    <phoneticPr fontId="4" type="noConversion"/>
  </si>
  <si>
    <t>Chloropidae</t>
    <phoneticPr fontId="4" type="noConversion"/>
  </si>
  <si>
    <t>Anthomyzidae</t>
    <phoneticPr fontId="4" type="noConversion"/>
  </si>
  <si>
    <t>Acartophthalmidae</t>
    <phoneticPr fontId="4" type="noConversion"/>
  </si>
  <si>
    <t>Pallopteridae</t>
    <phoneticPr fontId="4" type="noConversion"/>
  </si>
  <si>
    <t>Asteiidae</t>
    <phoneticPr fontId="4" type="noConversion"/>
  </si>
  <si>
    <t>Conopidae</t>
    <phoneticPr fontId="4" type="noConversion"/>
  </si>
  <si>
    <t>Clusiidae</t>
    <phoneticPr fontId="4" type="noConversion"/>
  </si>
  <si>
    <t>Piophilidae</t>
    <phoneticPr fontId="4" type="noConversion"/>
  </si>
  <si>
    <r>
      <t xml:space="preserve">Milichiidae excl </t>
    </r>
    <r>
      <rPr>
        <i/>
        <sz val="12"/>
        <color indexed="8"/>
        <rFont val="Calibri"/>
        <family val="2"/>
      </rPr>
      <t>Phyllomyza</t>
    </r>
    <phoneticPr fontId="4" type="noConversion"/>
  </si>
  <si>
    <t>Muscidae</t>
    <phoneticPr fontId="4" type="noConversion"/>
  </si>
  <si>
    <t>Psocoptera</t>
    <phoneticPr fontId="4" type="noConversion"/>
  </si>
  <si>
    <r>
      <t xml:space="preserve">Ichneumonidae: Tryphoninae: </t>
    </r>
    <r>
      <rPr>
        <i/>
        <sz val="12"/>
        <color indexed="8"/>
        <rFont val="Calibri"/>
        <family val="2"/>
      </rPr>
      <t>Netelia</t>
    </r>
    <phoneticPr fontId="4" type="noConversion"/>
  </si>
  <si>
    <t>Netelia</t>
    <phoneticPr fontId="4" type="noConversion"/>
  </si>
  <si>
    <t>Drosophilidae</t>
    <phoneticPr fontId="4" type="noConversion"/>
  </si>
  <si>
    <t>Sepsidae</t>
    <phoneticPr fontId="4" type="noConversion"/>
  </si>
  <si>
    <t>Heleomyzidae+Odiniidae</t>
    <phoneticPr fontId="4" type="noConversion"/>
  </si>
  <si>
    <t>Chloropidae</t>
    <phoneticPr fontId="4" type="noConversion"/>
  </si>
  <si>
    <t>Piophilidae</t>
    <phoneticPr fontId="4" type="noConversion"/>
  </si>
  <si>
    <t>Sciomyzidae</t>
    <phoneticPr fontId="4" type="noConversion"/>
  </si>
  <si>
    <r>
      <t xml:space="preserve">Milichiidae excl </t>
    </r>
    <r>
      <rPr>
        <i/>
        <sz val="12"/>
        <color indexed="8"/>
        <rFont val="Calibri"/>
        <family val="2"/>
      </rPr>
      <t>Phyllomyza</t>
    </r>
    <phoneticPr fontId="4" type="noConversion"/>
  </si>
  <si>
    <t>Tephritidae+Ulidiidae</t>
    <phoneticPr fontId="4" type="noConversion"/>
  </si>
  <si>
    <t>Conopidae</t>
    <phoneticPr fontId="4" type="noConversion"/>
  </si>
  <si>
    <t>Aulacigastridae</t>
    <phoneticPr fontId="4" type="noConversion"/>
  </si>
  <si>
    <t>Clusiidae</t>
    <phoneticPr fontId="4" type="noConversion"/>
  </si>
  <si>
    <t>Asilidae</t>
    <phoneticPr fontId="4" type="noConversion"/>
  </si>
  <si>
    <t>Therevidae</t>
    <phoneticPr fontId="4" type="noConversion"/>
  </si>
  <si>
    <t>Ichneumoninae excl Phaeogenini</t>
    <phoneticPr fontId="4" type="noConversion"/>
  </si>
  <si>
    <t>Diplazontinae</t>
    <phoneticPr fontId="4" type="noConversion"/>
  </si>
  <si>
    <t>Pimplinae</t>
    <phoneticPr fontId="4" type="noConversion"/>
  </si>
  <si>
    <t>Rhyssinae</t>
    <phoneticPr fontId="4" type="noConversion"/>
  </si>
  <si>
    <t>Poemeniinae</t>
    <phoneticPr fontId="4" type="noConversion"/>
  </si>
  <si>
    <t>Gasteruptiidae+Aulacidae</t>
    <phoneticPr fontId="4" type="noConversion"/>
  </si>
  <si>
    <t>Microlepidoptera</t>
    <phoneticPr fontId="4" type="noConversion"/>
  </si>
  <si>
    <t>Lepidoptera: Micropteridoidea, Eriocranioidea, Hepialoidea, Nepticuloidea, Adeloidea, Tischerioidea, Tineoidea, Gracillarioidea, Douglasioidea, Yponomeutoidea, Gelechioidea, Tortricoidea, Schreckensteinioidea, Epermenioidea, Urodoidea, Choreutoidea, Alucitoidea, Pterophoroidea, Pyraloidea, Cossoidea</t>
    <phoneticPr fontId="4" type="noConversion"/>
  </si>
  <si>
    <t>Strepsiptera</t>
    <phoneticPr fontId="4" type="noConversion"/>
  </si>
  <si>
    <t>Plecoptera</t>
    <phoneticPr fontId="4" type="noConversion"/>
  </si>
  <si>
    <t>Dermaptera</t>
    <phoneticPr fontId="4" type="noConversion"/>
  </si>
  <si>
    <t>Thysanoptera</t>
    <phoneticPr fontId="4" type="noConversion"/>
  </si>
  <si>
    <t>Coleoptera</t>
    <phoneticPr fontId="4" type="noConversion"/>
  </si>
  <si>
    <t>Lepidoptera: Zygaenoidea, Papilionoidea, Drepanoidea, Geometroidea, Lasiocampoidea, Bombycoidea, Sphingoidea, Noctuoidea</t>
    <phoneticPr fontId="4" type="noConversion"/>
  </si>
  <si>
    <t>Braconidae: Euphorinae: Meteorini</t>
    <phoneticPr fontId="4" type="noConversion"/>
  </si>
  <si>
    <t>Platygastridae (s str)</t>
    <phoneticPr fontId="4" type="noConversion"/>
  </si>
  <si>
    <t>Figitidae excl Charipinae</t>
    <phoneticPr fontId="4" type="noConversion"/>
  </si>
  <si>
    <t>Drosophilidae</t>
    <phoneticPr fontId="4" type="noConversion"/>
  </si>
  <si>
    <t>Sepsidae</t>
    <phoneticPr fontId="4" type="noConversion"/>
  </si>
  <si>
    <t>Odonata</t>
    <phoneticPr fontId="4" type="noConversion"/>
  </si>
  <si>
    <t>Macrolepidoptera</t>
    <phoneticPr fontId="4" type="noConversion"/>
  </si>
  <si>
    <t>Trichoptera</t>
    <phoneticPr fontId="4" type="noConversion"/>
  </si>
  <si>
    <t>Formicidae</t>
    <phoneticPr fontId="4" type="noConversion"/>
  </si>
  <si>
    <t>Hemiptera: Auchenorrhyncha: Cicadidae, Cicadellidae, Ulopidae, Membracidae, Aphrophoridae, Achilidae, Caliscelidae, Cixiidae, Issidae</t>
    <phoneticPr fontId="4" type="noConversion"/>
  </si>
  <si>
    <t>Mycetophilidae, Keroplatidae</t>
    <phoneticPr fontId="4" type="noConversion"/>
  </si>
  <si>
    <t>Dixidae</t>
    <phoneticPr fontId="4" type="noConversion"/>
  </si>
  <si>
    <t>Pachyneuridae</t>
    <phoneticPr fontId="4" type="noConversion"/>
  </si>
  <si>
    <t>Odonata</t>
    <phoneticPr fontId="4" type="noConversion"/>
  </si>
  <si>
    <t>Formicidae</t>
    <phoneticPr fontId="4" type="noConversion"/>
  </si>
  <si>
    <t>Auchenorrhyncha excl Delphacidae</t>
    <phoneticPr fontId="4" type="noConversion"/>
  </si>
  <si>
    <t>Aulacigastridae</t>
  </si>
  <si>
    <t>Bethylidae</t>
  </si>
  <si>
    <t>Sciomyzidae</t>
  </si>
  <si>
    <t>Lauxaniidae</t>
  </si>
  <si>
    <t>Trixoscelididae</t>
  </si>
  <si>
    <t>Syrphidae</t>
  </si>
  <si>
    <t>Dryomyzidae</t>
  </si>
  <si>
    <t>Expert guess 2007</t>
  </si>
  <si>
    <t>Expert guess 2017</t>
  </si>
  <si>
    <t>Odonata: all families</t>
  </si>
  <si>
    <t>Plecoptera: all families</t>
  </si>
  <si>
    <t>Dermaptera: all families</t>
  </si>
  <si>
    <t>Psocoptera: all families</t>
  </si>
  <si>
    <t>Thysanoptera: all families</t>
  </si>
  <si>
    <t>Coleoptera: all families</t>
  </si>
  <si>
    <t>DataType</t>
  </si>
  <si>
    <t>Abundance</t>
  </si>
  <si>
    <t>Incidence</t>
  </si>
  <si>
    <t>no</t>
  </si>
  <si>
    <t>yes</t>
  </si>
  <si>
    <t>Analysis Taxon</t>
  </si>
  <si>
    <t>Included Taxa</t>
  </si>
  <si>
    <t>Trichoptera: all families</t>
  </si>
  <si>
    <t>Order</t>
  </si>
  <si>
    <t>Hemiptera</t>
  </si>
  <si>
    <t>Lepidoptera</t>
  </si>
  <si>
    <t>Strepsiptera: all families</t>
  </si>
  <si>
    <t>Diptera</t>
  </si>
  <si>
    <t>Small mycetophiloid families</t>
  </si>
  <si>
    <t>Small parasitic aculeate families</t>
  </si>
  <si>
    <t>Hymenoptera</t>
  </si>
  <si>
    <t>Gasteruptiidae, Aulacidae</t>
  </si>
  <si>
    <t>Dryinidae, Embolemidae</t>
  </si>
  <si>
    <t>Mutillidae, Myrmosidae, Tiphiidae, Methochidae, Sapygidae</t>
  </si>
  <si>
    <t>Proportion of SMTP samples containing taxon</t>
  </si>
  <si>
    <t>New species in SMTP</t>
  </si>
  <si>
    <t>Number specimens / observations</t>
  </si>
  <si>
    <t>Number of samples processed</t>
  </si>
  <si>
    <t>Proportion of catch processed</t>
  </si>
  <si>
    <t>Sort order</t>
  </si>
  <si>
    <t>Braconidae: Cheloninae: Adeliini</t>
  </si>
  <si>
    <t>Braconidae: Cheloninae excl. Adeliini</t>
  </si>
  <si>
    <t>Known spp 2003</t>
  </si>
  <si>
    <t>Main feeding niche</t>
  </si>
  <si>
    <t>Main feeding habitat</t>
  </si>
  <si>
    <t>Saprophagous</t>
    <phoneticPr fontId="3"/>
  </si>
  <si>
    <t>Soil</t>
    <phoneticPr fontId="3"/>
  </si>
  <si>
    <t>Plants</t>
    <phoneticPr fontId="3"/>
  </si>
  <si>
    <t>Saprophagous</t>
    <phoneticPr fontId="3"/>
  </si>
  <si>
    <t>Water</t>
    <phoneticPr fontId="3"/>
  </si>
  <si>
    <t>Plants</t>
    <phoneticPr fontId="3"/>
  </si>
  <si>
    <t>Soil</t>
    <phoneticPr fontId="3"/>
  </si>
  <si>
    <t>Predator</t>
  </si>
  <si>
    <t>Water</t>
    <phoneticPr fontId="3"/>
  </si>
  <si>
    <t>Phytophagous</t>
    <phoneticPr fontId="3"/>
  </si>
  <si>
    <t>Wood</t>
    <phoneticPr fontId="3"/>
  </si>
  <si>
    <t>Water</t>
  </si>
  <si>
    <t>Soil</t>
  </si>
  <si>
    <t>Fungi</t>
  </si>
  <si>
    <t>Fungi</t>
    <phoneticPr fontId="3"/>
  </si>
  <si>
    <t>Plants</t>
    <phoneticPr fontId="3"/>
  </si>
  <si>
    <t>Wood</t>
    <phoneticPr fontId="3"/>
  </si>
  <si>
    <t>Plants</t>
    <phoneticPr fontId="3"/>
  </si>
  <si>
    <t>Predator</t>
    <phoneticPr fontId="3"/>
  </si>
  <si>
    <t>Wood</t>
    <phoneticPr fontId="3"/>
  </si>
  <si>
    <t>Saprophagous</t>
  </si>
  <si>
    <t>Comments</t>
  </si>
  <si>
    <t>Phytophagous</t>
  </si>
  <si>
    <t>Plants</t>
  </si>
  <si>
    <t>Too much variation to generalize</t>
  </si>
  <si>
    <t>Habitat varies</t>
  </si>
  <si>
    <t>Two predatory, two phytophagous families</t>
  </si>
  <si>
    <t>Plants or Wood</t>
  </si>
  <si>
    <r>
      <t xml:space="preserve">Diadocidiidae, Mycetobiidae, Ditomyiidae, </t>
    </r>
    <r>
      <rPr>
        <i/>
        <sz val="12"/>
        <color indexed="8"/>
        <rFont val="Calibri"/>
        <family val="2"/>
      </rPr>
      <t>Sciarosoma</t>
    </r>
  </si>
  <si>
    <t>Sapygidae on plants</t>
  </si>
  <si>
    <t>Habits unknown</t>
  </si>
  <si>
    <t>Ulidiidae has different biology (saprophagous, temporary habitats)</t>
  </si>
  <si>
    <t>One predatory family (Rhyacophilidae)</t>
  </si>
  <si>
    <t>Ditomyiidae in wood</t>
  </si>
  <si>
    <t>One predatory family (Perlodidae)</t>
  </si>
  <si>
    <t>One predatory family (Labiduridae)</t>
  </si>
  <si>
    <t>One parasitoid family (Orussidae), a few families in wood (Siricidae, Xiphydriidae)</t>
  </si>
  <si>
    <t>Embolemidae (1 sp.) apparently saprophage-parasitoid in wood</t>
  </si>
  <si>
    <t>Temporary habitats</t>
  </si>
  <si>
    <r>
      <t xml:space="preserve">Most </t>
    </r>
    <r>
      <rPr>
        <i/>
        <sz val="12"/>
        <color rgb="FF000000"/>
        <rFont val="Calibri"/>
        <family val="2"/>
      </rPr>
      <t>Suillia</t>
    </r>
    <r>
      <rPr>
        <sz val="12"/>
        <color rgb="FF000000"/>
        <rFont val="Calibri"/>
        <family val="2"/>
      </rPr>
      <t xml:space="preserve"> associated with fungi; Odiniidae are predators on bark-beetle larvae </t>
    </r>
  </si>
  <si>
    <t>Phytophage-parasitoid</t>
  </si>
  <si>
    <t>Saprophage-parasitoid</t>
  </si>
  <si>
    <t>Predator-parasitoid</t>
  </si>
  <si>
    <t>General parasitoid</t>
  </si>
  <si>
    <t>Proportion estimated from 100 samples</t>
  </si>
  <si>
    <t>Proportion estimated from 100 samples; One saprophagous family</t>
  </si>
  <si>
    <t>Proportion estimated from 100 samples; Some variation, but these are the predominant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</si>
</sst>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8"/>
      <name val="Verdana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rgb="FF000000"/>
      <name val="Calibri"/>
      <family val="2"/>
    </font>
    <font>
      <sz val="11"/>
      <color indexed="58"/>
      <name val="Arial"/>
      <family val="2"/>
    </font>
    <font>
      <sz val="11"/>
      <name val="Arial"/>
      <family val="2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 applyFill="1"/>
    <xf numFmtId="0" fontId="6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/>
    <xf numFmtId="0" fontId="2" fillId="0" borderId="0" xfId="0" applyFont="1" applyFill="1"/>
    <xf numFmtId="0" fontId="5" fillId="0" borderId="0" xfId="0" applyFont="1" applyAlignment="1">
      <alignment wrapText="1"/>
    </xf>
    <xf numFmtId="0" fontId="0" fillId="0" borderId="0" xfId="0" applyFont="1"/>
    <xf numFmtId="2" fontId="0" fillId="0" borderId="0" xfId="0" applyNumberFormat="1" applyFill="1"/>
    <xf numFmtId="164" fontId="0" fillId="0" borderId="0" xfId="0" applyNumberFormat="1" applyFill="1"/>
    <xf numFmtId="0" fontId="7" fillId="0" borderId="0" xfId="0" applyFont="1"/>
    <xf numFmtId="0" fontId="8" fillId="0" borderId="0" xfId="0" applyNumberFormat="1" applyFont="1" applyFill="1" applyBorder="1" applyAlignment="1"/>
    <xf numFmtId="0" fontId="9" fillId="0" borderId="0" xfId="0" applyFont="1" applyFill="1" applyAlignment="1"/>
    <xf numFmtId="0" fontId="0" fillId="2" borderId="0" xfId="0" applyFill="1"/>
    <xf numFmtId="0" fontId="8" fillId="2" borderId="0" xfId="0" applyNumberFormat="1" applyFont="1" applyFill="1" applyBorder="1" applyAlignment="1"/>
    <xf numFmtId="2" fontId="5" fillId="0" borderId="0" xfId="0" applyNumberFormat="1" applyFont="1" applyFill="1"/>
    <xf numFmtId="2" fontId="0" fillId="2" borderId="0" xfId="0" applyNumberFormat="1" applyFill="1"/>
    <xf numFmtId="2" fontId="5" fillId="2" borderId="0" xfId="0" applyNumberFormat="1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>
      <selection sqref="A1:XFD1048576"/>
    </sheetView>
  </sheetViews>
  <sheetFormatPr baseColWidth="10" defaultRowHeight="16" x14ac:dyDescent="0.2"/>
  <cols>
    <col min="1" max="1" width="7.33203125" customWidth="1"/>
    <col min="2" max="2" width="31.5" customWidth="1"/>
    <col min="3" max="3" width="35.5" style="9" customWidth="1"/>
    <col min="4" max="4" width="17.1640625" style="9" customWidth="1"/>
    <col min="5" max="5" width="9.1640625" style="9" customWidth="1"/>
    <col min="6" max="7" width="8.83203125" customWidth="1"/>
    <col min="8" max="8" width="11.6640625" customWidth="1"/>
    <col min="9" max="9" width="12.5" customWidth="1"/>
    <col min="11" max="11" width="12" customWidth="1"/>
    <col min="12" max="13" width="11.83203125" customWidth="1"/>
    <col min="14" max="14" width="24.33203125" customWidth="1"/>
    <col min="15" max="15" width="22.33203125" customWidth="1"/>
    <col min="16" max="16" width="25.33203125" customWidth="1"/>
    <col min="17" max="17" width="26" customWidth="1"/>
    <col min="18" max="18" width="30.1640625" customWidth="1"/>
    <col min="19" max="19" width="23.1640625" customWidth="1"/>
  </cols>
  <sheetData>
    <row r="1" spans="1:19" s="9" customFormat="1" ht="80" x14ac:dyDescent="0.2">
      <c r="A1" s="5" t="s">
        <v>172</v>
      </c>
      <c r="B1" s="5" t="s">
        <v>153</v>
      </c>
      <c r="C1" s="5" t="s">
        <v>154</v>
      </c>
      <c r="D1" s="5" t="s">
        <v>156</v>
      </c>
      <c r="E1" s="5" t="s">
        <v>175</v>
      </c>
      <c r="F1" s="5" t="s">
        <v>140</v>
      </c>
      <c r="G1" s="5" t="s">
        <v>141</v>
      </c>
      <c r="H1" s="5" t="s">
        <v>148</v>
      </c>
      <c r="I1" s="5" t="s">
        <v>169</v>
      </c>
      <c r="J1" s="7" t="s">
        <v>168</v>
      </c>
      <c r="K1" s="7" t="s">
        <v>167</v>
      </c>
      <c r="L1" s="7" t="s">
        <v>170</v>
      </c>
      <c r="M1" s="7" t="s">
        <v>171</v>
      </c>
      <c r="N1" s="7" t="s">
        <v>176</v>
      </c>
      <c r="O1" s="5" t="s">
        <v>177</v>
      </c>
      <c r="P1" s="5" t="s">
        <v>199</v>
      </c>
      <c r="Q1"/>
      <c r="R1"/>
      <c r="S1"/>
    </row>
    <row r="2" spans="1:19" x14ac:dyDescent="0.2">
      <c r="A2">
        <v>1</v>
      </c>
      <c r="B2" t="s">
        <v>130</v>
      </c>
      <c r="C2" s="9" t="s">
        <v>142</v>
      </c>
      <c r="D2" t="s">
        <v>122</v>
      </c>
      <c r="E2" s="9">
        <v>59</v>
      </c>
      <c r="F2">
        <v>61</v>
      </c>
      <c r="G2">
        <v>63</v>
      </c>
      <c r="H2" t="s">
        <v>149</v>
      </c>
      <c r="I2">
        <v>116</v>
      </c>
      <c r="J2" s="6" t="s">
        <v>151</v>
      </c>
      <c r="K2" s="14">
        <v>2.9000000000000001E-2</v>
      </c>
      <c r="L2">
        <v>43</v>
      </c>
      <c r="M2" s="15">
        <f>L2/(K2*1919)</f>
        <v>0.77267254856157119</v>
      </c>
      <c r="N2" s="17" t="s">
        <v>185</v>
      </c>
      <c r="O2" s="17" t="s">
        <v>189</v>
      </c>
    </row>
    <row r="3" spans="1:19" x14ac:dyDescent="0.2">
      <c r="A3">
        <v>2</v>
      </c>
      <c r="B3" s="3" t="s">
        <v>112</v>
      </c>
      <c r="C3" s="9" t="s">
        <v>143</v>
      </c>
      <c r="D3" s="3" t="s">
        <v>112</v>
      </c>
      <c r="E3" s="9">
        <v>37</v>
      </c>
      <c r="F3">
        <v>37</v>
      </c>
      <c r="G3">
        <v>39</v>
      </c>
      <c r="H3" t="s">
        <v>149</v>
      </c>
      <c r="I3">
        <v>3097</v>
      </c>
      <c r="J3" s="6" t="s">
        <v>151</v>
      </c>
      <c r="K3" s="14">
        <v>0.18</v>
      </c>
      <c r="L3">
        <v>109</v>
      </c>
      <c r="M3" s="15">
        <f>L3/(K3*1919)</f>
        <v>0.3155578715766314</v>
      </c>
      <c r="N3" s="19" t="s">
        <v>198</v>
      </c>
      <c r="O3" t="s">
        <v>189</v>
      </c>
      <c r="P3" t="s">
        <v>212</v>
      </c>
    </row>
    <row r="4" spans="1:19" x14ac:dyDescent="0.2">
      <c r="A4">
        <v>3</v>
      </c>
      <c r="B4" s="3" t="s">
        <v>113</v>
      </c>
      <c r="C4" s="9" t="s">
        <v>144</v>
      </c>
      <c r="D4" s="3" t="s">
        <v>113</v>
      </c>
      <c r="E4" s="9">
        <v>5</v>
      </c>
      <c r="F4">
        <v>5</v>
      </c>
      <c r="G4">
        <v>6</v>
      </c>
      <c r="H4" t="s">
        <v>149</v>
      </c>
      <c r="I4">
        <v>102</v>
      </c>
      <c r="J4" s="6" t="s">
        <v>151</v>
      </c>
      <c r="K4" s="14">
        <v>0.22</v>
      </c>
      <c r="L4">
        <v>15</v>
      </c>
      <c r="M4" s="15">
        <f>L4/(K4*1919)</f>
        <v>3.5529868776351316E-2</v>
      </c>
      <c r="N4" s="19" t="s">
        <v>198</v>
      </c>
      <c r="O4" t="s">
        <v>190</v>
      </c>
      <c r="P4" t="s">
        <v>213</v>
      </c>
    </row>
    <row r="5" spans="1:19" s="6" customFormat="1" x14ac:dyDescent="0.2">
      <c r="A5" s="6">
        <v>4</v>
      </c>
      <c r="B5" s="1" t="s">
        <v>87</v>
      </c>
      <c r="C5" s="8" t="s">
        <v>145</v>
      </c>
      <c r="D5" s="1" t="s">
        <v>87</v>
      </c>
      <c r="E5" s="9">
        <v>65</v>
      </c>
      <c r="F5" s="6">
        <v>62</v>
      </c>
      <c r="G5" s="6">
        <v>84</v>
      </c>
      <c r="H5" s="6" t="s">
        <v>150</v>
      </c>
      <c r="I5" s="16">
        <v>495</v>
      </c>
      <c r="J5" s="6" t="s">
        <v>152</v>
      </c>
      <c r="K5" s="14">
        <v>0.64</v>
      </c>
      <c r="L5" s="16">
        <v>95</v>
      </c>
      <c r="M5" s="15">
        <f>L5/(K5*1919)</f>
        <v>7.7351485148514851E-2</v>
      </c>
      <c r="N5" t="s">
        <v>198</v>
      </c>
      <c r="O5" s="19"/>
      <c r="P5" t="s">
        <v>203</v>
      </c>
      <c r="Q5"/>
      <c r="R5"/>
      <c r="S5"/>
    </row>
    <row r="6" spans="1:19" x14ac:dyDescent="0.2">
      <c r="A6" s="6">
        <v>5</v>
      </c>
      <c r="B6" s="3" t="s">
        <v>114</v>
      </c>
      <c r="C6" s="9" t="s">
        <v>146</v>
      </c>
      <c r="D6" s="3" t="s">
        <v>114</v>
      </c>
      <c r="E6">
        <v>119</v>
      </c>
      <c r="F6">
        <v>117</v>
      </c>
      <c r="G6">
        <v>186</v>
      </c>
      <c r="H6" s="6" t="s">
        <v>149</v>
      </c>
      <c r="I6">
        <v>1528</v>
      </c>
      <c r="J6" s="6" t="s">
        <v>152</v>
      </c>
      <c r="K6" s="14">
        <v>0.49</v>
      </c>
      <c r="L6">
        <v>66</v>
      </c>
      <c r="M6" s="15">
        <f>L6/(K6*1919)</f>
        <v>7.0189618317363422E-2</v>
      </c>
      <c r="N6" s="19"/>
      <c r="O6" t="s">
        <v>201</v>
      </c>
      <c r="P6" t="s">
        <v>204</v>
      </c>
    </row>
    <row r="7" spans="1:19" ht="32" x14ac:dyDescent="0.2">
      <c r="A7" s="6">
        <v>5</v>
      </c>
      <c r="B7" t="s">
        <v>119</v>
      </c>
      <c r="C7" s="9" t="s">
        <v>31</v>
      </c>
      <c r="D7" s="9" t="s">
        <v>163</v>
      </c>
      <c r="E7">
        <v>127</v>
      </c>
      <c r="F7" s="6">
        <v>239</v>
      </c>
      <c r="G7" s="6">
        <v>268</v>
      </c>
      <c r="H7" s="6" t="s">
        <v>149</v>
      </c>
      <c r="I7">
        <v>1094</v>
      </c>
      <c r="J7" s="6" t="s">
        <v>152</v>
      </c>
      <c r="K7" s="14">
        <v>0.33</v>
      </c>
      <c r="L7">
        <v>165</v>
      </c>
      <c r="M7" s="15">
        <f>L7/(K7*1919)</f>
        <v>0.26055237102657636</v>
      </c>
      <c r="N7" s="17" t="s">
        <v>219</v>
      </c>
      <c r="O7" s="17" t="s">
        <v>216</v>
      </c>
    </row>
    <row r="8" spans="1:19" s="6" customFormat="1" ht="64" x14ac:dyDescent="0.2">
      <c r="A8" s="6">
        <v>6</v>
      </c>
      <c r="B8" s="3" t="s">
        <v>132</v>
      </c>
      <c r="C8" s="9" t="s">
        <v>126</v>
      </c>
      <c r="D8" s="13" t="s">
        <v>157</v>
      </c>
      <c r="E8" s="9">
        <v>325</v>
      </c>
      <c r="F8">
        <v>355</v>
      </c>
      <c r="G8" s="6">
        <v>358</v>
      </c>
      <c r="H8" s="6" t="s">
        <v>149</v>
      </c>
      <c r="I8">
        <v>2171</v>
      </c>
      <c r="J8" s="6" t="s">
        <v>151</v>
      </c>
      <c r="K8" s="22">
        <f>0.94*0.6</f>
        <v>0.56399999999999995</v>
      </c>
      <c r="L8">
        <v>66</v>
      </c>
      <c r="M8" s="15">
        <f>L8/(K8*1919)</f>
        <v>6.0980342155156179E-2</v>
      </c>
      <c r="N8" s="19" t="s">
        <v>200</v>
      </c>
      <c r="O8" t="s">
        <v>201</v>
      </c>
      <c r="P8" t="s">
        <v>223</v>
      </c>
      <c r="Q8"/>
      <c r="R8"/>
      <c r="S8"/>
    </row>
    <row r="9" spans="1:19" x14ac:dyDescent="0.2">
      <c r="A9" s="6">
        <v>7</v>
      </c>
      <c r="B9" s="1" t="s">
        <v>39</v>
      </c>
      <c r="C9" s="8" t="s">
        <v>40</v>
      </c>
      <c r="D9" s="10" t="s">
        <v>157</v>
      </c>
      <c r="E9" s="9">
        <v>87</v>
      </c>
      <c r="F9" s="6">
        <v>97</v>
      </c>
      <c r="G9" s="6">
        <v>109</v>
      </c>
      <c r="H9" s="6" t="s">
        <v>150</v>
      </c>
      <c r="I9" s="16">
        <v>312</v>
      </c>
      <c r="J9" s="6" t="s">
        <v>151</v>
      </c>
      <c r="K9" s="22">
        <v>0.91</v>
      </c>
      <c r="L9" s="16">
        <v>159</v>
      </c>
      <c r="M9" s="15">
        <f>L9/(K9*1919)</f>
        <v>9.1050169215880522E-2</v>
      </c>
      <c r="N9" s="17" t="s">
        <v>200</v>
      </c>
      <c r="O9" s="17" t="s">
        <v>201</v>
      </c>
      <c r="P9" t="s">
        <v>222</v>
      </c>
    </row>
    <row r="10" spans="1:19" x14ac:dyDescent="0.2">
      <c r="A10" s="6">
        <v>8</v>
      </c>
      <c r="B10" s="3" t="s">
        <v>115</v>
      </c>
      <c r="C10" s="9" t="s">
        <v>147</v>
      </c>
      <c r="D10" s="3" t="s">
        <v>115</v>
      </c>
      <c r="E10" s="9">
        <v>4540</v>
      </c>
      <c r="F10">
        <v>4740</v>
      </c>
      <c r="G10">
        <v>4916</v>
      </c>
      <c r="H10" s="6" t="s">
        <v>149</v>
      </c>
      <c r="I10">
        <v>5018</v>
      </c>
      <c r="J10" s="6" t="s">
        <v>151</v>
      </c>
      <c r="K10" s="14">
        <v>0.68</v>
      </c>
      <c r="L10">
        <v>103</v>
      </c>
      <c r="M10" s="15">
        <f>L10/(K10*1919)</f>
        <v>7.893204181099224E-2</v>
      </c>
      <c r="N10" s="19"/>
      <c r="O10" s="19"/>
      <c r="P10" t="s">
        <v>202</v>
      </c>
    </row>
    <row r="11" spans="1:19" x14ac:dyDescent="0.2">
      <c r="A11" s="6">
        <v>9</v>
      </c>
      <c r="B11" s="3" t="s">
        <v>124</v>
      </c>
      <c r="C11" s="9" t="s">
        <v>155</v>
      </c>
      <c r="D11" s="3" t="s">
        <v>124</v>
      </c>
      <c r="E11" s="9">
        <v>222</v>
      </c>
      <c r="F11">
        <v>222</v>
      </c>
      <c r="G11" s="6">
        <v>238</v>
      </c>
      <c r="H11" s="6" t="s">
        <v>149</v>
      </c>
      <c r="I11">
        <v>3548</v>
      </c>
      <c r="J11" s="6" t="s">
        <v>151</v>
      </c>
      <c r="K11" s="14">
        <v>0.43</v>
      </c>
      <c r="L11">
        <v>108</v>
      </c>
      <c r="M11" s="15">
        <f>L11/(K11*1919)</f>
        <v>0.13088212125986162</v>
      </c>
      <c r="N11" s="19" t="s">
        <v>198</v>
      </c>
      <c r="O11" t="s">
        <v>189</v>
      </c>
      <c r="P11" t="s">
        <v>210</v>
      </c>
    </row>
    <row r="12" spans="1:19" ht="144" x14ac:dyDescent="0.2">
      <c r="A12" s="6">
        <v>10</v>
      </c>
      <c r="B12" t="s">
        <v>109</v>
      </c>
      <c r="C12" s="9" t="s">
        <v>110</v>
      </c>
      <c r="D12" t="s">
        <v>158</v>
      </c>
      <c r="E12" s="9">
        <v>1746</v>
      </c>
      <c r="F12" s="6">
        <v>1740</v>
      </c>
      <c r="G12" s="6">
        <v>1888</v>
      </c>
      <c r="H12" s="6" t="s">
        <v>149</v>
      </c>
      <c r="I12">
        <v>919</v>
      </c>
      <c r="J12" s="6" t="s">
        <v>151</v>
      </c>
      <c r="K12" s="22">
        <v>0.85</v>
      </c>
      <c r="L12">
        <v>27</v>
      </c>
      <c r="M12" s="15">
        <f>L12/(K12*1919)</f>
        <v>1.6552738865217794E-2</v>
      </c>
      <c r="N12" s="19" t="s">
        <v>200</v>
      </c>
      <c r="O12" s="19" t="s">
        <v>201</v>
      </c>
      <c r="P12" t="s">
        <v>224</v>
      </c>
    </row>
    <row r="13" spans="1:19" ht="64" x14ac:dyDescent="0.2">
      <c r="A13" s="6">
        <v>11</v>
      </c>
      <c r="B13" t="s">
        <v>123</v>
      </c>
      <c r="C13" s="9" t="s">
        <v>116</v>
      </c>
      <c r="D13" t="s">
        <v>158</v>
      </c>
      <c r="E13" s="9">
        <v>1029</v>
      </c>
      <c r="F13" s="6">
        <v>1026</v>
      </c>
      <c r="G13" s="6">
        <v>1100</v>
      </c>
      <c r="H13" s="6" t="s">
        <v>149</v>
      </c>
      <c r="I13">
        <v>425</v>
      </c>
      <c r="J13" s="6" t="s">
        <v>151</v>
      </c>
      <c r="K13" s="22">
        <v>0.65</v>
      </c>
      <c r="L13">
        <v>30</v>
      </c>
      <c r="M13" s="15">
        <f>L13/(K13*1919)</f>
        <v>2.4050988094760889E-2</v>
      </c>
      <c r="N13" s="19" t="s">
        <v>200</v>
      </c>
      <c r="O13" s="19" t="s">
        <v>201</v>
      </c>
      <c r="P13" t="s">
        <v>224</v>
      </c>
    </row>
    <row r="14" spans="1:19" x14ac:dyDescent="0.2">
      <c r="A14" s="6">
        <v>12</v>
      </c>
      <c r="B14" t="s">
        <v>111</v>
      </c>
      <c r="C14" s="9" t="s">
        <v>159</v>
      </c>
      <c r="D14" t="s">
        <v>111</v>
      </c>
      <c r="E14" s="9">
        <v>7</v>
      </c>
      <c r="F14">
        <v>7</v>
      </c>
      <c r="G14">
        <v>13</v>
      </c>
      <c r="H14" s="6" t="s">
        <v>149</v>
      </c>
      <c r="I14">
        <v>208</v>
      </c>
      <c r="J14" s="6" t="s">
        <v>151</v>
      </c>
      <c r="K14" s="14">
        <v>6.9000000000000006E-2</v>
      </c>
      <c r="L14">
        <v>91</v>
      </c>
      <c r="M14" s="15">
        <f>L14/(K14*1919)</f>
        <v>0.6872540800990854</v>
      </c>
      <c r="N14" s="17" t="s">
        <v>218</v>
      </c>
      <c r="O14" s="17" t="s">
        <v>180</v>
      </c>
    </row>
    <row r="15" spans="1:19" x14ac:dyDescent="0.2">
      <c r="A15" s="6">
        <v>13</v>
      </c>
      <c r="B15" t="s">
        <v>76</v>
      </c>
      <c r="C15" s="9" t="s">
        <v>127</v>
      </c>
      <c r="D15" s="9" t="s">
        <v>160</v>
      </c>
      <c r="E15">
        <v>456</v>
      </c>
      <c r="F15" s="6">
        <v>713</v>
      </c>
      <c r="G15" s="6">
        <v>950</v>
      </c>
      <c r="H15" s="6" t="s">
        <v>149</v>
      </c>
      <c r="I15">
        <v>826</v>
      </c>
      <c r="J15" s="6" t="s">
        <v>152</v>
      </c>
      <c r="K15" s="14">
        <v>0.54</v>
      </c>
      <c r="L15">
        <v>41</v>
      </c>
      <c r="M15" s="15">
        <f>L15/(K15*1919)</f>
        <v>3.9565360044776406E-2</v>
      </c>
      <c r="N15" s="17" t="s">
        <v>181</v>
      </c>
      <c r="O15" s="17" t="s">
        <v>191</v>
      </c>
    </row>
    <row r="16" spans="1:19" ht="32" x14ac:dyDescent="0.2">
      <c r="A16" s="6">
        <v>14</v>
      </c>
      <c r="B16" t="s">
        <v>161</v>
      </c>
      <c r="C16" s="9" t="s">
        <v>206</v>
      </c>
      <c r="D16" s="9" t="s">
        <v>160</v>
      </c>
      <c r="E16">
        <v>6</v>
      </c>
      <c r="F16" s="6">
        <v>8</v>
      </c>
      <c r="G16" s="6">
        <v>16</v>
      </c>
      <c r="H16" s="6" t="s">
        <v>149</v>
      </c>
      <c r="I16">
        <v>141</v>
      </c>
      <c r="J16" s="6" t="s">
        <v>152</v>
      </c>
      <c r="K16" s="14">
        <v>0.2</v>
      </c>
      <c r="L16">
        <v>32</v>
      </c>
      <c r="M16" s="15">
        <f>L16/(K16*1919)</f>
        <v>8.3376758728504433E-2</v>
      </c>
      <c r="N16" s="17" t="s">
        <v>181</v>
      </c>
      <c r="O16" s="20" t="s">
        <v>191</v>
      </c>
      <c r="P16" t="s">
        <v>211</v>
      </c>
    </row>
    <row r="17" spans="1:19" x14ac:dyDescent="0.2">
      <c r="A17" s="6">
        <v>15</v>
      </c>
      <c r="B17" t="s">
        <v>42</v>
      </c>
      <c r="C17" s="9" t="s">
        <v>128</v>
      </c>
      <c r="D17" s="9" t="s">
        <v>160</v>
      </c>
      <c r="E17" s="9">
        <v>11</v>
      </c>
      <c r="F17" s="6">
        <v>12</v>
      </c>
      <c r="G17" s="6">
        <v>17</v>
      </c>
      <c r="H17" s="6" t="s">
        <v>149</v>
      </c>
      <c r="I17">
        <v>11</v>
      </c>
      <c r="J17" s="6" t="s">
        <v>151</v>
      </c>
      <c r="K17" s="14">
        <v>2.9000000000000001E-2</v>
      </c>
      <c r="L17">
        <v>8</v>
      </c>
      <c r="M17" s="15">
        <f>L17/(K17*1919)</f>
        <v>0.14375303229052486</v>
      </c>
      <c r="N17" s="17" t="s">
        <v>181</v>
      </c>
      <c r="O17" s="17" t="s">
        <v>182</v>
      </c>
    </row>
    <row r="18" spans="1:19" s="6" customFormat="1" x14ac:dyDescent="0.2">
      <c r="A18" s="6">
        <v>16</v>
      </c>
      <c r="B18" t="s">
        <v>43</v>
      </c>
      <c r="C18" s="9" t="s">
        <v>129</v>
      </c>
      <c r="D18" s="9" t="s">
        <v>160</v>
      </c>
      <c r="E18" s="9">
        <v>1</v>
      </c>
      <c r="F18" s="6">
        <v>1</v>
      </c>
      <c r="G18" s="6">
        <v>1</v>
      </c>
      <c r="H18" s="6" t="s">
        <v>149</v>
      </c>
      <c r="I18">
        <v>10</v>
      </c>
      <c r="J18" s="6" t="s">
        <v>151</v>
      </c>
      <c r="K18" s="24">
        <v>3.0000000000000001E-3</v>
      </c>
      <c r="L18">
        <v>2</v>
      </c>
      <c r="M18" s="15">
        <f>L18/(K18*1919)</f>
        <v>0.34740316136876842</v>
      </c>
      <c r="N18" s="17" t="s">
        <v>181</v>
      </c>
      <c r="O18" s="17" t="s">
        <v>192</v>
      </c>
      <c r="P18"/>
      <c r="Q18"/>
      <c r="R18"/>
      <c r="S18"/>
    </row>
    <row r="19" spans="1:19" ht="32" x14ac:dyDescent="0.2">
      <c r="A19" s="6">
        <v>17</v>
      </c>
      <c r="B19" s="6" t="s">
        <v>45</v>
      </c>
      <c r="C19" s="8" t="s">
        <v>44</v>
      </c>
      <c r="D19" s="8" t="s">
        <v>160</v>
      </c>
      <c r="E19" s="9">
        <v>27</v>
      </c>
      <c r="F19" s="6"/>
      <c r="G19" s="6">
        <v>300</v>
      </c>
      <c r="H19" s="6" t="s">
        <v>150</v>
      </c>
      <c r="I19" s="16">
        <v>366</v>
      </c>
      <c r="J19" s="6" t="s">
        <v>152</v>
      </c>
      <c r="K19" s="22">
        <f>0.6*0.6</f>
        <v>0.36</v>
      </c>
      <c r="L19" s="16">
        <v>74</v>
      </c>
      <c r="M19" s="15">
        <f>L19/(K19*1919)</f>
        <v>0.10711597475537028</v>
      </c>
      <c r="N19" s="17" t="s">
        <v>187</v>
      </c>
      <c r="O19" s="17" t="s">
        <v>180</v>
      </c>
      <c r="P19" t="s">
        <v>222</v>
      </c>
    </row>
    <row r="20" spans="1:19" x14ac:dyDescent="0.2">
      <c r="A20" s="6">
        <v>18</v>
      </c>
      <c r="B20" t="s">
        <v>46</v>
      </c>
      <c r="C20" s="9" t="s">
        <v>46</v>
      </c>
      <c r="D20" s="9" t="s">
        <v>160</v>
      </c>
      <c r="E20">
        <v>182</v>
      </c>
      <c r="F20" s="6">
        <v>1100</v>
      </c>
      <c r="G20" s="6">
        <v>1100</v>
      </c>
      <c r="H20" s="6" t="s">
        <v>149</v>
      </c>
      <c r="I20">
        <v>44132</v>
      </c>
      <c r="J20" s="6" t="s">
        <v>152</v>
      </c>
      <c r="K20" s="14">
        <v>0.92</v>
      </c>
      <c r="L20">
        <v>103</v>
      </c>
      <c r="M20" s="15">
        <f>L20/(K20*1919)</f>
        <v>5.8341074382037748E-2</v>
      </c>
      <c r="N20" s="17" t="s">
        <v>178</v>
      </c>
      <c r="O20" s="17" t="s">
        <v>216</v>
      </c>
    </row>
    <row r="21" spans="1:19" x14ac:dyDescent="0.2">
      <c r="A21" s="6">
        <v>19</v>
      </c>
      <c r="B21" t="s">
        <v>47</v>
      </c>
      <c r="C21" s="9" t="s">
        <v>47</v>
      </c>
      <c r="D21" s="9" t="s">
        <v>160</v>
      </c>
      <c r="E21">
        <v>314</v>
      </c>
      <c r="F21" s="6">
        <v>356</v>
      </c>
      <c r="G21" s="6">
        <v>360</v>
      </c>
      <c r="H21" s="6" t="s">
        <v>149</v>
      </c>
      <c r="I21">
        <v>43148</v>
      </c>
      <c r="J21" s="6" t="s">
        <v>152</v>
      </c>
      <c r="K21" s="14">
        <v>0.53</v>
      </c>
      <c r="L21">
        <v>390</v>
      </c>
      <c r="M21" s="15">
        <f>L21/(K21*1919)</f>
        <v>0.38345443283156516</v>
      </c>
      <c r="N21" s="17" t="s">
        <v>185</v>
      </c>
      <c r="O21" s="17" t="s">
        <v>179</v>
      </c>
    </row>
    <row r="22" spans="1:19" x14ac:dyDescent="0.2">
      <c r="A22" s="6">
        <v>20</v>
      </c>
      <c r="B22" t="s">
        <v>90</v>
      </c>
      <c r="C22" s="9" t="s">
        <v>120</v>
      </c>
      <c r="D22" s="9" t="s">
        <v>160</v>
      </c>
      <c r="E22">
        <v>59</v>
      </c>
      <c r="F22" s="6">
        <v>66</v>
      </c>
      <c r="G22" s="6">
        <v>80</v>
      </c>
      <c r="H22" s="6" t="s">
        <v>149</v>
      </c>
      <c r="I22">
        <v>7405</v>
      </c>
      <c r="J22" s="6" t="s">
        <v>152</v>
      </c>
      <c r="K22" s="14">
        <v>0.56999999999999995</v>
      </c>
      <c r="L22">
        <v>356</v>
      </c>
      <c r="M22" s="15">
        <f>L22/(K22*1919)</f>
        <v>0.32546190907179362</v>
      </c>
      <c r="N22" s="17" t="s">
        <v>181</v>
      </c>
      <c r="O22" s="17" t="s">
        <v>216</v>
      </c>
    </row>
    <row r="23" spans="1:19" x14ac:dyDescent="0.2">
      <c r="A23" s="6">
        <v>21</v>
      </c>
      <c r="B23" t="s">
        <v>91</v>
      </c>
      <c r="C23" s="9" t="s">
        <v>121</v>
      </c>
      <c r="D23" s="9" t="s">
        <v>160</v>
      </c>
      <c r="E23">
        <v>34</v>
      </c>
      <c r="F23" s="6">
        <v>32</v>
      </c>
      <c r="G23" s="6">
        <v>38</v>
      </c>
      <c r="H23" s="6" t="s">
        <v>149</v>
      </c>
      <c r="I23">
        <v>5223</v>
      </c>
      <c r="J23" s="6" t="s">
        <v>152</v>
      </c>
      <c r="K23" s="14">
        <v>0.37</v>
      </c>
      <c r="L23">
        <v>111</v>
      </c>
      <c r="M23" s="15">
        <f>L23/(K23*1919)</f>
        <v>0.15633142261594582</v>
      </c>
      <c r="N23" s="17" t="s">
        <v>181</v>
      </c>
      <c r="O23" s="17" t="s">
        <v>216</v>
      </c>
    </row>
    <row r="24" spans="1:19" x14ac:dyDescent="0.2">
      <c r="A24" s="6">
        <v>22</v>
      </c>
      <c r="B24" t="s">
        <v>92</v>
      </c>
      <c r="C24" s="9" t="s">
        <v>35</v>
      </c>
      <c r="D24" s="9" t="s">
        <v>160</v>
      </c>
      <c r="E24">
        <v>54</v>
      </c>
      <c r="F24" s="6">
        <v>62</v>
      </c>
      <c r="G24" s="6">
        <v>80</v>
      </c>
      <c r="H24" s="6" t="s">
        <v>149</v>
      </c>
      <c r="I24">
        <v>4921</v>
      </c>
      <c r="J24" s="6" t="s">
        <v>152</v>
      </c>
      <c r="K24" s="14">
        <v>0.59</v>
      </c>
      <c r="L24">
        <v>267</v>
      </c>
      <c r="M24" s="15">
        <f>L24/(K24*1919)</f>
        <v>0.23582197648846062</v>
      </c>
      <c r="N24" s="20" t="s">
        <v>198</v>
      </c>
      <c r="O24" s="19" t="s">
        <v>216</v>
      </c>
      <c r="P24" t="s">
        <v>217</v>
      </c>
    </row>
    <row r="25" spans="1:19" x14ac:dyDescent="0.2">
      <c r="A25" s="6">
        <v>23</v>
      </c>
      <c r="B25" t="s">
        <v>93</v>
      </c>
      <c r="C25" s="9" t="s">
        <v>77</v>
      </c>
      <c r="D25" s="9" t="s">
        <v>160</v>
      </c>
      <c r="E25" s="9">
        <v>149</v>
      </c>
      <c r="F25" s="6">
        <v>150</v>
      </c>
      <c r="G25" s="6">
        <v>200</v>
      </c>
      <c r="H25" s="6" t="s">
        <v>149</v>
      </c>
      <c r="I25">
        <v>1419</v>
      </c>
      <c r="J25" s="6" t="s">
        <v>151</v>
      </c>
      <c r="K25" s="14">
        <v>0.47</v>
      </c>
      <c r="L25">
        <v>36</v>
      </c>
      <c r="M25" s="15">
        <f>L25/(K25*1919)</f>
        <v>3.991440577428404E-2</v>
      </c>
      <c r="N25" s="17" t="s">
        <v>187</v>
      </c>
      <c r="O25" s="17" t="s">
        <v>180</v>
      </c>
    </row>
    <row r="26" spans="1:19" x14ac:dyDescent="0.2">
      <c r="A26" s="6">
        <v>24</v>
      </c>
      <c r="B26" t="s">
        <v>94</v>
      </c>
      <c r="C26" s="9" t="s">
        <v>84</v>
      </c>
      <c r="D26" s="9" t="s">
        <v>160</v>
      </c>
      <c r="E26">
        <v>17</v>
      </c>
      <c r="F26" s="6">
        <v>17</v>
      </c>
      <c r="G26" s="6">
        <v>25</v>
      </c>
      <c r="H26" s="6" t="s">
        <v>149</v>
      </c>
      <c r="I26">
        <v>1064</v>
      </c>
      <c r="J26" s="6" t="s">
        <v>152</v>
      </c>
      <c r="K26" s="14">
        <v>0.12</v>
      </c>
      <c r="L26">
        <v>55</v>
      </c>
      <c r="M26" s="15">
        <f>L26/(K26*1919)</f>
        <v>0.2388396734410283</v>
      </c>
      <c r="N26" s="17" t="s">
        <v>181</v>
      </c>
      <c r="O26" s="17" t="s">
        <v>216</v>
      </c>
    </row>
    <row r="27" spans="1:19" x14ac:dyDescent="0.2">
      <c r="A27" s="6">
        <v>25</v>
      </c>
      <c r="B27" t="s">
        <v>95</v>
      </c>
      <c r="C27" s="9" t="s">
        <v>135</v>
      </c>
      <c r="D27" s="9" t="s">
        <v>160</v>
      </c>
      <c r="E27">
        <v>77</v>
      </c>
      <c r="F27" s="6">
        <v>85</v>
      </c>
      <c r="G27" s="6">
        <v>83</v>
      </c>
      <c r="H27" s="6" t="s">
        <v>149</v>
      </c>
      <c r="I27">
        <v>1023</v>
      </c>
      <c r="J27" s="6" t="s">
        <v>152</v>
      </c>
      <c r="K27" s="14">
        <v>0.3</v>
      </c>
      <c r="L27">
        <v>144</v>
      </c>
      <c r="M27" s="15">
        <f>L27/(K27*1919)</f>
        <v>0.25013027618551331</v>
      </c>
      <c r="N27" s="17" t="s">
        <v>185</v>
      </c>
      <c r="O27" s="17" t="s">
        <v>186</v>
      </c>
    </row>
    <row r="28" spans="1:19" x14ac:dyDescent="0.2">
      <c r="A28" s="6">
        <v>26</v>
      </c>
      <c r="B28" t="s">
        <v>38</v>
      </c>
      <c r="C28" s="9" t="s">
        <v>38</v>
      </c>
      <c r="D28" s="9" t="s">
        <v>160</v>
      </c>
      <c r="E28">
        <v>27</v>
      </c>
      <c r="F28" s="6">
        <v>38</v>
      </c>
      <c r="G28" s="6">
        <v>67</v>
      </c>
      <c r="H28" s="6" t="s">
        <v>149</v>
      </c>
      <c r="I28">
        <v>386</v>
      </c>
      <c r="J28" s="6" t="s">
        <v>152</v>
      </c>
      <c r="K28" s="14">
        <v>0.18</v>
      </c>
      <c r="L28">
        <v>126</v>
      </c>
      <c r="M28" s="15">
        <f>L28/(K28*1919)</f>
        <v>0.36477331943720692</v>
      </c>
      <c r="N28" s="17" t="s">
        <v>181</v>
      </c>
      <c r="O28" s="17" t="s">
        <v>194</v>
      </c>
    </row>
    <row r="29" spans="1:19" x14ac:dyDescent="0.2">
      <c r="A29" s="6">
        <v>27</v>
      </c>
      <c r="B29" t="s">
        <v>96</v>
      </c>
      <c r="C29" s="9" t="s">
        <v>85</v>
      </c>
      <c r="D29" s="9" t="s">
        <v>160</v>
      </c>
      <c r="E29">
        <v>9</v>
      </c>
      <c r="F29" s="6">
        <v>9</v>
      </c>
      <c r="G29" s="6">
        <v>12</v>
      </c>
      <c r="H29" s="6" t="s">
        <v>149</v>
      </c>
      <c r="I29">
        <v>738</v>
      </c>
      <c r="J29" s="6" t="s">
        <v>152</v>
      </c>
      <c r="K29" s="22">
        <f>0.21*0.6</f>
        <v>0.126</v>
      </c>
      <c r="L29">
        <v>109</v>
      </c>
      <c r="M29" s="15">
        <f>L29/(K29*1919)</f>
        <v>0.4507969593951876</v>
      </c>
      <c r="N29" s="17" t="s">
        <v>198</v>
      </c>
      <c r="O29" s="17" t="s">
        <v>216</v>
      </c>
      <c r="P29" t="s">
        <v>222</v>
      </c>
    </row>
    <row r="30" spans="1:19" x14ac:dyDescent="0.2">
      <c r="A30" s="6">
        <v>28</v>
      </c>
      <c r="B30" t="s">
        <v>51</v>
      </c>
      <c r="C30" s="9" t="s">
        <v>86</v>
      </c>
      <c r="D30" s="9" t="s">
        <v>160</v>
      </c>
      <c r="E30" s="9">
        <v>358</v>
      </c>
      <c r="F30" s="6">
        <v>393</v>
      </c>
      <c r="G30" s="6">
        <v>400</v>
      </c>
      <c r="H30" s="6" t="s">
        <v>149</v>
      </c>
      <c r="I30">
        <v>565</v>
      </c>
      <c r="J30" s="6" t="s">
        <v>151</v>
      </c>
      <c r="K30" s="14">
        <v>0.65</v>
      </c>
      <c r="L30">
        <v>6</v>
      </c>
      <c r="M30" s="15">
        <f>L30/(K30*1919)</f>
        <v>4.8101976189521781E-3</v>
      </c>
      <c r="N30" s="17" t="s">
        <v>181</v>
      </c>
      <c r="O30" s="17" t="s">
        <v>216</v>
      </c>
    </row>
    <row r="31" spans="1:19" x14ac:dyDescent="0.2">
      <c r="A31" s="6">
        <v>29</v>
      </c>
      <c r="B31" t="s">
        <v>52</v>
      </c>
      <c r="C31" s="9" t="s">
        <v>78</v>
      </c>
      <c r="D31" s="9" t="s">
        <v>160</v>
      </c>
      <c r="E31" s="6">
        <v>18</v>
      </c>
      <c r="F31" s="6">
        <v>18</v>
      </c>
      <c r="G31" s="6">
        <v>22</v>
      </c>
      <c r="H31" s="6" t="s">
        <v>149</v>
      </c>
      <c r="I31">
        <v>549</v>
      </c>
      <c r="J31" s="6" t="s">
        <v>151</v>
      </c>
      <c r="K31" s="14">
        <v>0.12</v>
      </c>
      <c r="L31">
        <v>79</v>
      </c>
      <c r="M31" s="15">
        <f>L31/(K31*1919)</f>
        <v>0.34306062185165886</v>
      </c>
      <c r="N31" s="17" t="s">
        <v>198</v>
      </c>
      <c r="O31" s="17" t="s">
        <v>180</v>
      </c>
    </row>
    <row r="32" spans="1:19" x14ac:dyDescent="0.2">
      <c r="A32" s="6">
        <v>30</v>
      </c>
      <c r="B32" t="s">
        <v>97</v>
      </c>
      <c r="C32" s="9" t="s">
        <v>30</v>
      </c>
      <c r="D32" s="9" t="s">
        <v>160</v>
      </c>
      <c r="E32">
        <v>92</v>
      </c>
      <c r="F32" s="6">
        <v>93</v>
      </c>
      <c r="G32" s="6">
        <v>108</v>
      </c>
      <c r="H32" s="6" t="s">
        <v>149</v>
      </c>
      <c r="I32">
        <v>495</v>
      </c>
      <c r="J32" s="6" t="s">
        <v>151</v>
      </c>
      <c r="K32" s="14">
        <v>0.11</v>
      </c>
      <c r="L32">
        <v>107</v>
      </c>
      <c r="M32" s="15">
        <f>L32/(K32*1919)</f>
        <v>0.50689279454261216</v>
      </c>
      <c r="N32" s="20" t="s">
        <v>187</v>
      </c>
      <c r="O32" s="20" t="s">
        <v>180</v>
      </c>
      <c r="P32" t="s">
        <v>209</v>
      </c>
    </row>
    <row r="33" spans="1:16" x14ac:dyDescent="0.2">
      <c r="A33" s="6">
        <v>31</v>
      </c>
      <c r="B33" t="s">
        <v>56</v>
      </c>
      <c r="C33" s="9" t="s">
        <v>79</v>
      </c>
      <c r="D33" s="9" t="s">
        <v>160</v>
      </c>
      <c r="E33">
        <v>1</v>
      </c>
      <c r="F33" s="6">
        <v>3</v>
      </c>
      <c r="G33" s="6">
        <v>3</v>
      </c>
      <c r="H33" s="6" t="s">
        <v>149</v>
      </c>
      <c r="I33">
        <v>358</v>
      </c>
      <c r="J33" s="6" t="s">
        <v>152</v>
      </c>
      <c r="K33" s="14">
        <v>0.13</v>
      </c>
      <c r="L33">
        <v>79</v>
      </c>
      <c r="M33" s="15">
        <f>L33/(K33*1919)</f>
        <v>0.31667134324768509</v>
      </c>
      <c r="N33" s="17" t="s">
        <v>198</v>
      </c>
      <c r="O33" s="17" t="s">
        <v>216</v>
      </c>
    </row>
    <row r="34" spans="1:16" x14ac:dyDescent="0.2">
      <c r="A34" s="6">
        <v>32</v>
      </c>
      <c r="B34" t="s">
        <v>57</v>
      </c>
      <c r="C34" s="9" t="s">
        <v>136</v>
      </c>
      <c r="D34" s="9" t="s">
        <v>160</v>
      </c>
      <c r="E34">
        <v>44</v>
      </c>
      <c r="F34" s="6">
        <v>48</v>
      </c>
      <c r="G34" s="6">
        <v>65</v>
      </c>
      <c r="H34" s="6" t="s">
        <v>149</v>
      </c>
      <c r="I34">
        <v>352</v>
      </c>
      <c r="J34" s="6" t="s">
        <v>152</v>
      </c>
      <c r="K34" s="14">
        <v>0.39</v>
      </c>
      <c r="L34">
        <v>42</v>
      </c>
      <c r="M34" s="15">
        <f>L34/(K34*1919)</f>
        <v>5.6118972221108746E-2</v>
      </c>
      <c r="N34" s="17" t="s">
        <v>181</v>
      </c>
      <c r="O34" s="17" t="s">
        <v>216</v>
      </c>
    </row>
    <row r="35" spans="1:16" x14ac:dyDescent="0.2">
      <c r="A35" s="6">
        <v>33</v>
      </c>
      <c r="B35" t="s">
        <v>58</v>
      </c>
      <c r="C35" s="9" t="s">
        <v>137</v>
      </c>
      <c r="D35" s="9" t="s">
        <v>160</v>
      </c>
      <c r="E35" s="9">
        <v>4</v>
      </c>
      <c r="F35" s="6">
        <v>4</v>
      </c>
      <c r="G35" s="6">
        <v>4</v>
      </c>
      <c r="H35" s="6" t="s">
        <v>149</v>
      </c>
      <c r="I35">
        <v>245</v>
      </c>
      <c r="J35" s="6" t="s">
        <v>151</v>
      </c>
      <c r="K35" s="14">
        <v>7.0000000000000007E-2</v>
      </c>
      <c r="L35">
        <v>36</v>
      </c>
      <c r="M35" s="15">
        <f>L35/(K35*1919)</f>
        <v>0.26799672448447848</v>
      </c>
      <c r="N35" s="18" t="s">
        <v>181</v>
      </c>
      <c r="O35" s="18" t="s">
        <v>216</v>
      </c>
    </row>
    <row r="36" spans="1:16" x14ac:dyDescent="0.2">
      <c r="A36" s="6">
        <v>34</v>
      </c>
      <c r="B36" t="s">
        <v>59</v>
      </c>
      <c r="C36" s="9" t="s">
        <v>80</v>
      </c>
      <c r="D36" s="9" t="s">
        <v>160</v>
      </c>
      <c r="E36" s="9">
        <v>16</v>
      </c>
      <c r="F36" s="6">
        <v>16</v>
      </c>
      <c r="G36" s="6">
        <v>17</v>
      </c>
      <c r="H36" s="6" t="s">
        <v>149</v>
      </c>
      <c r="I36">
        <v>231</v>
      </c>
      <c r="J36" s="6" t="s">
        <v>151</v>
      </c>
      <c r="K36" s="14">
        <v>0.11</v>
      </c>
      <c r="L36">
        <v>65</v>
      </c>
      <c r="M36" s="15">
        <f>L36/(K36*1919)</f>
        <v>0.30792552939504475</v>
      </c>
      <c r="N36" s="17" t="s">
        <v>196</v>
      </c>
      <c r="O36" s="17" t="s">
        <v>197</v>
      </c>
    </row>
    <row r="37" spans="1:16" x14ac:dyDescent="0.2">
      <c r="A37" s="6">
        <v>35</v>
      </c>
      <c r="B37" t="s">
        <v>60</v>
      </c>
      <c r="C37" s="9" t="s">
        <v>81</v>
      </c>
      <c r="D37" s="9" t="s">
        <v>160</v>
      </c>
      <c r="E37">
        <v>8</v>
      </c>
      <c r="F37" s="6">
        <v>8</v>
      </c>
      <c r="G37" s="6">
        <v>8</v>
      </c>
      <c r="H37" s="6" t="s">
        <v>149</v>
      </c>
      <c r="I37">
        <v>151</v>
      </c>
      <c r="J37" s="6" t="s">
        <v>151</v>
      </c>
      <c r="K37" s="14">
        <v>0.11</v>
      </c>
      <c r="L37">
        <v>54</v>
      </c>
      <c r="M37" s="15">
        <f>L37/(K37*1919)</f>
        <v>0.25581505518972947</v>
      </c>
      <c r="N37" s="17" t="s">
        <v>181</v>
      </c>
      <c r="O37" s="17" t="s">
        <v>192</v>
      </c>
    </row>
    <row r="38" spans="1:16" x14ac:dyDescent="0.2">
      <c r="A38" s="6">
        <v>36</v>
      </c>
      <c r="B38" t="s">
        <v>61</v>
      </c>
      <c r="C38" s="9" t="s">
        <v>138</v>
      </c>
      <c r="D38" s="9" t="s">
        <v>160</v>
      </c>
      <c r="E38">
        <v>368</v>
      </c>
      <c r="F38" s="6">
        <v>404</v>
      </c>
      <c r="G38" s="6">
        <v>415</v>
      </c>
      <c r="H38" s="6" t="s">
        <v>149</v>
      </c>
      <c r="I38">
        <v>134</v>
      </c>
      <c r="J38" s="6" t="s">
        <v>151</v>
      </c>
      <c r="K38" s="14">
        <v>0.52</v>
      </c>
      <c r="L38">
        <v>9</v>
      </c>
      <c r="M38" s="15">
        <f>L38/(K38*1919)</f>
        <v>9.0191205355353351E-3</v>
      </c>
      <c r="N38" s="17" t="s">
        <v>185</v>
      </c>
      <c r="O38" s="17" t="s">
        <v>201</v>
      </c>
    </row>
    <row r="39" spans="1:16" x14ac:dyDescent="0.2">
      <c r="A39" s="6">
        <v>37</v>
      </c>
      <c r="B39" t="s">
        <v>62</v>
      </c>
      <c r="C39" s="9" t="s">
        <v>139</v>
      </c>
      <c r="D39" s="9" t="s">
        <v>160</v>
      </c>
      <c r="E39" s="9">
        <v>4</v>
      </c>
      <c r="F39" s="6">
        <v>7</v>
      </c>
      <c r="G39" s="6">
        <v>5</v>
      </c>
      <c r="H39" s="6" t="s">
        <v>149</v>
      </c>
      <c r="I39">
        <v>176</v>
      </c>
      <c r="J39" s="6" t="s">
        <v>151</v>
      </c>
      <c r="K39" s="14">
        <v>0.13</v>
      </c>
      <c r="L39">
        <v>11</v>
      </c>
      <c r="M39" s="15">
        <f>L39/(K39*1919)</f>
        <v>4.4093478173728301E-2</v>
      </c>
      <c r="N39" s="17" t="s">
        <v>178</v>
      </c>
      <c r="O39" s="17" t="s">
        <v>216</v>
      </c>
    </row>
    <row r="40" spans="1:16" x14ac:dyDescent="0.2">
      <c r="A40" s="6">
        <v>38</v>
      </c>
      <c r="B40" t="s">
        <v>98</v>
      </c>
      <c r="C40" s="9" t="s">
        <v>82</v>
      </c>
      <c r="D40" s="9" t="s">
        <v>160</v>
      </c>
      <c r="E40" s="9">
        <v>27</v>
      </c>
      <c r="F40" s="6">
        <v>27</v>
      </c>
      <c r="G40" s="6">
        <v>28</v>
      </c>
      <c r="H40" s="6" t="s">
        <v>149</v>
      </c>
      <c r="I40">
        <v>87</v>
      </c>
      <c r="J40" s="6" t="s">
        <v>151</v>
      </c>
      <c r="K40" s="14">
        <v>4.5999999999999999E-2</v>
      </c>
      <c r="L40">
        <v>30</v>
      </c>
      <c r="M40" s="15">
        <f>L40/(K40*1919)</f>
        <v>0.33985091873031698</v>
      </c>
      <c r="N40" s="17" t="s">
        <v>218</v>
      </c>
      <c r="O40" s="17" t="s">
        <v>183</v>
      </c>
    </row>
    <row r="41" spans="1:16" x14ac:dyDescent="0.2">
      <c r="A41" s="6">
        <v>39</v>
      </c>
      <c r="B41" t="s">
        <v>99</v>
      </c>
      <c r="C41" s="9" t="s">
        <v>133</v>
      </c>
      <c r="D41" s="9" t="s">
        <v>160</v>
      </c>
      <c r="E41">
        <v>1</v>
      </c>
      <c r="F41" s="6">
        <v>1</v>
      </c>
      <c r="G41" s="6">
        <v>2</v>
      </c>
      <c r="H41" s="6" t="s">
        <v>149</v>
      </c>
      <c r="I41">
        <v>73</v>
      </c>
      <c r="J41" s="6" t="s">
        <v>152</v>
      </c>
      <c r="K41" s="14">
        <v>4.3999999999999997E-2</v>
      </c>
      <c r="L41">
        <v>15</v>
      </c>
      <c r="M41" s="15">
        <f>L41/(K41*1919)</f>
        <v>0.1776493438817566</v>
      </c>
      <c r="N41" s="17" t="s">
        <v>181</v>
      </c>
      <c r="O41" s="17" t="s">
        <v>216</v>
      </c>
    </row>
    <row r="42" spans="1:16" x14ac:dyDescent="0.2">
      <c r="A42" s="6">
        <v>40</v>
      </c>
      <c r="B42" t="s">
        <v>100</v>
      </c>
      <c r="C42" s="9" t="s">
        <v>83</v>
      </c>
      <c r="D42" s="9" t="s">
        <v>160</v>
      </c>
      <c r="E42">
        <v>11</v>
      </c>
      <c r="F42" s="6">
        <v>11</v>
      </c>
      <c r="G42" s="6">
        <v>14</v>
      </c>
      <c r="H42" s="6" t="s">
        <v>149</v>
      </c>
      <c r="I42">
        <v>54</v>
      </c>
      <c r="J42" s="6" t="s">
        <v>151</v>
      </c>
      <c r="K42" s="14">
        <v>0.14000000000000001</v>
      </c>
      <c r="L42">
        <v>15</v>
      </c>
      <c r="M42" s="15">
        <f>L42/(K42*1919)</f>
        <v>5.5832650934266356E-2</v>
      </c>
      <c r="N42" s="17" t="s">
        <v>181</v>
      </c>
      <c r="O42" s="17" t="s">
        <v>194</v>
      </c>
    </row>
    <row r="43" spans="1:16" x14ac:dyDescent="0.2">
      <c r="A43" s="6">
        <v>41</v>
      </c>
      <c r="B43" t="s">
        <v>101</v>
      </c>
      <c r="C43" s="9" t="s">
        <v>36</v>
      </c>
      <c r="D43" s="9" t="s">
        <v>160</v>
      </c>
      <c r="E43">
        <v>39</v>
      </c>
      <c r="F43" s="6">
        <v>39</v>
      </c>
      <c r="G43" s="6">
        <v>41</v>
      </c>
      <c r="H43" s="6" t="s">
        <v>149</v>
      </c>
      <c r="I43">
        <v>269</v>
      </c>
      <c r="J43" s="6" t="s">
        <v>151</v>
      </c>
      <c r="K43" s="14">
        <v>0.23</v>
      </c>
      <c r="L43">
        <v>57</v>
      </c>
      <c r="M43" s="15">
        <f>L43/(K43*1919)</f>
        <v>0.12914334911752046</v>
      </c>
      <c r="N43" s="17" t="s">
        <v>185</v>
      </c>
      <c r="O43" s="17" t="s">
        <v>179</v>
      </c>
    </row>
    <row r="44" spans="1:16" x14ac:dyDescent="0.2">
      <c r="A44" s="6">
        <v>42</v>
      </c>
      <c r="B44" t="s">
        <v>102</v>
      </c>
      <c r="C44" s="9" t="s">
        <v>37</v>
      </c>
      <c r="D44" s="9" t="s">
        <v>160</v>
      </c>
      <c r="E44" s="9">
        <v>20</v>
      </c>
      <c r="F44" s="6">
        <v>20</v>
      </c>
      <c r="G44" s="6">
        <v>23</v>
      </c>
      <c r="H44" s="6" t="s">
        <v>149</v>
      </c>
      <c r="I44">
        <v>37</v>
      </c>
      <c r="J44" s="6" t="s">
        <v>151</v>
      </c>
      <c r="K44" s="14">
        <v>6.2E-2</v>
      </c>
      <c r="L44">
        <v>16</v>
      </c>
      <c r="M44" s="15">
        <f>L44/(K44*1919)</f>
        <v>0.13447864311049101</v>
      </c>
      <c r="N44" s="17" t="s">
        <v>185</v>
      </c>
      <c r="O44" s="17" t="s">
        <v>179</v>
      </c>
    </row>
    <row r="45" spans="1:16" ht="64" x14ac:dyDescent="0.2">
      <c r="A45" s="6">
        <v>43</v>
      </c>
      <c r="B45" t="s">
        <v>27</v>
      </c>
      <c r="C45" s="9" t="s">
        <v>16</v>
      </c>
      <c r="D45" s="9" t="s">
        <v>163</v>
      </c>
      <c r="E45">
        <v>584</v>
      </c>
      <c r="F45">
        <v>875</v>
      </c>
      <c r="G45">
        <v>799</v>
      </c>
      <c r="H45" s="6" t="s">
        <v>149</v>
      </c>
      <c r="I45">
        <v>2912</v>
      </c>
      <c r="J45" s="6" t="s">
        <v>152</v>
      </c>
      <c r="K45" s="14">
        <v>0.56999999999999995</v>
      </c>
      <c r="L45">
        <v>333</v>
      </c>
      <c r="M45" s="15">
        <f>L45/(K45*1919)</f>
        <v>0.30443487562052607</v>
      </c>
      <c r="N45" s="19" t="s">
        <v>200</v>
      </c>
      <c r="O45" s="19" t="s">
        <v>201</v>
      </c>
      <c r="P45" t="s">
        <v>214</v>
      </c>
    </row>
    <row r="46" spans="1:16" x14ac:dyDescent="0.2">
      <c r="A46" s="6">
        <v>44</v>
      </c>
      <c r="B46" t="s">
        <v>118</v>
      </c>
      <c r="C46" s="9" t="s">
        <v>29</v>
      </c>
      <c r="D46" s="9" t="s">
        <v>163</v>
      </c>
      <c r="E46">
        <v>124</v>
      </c>
      <c r="F46">
        <v>250</v>
      </c>
      <c r="G46">
        <v>270</v>
      </c>
      <c r="H46" s="6" t="s">
        <v>149</v>
      </c>
      <c r="I46">
        <v>3012</v>
      </c>
      <c r="J46" s="6" t="s">
        <v>152</v>
      </c>
      <c r="K46" s="14">
        <v>0.59</v>
      </c>
      <c r="L46">
        <v>251</v>
      </c>
      <c r="M46" s="15">
        <f>L46/(K46*1919)</f>
        <v>0.22169032246668019</v>
      </c>
      <c r="N46" s="17" t="s">
        <v>218</v>
      </c>
      <c r="O46" s="17" t="s">
        <v>183</v>
      </c>
    </row>
    <row r="47" spans="1:16" x14ac:dyDescent="0.2">
      <c r="A47" s="6">
        <v>46</v>
      </c>
      <c r="B47" t="s">
        <v>64</v>
      </c>
      <c r="C47" s="9" t="s">
        <v>33</v>
      </c>
      <c r="D47" s="9" t="s">
        <v>163</v>
      </c>
      <c r="E47" s="9">
        <v>5</v>
      </c>
      <c r="F47" s="6">
        <v>5</v>
      </c>
      <c r="G47" s="6">
        <v>6</v>
      </c>
      <c r="H47" s="6" t="s">
        <v>149</v>
      </c>
      <c r="I47">
        <v>260</v>
      </c>
      <c r="J47" s="6" t="s">
        <v>151</v>
      </c>
      <c r="K47" s="22">
        <v>0.19</v>
      </c>
      <c r="L47">
        <v>112</v>
      </c>
      <c r="M47" s="15">
        <f>L47/(K47*1919)</f>
        <v>0.30717753215764787</v>
      </c>
      <c r="N47" s="17" t="s">
        <v>220</v>
      </c>
      <c r="O47" s="17" t="s">
        <v>195</v>
      </c>
      <c r="P47" t="s">
        <v>222</v>
      </c>
    </row>
    <row r="48" spans="1:16" x14ac:dyDescent="0.2">
      <c r="A48" s="6">
        <v>47</v>
      </c>
      <c r="B48" t="s">
        <v>66</v>
      </c>
      <c r="C48" s="9" t="s">
        <v>54</v>
      </c>
      <c r="D48" s="9" t="s">
        <v>163</v>
      </c>
      <c r="E48" s="9">
        <v>4</v>
      </c>
      <c r="F48">
        <v>5</v>
      </c>
      <c r="G48">
        <v>5</v>
      </c>
      <c r="H48" s="6" t="s">
        <v>149</v>
      </c>
      <c r="I48">
        <v>136</v>
      </c>
      <c r="J48" s="6" t="s">
        <v>151</v>
      </c>
      <c r="K48" s="14">
        <v>5.1999999999999998E-2</v>
      </c>
      <c r="L48">
        <v>52</v>
      </c>
      <c r="M48" s="15">
        <f>L48/(K48*1919)</f>
        <v>0.52110474205315271</v>
      </c>
      <c r="N48" s="17" t="s">
        <v>220</v>
      </c>
      <c r="O48" s="17" t="s">
        <v>193</v>
      </c>
    </row>
    <row r="49" spans="1:16" x14ac:dyDescent="0.2">
      <c r="A49" s="6">
        <v>48</v>
      </c>
      <c r="B49" t="s">
        <v>65</v>
      </c>
      <c r="C49" s="9" t="s">
        <v>34</v>
      </c>
      <c r="D49" s="9" t="s">
        <v>163</v>
      </c>
      <c r="E49" s="9">
        <v>2</v>
      </c>
      <c r="F49">
        <v>2</v>
      </c>
      <c r="G49">
        <v>3</v>
      </c>
      <c r="H49" s="6" t="s">
        <v>149</v>
      </c>
      <c r="I49">
        <v>325</v>
      </c>
      <c r="J49" s="6"/>
      <c r="K49" s="14">
        <v>0.11</v>
      </c>
      <c r="L49">
        <v>98</v>
      </c>
      <c r="M49" s="15">
        <f>L49/(K49*1919)</f>
        <v>0.46425695201099054</v>
      </c>
      <c r="N49" s="17" t="s">
        <v>219</v>
      </c>
      <c r="O49" s="17" t="s">
        <v>179</v>
      </c>
    </row>
    <row r="50" spans="1:16" x14ac:dyDescent="0.2">
      <c r="A50" s="6">
        <v>49</v>
      </c>
      <c r="B50" t="s">
        <v>108</v>
      </c>
      <c r="C50" s="9" t="s">
        <v>164</v>
      </c>
      <c r="D50" s="9" t="s">
        <v>163</v>
      </c>
      <c r="E50" s="9">
        <v>8</v>
      </c>
      <c r="F50">
        <v>12</v>
      </c>
      <c r="G50">
        <v>15</v>
      </c>
      <c r="H50" s="6" t="s">
        <v>149</v>
      </c>
      <c r="I50">
        <v>50</v>
      </c>
      <c r="J50" s="6" t="s">
        <v>151</v>
      </c>
      <c r="K50" s="14">
        <v>2.4E-2</v>
      </c>
      <c r="L50">
        <v>32</v>
      </c>
      <c r="M50" s="15">
        <f>L50/(K50*1919)</f>
        <v>0.69480632273753684</v>
      </c>
      <c r="N50" s="17" t="s">
        <v>218</v>
      </c>
      <c r="O50" s="19"/>
      <c r="P50" t="s">
        <v>205</v>
      </c>
    </row>
    <row r="51" spans="1:16" x14ac:dyDescent="0.2">
      <c r="A51" s="6">
        <v>50</v>
      </c>
      <c r="B51" t="s">
        <v>63</v>
      </c>
      <c r="C51" s="9" t="s">
        <v>32</v>
      </c>
      <c r="D51" s="9" t="s">
        <v>163</v>
      </c>
      <c r="E51">
        <v>16</v>
      </c>
      <c r="F51">
        <v>22</v>
      </c>
      <c r="G51">
        <v>30</v>
      </c>
      <c r="H51" s="6" t="s">
        <v>149</v>
      </c>
      <c r="I51">
        <v>618</v>
      </c>
      <c r="J51" s="6" t="s">
        <v>152</v>
      </c>
      <c r="K51" s="14">
        <v>0.11</v>
      </c>
      <c r="L51">
        <v>65</v>
      </c>
      <c r="M51" s="15">
        <f>L51/(K51*1919)</f>
        <v>0.30792552939504475</v>
      </c>
      <c r="N51" s="17" t="s">
        <v>218</v>
      </c>
      <c r="O51" s="17" t="s">
        <v>180</v>
      </c>
    </row>
    <row r="52" spans="1:16" x14ac:dyDescent="0.2">
      <c r="A52" s="6">
        <v>51</v>
      </c>
      <c r="B52" s="2" t="s">
        <v>11</v>
      </c>
      <c r="C52" s="9" t="s">
        <v>17</v>
      </c>
      <c r="D52" s="9" t="s">
        <v>163</v>
      </c>
      <c r="E52" s="9">
        <v>28</v>
      </c>
      <c r="F52" s="6">
        <v>45</v>
      </c>
      <c r="G52" s="6">
        <v>45</v>
      </c>
      <c r="H52" s="6" t="s">
        <v>149</v>
      </c>
      <c r="I52">
        <v>189</v>
      </c>
      <c r="J52" s="6" t="s">
        <v>151</v>
      </c>
      <c r="K52" s="22">
        <f>0.2*0.6</f>
        <v>0.12</v>
      </c>
      <c r="L52">
        <v>44</v>
      </c>
      <c r="M52" s="15">
        <f>L52/(K52*1919)</f>
        <v>0.19107173875282266</v>
      </c>
      <c r="N52" s="17" t="s">
        <v>218</v>
      </c>
      <c r="O52" s="17" t="s">
        <v>180</v>
      </c>
      <c r="P52" t="s">
        <v>222</v>
      </c>
    </row>
    <row r="53" spans="1:16" x14ac:dyDescent="0.2">
      <c r="A53" s="6">
        <v>52</v>
      </c>
      <c r="B53" s="2" t="s">
        <v>12</v>
      </c>
      <c r="C53" s="9" t="s">
        <v>55</v>
      </c>
      <c r="D53" s="9" t="s">
        <v>163</v>
      </c>
      <c r="E53">
        <v>2</v>
      </c>
      <c r="F53" s="6">
        <v>2</v>
      </c>
      <c r="G53" s="6">
        <v>6</v>
      </c>
      <c r="H53" s="6" t="s">
        <v>149</v>
      </c>
      <c r="I53">
        <v>13</v>
      </c>
      <c r="J53" s="6" t="s">
        <v>152</v>
      </c>
      <c r="K53" s="14">
        <v>0.15</v>
      </c>
      <c r="L53">
        <v>7</v>
      </c>
      <c r="M53" s="15">
        <f>L53/(K53*1919)</f>
        <v>2.4318221295813795E-2</v>
      </c>
      <c r="N53" s="17" t="s">
        <v>221</v>
      </c>
      <c r="O53" s="17" t="s">
        <v>201</v>
      </c>
    </row>
    <row r="54" spans="1:16" ht="80" x14ac:dyDescent="0.2">
      <c r="A54" s="6">
        <v>53</v>
      </c>
      <c r="B54" t="s">
        <v>103</v>
      </c>
      <c r="C54" s="9" t="s">
        <v>48</v>
      </c>
      <c r="D54" s="9" t="s">
        <v>163</v>
      </c>
      <c r="E54">
        <v>325</v>
      </c>
      <c r="F54" s="6">
        <v>480</v>
      </c>
      <c r="G54" s="6">
        <v>490</v>
      </c>
      <c r="H54" s="6" t="s">
        <v>149</v>
      </c>
      <c r="I54">
        <v>5659</v>
      </c>
      <c r="J54" s="6" t="s">
        <v>152</v>
      </c>
      <c r="K54" s="14">
        <v>0.61</v>
      </c>
      <c r="L54">
        <v>423</v>
      </c>
      <c r="M54" s="15">
        <f>L54/(K54*1919)</f>
        <v>0.36135623916144854</v>
      </c>
      <c r="N54" s="17" t="s">
        <v>218</v>
      </c>
      <c r="O54" s="17" t="s">
        <v>180</v>
      </c>
    </row>
    <row r="55" spans="1:16" x14ac:dyDescent="0.2">
      <c r="A55" s="6">
        <v>54</v>
      </c>
      <c r="B55" t="s">
        <v>28</v>
      </c>
      <c r="C55" s="9" t="s">
        <v>10</v>
      </c>
      <c r="D55" s="9" t="s">
        <v>163</v>
      </c>
      <c r="E55">
        <v>22</v>
      </c>
      <c r="F55">
        <v>40</v>
      </c>
      <c r="G55">
        <v>40</v>
      </c>
      <c r="H55" s="6" t="s">
        <v>149</v>
      </c>
      <c r="I55">
        <v>503</v>
      </c>
      <c r="J55" s="6" t="s">
        <v>152</v>
      </c>
      <c r="K55" s="14">
        <v>0.24</v>
      </c>
      <c r="L55">
        <v>204</v>
      </c>
      <c r="M55" s="15">
        <f>L55/(K55*1919)</f>
        <v>0.44293903074517976</v>
      </c>
      <c r="N55" s="17" t="s">
        <v>218</v>
      </c>
      <c r="O55" s="17" t="s">
        <v>180</v>
      </c>
    </row>
    <row r="56" spans="1:16" x14ac:dyDescent="0.2">
      <c r="A56" s="6">
        <v>55</v>
      </c>
      <c r="B56" t="s">
        <v>104</v>
      </c>
      <c r="C56" s="9" t="s">
        <v>49</v>
      </c>
      <c r="D56" s="9" t="s">
        <v>163</v>
      </c>
      <c r="E56">
        <v>49</v>
      </c>
      <c r="F56">
        <v>80</v>
      </c>
      <c r="G56">
        <v>90</v>
      </c>
      <c r="H56" s="6" t="s">
        <v>149</v>
      </c>
      <c r="I56">
        <v>2788</v>
      </c>
      <c r="J56" s="6" t="s">
        <v>152</v>
      </c>
      <c r="K56" s="14">
        <v>0.45</v>
      </c>
      <c r="L56">
        <v>320</v>
      </c>
      <c r="M56" s="15">
        <f>L56/(K56*1919)</f>
        <v>0.37056337212668633</v>
      </c>
      <c r="N56" s="17" t="s">
        <v>220</v>
      </c>
      <c r="O56" s="17" t="s">
        <v>180</v>
      </c>
    </row>
    <row r="57" spans="1:16" x14ac:dyDescent="0.2">
      <c r="A57" s="6">
        <v>56</v>
      </c>
      <c r="B57" t="s">
        <v>105</v>
      </c>
      <c r="C57" s="9" t="s">
        <v>50</v>
      </c>
      <c r="D57" s="9" t="s">
        <v>163</v>
      </c>
      <c r="E57">
        <v>127</v>
      </c>
      <c r="F57">
        <v>150</v>
      </c>
      <c r="G57">
        <v>150</v>
      </c>
      <c r="H57" s="6" t="s">
        <v>149</v>
      </c>
      <c r="I57">
        <v>2224</v>
      </c>
      <c r="J57" s="6" t="s">
        <v>152</v>
      </c>
      <c r="K57" s="14">
        <v>0.73</v>
      </c>
      <c r="L57">
        <v>391</v>
      </c>
      <c r="M57" s="15">
        <f>L57/(K57*1919)</f>
        <v>0.27911226594901739</v>
      </c>
      <c r="N57" s="17" t="s">
        <v>218</v>
      </c>
      <c r="O57" s="17" t="s">
        <v>188</v>
      </c>
    </row>
    <row r="58" spans="1:16" x14ac:dyDescent="0.2">
      <c r="A58" s="6">
        <v>57</v>
      </c>
      <c r="B58" t="s">
        <v>106</v>
      </c>
      <c r="C58" s="9" t="s">
        <v>21</v>
      </c>
      <c r="D58" s="9" t="s">
        <v>163</v>
      </c>
      <c r="E58">
        <v>6</v>
      </c>
      <c r="F58">
        <v>6</v>
      </c>
      <c r="G58">
        <v>7</v>
      </c>
      <c r="H58" s="6" t="s">
        <v>149</v>
      </c>
      <c r="I58">
        <v>5</v>
      </c>
      <c r="J58" s="6" t="s">
        <v>152</v>
      </c>
      <c r="K58" s="14">
        <v>2.1000000000000001E-2</v>
      </c>
      <c r="L58">
        <v>4</v>
      </c>
      <c r="M58" s="15">
        <f>L58/(K58*1919)</f>
        <v>9.9258046105362416E-2</v>
      </c>
      <c r="N58" s="17" t="s">
        <v>218</v>
      </c>
      <c r="O58" s="17" t="s">
        <v>188</v>
      </c>
    </row>
    <row r="59" spans="1:16" x14ac:dyDescent="0.2">
      <c r="A59" s="6">
        <v>58</v>
      </c>
      <c r="B59" t="s">
        <v>107</v>
      </c>
      <c r="C59" s="9" t="s">
        <v>22</v>
      </c>
      <c r="D59" s="9" t="s">
        <v>163</v>
      </c>
      <c r="E59" s="9">
        <v>11</v>
      </c>
      <c r="F59">
        <v>13</v>
      </c>
      <c r="G59">
        <v>13</v>
      </c>
      <c r="H59" s="6" t="s">
        <v>149</v>
      </c>
      <c r="I59">
        <v>57</v>
      </c>
      <c r="J59" s="6" t="s">
        <v>151</v>
      </c>
      <c r="K59" s="14">
        <v>0.12</v>
      </c>
      <c r="L59">
        <v>44</v>
      </c>
      <c r="M59" s="15">
        <f>L59/(K59*1919)</f>
        <v>0.19107173875282266</v>
      </c>
      <c r="N59" s="17" t="s">
        <v>218</v>
      </c>
      <c r="O59" s="17" t="s">
        <v>188</v>
      </c>
    </row>
    <row r="60" spans="1:16" x14ac:dyDescent="0.2">
      <c r="A60" s="6">
        <v>59</v>
      </c>
      <c r="B60" t="s">
        <v>23</v>
      </c>
      <c r="C60" s="9" t="s">
        <v>3</v>
      </c>
      <c r="D60" s="9" t="s">
        <v>163</v>
      </c>
      <c r="E60" s="9">
        <v>22</v>
      </c>
      <c r="F60" s="3">
        <v>30</v>
      </c>
      <c r="G60" s="3">
        <v>28</v>
      </c>
      <c r="H60" s="6" t="s">
        <v>149</v>
      </c>
      <c r="I60">
        <v>115</v>
      </c>
      <c r="J60" s="6" t="s">
        <v>151</v>
      </c>
      <c r="K60" s="14">
        <v>0.11</v>
      </c>
      <c r="L60">
        <v>55</v>
      </c>
      <c r="M60" s="15">
        <f>L60/(K60*1919)</f>
        <v>0.26055237102657636</v>
      </c>
      <c r="N60" s="17" t="s">
        <v>218</v>
      </c>
      <c r="O60" s="17" t="s">
        <v>188</v>
      </c>
    </row>
    <row r="61" spans="1:16" ht="32" x14ac:dyDescent="0.2">
      <c r="A61" s="6">
        <v>60</v>
      </c>
      <c r="B61" s="2" t="s">
        <v>1</v>
      </c>
      <c r="C61" s="9" t="s">
        <v>8</v>
      </c>
      <c r="D61" s="9" t="s">
        <v>163</v>
      </c>
      <c r="E61">
        <v>2</v>
      </c>
      <c r="F61" s="3">
        <v>10</v>
      </c>
      <c r="G61">
        <v>10</v>
      </c>
      <c r="H61" s="6" t="s">
        <v>149</v>
      </c>
      <c r="I61">
        <v>488</v>
      </c>
      <c r="J61" s="6" t="s">
        <v>152</v>
      </c>
      <c r="K61" s="14">
        <v>0.12</v>
      </c>
      <c r="L61">
        <v>129</v>
      </c>
      <c r="M61" s="15">
        <f>L61/(K61*1919)</f>
        <v>0.56018759770713911</v>
      </c>
      <c r="N61" s="17" t="s">
        <v>218</v>
      </c>
      <c r="O61" s="17" t="s">
        <v>180</v>
      </c>
    </row>
    <row r="62" spans="1:16" ht="32" x14ac:dyDescent="0.2">
      <c r="A62" s="6">
        <v>61</v>
      </c>
      <c r="B62" t="s">
        <v>4</v>
      </c>
      <c r="C62" s="9" t="s">
        <v>7</v>
      </c>
      <c r="D62" s="9" t="s">
        <v>163</v>
      </c>
      <c r="E62" s="9">
        <v>1</v>
      </c>
      <c r="F62">
        <v>1</v>
      </c>
      <c r="G62">
        <v>1</v>
      </c>
      <c r="H62" s="6" t="s">
        <v>149</v>
      </c>
      <c r="I62">
        <v>25</v>
      </c>
      <c r="J62" s="6" t="s">
        <v>151</v>
      </c>
      <c r="K62" s="14">
        <v>1.0999999999999999E-2</v>
      </c>
      <c r="L62">
        <v>12</v>
      </c>
      <c r="M62" s="15">
        <f>L62/(K62*1919)</f>
        <v>0.56847790042162116</v>
      </c>
      <c r="N62" s="17" t="s">
        <v>218</v>
      </c>
      <c r="O62" s="17" t="s">
        <v>180</v>
      </c>
    </row>
    <row r="63" spans="1:16" x14ac:dyDescent="0.2">
      <c r="A63" s="6">
        <v>62</v>
      </c>
      <c r="B63" t="s">
        <v>67</v>
      </c>
      <c r="C63" s="9" t="s">
        <v>13</v>
      </c>
      <c r="D63" s="9" t="s">
        <v>163</v>
      </c>
      <c r="E63">
        <v>19</v>
      </c>
      <c r="F63" s="6">
        <v>28</v>
      </c>
      <c r="G63" s="6">
        <v>28</v>
      </c>
      <c r="H63" s="6" t="s">
        <v>149</v>
      </c>
      <c r="I63">
        <v>218</v>
      </c>
      <c r="J63" s="6" t="s">
        <v>152</v>
      </c>
      <c r="K63" s="22">
        <v>0.14000000000000001</v>
      </c>
      <c r="L63">
        <v>49</v>
      </c>
      <c r="M63" s="15">
        <f>L63/(K63*1919)</f>
        <v>0.18238665971860343</v>
      </c>
      <c r="N63" s="17" t="s">
        <v>218</v>
      </c>
      <c r="O63" s="17" t="s">
        <v>183</v>
      </c>
      <c r="P63" t="s">
        <v>222</v>
      </c>
    </row>
    <row r="64" spans="1:16" x14ac:dyDescent="0.2">
      <c r="A64" s="6">
        <v>63</v>
      </c>
      <c r="B64" s="2" t="s">
        <v>89</v>
      </c>
      <c r="C64" s="9" t="s">
        <v>88</v>
      </c>
      <c r="D64" s="9" t="s">
        <v>163</v>
      </c>
      <c r="E64">
        <v>13</v>
      </c>
      <c r="F64" s="6">
        <v>28</v>
      </c>
      <c r="G64" s="6">
        <v>30</v>
      </c>
      <c r="H64" s="6" t="s">
        <v>149</v>
      </c>
      <c r="I64">
        <v>40</v>
      </c>
      <c r="J64" s="6" t="s">
        <v>152</v>
      </c>
      <c r="K64" s="14">
        <v>0.14000000000000001</v>
      </c>
      <c r="L64">
        <v>13</v>
      </c>
      <c r="M64" s="15">
        <f>L64/(K64*1919)</f>
        <v>4.8388297476364174E-2</v>
      </c>
      <c r="N64" s="17" t="s">
        <v>218</v>
      </c>
      <c r="O64" s="17" t="s">
        <v>180</v>
      </c>
    </row>
    <row r="65" spans="1:19" x14ac:dyDescent="0.2">
      <c r="A65" s="6">
        <v>64</v>
      </c>
      <c r="B65" t="s">
        <v>68</v>
      </c>
      <c r="C65" s="9" t="s">
        <v>14</v>
      </c>
      <c r="D65" s="9" t="s">
        <v>163</v>
      </c>
      <c r="E65">
        <v>40</v>
      </c>
      <c r="F65">
        <v>45</v>
      </c>
      <c r="G65" s="6">
        <v>45</v>
      </c>
      <c r="H65" s="6" t="s">
        <v>149</v>
      </c>
      <c r="I65">
        <v>32</v>
      </c>
      <c r="J65" s="6" t="s">
        <v>151</v>
      </c>
      <c r="K65" s="14">
        <v>0.2</v>
      </c>
      <c r="L65">
        <v>15</v>
      </c>
      <c r="M65" s="15">
        <f>L65/(K65*1919)</f>
        <v>3.9082855653986448E-2</v>
      </c>
      <c r="N65" s="17" t="s">
        <v>218</v>
      </c>
      <c r="O65" s="17" t="s">
        <v>180</v>
      </c>
    </row>
    <row r="66" spans="1:19" x14ac:dyDescent="0.2">
      <c r="A66" s="6">
        <v>65</v>
      </c>
      <c r="B66" t="s">
        <v>69</v>
      </c>
      <c r="C66" s="9" t="s">
        <v>15</v>
      </c>
      <c r="D66" s="9" t="s">
        <v>163</v>
      </c>
      <c r="E66">
        <v>0</v>
      </c>
      <c r="F66">
        <v>0</v>
      </c>
      <c r="G66">
        <v>1</v>
      </c>
      <c r="H66" s="6" t="s">
        <v>149</v>
      </c>
      <c r="I66">
        <v>10</v>
      </c>
      <c r="J66" s="6" t="s">
        <v>152</v>
      </c>
      <c r="K66" s="24">
        <v>3.0000000000000001E-3</v>
      </c>
      <c r="L66">
        <v>4</v>
      </c>
      <c r="M66" s="15">
        <f>L66/(K66*1919)</f>
        <v>0.69480632273753684</v>
      </c>
      <c r="N66" s="18" t="s">
        <v>220</v>
      </c>
      <c r="O66" s="18" t="s">
        <v>180</v>
      </c>
    </row>
    <row r="67" spans="1:19" x14ac:dyDescent="0.2">
      <c r="A67" s="6">
        <v>66</v>
      </c>
      <c r="B67" t="s">
        <v>70</v>
      </c>
      <c r="C67" s="12" t="s">
        <v>9</v>
      </c>
      <c r="D67" s="9" t="s">
        <v>163</v>
      </c>
      <c r="E67">
        <v>0</v>
      </c>
      <c r="F67" s="4">
        <v>0</v>
      </c>
      <c r="G67" s="4">
        <v>1</v>
      </c>
      <c r="H67" s="6" t="s">
        <v>149</v>
      </c>
      <c r="I67">
        <v>97</v>
      </c>
      <c r="J67" s="10" t="s">
        <v>152</v>
      </c>
      <c r="K67" s="21">
        <v>1.9E-2</v>
      </c>
      <c r="L67">
        <v>17</v>
      </c>
      <c r="M67" s="15">
        <f>L67/(K67*1919)</f>
        <v>0.46625161131071557</v>
      </c>
      <c r="N67" s="19"/>
      <c r="O67" s="19"/>
      <c r="P67" t="s">
        <v>208</v>
      </c>
    </row>
    <row r="68" spans="1:19" s="6" customFormat="1" x14ac:dyDescent="0.2">
      <c r="A68" s="6">
        <v>67</v>
      </c>
      <c r="B68" s="6" t="s">
        <v>2</v>
      </c>
      <c r="C68" s="8" t="s">
        <v>174</v>
      </c>
      <c r="D68" s="9" t="s">
        <v>163</v>
      </c>
      <c r="E68" s="9">
        <v>45</v>
      </c>
      <c r="F68" s="6">
        <v>90</v>
      </c>
      <c r="G68" s="6">
        <v>86</v>
      </c>
      <c r="H68" s="6" t="s">
        <v>150</v>
      </c>
      <c r="I68" s="16">
        <v>182</v>
      </c>
      <c r="J68" s="6" t="s">
        <v>152</v>
      </c>
      <c r="K68" s="14">
        <v>0.21</v>
      </c>
      <c r="L68" s="16">
        <v>34</v>
      </c>
      <c r="M68" s="15">
        <f>L68/(K68*1919)</f>
        <v>8.4369339189558051E-2</v>
      </c>
      <c r="N68" s="17" t="s">
        <v>218</v>
      </c>
      <c r="O68" s="17" t="s">
        <v>180</v>
      </c>
      <c r="P68"/>
      <c r="Q68"/>
      <c r="R68"/>
      <c r="S68"/>
    </row>
    <row r="69" spans="1:19" s="6" customFormat="1" x14ac:dyDescent="0.2">
      <c r="A69" s="6">
        <v>68</v>
      </c>
      <c r="B69" s="6" t="s">
        <v>26</v>
      </c>
      <c r="C69" s="8" t="s">
        <v>117</v>
      </c>
      <c r="D69" s="9" t="s">
        <v>163</v>
      </c>
      <c r="E69">
        <v>37</v>
      </c>
      <c r="F69" s="11">
        <v>60</v>
      </c>
      <c r="G69" s="6">
        <v>53</v>
      </c>
      <c r="H69" s="6" t="s">
        <v>149</v>
      </c>
      <c r="I69">
        <v>1322</v>
      </c>
      <c r="J69" s="10" t="s">
        <v>152</v>
      </c>
      <c r="K69" s="23">
        <v>0.55000000000000004</v>
      </c>
      <c r="L69">
        <v>285</v>
      </c>
      <c r="M69" s="15">
        <f>L69/(K69*1919)</f>
        <v>0.27002700270027002</v>
      </c>
      <c r="N69" s="17" t="s">
        <v>218</v>
      </c>
      <c r="O69" s="17" t="s">
        <v>180</v>
      </c>
      <c r="P69" t="s">
        <v>222</v>
      </c>
      <c r="Q69"/>
      <c r="R69"/>
      <c r="S69"/>
    </row>
    <row r="70" spans="1:19" s="6" customFormat="1" x14ac:dyDescent="0.2">
      <c r="A70" s="6">
        <v>69</v>
      </c>
      <c r="B70" s="6" t="s">
        <v>25</v>
      </c>
      <c r="C70" s="8" t="s">
        <v>41</v>
      </c>
      <c r="D70" s="9" t="s">
        <v>163</v>
      </c>
      <c r="E70" s="9">
        <v>38</v>
      </c>
      <c r="F70" s="6">
        <v>75</v>
      </c>
      <c r="G70" s="6">
        <v>60</v>
      </c>
      <c r="H70" s="6" t="s">
        <v>150</v>
      </c>
      <c r="I70" s="16">
        <v>161</v>
      </c>
      <c r="J70" s="6" t="s">
        <v>152</v>
      </c>
      <c r="K70" s="14">
        <v>0.45</v>
      </c>
      <c r="L70" s="16">
        <v>104</v>
      </c>
      <c r="M70" s="15">
        <f>L70/(K70*1919)</f>
        <v>0.12043309594117306</v>
      </c>
      <c r="N70" s="17" t="s">
        <v>218</v>
      </c>
      <c r="O70" s="17" t="s">
        <v>180</v>
      </c>
      <c r="P70"/>
      <c r="Q70"/>
      <c r="R70"/>
      <c r="S70"/>
    </row>
    <row r="71" spans="1:19" x14ac:dyDescent="0.2">
      <c r="A71" s="6">
        <v>70</v>
      </c>
      <c r="B71" t="s">
        <v>0</v>
      </c>
      <c r="C71" s="9" t="s">
        <v>173</v>
      </c>
      <c r="D71" s="9" t="s">
        <v>163</v>
      </c>
      <c r="E71">
        <v>1</v>
      </c>
      <c r="F71" s="11">
        <v>4</v>
      </c>
      <c r="G71">
        <v>6</v>
      </c>
      <c r="H71" s="6" t="s">
        <v>149</v>
      </c>
      <c r="I71">
        <v>140</v>
      </c>
      <c r="J71" s="10" t="s">
        <v>152</v>
      </c>
      <c r="K71" s="14">
        <v>0.15</v>
      </c>
      <c r="L71">
        <v>63</v>
      </c>
      <c r="M71" s="15">
        <f>L71/(K71*1919)</f>
        <v>0.21886399166232415</v>
      </c>
      <c r="N71" s="17" t="s">
        <v>218</v>
      </c>
      <c r="O71" s="17" t="s">
        <v>180</v>
      </c>
      <c r="P71" t="s">
        <v>222</v>
      </c>
    </row>
    <row r="72" spans="1:19" x14ac:dyDescent="0.2">
      <c r="A72" s="6">
        <v>71</v>
      </c>
      <c r="B72" t="s">
        <v>71</v>
      </c>
      <c r="C72" s="9" t="s">
        <v>18</v>
      </c>
      <c r="D72" s="9" t="s">
        <v>163</v>
      </c>
      <c r="E72" s="9">
        <v>61</v>
      </c>
      <c r="F72" s="6">
        <v>83</v>
      </c>
      <c r="G72">
        <v>82</v>
      </c>
      <c r="H72" s="6" t="s">
        <v>149</v>
      </c>
      <c r="I72">
        <v>2304</v>
      </c>
      <c r="J72" s="6" t="s">
        <v>151</v>
      </c>
      <c r="K72" s="14">
        <v>0.28000000000000003</v>
      </c>
      <c r="L72">
        <v>296</v>
      </c>
      <c r="M72" s="15">
        <f>L72/(K72*1919)</f>
        <v>0.5508821558847613</v>
      </c>
      <c r="N72" s="17" t="s">
        <v>185</v>
      </c>
      <c r="O72" s="17" t="s">
        <v>179</v>
      </c>
    </row>
    <row r="73" spans="1:19" x14ac:dyDescent="0.2">
      <c r="A73" s="6">
        <v>72</v>
      </c>
      <c r="B73" t="s">
        <v>72</v>
      </c>
      <c r="C73" s="9" t="s">
        <v>165</v>
      </c>
      <c r="D73" s="9" t="s">
        <v>163</v>
      </c>
      <c r="E73">
        <v>33</v>
      </c>
      <c r="F73">
        <v>47</v>
      </c>
      <c r="G73">
        <v>47</v>
      </c>
      <c r="H73" s="6" t="s">
        <v>149</v>
      </c>
      <c r="I73">
        <v>480</v>
      </c>
      <c r="J73" s="6" t="s">
        <v>152</v>
      </c>
      <c r="K73" s="14">
        <v>0.42</v>
      </c>
      <c r="L73">
        <v>89</v>
      </c>
      <c r="M73" s="15">
        <f>L73/(K73*1919)</f>
        <v>0.11042457629221568</v>
      </c>
      <c r="N73" s="19" t="s">
        <v>218</v>
      </c>
      <c r="O73" s="19" t="s">
        <v>201</v>
      </c>
      <c r="P73" t="s">
        <v>215</v>
      </c>
    </row>
    <row r="74" spans="1:19" ht="32" x14ac:dyDescent="0.2">
      <c r="A74" s="6">
        <v>73</v>
      </c>
      <c r="B74" t="s">
        <v>162</v>
      </c>
      <c r="C74" s="9" t="s">
        <v>166</v>
      </c>
      <c r="D74" s="9" t="s">
        <v>163</v>
      </c>
      <c r="E74" s="6">
        <v>11</v>
      </c>
      <c r="F74">
        <v>11</v>
      </c>
      <c r="G74">
        <v>12</v>
      </c>
      <c r="H74" s="6" t="s">
        <v>149</v>
      </c>
      <c r="I74">
        <v>204</v>
      </c>
      <c r="J74" s="6" t="s">
        <v>151</v>
      </c>
      <c r="K74" s="14">
        <v>5.1999999999999998E-2</v>
      </c>
      <c r="L74">
        <v>38</v>
      </c>
      <c r="M74" s="15">
        <f>L74/(K74*1919)</f>
        <v>0.38080731150038083</v>
      </c>
      <c r="N74" s="17" t="s">
        <v>218</v>
      </c>
      <c r="O74" s="20" t="s">
        <v>179</v>
      </c>
      <c r="P74" t="s">
        <v>207</v>
      </c>
    </row>
    <row r="75" spans="1:19" x14ac:dyDescent="0.2">
      <c r="A75" s="6">
        <v>74</v>
      </c>
      <c r="B75" t="s">
        <v>5</v>
      </c>
      <c r="C75" s="9" t="s">
        <v>6</v>
      </c>
      <c r="D75" s="9" t="s">
        <v>163</v>
      </c>
      <c r="E75" s="6">
        <v>157</v>
      </c>
      <c r="F75">
        <v>182</v>
      </c>
      <c r="G75">
        <v>191</v>
      </c>
      <c r="H75" s="6" t="s">
        <v>149</v>
      </c>
      <c r="I75">
        <v>56</v>
      </c>
      <c r="J75" s="6" t="s">
        <v>151</v>
      </c>
      <c r="K75" s="14">
        <v>0.12</v>
      </c>
      <c r="L75">
        <v>23</v>
      </c>
      <c r="M75" s="15">
        <f>L75/(K75*1919)</f>
        <v>9.9878408893520926E-2</v>
      </c>
      <c r="N75" s="17" t="s">
        <v>185</v>
      </c>
      <c r="O75" s="17" t="s">
        <v>183</v>
      </c>
    </row>
    <row r="76" spans="1:19" x14ac:dyDescent="0.2">
      <c r="A76" s="6">
        <v>75</v>
      </c>
      <c r="B76" t="s">
        <v>73</v>
      </c>
      <c r="C76" s="9" t="s">
        <v>19</v>
      </c>
      <c r="D76" s="9" t="s">
        <v>163</v>
      </c>
      <c r="E76" s="9">
        <v>12</v>
      </c>
      <c r="F76">
        <v>12</v>
      </c>
      <c r="G76">
        <v>12</v>
      </c>
      <c r="H76" s="6" t="s">
        <v>149</v>
      </c>
      <c r="I76">
        <v>240</v>
      </c>
      <c r="J76" s="6" t="s">
        <v>151</v>
      </c>
      <c r="K76" s="22">
        <v>0.54</v>
      </c>
      <c r="L76">
        <v>36</v>
      </c>
      <c r="M76" s="15">
        <f>L76/(K76*1919)</f>
        <v>3.4740316136876843E-2</v>
      </c>
      <c r="N76" s="17" t="s">
        <v>185</v>
      </c>
      <c r="O76" s="17" t="s">
        <v>183</v>
      </c>
      <c r="P76" t="s">
        <v>222</v>
      </c>
    </row>
    <row r="77" spans="1:19" x14ac:dyDescent="0.2">
      <c r="A77" s="6">
        <v>76</v>
      </c>
      <c r="B77" t="s">
        <v>74</v>
      </c>
      <c r="C77" s="9" t="s">
        <v>20</v>
      </c>
      <c r="D77" s="9" t="s">
        <v>163</v>
      </c>
      <c r="E77" s="9">
        <v>38</v>
      </c>
      <c r="F77">
        <v>38</v>
      </c>
      <c r="G77">
        <v>39</v>
      </c>
      <c r="H77" s="6" t="s">
        <v>149</v>
      </c>
      <c r="I77">
        <v>53</v>
      </c>
      <c r="J77" s="6" t="s">
        <v>151</v>
      </c>
      <c r="K77" s="22">
        <v>7.0000000000000007E-2</v>
      </c>
      <c r="L77">
        <v>30</v>
      </c>
      <c r="M77" s="15">
        <f>L77/(K77*1919)</f>
        <v>0.22333060373706543</v>
      </c>
      <c r="N77" s="17" t="s">
        <v>185</v>
      </c>
      <c r="O77" s="17" t="s">
        <v>183</v>
      </c>
      <c r="P77" t="s">
        <v>222</v>
      </c>
    </row>
    <row r="78" spans="1:19" x14ac:dyDescent="0.2">
      <c r="A78" s="6">
        <v>77</v>
      </c>
      <c r="B78" t="s">
        <v>125</v>
      </c>
      <c r="C78" s="9" t="s">
        <v>131</v>
      </c>
      <c r="D78" s="9" t="s">
        <v>163</v>
      </c>
      <c r="E78" s="9">
        <v>82</v>
      </c>
      <c r="F78">
        <v>85</v>
      </c>
      <c r="G78">
        <v>112</v>
      </c>
      <c r="H78" s="6" t="s">
        <v>149</v>
      </c>
      <c r="I78">
        <v>147</v>
      </c>
      <c r="J78" s="6" t="s">
        <v>151</v>
      </c>
      <c r="K78" s="14">
        <v>0.75</v>
      </c>
      <c r="L78">
        <v>12</v>
      </c>
      <c r="M78" s="15">
        <f>L78/(K78*1919)</f>
        <v>8.3376758728504422E-3</v>
      </c>
      <c r="N78" s="17" t="s">
        <v>178</v>
      </c>
      <c r="O78" s="17" t="s">
        <v>190</v>
      </c>
    </row>
    <row r="79" spans="1:19" x14ac:dyDescent="0.2">
      <c r="A79" s="6">
        <v>78</v>
      </c>
      <c r="B79" t="s">
        <v>75</v>
      </c>
      <c r="C79" s="9" t="s">
        <v>53</v>
      </c>
      <c r="D79" s="9" t="s">
        <v>163</v>
      </c>
      <c r="E79" s="9">
        <v>45</v>
      </c>
      <c r="F79">
        <v>80</v>
      </c>
      <c r="G79">
        <v>65</v>
      </c>
      <c r="H79" s="6" t="s">
        <v>149</v>
      </c>
      <c r="I79">
        <v>41</v>
      </c>
      <c r="J79" s="6" t="s">
        <v>151</v>
      </c>
      <c r="K79" s="14">
        <v>0.16</v>
      </c>
      <c r="L79">
        <v>14</v>
      </c>
      <c r="M79" s="15">
        <f>L79/(K79*1919)</f>
        <v>4.5596664929650858E-2</v>
      </c>
      <c r="N79" s="17" t="s">
        <v>218</v>
      </c>
      <c r="O79" s="17" t="s">
        <v>180</v>
      </c>
    </row>
    <row r="80" spans="1:19" x14ac:dyDescent="0.2">
      <c r="A80" s="6">
        <v>79</v>
      </c>
      <c r="B80" t="s">
        <v>24</v>
      </c>
      <c r="C80" s="9" t="s">
        <v>134</v>
      </c>
      <c r="D80" s="9" t="s">
        <v>163</v>
      </c>
      <c r="E80" s="9">
        <v>14</v>
      </c>
      <c r="F80">
        <v>22</v>
      </c>
      <c r="G80">
        <v>25</v>
      </c>
      <c r="H80" s="6" t="s">
        <v>149</v>
      </c>
      <c r="I80">
        <v>13</v>
      </c>
      <c r="J80" s="6" t="s">
        <v>151</v>
      </c>
      <c r="K80" s="14">
        <v>0.08</v>
      </c>
      <c r="L80">
        <v>9</v>
      </c>
      <c r="M80" s="15">
        <f>L80/(K80*1919)</f>
        <v>5.8624283480979672E-2</v>
      </c>
      <c r="N80" s="17" t="s">
        <v>219</v>
      </c>
      <c r="O80" s="17" t="s">
        <v>184</v>
      </c>
    </row>
  </sheetData>
  <sortState ref="A2:S80">
    <sortCondition ref="A2:A80"/>
  </sortState>
  <phoneticPr fontId="4" type="noConversion"/>
  <pageMargins left="0.7" right="0.7" top="0.75" bottom="0.75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Dept. Entomology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Ronquist</dc:creator>
  <cp:lastModifiedBy>Fredrik Ronquist</cp:lastModifiedBy>
  <dcterms:created xsi:type="dcterms:W3CDTF">2015-06-28T08:10:59Z</dcterms:created>
  <dcterms:modified xsi:type="dcterms:W3CDTF">2018-07-04T08:19:07Z</dcterms:modified>
</cp:coreProperties>
</file>