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8_{957CEC24-E243-6E4F-966E-CAC6E54BD859}" xr6:coauthVersionLast="47" xr6:coauthVersionMax="47" xr10:uidLastSave="{00000000-0000-0000-0000-000000000000}"/>
  <bookViews>
    <workbookView xWindow="28800" yWindow="-4540" windowWidth="40960" windowHeight="22540"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1" l="1"/>
  <c r="I19" i="11"/>
  <c r="F31" i="11"/>
  <c r="F30" i="11"/>
  <c r="F29" i="11"/>
  <c r="F28" i="11"/>
  <c r="G27" i="11"/>
  <c r="I27" i="11" s="1"/>
  <c r="F20" i="11"/>
  <c r="F14" i="11"/>
  <c r="G14" i="11" s="1"/>
  <c r="F17" i="11" s="1"/>
  <c r="G17" i="11" s="1"/>
  <c r="F22" i="11" s="1"/>
  <c r="G22" i="11" s="1"/>
  <c r="G25" i="11" s="1"/>
  <c r="G8" i="11"/>
  <c r="F12" i="11"/>
  <c r="G12" i="11" s="1"/>
  <c r="F13" i="11"/>
  <c r="G13" i="11" s="1"/>
  <c r="F10" i="11"/>
  <c r="G10" i="11" s="1"/>
  <c r="F11" i="11"/>
  <c r="G11" i="11" s="1"/>
  <c r="I7" i="11"/>
  <c r="F24" i="11" l="1"/>
  <c r="G30" i="11"/>
  <c r="I30" i="11"/>
  <c r="G26" i="11"/>
  <c r="F26" i="11"/>
  <c r="G31" i="11"/>
  <c r="I31" i="11" s="1"/>
  <c r="F23" i="11"/>
  <c r="G23" i="11" s="1"/>
  <c r="G28" i="11"/>
  <c r="I28" i="11" s="1"/>
  <c r="G29" i="11"/>
  <c r="I29" i="11" s="1"/>
  <c r="F21" i="11"/>
  <c r="F19" i="11"/>
  <c r="F18" i="11"/>
  <c r="G20" i="11"/>
  <c r="F32" i="11"/>
  <c r="F34" i="11" s="1"/>
  <c r="G21" i="11"/>
  <c r="F15" i="11"/>
  <c r="F16" i="11" s="1"/>
  <c r="F9" i="11"/>
  <c r="F25" i="11" l="1"/>
  <c r="G24" i="11"/>
  <c r="G32" i="11"/>
  <c r="G34" i="11" s="1"/>
  <c r="I34" i="11" s="1"/>
  <c r="G33" i="11"/>
  <c r="F33" i="11"/>
  <c r="I33" i="11" s="1"/>
  <c r="I32" i="11"/>
  <c r="G9" i="11"/>
  <c r="J5" i="11"/>
  <c r="I26" i="11"/>
  <c r="I25" i="11"/>
  <c r="I24" i="11"/>
  <c r="I22" i="11"/>
  <c r="I17" i="11"/>
  <c r="I14" i="11"/>
  <c r="I8" i="11"/>
  <c r="F35" i="11" l="1"/>
  <c r="G18" i="11"/>
  <c r="I18" i="11"/>
  <c r="I9" i="11"/>
  <c r="J6" i="11"/>
  <c r="G35" i="11" l="1"/>
  <c r="F37" i="11"/>
  <c r="F39" i="11"/>
  <c r="F36" i="11"/>
  <c r="F38" i="11"/>
  <c r="I20" i="11"/>
  <c r="I23" i="11"/>
  <c r="I12" i="11"/>
  <c r="I21" i="11"/>
  <c r="G16" i="11"/>
  <c r="G15" i="11"/>
  <c r="I15" i="11" s="1"/>
  <c r="I11" i="11"/>
  <c r="K5" i="11"/>
  <c r="L5" i="11" s="1"/>
  <c r="M5" i="11" s="1"/>
  <c r="N5" i="11" s="1"/>
  <c r="O5" i="11" s="1"/>
  <c r="P5" i="11" s="1"/>
  <c r="Q5" i="11" s="1"/>
  <c r="J4" i="11"/>
  <c r="G38" i="11" l="1"/>
  <c r="I38" i="11" s="1"/>
  <c r="F40" i="11"/>
  <c r="G36" i="11"/>
  <c r="I36" i="11" s="1"/>
  <c r="G39" i="11"/>
  <c r="I39" i="11" s="1"/>
  <c r="G37" i="11"/>
  <c r="I37" i="11" s="1"/>
  <c r="I35" i="11"/>
  <c r="I16" i="11"/>
  <c r="I13" i="11"/>
  <c r="I10" i="11"/>
  <c r="Q4" i="11"/>
  <c r="R5" i="11"/>
  <c r="S5" i="11" s="1"/>
  <c r="T5" i="11" s="1"/>
  <c r="U5" i="11" s="1"/>
  <c r="V5" i="11" s="1"/>
  <c r="W5" i="11" s="1"/>
  <c r="X5" i="11" s="1"/>
  <c r="K6" i="11"/>
  <c r="G40" i="11" l="1"/>
  <c r="I40" i="11" s="1"/>
  <c r="F43" i="11"/>
  <c r="F41" i="11"/>
  <c r="X4" i="11"/>
  <c r="Y5" i="11"/>
  <c r="Z5" i="11" s="1"/>
  <c r="AA5" i="11" s="1"/>
  <c r="AB5" i="11" s="1"/>
  <c r="AC5" i="11" s="1"/>
  <c r="AD5" i="11" s="1"/>
  <c r="AE5" i="11" s="1"/>
  <c r="L6" i="11"/>
  <c r="G41" i="11" l="1"/>
  <c r="I41" i="11" s="1"/>
  <c r="G42" i="11"/>
  <c r="F42" i="11"/>
  <c r="I42" i="11" s="1"/>
  <c r="G43" i="11"/>
  <c r="I43" i="11" s="1"/>
  <c r="F44" i="11"/>
  <c r="AF5" i="11"/>
  <c r="AG5" i="11" s="1"/>
  <c r="AH5" i="11" s="1"/>
  <c r="AI5" i="11" s="1"/>
  <c r="AJ5" i="11" s="1"/>
  <c r="AK5" i="11" s="1"/>
  <c r="AE4" i="11"/>
  <c r="M6" i="11"/>
  <c r="G44" i="11" l="1"/>
  <c r="G45" i="11"/>
  <c r="F45" i="11"/>
  <c r="I45" i="11" s="1"/>
  <c r="F48" i="11"/>
  <c r="G48" i="11" s="1"/>
  <c r="F49" i="11" s="1"/>
  <c r="I44" i="11"/>
  <c r="AL5" i="11"/>
  <c r="AM5" i="11" s="1"/>
  <c r="AN5" i="11" s="1"/>
  <c r="AO5" i="11" s="1"/>
  <c r="AP5" i="11" s="1"/>
  <c r="AQ5" i="11" s="1"/>
  <c r="AR5" i="11" s="1"/>
  <c r="N6" i="11"/>
  <c r="G49" i="11" l="1"/>
  <c r="I49" i="11" s="1"/>
  <c r="F47" i="11"/>
  <c r="G46" i="11"/>
  <c r="I46" i="11" s="1"/>
  <c r="G47" i="11"/>
  <c r="F50" i="11"/>
  <c r="AS5" i="11"/>
  <c r="AT5" i="11" s="1"/>
  <c r="AL4" i="11"/>
  <c r="O6" i="11"/>
  <c r="G50" i="11" l="1"/>
  <c r="F52" i="11"/>
  <c r="G51" i="11"/>
  <c r="F51" i="11"/>
  <c r="I51" i="11" s="1"/>
  <c r="F53" i="11"/>
  <c r="I47" i="11"/>
  <c r="AU5" i="11"/>
  <c r="AT6" i="11"/>
  <c r="AS4" i="11"/>
  <c r="P6" i="11"/>
  <c r="F54" i="11" l="1"/>
  <c r="F57" i="11" s="1"/>
  <c r="G52" i="11"/>
  <c r="I52" i="11" s="1"/>
  <c r="G53" i="11"/>
  <c r="I50" i="11"/>
  <c r="I53" i="11"/>
  <c r="AV5" i="11"/>
  <c r="AU6" i="11"/>
  <c r="F55" i="11" l="1"/>
  <c r="G54" i="11"/>
  <c r="I54" i="11" s="1"/>
  <c r="AW5" i="11"/>
  <c r="AV6" i="11"/>
  <c r="Q6" i="11"/>
  <c r="R6" i="11"/>
  <c r="G57" i="11" l="1"/>
  <c r="I57" i="11" s="1"/>
  <c r="G55" i="11"/>
  <c r="G56" i="11" s="1"/>
  <c r="I55" i="11"/>
  <c r="F56" i="11"/>
  <c r="I56" i="11" s="1"/>
  <c r="AX5" i="1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N5" i="11" s="1"/>
  <c r="BL6" i="11"/>
  <c r="AG6" i="11"/>
  <c r="BO5" i="11" l="1"/>
  <c r="BN4" i="11"/>
  <c r="BN6" i="11"/>
  <c r="BM6" i="11"/>
  <c r="AH6" i="11"/>
  <c r="BP5" i="11" l="1"/>
  <c r="BO6" i="11"/>
  <c r="AI6" i="11"/>
  <c r="BP6" i="11" l="1"/>
  <c r="BQ5" i="11"/>
  <c r="AJ6" i="11"/>
  <c r="BR5" i="11" l="1"/>
  <c r="BQ6" i="11"/>
  <c r="AK6" i="11"/>
  <c r="BS5" i="11" l="1"/>
  <c r="BR6" i="11"/>
  <c r="AL6" i="11"/>
  <c r="BS6" i="11" l="1"/>
  <c r="BT5" i="11"/>
  <c r="AM6" i="11"/>
  <c r="BT6" i="11" l="1"/>
  <c r="BU5" i="11"/>
  <c r="AN6" i="11"/>
  <c r="BV5" i="11" l="1"/>
  <c r="BU4" i="11"/>
  <c r="BU6" i="11"/>
  <c r="AO6" i="11"/>
  <c r="BW5" i="11" l="1"/>
  <c r="BV6" i="11"/>
  <c r="AP6" i="11"/>
  <c r="BX5" i="11" l="1"/>
  <c r="BW6" i="11"/>
  <c r="AQ6" i="11"/>
  <c r="BY5" i="11" l="1"/>
  <c r="BX6" i="11"/>
  <c r="AR6" i="11"/>
  <c r="BZ5" i="11" l="1"/>
  <c r="BY6" i="11"/>
  <c r="AS6" i="11"/>
  <c r="BZ6" i="11" l="1"/>
  <c r="CA5" i="11"/>
  <c r="CA6" i="11" l="1"/>
  <c r="CB5" i="11"/>
  <c r="CB4" i="11" l="1"/>
  <c r="CB6" i="11"/>
  <c r="CC5" i="11"/>
  <c r="CD5" i="11" l="1"/>
  <c r="CC6" i="11"/>
  <c r="CD6" i="11" l="1"/>
  <c r="CE5" i="11"/>
  <c r="CF5" i="11" l="1"/>
  <c r="CE6" i="11"/>
  <c r="CG5" i="11" l="1"/>
  <c r="CF6" i="11"/>
  <c r="CH5" i="11" l="1"/>
  <c r="CG6" i="11"/>
  <c r="CH6" i="11" l="1"/>
  <c r="CI5" i="11"/>
  <c r="CJ5" i="11" l="1"/>
  <c r="CI6" i="11"/>
  <c r="CI4" i="11"/>
  <c r="CK5" i="11" l="1"/>
  <c r="CJ6" i="11"/>
  <c r="CK6" i="11" l="1"/>
  <c r="CL5" i="11"/>
  <c r="CM5" i="11" l="1"/>
  <c r="CL6" i="11"/>
  <c r="CN5" i="11" l="1"/>
  <c r="CM6" i="11"/>
  <c r="CN6" i="11" l="1"/>
  <c r="CO5" i="11"/>
  <c r="CO6" i="11" s="1"/>
</calcChain>
</file>

<file path=xl/sharedStrings.xml><?xml version="1.0" encoding="utf-8"?>
<sst xmlns="http://schemas.openxmlformats.org/spreadsheetml/2006/main" count="187" uniqueCount="112">
  <si>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</si>
  <si>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</si>
  <si>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</si>
  <si>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</si>
  <si>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</si>
  <si>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</si>
  <si>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</si>
  <si>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</si>
  <si>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</si>
  <si>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</si>
  <si>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</si>
  <si>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</si>
  <si>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</si>
  <si>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</si>
  <si>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</si>
  <si>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</si>
  <si>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</si>
  <si>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</si>
  <si>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</si>
  <si>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</si>
  <si>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</si>
  <si>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</si>
  <si>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</si>
  <si>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</si>
  <si>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</si>
  <si>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</si>
  <si>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</si>
  <si>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</si>
  <si>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</si>
  <si>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</si>
  <si>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</si>
  <si>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</si>
  <si>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</si>
  <si>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</si>
  <si>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</si>
  <si>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BLOOD VESSEL SEGMENTATION IN MEDICAL IMAGES</t>
  </si>
  <si>
    <t>SPRINT 1</t>
  </si>
  <si>
    <t>PNOW Technologies</t>
  </si>
  <si>
    <t>Team role distribution</t>
  </si>
  <si>
    <t>Investigate CT file format standards</t>
  </si>
  <si>
    <t>Investigate existing blood vessel segmentation solutions</t>
  </si>
  <si>
    <t>Justify software requirements from the Client</t>
  </si>
  <si>
    <t>Initial software definition and pipeline</t>
  </si>
  <si>
    <t>SPRINT 2</t>
  </si>
  <si>
    <t>Investigate Segmentation Algorithms</t>
  </si>
  <si>
    <t>N</t>
  </si>
  <si>
    <t>P, N, O, V</t>
  </si>
  <si>
    <t>Investigate 3D visualization tool</t>
  </si>
  <si>
    <t>Review meeting with the client</t>
  </si>
  <si>
    <t>V</t>
  </si>
  <si>
    <t>Test Vessel Segmentation Algorithms</t>
  </si>
  <si>
    <t>Experiment with basic views in Vedo</t>
  </si>
  <si>
    <t>P</t>
  </si>
  <si>
    <t>Coding the segmentation algorithm</t>
  </si>
  <si>
    <t>O</t>
  </si>
  <si>
    <t>LABEL</t>
  </si>
  <si>
    <t>general</t>
  </si>
  <si>
    <t>image reading</t>
  </si>
  <si>
    <t>visualization</t>
  </si>
  <si>
    <t>segmentation</t>
  </si>
  <si>
    <t>SPRINT 3</t>
  </si>
  <si>
    <t>SPRINT 4</t>
  </si>
  <si>
    <t>Investigate 2D visualization with Vedo</t>
  </si>
  <si>
    <t>Segmentation Parameter Tuning</t>
  </si>
  <si>
    <t>Find useful views in Vedo</t>
  </si>
  <si>
    <t>Coding 3D visualizer in Python</t>
  </si>
  <si>
    <t>P, N</t>
  </si>
  <si>
    <t>O, V</t>
  </si>
  <si>
    <t>SPRINT 5</t>
  </si>
  <si>
    <t>Research different GUI solutions</t>
  </si>
  <si>
    <t>Test ITK tube library</t>
  </si>
  <si>
    <t>Test 3D Slicer tool</t>
  </si>
  <si>
    <t>Design GUI pipeline</t>
  </si>
  <si>
    <t>gui</t>
  </si>
  <si>
    <t>N, V</t>
  </si>
  <si>
    <t>SPRINT 6</t>
  </si>
  <si>
    <t>SPRINT 7</t>
  </si>
  <si>
    <t>SPRINT 8</t>
  </si>
  <si>
    <t>SPRINT 9</t>
  </si>
  <si>
    <t>SPRINT 10</t>
  </si>
  <si>
    <t>SPRINT 11</t>
  </si>
  <si>
    <t>Coding the GUI in python (3D view and data loading)</t>
  </si>
  <si>
    <t>gui
data loading
visualization</t>
  </si>
  <si>
    <t>Export the output of the segmentation to numpy</t>
  </si>
  <si>
    <t>Investigate Segmentation Alternatives</t>
  </si>
  <si>
    <t>Tune Segmentation algorithm</t>
  </si>
  <si>
    <t>Implement parallel viewing of viewing options</t>
  </si>
  <si>
    <t>P, V</t>
  </si>
  <si>
    <t>N, O</t>
  </si>
  <si>
    <t>data loading
image reading</t>
  </si>
  <si>
    <t>Implement logging mechanism</t>
  </si>
  <si>
    <t>Add segmentation control panel</t>
  </si>
  <si>
    <t>Imolement segmentation using Hessian method</t>
  </si>
  <si>
    <t>general
gui</t>
  </si>
  <si>
    <t>Dependency problems</t>
  </si>
  <si>
    <t>Correcting errors in the final refactored code</t>
  </si>
  <si>
    <t>Modify the backend to incorporate the new semgentation algorithm</t>
  </si>
  <si>
    <t>Add seed slider to the interface</t>
  </si>
  <si>
    <t>Incorporate .MHA files</t>
  </si>
  <si>
    <t>debuging</t>
  </si>
  <si>
    <t>segmentation
gui
debugging</t>
  </si>
  <si>
    <t>image reading
data loading</t>
  </si>
  <si>
    <t>P, N, O</t>
  </si>
  <si>
    <t>Find different medical data sets</t>
  </si>
  <si>
    <t>Enchance GUI to improve the user experience</t>
  </si>
  <si>
    <t>Functional code documentation</t>
  </si>
  <si>
    <t>report</t>
  </si>
  <si>
    <t>Export vessel segmentor as executable</t>
  </si>
  <si>
    <t>Code refactoring into python modules</t>
  </si>
  <si>
    <t>refactoring</t>
  </si>
  <si>
    <t>SPRING 11</t>
  </si>
  <si>
    <t>data loading/image reading
segmentation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</si>
</sst>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409]d\-mmm\-yy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2" tint="-9.9978637043366805E-2"/>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1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8" fontId="9" fillId="3" borderId="0" xfId="0" applyNumberFormat="1" applyFont="1" applyFill="1" applyAlignment="1">
      <alignment horizontal="center" vertical="center"/>
    </xf>
    <xf numFmtId="168" fontId="9" fillId="3" borderId="6" xfId="0" applyNumberFormat="1" applyFont="1" applyFill="1" applyBorder="1" applyAlignment="1">
      <alignment horizontal="center" vertical="center"/>
    </xf>
    <xf numFmtId="168" fontId="9" fillId="3" borderId="7" xfId="0" applyNumberFormat="1" applyFont="1" applyFill="1" applyBorder="1" applyAlignment="1">
      <alignment horizontal="center" vertical="center"/>
    </xf>
    <xf numFmtId="0" fontId="10" fillId="6"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5" borderId="2" xfId="12" applyFill="1">
      <alignment horizontal="left" vertical="center" indent="2"/>
    </xf>
    <xf numFmtId="0" fontId="7" fillId="4" borderId="2" xfId="12" applyFill="1">
      <alignment horizontal="left" vertical="center" indent="2"/>
    </xf>
    <xf numFmtId="169" fontId="7" fillId="2" borderId="2" xfId="10" applyNumberFormat="1" applyFill="1">
      <alignment horizontal="center" vertical="center"/>
    </xf>
    <xf numFmtId="169" fontId="7" fillId="5" borderId="2" xfId="10" applyNumberFormat="1" applyFill="1">
      <alignment horizontal="center" vertical="center"/>
    </xf>
    <xf numFmtId="169" fontId="7" fillId="4" borderId="2" xfId="10" applyNumberFormat="1" applyFill="1">
      <alignment horizontal="center" vertical="center"/>
    </xf>
    <xf numFmtId="0" fontId="7" fillId="9" borderId="2" xfId="11" applyFill="1">
      <alignment horizontal="center" vertical="center"/>
    </xf>
    <xf numFmtId="9" fontId="4" fillId="9" borderId="2" xfId="2" applyFont="1" applyFill="1" applyBorder="1" applyAlignment="1">
      <alignment horizontal="center" vertical="center"/>
    </xf>
    <xf numFmtId="0" fontId="7" fillId="10" borderId="2" xfId="12" applyFill="1">
      <alignment horizontal="left" vertical="center" indent="2"/>
    </xf>
    <xf numFmtId="0" fontId="7" fillId="10" borderId="2" xfId="11" applyFill="1">
      <alignment horizontal="center" vertical="center"/>
    </xf>
    <xf numFmtId="9" fontId="4" fillId="10" borderId="2" xfId="2" applyFont="1" applyFill="1" applyBorder="1" applyAlignment="1">
      <alignment horizontal="center" vertical="center"/>
    </xf>
    <xf numFmtId="169" fontId="7" fillId="10" borderId="2" xfId="10" applyNumberFormat="1" applyFill="1">
      <alignment horizontal="center" vertical="center"/>
    </xf>
    <xf numFmtId="0" fontId="5" fillId="11" borderId="2" xfId="0" applyFont="1" applyFill="1" applyBorder="1" applyAlignment="1">
      <alignment horizontal="left" vertical="center" indent="1"/>
    </xf>
    <xf numFmtId="0" fontId="7" fillId="11" borderId="2" xfId="11" applyFill="1">
      <alignment horizontal="center" vertical="center"/>
    </xf>
    <xf numFmtId="9" fontId="4" fillId="11" borderId="2" xfId="2" applyFont="1" applyFill="1" applyBorder="1" applyAlignment="1">
      <alignment horizontal="center" vertical="center"/>
    </xf>
    <xf numFmtId="169" fontId="0" fillId="11" borderId="2" xfId="0" applyNumberFormat="1" applyFill="1" applyBorder="1" applyAlignment="1">
      <alignment horizontal="center" vertical="center"/>
    </xf>
    <xf numFmtId="169" fontId="4" fillId="11" borderId="2" xfId="0" applyNumberFormat="1" applyFont="1" applyFill="1" applyBorder="1" applyAlignment="1">
      <alignment horizontal="center" vertical="center"/>
    </xf>
    <xf numFmtId="0" fontId="5" fillId="12" borderId="2" xfId="0" applyFont="1" applyFill="1" applyBorder="1" applyAlignment="1">
      <alignment horizontal="left" vertical="center" indent="1"/>
    </xf>
    <xf numFmtId="0" fontId="7" fillId="12" borderId="2" xfId="11" applyFill="1">
      <alignment horizontal="center" vertical="center"/>
    </xf>
    <xf numFmtId="9" fontId="4" fillId="12" borderId="2" xfId="2" applyFont="1" applyFill="1" applyBorder="1" applyAlignment="1">
      <alignment horizontal="center" vertical="center"/>
    </xf>
    <xf numFmtId="169" fontId="0" fillId="12" borderId="2" xfId="0" applyNumberFormat="1" applyFill="1" applyBorder="1" applyAlignment="1">
      <alignment horizontal="center" vertical="center"/>
    </xf>
    <xf numFmtId="169" fontId="4" fillId="12" borderId="2" xfId="0" applyNumberFormat="1" applyFont="1" applyFill="1" applyBorder="1" applyAlignment="1">
      <alignment horizontal="center" vertical="center"/>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0" fillId="8" borderId="9" xfId="0" applyFill="1" applyBorder="1" applyAlignment="1">
      <alignment vertical="center"/>
    </xf>
    <xf numFmtId="169" fontId="0" fillId="11" borderId="2" xfId="0" applyNumberFormat="1" applyFill="1" applyBorder="1" applyAlignment="1">
      <alignment horizontal="left" vertical="center"/>
    </xf>
    <xf numFmtId="0" fontId="7" fillId="10" borderId="2" xfId="12" applyFill="1" applyAlignment="1">
      <alignment horizontal="left" vertical="center" wrapText="1" indent="2"/>
    </xf>
    <xf numFmtId="0" fontId="0" fillId="10" borderId="2" xfId="12" applyFont="1" applyFill="1" applyAlignment="1">
      <alignment horizontal="left" vertical="center" wrapText="1" indent="2"/>
    </xf>
    <xf numFmtId="0" fontId="5" fillId="9" borderId="2" xfId="0" applyFont="1" applyFill="1" applyBorder="1" applyAlignment="1">
      <alignment horizontal="left" vertical="center" indent="1"/>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0" fontId="7" fillId="13" borderId="2" xfId="12" applyFill="1">
      <alignment horizontal="left" vertical="center" indent="2"/>
    </xf>
    <xf numFmtId="0" fontId="7" fillId="13" borderId="2" xfId="11" applyFill="1">
      <alignment horizontal="center" vertical="center"/>
    </xf>
    <xf numFmtId="9" fontId="4" fillId="13" borderId="2" xfId="2" applyFont="1" applyFill="1" applyBorder="1" applyAlignment="1">
      <alignment horizontal="center" vertical="center"/>
    </xf>
    <xf numFmtId="169" fontId="7" fillId="13" borderId="2" xfId="10" applyNumberFormat="1" applyFill="1">
      <alignment horizontal="center" vertical="center"/>
    </xf>
    <xf numFmtId="0" fontId="5" fillId="14" borderId="2" xfId="0" applyFont="1" applyFill="1" applyBorder="1" applyAlignment="1">
      <alignment horizontal="left" vertical="center" indent="1"/>
    </xf>
    <xf numFmtId="0" fontId="7" fillId="14" borderId="2" xfId="11" applyFill="1">
      <alignment horizontal="center" vertical="center"/>
    </xf>
    <xf numFmtId="9" fontId="4" fillId="14" borderId="2" xfId="2" applyFont="1" applyFill="1" applyBorder="1" applyAlignment="1">
      <alignment horizontal="center" vertical="center"/>
    </xf>
    <xf numFmtId="169" fontId="0" fillId="14" borderId="2" xfId="0" applyNumberFormat="1" applyFill="1" applyBorder="1" applyAlignment="1">
      <alignment horizontal="center" vertical="center"/>
    </xf>
    <xf numFmtId="169" fontId="4"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9" fontId="0" fillId="15" borderId="2" xfId="0" applyNumberFormat="1" applyFill="1" applyBorder="1" applyAlignment="1">
      <alignment horizontal="center" vertical="center"/>
    </xf>
    <xf numFmtId="169" fontId="4" fillId="15" borderId="2" xfId="0" applyNumberFormat="1" applyFont="1" applyFill="1" applyBorder="1" applyAlignment="1">
      <alignment horizontal="center" vertical="center"/>
    </xf>
    <xf numFmtId="9" fontId="4" fillId="5" borderId="2" xfId="2" applyFont="1" applyFill="1" applyBorder="1" applyAlignment="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9" fontId="0" fillId="16" borderId="2" xfId="0" applyNumberFormat="1" applyFill="1" applyBorder="1" applyAlignment="1">
      <alignment horizontal="center" vertical="center"/>
    </xf>
    <xf numFmtId="169" fontId="4" fillId="16" borderId="2" xfId="0" applyNumberFormat="1" applyFont="1" applyFill="1" applyBorder="1" applyAlignment="1">
      <alignment horizontal="center" vertical="center"/>
    </xf>
    <xf numFmtId="0" fontId="5" fillId="17" borderId="2" xfId="0" applyFont="1" applyFill="1" applyBorder="1" applyAlignment="1">
      <alignment horizontal="left" vertical="center" indent="1"/>
    </xf>
    <xf numFmtId="0" fontId="7" fillId="17" borderId="2" xfId="11" applyFill="1">
      <alignment horizontal="center" vertical="center"/>
    </xf>
    <xf numFmtId="9" fontId="4" fillId="17" borderId="2" xfId="2" applyFont="1" applyFill="1" applyBorder="1" applyAlignment="1">
      <alignment horizontal="center" vertical="center"/>
    </xf>
    <xf numFmtId="169" fontId="0" fillId="17" borderId="2" xfId="0" applyNumberFormat="1" applyFill="1" applyBorder="1" applyAlignment="1">
      <alignment horizontal="center" vertical="center"/>
    </xf>
    <xf numFmtId="169" fontId="4" fillId="17" borderId="2" xfId="0" applyNumberFormat="1" applyFont="1" applyFill="1" applyBorder="1" applyAlignment="1">
      <alignment horizontal="center" vertical="center"/>
    </xf>
    <xf numFmtId="0" fontId="7" fillId="18" borderId="2" xfId="12" applyFill="1">
      <alignment horizontal="left" vertical="center" indent="2"/>
    </xf>
    <xf numFmtId="0" fontId="7" fillId="18" borderId="2" xfId="11" applyFill="1">
      <alignment horizontal="center" vertical="center"/>
    </xf>
    <xf numFmtId="9" fontId="4" fillId="18" borderId="2" xfId="2" applyFont="1" applyFill="1" applyBorder="1" applyAlignment="1">
      <alignment horizontal="center" vertical="center"/>
    </xf>
    <xf numFmtId="169" fontId="7" fillId="18" borderId="2" xfId="10" applyNumberFormat="1" applyFill="1">
      <alignment horizontal="center" vertical="center"/>
    </xf>
    <xf numFmtId="0" fontId="7" fillId="19" borderId="2" xfId="12" applyFill="1">
      <alignment horizontal="left" vertical="center" indent="2"/>
    </xf>
    <xf numFmtId="0" fontId="7" fillId="19" borderId="2" xfId="11" applyFill="1">
      <alignment horizontal="center" vertical="center"/>
    </xf>
    <xf numFmtId="9" fontId="4" fillId="19" borderId="2" xfId="2" applyFont="1" applyFill="1" applyBorder="1" applyAlignment="1">
      <alignment horizontal="center" vertical="center"/>
    </xf>
    <xf numFmtId="169" fontId="7" fillId="19" borderId="2" xfId="10" applyNumberFormat="1" applyFill="1">
      <alignment horizontal="center" vertical="center"/>
    </xf>
    <xf numFmtId="0" fontId="7" fillId="19" borderId="2" xfId="12" applyFill="1" applyAlignment="1">
      <alignment horizontal="left" vertical="center" wrapText="1" indent="2"/>
    </xf>
    <xf numFmtId="0" fontId="7" fillId="13" borderId="2" xfId="12" applyFill="1" applyAlignment="1">
      <alignment horizontal="left" vertical="center" wrapText="1" indent="2"/>
    </xf>
    <xf numFmtId="0" fontId="7" fillId="5" borderId="2" xfId="12" applyFill="1" applyAlignment="1">
      <alignment horizontal="left" vertical="center" wrapText="1" indent="2"/>
    </xf>
    <xf numFmtId="0" fontId="7" fillId="2" borderId="2" xfId="12" applyFill="1" applyAlignment="1">
      <alignment horizontal="left" vertical="center" wrapText="1" indent="2"/>
    </xf>
    <xf numFmtId="0" fontId="0" fillId="5"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6"/>
      <tableStyleElement type="headerRow" dxfId="115"/>
      <tableStyleElement type="totalRow" dxfId="114"/>
      <tableStyleElement type="firstColumn" dxfId="113"/>
      <tableStyleElement type="lastColumn" dxfId="112"/>
      <tableStyleElement type="firstRowStripe" dxfId="111"/>
      <tableStyleElement type="secondRowStripe" dxfId="110"/>
      <tableStyleElement type="firstColumnStripe" dxfId="109"/>
      <tableStyleElement type="secondColumnStripe" dxfId="10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O57"/>
  <sheetViews>
    <sheetView showGridLines="0" tabSelected="1" showRuler="0" zoomScale="115" zoomScaleNormal="100" zoomScalePageLayoutView="70" workbookViewId="0">
      <pane ySplit="6" topLeftCell="A50" activePane="bottomLeft" state="frozen"/>
      <selection pane="bottomLeft" activeCell="B38" activeCellId="1" sqref="B26 B38"/>
    </sheetView>
  </sheetViews>
  <sheetFormatPr baseColWidth="10" defaultColWidth="8.83203125" defaultRowHeight="30" customHeight="1" x14ac:dyDescent="0.2"/>
  <cols>
    <col min="1" max="1" width="2.6640625" style="30" customWidth="1"/>
    <col min="2" max="2" width="44.6640625" customWidth="1"/>
    <col min="3" max="3" width="23.5" customWidth="1"/>
    <col min="4" max="4" width="9.33203125" customWidth="1"/>
    <col min="5" max="5" width="10.6640625" customWidth="1"/>
    <col min="6" max="6" width="11.1640625" style="5" bestFit="1" customWidth="1"/>
    <col min="7" max="7" width="11.1640625" bestFit="1" customWidth="1"/>
    <col min="8" max="8" width="2.6640625" customWidth="1"/>
    <col min="9" max="9" width="7.5" bestFit="1" customWidth="1"/>
    <col min="10" max="93" width="2.5" customWidth="1"/>
  </cols>
  <sheetData>
    <row r="1" spans="1:93" ht="30" customHeight="1" x14ac:dyDescent="0.35">
      <c r="A1" s="31" t="s">
        <v>26</v>
      </c>
      <c r="B1" s="34" t="s">
        <v>35</v>
      </c>
      <c r="C1" s="34"/>
      <c r="D1" s="1"/>
      <c r="E1" s="2"/>
      <c r="F1" s="4"/>
      <c r="G1" s="19"/>
      <c r="I1" s="2"/>
      <c r="J1" s="13" t="s">
        <v>11</v>
      </c>
    </row>
    <row r="2" spans="1:93" ht="30" customHeight="1" x14ac:dyDescent="0.25">
      <c r="A2" s="30" t="s">
        <v>23</v>
      </c>
      <c r="B2" s="35" t="s">
        <v>37</v>
      </c>
      <c r="C2" s="35"/>
      <c r="J2" s="32" t="s">
        <v>16</v>
      </c>
    </row>
    <row r="3" spans="1:93" ht="30" customHeight="1" x14ac:dyDescent="0.2">
      <c r="A3" s="30" t="s">
        <v>27</v>
      </c>
      <c r="B3" s="36"/>
      <c r="C3" s="36"/>
      <c r="D3" s="67" t="s">
        <v>0</v>
      </c>
      <c r="E3" s="68"/>
      <c r="F3" s="65">
        <v>44482</v>
      </c>
      <c r="G3" s="66"/>
    </row>
    <row r="4" spans="1:93" ht="30" customHeight="1" x14ac:dyDescent="0.2">
      <c r="A4" s="31" t="s">
        <v>28</v>
      </c>
      <c r="D4" s="67" t="s">
        <v>7</v>
      </c>
      <c r="E4" s="68"/>
      <c r="F4" s="6">
        <v>1</v>
      </c>
      <c r="J4" s="62">
        <f>J5</f>
        <v>44480</v>
      </c>
      <c r="K4" s="63"/>
      <c r="L4" s="63"/>
      <c r="M4" s="63"/>
      <c r="N4" s="63"/>
      <c r="O4" s="63"/>
      <c r="P4" s="64"/>
      <c r="Q4" s="62">
        <f>Q5</f>
        <v>44487</v>
      </c>
      <c r="R4" s="63"/>
      <c r="S4" s="63"/>
      <c r="T4" s="63"/>
      <c r="U4" s="63"/>
      <c r="V4" s="63"/>
      <c r="W4" s="64"/>
      <c r="X4" s="62">
        <f>X5</f>
        <v>44494</v>
      </c>
      <c r="Y4" s="63"/>
      <c r="Z4" s="63"/>
      <c r="AA4" s="63"/>
      <c r="AB4" s="63"/>
      <c r="AC4" s="63"/>
      <c r="AD4" s="64"/>
      <c r="AE4" s="62">
        <f>AE5</f>
        <v>44501</v>
      </c>
      <c r="AF4" s="63"/>
      <c r="AG4" s="63"/>
      <c r="AH4" s="63"/>
      <c r="AI4" s="63"/>
      <c r="AJ4" s="63"/>
      <c r="AK4" s="64"/>
      <c r="AL4" s="62">
        <f>AL5</f>
        <v>44508</v>
      </c>
      <c r="AM4" s="63"/>
      <c r="AN4" s="63"/>
      <c r="AO4" s="63"/>
      <c r="AP4" s="63"/>
      <c r="AQ4" s="63"/>
      <c r="AR4" s="64"/>
      <c r="AS4" s="62">
        <f>AS5</f>
        <v>44515</v>
      </c>
      <c r="AT4" s="63"/>
      <c r="AU4" s="63"/>
      <c r="AV4" s="63"/>
      <c r="AW4" s="63"/>
      <c r="AX4" s="63"/>
      <c r="AY4" s="64"/>
      <c r="AZ4" s="62">
        <f>AZ5</f>
        <v>44522</v>
      </c>
      <c r="BA4" s="63"/>
      <c r="BB4" s="63"/>
      <c r="BC4" s="63"/>
      <c r="BD4" s="63"/>
      <c r="BE4" s="63"/>
      <c r="BF4" s="64"/>
      <c r="BG4" s="62">
        <f>BG5</f>
        <v>44529</v>
      </c>
      <c r="BH4" s="63"/>
      <c r="BI4" s="63"/>
      <c r="BJ4" s="63"/>
      <c r="BK4" s="63"/>
      <c r="BL4" s="63"/>
      <c r="BM4" s="64"/>
      <c r="BN4" s="62">
        <f>BN5</f>
        <v>44536</v>
      </c>
      <c r="BO4" s="63"/>
      <c r="BP4" s="63"/>
      <c r="BQ4" s="63"/>
      <c r="BR4" s="63"/>
      <c r="BS4" s="63"/>
      <c r="BT4" s="64"/>
      <c r="BU4" s="62">
        <f>BU5</f>
        <v>44543</v>
      </c>
      <c r="BV4" s="63"/>
      <c r="BW4" s="63"/>
      <c r="BX4" s="63"/>
      <c r="BY4" s="63"/>
      <c r="BZ4" s="63"/>
      <c r="CA4" s="64"/>
      <c r="CB4" s="62">
        <f>CB5</f>
        <v>44550</v>
      </c>
      <c r="CC4" s="63"/>
      <c r="CD4" s="63"/>
      <c r="CE4" s="63"/>
      <c r="CF4" s="63"/>
      <c r="CG4" s="63"/>
      <c r="CH4" s="64"/>
      <c r="CI4" s="62">
        <f>CI5</f>
        <v>44557</v>
      </c>
      <c r="CJ4" s="63"/>
      <c r="CK4" s="63"/>
      <c r="CL4" s="63"/>
      <c r="CM4" s="63"/>
      <c r="CN4" s="63"/>
      <c r="CO4" s="64"/>
    </row>
    <row r="5" spans="1:93" ht="15" customHeight="1" x14ac:dyDescent="0.2">
      <c r="A5" s="31" t="s">
        <v>29</v>
      </c>
      <c r="B5" s="69"/>
      <c r="C5" s="69"/>
      <c r="D5" s="69"/>
      <c r="E5" s="69"/>
      <c r="F5" s="69"/>
      <c r="G5" s="69"/>
      <c r="H5" s="69"/>
      <c r="J5" s="10">
        <f>Project_Start-WEEKDAY(Project_Start,1)+2+7*(Display_Week-1)</f>
        <v>44480</v>
      </c>
      <c r="K5" s="9">
        <f>J5+1</f>
        <v>44481</v>
      </c>
      <c r="L5" s="9">
        <f t="shared" ref="L5:AY5" si="0">K5+1</f>
        <v>44482</v>
      </c>
      <c r="M5" s="9">
        <f t="shared" si="0"/>
        <v>44483</v>
      </c>
      <c r="N5" s="9">
        <f t="shared" si="0"/>
        <v>44484</v>
      </c>
      <c r="O5" s="9">
        <f t="shared" si="0"/>
        <v>44485</v>
      </c>
      <c r="P5" s="11">
        <f t="shared" si="0"/>
        <v>44486</v>
      </c>
      <c r="Q5" s="10">
        <f>P5+1</f>
        <v>44487</v>
      </c>
      <c r="R5" s="9">
        <f>Q5+1</f>
        <v>44488</v>
      </c>
      <c r="S5" s="9">
        <f t="shared" si="0"/>
        <v>44489</v>
      </c>
      <c r="T5" s="9">
        <f t="shared" si="0"/>
        <v>44490</v>
      </c>
      <c r="U5" s="9">
        <f t="shared" si="0"/>
        <v>44491</v>
      </c>
      <c r="V5" s="9">
        <f t="shared" si="0"/>
        <v>44492</v>
      </c>
      <c r="W5" s="11">
        <f t="shared" si="0"/>
        <v>44493</v>
      </c>
      <c r="X5" s="10">
        <f>W5+1</f>
        <v>44494</v>
      </c>
      <c r="Y5" s="9">
        <f>X5+1</f>
        <v>44495</v>
      </c>
      <c r="Z5" s="9">
        <f t="shared" si="0"/>
        <v>44496</v>
      </c>
      <c r="AA5" s="9">
        <f t="shared" si="0"/>
        <v>44497</v>
      </c>
      <c r="AB5" s="9">
        <f t="shared" si="0"/>
        <v>44498</v>
      </c>
      <c r="AC5" s="9">
        <f t="shared" si="0"/>
        <v>44499</v>
      </c>
      <c r="AD5" s="11">
        <f t="shared" si="0"/>
        <v>44500</v>
      </c>
      <c r="AE5" s="10">
        <f>AD5+1</f>
        <v>44501</v>
      </c>
      <c r="AF5" s="9">
        <f>AE5+1</f>
        <v>44502</v>
      </c>
      <c r="AG5" s="9">
        <f t="shared" si="0"/>
        <v>44503</v>
      </c>
      <c r="AH5" s="9">
        <f t="shared" si="0"/>
        <v>44504</v>
      </c>
      <c r="AI5" s="9">
        <f t="shared" si="0"/>
        <v>44505</v>
      </c>
      <c r="AJ5" s="9">
        <f t="shared" si="0"/>
        <v>44506</v>
      </c>
      <c r="AK5" s="11">
        <f t="shared" si="0"/>
        <v>44507</v>
      </c>
      <c r="AL5" s="10">
        <f>AK5+1</f>
        <v>44508</v>
      </c>
      <c r="AM5" s="9">
        <f>AL5+1</f>
        <v>44509</v>
      </c>
      <c r="AN5" s="9">
        <f t="shared" si="0"/>
        <v>44510</v>
      </c>
      <c r="AO5" s="9">
        <f t="shared" si="0"/>
        <v>44511</v>
      </c>
      <c r="AP5" s="9">
        <f t="shared" si="0"/>
        <v>44512</v>
      </c>
      <c r="AQ5" s="9">
        <f t="shared" si="0"/>
        <v>44513</v>
      </c>
      <c r="AR5" s="11">
        <f t="shared" si="0"/>
        <v>44514</v>
      </c>
      <c r="AS5" s="10">
        <f>AR5+1</f>
        <v>44515</v>
      </c>
      <c r="AT5" s="9">
        <f>AS5+1</f>
        <v>44516</v>
      </c>
      <c r="AU5" s="9">
        <f t="shared" si="0"/>
        <v>44517</v>
      </c>
      <c r="AV5" s="9">
        <f t="shared" si="0"/>
        <v>44518</v>
      </c>
      <c r="AW5" s="9">
        <f t="shared" si="0"/>
        <v>44519</v>
      </c>
      <c r="AX5" s="9">
        <f t="shared" si="0"/>
        <v>44520</v>
      </c>
      <c r="AY5" s="11">
        <f t="shared" si="0"/>
        <v>44521</v>
      </c>
      <c r="AZ5" s="10">
        <f>AY5+1</f>
        <v>44522</v>
      </c>
      <c r="BA5" s="9">
        <f>AZ5+1</f>
        <v>44523</v>
      </c>
      <c r="BB5" s="9">
        <f t="shared" ref="BB5:BF5" si="1">BA5+1</f>
        <v>44524</v>
      </c>
      <c r="BC5" s="9">
        <f t="shared" si="1"/>
        <v>44525</v>
      </c>
      <c r="BD5" s="9">
        <f t="shared" si="1"/>
        <v>44526</v>
      </c>
      <c r="BE5" s="9">
        <f t="shared" si="1"/>
        <v>44527</v>
      </c>
      <c r="BF5" s="11">
        <f t="shared" si="1"/>
        <v>44528</v>
      </c>
      <c r="BG5" s="10">
        <f>BF5+1</f>
        <v>44529</v>
      </c>
      <c r="BH5" s="9">
        <f>BG5+1</f>
        <v>44530</v>
      </c>
      <c r="BI5" s="9">
        <f t="shared" ref="BI5:BM5" si="2">BH5+1</f>
        <v>44531</v>
      </c>
      <c r="BJ5" s="9">
        <f t="shared" si="2"/>
        <v>44532</v>
      </c>
      <c r="BK5" s="9">
        <f t="shared" si="2"/>
        <v>44533</v>
      </c>
      <c r="BL5" s="9">
        <f t="shared" si="2"/>
        <v>44534</v>
      </c>
      <c r="BM5" s="11">
        <f t="shared" si="2"/>
        <v>44535</v>
      </c>
      <c r="BN5" s="10">
        <f>BM5+1</f>
        <v>44536</v>
      </c>
      <c r="BO5" s="9">
        <f>BN5+1</f>
        <v>44537</v>
      </c>
      <c r="BP5" s="9">
        <f t="shared" ref="BP5" si="3">BO5+1</f>
        <v>44538</v>
      </c>
      <c r="BQ5" s="9">
        <f t="shared" ref="BQ5" si="4">BP5+1</f>
        <v>44539</v>
      </c>
      <c r="BR5" s="9">
        <f t="shared" ref="BR5" si="5">BQ5+1</f>
        <v>44540</v>
      </c>
      <c r="BS5" s="9">
        <f t="shared" ref="BS5" si="6">BR5+1</f>
        <v>44541</v>
      </c>
      <c r="BT5" s="11">
        <f t="shared" ref="BT5" si="7">BS5+1</f>
        <v>44542</v>
      </c>
      <c r="BU5" s="10">
        <f>BT5+1</f>
        <v>44543</v>
      </c>
      <c r="BV5" s="9">
        <f>BU5+1</f>
        <v>44544</v>
      </c>
      <c r="BW5" s="9">
        <f t="shared" ref="BW5" si="8">BV5+1</f>
        <v>44545</v>
      </c>
      <c r="BX5" s="9">
        <f t="shared" ref="BX5" si="9">BW5+1</f>
        <v>44546</v>
      </c>
      <c r="BY5" s="9">
        <f t="shared" ref="BY5" si="10">BX5+1</f>
        <v>44547</v>
      </c>
      <c r="BZ5" s="9">
        <f t="shared" ref="BZ5" si="11">BY5+1</f>
        <v>44548</v>
      </c>
      <c r="CA5" s="11">
        <f t="shared" ref="CA5" si="12">BZ5+1</f>
        <v>44549</v>
      </c>
      <c r="CB5" s="10">
        <f>CA5+1</f>
        <v>44550</v>
      </c>
      <c r="CC5" s="9">
        <f>CB5+1</f>
        <v>44551</v>
      </c>
      <c r="CD5" s="9">
        <f t="shared" ref="CD5" si="13">CC5+1</f>
        <v>44552</v>
      </c>
      <c r="CE5" s="9">
        <f t="shared" ref="CE5" si="14">CD5+1</f>
        <v>44553</v>
      </c>
      <c r="CF5" s="9">
        <f t="shared" ref="CF5" si="15">CE5+1</f>
        <v>44554</v>
      </c>
      <c r="CG5" s="9">
        <f t="shared" ref="CG5" si="16">CF5+1</f>
        <v>44555</v>
      </c>
      <c r="CH5" s="11">
        <f t="shared" ref="CH5" si="17">CG5+1</f>
        <v>44556</v>
      </c>
      <c r="CI5" s="10">
        <f>CH5+1</f>
        <v>44557</v>
      </c>
      <c r="CJ5" s="9">
        <f>CI5+1</f>
        <v>44558</v>
      </c>
      <c r="CK5" s="9">
        <f t="shared" ref="CK5" si="18">CJ5+1</f>
        <v>44559</v>
      </c>
      <c r="CL5" s="9">
        <f t="shared" ref="CL5" si="19">CK5+1</f>
        <v>44560</v>
      </c>
      <c r="CM5" s="9">
        <f t="shared" ref="CM5" si="20">CL5+1</f>
        <v>44561</v>
      </c>
      <c r="CN5" s="9">
        <f t="shared" ref="CN5" si="21">CM5+1</f>
        <v>44562</v>
      </c>
      <c r="CO5" s="11">
        <f t="shared" ref="CO5" si="22">CN5+1</f>
        <v>44563</v>
      </c>
    </row>
    <row r="6" spans="1:93" ht="30" customHeight="1" thickBot="1" x14ac:dyDescent="0.25">
      <c r="A6" s="31" t="s">
        <v>30</v>
      </c>
      <c r="B6" s="7" t="s">
        <v>8</v>
      </c>
      <c r="C6" s="7" t="s">
        <v>55</v>
      </c>
      <c r="D6" s="8" t="s">
        <v>2</v>
      </c>
      <c r="E6" s="8" t="s">
        <v>1</v>
      </c>
      <c r="F6" s="8" t="s">
        <v>4</v>
      </c>
      <c r="G6" s="8" t="s">
        <v>5</v>
      </c>
      <c r="H6" s="8"/>
      <c r="I6" s="8" t="s">
        <v>6</v>
      </c>
      <c r="J6" s="12" t="str">
        <f t="shared" ref="J6" si="23">LEFT(TEXT(J5,"ddd"),1)</f>
        <v>M</v>
      </c>
      <c r="K6" s="12" t="str">
        <f t="shared" ref="K6:AS6" si="24">LEFT(TEXT(K5,"ddd"),1)</f>
        <v>T</v>
      </c>
      <c r="L6" s="12" t="str">
        <f t="shared" si="24"/>
        <v>W</v>
      </c>
      <c r="M6" s="12" t="str">
        <f t="shared" si="24"/>
        <v>T</v>
      </c>
      <c r="N6" s="12" t="str">
        <f t="shared" si="24"/>
        <v>F</v>
      </c>
      <c r="O6" s="12" t="str">
        <f t="shared" si="24"/>
        <v>S</v>
      </c>
      <c r="P6" s="12" t="str">
        <f t="shared" si="24"/>
        <v>S</v>
      </c>
      <c r="Q6" s="12" t="str">
        <f t="shared" si="24"/>
        <v>M</v>
      </c>
      <c r="R6" s="12" t="str">
        <f t="shared" si="24"/>
        <v>T</v>
      </c>
      <c r="S6" s="12" t="str">
        <f t="shared" si="24"/>
        <v>W</v>
      </c>
      <c r="T6" s="12" t="str">
        <f t="shared" si="24"/>
        <v>T</v>
      </c>
      <c r="U6" s="12" t="str">
        <f t="shared" si="24"/>
        <v>F</v>
      </c>
      <c r="V6" s="12" t="str">
        <f t="shared" si="24"/>
        <v>S</v>
      </c>
      <c r="W6" s="12" t="str">
        <f t="shared" si="24"/>
        <v>S</v>
      </c>
      <c r="X6" s="12" t="str">
        <f t="shared" si="24"/>
        <v>M</v>
      </c>
      <c r="Y6" s="12" t="str">
        <f t="shared" si="24"/>
        <v>T</v>
      </c>
      <c r="Z6" s="12" t="str">
        <f t="shared" si="24"/>
        <v>W</v>
      </c>
      <c r="AA6" s="12" t="str">
        <f t="shared" si="24"/>
        <v>T</v>
      </c>
      <c r="AB6" s="12" t="str">
        <f t="shared" si="24"/>
        <v>F</v>
      </c>
      <c r="AC6" s="12" t="str">
        <f t="shared" si="24"/>
        <v>S</v>
      </c>
      <c r="AD6" s="12" t="str">
        <f t="shared" si="24"/>
        <v>S</v>
      </c>
      <c r="AE6" s="12" t="str">
        <f t="shared" si="24"/>
        <v>M</v>
      </c>
      <c r="AF6" s="12" t="str">
        <f t="shared" si="24"/>
        <v>T</v>
      </c>
      <c r="AG6" s="12" t="str">
        <f t="shared" si="24"/>
        <v>W</v>
      </c>
      <c r="AH6" s="12" t="str">
        <f t="shared" si="24"/>
        <v>T</v>
      </c>
      <c r="AI6" s="12" t="str">
        <f t="shared" si="24"/>
        <v>F</v>
      </c>
      <c r="AJ6" s="12" t="str">
        <f t="shared" si="24"/>
        <v>S</v>
      </c>
      <c r="AK6" s="12" t="str">
        <f t="shared" si="24"/>
        <v>S</v>
      </c>
      <c r="AL6" s="12" t="str">
        <f t="shared" si="24"/>
        <v>M</v>
      </c>
      <c r="AM6" s="12" t="str">
        <f t="shared" si="24"/>
        <v>T</v>
      </c>
      <c r="AN6" s="12" t="str">
        <f t="shared" si="24"/>
        <v>W</v>
      </c>
      <c r="AO6" s="12" t="str">
        <f t="shared" si="24"/>
        <v>T</v>
      </c>
      <c r="AP6" s="12" t="str">
        <f t="shared" si="24"/>
        <v>F</v>
      </c>
      <c r="AQ6" s="12" t="str">
        <f t="shared" si="24"/>
        <v>S</v>
      </c>
      <c r="AR6" s="12" t="str">
        <f t="shared" si="24"/>
        <v>S</v>
      </c>
      <c r="AS6" s="12" t="str">
        <f t="shared" si="24"/>
        <v>M</v>
      </c>
      <c r="AT6" s="12" t="str">
        <f t="shared" ref="AT6:BM6" si="25">LEFT(TEXT(AT5,"ddd"),1)</f>
        <v>T</v>
      </c>
      <c r="AU6" s="12" t="str">
        <f t="shared" si="25"/>
        <v>W</v>
      </c>
      <c r="AV6" s="12" t="str">
        <f t="shared" si="25"/>
        <v>T</v>
      </c>
      <c r="AW6" s="12" t="str">
        <f t="shared" si="25"/>
        <v>F</v>
      </c>
      <c r="AX6" s="12" t="str">
        <f t="shared" si="25"/>
        <v>S</v>
      </c>
      <c r="AY6" s="12" t="str">
        <f t="shared" si="25"/>
        <v>S</v>
      </c>
      <c r="AZ6" s="12" t="str">
        <f t="shared" si="25"/>
        <v>M</v>
      </c>
      <c r="BA6" s="12" t="str">
        <f t="shared" si="25"/>
        <v>T</v>
      </c>
      <c r="BB6" s="12" t="str">
        <f t="shared" si="25"/>
        <v>W</v>
      </c>
      <c r="BC6" s="12" t="str">
        <f t="shared" si="25"/>
        <v>T</v>
      </c>
      <c r="BD6" s="12" t="str">
        <f t="shared" si="25"/>
        <v>F</v>
      </c>
      <c r="BE6" s="12" t="str">
        <f t="shared" si="25"/>
        <v>S</v>
      </c>
      <c r="BF6" s="12" t="str">
        <f t="shared" si="25"/>
        <v>S</v>
      </c>
      <c r="BG6" s="12" t="str">
        <f t="shared" si="25"/>
        <v>M</v>
      </c>
      <c r="BH6" s="12" t="str">
        <f t="shared" si="25"/>
        <v>T</v>
      </c>
      <c r="BI6" s="12" t="str">
        <f t="shared" si="25"/>
        <v>W</v>
      </c>
      <c r="BJ6" s="12" t="str">
        <f t="shared" si="25"/>
        <v>T</v>
      </c>
      <c r="BK6" s="12" t="str">
        <f t="shared" si="25"/>
        <v>F</v>
      </c>
      <c r="BL6" s="12" t="str">
        <f t="shared" si="25"/>
        <v>S</v>
      </c>
      <c r="BM6" s="12" t="str">
        <f t="shared" si="25"/>
        <v>S</v>
      </c>
      <c r="BN6" s="12" t="str">
        <f t="shared" ref="BN6:CO6" si="26">LEFT(TEXT(BN5,"ddd"),1)</f>
        <v>M</v>
      </c>
      <c r="BO6" s="12" t="str">
        <f t="shared" si="26"/>
        <v>T</v>
      </c>
      <c r="BP6" s="12" t="str">
        <f t="shared" si="26"/>
        <v>W</v>
      </c>
      <c r="BQ6" s="12" t="str">
        <f t="shared" si="26"/>
        <v>T</v>
      </c>
      <c r="BR6" s="12" t="str">
        <f t="shared" si="26"/>
        <v>F</v>
      </c>
      <c r="BS6" s="12" t="str">
        <f t="shared" si="26"/>
        <v>S</v>
      </c>
      <c r="BT6" s="12" t="str">
        <f t="shared" si="26"/>
        <v>S</v>
      </c>
      <c r="BU6" s="12" t="str">
        <f t="shared" si="26"/>
        <v>M</v>
      </c>
      <c r="BV6" s="12" t="str">
        <f t="shared" si="26"/>
        <v>T</v>
      </c>
      <c r="BW6" s="12" t="str">
        <f t="shared" si="26"/>
        <v>W</v>
      </c>
      <c r="BX6" s="12" t="str">
        <f t="shared" si="26"/>
        <v>T</v>
      </c>
      <c r="BY6" s="12" t="str">
        <f t="shared" si="26"/>
        <v>F</v>
      </c>
      <c r="BZ6" s="12" t="str">
        <f t="shared" si="26"/>
        <v>S</v>
      </c>
      <c r="CA6" s="12" t="str">
        <f t="shared" si="26"/>
        <v>S</v>
      </c>
      <c r="CB6" s="12" t="str">
        <f t="shared" si="26"/>
        <v>M</v>
      </c>
      <c r="CC6" s="12" t="str">
        <f t="shared" si="26"/>
        <v>T</v>
      </c>
      <c r="CD6" s="12" t="str">
        <f t="shared" si="26"/>
        <v>W</v>
      </c>
      <c r="CE6" s="12" t="str">
        <f t="shared" si="26"/>
        <v>T</v>
      </c>
      <c r="CF6" s="12" t="str">
        <f t="shared" si="26"/>
        <v>F</v>
      </c>
      <c r="CG6" s="12" t="str">
        <f t="shared" si="26"/>
        <v>S</v>
      </c>
      <c r="CH6" s="12" t="str">
        <f t="shared" si="26"/>
        <v>S</v>
      </c>
      <c r="CI6" s="12" t="str">
        <f t="shared" si="26"/>
        <v>M</v>
      </c>
      <c r="CJ6" s="12" t="str">
        <f t="shared" si="26"/>
        <v>T</v>
      </c>
      <c r="CK6" s="12" t="str">
        <f t="shared" si="26"/>
        <v>W</v>
      </c>
      <c r="CL6" s="12" t="str">
        <f t="shared" si="26"/>
        <v>T</v>
      </c>
      <c r="CM6" s="12" t="str">
        <f t="shared" si="26"/>
        <v>F</v>
      </c>
      <c r="CN6" s="12" t="str">
        <f t="shared" si="26"/>
        <v>S</v>
      </c>
      <c r="CO6" s="12" t="str">
        <f t="shared" si="26"/>
        <v>S</v>
      </c>
    </row>
    <row r="7" spans="1:93" ht="30" hidden="1" customHeight="1" thickBot="1" x14ac:dyDescent="0.25">
      <c r="A7" s="30" t="s">
        <v>25</v>
      </c>
      <c r="D7" s="33"/>
      <c r="F7"/>
      <c r="I7" t="str">
        <f>IF(OR(ISBLANK(task_start),ISBLANK(task_end)),"",task_end-task_start+1)</f>
        <v/>
      </c>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row>
    <row r="8" spans="1:93" s="3" customFormat="1" ht="30" customHeight="1" thickBot="1" x14ac:dyDescent="0.25">
      <c r="A8" s="31" t="s">
        <v>31</v>
      </c>
      <c r="B8" s="52" t="s">
        <v>36</v>
      </c>
      <c r="C8" s="52"/>
      <c r="D8" s="53"/>
      <c r="E8" s="54"/>
      <c r="F8" s="71">
        <v>44482</v>
      </c>
      <c r="G8" s="56">
        <f>F8+6</f>
        <v>44488</v>
      </c>
      <c r="H8" s="14"/>
      <c r="I8" s="14">
        <f t="shared" ref="I8:I57" si="27">IF(OR(ISBLANK(task_start),ISBLANK(task_end)),"",task_end-task_start+1)</f>
        <v>7</v>
      </c>
      <c r="J8" s="17"/>
      <c r="K8" s="17"/>
      <c r="L8" s="17" t="s">
        <v>36</v>
      </c>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row>
    <row r="9" spans="1:93" s="3" customFormat="1" ht="30" customHeight="1" thickBot="1" x14ac:dyDescent="0.25">
      <c r="A9" s="31" t="s">
        <v>32</v>
      </c>
      <c r="B9" s="48" t="s">
        <v>38</v>
      </c>
      <c r="C9" s="48" t="s">
        <v>56</v>
      </c>
      <c r="D9" s="49" t="s">
        <v>46</v>
      </c>
      <c r="E9" s="50">
        <v>1</v>
      </c>
      <c r="F9" s="51">
        <f>Project_Start</f>
        <v>44482</v>
      </c>
      <c r="G9" s="51">
        <f>F9</f>
        <v>44482</v>
      </c>
      <c r="H9" s="14"/>
      <c r="I9" s="14">
        <f t="shared" si="27"/>
        <v>1</v>
      </c>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row>
    <row r="10" spans="1:93" s="3" customFormat="1" ht="30" customHeight="1" thickBot="1" x14ac:dyDescent="0.25">
      <c r="A10" s="30"/>
      <c r="B10" s="48" t="s">
        <v>42</v>
      </c>
      <c r="C10" s="48" t="s">
        <v>56</v>
      </c>
      <c r="D10" s="49" t="s">
        <v>46</v>
      </c>
      <c r="E10" s="50">
        <v>1</v>
      </c>
      <c r="F10" s="51">
        <f>Project_Start</f>
        <v>44482</v>
      </c>
      <c r="G10" s="51">
        <f>F10</f>
        <v>44482</v>
      </c>
      <c r="H10" s="14"/>
      <c r="I10" s="14">
        <f t="shared" si="27"/>
        <v>1</v>
      </c>
      <c r="J10" s="17"/>
      <c r="K10" s="17"/>
      <c r="L10" s="17"/>
      <c r="M10" s="17"/>
      <c r="N10" s="17"/>
      <c r="O10" s="17"/>
      <c r="P10" s="17"/>
      <c r="Q10" s="17"/>
      <c r="R10" s="17"/>
      <c r="S10" s="17"/>
      <c r="T10" s="17"/>
      <c r="U10" s="17"/>
      <c r="V10" s="17"/>
      <c r="W10" s="17"/>
      <c r="X10" s="17"/>
      <c r="Y10" s="17"/>
      <c r="Z10" s="18"/>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row>
    <row r="11" spans="1:93" s="3" customFormat="1" ht="30" customHeight="1" thickBot="1" x14ac:dyDescent="0.25">
      <c r="A11" s="30"/>
      <c r="B11" s="48" t="s">
        <v>41</v>
      </c>
      <c r="C11" s="48" t="s">
        <v>56</v>
      </c>
      <c r="D11" s="49" t="s">
        <v>46</v>
      </c>
      <c r="E11" s="50">
        <v>1</v>
      </c>
      <c r="F11" s="51">
        <f>Project_Start</f>
        <v>44482</v>
      </c>
      <c r="G11" s="51">
        <f>F11</f>
        <v>44482</v>
      </c>
      <c r="H11" s="14"/>
      <c r="I11" s="14">
        <f t="shared" si="27"/>
        <v>1</v>
      </c>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row>
    <row r="12" spans="1:93" s="3" customFormat="1" ht="30" customHeight="1" thickBot="1" x14ac:dyDescent="0.25">
      <c r="A12" s="31" t="s">
        <v>33</v>
      </c>
      <c r="B12" s="48" t="s">
        <v>39</v>
      </c>
      <c r="C12" s="72" t="s">
        <v>89</v>
      </c>
      <c r="D12" s="49" t="s">
        <v>46</v>
      </c>
      <c r="E12" s="50">
        <v>1</v>
      </c>
      <c r="F12" s="51">
        <f>Project_Start</f>
        <v>44482</v>
      </c>
      <c r="G12" s="51">
        <f>F12+3</f>
        <v>44485</v>
      </c>
      <c r="H12" s="14"/>
      <c r="I12" s="14">
        <f t="shared" si="27"/>
        <v>4</v>
      </c>
      <c r="J12" s="17"/>
      <c r="K12" s="17"/>
      <c r="L12" s="17"/>
      <c r="M12" s="17"/>
      <c r="N12" s="17"/>
      <c r="O12" s="17"/>
      <c r="P12" s="17"/>
      <c r="Q12" s="17"/>
      <c r="R12" s="17"/>
      <c r="S12" s="17"/>
      <c r="T12" s="17"/>
      <c r="U12" s="17"/>
      <c r="V12" s="18"/>
      <c r="W12" s="18"/>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row>
    <row r="13" spans="1:93" s="3" customFormat="1" ht="81" thickBot="1" x14ac:dyDescent="0.25">
      <c r="A13" s="30"/>
      <c r="B13" s="48" t="s">
        <v>40</v>
      </c>
      <c r="C13" s="73" t="s">
        <v>111</v>
      </c>
      <c r="D13" s="49" t="s">
        <v>46</v>
      </c>
      <c r="E13" s="50">
        <v>1</v>
      </c>
      <c r="F13" s="51">
        <f>Project_Start</f>
        <v>44482</v>
      </c>
      <c r="G13" s="51">
        <f>F13+6</f>
        <v>44488</v>
      </c>
      <c r="H13" s="14"/>
      <c r="I13" s="14">
        <f t="shared" si="27"/>
        <v>7</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row>
    <row r="14" spans="1:93" s="3" customFormat="1" ht="30" customHeight="1" thickBot="1" x14ac:dyDescent="0.25">
      <c r="A14" s="31" t="s">
        <v>34</v>
      </c>
      <c r="B14" s="74" t="s">
        <v>43</v>
      </c>
      <c r="C14" s="74"/>
      <c r="D14" s="46"/>
      <c r="E14" s="47"/>
      <c r="F14" s="75">
        <f>F8+7</f>
        <v>44489</v>
      </c>
      <c r="G14" s="76">
        <f>F14+6</f>
        <v>44495</v>
      </c>
      <c r="H14" s="14"/>
      <c r="I14" s="14">
        <f t="shared" si="27"/>
        <v>7</v>
      </c>
      <c r="J14" s="17"/>
      <c r="K14" s="17"/>
      <c r="L14" s="17"/>
      <c r="M14" s="17"/>
      <c r="N14" s="17"/>
      <c r="O14" s="17"/>
      <c r="P14" s="17"/>
      <c r="Q14" s="17"/>
      <c r="R14" s="17"/>
      <c r="S14" s="70" t="s">
        <v>43</v>
      </c>
      <c r="T14" s="70"/>
      <c r="U14" s="70"/>
      <c r="V14" s="70"/>
      <c r="W14" s="70"/>
      <c r="X14" s="70"/>
      <c r="Y14" s="70"/>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row>
    <row r="15" spans="1:93" s="3" customFormat="1" ht="30" customHeight="1" thickBot="1" x14ac:dyDescent="0.25">
      <c r="A15" s="31"/>
      <c r="B15" s="77" t="s">
        <v>47</v>
      </c>
      <c r="C15" s="77" t="s">
        <v>58</v>
      </c>
      <c r="D15" s="78" t="s">
        <v>45</v>
      </c>
      <c r="E15" s="79">
        <v>1</v>
      </c>
      <c r="F15" s="80">
        <f>F11+7</f>
        <v>44489</v>
      </c>
      <c r="G15" s="80">
        <f>F15+4</f>
        <v>44493</v>
      </c>
      <c r="H15" s="14"/>
      <c r="I15" s="14">
        <f t="shared" si="27"/>
        <v>5</v>
      </c>
      <c r="J15" s="17"/>
      <c r="K15" s="17"/>
      <c r="L15" s="17"/>
      <c r="M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row>
    <row r="16" spans="1:93" s="3" customFormat="1" ht="30" customHeight="1" thickBot="1" x14ac:dyDescent="0.25">
      <c r="A16" s="30"/>
      <c r="B16" s="77" t="s">
        <v>44</v>
      </c>
      <c r="C16" s="77" t="s">
        <v>59</v>
      </c>
      <c r="D16" s="78" t="s">
        <v>46</v>
      </c>
      <c r="E16" s="79">
        <v>1</v>
      </c>
      <c r="F16" s="80">
        <f>F15+1</f>
        <v>44490</v>
      </c>
      <c r="G16" s="80">
        <f>F16+5</f>
        <v>44495</v>
      </c>
      <c r="H16" s="14"/>
      <c r="I16" s="14">
        <f t="shared" si="27"/>
        <v>6</v>
      </c>
      <c r="J16" s="17"/>
      <c r="K16" s="17"/>
      <c r="L16" s="17"/>
      <c r="M16" s="17"/>
      <c r="N16" s="17"/>
      <c r="O16" s="17"/>
      <c r="P16" s="17"/>
      <c r="Q16" s="17"/>
      <c r="R16" s="17"/>
      <c r="S16" s="17"/>
      <c r="T16" s="17"/>
      <c r="U16" s="17"/>
      <c r="V16" s="18"/>
      <c r="W16" s="18"/>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row>
    <row r="17" spans="1:93" s="3" customFormat="1" ht="30" customHeight="1" thickBot="1" x14ac:dyDescent="0.25">
      <c r="A17" s="30" t="s">
        <v>24</v>
      </c>
      <c r="B17" s="81" t="s">
        <v>60</v>
      </c>
      <c r="C17" s="81"/>
      <c r="D17" s="82"/>
      <c r="E17" s="83"/>
      <c r="F17" s="84">
        <f>G14+1</f>
        <v>44496</v>
      </c>
      <c r="G17" s="85">
        <f>F17+6</f>
        <v>44502</v>
      </c>
      <c r="H17" s="14"/>
      <c r="I17" s="14">
        <f t="shared" si="27"/>
        <v>7</v>
      </c>
      <c r="J17" s="17"/>
      <c r="K17" s="17"/>
      <c r="L17" s="17"/>
      <c r="M17" s="17"/>
      <c r="N17" s="17"/>
      <c r="O17" s="17"/>
      <c r="P17" s="17"/>
      <c r="Q17" s="17"/>
      <c r="R17" s="17"/>
      <c r="S17" s="17"/>
      <c r="T17" s="17"/>
      <c r="U17" s="17"/>
      <c r="V17" s="17"/>
      <c r="W17" s="17"/>
      <c r="X17" s="17"/>
      <c r="Y17" s="17"/>
      <c r="Z17" s="17" t="s">
        <v>60</v>
      </c>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row>
    <row r="18" spans="1:93" s="3" customFormat="1" ht="30" customHeight="1" thickBot="1" x14ac:dyDescent="0.25">
      <c r="A18" s="30"/>
      <c r="B18" s="42" t="s">
        <v>48</v>
      </c>
      <c r="C18" s="42" t="s">
        <v>56</v>
      </c>
      <c r="D18" s="39" t="s">
        <v>49</v>
      </c>
      <c r="E18" s="16">
        <v>1</v>
      </c>
      <c r="F18" s="45">
        <f>F17</f>
        <v>44496</v>
      </c>
      <c r="G18" s="45">
        <f>F18</f>
        <v>44496</v>
      </c>
      <c r="H18" s="14"/>
      <c r="I18" s="14">
        <f t="shared" si="27"/>
        <v>1</v>
      </c>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row>
    <row r="19" spans="1:93" s="3" customFormat="1" ht="30" customHeight="1" thickBot="1" x14ac:dyDescent="0.25">
      <c r="A19" s="30"/>
      <c r="B19" s="42" t="s">
        <v>53</v>
      </c>
      <c r="C19" s="42" t="s">
        <v>59</v>
      </c>
      <c r="D19" s="39" t="s">
        <v>54</v>
      </c>
      <c r="E19" s="16">
        <v>1</v>
      </c>
      <c r="F19" s="45">
        <f>F17</f>
        <v>44496</v>
      </c>
      <c r="G19" s="45">
        <v>44500</v>
      </c>
      <c r="H19" s="14"/>
      <c r="I19" s="14">
        <f t="shared" si="27"/>
        <v>5</v>
      </c>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row>
    <row r="20" spans="1:93" s="3" customFormat="1" ht="30" customHeight="1" thickBot="1" x14ac:dyDescent="0.25">
      <c r="A20" s="30"/>
      <c r="B20" s="42" t="s">
        <v>50</v>
      </c>
      <c r="C20" s="42" t="s">
        <v>59</v>
      </c>
      <c r="D20" s="39" t="s">
        <v>46</v>
      </c>
      <c r="E20" s="16">
        <v>1</v>
      </c>
      <c r="F20" s="45">
        <f>G19</f>
        <v>44500</v>
      </c>
      <c r="G20" s="45">
        <f>G17</f>
        <v>44502</v>
      </c>
      <c r="H20" s="14"/>
      <c r="I20" s="14">
        <f t="shared" si="27"/>
        <v>3</v>
      </c>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row>
    <row r="21" spans="1:93" s="3" customFormat="1" ht="30" customHeight="1" thickBot="1" x14ac:dyDescent="0.25">
      <c r="A21" s="30"/>
      <c r="B21" s="42" t="s">
        <v>51</v>
      </c>
      <c r="C21" s="42" t="s">
        <v>58</v>
      </c>
      <c r="D21" s="39" t="s">
        <v>52</v>
      </c>
      <c r="E21" s="16">
        <v>1</v>
      </c>
      <c r="F21" s="45">
        <f>F17</f>
        <v>44496</v>
      </c>
      <c r="G21" s="45">
        <f>G17</f>
        <v>44502</v>
      </c>
      <c r="H21" s="14"/>
      <c r="I21" s="14">
        <f t="shared" si="27"/>
        <v>7</v>
      </c>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row>
    <row r="22" spans="1:93" s="3" customFormat="1" ht="30" customHeight="1" thickBot="1" x14ac:dyDescent="0.25">
      <c r="A22" s="30" t="s">
        <v>24</v>
      </c>
      <c r="B22" s="86" t="s">
        <v>61</v>
      </c>
      <c r="C22" s="86"/>
      <c r="D22" s="87"/>
      <c r="E22" s="88"/>
      <c r="F22" s="89">
        <f>G17+1</f>
        <v>44503</v>
      </c>
      <c r="G22" s="90">
        <f>F22+6</f>
        <v>44509</v>
      </c>
      <c r="H22" s="14"/>
      <c r="I22" s="14">
        <f t="shared" si="27"/>
        <v>7</v>
      </c>
      <c r="J22" s="17"/>
      <c r="K22" s="17"/>
      <c r="L22" s="17"/>
      <c r="M22" s="17"/>
      <c r="N22" s="17"/>
      <c r="O22" s="17"/>
      <c r="P22" s="17"/>
      <c r="Q22" s="17"/>
      <c r="R22" s="17"/>
      <c r="S22" s="17"/>
      <c r="T22" s="17"/>
      <c r="U22" s="17"/>
      <c r="V22" s="17"/>
      <c r="W22" s="17"/>
      <c r="X22" s="17"/>
      <c r="Y22" s="17"/>
      <c r="Z22" s="17"/>
      <c r="AA22" s="17"/>
      <c r="AB22" s="17"/>
      <c r="AC22" s="17"/>
      <c r="AD22" s="17"/>
      <c r="AE22" s="17"/>
      <c r="AF22" s="17"/>
      <c r="AG22" s="17" t="s">
        <v>61</v>
      </c>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row>
    <row r="23" spans="1:93" s="3" customFormat="1" ht="30" customHeight="1" thickBot="1" x14ac:dyDescent="0.25">
      <c r="A23" s="30"/>
      <c r="B23" s="41" t="s">
        <v>62</v>
      </c>
      <c r="C23" s="41" t="s">
        <v>58</v>
      </c>
      <c r="D23" s="38" t="s">
        <v>52</v>
      </c>
      <c r="E23" s="91">
        <v>1</v>
      </c>
      <c r="F23" s="44">
        <f>F22</f>
        <v>44503</v>
      </c>
      <c r="G23" s="44">
        <f>F23+3</f>
        <v>44506</v>
      </c>
      <c r="H23" s="14"/>
      <c r="I23" s="14">
        <f t="shared" si="27"/>
        <v>4</v>
      </c>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row>
    <row r="24" spans="1:93" s="3" customFormat="1" ht="30" customHeight="1" thickBot="1" x14ac:dyDescent="0.25">
      <c r="A24" s="30"/>
      <c r="B24" s="41" t="s">
        <v>64</v>
      </c>
      <c r="C24" s="41" t="s">
        <v>58</v>
      </c>
      <c r="D24" s="38" t="s">
        <v>66</v>
      </c>
      <c r="E24" s="91">
        <v>1</v>
      </c>
      <c r="F24" s="44">
        <f>F22</f>
        <v>44503</v>
      </c>
      <c r="G24" s="44">
        <f>G23</f>
        <v>44506</v>
      </c>
      <c r="H24" s="14"/>
      <c r="I24" s="14">
        <f t="shared" si="27"/>
        <v>4</v>
      </c>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row>
    <row r="25" spans="1:93" s="3" customFormat="1" ht="30" customHeight="1" thickBot="1" x14ac:dyDescent="0.25">
      <c r="A25" s="30"/>
      <c r="B25" s="41" t="s">
        <v>65</v>
      </c>
      <c r="C25" s="41" t="s">
        <v>58</v>
      </c>
      <c r="D25" s="38" t="s">
        <v>54</v>
      </c>
      <c r="E25" s="91">
        <v>1</v>
      </c>
      <c r="F25" s="44">
        <f>G23</f>
        <v>44506</v>
      </c>
      <c r="G25" s="44">
        <f>G22</f>
        <v>44509</v>
      </c>
      <c r="H25" s="14"/>
      <c r="I25" s="14">
        <f t="shared" si="27"/>
        <v>4</v>
      </c>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row>
    <row r="26" spans="1:93" s="3" customFormat="1" ht="30" customHeight="1" thickBot="1" x14ac:dyDescent="0.25">
      <c r="A26" s="30"/>
      <c r="B26" s="114" t="s">
        <v>63</v>
      </c>
      <c r="C26" s="41" t="s">
        <v>59</v>
      </c>
      <c r="D26" s="38" t="s">
        <v>54</v>
      </c>
      <c r="E26" s="91">
        <v>1</v>
      </c>
      <c r="F26" s="44">
        <f>F22</f>
        <v>44503</v>
      </c>
      <c r="G26" s="44">
        <f>G22</f>
        <v>44509</v>
      </c>
      <c r="H26" s="14"/>
      <c r="I26" s="14">
        <f t="shared" si="27"/>
        <v>7</v>
      </c>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row>
    <row r="27" spans="1:93" s="3" customFormat="1" ht="30" customHeight="1" thickBot="1" x14ac:dyDescent="0.25">
      <c r="A27" s="30" t="s">
        <v>24</v>
      </c>
      <c r="B27" s="92" t="s">
        <v>68</v>
      </c>
      <c r="C27" s="92"/>
      <c r="D27" s="93"/>
      <c r="E27" s="94"/>
      <c r="F27" s="95">
        <v>44510</v>
      </c>
      <c r="G27" s="96">
        <f>F27+6</f>
        <v>44516</v>
      </c>
      <c r="H27" s="14"/>
      <c r="I27" s="14">
        <f t="shared" si="27"/>
        <v>7</v>
      </c>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t="s">
        <v>68</v>
      </c>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row>
    <row r="28" spans="1:93" s="3" customFormat="1" ht="30" customHeight="1" thickBot="1" x14ac:dyDescent="0.25">
      <c r="A28" s="30"/>
      <c r="B28" s="40" t="s">
        <v>69</v>
      </c>
      <c r="C28" s="40" t="s">
        <v>73</v>
      </c>
      <c r="D28" s="37" t="s">
        <v>74</v>
      </c>
      <c r="E28" s="15">
        <v>1</v>
      </c>
      <c r="F28" s="43">
        <f>F27</f>
        <v>44510</v>
      </c>
      <c r="G28" s="43">
        <f>G27</f>
        <v>44516</v>
      </c>
      <c r="H28" s="14"/>
      <c r="I28" s="14">
        <f t="shared" si="27"/>
        <v>7</v>
      </c>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row>
    <row r="29" spans="1:93" s="3" customFormat="1" ht="30" customHeight="1" thickBot="1" x14ac:dyDescent="0.25">
      <c r="A29" s="30"/>
      <c r="B29" s="40" t="s">
        <v>70</v>
      </c>
      <c r="C29" s="40" t="s">
        <v>59</v>
      </c>
      <c r="D29" s="37" t="s">
        <v>54</v>
      </c>
      <c r="E29" s="15">
        <v>1</v>
      </c>
      <c r="F29" s="43">
        <f>F27+1</f>
        <v>44511</v>
      </c>
      <c r="G29" s="43">
        <f>G27</f>
        <v>44516</v>
      </c>
      <c r="H29" s="14"/>
      <c r="I29" s="14">
        <f t="shared" si="27"/>
        <v>6</v>
      </c>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row>
    <row r="30" spans="1:93" s="3" customFormat="1" ht="30" customHeight="1" thickBot="1" x14ac:dyDescent="0.25">
      <c r="A30" s="30"/>
      <c r="B30" s="40" t="s">
        <v>71</v>
      </c>
      <c r="C30" s="40" t="s">
        <v>58</v>
      </c>
      <c r="D30" s="37" t="s">
        <v>54</v>
      </c>
      <c r="E30" s="15">
        <v>1</v>
      </c>
      <c r="F30" s="43">
        <f>F27+3</f>
        <v>44513</v>
      </c>
      <c r="G30" s="43">
        <f>G27-2</f>
        <v>44514</v>
      </c>
      <c r="H30" s="14"/>
      <c r="I30" s="14">
        <f t="shared" si="27"/>
        <v>2</v>
      </c>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row>
    <row r="31" spans="1:93" s="3" customFormat="1" ht="30" customHeight="1" thickBot="1" x14ac:dyDescent="0.25">
      <c r="A31" s="30"/>
      <c r="B31" s="40" t="s">
        <v>72</v>
      </c>
      <c r="C31" s="40" t="s">
        <v>73</v>
      </c>
      <c r="D31" s="37" t="s">
        <v>52</v>
      </c>
      <c r="E31" s="15">
        <v>1</v>
      </c>
      <c r="F31" s="43">
        <f>F27</f>
        <v>44510</v>
      </c>
      <c r="G31" s="43">
        <f>G27</f>
        <v>44516</v>
      </c>
      <c r="H31" s="14"/>
      <c r="I31" s="14">
        <f t="shared" si="27"/>
        <v>7</v>
      </c>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row>
    <row r="32" spans="1:93" s="3" customFormat="1" ht="30" customHeight="1" thickBot="1" x14ac:dyDescent="0.25">
      <c r="A32" s="30" t="s">
        <v>24</v>
      </c>
      <c r="B32" s="57" t="s">
        <v>75</v>
      </c>
      <c r="C32" s="57"/>
      <c r="D32" s="58"/>
      <c r="E32" s="59"/>
      <c r="F32" s="60">
        <f>G27+1</f>
        <v>44517</v>
      </c>
      <c r="G32" s="61">
        <f>F32+6</f>
        <v>44523</v>
      </c>
      <c r="H32" s="14"/>
      <c r="I32" s="14">
        <f t="shared" si="27"/>
        <v>7</v>
      </c>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t="s">
        <v>75</v>
      </c>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row>
    <row r="33" spans="1:93" s="3" customFormat="1" ht="30" customHeight="1" thickBot="1" x14ac:dyDescent="0.25">
      <c r="A33" s="30"/>
      <c r="B33" s="106" t="s">
        <v>48</v>
      </c>
      <c r="C33" s="106" t="s">
        <v>56</v>
      </c>
      <c r="D33" s="107" t="s">
        <v>49</v>
      </c>
      <c r="E33" s="108">
        <v>1</v>
      </c>
      <c r="F33" s="109">
        <f>F32</f>
        <v>44517</v>
      </c>
      <c r="G33" s="109">
        <f>F32</f>
        <v>44517</v>
      </c>
      <c r="H33" s="14"/>
      <c r="I33" s="14">
        <f t="shared" si="27"/>
        <v>1</v>
      </c>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row>
    <row r="34" spans="1:93" s="3" customFormat="1" ht="49" thickBot="1" x14ac:dyDescent="0.25">
      <c r="A34" s="30"/>
      <c r="B34" s="106" t="s">
        <v>81</v>
      </c>
      <c r="C34" s="110" t="s">
        <v>82</v>
      </c>
      <c r="D34" s="107" t="s">
        <v>66</v>
      </c>
      <c r="E34" s="108">
        <v>1</v>
      </c>
      <c r="F34" s="109">
        <f>F32+1</f>
        <v>44518</v>
      </c>
      <c r="G34" s="109">
        <f>G32</f>
        <v>44523</v>
      </c>
      <c r="H34" s="14"/>
      <c r="I34" s="14">
        <f t="shared" si="27"/>
        <v>6</v>
      </c>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row>
    <row r="35" spans="1:93" s="3" customFormat="1" ht="30" customHeight="1" thickBot="1" x14ac:dyDescent="0.25">
      <c r="A35" s="30" t="s">
        <v>24</v>
      </c>
      <c r="B35" s="97" t="s">
        <v>76</v>
      </c>
      <c r="C35" s="97"/>
      <c r="D35" s="98"/>
      <c r="E35" s="99"/>
      <c r="F35" s="100">
        <f>G32+1</f>
        <v>44524</v>
      </c>
      <c r="G35" s="101">
        <f>F35+6</f>
        <v>44530</v>
      </c>
      <c r="H35" s="14"/>
      <c r="I35" s="14">
        <f t="shared" si="27"/>
        <v>7</v>
      </c>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t="s">
        <v>76</v>
      </c>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row>
    <row r="36" spans="1:93" s="3" customFormat="1" ht="30" customHeight="1" thickBot="1" x14ac:dyDescent="0.25">
      <c r="A36" s="30"/>
      <c r="B36" s="102" t="s">
        <v>83</v>
      </c>
      <c r="C36" s="102" t="s">
        <v>57</v>
      </c>
      <c r="D36" s="103" t="s">
        <v>54</v>
      </c>
      <c r="E36" s="104">
        <v>1</v>
      </c>
      <c r="F36" s="105">
        <f>F35+3</f>
        <v>44527</v>
      </c>
      <c r="G36" s="105">
        <f>G35</f>
        <v>44530</v>
      </c>
      <c r="H36" s="14"/>
      <c r="I36" s="14">
        <f t="shared" si="27"/>
        <v>4</v>
      </c>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row>
    <row r="37" spans="1:93" s="3" customFormat="1" ht="30" customHeight="1" thickBot="1" x14ac:dyDescent="0.25">
      <c r="A37" s="30"/>
      <c r="B37" s="102" t="s">
        <v>84</v>
      </c>
      <c r="C37" s="102" t="s">
        <v>58</v>
      </c>
      <c r="D37" s="103" t="s">
        <v>87</v>
      </c>
      <c r="E37" s="104">
        <v>1</v>
      </c>
      <c r="F37" s="105">
        <f>F35</f>
        <v>44524</v>
      </c>
      <c r="G37" s="105">
        <f>G35</f>
        <v>44530</v>
      </c>
      <c r="H37" s="14"/>
      <c r="I37" s="14">
        <f t="shared" si="27"/>
        <v>7</v>
      </c>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row>
    <row r="38" spans="1:93" s="3" customFormat="1" ht="30" customHeight="1" thickBot="1" x14ac:dyDescent="0.25">
      <c r="A38" s="30"/>
      <c r="B38" s="102" t="s">
        <v>85</v>
      </c>
      <c r="C38" s="102" t="s">
        <v>58</v>
      </c>
      <c r="D38" s="103" t="s">
        <v>88</v>
      </c>
      <c r="E38" s="104">
        <v>1</v>
      </c>
      <c r="F38" s="105">
        <f>F35</f>
        <v>44524</v>
      </c>
      <c r="G38" s="105">
        <f>F36</f>
        <v>44527</v>
      </c>
      <c r="H38" s="14"/>
      <c r="I38" s="14">
        <f t="shared" si="27"/>
        <v>4</v>
      </c>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row>
    <row r="39" spans="1:93" s="3" customFormat="1" ht="30" customHeight="1" thickBot="1" x14ac:dyDescent="0.25">
      <c r="A39" s="30"/>
      <c r="B39" s="102" t="s">
        <v>86</v>
      </c>
      <c r="C39" s="102" t="s">
        <v>59</v>
      </c>
      <c r="D39" s="103" t="s">
        <v>52</v>
      </c>
      <c r="E39" s="104">
        <v>1</v>
      </c>
      <c r="F39" s="105">
        <f>F35+4</f>
        <v>44528</v>
      </c>
      <c r="G39" s="105">
        <f>G35</f>
        <v>44530</v>
      </c>
      <c r="H39" s="14"/>
      <c r="I39" s="14">
        <f t="shared" si="27"/>
        <v>3</v>
      </c>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row>
    <row r="40" spans="1:93" s="3" customFormat="1" ht="30" customHeight="1" thickBot="1" x14ac:dyDescent="0.25">
      <c r="A40" s="30" t="s">
        <v>24</v>
      </c>
      <c r="B40" s="52" t="s">
        <v>77</v>
      </c>
      <c r="C40" s="52"/>
      <c r="D40" s="53"/>
      <c r="E40" s="54"/>
      <c r="F40" s="55">
        <f>G35+1</f>
        <v>44531</v>
      </c>
      <c r="G40" s="56">
        <f>F40+6</f>
        <v>44537</v>
      </c>
      <c r="H40" s="14"/>
      <c r="I40" s="14">
        <f t="shared" si="27"/>
        <v>7</v>
      </c>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t="s">
        <v>77</v>
      </c>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row>
    <row r="41" spans="1:93" s="3" customFormat="1" ht="30" customHeight="1" thickBot="1" x14ac:dyDescent="0.25">
      <c r="A41" s="30"/>
      <c r="B41" s="48" t="s">
        <v>90</v>
      </c>
      <c r="C41" s="72" t="s">
        <v>93</v>
      </c>
      <c r="D41" s="49" t="s">
        <v>45</v>
      </c>
      <c r="E41" s="50">
        <v>1</v>
      </c>
      <c r="F41" s="51">
        <f>F40+3</f>
        <v>44534</v>
      </c>
      <c r="G41" s="51">
        <f>F41+2</f>
        <v>44536</v>
      </c>
      <c r="H41" s="14"/>
      <c r="I41" s="14">
        <f t="shared" si="27"/>
        <v>3</v>
      </c>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row>
    <row r="42" spans="1:93" s="3" customFormat="1" ht="30" customHeight="1" thickBot="1" x14ac:dyDescent="0.25">
      <c r="A42" s="30"/>
      <c r="B42" s="48" t="s">
        <v>91</v>
      </c>
      <c r="C42" s="48" t="s">
        <v>73</v>
      </c>
      <c r="D42" s="49" t="s">
        <v>88</v>
      </c>
      <c r="E42" s="50">
        <v>1</v>
      </c>
      <c r="F42" s="51">
        <f>G40-1</f>
        <v>44536</v>
      </c>
      <c r="G42" s="51">
        <f>G40</f>
        <v>44537</v>
      </c>
      <c r="H42" s="14"/>
      <c r="I42" s="14">
        <f t="shared" si="27"/>
        <v>2</v>
      </c>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row>
    <row r="43" spans="1:93" s="3" customFormat="1" ht="30" customHeight="1" thickBot="1" x14ac:dyDescent="0.25">
      <c r="A43" s="30"/>
      <c r="B43" s="48" t="s">
        <v>92</v>
      </c>
      <c r="C43" s="48" t="s">
        <v>59</v>
      </c>
      <c r="D43" s="49" t="s">
        <v>88</v>
      </c>
      <c r="E43" s="50">
        <v>1</v>
      </c>
      <c r="F43" s="51">
        <f>F40</f>
        <v>44531</v>
      </c>
      <c r="G43" s="51">
        <f>G40</f>
        <v>44537</v>
      </c>
      <c r="H43" s="14"/>
      <c r="I43" s="14">
        <f t="shared" si="27"/>
        <v>7</v>
      </c>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row>
    <row r="44" spans="1:93" s="3" customFormat="1" ht="30" customHeight="1" thickBot="1" x14ac:dyDescent="0.25">
      <c r="A44" s="30" t="s">
        <v>24</v>
      </c>
      <c r="B44" s="74" t="s">
        <v>78</v>
      </c>
      <c r="C44" s="74"/>
      <c r="D44" s="46"/>
      <c r="E44" s="47"/>
      <c r="F44" s="75">
        <f>G40+1</f>
        <v>44538</v>
      </c>
      <c r="G44" s="76">
        <f>F44+6</f>
        <v>44544</v>
      </c>
      <c r="H44" s="14"/>
      <c r="I44" s="14">
        <f t="shared" si="27"/>
        <v>7</v>
      </c>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t="s">
        <v>78</v>
      </c>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row>
    <row r="45" spans="1:93" s="3" customFormat="1" ht="30" customHeight="1" thickBot="1" x14ac:dyDescent="0.25">
      <c r="A45" s="30"/>
      <c r="B45" s="77" t="s">
        <v>94</v>
      </c>
      <c r="C45" s="77" t="s">
        <v>99</v>
      </c>
      <c r="D45" s="78" t="s">
        <v>87</v>
      </c>
      <c r="E45" s="79">
        <v>1</v>
      </c>
      <c r="F45" s="80">
        <f>F44</f>
        <v>44538</v>
      </c>
      <c r="G45" s="80">
        <f>F44+4</f>
        <v>44542</v>
      </c>
      <c r="H45" s="14"/>
      <c r="I45" s="14">
        <f t="shared" si="27"/>
        <v>5</v>
      </c>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row>
    <row r="46" spans="1:93" s="3" customFormat="1" ht="30" customHeight="1" thickBot="1" x14ac:dyDescent="0.25">
      <c r="A46" s="30"/>
      <c r="B46" s="77" t="s">
        <v>95</v>
      </c>
      <c r="C46" s="77" t="s">
        <v>99</v>
      </c>
      <c r="D46" s="78" t="s">
        <v>52</v>
      </c>
      <c r="E46" s="79">
        <v>1</v>
      </c>
      <c r="F46" s="80">
        <f>F44+6</f>
        <v>44544</v>
      </c>
      <c r="G46" s="80">
        <f>G44</f>
        <v>44544</v>
      </c>
      <c r="H46" s="14"/>
      <c r="I46" s="14">
        <f t="shared" si="27"/>
        <v>1</v>
      </c>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row>
    <row r="47" spans="1:93" s="3" customFormat="1" ht="49" thickBot="1" x14ac:dyDescent="0.25">
      <c r="A47" s="30"/>
      <c r="B47" s="77" t="s">
        <v>96</v>
      </c>
      <c r="C47" s="111" t="s">
        <v>100</v>
      </c>
      <c r="D47" s="78" t="s">
        <v>102</v>
      </c>
      <c r="E47" s="79">
        <v>1</v>
      </c>
      <c r="F47" s="80">
        <f>F46</f>
        <v>44544</v>
      </c>
      <c r="G47" s="80">
        <f>G44</f>
        <v>44544</v>
      </c>
      <c r="H47" s="14"/>
      <c r="I47" s="14">
        <f t="shared" si="27"/>
        <v>1</v>
      </c>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row>
    <row r="48" spans="1:93" s="3" customFormat="1" ht="30" customHeight="1" thickBot="1" x14ac:dyDescent="0.25">
      <c r="A48" s="30"/>
      <c r="B48" s="77" t="s">
        <v>97</v>
      </c>
      <c r="C48" s="77" t="s">
        <v>73</v>
      </c>
      <c r="D48" s="78" t="s">
        <v>54</v>
      </c>
      <c r="E48" s="79">
        <v>1</v>
      </c>
      <c r="F48" s="80">
        <f>F44</f>
        <v>44538</v>
      </c>
      <c r="G48" s="80">
        <f>F48+1</f>
        <v>44539</v>
      </c>
      <c r="H48" s="14"/>
      <c r="I48" s="14"/>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row>
    <row r="49" spans="1:93" s="3" customFormat="1" ht="33" thickBot="1" x14ac:dyDescent="0.25">
      <c r="A49" s="30"/>
      <c r="B49" s="77" t="s">
        <v>98</v>
      </c>
      <c r="C49" s="111" t="s">
        <v>101</v>
      </c>
      <c r="D49" s="78" t="s">
        <v>54</v>
      </c>
      <c r="E49" s="79">
        <v>1</v>
      </c>
      <c r="F49" s="80">
        <f>G48</f>
        <v>44539</v>
      </c>
      <c r="G49" s="80">
        <f>F49+3</f>
        <v>44542</v>
      </c>
      <c r="H49" s="14"/>
      <c r="I49" s="14">
        <f t="shared" si="27"/>
        <v>4</v>
      </c>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row>
    <row r="50" spans="1:93" s="3" customFormat="1" ht="30" customHeight="1" thickBot="1" x14ac:dyDescent="0.25">
      <c r="A50" s="30" t="s">
        <v>24</v>
      </c>
      <c r="B50" s="86" t="s">
        <v>79</v>
      </c>
      <c r="C50" s="86"/>
      <c r="D50" s="87"/>
      <c r="E50" s="88"/>
      <c r="F50" s="89">
        <f>G44+1</f>
        <v>44545</v>
      </c>
      <c r="G50" s="90">
        <f>F50+6</f>
        <v>44551</v>
      </c>
      <c r="H50" s="14"/>
      <c r="I50" s="14">
        <f t="shared" si="27"/>
        <v>7</v>
      </c>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t="s">
        <v>79</v>
      </c>
      <c r="BX50" s="17"/>
      <c r="BY50" s="17"/>
      <c r="BZ50" s="17"/>
      <c r="CA50" s="17"/>
      <c r="CB50" s="17"/>
      <c r="CC50" s="17"/>
      <c r="CD50" s="17"/>
      <c r="CE50" s="17"/>
      <c r="CF50" s="17"/>
      <c r="CG50" s="17"/>
      <c r="CH50" s="17"/>
      <c r="CI50" s="17"/>
      <c r="CJ50" s="17"/>
      <c r="CK50" s="17"/>
      <c r="CL50" s="17"/>
      <c r="CM50" s="17"/>
      <c r="CN50" s="17"/>
      <c r="CO50" s="17"/>
    </row>
    <row r="51" spans="1:93" s="3" customFormat="1" ht="30" customHeight="1" thickBot="1" x14ac:dyDescent="0.25">
      <c r="A51" s="30"/>
      <c r="B51" s="41" t="s">
        <v>48</v>
      </c>
      <c r="C51" s="41" t="s">
        <v>56</v>
      </c>
      <c r="D51" s="38" t="s">
        <v>49</v>
      </c>
      <c r="E51" s="91">
        <v>1</v>
      </c>
      <c r="F51" s="44">
        <f>F50</f>
        <v>44545</v>
      </c>
      <c r="G51" s="44">
        <f>F50</f>
        <v>44545</v>
      </c>
      <c r="H51" s="14"/>
      <c r="I51" s="14">
        <f t="shared" si="27"/>
        <v>1</v>
      </c>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row>
    <row r="52" spans="1:93" s="3" customFormat="1" ht="30" customHeight="1" thickBot="1" x14ac:dyDescent="0.25">
      <c r="A52" s="30"/>
      <c r="B52" s="41" t="s">
        <v>103</v>
      </c>
      <c r="C52" s="112" t="s">
        <v>101</v>
      </c>
      <c r="D52" s="38" t="s">
        <v>52</v>
      </c>
      <c r="E52" s="91">
        <v>1</v>
      </c>
      <c r="F52" s="44">
        <f>F50+1</f>
        <v>44546</v>
      </c>
      <c r="G52" s="44">
        <f>G50-2</f>
        <v>44549</v>
      </c>
      <c r="H52" s="14"/>
      <c r="I52" s="14">
        <f t="shared" si="27"/>
        <v>4</v>
      </c>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row>
    <row r="53" spans="1:93" s="3" customFormat="1" ht="30" customHeight="1" thickBot="1" x14ac:dyDescent="0.25">
      <c r="A53" s="30"/>
      <c r="B53" s="41" t="s">
        <v>104</v>
      </c>
      <c r="C53" s="41" t="s">
        <v>73</v>
      </c>
      <c r="D53" s="38" t="s">
        <v>54</v>
      </c>
      <c r="E53" s="91">
        <v>1</v>
      </c>
      <c r="F53" s="44">
        <f>F50+3</f>
        <v>44548</v>
      </c>
      <c r="G53" s="44">
        <f>G50</f>
        <v>44551</v>
      </c>
      <c r="H53" s="14"/>
      <c r="I53" s="14">
        <f t="shared" si="27"/>
        <v>4</v>
      </c>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row>
    <row r="54" spans="1:93" s="3" customFormat="1" ht="30" customHeight="1" thickBot="1" x14ac:dyDescent="0.25">
      <c r="A54" s="30" t="s">
        <v>24</v>
      </c>
      <c r="B54" s="92" t="s">
        <v>80</v>
      </c>
      <c r="C54" s="92"/>
      <c r="D54" s="93"/>
      <c r="E54" s="94"/>
      <c r="F54" s="95">
        <f>G50+6</f>
        <v>44557</v>
      </c>
      <c r="G54" s="96">
        <f>F54+7</f>
        <v>44564</v>
      </c>
      <c r="H54" s="14"/>
      <c r="I54" s="14">
        <f t="shared" si="27"/>
        <v>8</v>
      </c>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t="s">
        <v>110</v>
      </c>
      <c r="CJ54" s="17"/>
      <c r="CK54" s="17"/>
      <c r="CL54" s="17"/>
      <c r="CM54" s="17"/>
      <c r="CN54" s="17"/>
      <c r="CO54" s="17"/>
    </row>
    <row r="55" spans="1:93" s="3" customFormat="1" ht="30" customHeight="1" thickBot="1" x14ac:dyDescent="0.25">
      <c r="A55" s="30"/>
      <c r="B55" s="40" t="s">
        <v>105</v>
      </c>
      <c r="C55" s="40" t="s">
        <v>106</v>
      </c>
      <c r="D55" s="37" t="s">
        <v>49</v>
      </c>
      <c r="E55" s="15">
        <v>1</v>
      </c>
      <c r="F55" s="43">
        <f>F54</f>
        <v>44557</v>
      </c>
      <c r="G55" s="43">
        <f>G54</f>
        <v>44564</v>
      </c>
      <c r="H55" s="14"/>
      <c r="I55" s="14">
        <f t="shared" si="27"/>
        <v>8</v>
      </c>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row>
    <row r="56" spans="1:93" s="3" customFormat="1" ht="30" customHeight="1" thickBot="1" x14ac:dyDescent="0.25">
      <c r="A56" s="30"/>
      <c r="B56" s="40" t="s">
        <v>107</v>
      </c>
      <c r="C56" s="40" t="s">
        <v>56</v>
      </c>
      <c r="D56" s="37" t="s">
        <v>67</v>
      </c>
      <c r="E56" s="15">
        <v>0.68</v>
      </c>
      <c r="F56" s="43">
        <f>F55</f>
        <v>44557</v>
      </c>
      <c r="G56" s="43">
        <f>G55</f>
        <v>44564</v>
      </c>
      <c r="H56" s="14"/>
      <c r="I56" s="14">
        <f t="shared" si="27"/>
        <v>8</v>
      </c>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row>
    <row r="57" spans="1:93" s="3" customFormat="1" ht="30" customHeight="1" thickBot="1" x14ac:dyDescent="0.25">
      <c r="A57" s="30"/>
      <c r="B57" s="40" t="s">
        <v>108</v>
      </c>
      <c r="C57" s="113" t="s">
        <v>109</v>
      </c>
      <c r="D57" s="37" t="s">
        <v>66</v>
      </c>
      <c r="E57" s="15">
        <v>1</v>
      </c>
      <c r="F57" s="43">
        <f>F54</f>
        <v>44557</v>
      </c>
      <c r="G57" s="43">
        <f>G54-4</f>
        <v>44560</v>
      </c>
      <c r="H57" s="14"/>
      <c r="I57" s="14">
        <f t="shared" si="27"/>
        <v>4</v>
      </c>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row>
  </sheetData>
  <mergeCells count="16">
    <mergeCell ref="D3:E3"/>
    <mergeCell ref="D4:E4"/>
    <mergeCell ref="B5:H5"/>
    <mergeCell ref="AL4:AR4"/>
    <mergeCell ref="AS4:AY4"/>
    <mergeCell ref="BN4:BT4"/>
    <mergeCell ref="BU4:CA4"/>
    <mergeCell ref="CB4:CH4"/>
    <mergeCell ref="CI4:CO4"/>
    <mergeCell ref="F3:G3"/>
    <mergeCell ref="AZ4:BF4"/>
    <mergeCell ref="BG4:BM4"/>
    <mergeCell ref="J4:P4"/>
    <mergeCell ref="Q4:W4"/>
    <mergeCell ref="X4:AD4"/>
    <mergeCell ref="AE4:AK4"/>
  </mergeCells>
  <conditionalFormatting sqref="E7:E26">
    <cfRule type="dataBar" priority="17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14 J16:BM26 J15:M15 P15:BM15 J32:CO34 J57:CO57">
    <cfRule type="expression" dxfId="107" priority="196">
      <formula>AND(TODAY()&gt;=J$5,TODAY()&lt;K$5)</formula>
    </cfRule>
  </conditionalFormatting>
  <conditionalFormatting sqref="J7:BM14 J16:BM26 J15:M15 P15:BM15 J32:CO34 J57:CO57">
    <cfRule type="expression" dxfId="106" priority="190">
      <formula>AND(task_start&lt;=J$5,ROUNDDOWN((task_end-task_start+1)*task_progress,0)+task_start-1&gt;=J$5)</formula>
    </cfRule>
    <cfRule type="expression" dxfId="105" priority="191" stopIfTrue="1">
      <formula>AND(task_end&gt;=J$5,task_start&lt;K$5)</formula>
    </cfRule>
  </conditionalFormatting>
  <conditionalFormatting sqref="E27:E28">
    <cfRule type="dataBar" priority="160">
      <dataBar>
        <cfvo type="num" val="0"/>
        <cfvo type="num" val="1"/>
        <color theme="0" tint="-0.249977111117893"/>
      </dataBar>
      <extLst>
        <ext xmlns:x14="http://schemas.microsoft.com/office/spreadsheetml/2009/9/main" uri="{B025F937-C7B1-47D3-B67F-A62EFF666E3E}">
          <x14:id>{FF09A3CA-4EFF-5147-8A46-3E0D41600F24}</x14:id>
        </ext>
      </extLst>
    </cfRule>
  </conditionalFormatting>
  <conditionalFormatting sqref="J27:BM31">
    <cfRule type="expression" dxfId="104" priority="163">
      <formula>AND(TODAY()&gt;=J$5,TODAY()&lt;K$5)</formula>
    </cfRule>
  </conditionalFormatting>
  <conditionalFormatting sqref="J27:BM31">
    <cfRule type="expression" dxfId="103" priority="161">
      <formula>AND(task_start&lt;=J$5,ROUNDDOWN((task_end-task_start+1)*task_progress,0)+task_start-1&gt;=J$5)</formula>
    </cfRule>
    <cfRule type="expression" dxfId="102" priority="162" stopIfTrue="1">
      <formula>AND(task_end&gt;=J$5,task_start&lt;K$5)</formula>
    </cfRule>
  </conditionalFormatting>
  <conditionalFormatting sqref="E32:E33">
    <cfRule type="dataBar" priority="156">
      <dataBar>
        <cfvo type="num" val="0"/>
        <cfvo type="num" val="1"/>
        <color theme="0" tint="-0.249977111117893"/>
      </dataBar>
      <extLst>
        <ext xmlns:x14="http://schemas.microsoft.com/office/spreadsheetml/2009/9/main" uri="{B025F937-C7B1-47D3-B67F-A62EFF666E3E}">
          <x14:id>{BA501C8A-1D65-6F45-85FE-F8112BB94648}</x14:id>
        </ext>
      </extLst>
    </cfRule>
  </conditionalFormatting>
  <conditionalFormatting sqref="E35:E36">
    <cfRule type="dataBar" priority="152">
      <dataBar>
        <cfvo type="num" val="0"/>
        <cfvo type="num" val="1"/>
        <color theme="0" tint="-0.249977111117893"/>
      </dataBar>
      <extLst>
        <ext xmlns:x14="http://schemas.microsoft.com/office/spreadsheetml/2009/9/main" uri="{B025F937-C7B1-47D3-B67F-A62EFF666E3E}">
          <x14:id>{F88EF354-BADB-5943-A6F0-D5152FBE6EDB}</x14:id>
        </ext>
      </extLst>
    </cfRule>
  </conditionalFormatting>
  <conditionalFormatting sqref="J35:BM39">
    <cfRule type="expression" dxfId="101" priority="155">
      <formula>AND(TODAY()&gt;=J$5,TODAY()&lt;K$5)</formula>
    </cfRule>
  </conditionalFormatting>
  <conditionalFormatting sqref="J35:BM39">
    <cfRule type="expression" dxfId="100" priority="153">
      <formula>AND(task_start&lt;=J$5,ROUNDDOWN((task_end-task_start+1)*task_progress,0)+task_start-1&gt;=J$5)</formula>
    </cfRule>
    <cfRule type="expression" dxfId="99" priority="154" stopIfTrue="1">
      <formula>AND(task_end&gt;=J$5,task_start&lt;K$5)</formula>
    </cfRule>
  </conditionalFormatting>
  <conditionalFormatting sqref="E40:E41">
    <cfRule type="dataBar" priority="148">
      <dataBar>
        <cfvo type="num" val="0"/>
        <cfvo type="num" val="1"/>
        <color theme="0" tint="-0.249977111117893"/>
      </dataBar>
      <extLst>
        <ext xmlns:x14="http://schemas.microsoft.com/office/spreadsheetml/2009/9/main" uri="{B025F937-C7B1-47D3-B67F-A62EFF666E3E}">
          <x14:id>{5D485F45-70F9-8642-B4B8-2D0DDD72B62A}</x14:id>
        </ext>
      </extLst>
    </cfRule>
  </conditionalFormatting>
  <conditionalFormatting sqref="J40:BM43">
    <cfRule type="expression" dxfId="98" priority="151">
      <formula>AND(TODAY()&gt;=J$5,TODAY()&lt;K$5)</formula>
    </cfRule>
  </conditionalFormatting>
  <conditionalFormatting sqref="J40:BM43">
    <cfRule type="expression" dxfId="97" priority="149">
      <formula>AND(task_start&lt;=J$5,ROUNDDOWN((task_end-task_start+1)*task_progress,0)+task_start-1&gt;=J$5)</formula>
    </cfRule>
    <cfRule type="expression" dxfId="96" priority="150" stopIfTrue="1">
      <formula>AND(task_end&gt;=J$5,task_start&lt;K$5)</formula>
    </cfRule>
  </conditionalFormatting>
  <conditionalFormatting sqref="E44:E45">
    <cfRule type="dataBar" priority="144">
      <dataBar>
        <cfvo type="num" val="0"/>
        <cfvo type="num" val="1"/>
        <color theme="0" tint="-0.249977111117893"/>
      </dataBar>
      <extLst>
        <ext xmlns:x14="http://schemas.microsoft.com/office/spreadsheetml/2009/9/main" uri="{B025F937-C7B1-47D3-B67F-A62EFF666E3E}">
          <x14:id>{B80BA41B-5D5A-A34A-8FC8-5E103FFFA62A}</x14:id>
        </ext>
      </extLst>
    </cfRule>
  </conditionalFormatting>
  <conditionalFormatting sqref="J44:BM49">
    <cfRule type="expression" dxfId="95" priority="147">
      <formula>AND(TODAY()&gt;=J$5,TODAY()&lt;K$5)</formula>
    </cfRule>
  </conditionalFormatting>
  <conditionalFormatting sqref="J44:BM49">
    <cfRule type="expression" dxfId="94" priority="145">
      <formula>AND(task_start&lt;=J$5,ROUNDDOWN((task_end-task_start+1)*task_progress,0)+task_start-1&gt;=J$5)</formula>
    </cfRule>
    <cfRule type="expression" dxfId="93" priority="146" stopIfTrue="1">
      <formula>AND(task_end&gt;=J$5,task_start&lt;K$5)</formula>
    </cfRule>
  </conditionalFormatting>
  <conditionalFormatting sqref="E29">
    <cfRule type="dataBar" priority="143">
      <dataBar>
        <cfvo type="num" val="0"/>
        <cfvo type="num" val="1"/>
        <color theme="0" tint="-0.249977111117893"/>
      </dataBar>
      <extLst>
        <ext xmlns:x14="http://schemas.microsoft.com/office/spreadsheetml/2009/9/main" uri="{B025F937-C7B1-47D3-B67F-A62EFF666E3E}">
          <x14:id>{13567BB4-53C6-DD42-8AB4-1EB3033891D8}</x14:id>
        </ext>
      </extLst>
    </cfRule>
  </conditionalFormatting>
  <conditionalFormatting sqref="E30">
    <cfRule type="dataBar" priority="142">
      <dataBar>
        <cfvo type="num" val="0"/>
        <cfvo type="num" val="1"/>
        <color theme="0" tint="-0.249977111117893"/>
      </dataBar>
      <extLst>
        <ext xmlns:x14="http://schemas.microsoft.com/office/spreadsheetml/2009/9/main" uri="{B025F937-C7B1-47D3-B67F-A62EFF666E3E}">
          <x14:id>{32889934-630B-6547-8657-EF77A3D1E470}</x14:id>
        </ext>
      </extLst>
    </cfRule>
  </conditionalFormatting>
  <conditionalFormatting sqref="E31">
    <cfRule type="dataBar" priority="141">
      <dataBar>
        <cfvo type="num" val="0"/>
        <cfvo type="num" val="1"/>
        <color theme="0" tint="-0.249977111117893"/>
      </dataBar>
      <extLst>
        <ext xmlns:x14="http://schemas.microsoft.com/office/spreadsheetml/2009/9/main" uri="{B025F937-C7B1-47D3-B67F-A62EFF666E3E}">
          <x14:id>{586A7BE4-9539-4C40-82B2-EC56FB95A108}</x14:id>
        </ext>
      </extLst>
    </cfRule>
  </conditionalFormatting>
  <conditionalFormatting sqref="E34">
    <cfRule type="dataBar" priority="138">
      <dataBar>
        <cfvo type="num" val="0"/>
        <cfvo type="num" val="1"/>
        <color theme="0" tint="-0.249977111117893"/>
      </dataBar>
      <extLst>
        <ext xmlns:x14="http://schemas.microsoft.com/office/spreadsheetml/2009/9/main" uri="{B025F937-C7B1-47D3-B67F-A62EFF666E3E}">
          <x14:id>{F764C1AB-C6B6-EA41-9B70-5AE387C7C637}</x14:id>
        </ext>
      </extLst>
    </cfRule>
  </conditionalFormatting>
  <conditionalFormatting sqref="E37">
    <cfRule type="dataBar" priority="137">
      <dataBar>
        <cfvo type="num" val="0"/>
        <cfvo type="num" val="1"/>
        <color theme="0" tint="-0.249977111117893"/>
      </dataBar>
      <extLst>
        <ext xmlns:x14="http://schemas.microsoft.com/office/spreadsheetml/2009/9/main" uri="{B025F937-C7B1-47D3-B67F-A62EFF666E3E}">
          <x14:id>{C3DC066F-7106-FA43-AD29-F4488A75D5B2}</x14:id>
        </ext>
      </extLst>
    </cfRule>
  </conditionalFormatting>
  <conditionalFormatting sqref="E38">
    <cfRule type="dataBar" priority="136">
      <dataBar>
        <cfvo type="num" val="0"/>
        <cfvo type="num" val="1"/>
        <color theme="0" tint="-0.249977111117893"/>
      </dataBar>
      <extLst>
        <ext xmlns:x14="http://schemas.microsoft.com/office/spreadsheetml/2009/9/main" uri="{B025F937-C7B1-47D3-B67F-A62EFF666E3E}">
          <x14:id>{CBA9B901-F129-D249-8B90-AAB9ED19891E}</x14:id>
        </ext>
      </extLst>
    </cfRule>
  </conditionalFormatting>
  <conditionalFormatting sqref="E39">
    <cfRule type="dataBar" priority="135">
      <dataBar>
        <cfvo type="num" val="0"/>
        <cfvo type="num" val="1"/>
        <color theme="0" tint="-0.249977111117893"/>
      </dataBar>
      <extLst>
        <ext xmlns:x14="http://schemas.microsoft.com/office/spreadsheetml/2009/9/main" uri="{B025F937-C7B1-47D3-B67F-A62EFF666E3E}">
          <x14:id>{638BF709-5E1C-464C-9C93-C204FA6C93E9}</x14:id>
        </ext>
      </extLst>
    </cfRule>
  </conditionalFormatting>
  <conditionalFormatting sqref="E42">
    <cfRule type="dataBar" priority="134">
      <dataBar>
        <cfvo type="num" val="0"/>
        <cfvo type="num" val="1"/>
        <color theme="0" tint="-0.249977111117893"/>
      </dataBar>
      <extLst>
        <ext xmlns:x14="http://schemas.microsoft.com/office/spreadsheetml/2009/9/main" uri="{B025F937-C7B1-47D3-B67F-A62EFF666E3E}">
          <x14:id>{49B44176-E859-6643-A321-C17747E2337E}</x14:id>
        </ext>
      </extLst>
    </cfRule>
  </conditionalFormatting>
  <conditionalFormatting sqref="E43">
    <cfRule type="dataBar" priority="133">
      <dataBar>
        <cfvo type="num" val="0"/>
        <cfvo type="num" val="1"/>
        <color theme="0" tint="-0.249977111117893"/>
      </dataBar>
      <extLst>
        <ext xmlns:x14="http://schemas.microsoft.com/office/spreadsheetml/2009/9/main" uri="{B025F937-C7B1-47D3-B67F-A62EFF666E3E}">
          <x14:id>{260FE229-4A00-2F42-9ACC-D80D57F29F6A}</x14:id>
        </ext>
      </extLst>
    </cfRule>
  </conditionalFormatting>
  <conditionalFormatting sqref="E46">
    <cfRule type="dataBar" priority="131">
      <dataBar>
        <cfvo type="num" val="0"/>
        <cfvo type="num" val="1"/>
        <color theme="0" tint="-0.249977111117893"/>
      </dataBar>
      <extLst>
        <ext xmlns:x14="http://schemas.microsoft.com/office/spreadsheetml/2009/9/main" uri="{B025F937-C7B1-47D3-B67F-A62EFF666E3E}">
          <x14:id>{58B1FE90-E44C-B247-8B47-1722401F6FA5}</x14:id>
        </ext>
      </extLst>
    </cfRule>
  </conditionalFormatting>
  <conditionalFormatting sqref="E47:E48">
    <cfRule type="dataBar" priority="130">
      <dataBar>
        <cfvo type="num" val="0"/>
        <cfvo type="num" val="1"/>
        <color theme="0" tint="-0.249977111117893"/>
      </dataBar>
      <extLst>
        <ext xmlns:x14="http://schemas.microsoft.com/office/spreadsheetml/2009/9/main" uri="{B025F937-C7B1-47D3-B67F-A62EFF666E3E}">
          <x14:id>{1BDF246A-22E6-444B-8748-DB3B39E09647}</x14:id>
        </ext>
      </extLst>
    </cfRule>
  </conditionalFormatting>
  <conditionalFormatting sqref="E49">
    <cfRule type="dataBar" priority="129">
      <dataBar>
        <cfvo type="num" val="0"/>
        <cfvo type="num" val="1"/>
        <color theme="0" tint="-0.249977111117893"/>
      </dataBar>
      <extLst>
        <ext xmlns:x14="http://schemas.microsoft.com/office/spreadsheetml/2009/9/main" uri="{B025F937-C7B1-47D3-B67F-A62EFF666E3E}">
          <x14:id>{234CDC1E-FDFE-8C49-8107-A80FCBD46585}</x14:id>
        </ext>
      </extLst>
    </cfRule>
  </conditionalFormatting>
  <conditionalFormatting sqref="E50:E51">
    <cfRule type="dataBar" priority="125">
      <dataBar>
        <cfvo type="num" val="0"/>
        <cfvo type="num" val="1"/>
        <color theme="0" tint="-0.249977111117893"/>
      </dataBar>
      <extLst>
        <ext xmlns:x14="http://schemas.microsoft.com/office/spreadsheetml/2009/9/main" uri="{B025F937-C7B1-47D3-B67F-A62EFF666E3E}">
          <x14:id>{5DE18C3F-8D45-384A-B59F-3CB2EBF9E552}</x14:id>
        </ext>
      </extLst>
    </cfRule>
  </conditionalFormatting>
  <conditionalFormatting sqref="J50:BM53">
    <cfRule type="expression" dxfId="92" priority="128">
      <formula>AND(TODAY()&gt;=J$5,TODAY()&lt;K$5)</formula>
    </cfRule>
  </conditionalFormatting>
  <conditionalFormatting sqref="J50:BM53">
    <cfRule type="expression" dxfId="91" priority="126">
      <formula>AND(task_start&lt;=J$5,ROUNDDOWN((task_end-task_start+1)*task_progress,0)+task_start-1&gt;=J$5)</formula>
    </cfRule>
    <cfRule type="expression" dxfId="90" priority="127" stopIfTrue="1">
      <formula>AND(task_end&gt;=J$5,task_start&lt;K$5)</formula>
    </cfRule>
  </conditionalFormatting>
  <conditionalFormatting sqref="E52">
    <cfRule type="dataBar" priority="124">
      <dataBar>
        <cfvo type="num" val="0"/>
        <cfvo type="num" val="1"/>
        <color theme="0" tint="-0.249977111117893"/>
      </dataBar>
      <extLst>
        <ext xmlns:x14="http://schemas.microsoft.com/office/spreadsheetml/2009/9/main" uri="{B025F937-C7B1-47D3-B67F-A62EFF666E3E}">
          <x14:id>{960C9013-5CC7-7544-B8BC-188C301F547F}</x14:id>
        </ext>
      </extLst>
    </cfRule>
  </conditionalFormatting>
  <conditionalFormatting sqref="E53">
    <cfRule type="dataBar" priority="123">
      <dataBar>
        <cfvo type="num" val="0"/>
        <cfvo type="num" val="1"/>
        <color theme="0" tint="-0.249977111117893"/>
      </dataBar>
      <extLst>
        <ext xmlns:x14="http://schemas.microsoft.com/office/spreadsheetml/2009/9/main" uri="{B025F937-C7B1-47D3-B67F-A62EFF666E3E}">
          <x14:id>{BB915D15-64D5-E740-8CE5-A38F7833F6B7}</x14:id>
        </ext>
      </extLst>
    </cfRule>
  </conditionalFormatting>
  <conditionalFormatting sqref="E54:E55">
    <cfRule type="dataBar" priority="118">
      <dataBar>
        <cfvo type="num" val="0"/>
        <cfvo type="num" val="1"/>
        <color theme="0" tint="-0.249977111117893"/>
      </dataBar>
      <extLst>
        <ext xmlns:x14="http://schemas.microsoft.com/office/spreadsheetml/2009/9/main" uri="{B025F937-C7B1-47D3-B67F-A62EFF666E3E}">
          <x14:id>{3A7CE2E8-EA0E-BD40-A5EB-4D0E19B6CEC1}</x14:id>
        </ext>
      </extLst>
    </cfRule>
  </conditionalFormatting>
  <conditionalFormatting sqref="J54:BM56">
    <cfRule type="expression" dxfId="89" priority="121">
      <formula>AND(TODAY()&gt;=J$5,TODAY()&lt;K$5)</formula>
    </cfRule>
  </conditionalFormatting>
  <conditionalFormatting sqref="J54:BM56">
    <cfRule type="expression" dxfId="88" priority="119">
      <formula>AND(task_start&lt;=J$5,ROUNDDOWN((task_end-task_start+1)*task_progress,0)+task_start-1&gt;=J$5)</formula>
    </cfRule>
    <cfRule type="expression" dxfId="87" priority="120" stopIfTrue="1">
      <formula>AND(task_end&gt;=J$5,task_start&lt;K$5)</formula>
    </cfRule>
  </conditionalFormatting>
  <conditionalFormatting sqref="E56">
    <cfRule type="dataBar" priority="117">
      <dataBar>
        <cfvo type="num" val="0"/>
        <cfvo type="num" val="1"/>
        <color theme="0" tint="-0.249977111117893"/>
      </dataBar>
      <extLst>
        <ext xmlns:x14="http://schemas.microsoft.com/office/spreadsheetml/2009/9/main" uri="{B025F937-C7B1-47D3-B67F-A62EFF666E3E}">
          <x14:id>{8ADF6248-094B-BA41-A4B6-3D15E79E802E}</x14:id>
        </ext>
      </extLst>
    </cfRule>
  </conditionalFormatting>
  <conditionalFormatting sqref="BN5:BT26">
    <cfRule type="expression" dxfId="86" priority="114">
      <formula>AND(TODAY()&gt;=BN$5,TODAY()&lt;BO$5)</formula>
    </cfRule>
  </conditionalFormatting>
  <conditionalFormatting sqref="BN7:BT26">
    <cfRule type="expression" dxfId="85" priority="112">
      <formula>AND(task_start&lt;=BN$5,ROUNDDOWN((task_end-task_start+1)*task_progress,0)+task_start-1&gt;=BN$5)</formula>
    </cfRule>
    <cfRule type="expression" dxfId="84" priority="113" stopIfTrue="1">
      <formula>AND(task_end&gt;=BN$5,task_start&lt;BO$5)</formula>
    </cfRule>
  </conditionalFormatting>
  <conditionalFormatting sqref="BN27:BT31">
    <cfRule type="expression" dxfId="83" priority="111">
      <formula>AND(TODAY()&gt;=BN$5,TODAY()&lt;BO$5)</formula>
    </cfRule>
  </conditionalFormatting>
  <conditionalFormatting sqref="BN27:BT31">
    <cfRule type="expression" dxfId="82" priority="109">
      <formula>AND(task_start&lt;=BN$5,ROUNDDOWN((task_end-task_start+1)*task_progress,0)+task_start-1&gt;=BN$5)</formula>
    </cfRule>
    <cfRule type="expression" dxfId="81" priority="110" stopIfTrue="1">
      <formula>AND(task_end&gt;=BN$5,task_start&lt;BO$5)</formula>
    </cfRule>
  </conditionalFormatting>
  <conditionalFormatting sqref="BN35:BT39">
    <cfRule type="expression" dxfId="80" priority="105">
      <formula>AND(TODAY()&gt;=BN$5,TODAY()&lt;BO$5)</formula>
    </cfRule>
  </conditionalFormatting>
  <conditionalFormatting sqref="BN35:BT39">
    <cfRule type="expression" dxfId="79" priority="103">
      <formula>AND(task_start&lt;=BN$5,ROUNDDOWN((task_end-task_start+1)*task_progress,0)+task_start-1&gt;=BN$5)</formula>
    </cfRule>
    <cfRule type="expression" dxfId="78" priority="104" stopIfTrue="1">
      <formula>AND(task_end&gt;=BN$5,task_start&lt;BO$5)</formula>
    </cfRule>
  </conditionalFormatting>
  <conditionalFormatting sqref="BN40:BT43">
    <cfRule type="expression" dxfId="77" priority="102">
      <formula>AND(TODAY()&gt;=BN$5,TODAY()&lt;BO$5)</formula>
    </cfRule>
  </conditionalFormatting>
  <conditionalFormatting sqref="BN40:BT43">
    <cfRule type="expression" dxfId="76" priority="100">
      <formula>AND(task_start&lt;=BN$5,ROUNDDOWN((task_end-task_start+1)*task_progress,0)+task_start-1&gt;=BN$5)</formula>
    </cfRule>
    <cfRule type="expression" dxfId="75" priority="101" stopIfTrue="1">
      <formula>AND(task_end&gt;=BN$5,task_start&lt;BO$5)</formula>
    </cfRule>
  </conditionalFormatting>
  <conditionalFormatting sqref="BN44:BT49">
    <cfRule type="expression" dxfId="74" priority="99">
      <formula>AND(TODAY()&gt;=BN$5,TODAY()&lt;BO$5)</formula>
    </cfRule>
  </conditionalFormatting>
  <conditionalFormatting sqref="BN44:BT49">
    <cfRule type="expression" dxfId="73" priority="97">
      <formula>AND(task_start&lt;=BN$5,ROUNDDOWN((task_end-task_start+1)*task_progress,0)+task_start-1&gt;=BN$5)</formula>
    </cfRule>
    <cfRule type="expression" dxfId="72" priority="98" stopIfTrue="1">
      <formula>AND(task_end&gt;=BN$5,task_start&lt;BO$5)</formula>
    </cfRule>
  </conditionalFormatting>
  <conditionalFormatting sqref="BN50:BT53">
    <cfRule type="expression" dxfId="71" priority="96">
      <formula>AND(TODAY()&gt;=BN$5,TODAY()&lt;BO$5)</formula>
    </cfRule>
  </conditionalFormatting>
  <conditionalFormatting sqref="BN50:BT53">
    <cfRule type="expression" dxfId="70" priority="94">
      <formula>AND(task_start&lt;=BN$5,ROUNDDOWN((task_end-task_start+1)*task_progress,0)+task_start-1&gt;=BN$5)</formula>
    </cfRule>
    <cfRule type="expression" dxfId="69" priority="95" stopIfTrue="1">
      <formula>AND(task_end&gt;=BN$5,task_start&lt;BO$5)</formula>
    </cfRule>
  </conditionalFormatting>
  <conditionalFormatting sqref="BN54:BT56">
    <cfRule type="expression" dxfId="68" priority="93">
      <formula>AND(TODAY()&gt;=BN$5,TODAY()&lt;BO$5)</formula>
    </cfRule>
  </conditionalFormatting>
  <conditionalFormatting sqref="BN54:BT56">
    <cfRule type="expression" dxfId="67" priority="91">
      <formula>AND(task_start&lt;=BN$5,ROUNDDOWN((task_end-task_start+1)*task_progress,0)+task_start-1&gt;=BN$5)</formula>
    </cfRule>
    <cfRule type="expression" dxfId="66" priority="92" stopIfTrue="1">
      <formula>AND(task_end&gt;=BN$5,task_start&lt;BO$5)</formula>
    </cfRule>
  </conditionalFormatting>
  <conditionalFormatting sqref="BU5:CA26">
    <cfRule type="expression" dxfId="65" priority="90">
      <formula>AND(TODAY()&gt;=BU$5,TODAY()&lt;BV$5)</formula>
    </cfRule>
  </conditionalFormatting>
  <conditionalFormatting sqref="BU7:CA26">
    <cfRule type="expression" dxfId="64" priority="88">
      <formula>AND(task_start&lt;=BU$5,ROUNDDOWN((task_end-task_start+1)*task_progress,0)+task_start-1&gt;=BU$5)</formula>
    </cfRule>
    <cfRule type="expression" dxfId="63" priority="89" stopIfTrue="1">
      <formula>AND(task_end&gt;=BU$5,task_start&lt;BV$5)</formula>
    </cfRule>
  </conditionalFormatting>
  <conditionalFormatting sqref="BU27:CA31">
    <cfRule type="expression" dxfId="62" priority="87">
      <formula>AND(TODAY()&gt;=BU$5,TODAY()&lt;BV$5)</formula>
    </cfRule>
  </conditionalFormatting>
  <conditionalFormatting sqref="BU27:CA31">
    <cfRule type="expression" dxfId="61" priority="85">
      <formula>AND(task_start&lt;=BU$5,ROUNDDOWN((task_end-task_start+1)*task_progress,0)+task_start-1&gt;=BU$5)</formula>
    </cfRule>
    <cfRule type="expression" dxfId="60" priority="86" stopIfTrue="1">
      <formula>AND(task_end&gt;=BU$5,task_start&lt;BV$5)</formula>
    </cfRule>
  </conditionalFormatting>
  <conditionalFormatting sqref="BU35:CA39">
    <cfRule type="expression" dxfId="59" priority="81">
      <formula>AND(TODAY()&gt;=BU$5,TODAY()&lt;BV$5)</formula>
    </cfRule>
  </conditionalFormatting>
  <conditionalFormatting sqref="BU35:CA39">
    <cfRule type="expression" dxfId="58" priority="79">
      <formula>AND(task_start&lt;=BU$5,ROUNDDOWN((task_end-task_start+1)*task_progress,0)+task_start-1&gt;=BU$5)</formula>
    </cfRule>
    <cfRule type="expression" dxfId="57" priority="80" stopIfTrue="1">
      <formula>AND(task_end&gt;=BU$5,task_start&lt;BV$5)</formula>
    </cfRule>
  </conditionalFormatting>
  <conditionalFormatting sqref="BU40:CA43">
    <cfRule type="expression" dxfId="56" priority="78">
      <formula>AND(TODAY()&gt;=BU$5,TODAY()&lt;BV$5)</formula>
    </cfRule>
  </conditionalFormatting>
  <conditionalFormatting sqref="BU40:CA43">
    <cfRule type="expression" dxfId="55" priority="76">
      <formula>AND(task_start&lt;=BU$5,ROUNDDOWN((task_end-task_start+1)*task_progress,0)+task_start-1&gt;=BU$5)</formula>
    </cfRule>
    <cfRule type="expression" dxfId="54" priority="77" stopIfTrue="1">
      <formula>AND(task_end&gt;=BU$5,task_start&lt;BV$5)</formula>
    </cfRule>
  </conditionalFormatting>
  <conditionalFormatting sqref="BU44:CA49">
    <cfRule type="expression" dxfId="53" priority="75">
      <formula>AND(TODAY()&gt;=BU$5,TODAY()&lt;BV$5)</formula>
    </cfRule>
  </conditionalFormatting>
  <conditionalFormatting sqref="BU44:CA49">
    <cfRule type="expression" dxfId="52" priority="73">
      <formula>AND(task_start&lt;=BU$5,ROUNDDOWN((task_end-task_start+1)*task_progress,0)+task_start-1&gt;=BU$5)</formula>
    </cfRule>
    <cfRule type="expression" dxfId="51" priority="74" stopIfTrue="1">
      <formula>AND(task_end&gt;=BU$5,task_start&lt;BV$5)</formula>
    </cfRule>
  </conditionalFormatting>
  <conditionalFormatting sqref="BU50:CA53">
    <cfRule type="expression" dxfId="50" priority="72">
      <formula>AND(TODAY()&gt;=BU$5,TODAY()&lt;BV$5)</formula>
    </cfRule>
  </conditionalFormatting>
  <conditionalFormatting sqref="BU50:CA53">
    <cfRule type="expression" dxfId="49" priority="70">
      <formula>AND(task_start&lt;=BU$5,ROUNDDOWN((task_end-task_start+1)*task_progress,0)+task_start-1&gt;=BU$5)</formula>
    </cfRule>
    <cfRule type="expression" dxfId="48" priority="71" stopIfTrue="1">
      <formula>AND(task_end&gt;=BU$5,task_start&lt;BV$5)</formula>
    </cfRule>
  </conditionalFormatting>
  <conditionalFormatting sqref="BU54:CA56">
    <cfRule type="expression" dxfId="47" priority="69">
      <formula>AND(TODAY()&gt;=BU$5,TODAY()&lt;BV$5)</formula>
    </cfRule>
  </conditionalFormatting>
  <conditionalFormatting sqref="BU54:CA56">
    <cfRule type="expression" dxfId="46" priority="67">
      <formula>AND(task_start&lt;=BU$5,ROUNDDOWN((task_end-task_start+1)*task_progress,0)+task_start-1&gt;=BU$5)</formula>
    </cfRule>
    <cfRule type="expression" dxfId="45" priority="68" stopIfTrue="1">
      <formula>AND(task_end&gt;=BU$5,task_start&lt;BV$5)</formula>
    </cfRule>
  </conditionalFormatting>
  <conditionalFormatting sqref="CB5:CH26">
    <cfRule type="expression" dxfId="44" priority="66">
      <formula>AND(TODAY()&gt;=CB$5,TODAY()&lt;CC$5)</formula>
    </cfRule>
  </conditionalFormatting>
  <conditionalFormatting sqref="CB7:CH26">
    <cfRule type="expression" dxfId="43" priority="64">
      <formula>AND(task_start&lt;=CB$5,ROUNDDOWN((task_end-task_start+1)*task_progress,0)+task_start-1&gt;=CB$5)</formula>
    </cfRule>
    <cfRule type="expression" dxfId="42" priority="65" stopIfTrue="1">
      <formula>AND(task_end&gt;=CB$5,task_start&lt;CC$5)</formula>
    </cfRule>
  </conditionalFormatting>
  <conditionalFormatting sqref="CB27:CH31">
    <cfRule type="expression" dxfId="41" priority="63">
      <formula>AND(TODAY()&gt;=CB$5,TODAY()&lt;CC$5)</formula>
    </cfRule>
  </conditionalFormatting>
  <conditionalFormatting sqref="CB27:CH31">
    <cfRule type="expression" dxfId="40" priority="61">
      <formula>AND(task_start&lt;=CB$5,ROUNDDOWN((task_end-task_start+1)*task_progress,0)+task_start-1&gt;=CB$5)</formula>
    </cfRule>
    <cfRule type="expression" dxfId="39" priority="62" stopIfTrue="1">
      <formula>AND(task_end&gt;=CB$5,task_start&lt;CC$5)</formula>
    </cfRule>
  </conditionalFormatting>
  <conditionalFormatting sqref="CB35:CH39">
    <cfRule type="expression" dxfId="38" priority="57">
      <formula>AND(TODAY()&gt;=CB$5,TODAY()&lt;CC$5)</formula>
    </cfRule>
  </conditionalFormatting>
  <conditionalFormatting sqref="CB35:CH39">
    <cfRule type="expression" dxfId="37" priority="55">
      <formula>AND(task_start&lt;=CB$5,ROUNDDOWN((task_end-task_start+1)*task_progress,0)+task_start-1&gt;=CB$5)</formula>
    </cfRule>
    <cfRule type="expression" dxfId="36" priority="56" stopIfTrue="1">
      <formula>AND(task_end&gt;=CB$5,task_start&lt;CC$5)</formula>
    </cfRule>
  </conditionalFormatting>
  <conditionalFormatting sqref="CB40:CH43">
    <cfRule type="expression" dxfId="35" priority="54">
      <formula>AND(TODAY()&gt;=CB$5,TODAY()&lt;CC$5)</formula>
    </cfRule>
  </conditionalFormatting>
  <conditionalFormatting sqref="CB40:CH43">
    <cfRule type="expression" dxfId="34" priority="52">
      <formula>AND(task_start&lt;=CB$5,ROUNDDOWN((task_end-task_start+1)*task_progress,0)+task_start-1&gt;=CB$5)</formula>
    </cfRule>
    <cfRule type="expression" dxfId="33" priority="53" stopIfTrue="1">
      <formula>AND(task_end&gt;=CB$5,task_start&lt;CC$5)</formula>
    </cfRule>
  </conditionalFormatting>
  <conditionalFormatting sqref="CB44:CH49">
    <cfRule type="expression" dxfId="32" priority="51">
      <formula>AND(TODAY()&gt;=CB$5,TODAY()&lt;CC$5)</formula>
    </cfRule>
  </conditionalFormatting>
  <conditionalFormatting sqref="CB44:CH49">
    <cfRule type="expression" dxfId="31" priority="49">
      <formula>AND(task_start&lt;=CB$5,ROUNDDOWN((task_end-task_start+1)*task_progress,0)+task_start-1&gt;=CB$5)</formula>
    </cfRule>
    <cfRule type="expression" dxfId="30" priority="50" stopIfTrue="1">
      <formula>AND(task_end&gt;=CB$5,task_start&lt;CC$5)</formula>
    </cfRule>
  </conditionalFormatting>
  <conditionalFormatting sqref="CB50:CH53">
    <cfRule type="expression" dxfId="29" priority="48">
      <formula>AND(TODAY()&gt;=CB$5,TODAY()&lt;CC$5)</formula>
    </cfRule>
  </conditionalFormatting>
  <conditionalFormatting sqref="CB50:CH53">
    <cfRule type="expression" dxfId="28" priority="46">
      <formula>AND(task_start&lt;=CB$5,ROUNDDOWN((task_end-task_start+1)*task_progress,0)+task_start-1&gt;=CB$5)</formula>
    </cfRule>
    <cfRule type="expression" dxfId="27" priority="47" stopIfTrue="1">
      <formula>AND(task_end&gt;=CB$5,task_start&lt;CC$5)</formula>
    </cfRule>
  </conditionalFormatting>
  <conditionalFormatting sqref="CB54:CH56">
    <cfRule type="expression" dxfId="26" priority="45">
      <formula>AND(TODAY()&gt;=CB$5,TODAY()&lt;CC$5)</formula>
    </cfRule>
  </conditionalFormatting>
  <conditionalFormatting sqref="CB54:CH56">
    <cfRule type="expression" dxfId="25" priority="43">
      <formula>AND(task_start&lt;=CB$5,ROUNDDOWN((task_end-task_start+1)*task_progress,0)+task_start-1&gt;=CB$5)</formula>
    </cfRule>
    <cfRule type="expression" dxfId="24" priority="44" stopIfTrue="1">
      <formula>AND(task_end&gt;=CB$5,task_start&lt;CC$5)</formula>
    </cfRule>
  </conditionalFormatting>
  <conditionalFormatting sqref="CI5:CO26">
    <cfRule type="expression" dxfId="23" priority="42">
      <formula>AND(TODAY()&gt;=CI$5,TODAY()&lt;CJ$5)</formula>
    </cfRule>
  </conditionalFormatting>
  <conditionalFormatting sqref="CI7:CO26">
    <cfRule type="expression" dxfId="22" priority="40">
      <formula>AND(task_start&lt;=CI$5,ROUNDDOWN((task_end-task_start+1)*task_progress,0)+task_start-1&gt;=CI$5)</formula>
    </cfRule>
    <cfRule type="expression" dxfId="21" priority="41" stopIfTrue="1">
      <formula>AND(task_end&gt;=CI$5,task_start&lt;CJ$5)</formula>
    </cfRule>
  </conditionalFormatting>
  <conditionalFormatting sqref="CI27:CO31">
    <cfRule type="expression" dxfId="20" priority="39">
      <formula>AND(TODAY()&gt;=CI$5,TODAY()&lt;CJ$5)</formula>
    </cfRule>
  </conditionalFormatting>
  <conditionalFormatting sqref="CI27:CO31">
    <cfRule type="expression" dxfId="19" priority="37">
      <formula>AND(task_start&lt;=CI$5,ROUNDDOWN((task_end-task_start+1)*task_progress,0)+task_start-1&gt;=CI$5)</formula>
    </cfRule>
    <cfRule type="expression" dxfId="18" priority="38" stopIfTrue="1">
      <formula>AND(task_end&gt;=CI$5,task_start&lt;CJ$5)</formula>
    </cfRule>
  </conditionalFormatting>
  <conditionalFormatting sqref="CI35:CO39">
    <cfRule type="expression" dxfId="17" priority="33">
      <formula>AND(TODAY()&gt;=CI$5,TODAY()&lt;CJ$5)</formula>
    </cfRule>
  </conditionalFormatting>
  <conditionalFormatting sqref="CI35:CO39">
    <cfRule type="expression" dxfId="16" priority="31">
      <formula>AND(task_start&lt;=CI$5,ROUNDDOWN((task_end-task_start+1)*task_progress,0)+task_start-1&gt;=CI$5)</formula>
    </cfRule>
    <cfRule type="expression" dxfId="15" priority="32" stopIfTrue="1">
      <formula>AND(task_end&gt;=CI$5,task_start&lt;CJ$5)</formula>
    </cfRule>
  </conditionalFormatting>
  <conditionalFormatting sqref="CI40:CO43">
    <cfRule type="expression" dxfId="14" priority="30">
      <formula>AND(TODAY()&gt;=CI$5,TODAY()&lt;CJ$5)</formula>
    </cfRule>
  </conditionalFormatting>
  <conditionalFormatting sqref="CI40:CO43">
    <cfRule type="expression" dxfId="13" priority="28">
      <formula>AND(task_start&lt;=CI$5,ROUNDDOWN((task_end-task_start+1)*task_progress,0)+task_start-1&gt;=CI$5)</formula>
    </cfRule>
    <cfRule type="expression" dxfId="12" priority="29" stopIfTrue="1">
      <formula>AND(task_end&gt;=CI$5,task_start&lt;CJ$5)</formula>
    </cfRule>
  </conditionalFormatting>
  <conditionalFormatting sqref="CI44:CO49">
    <cfRule type="expression" dxfId="11" priority="27">
      <formula>AND(TODAY()&gt;=CI$5,TODAY()&lt;CJ$5)</formula>
    </cfRule>
  </conditionalFormatting>
  <conditionalFormatting sqref="CI44:CO49">
    <cfRule type="expression" dxfId="10" priority="25">
      <formula>AND(task_start&lt;=CI$5,ROUNDDOWN((task_end-task_start+1)*task_progress,0)+task_start-1&gt;=CI$5)</formula>
    </cfRule>
    <cfRule type="expression" dxfId="9" priority="26" stopIfTrue="1">
      <formula>AND(task_end&gt;=CI$5,task_start&lt;CJ$5)</formula>
    </cfRule>
  </conditionalFormatting>
  <conditionalFormatting sqref="CI50:CO53">
    <cfRule type="expression" dxfId="8" priority="24">
      <formula>AND(TODAY()&gt;=CI$5,TODAY()&lt;CJ$5)</formula>
    </cfRule>
  </conditionalFormatting>
  <conditionalFormatting sqref="CI50:CO53">
    <cfRule type="expression" dxfId="7" priority="22">
      <formula>AND(task_start&lt;=CI$5,ROUNDDOWN((task_end-task_start+1)*task_progress,0)+task_start-1&gt;=CI$5)</formula>
    </cfRule>
    <cfRule type="expression" dxfId="6" priority="23" stopIfTrue="1">
      <formula>AND(task_end&gt;=CI$5,task_start&lt;CJ$5)</formula>
    </cfRule>
  </conditionalFormatting>
  <conditionalFormatting sqref="CI54:CO56">
    <cfRule type="expression" dxfId="5" priority="21">
      <formula>AND(TODAY()&gt;=CI$5,TODAY()&lt;CJ$5)</formula>
    </cfRule>
  </conditionalFormatting>
  <conditionalFormatting sqref="CI54:CO56">
    <cfRule type="expression" dxfId="4" priority="19">
      <formula>AND(task_start&lt;=CI$5,ROUNDDOWN((task_end-task_start+1)*task_progress,0)+task_start-1&gt;=CI$5)</formula>
    </cfRule>
    <cfRule type="expression" dxfId="3" priority="20" stopIfTrue="1">
      <formula>AND(task_end&gt;=CI$5,task_start&lt;CJ$5)</formula>
    </cfRule>
  </conditionalFormatting>
  <conditionalFormatting sqref="O15">
    <cfRule type="expression" dxfId="2" priority="198">
      <formula>AND(TODAY()&gt;=N$5,TODAY()&lt;O$5)</formula>
    </cfRule>
  </conditionalFormatting>
  <conditionalFormatting sqref="O15">
    <cfRule type="expression" dxfId="1" priority="201">
      <formula>AND(task_start&lt;=N$5,ROUNDDOWN((task_end-task_start+1)*task_progress,0)+task_start-1&gt;=N$5)</formula>
    </cfRule>
    <cfRule type="expression" dxfId="0" priority="202" stopIfTrue="1">
      <formula>AND(task_end&gt;=N$5,task_start&lt;O$5)</formula>
    </cfRule>
  </conditionalFormatting>
  <conditionalFormatting sqref="E57">
    <cfRule type="dataBar" priority="14">
      <dataBar>
        <cfvo type="num" val="0"/>
        <cfvo type="num" val="1"/>
        <color theme="0" tint="-0.249977111117893"/>
      </dataBar>
      <extLst>
        <ext xmlns:x14="http://schemas.microsoft.com/office/spreadsheetml/2009/9/main" uri="{B025F937-C7B1-47D3-B67F-A62EFF666E3E}">
          <x14:id>{0B4EE9FE-8F02-CD49-AFFF-869B17E048C3}</x14:id>
        </ext>
      </extLst>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36"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E7:E26</xm:sqref>
        </x14:conditionalFormatting>
        <x14:conditionalFormatting xmlns:xm="http://schemas.microsoft.com/office/excel/2006/main">
          <x14:cfRule type="dataBar" id="{FF09A3CA-4EFF-5147-8A46-3E0D41600F24}">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dataBar" id="{BA501C8A-1D65-6F45-85FE-F8112BB94648}">
            <x14:dataBar minLength="0" maxLength="100" gradient="0">
              <x14:cfvo type="num">
                <xm:f>0</xm:f>
              </x14:cfvo>
              <x14:cfvo type="num">
                <xm:f>1</xm:f>
              </x14:cfvo>
              <x14:negativeFillColor rgb="FFFF0000"/>
              <x14:axisColor rgb="FF000000"/>
            </x14:dataBar>
          </x14:cfRule>
          <xm:sqref>E32:E33</xm:sqref>
        </x14:conditionalFormatting>
        <x14:conditionalFormatting xmlns:xm="http://schemas.microsoft.com/office/excel/2006/main">
          <x14:cfRule type="dataBar" id="{F88EF354-BADB-5943-A6F0-D5152FBE6EDB}">
            <x14:dataBar minLength="0" maxLength="100" gradient="0">
              <x14:cfvo type="num">
                <xm:f>0</xm:f>
              </x14:cfvo>
              <x14:cfvo type="num">
                <xm:f>1</xm:f>
              </x14:cfvo>
              <x14:negativeFillColor rgb="FFFF0000"/>
              <x14:axisColor rgb="FF000000"/>
            </x14:dataBar>
          </x14:cfRule>
          <xm:sqref>E35:E36</xm:sqref>
        </x14:conditionalFormatting>
        <x14:conditionalFormatting xmlns:xm="http://schemas.microsoft.com/office/excel/2006/main">
          <x14:cfRule type="dataBar" id="{5D485F45-70F9-8642-B4B8-2D0DDD72B62A}">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B80BA41B-5D5A-A34A-8FC8-5E103FFFA62A}">
            <x14:dataBar minLength="0" maxLength="100" gradient="0">
              <x14:cfvo type="num">
                <xm:f>0</xm:f>
              </x14:cfvo>
              <x14:cfvo type="num">
                <xm:f>1</xm:f>
              </x14:cfvo>
              <x14:negativeFillColor rgb="FFFF0000"/>
              <x14:axisColor rgb="FF000000"/>
            </x14:dataBar>
          </x14:cfRule>
          <xm:sqref>E44:E45</xm:sqref>
        </x14:conditionalFormatting>
        <x14:conditionalFormatting xmlns:xm="http://schemas.microsoft.com/office/excel/2006/main">
          <x14:cfRule type="dataBar" id="{13567BB4-53C6-DD42-8AB4-1EB3033891D8}">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32889934-630B-6547-8657-EF77A3D1E470}">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586A7BE4-9539-4C40-82B2-EC56FB95A108}">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F764C1AB-C6B6-EA41-9B70-5AE387C7C637}">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C3DC066F-7106-FA43-AD29-F4488A75D5B2}">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CBA9B901-F129-D249-8B90-AAB9ED19891E}">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638BF709-5E1C-464C-9C93-C204FA6C93E9}">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49B44176-E859-6643-A321-C17747E2337E}">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260FE229-4A00-2F42-9ACC-D80D57F29F6A}">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58B1FE90-E44C-B247-8B47-1722401F6FA5}">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1BDF246A-22E6-444B-8748-DB3B39E09647}">
            <x14:dataBar minLength="0" maxLength="100" gradient="0">
              <x14:cfvo type="num">
                <xm:f>0</xm:f>
              </x14:cfvo>
              <x14:cfvo type="num">
                <xm:f>1</xm:f>
              </x14:cfvo>
              <x14:negativeFillColor rgb="FFFF0000"/>
              <x14:axisColor rgb="FF000000"/>
            </x14:dataBar>
          </x14:cfRule>
          <xm:sqref>E47:E48</xm:sqref>
        </x14:conditionalFormatting>
        <x14:conditionalFormatting xmlns:xm="http://schemas.microsoft.com/office/excel/2006/main">
          <x14:cfRule type="dataBar" id="{234CDC1E-FDFE-8C49-8107-A80FCBD46585}">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5DE18C3F-8D45-384A-B59F-3CB2EBF9E552}">
            <x14:dataBar minLength="0" maxLength="100" gradient="0">
              <x14:cfvo type="num">
                <xm:f>0</xm:f>
              </x14:cfvo>
              <x14:cfvo type="num">
                <xm:f>1</xm:f>
              </x14:cfvo>
              <x14:negativeFillColor rgb="FFFF0000"/>
              <x14:axisColor rgb="FF000000"/>
            </x14:dataBar>
          </x14:cfRule>
          <xm:sqref>E50:E51</xm:sqref>
        </x14:conditionalFormatting>
        <x14:conditionalFormatting xmlns:xm="http://schemas.microsoft.com/office/excel/2006/main">
          <x14:cfRule type="dataBar" id="{960C9013-5CC7-7544-B8BC-188C301F547F}">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BB915D15-64D5-E740-8CE5-A38F7833F6B7}">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3A7CE2E8-EA0E-BD40-A5EB-4D0E19B6CEC1}">
            <x14:dataBar minLength="0" maxLength="100" gradient="0">
              <x14:cfvo type="num">
                <xm:f>0</xm:f>
              </x14:cfvo>
              <x14:cfvo type="num">
                <xm:f>1</xm:f>
              </x14:cfvo>
              <x14:negativeFillColor rgb="FFFF0000"/>
              <x14:axisColor rgb="FF000000"/>
            </x14:dataBar>
          </x14:cfRule>
          <xm:sqref>E54:E55</xm:sqref>
        </x14:conditionalFormatting>
        <x14:conditionalFormatting xmlns:xm="http://schemas.microsoft.com/office/excel/2006/main">
          <x14:cfRule type="dataBar" id="{8ADF6248-094B-BA41-A4B6-3D15E79E802E}">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0B4EE9FE-8F02-CD49-AFFF-869B17E048C3}">
            <x14:dataBar minLength="0" maxLength="100" gradient="0">
              <x14:cfvo type="num">
                <xm:f>0</xm:f>
              </x14:cfvo>
              <x14:cfvo type="num">
                <xm:f>1</xm:f>
              </x14:cfvo>
              <x14:negativeFillColor rgb="FFFF0000"/>
              <x14:axisColor rgb="FF000000"/>
            </x14:dataBar>
          </x14:cfRule>
          <xm:sqref>E57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0" customWidth="1"/>
    <col min="2" max="16384" width="9.1640625" style="2"/>
  </cols>
  <sheetData>
    <row r="1" spans="1:2" ht="46.5" customHeight="1" x14ac:dyDescent="0.2"/>
    <row r="2" spans="1:2" s="22" customFormat="1" ht="16" x14ac:dyDescent="0.2">
      <c r="A2" s="21" t="s">
        <v>11</v>
      </c>
      <c r="B2" s="21"/>
    </row>
    <row r="3" spans="1:2" s="26" customFormat="1" ht="27" customHeight="1" x14ac:dyDescent="0.2">
      <c r="A3" s="27" t="s">
        <v>16</v>
      </c>
      <c r="B3" s="27"/>
    </row>
    <row r="4" spans="1:2" s="23" customFormat="1" ht="26" x14ac:dyDescent="0.3">
      <c r="A4" s="24" t="s">
        <v>10</v>
      </c>
    </row>
    <row r="5" spans="1:2" ht="74" customHeight="1" x14ac:dyDescent="0.2">
      <c r="A5" s="25" t="s">
        <v>19</v>
      </c>
    </row>
    <row r="6" spans="1:2" ht="26.25" customHeight="1" x14ac:dyDescent="0.2">
      <c r="A6" s="24" t="s">
        <v>22</v>
      </c>
    </row>
    <row r="7" spans="1:2" s="20" customFormat="1" ht="205" customHeight="1" x14ac:dyDescent="0.2">
      <c r="A7" s="29" t="s">
        <v>21</v>
      </c>
    </row>
    <row r="8" spans="1:2" s="23" customFormat="1" ht="26" x14ac:dyDescent="0.3">
      <c r="A8" s="24" t="s">
        <v>12</v>
      </c>
    </row>
    <row r="9" spans="1:2" ht="48" x14ac:dyDescent="0.2">
      <c r="A9" s="25" t="s">
        <v>20</v>
      </c>
    </row>
    <row r="10" spans="1:2" s="20" customFormat="1" ht="28" customHeight="1" x14ac:dyDescent="0.2">
      <c r="A10" s="28" t="s">
        <v>18</v>
      </c>
    </row>
    <row r="11" spans="1:2" s="23" customFormat="1" ht="26" x14ac:dyDescent="0.3">
      <c r="A11" s="24" t="s">
        <v>9</v>
      </c>
    </row>
    <row r="12" spans="1:2" ht="32" x14ac:dyDescent="0.2">
      <c r="A12" s="25" t="s">
        <v>17</v>
      </c>
    </row>
    <row r="13" spans="1:2" s="20" customFormat="1" ht="28" customHeight="1" x14ac:dyDescent="0.2">
      <c r="A13" s="28" t="s">
        <v>3</v>
      </c>
    </row>
    <row r="14" spans="1:2" s="23" customFormat="1" ht="26" x14ac:dyDescent="0.3">
      <c r="A14" s="24" t="s">
        <v>13</v>
      </c>
    </row>
    <row r="15" spans="1:2" ht="75" customHeight="1" x14ac:dyDescent="0.2">
      <c r="A15" s="25" t="s">
        <v>14</v>
      </c>
    </row>
    <row r="16" spans="1:2" ht="64" x14ac:dyDescent="0.2">
      <c r="A16" s="2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2022-01-03T15:24:14Z</cp:lastPrinted>
  <dcterms:created xsi:type="dcterms:W3CDTF">2019-03-19T17:17:03Z</dcterms:created>
  <dcterms:modified xsi:type="dcterms:W3CDTF">2022-01-03T15:42:11Z</dcterms:modified>
</cp:coreProperties>
</file>