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Escritorio\"/>
    </mc:Choice>
  </mc:AlternateContent>
  <xr:revisionPtr revIDLastSave="0" documentId="8_{D7E2C8E7-471E-4330-B4FA-DBB2EACE3FD7}" xr6:coauthVersionLast="47" xr6:coauthVersionMax="47" xr10:uidLastSave="{00000000-0000-0000-0000-000000000000}"/>
  <bookViews>
    <workbookView xWindow="9996" yWindow="4416" windowWidth="2388" windowHeight="564" activeTab="2" xr2:uid="{30AEACAF-C188-4060-860E-F9C58D657C91}"/>
  </bookViews>
  <sheets>
    <sheet name="9" sheetId="1" r:id="rId1"/>
    <sheet name="12" sheetId="2" r:id="rId2"/>
    <sheet name="1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  <c r="E16" i="3"/>
  <c r="E15" i="3"/>
  <c r="B18" i="3"/>
  <c r="B15" i="3"/>
  <c r="G19" i="2"/>
  <c r="F19" i="2"/>
  <c r="G13" i="2"/>
  <c r="G14" i="2" s="1"/>
  <c r="F13" i="2"/>
  <c r="F14" i="2" s="1"/>
  <c r="B22" i="2"/>
  <c r="B23" i="2"/>
  <c r="C19" i="2"/>
  <c r="B19" i="2"/>
  <c r="C18" i="2"/>
  <c r="B18" i="2"/>
  <c r="C16" i="2"/>
  <c r="B16" i="2"/>
  <c r="C15" i="2"/>
  <c r="B15" i="2"/>
  <c r="C14" i="2"/>
  <c r="B14" i="2"/>
  <c r="C13" i="2"/>
  <c r="B13" i="2"/>
  <c r="L19" i="1"/>
  <c r="L17" i="1"/>
  <c r="L16" i="1"/>
  <c r="L15" i="1"/>
  <c r="M12" i="1"/>
  <c r="M11" i="1"/>
  <c r="M10" i="1"/>
  <c r="L12" i="1"/>
  <c r="L11" i="1"/>
  <c r="L10" i="1"/>
  <c r="L8" i="1"/>
  <c r="L6" i="1"/>
  <c r="L7" i="1"/>
  <c r="L4" i="1"/>
  <c r="F15" i="2" l="1"/>
  <c r="F16" i="2" s="1"/>
  <c r="F18" i="2" s="1"/>
  <c r="G15" i="2"/>
  <c r="G16" i="2" s="1"/>
  <c r="G18" i="2" s="1"/>
</calcChain>
</file>

<file path=xl/sharedStrings.xml><?xml version="1.0" encoding="utf-8"?>
<sst xmlns="http://schemas.openxmlformats.org/spreadsheetml/2006/main" count="46" uniqueCount="27">
  <si>
    <t xml:space="preserve">Q       = </t>
  </si>
  <si>
    <t>a)</t>
  </si>
  <si>
    <t>UAII(9000) =</t>
  </si>
  <si>
    <t>UAII(10000) =</t>
  </si>
  <si>
    <t>UAII(11000) =</t>
  </si>
  <si>
    <t>b)</t>
  </si>
  <si>
    <t>c)</t>
  </si>
  <si>
    <t>cambios(9000)</t>
  </si>
  <si>
    <t>cambios(10000)</t>
  </si>
  <si>
    <t>cambios(11000)</t>
  </si>
  <si>
    <t>d)</t>
  </si>
  <si>
    <t>GAO</t>
  </si>
  <si>
    <t>e)</t>
  </si>
  <si>
    <t>GAO(10000)</t>
  </si>
  <si>
    <t>UAII</t>
  </si>
  <si>
    <t>Intereses</t>
  </si>
  <si>
    <t>UAI</t>
  </si>
  <si>
    <t>Impuestos</t>
  </si>
  <si>
    <t>UDI</t>
  </si>
  <si>
    <t>DP</t>
  </si>
  <si>
    <t>GDC</t>
  </si>
  <si>
    <t>GPA</t>
  </si>
  <si>
    <t>UAII(Cambio)</t>
  </si>
  <si>
    <t>GPA(Cambio)</t>
  </si>
  <si>
    <t>Q    =</t>
  </si>
  <si>
    <t>GAF</t>
  </si>
  <si>
    <t>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</si>
</sst>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2</xdr:row>
      <xdr:rowOff>45720</xdr:rowOff>
    </xdr:from>
    <xdr:to>
      <xdr:col>8</xdr:col>
      <xdr:colOff>115183</xdr:colOff>
      <xdr:row>13</xdr:row>
      <xdr:rowOff>129832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411088-5ABF-C433-F28D-EA37B5B6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411480"/>
          <a:ext cx="6325483" cy="2095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111280</xdr:colOff>
      <xdr:row>9</xdr:row>
      <xdr:rowOff>2135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63FB97-5E6B-AC66-27B3-B661D2634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58640" cy="1648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166643</xdr:colOff>
      <xdr:row>11</xdr:row>
      <xdr:rowOff>122218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92E1DF-0A2B-DF0B-5E3C-83EADA063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06483" cy="2133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FC59-D96C-47BD-B7F1-F2F0AB19909E}">
  <dimension ref="J4:M19"/>
  <sheetViews>
    <sheetView topLeftCell="F1" workbookViewId="0">
      <selection activeCell="L6" sqref="L6"/>
    </sheetView>
  </sheetViews>
  <sheetFormatPr baseColWidth="10" defaultRowHeight="14.4" x14ac:dyDescent="0.3"/>
  <cols>
    <col min="11" max="11" width="13.44140625" customWidth="1"/>
  </cols>
  <sheetData>
    <row r="4" spans="10:13" x14ac:dyDescent="0.3">
      <c r="J4" t="s">
        <v>1</v>
      </c>
      <c r="K4" t="s">
        <v>0</v>
      </c>
      <c r="L4">
        <f>380000/(63.5-16)</f>
        <v>8000</v>
      </c>
    </row>
    <row r="6" spans="10:13" x14ac:dyDescent="0.3">
      <c r="J6" t="s">
        <v>5</v>
      </c>
      <c r="K6" t="s">
        <v>2</v>
      </c>
      <c r="L6">
        <f>(9000*63.5-16*9000)-380000</f>
        <v>47500</v>
      </c>
    </row>
    <row r="7" spans="10:13" x14ac:dyDescent="0.3">
      <c r="K7" t="s">
        <v>3</v>
      </c>
      <c r="L7">
        <f>(10000*63.5-16*10000)-380000</f>
        <v>95000</v>
      </c>
    </row>
    <row r="8" spans="10:13" x14ac:dyDescent="0.3">
      <c r="K8" t="s">
        <v>4</v>
      </c>
      <c r="L8">
        <f>(11000*63.5-16*11000)-380000</f>
        <v>142500</v>
      </c>
    </row>
    <row r="10" spans="10:13" x14ac:dyDescent="0.3">
      <c r="J10" t="s">
        <v>6</v>
      </c>
      <c r="K10" t="s">
        <v>7</v>
      </c>
      <c r="L10">
        <f>9000/10000</f>
        <v>0.9</v>
      </c>
      <c r="M10">
        <f>L6/L7</f>
        <v>0.5</v>
      </c>
    </row>
    <row r="11" spans="10:13" x14ac:dyDescent="0.3">
      <c r="K11" t="s">
        <v>8</v>
      </c>
      <c r="L11">
        <f>10000/10000</f>
        <v>1</v>
      </c>
      <c r="M11">
        <f>1</f>
        <v>1</v>
      </c>
    </row>
    <row r="12" spans="10:13" x14ac:dyDescent="0.3">
      <c r="K12" t="s">
        <v>9</v>
      </c>
      <c r="L12">
        <f>11000/10000</f>
        <v>1.1000000000000001</v>
      </c>
      <c r="M12">
        <f>L8/L7</f>
        <v>1.5</v>
      </c>
    </row>
    <row r="15" spans="10:13" x14ac:dyDescent="0.3">
      <c r="J15" t="s">
        <v>10</v>
      </c>
      <c r="K15" t="s">
        <v>11</v>
      </c>
      <c r="L15">
        <f>L10/M10</f>
        <v>1.8</v>
      </c>
    </row>
    <row r="16" spans="10:13" x14ac:dyDescent="0.3">
      <c r="K16" t="s">
        <v>11</v>
      </c>
      <c r="L16">
        <f>1</f>
        <v>1</v>
      </c>
    </row>
    <row r="17" spans="10:12" x14ac:dyDescent="0.3">
      <c r="K17" t="s">
        <v>11</v>
      </c>
      <c r="L17">
        <f>L12/M12</f>
        <v>0.73333333333333339</v>
      </c>
    </row>
    <row r="19" spans="10:12" x14ac:dyDescent="0.3">
      <c r="J19" t="s">
        <v>12</v>
      </c>
      <c r="K19" t="s">
        <v>13</v>
      </c>
      <c r="L19">
        <f>(10000*(63.5-16))/(10000*(63.5-16)-380000)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83E2-DC6C-4AE5-BAB0-45BBF83E186B}">
  <dimension ref="A11:G23"/>
  <sheetViews>
    <sheetView workbookViewId="0">
      <selection activeCell="H20" sqref="H20"/>
    </sheetView>
  </sheetViews>
  <sheetFormatPr baseColWidth="10" defaultRowHeight="14.4" x14ac:dyDescent="0.3"/>
  <sheetData>
    <row r="11" spans="1:7" x14ac:dyDescent="0.3">
      <c r="A11" t="s">
        <v>1</v>
      </c>
      <c r="E11" t="s">
        <v>6</v>
      </c>
    </row>
    <row r="12" spans="1:7" x14ac:dyDescent="0.3">
      <c r="A12" t="s">
        <v>14</v>
      </c>
      <c r="B12">
        <v>80000</v>
      </c>
      <c r="C12">
        <v>120000</v>
      </c>
      <c r="E12" t="s">
        <v>14</v>
      </c>
      <c r="F12">
        <v>80000</v>
      </c>
      <c r="G12">
        <v>120000</v>
      </c>
    </row>
    <row r="13" spans="1:7" x14ac:dyDescent="0.3">
      <c r="A13" t="s">
        <v>15</v>
      </c>
      <c r="B13">
        <f>250000*0.16</f>
        <v>40000</v>
      </c>
      <c r="C13">
        <f>250000*0.16</f>
        <v>40000</v>
      </c>
      <c r="E13" t="s">
        <v>15</v>
      </c>
      <c r="F13">
        <f>100000*0.16</f>
        <v>16000</v>
      </c>
      <c r="G13">
        <f>100000*0.16</f>
        <v>16000</v>
      </c>
    </row>
    <row r="14" spans="1:7" x14ac:dyDescent="0.3">
      <c r="A14" t="s">
        <v>16</v>
      </c>
      <c r="B14">
        <f>B12-B13</f>
        <v>40000</v>
      </c>
      <c r="C14">
        <f>C12-C13</f>
        <v>80000</v>
      </c>
      <c r="E14" t="s">
        <v>16</v>
      </c>
      <c r="F14">
        <f>F12-F13</f>
        <v>64000</v>
      </c>
      <c r="G14">
        <f>G12-G13</f>
        <v>104000</v>
      </c>
    </row>
    <row r="15" spans="1:7" x14ac:dyDescent="0.3">
      <c r="A15" t="s">
        <v>17</v>
      </c>
      <c r="B15">
        <f>B14*0.4</f>
        <v>16000</v>
      </c>
      <c r="C15">
        <f>0.4*C14</f>
        <v>32000</v>
      </c>
      <c r="E15" t="s">
        <v>17</v>
      </c>
      <c r="F15">
        <f>F14*0.4</f>
        <v>25600</v>
      </c>
      <c r="G15">
        <f>0.4*G14</f>
        <v>41600</v>
      </c>
    </row>
    <row r="16" spans="1:7" x14ac:dyDescent="0.3">
      <c r="A16" t="s">
        <v>18</v>
      </c>
      <c r="B16">
        <f>B14-B15</f>
        <v>24000</v>
      </c>
      <c r="C16">
        <f>C14-C15</f>
        <v>48000</v>
      </c>
      <c r="E16" t="s">
        <v>18</v>
      </c>
      <c r="F16">
        <f>F14-F15</f>
        <v>38400</v>
      </c>
      <c r="G16">
        <f>G14-G15</f>
        <v>62400</v>
      </c>
    </row>
    <row r="17" spans="1:7" x14ac:dyDescent="0.3">
      <c r="A17" t="s">
        <v>19</v>
      </c>
      <c r="B17">
        <v>0</v>
      </c>
      <c r="C17">
        <v>0</v>
      </c>
      <c r="E17" t="s">
        <v>19</v>
      </c>
      <c r="F17">
        <v>0</v>
      </c>
      <c r="G17">
        <v>0</v>
      </c>
    </row>
    <row r="18" spans="1:7" x14ac:dyDescent="0.3">
      <c r="A18" t="s">
        <v>20</v>
      </c>
      <c r="B18">
        <f>B16-B17</f>
        <v>24000</v>
      </c>
      <c r="C18">
        <f>C16-C17</f>
        <v>48000</v>
      </c>
      <c r="E18" t="s">
        <v>20</v>
      </c>
      <c r="F18">
        <f>F16-F17</f>
        <v>38400</v>
      </c>
      <c r="G18">
        <f>G16-G17</f>
        <v>62400</v>
      </c>
    </row>
    <row r="19" spans="1:7" x14ac:dyDescent="0.3">
      <c r="A19" t="s">
        <v>21</v>
      </c>
      <c r="B19" s="1">
        <f>B18/2000</f>
        <v>12</v>
      </c>
      <c r="C19" s="1">
        <f>C18/2000</f>
        <v>24</v>
      </c>
      <c r="E19" t="s">
        <v>21</v>
      </c>
      <c r="F19" s="1">
        <f>F18/3000</f>
        <v>12.8</v>
      </c>
      <c r="G19" s="1">
        <f>G18/3000</f>
        <v>20.8</v>
      </c>
    </row>
    <row r="21" spans="1:7" x14ac:dyDescent="0.3">
      <c r="A21" t="s">
        <v>5</v>
      </c>
    </row>
    <row r="22" spans="1:7" x14ac:dyDescent="0.3">
      <c r="A22" t="s">
        <v>22</v>
      </c>
      <c r="B22" s="1">
        <f>B12/C12</f>
        <v>0.66666666666666663</v>
      </c>
    </row>
    <row r="23" spans="1:7" x14ac:dyDescent="0.3">
      <c r="A23" t="s">
        <v>23</v>
      </c>
      <c r="B23" s="1">
        <f>B19/C19</f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5A72-0827-4B6D-8517-960D73FF2E61}">
  <dimension ref="A14:E19"/>
  <sheetViews>
    <sheetView tabSelected="1" workbookViewId="0">
      <selection activeCell="D25" sqref="D25"/>
    </sheetView>
  </sheetViews>
  <sheetFormatPr baseColWidth="10" defaultRowHeight="14.4" x14ac:dyDescent="0.3"/>
  <sheetData>
    <row r="14" spans="1:5" x14ac:dyDescent="0.3">
      <c r="A14" t="s">
        <v>1</v>
      </c>
      <c r="D14" t="s">
        <v>6</v>
      </c>
    </row>
    <row r="15" spans="1:5" x14ac:dyDescent="0.3">
      <c r="A15" t="s">
        <v>24</v>
      </c>
      <c r="B15">
        <f>28000/(1-0.84)</f>
        <v>174999.99999999997</v>
      </c>
      <c r="D15" t="s">
        <v>14</v>
      </c>
      <c r="E15">
        <f>(400000-400000*0.84)-28000</f>
        <v>36000</v>
      </c>
    </row>
    <row r="16" spans="1:5" x14ac:dyDescent="0.3">
      <c r="D16" t="s">
        <v>25</v>
      </c>
      <c r="E16">
        <f>E15/(-6000+E15-(2000*(1/(1-0.4))))</f>
        <v>1.3499999999999999</v>
      </c>
    </row>
    <row r="17" spans="1:5" x14ac:dyDescent="0.3">
      <c r="A17" t="s">
        <v>5</v>
      </c>
    </row>
    <row r="18" spans="1:5" x14ac:dyDescent="0.3">
      <c r="A18" t="s">
        <v>11</v>
      </c>
      <c r="B18">
        <f>(400000*(1-0.84))/(400000*(1-0.84)-28000)</f>
        <v>1.7777777777777775</v>
      </c>
      <c r="D18" t="s">
        <v>10</v>
      </c>
    </row>
    <row r="19" spans="1:5" x14ac:dyDescent="0.3">
      <c r="D19" t="s">
        <v>26</v>
      </c>
      <c r="E19">
        <f>B18*E16</f>
        <v>2.3999999999999995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547450167D045BFC40EAAC0661A88" ma:contentTypeVersion="11" ma:contentTypeDescription="Crear nuevo documento." ma:contentTypeScope="" ma:versionID="ef0016fb236483d367dd0d381d5bc3c9">
  <xsd:schema xmlns:xsd="http://www.w3.org/2001/XMLSchema" xmlns:xs="http://www.w3.org/2001/XMLSchema" xmlns:p="http://schemas.microsoft.com/office/2006/metadata/properties" xmlns:ns3="ff8faba9-7c34-49b5-91a9-a57646258665" targetNamespace="http://schemas.microsoft.com/office/2006/metadata/properties" ma:root="true" ma:fieldsID="b068f0fdb40b2a1c337c48a3c0f5fb64" ns3:_="">
    <xsd:import namespace="ff8faba9-7c34-49b5-91a9-a576462586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faba9-7c34-49b5-91a9-a576462586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4CCCB3-321F-434C-860C-73ADCF356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faba9-7c34-49b5-91a9-a576462586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257C8-242E-4C12-8E59-A6016CE84C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87958E-C29D-4F17-85A1-5C38426F0F49}">
  <ds:schemaRefs>
    <ds:schemaRef ds:uri="ff8faba9-7c34-49b5-91a9-a57646258665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9</vt:lpstr>
      <vt:lpstr>12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bakura2025 obando</dc:creator>
  <cp:lastModifiedBy>bakura2025 obando</cp:lastModifiedBy>
  <dcterms:created xsi:type="dcterms:W3CDTF">2022-10-28T01:14:16Z</dcterms:created>
  <dcterms:modified xsi:type="dcterms:W3CDTF">2022-10-28T03:29:08Z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0x010100304547450167D045BFC40EAAC0661A88</vt:lpwstr>
  </property>
</Properties>
</file>