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TEMA2-02\Desktop\"/>
    </mc:Choice>
  </mc:AlternateContent>
  <xr:revisionPtr revIDLastSave="0" documentId="8_{4B910EB4-B298-4B28-9F03-EEA3CB097E49}" xr6:coauthVersionLast="47" xr6:coauthVersionMax="47" xr10:uidLastSave="{00000000-0000-0000-0000-000000000000}"/>
  <bookViews>
    <workbookView xWindow="-120" yWindow="-120" windowWidth="20730" windowHeight="11160" activeTab="1" xr2:uid="{F8E9AEF8-E544-4C0B-8DF2-3C9845A52593}"/>
  </bookViews>
  <sheets>
    <sheet name="Hoja1" sheetId="1" r:id="rId1"/>
    <sheet name="Hoja1 (2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3" l="1"/>
  <c r="H10" i="3"/>
  <c r="I10" i="3"/>
  <c r="J10" i="3"/>
  <c r="K10" i="3"/>
  <c r="L10" i="3"/>
  <c r="M10" i="3"/>
  <c r="N10" i="3"/>
  <c r="O10" i="3"/>
  <c r="F10" i="3"/>
  <c r="G9" i="3"/>
  <c r="H9" i="3"/>
  <c r="I9" i="3"/>
  <c r="J9" i="3"/>
  <c r="K9" i="3"/>
  <c r="L9" i="3"/>
  <c r="M9" i="3"/>
  <c r="N9" i="3"/>
  <c r="O9" i="3"/>
  <c r="F9" i="3"/>
  <c r="G27" i="3"/>
  <c r="G8" i="3"/>
  <c r="H8" i="3"/>
  <c r="I8" i="3"/>
  <c r="J8" i="3"/>
  <c r="K8" i="3"/>
  <c r="L8" i="3"/>
  <c r="M8" i="3"/>
  <c r="N8" i="3"/>
  <c r="O8" i="3"/>
  <c r="F8" i="3"/>
  <c r="G7" i="3"/>
  <c r="F7" i="3"/>
  <c r="F29" i="3"/>
  <c r="F26" i="3"/>
  <c r="F27" i="3"/>
  <c r="G28" i="3"/>
  <c r="H28" i="3"/>
  <c r="I28" i="3"/>
  <c r="J28" i="3"/>
  <c r="K28" i="3"/>
  <c r="L28" i="3"/>
  <c r="M28" i="3"/>
  <c r="N28" i="3"/>
  <c r="O28" i="3"/>
  <c r="F28" i="3"/>
  <c r="G26" i="3"/>
  <c r="G29" i="3" s="1"/>
  <c r="H27" i="3" s="1"/>
  <c r="H7" i="3" s="1"/>
  <c r="E29" i="3"/>
  <c r="B13" i="3"/>
  <c r="G21" i="3"/>
  <c r="H21" i="3"/>
  <c r="I21" i="3"/>
  <c r="J21" i="3"/>
  <c r="J6" i="3" s="1"/>
  <c r="K21" i="3"/>
  <c r="L21" i="3"/>
  <c r="M21" i="3"/>
  <c r="N21" i="3"/>
  <c r="N6" i="3" s="1"/>
  <c r="O21" i="3"/>
  <c r="O6" i="3" s="1"/>
  <c r="F21" i="3"/>
  <c r="N5" i="3"/>
  <c r="O5" i="3" s="1"/>
  <c r="N4" i="3"/>
  <c r="O4" i="3"/>
  <c r="F4" i="3"/>
  <c r="E22" i="3"/>
  <c r="M6" i="3"/>
  <c r="L6" i="3"/>
  <c r="K6" i="3"/>
  <c r="I6" i="3"/>
  <c r="H6" i="3"/>
  <c r="G6" i="3"/>
  <c r="F6" i="3"/>
  <c r="F5" i="3"/>
  <c r="G5" i="3" s="1"/>
  <c r="H5" i="3" s="1"/>
  <c r="I5" i="3" s="1"/>
  <c r="J5" i="3" s="1"/>
  <c r="K5" i="3" s="1"/>
  <c r="L5" i="3" s="1"/>
  <c r="M5" i="3" s="1"/>
  <c r="M4" i="3"/>
  <c r="L4" i="3"/>
  <c r="K4" i="3"/>
  <c r="J4" i="3"/>
  <c r="I4" i="3"/>
  <c r="H4" i="3"/>
  <c r="G4" i="3"/>
  <c r="E15" i="1"/>
  <c r="E14" i="1"/>
  <c r="E12" i="1"/>
  <c r="E13" i="1" s="1"/>
  <c r="M11" i="1"/>
  <c r="E22" i="1"/>
  <c r="H21" i="1" s="1"/>
  <c r="H6" i="1" s="1"/>
  <c r="H10" i="1" s="1"/>
  <c r="F5" i="1"/>
  <c r="G5" i="1" s="1"/>
  <c r="H5" i="1" s="1"/>
  <c r="I5" i="1" s="1"/>
  <c r="G4" i="1"/>
  <c r="H4" i="1"/>
  <c r="I4" i="1"/>
  <c r="J4" i="1"/>
  <c r="K4" i="1"/>
  <c r="L4" i="1"/>
  <c r="M4" i="1"/>
  <c r="F4" i="1"/>
  <c r="H26" i="3" l="1"/>
  <c r="H29" i="3" s="1"/>
  <c r="I27" i="3" s="1"/>
  <c r="I7" i="3" s="1"/>
  <c r="F22" i="3"/>
  <c r="G22" i="3" s="1"/>
  <c r="H22" i="3" s="1"/>
  <c r="I22" i="3" s="1"/>
  <c r="J22" i="3" s="1"/>
  <c r="K22" i="3" s="1"/>
  <c r="L22" i="3" s="1"/>
  <c r="M22" i="3" s="1"/>
  <c r="N22" i="3" s="1"/>
  <c r="O22" i="3" s="1"/>
  <c r="J5" i="1"/>
  <c r="K5" i="1" s="1"/>
  <c r="L5" i="1" s="1"/>
  <c r="M5" i="1" s="1"/>
  <c r="H7" i="1"/>
  <c r="G21" i="1"/>
  <c r="G6" i="1" s="1"/>
  <c r="G10" i="1" s="1"/>
  <c r="F21" i="1"/>
  <c r="F6" i="1" s="1"/>
  <c r="F10" i="1" s="1"/>
  <c r="J21" i="1"/>
  <c r="J6" i="1" s="1"/>
  <c r="J10" i="1" s="1"/>
  <c r="K21" i="1"/>
  <c r="K6" i="1" s="1"/>
  <c r="K10" i="1" s="1"/>
  <c r="M21" i="1"/>
  <c r="M6" i="1" s="1"/>
  <c r="M10" i="1" s="1"/>
  <c r="I21" i="1"/>
  <c r="I6" i="1" s="1"/>
  <c r="I10" i="1" s="1"/>
  <c r="L21" i="1"/>
  <c r="L6" i="1" s="1"/>
  <c r="L10" i="1" s="1"/>
  <c r="I26" i="3" l="1"/>
  <c r="I29" i="3" s="1"/>
  <c r="J27" i="3" s="1"/>
  <c r="J7" i="3" s="1"/>
  <c r="F22" i="1"/>
  <c r="G22" i="1"/>
  <c r="H22" i="1" s="1"/>
  <c r="I22" i="1" s="1"/>
  <c r="J22" i="1" s="1"/>
  <c r="K22" i="1" s="1"/>
  <c r="L22" i="1" s="1"/>
  <c r="M22" i="1" s="1"/>
  <c r="F7" i="1"/>
  <c r="H8" i="1"/>
  <c r="H9" i="1" s="1"/>
  <c r="H13" i="1" s="1"/>
  <c r="L7" i="1"/>
  <c r="K7" i="1"/>
  <c r="F8" i="1"/>
  <c r="F9" i="1" s="1"/>
  <c r="F13" i="1" s="1"/>
  <c r="I7" i="1"/>
  <c r="J7" i="1"/>
  <c r="M7" i="1"/>
  <c r="G7" i="1"/>
  <c r="J26" i="3" l="1"/>
  <c r="J29" i="3" s="1"/>
  <c r="K27" i="3" s="1"/>
  <c r="K7" i="3" s="1"/>
  <c r="J8" i="1"/>
  <c r="J9" i="1" s="1"/>
  <c r="J13" i="1" s="1"/>
  <c r="L8" i="1"/>
  <c r="L9" i="1" s="1"/>
  <c r="L13" i="1" s="1"/>
  <c r="I8" i="1"/>
  <c r="I9" i="1" s="1"/>
  <c r="I13" i="1" s="1"/>
  <c r="K8" i="1"/>
  <c r="K9" i="1" s="1"/>
  <c r="K13" i="1" s="1"/>
  <c r="G8" i="1"/>
  <c r="G9" i="1" s="1"/>
  <c r="G13" i="1" s="1"/>
  <c r="M8" i="1"/>
  <c r="M9" i="1" s="1"/>
  <c r="M13" i="1" s="1"/>
  <c r="K26" i="3" l="1"/>
  <c r="K29" i="3" s="1"/>
  <c r="L27" i="3" s="1"/>
  <c r="L7" i="3" s="1"/>
  <c r="L26" i="3" l="1"/>
  <c r="L29" i="3" s="1"/>
  <c r="M27" i="3" s="1"/>
  <c r="M7" i="3" s="1"/>
  <c r="M26" i="3" l="1"/>
  <c r="M29" i="3" s="1"/>
  <c r="N27" i="3" s="1"/>
  <c r="N7" i="3" s="1"/>
  <c r="N26" i="3" l="1"/>
  <c r="N29" i="3" s="1"/>
  <c r="O27" i="3" s="1"/>
  <c r="O7" i="3" s="1"/>
  <c r="O26" i="3" l="1"/>
  <c r="O29" i="3" s="1"/>
</calcChain>
</file>

<file path=xl/sharedStrings.xml><?xml version="1.0" encoding="utf-8"?>
<sst xmlns="http://schemas.openxmlformats.org/spreadsheetml/2006/main" count="57" uniqueCount="40">
  <si>
    <t>Inversion</t>
  </si>
  <si>
    <t>Ingresos</t>
  </si>
  <si>
    <t>C Mant.</t>
  </si>
  <si>
    <t>Incremento costos</t>
  </si>
  <si>
    <t>Vida util</t>
  </si>
  <si>
    <t>I. Rescate</t>
  </si>
  <si>
    <t>Dep L. Recta</t>
  </si>
  <si>
    <t>IR</t>
  </si>
  <si>
    <t>TMAR</t>
  </si>
  <si>
    <t>Años</t>
  </si>
  <si>
    <t>Conceptos</t>
  </si>
  <si>
    <t>Costos de M.</t>
  </si>
  <si>
    <t>Depreciacion por linea recta</t>
  </si>
  <si>
    <t>Deprec. Anual</t>
  </si>
  <si>
    <t>Valor libros</t>
  </si>
  <si>
    <t>Depreciación</t>
  </si>
  <si>
    <t>Utilidad antes de IR</t>
  </si>
  <si>
    <t>IR(30%)</t>
  </si>
  <si>
    <t>Utilidad desp. de IR</t>
  </si>
  <si>
    <t>Depreciacion</t>
  </si>
  <si>
    <t>Valor de Rescate</t>
  </si>
  <si>
    <t>FNE</t>
  </si>
  <si>
    <t>VPN</t>
  </si>
  <si>
    <t>TIR</t>
  </si>
  <si>
    <t>C. Oper.</t>
  </si>
  <si>
    <t>Dep. Suma dig. de los años</t>
  </si>
  <si>
    <t>Tasa de interes</t>
  </si>
  <si>
    <t>M. cuota Nivelada</t>
  </si>
  <si>
    <t>Depreciacion por suma de digitos de los años</t>
  </si>
  <si>
    <t>Prestamo</t>
  </si>
  <si>
    <t>Plazo de prestamo</t>
  </si>
  <si>
    <t>,</t>
  </si>
  <si>
    <t>Metodo de cuota nivelada</t>
  </si>
  <si>
    <t>Abono a la deuda</t>
  </si>
  <si>
    <t>Interes</t>
  </si>
  <si>
    <t>Cuota</t>
  </si>
  <si>
    <t>Saldo insoluto</t>
  </si>
  <si>
    <t>Costos de Oper.</t>
  </si>
  <si>
    <t>Utilidad antes IR</t>
  </si>
  <si>
    <t>Utilidad despues 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</si>
</sst>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8" formatCode="#,##0.00\ &quot;€&quot;;[Red]\-#,##0.00\ &quot;€&quot;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8" fontId="0" fillId="0" borderId="1" xfId="0" applyNumberFormat="1" applyBorder="1"/>
    <xf numFmtId="6" fontId="0" fillId="0" borderId="1" xfId="0" applyNumberFormat="1" applyBorder="1"/>
    <xf numFmtId="0" fontId="0" fillId="3" borderId="1" xfId="0" applyFill="1" applyBorder="1"/>
    <xf numFmtId="9" fontId="0" fillId="3" borderId="1" xfId="0" applyNumberFormat="1" applyFill="1" applyBorder="1"/>
    <xf numFmtId="0" fontId="0" fillId="0" borderId="0" xfId="0" applyBorder="1"/>
    <xf numFmtId="0" fontId="0" fillId="4" borderId="1" xfId="0" applyFill="1" applyBorder="1"/>
    <xf numFmtId="8" fontId="0" fillId="4" borderId="1" xfId="0" applyNumberFormat="1" applyFill="1" applyBorder="1"/>
    <xf numFmtId="10" fontId="0" fillId="4" borderId="1" xfId="0" applyNumberFormat="1" applyFill="1" applyBorder="1"/>
    <xf numFmtId="2" fontId="0" fillId="3" borderId="1" xfId="0" applyNumberFormat="1" applyFill="1" applyBorder="1"/>
    <xf numFmtId="0" fontId="0" fillId="4" borderId="2" xfId="0" applyFill="1" applyBorder="1"/>
    <xf numFmtId="8" fontId="0" fillId="4" borderId="2" xfId="0" applyNumberForma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7" xfId="0" applyBorder="1"/>
    <xf numFmtId="6" fontId="0" fillId="0" borderId="7" xfId="0" applyNumberFormat="1" applyBorder="1"/>
    <xf numFmtId="0" fontId="0" fillId="3" borderId="8" xfId="0" applyFill="1" applyBorder="1"/>
    <xf numFmtId="0" fontId="0" fillId="0" borderId="9" xfId="0" applyBorder="1"/>
    <xf numFmtId="0" fontId="0" fillId="0" borderId="10" xfId="0" applyBorder="1"/>
    <xf numFmtId="2" fontId="0" fillId="0" borderId="1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8" fontId="0" fillId="0" borderId="7" xfId="0" applyNumberFormat="1" applyBorder="1"/>
    <xf numFmtId="0" fontId="0" fillId="0" borderId="8" xfId="0" applyBorder="1"/>
    <xf numFmtId="8" fontId="0" fillId="0" borderId="9" xfId="0" applyNumberFormat="1" applyBorder="1"/>
    <xf numFmtId="8" fontId="0" fillId="0" borderId="10" xfId="0" applyNumberFormat="1" applyBorder="1"/>
    <xf numFmtId="2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E15FD-ADB9-4ED3-9A86-2467C98FD557}">
  <dimension ref="A2:M22"/>
  <sheetViews>
    <sheetView topLeftCell="A7" workbookViewId="0">
      <selection activeCell="E14" sqref="E14"/>
    </sheetView>
  </sheetViews>
  <sheetFormatPr baseColWidth="10" defaultRowHeight="15" x14ac:dyDescent="0.25"/>
  <cols>
    <col min="1" max="1" width="18.42578125" customWidth="1"/>
    <col min="4" max="4" width="17.85546875" customWidth="1"/>
    <col min="5" max="5" width="13.7109375" customWidth="1"/>
  </cols>
  <sheetData>
    <row r="2" spans="1:13" x14ac:dyDescent="0.25">
      <c r="A2" s="6" t="s">
        <v>0</v>
      </c>
      <c r="B2" s="6">
        <v>77000</v>
      </c>
    </row>
    <row r="3" spans="1:13" x14ac:dyDescent="0.25">
      <c r="A3" s="6" t="s">
        <v>1</v>
      </c>
      <c r="B3" s="6">
        <v>18000</v>
      </c>
      <c r="D3" s="6" t="s">
        <v>10</v>
      </c>
      <c r="E3" s="6">
        <v>0</v>
      </c>
      <c r="F3" s="6">
        <v>1</v>
      </c>
      <c r="G3" s="6">
        <v>2</v>
      </c>
      <c r="H3" s="6">
        <v>3</v>
      </c>
      <c r="I3" s="6">
        <v>4</v>
      </c>
      <c r="J3" s="6">
        <v>5</v>
      </c>
      <c r="K3" s="6">
        <v>6</v>
      </c>
      <c r="L3" s="6">
        <v>7</v>
      </c>
      <c r="M3" s="6">
        <v>8</v>
      </c>
    </row>
    <row r="4" spans="1:13" x14ac:dyDescent="0.25">
      <c r="A4" s="6" t="s">
        <v>2</v>
      </c>
      <c r="B4" s="6">
        <v>3800</v>
      </c>
      <c r="D4" s="6" t="s">
        <v>1</v>
      </c>
      <c r="E4" s="1"/>
      <c r="F4" s="1">
        <f>$B$3</f>
        <v>18000</v>
      </c>
      <c r="G4" s="1">
        <f t="shared" ref="G4:M4" si="0">$B$3</f>
        <v>18000</v>
      </c>
      <c r="H4" s="1">
        <f t="shared" si="0"/>
        <v>18000</v>
      </c>
      <c r="I4" s="1">
        <f t="shared" si="0"/>
        <v>18000</v>
      </c>
      <c r="J4" s="1">
        <f t="shared" si="0"/>
        <v>18000</v>
      </c>
      <c r="K4" s="1">
        <f t="shared" si="0"/>
        <v>18000</v>
      </c>
      <c r="L4" s="1">
        <f t="shared" si="0"/>
        <v>18000</v>
      </c>
      <c r="M4" s="1">
        <f t="shared" si="0"/>
        <v>18000</v>
      </c>
    </row>
    <row r="5" spans="1:13" x14ac:dyDescent="0.25">
      <c r="A5" s="6" t="s">
        <v>3</v>
      </c>
      <c r="B5" s="6">
        <v>400</v>
      </c>
      <c r="D5" s="6" t="s">
        <v>11</v>
      </c>
      <c r="E5" s="1"/>
      <c r="F5" s="1">
        <f>B4</f>
        <v>3800</v>
      </c>
      <c r="G5" s="1">
        <f>F5+$B$5</f>
        <v>4200</v>
      </c>
      <c r="H5" s="1">
        <f t="shared" ref="H5:M5" si="1">G5+$B$5</f>
        <v>4600</v>
      </c>
      <c r="I5" s="1">
        <f t="shared" si="1"/>
        <v>5000</v>
      </c>
      <c r="J5" s="1">
        <f t="shared" si="1"/>
        <v>5400</v>
      </c>
      <c r="K5" s="1">
        <f t="shared" si="1"/>
        <v>5800</v>
      </c>
      <c r="L5" s="1">
        <f t="shared" si="1"/>
        <v>6200</v>
      </c>
      <c r="M5" s="1">
        <f t="shared" si="1"/>
        <v>6600</v>
      </c>
    </row>
    <row r="6" spans="1:13" x14ac:dyDescent="0.25">
      <c r="A6" s="6" t="s">
        <v>4</v>
      </c>
      <c r="B6" s="6">
        <v>8</v>
      </c>
      <c r="D6" s="6" t="s">
        <v>15</v>
      </c>
      <c r="E6" s="1"/>
      <c r="F6" s="5">
        <f>F21</f>
        <v>9000</v>
      </c>
      <c r="G6" s="5">
        <f t="shared" ref="G6:M6" si="2">G21</f>
        <v>9000</v>
      </c>
      <c r="H6" s="5">
        <f t="shared" si="2"/>
        <v>9000</v>
      </c>
      <c r="I6" s="5">
        <f t="shared" si="2"/>
        <v>9000</v>
      </c>
      <c r="J6" s="5">
        <f t="shared" si="2"/>
        <v>9000</v>
      </c>
      <c r="K6" s="5">
        <f t="shared" si="2"/>
        <v>9000</v>
      </c>
      <c r="L6" s="5">
        <f t="shared" si="2"/>
        <v>9000</v>
      </c>
      <c r="M6" s="5">
        <f t="shared" si="2"/>
        <v>9000</v>
      </c>
    </row>
    <row r="7" spans="1:13" x14ac:dyDescent="0.25">
      <c r="A7" s="6" t="s">
        <v>5</v>
      </c>
      <c r="B7" s="6">
        <v>5000</v>
      </c>
      <c r="D7" s="6" t="s">
        <v>16</v>
      </c>
      <c r="E7" s="1"/>
      <c r="F7" s="5">
        <f>F4-F5-F6</f>
        <v>5200</v>
      </c>
      <c r="G7" s="5">
        <f t="shared" ref="G7:M7" si="3">G4-G5-G6</f>
        <v>4800</v>
      </c>
      <c r="H7" s="5">
        <f t="shared" si="3"/>
        <v>4400</v>
      </c>
      <c r="I7" s="5">
        <f t="shared" si="3"/>
        <v>4000</v>
      </c>
      <c r="J7" s="5">
        <f t="shared" si="3"/>
        <v>3600</v>
      </c>
      <c r="K7" s="5">
        <f t="shared" si="3"/>
        <v>3200</v>
      </c>
      <c r="L7" s="5">
        <f t="shared" si="3"/>
        <v>2800</v>
      </c>
      <c r="M7" s="5">
        <f t="shared" si="3"/>
        <v>2400</v>
      </c>
    </row>
    <row r="8" spans="1:13" x14ac:dyDescent="0.25">
      <c r="A8" s="3" t="s">
        <v>6</v>
      </c>
      <c r="B8" s="3"/>
      <c r="D8" s="6" t="s">
        <v>17</v>
      </c>
      <c r="E8" s="1"/>
      <c r="F8" s="5">
        <f>F7*$B$9</f>
        <v>1560</v>
      </c>
      <c r="G8" s="5">
        <f t="shared" ref="G8:M8" si="4">G7*$B$9</f>
        <v>1440</v>
      </c>
      <c r="H8" s="5">
        <f t="shared" si="4"/>
        <v>1320</v>
      </c>
      <c r="I8" s="5">
        <f t="shared" si="4"/>
        <v>1200</v>
      </c>
      <c r="J8" s="5">
        <f t="shared" si="4"/>
        <v>1080</v>
      </c>
      <c r="K8" s="5">
        <f t="shared" si="4"/>
        <v>960</v>
      </c>
      <c r="L8" s="5">
        <f t="shared" si="4"/>
        <v>840</v>
      </c>
      <c r="M8" s="5">
        <f t="shared" si="4"/>
        <v>720</v>
      </c>
    </row>
    <row r="9" spans="1:13" x14ac:dyDescent="0.25">
      <c r="A9" s="6" t="s">
        <v>7</v>
      </c>
      <c r="B9" s="7">
        <v>0.3</v>
      </c>
      <c r="D9" s="6" t="s">
        <v>18</v>
      </c>
      <c r="E9" s="1"/>
      <c r="F9" s="5">
        <f>F7-F8</f>
        <v>3640</v>
      </c>
      <c r="G9" s="5">
        <f t="shared" ref="G9:M9" si="5">G7-G8</f>
        <v>3360</v>
      </c>
      <c r="H9" s="5">
        <f t="shared" si="5"/>
        <v>3080</v>
      </c>
      <c r="I9" s="5">
        <f t="shared" si="5"/>
        <v>2800</v>
      </c>
      <c r="J9" s="5">
        <f t="shared" si="5"/>
        <v>2520</v>
      </c>
      <c r="K9" s="5">
        <f t="shared" si="5"/>
        <v>2240</v>
      </c>
      <c r="L9" s="5">
        <f t="shared" si="5"/>
        <v>1960</v>
      </c>
      <c r="M9" s="5">
        <f t="shared" si="5"/>
        <v>1680</v>
      </c>
    </row>
    <row r="10" spans="1:13" x14ac:dyDescent="0.25">
      <c r="A10" s="6" t="s">
        <v>8</v>
      </c>
      <c r="B10" s="7">
        <v>0.05</v>
      </c>
      <c r="D10" s="6" t="s">
        <v>19</v>
      </c>
      <c r="E10" s="1"/>
      <c r="F10" s="5">
        <f>F6</f>
        <v>9000</v>
      </c>
      <c r="G10" s="5">
        <f t="shared" ref="G10:M10" si="6">G6</f>
        <v>9000</v>
      </c>
      <c r="H10" s="5">
        <f t="shared" si="6"/>
        <v>9000</v>
      </c>
      <c r="I10" s="5">
        <f t="shared" si="6"/>
        <v>9000</v>
      </c>
      <c r="J10" s="5">
        <f t="shared" si="6"/>
        <v>9000</v>
      </c>
      <c r="K10" s="5">
        <f t="shared" si="6"/>
        <v>9000</v>
      </c>
      <c r="L10" s="5">
        <f t="shared" si="6"/>
        <v>9000</v>
      </c>
      <c r="M10" s="5">
        <f t="shared" si="6"/>
        <v>9000</v>
      </c>
    </row>
    <row r="11" spans="1:13" x14ac:dyDescent="0.25">
      <c r="D11" s="6" t="s">
        <v>20</v>
      </c>
      <c r="E11" s="1"/>
      <c r="F11" s="5"/>
      <c r="G11" s="5"/>
      <c r="H11" s="5"/>
      <c r="I11" s="5"/>
      <c r="J11" s="5"/>
      <c r="K11" s="5"/>
      <c r="L11" s="5"/>
      <c r="M11" s="5">
        <f>B7</f>
        <v>5000</v>
      </c>
    </row>
    <row r="12" spans="1:13" x14ac:dyDescent="0.25">
      <c r="D12" s="6" t="s">
        <v>0</v>
      </c>
      <c r="E12" s="1">
        <f>B2</f>
        <v>77000</v>
      </c>
      <c r="F12" s="5"/>
      <c r="G12" s="5"/>
      <c r="H12" s="5"/>
      <c r="I12" s="5"/>
      <c r="J12" s="5"/>
      <c r="K12" s="5"/>
      <c r="L12" s="5"/>
      <c r="M12" s="5"/>
    </row>
    <row r="13" spans="1:13" x14ac:dyDescent="0.25">
      <c r="D13" s="6" t="s">
        <v>21</v>
      </c>
      <c r="E13" s="1">
        <f>E9+E10+E11-E12</f>
        <v>-77000</v>
      </c>
      <c r="F13" s="1">
        <f t="shared" ref="F13:M13" si="7">F9+F10+F11-F12</f>
        <v>12640</v>
      </c>
      <c r="G13" s="1">
        <f t="shared" si="7"/>
        <v>12360</v>
      </c>
      <c r="H13" s="1">
        <f t="shared" si="7"/>
        <v>12080</v>
      </c>
      <c r="I13" s="1">
        <f t="shared" si="7"/>
        <v>11800</v>
      </c>
      <c r="J13" s="1">
        <f t="shared" si="7"/>
        <v>11520</v>
      </c>
      <c r="K13" s="1">
        <f t="shared" si="7"/>
        <v>11240</v>
      </c>
      <c r="L13" s="1">
        <f t="shared" si="7"/>
        <v>10960</v>
      </c>
      <c r="M13" s="1">
        <f t="shared" si="7"/>
        <v>15680</v>
      </c>
    </row>
    <row r="14" spans="1:13" x14ac:dyDescent="0.25">
      <c r="D14" s="9" t="s">
        <v>22</v>
      </c>
      <c r="E14" s="10">
        <f>NPV(B10,F13:M13)+E13</f>
        <v>2207.6180553894374</v>
      </c>
      <c r="F14" s="8"/>
      <c r="G14" s="8"/>
      <c r="H14" s="8"/>
      <c r="I14" s="8"/>
      <c r="J14" s="8"/>
      <c r="K14" s="8"/>
      <c r="L14" s="8"/>
      <c r="M14" s="8"/>
    </row>
    <row r="15" spans="1:13" x14ac:dyDescent="0.25">
      <c r="D15" s="9" t="s">
        <v>23</v>
      </c>
      <c r="E15" s="11">
        <f>IRR(E13:M13)</f>
        <v>5.6977955542381942E-2</v>
      </c>
      <c r="F15" s="8"/>
      <c r="G15" s="8"/>
      <c r="H15" s="8"/>
      <c r="I15" s="8"/>
      <c r="J15" s="8"/>
      <c r="K15" s="8"/>
      <c r="L15" s="8"/>
      <c r="M15" s="8"/>
    </row>
    <row r="16" spans="1:13" x14ac:dyDescent="0.25">
      <c r="E16" s="8"/>
      <c r="F16" s="8"/>
      <c r="G16" s="8"/>
      <c r="H16" s="8"/>
      <c r="I16" s="8"/>
      <c r="J16" s="8"/>
      <c r="K16" s="8"/>
      <c r="L16" s="8"/>
      <c r="M16" s="8"/>
    </row>
    <row r="19" spans="4:13" x14ac:dyDescent="0.25">
      <c r="D19" s="2" t="s">
        <v>12</v>
      </c>
      <c r="E19" s="2"/>
      <c r="F19" s="2"/>
    </row>
    <row r="20" spans="4:13" x14ac:dyDescent="0.25">
      <c r="D20" s="1" t="s">
        <v>9</v>
      </c>
      <c r="E20" s="1">
        <v>0</v>
      </c>
      <c r="F20" s="1">
        <v>1</v>
      </c>
      <c r="G20" s="1">
        <v>2</v>
      </c>
      <c r="H20" s="1">
        <v>3</v>
      </c>
      <c r="I20" s="1">
        <v>4</v>
      </c>
      <c r="J20" s="1">
        <v>5</v>
      </c>
      <c r="K20" s="1">
        <v>6</v>
      </c>
      <c r="L20" s="1">
        <v>7</v>
      </c>
      <c r="M20" s="1">
        <v>8</v>
      </c>
    </row>
    <row r="21" spans="4:13" x14ac:dyDescent="0.25">
      <c r="D21" s="1" t="s">
        <v>13</v>
      </c>
      <c r="E21" s="1"/>
      <c r="F21" s="4">
        <f>SLN($E$22,$B$7,$M$20)</f>
        <v>9000</v>
      </c>
      <c r="G21" s="4">
        <f t="shared" ref="G21:M21" si="8">SLN($E$22,$B$7,$M$20)</f>
        <v>9000</v>
      </c>
      <c r="H21" s="4">
        <f t="shared" si="8"/>
        <v>9000</v>
      </c>
      <c r="I21" s="4">
        <f t="shared" si="8"/>
        <v>9000</v>
      </c>
      <c r="J21" s="4">
        <f t="shared" si="8"/>
        <v>9000</v>
      </c>
      <c r="K21" s="4">
        <f t="shared" si="8"/>
        <v>9000</v>
      </c>
      <c r="L21" s="4">
        <f t="shared" si="8"/>
        <v>9000</v>
      </c>
      <c r="M21" s="4">
        <f t="shared" si="8"/>
        <v>9000</v>
      </c>
    </row>
    <row r="22" spans="4:13" x14ac:dyDescent="0.25">
      <c r="D22" s="1" t="s">
        <v>14</v>
      </c>
      <c r="E22" s="1">
        <f>B2</f>
        <v>77000</v>
      </c>
      <c r="F22" s="4">
        <f>E22-F21</f>
        <v>68000</v>
      </c>
      <c r="G22" s="4">
        <f t="shared" ref="G22:M22" si="9">F22-G21</f>
        <v>59000</v>
      </c>
      <c r="H22" s="4">
        <f t="shared" si="9"/>
        <v>50000</v>
      </c>
      <c r="I22" s="4">
        <f t="shared" si="9"/>
        <v>41000</v>
      </c>
      <c r="J22" s="4">
        <f t="shared" si="9"/>
        <v>32000</v>
      </c>
      <c r="K22" s="4">
        <f t="shared" si="9"/>
        <v>23000</v>
      </c>
      <c r="L22" s="4">
        <f t="shared" si="9"/>
        <v>14000</v>
      </c>
      <c r="M22" s="4">
        <f t="shared" si="9"/>
        <v>5000</v>
      </c>
    </row>
  </sheetData>
  <mergeCells count="2">
    <mergeCell ref="A8:B8"/>
    <mergeCell ref="D19:F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CEF1C-0D79-4411-8A3D-E8CCD576141E}">
  <dimension ref="A2:O29"/>
  <sheetViews>
    <sheetView tabSelected="1" workbookViewId="0">
      <selection activeCell="D11" sqref="D11"/>
    </sheetView>
  </sheetViews>
  <sheetFormatPr baseColWidth="10" defaultRowHeight="15" x14ac:dyDescent="0.25"/>
  <cols>
    <col min="1" max="1" width="18.42578125" customWidth="1"/>
    <col min="4" max="4" width="17.85546875" customWidth="1"/>
    <col min="5" max="5" width="13.7109375" customWidth="1"/>
  </cols>
  <sheetData>
    <row r="2" spans="1:15" ht="15.75" thickBot="1" x14ac:dyDescent="0.3">
      <c r="A2" s="6" t="s">
        <v>0</v>
      </c>
      <c r="B2" s="6">
        <v>220000</v>
      </c>
    </row>
    <row r="3" spans="1:15" x14ac:dyDescent="0.25">
      <c r="A3" s="6" t="s">
        <v>1</v>
      </c>
      <c r="B3" s="6">
        <v>120000</v>
      </c>
      <c r="D3" s="15" t="s">
        <v>10</v>
      </c>
      <c r="E3" s="16">
        <v>0</v>
      </c>
      <c r="F3" s="16">
        <v>1</v>
      </c>
      <c r="G3" s="16">
        <v>2</v>
      </c>
      <c r="H3" s="16">
        <v>3</v>
      </c>
      <c r="I3" s="16">
        <v>4</v>
      </c>
      <c r="J3" s="16">
        <v>5</v>
      </c>
      <c r="K3" s="16">
        <v>6</v>
      </c>
      <c r="L3" s="16">
        <v>7</v>
      </c>
      <c r="M3" s="16">
        <v>8</v>
      </c>
      <c r="N3" s="16">
        <v>9</v>
      </c>
      <c r="O3" s="17">
        <v>10</v>
      </c>
    </row>
    <row r="4" spans="1:15" x14ac:dyDescent="0.25">
      <c r="A4" s="6" t="s">
        <v>24</v>
      </c>
      <c r="B4" s="6">
        <v>40000</v>
      </c>
      <c r="D4" s="18" t="s">
        <v>1</v>
      </c>
      <c r="E4" s="1"/>
      <c r="F4" s="1">
        <f>$B$3</f>
        <v>120000</v>
      </c>
      <c r="G4" s="1">
        <f t="shared" ref="G4:O4" si="0">$B$3</f>
        <v>120000</v>
      </c>
      <c r="H4" s="1">
        <f t="shared" si="0"/>
        <v>120000</v>
      </c>
      <c r="I4" s="1">
        <f t="shared" si="0"/>
        <v>120000</v>
      </c>
      <c r="J4" s="1">
        <f t="shared" si="0"/>
        <v>120000</v>
      </c>
      <c r="K4" s="1">
        <f t="shared" si="0"/>
        <v>120000</v>
      </c>
      <c r="L4" s="1">
        <f t="shared" si="0"/>
        <v>120000</v>
      </c>
      <c r="M4" s="1">
        <f t="shared" si="0"/>
        <v>120000</v>
      </c>
      <c r="N4" s="1">
        <f t="shared" si="0"/>
        <v>120000</v>
      </c>
      <c r="O4" s="19">
        <f t="shared" si="0"/>
        <v>120000</v>
      </c>
    </row>
    <row r="5" spans="1:15" x14ac:dyDescent="0.25">
      <c r="D5" s="18" t="s">
        <v>37</v>
      </c>
      <c r="E5" s="1"/>
      <c r="F5" s="1">
        <f>B4</f>
        <v>40000</v>
      </c>
      <c r="G5" s="1">
        <f>F5+$B$5</f>
        <v>40000</v>
      </c>
      <c r="H5" s="1">
        <f t="shared" ref="H5:O5" si="1">G5+$B$5</f>
        <v>40000</v>
      </c>
      <c r="I5" s="1">
        <f t="shared" si="1"/>
        <v>40000</v>
      </c>
      <c r="J5" s="1">
        <f t="shared" si="1"/>
        <v>40000</v>
      </c>
      <c r="K5" s="1">
        <f t="shared" si="1"/>
        <v>40000</v>
      </c>
      <c r="L5" s="1">
        <f t="shared" si="1"/>
        <v>40000</v>
      </c>
      <c r="M5" s="1">
        <f t="shared" si="1"/>
        <v>40000</v>
      </c>
      <c r="N5" s="1">
        <f t="shared" si="1"/>
        <v>40000</v>
      </c>
      <c r="O5" s="19">
        <f t="shared" si="1"/>
        <v>40000</v>
      </c>
    </row>
    <row r="6" spans="1:15" x14ac:dyDescent="0.25">
      <c r="A6" s="6" t="s">
        <v>4</v>
      </c>
      <c r="B6" s="6">
        <v>10</v>
      </c>
      <c r="D6" s="18" t="s">
        <v>15</v>
      </c>
      <c r="E6" s="1"/>
      <c r="F6" s="5">
        <f>F21</f>
        <v>36363.63636363636</v>
      </c>
      <c r="G6" s="5">
        <f t="shared" ref="G6:O6" si="2">G21</f>
        <v>32727.272727272728</v>
      </c>
      <c r="H6" s="5">
        <f t="shared" si="2"/>
        <v>29090.909090909092</v>
      </c>
      <c r="I6" s="5">
        <f t="shared" si="2"/>
        <v>25454.545454545456</v>
      </c>
      <c r="J6" s="5">
        <f t="shared" si="2"/>
        <v>21818.18181818182</v>
      </c>
      <c r="K6" s="5">
        <f t="shared" si="2"/>
        <v>18181.81818181818</v>
      </c>
      <c r="L6" s="5">
        <f t="shared" si="2"/>
        <v>14545.454545454546</v>
      </c>
      <c r="M6" s="5">
        <f t="shared" si="2"/>
        <v>10909.09090909091</v>
      </c>
      <c r="N6" s="5">
        <f t="shared" si="2"/>
        <v>7272.727272727273</v>
      </c>
      <c r="O6" s="20">
        <f t="shared" si="2"/>
        <v>3636.3636363636365</v>
      </c>
    </row>
    <row r="7" spans="1:15" x14ac:dyDescent="0.25">
      <c r="A7" s="6" t="s">
        <v>5</v>
      </c>
      <c r="B7" s="6">
        <v>20000</v>
      </c>
      <c r="D7" s="18" t="s">
        <v>34</v>
      </c>
      <c r="E7" s="1"/>
      <c r="F7" s="5">
        <f>F27</f>
        <v>6400</v>
      </c>
      <c r="G7" s="5">
        <f t="shared" ref="G7:O7" si="3">G27</f>
        <v>5958.2112723387172</v>
      </c>
      <c r="H7" s="5">
        <f t="shared" si="3"/>
        <v>5481.0794464645323</v>
      </c>
      <c r="I7" s="5">
        <f t="shared" si="3"/>
        <v>4965.7770745204125</v>
      </c>
      <c r="J7" s="5">
        <f t="shared" si="3"/>
        <v>4409.2505128207631</v>
      </c>
      <c r="K7" s="5">
        <f t="shared" si="3"/>
        <v>3808.2018261851413</v>
      </c>
      <c r="L7" s="5">
        <f t="shared" si="3"/>
        <v>3159.0692446186695</v>
      </c>
      <c r="M7" s="5">
        <f t="shared" si="3"/>
        <v>2458.0060565268809</v>
      </c>
      <c r="N7" s="5">
        <f t="shared" si="3"/>
        <v>1700.8578133877486</v>
      </c>
      <c r="O7" s="5">
        <f>O27</f>
        <v>883.13771079748597</v>
      </c>
    </row>
    <row r="8" spans="1:15" x14ac:dyDescent="0.25">
      <c r="A8" s="3" t="s">
        <v>25</v>
      </c>
      <c r="B8" s="3"/>
      <c r="D8" s="18" t="s">
        <v>38</v>
      </c>
      <c r="E8" s="1"/>
      <c r="F8" s="5">
        <f>F4-F5-F6-F7</f>
        <v>37236.36363636364</v>
      </c>
      <c r="G8" s="5">
        <f t="shared" ref="G8:O8" si="4">G4-G5-G6-G7</f>
        <v>41314.516000388554</v>
      </c>
      <c r="H8" s="5">
        <f t="shared" si="4"/>
        <v>45428.011462626382</v>
      </c>
      <c r="I8" s="5">
        <f t="shared" si="4"/>
        <v>49579.677470934133</v>
      </c>
      <c r="J8" s="5">
        <f t="shared" si="4"/>
        <v>53772.567668997413</v>
      </c>
      <c r="K8" s="5">
        <f t="shared" si="4"/>
        <v>58009.979991996683</v>
      </c>
      <c r="L8" s="5">
        <f t="shared" si="4"/>
        <v>62295.476209926783</v>
      </c>
      <c r="M8" s="5">
        <f t="shared" si="4"/>
        <v>66632.903034382209</v>
      </c>
      <c r="N8" s="5">
        <f t="shared" si="4"/>
        <v>71026.414913884975</v>
      </c>
      <c r="O8" s="5">
        <f t="shared" si="4"/>
        <v>75480.498652838884</v>
      </c>
    </row>
    <row r="9" spans="1:15" x14ac:dyDescent="0.25">
      <c r="A9" s="6" t="s">
        <v>7</v>
      </c>
      <c r="B9" s="7">
        <v>0.3</v>
      </c>
      <c r="D9" s="18" t="s">
        <v>17</v>
      </c>
      <c r="E9" s="1"/>
      <c r="F9" s="5">
        <f>F8*$B$9</f>
        <v>11170.909090909092</v>
      </c>
      <c r="G9" s="5">
        <f t="shared" ref="G9:O9" si="5">G8*$B$9</f>
        <v>12394.354800116565</v>
      </c>
      <c r="H9" s="5">
        <f t="shared" si="5"/>
        <v>13628.403438787915</v>
      </c>
      <c r="I9" s="5">
        <f t="shared" si="5"/>
        <v>14873.903241280239</v>
      </c>
      <c r="J9" s="5">
        <f t="shared" si="5"/>
        <v>16131.770300699223</v>
      </c>
      <c r="K9" s="5">
        <f t="shared" si="5"/>
        <v>17402.993997599006</v>
      </c>
      <c r="L9" s="5">
        <f t="shared" si="5"/>
        <v>18688.642862978035</v>
      </c>
      <c r="M9" s="5">
        <f t="shared" si="5"/>
        <v>19989.870910314661</v>
      </c>
      <c r="N9" s="5">
        <f t="shared" si="5"/>
        <v>21307.924474165491</v>
      </c>
      <c r="O9" s="5">
        <f t="shared" si="5"/>
        <v>22644.149595851664</v>
      </c>
    </row>
    <row r="10" spans="1:15" x14ac:dyDescent="0.25">
      <c r="A10" s="6" t="s">
        <v>8</v>
      </c>
      <c r="B10" s="7">
        <v>0.12</v>
      </c>
      <c r="D10" s="18" t="s">
        <v>39</v>
      </c>
      <c r="E10" s="1"/>
      <c r="F10" s="5">
        <f>F8-F9</f>
        <v>26065.454545454548</v>
      </c>
      <c r="G10" s="5">
        <f t="shared" ref="G10:O10" si="6">G8-G9</f>
        <v>28920.161200271988</v>
      </c>
      <c r="H10" s="5">
        <f t="shared" si="6"/>
        <v>31799.608023838467</v>
      </c>
      <c r="I10" s="5">
        <f t="shared" si="6"/>
        <v>34705.774229653893</v>
      </c>
      <c r="J10" s="5">
        <f t="shared" si="6"/>
        <v>37640.79736829819</v>
      </c>
      <c r="K10" s="5">
        <f t="shared" si="6"/>
        <v>40606.985994397677</v>
      </c>
      <c r="L10" s="5">
        <f t="shared" si="6"/>
        <v>43606.833346948748</v>
      </c>
      <c r="M10" s="5">
        <f t="shared" si="6"/>
        <v>46643.032124067548</v>
      </c>
      <c r="N10" s="5">
        <f t="shared" si="6"/>
        <v>49718.490439719484</v>
      </c>
      <c r="O10" s="5">
        <f t="shared" si="6"/>
        <v>52836.349056987223</v>
      </c>
    </row>
    <row r="11" spans="1:15" x14ac:dyDescent="0.25">
      <c r="A11" s="6" t="s">
        <v>26</v>
      </c>
      <c r="B11" s="7">
        <v>0.08</v>
      </c>
      <c r="D11" s="18"/>
      <c r="E11" s="1"/>
      <c r="F11" s="5"/>
      <c r="G11" s="5"/>
      <c r="H11" s="5"/>
      <c r="I11" s="5"/>
      <c r="J11" s="5"/>
      <c r="K11" s="5"/>
      <c r="L11" s="5"/>
      <c r="M11" s="5"/>
      <c r="N11" s="5"/>
      <c r="O11" s="20"/>
    </row>
    <row r="12" spans="1:15" x14ac:dyDescent="0.25">
      <c r="A12" s="3" t="s">
        <v>27</v>
      </c>
      <c r="B12" s="3"/>
      <c r="D12" s="18"/>
      <c r="E12" s="1"/>
      <c r="F12" s="5"/>
      <c r="G12" s="5"/>
      <c r="H12" s="5"/>
      <c r="I12" s="5"/>
      <c r="J12" s="5"/>
      <c r="K12" s="5"/>
      <c r="L12" s="5"/>
      <c r="M12" s="5"/>
      <c r="N12" s="5"/>
      <c r="O12" s="20"/>
    </row>
    <row r="13" spans="1:15" ht="15.75" thickBot="1" x14ac:dyDescent="0.3">
      <c r="A13" s="6" t="s">
        <v>29</v>
      </c>
      <c r="B13" s="12">
        <f>80000</f>
        <v>80000</v>
      </c>
      <c r="D13" s="21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3"/>
    </row>
    <row r="14" spans="1:15" x14ac:dyDescent="0.25">
      <c r="A14" s="6" t="s">
        <v>30</v>
      </c>
      <c r="B14" s="12">
        <v>10</v>
      </c>
      <c r="D14" s="13"/>
      <c r="E14" s="14"/>
      <c r="F14" s="8"/>
      <c r="G14" s="8"/>
      <c r="H14" s="8"/>
      <c r="I14" s="8"/>
      <c r="J14" s="8"/>
      <c r="K14" s="8"/>
      <c r="L14" s="8"/>
      <c r="M14" s="8"/>
    </row>
    <row r="15" spans="1:15" x14ac:dyDescent="0.25">
      <c r="B15" t="s">
        <v>31</v>
      </c>
      <c r="D15" s="9"/>
      <c r="E15" s="11"/>
      <c r="F15" s="8"/>
      <c r="G15" s="8"/>
      <c r="H15" s="8"/>
      <c r="I15" s="8"/>
      <c r="J15" s="8"/>
      <c r="K15" s="8"/>
      <c r="L15" s="8"/>
      <c r="M15" s="8"/>
    </row>
    <row r="16" spans="1:15" x14ac:dyDescent="0.25">
      <c r="E16" s="8"/>
      <c r="F16" s="8"/>
      <c r="G16" s="8"/>
      <c r="H16" s="8"/>
      <c r="I16" s="8"/>
      <c r="J16" s="8"/>
      <c r="K16" s="8"/>
      <c r="L16" s="8"/>
      <c r="M16" s="8"/>
    </row>
    <row r="19" spans="4:15" ht="15.75" thickBot="1" x14ac:dyDescent="0.3">
      <c r="D19" s="2" t="s">
        <v>28</v>
      </c>
      <c r="E19" s="2"/>
      <c r="F19" s="2"/>
    </row>
    <row r="20" spans="4:15" x14ac:dyDescent="0.25">
      <c r="D20" s="25" t="s">
        <v>9</v>
      </c>
      <c r="E20" s="26">
        <v>0</v>
      </c>
      <c r="F20" s="26">
        <v>1</v>
      </c>
      <c r="G20" s="26">
        <v>2</v>
      </c>
      <c r="H20" s="26">
        <v>3</v>
      </c>
      <c r="I20" s="26">
        <v>4</v>
      </c>
      <c r="J20" s="26">
        <v>5</v>
      </c>
      <c r="K20" s="26">
        <v>6</v>
      </c>
      <c r="L20" s="26">
        <v>7</v>
      </c>
      <c r="M20" s="26">
        <v>8</v>
      </c>
      <c r="N20" s="26">
        <v>9</v>
      </c>
      <c r="O20" s="27">
        <v>10</v>
      </c>
    </row>
    <row r="21" spans="4:15" x14ac:dyDescent="0.25">
      <c r="D21" s="28" t="s">
        <v>13</v>
      </c>
      <c r="E21" s="1"/>
      <c r="F21" s="4">
        <f>SYD($E$22,$B$7,$B$6,F20)</f>
        <v>36363.63636363636</v>
      </c>
      <c r="G21" s="4">
        <f t="shared" ref="G21:O21" si="7">SYD($E$22,$B$7,$B$6,G20)</f>
        <v>32727.272727272728</v>
      </c>
      <c r="H21" s="4">
        <f t="shared" si="7"/>
        <v>29090.909090909092</v>
      </c>
      <c r="I21" s="4">
        <f t="shared" si="7"/>
        <v>25454.545454545456</v>
      </c>
      <c r="J21" s="4">
        <f t="shared" si="7"/>
        <v>21818.18181818182</v>
      </c>
      <c r="K21" s="4">
        <f t="shared" si="7"/>
        <v>18181.81818181818</v>
      </c>
      <c r="L21" s="4">
        <f t="shared" si="7"/>
        <v>14545.454545454546</v>
      </c>
      <c r="M21" s="4">
        <f t="shared" si="7"/>
        <v>10909.09090909091</v>
      </c>
      <c r="N21" s="4">
        <f t="shared" si="7"/>
        <v>7272.727272727273</v>
      </c>
      <c r="O21" s="29">
        <f t="shared" si="7"/>
        <v>3636.3636363636365</v>
      </c>
    </row>
    <row r="22" spans="4:15" ht="15.75" thickBot="1" x14ac:dyDescent="0.3">
      <c r="D22" s="30" t="s">
        <v>14</v>
      </c>
      <c r="E22" s="22">
        <f>B2</f>
        <v>220000</v>
      </c>
      <c r="F22" s="31">
        <f>E22-F21</f>
        <v>183636.36363636365</v>
      </c>
      <c r="G22" s="31">
        <f t="shared" ref="G22:M22" si="8">F22-G21</f>
        <v>150909.09090909091</v>
      </c>
      <c r="H22" s="31">
        <f t="shared" si="8"/>
        <v>121818.18181818182</v>
      </c>
      <c r="I22" s="31">
        <f t="shared" si="8"/>
        <v>96363.636363636368</v>
      </c>
      <c r="J22" s="31">
        <f t="shared" si="8"/>
        <v>74545.454545454544</v>
      </c>
      <c r="K22" s="31">
        <f t="shared" si="8"/>
        <v>56363.636363636368</v>
      </c>
      <c r="L22" s="31">
        <f t="shared" si="8"/>
        <v>41818.181818181823</v>
      </c>
      <c r="M22" s="31">
        <f t="shared" si="8"/>
        <v>30909.090909090912</v>
      </c>
      <c r="N22" s="31">
        <f t="shared" ref="N22" si="9">M22-N21</f>
        <v>23636.36363636364</v>
      </c>
      <c r="O22" s="32">
        <f t="shared" ref="O22" si="10">N22-O21</f>
        <v>20000.000000000004</v>
      </c>
    </row>
    <row r="24" spans="4:15" ht="15.75" thickBot="1" x14ac:dyDescent="0.3">
      <c r="D24" s="2" t="s">
        <v>32</v>
      </c>
      <c r="E24" s="2"/>
      <c r="F24" s="2"/>
    </row>
    <row r="25" spans="4:15" x14ac:dyDescent="0.25">
      <c r="D25" s="25" t="s">
        <v>9</v>
      </c>
      <c r="E25" s="26">
        <v>0</v>
      </c>
      <c r="F25" s="26">
        <v>1</v>
      </c>
      <c r="G25" s="26">
        <v>2</v>
      </c>
      <c r="H25" s="26">
        <v>3</v>
      </c>
      <c r="I25" s="26">
        <v>4</v>
      </c>
      <c r="J25" s="26">
        <v>5</v>
      </c>
      <c r="K25" s="26">
        <v>6</v>
      </c>
      <c r="L25" s="26">
        <v>7</v>
      </c>
      <c r="M25" s="26">
        <v>8</v>
      </c>
      <c r="N25" s="26">
        <v>9</v>
      </c>
      <c r="O25" s="27">
        <v>10</v>
      </c>
    </row>
    <row r="26" spans="4:15" x14ac:dyDescent="0.25">
      <c r="D26" s="28" t="s">
        <v>33</v>
      </c>
      <c r="E26" s="1"/>
      <c r="F26" s="24">
        <f>F28-F27</f>
        <v>5522.3590957660326</v>
      </c>
      <c r="G26" s="24">
        <f t="shared" ref="G26:O26" si="11">G28-G27</f>
        <v>5964.1478234273154</v>
      </c>
      <c r="H26" s="24">
        <f t="shared" si="11"/>
        <v>6441.2796493015003</v>
      </c>
      <c r="I26" s="24">
        <f t="shared" si="11"/>
        <v>6956.5820212456201</v>
      </c>
      <c r="J26" s="24">
        <f t="shared" si="11"/>
        <v>7513.1085829452695</v>
      </c>
      <c r="K26" s="24">
        <f t="shared" si="11"/>
        <v>8114.1572695808918</v>
      </c>
      <c r="L26" s="24">
        <f t="shared" si="11"/>
        <v>8763.2898511473632</v>
      </c>
      <c r="M26" s="24">
        <f t="shared" si="11"/>
        <v>9464.3530392391513</v>
      </c>
      <c r="N26" s="24">
        <f t="shared" si="11"/>
        <v>10221.501282378284</v>
      </c>
      <c r="O26" s="24">
        <f t="shared" si="11"/>
        <v>11039.221384968547</v>
      </c>
    </row>
    <row r="27" spans="4:15" x14ac:dyDescent="0.25">
      <c r="D27" s="28" t="s">
        <v>34</v>
      </c>
      <c r="E27" s="1"/>
      <c r="F27" s="1">
        <f>E29*$B$11</f>
        <v>6400</v>
      </c>
      <c r="G27" s="24">
        <f>F29*$B$11</f>
        <v>5958.2112723387172</v>
      </c>
      <c r="H27" s="24">
        <f t="shared" ref="G27:O27" si="12">G29*$B$11</f>
        <v>5481.0794464645323</v>
      </c>
      <c r="I27" s="24">
        <f t="shared" si="12"/>
        <v>4965.7770745204125</v>
      </c>
      <c r="J27" s="24">
        <f t="shared" si="12"/>
        <v>4409.2505128207631</v>
      </c>
      <c r="K27" s="24">
        <f t="shared" si="12"/>
        <v>3808.2018261851413</v>
      </c>
      <c r="L27" s="24">
        <f t="shared" si="12"/>
        <v>3159.0692446186695</v>
      </c>
      <c r="M27" s="24">
        <f t="shared" si="12"/>
        <v>2458.0060565268809</v>
      </c>
      <c r="N27" s="24">
        <f t="shared" si="12"/>
        <v>1700.8578133877486</v>
      </c>
      <c r="O27" s="24">
        <f t="shared" si="12"/>
        <v>883.13771079748597</v>
      </c>
    </row>
    <row r="28" spans="4:15" x14ac:dyDescent="0.25">
      <c r="D28" s="28" t="s">
        <v>35</v>
      </c>
      <c r="E28" s="1"/>
      <c r="F28" s="24">
        <f>PMT($B$11,$O$25,-$B$13)</f>
        <v>11922.359095766033</v>
      </c>
      <c r="G28" s="24">
        <f t="shared" ref="G28:O28" si="13">PMT($B$11,$O$25,-$B$13)</f>
        <v>11922.359095766033</v>
      </c>
      <c r="H28" s="24">
        <f t="shared" si="13"/>
        <v>11922.359095766033</v>
      </c>
      <c r="I28" s="24">
        <f t="shared" si="13"/>
        <v>11922.359095766033</v>
      </c>
      <c r="J28" s="24">
        <f t="shared" si="13"/>
        <v>11922.359095766033</v>
      </c>
      <c r="K28" s="24">
        <f t="shared" si="13"/>
        <v>11922.359095766033</v>
      </c>
      <c r="L28" s="24">
        <f t="shared" si="13"/>
        <v>11922.359095766033</v>
      </c>
      <c r="M28" s="24">
        <f t="shared" si="13"/>
        <v>11922.359095766033</v>
      </c>
      <c r="N28" s="24">
        <f t="shared" si="13"/>
        <v>11922.359095766033</v>
      </c>
      <c r="O28" s="24">
        <f t="shared" si="13"/>
        <v>11922.359095766033</v>
      </c>
    </row>
    <row r="29" spans="4:15" ht="15.75" thickBot="1" x14ac:dyDescent="0.3">
      <c r="D29" s="30" t="s">
        <v>36</v>
      </c>
      <c r="E29" s="33">
        <f>B13</f>
        <v>80000</v>
      </c>
      <c r="F29" s="33">
        <f>E29-F26</f>
        <v>74477.640904233966</v>
      </c>
      <c r="G29" s="33">
        <f t="shared" ref="G29:O29" si="14">F29-G26</f>
        <v>68513.493080806657</v>
      </c>
      <c r="H29" s="33">
        <f t="shared" si="14"/>
        <v>62072.213431505159</v>
      </c>
      <c r="I29" s="33">
        <f t="shared" si="14"/>
        <v>55115.631410259535</v>
      </c>
      <c r="J29" s="33">
        <f t="shared" si="14"/>
        <v>47602.522827314264</v>
      </c>
      <c r="K29" s="33">
        <f t="shared" si="14"/>
        <v>39488.36555773337</v>
      </c>
      <c r="L29" s="33">
        <f t="shared" si="14"/>
        <v>30725.075706586009</v>
      </c>
      <c r="M29" s="33">
        <f t="shared" si="14"/>
        <v>21260.722667346858</v>
      </c>
      <c r="N29" s="33">
        <f t="shared" si="14"/>
        <v>11039.221384968574</v>
      </c>
      <c r="O29" s="33">
        <f t="shared" si="14"/>
        <v>2.7284841053187847E-11</v>
      </c>
    </row>
  </sheetData>
  <mergeCells count="4">
    <mergeCell ref="A8:B8"/>
    <mergeCell ref="D19:F19"/>
    <mergeCell ref="A12:B12"/>
    <mergeCell ref="D24:F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SISTEMA2-02</dc:creator>
  <cp:lastModifiedBy>SISTEMA2-02</cp:lastModifiedBy>
  <dcterms:created xsi:type="dcterms:W3CDTF">2022-06-13T14:44:47Z</dcterms:created>
  <dcterms:modified xsi:type="dcterms:W3CDTF">2022-06-13T16:27:04Z</dcterms:modified>
</cp:coreProperties>
</file>