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unior\Desktop\"/>
    </mc:Choice>
  </mc:AlternateContent>
  <bookViews>
    <workbookView xWindow="0" yWindow="0" windowWidth="20490" windowHeight="7755" tabRatio="580" firstSheet="3" activeTab="3"/>
  </bookViews>
  <sheets>
    <sheet name="Indices de Tabelas" sheetId="4" state="hidden" r:id="rId1"/>
    <sheet name="Tabela Base Casa 7 Brasil" sheetId="9" state="hidden" r:id="rId2"/>
    <sheet name="Tabela Casa 7 RS" sheetId="16" state="hidden" r:id="rId3"/>
    <sheet name="Tabela Casa 7 Brasil" sheetId="17" r:id="rId4"/>
    <sheet name="Tabela Casa 7 Intersul" sheetId="14" state="hidden" r:id="rId5"/>
  </sheets>
  <definedNames>
    <definedName name="_xlnm.Print_Area" localSheetId="1">'Tabela Base Casa 7 Brasil'!$A$1:$I$278</definedName>
    <definedName name="_xlnm.Print_Area" localSheetId="3">'Tabela Casa 7 Brasil'!$A$1:$M$269</definedName>
    <definedName name="_xlnm.Print_Area" localSheetId="4">'Tabela Casa 7 Intersul'!$A$1:$M$281</definedName>
    <definedName name="_xlnm.Print_Area" localSheetId="2">'Tabela Casa 7 RS'!$A$1:$M$281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7" i="17" l="1"/>
  <c r="C276" i="17"/>
  <c r="C275" i="17"/>
  <c r="C274" i="17"/>
  <c r="C277" i="16"/>
  <c r="C276" i="16"/>
  <c r="C275" i="16"/>
  <c r="C274" i="16"/>
  <c r="C277" i="14" l="1"/>
  <c r="C276" i="14"/>
  <c r="C275" i="14"/>
  <c r="C274" i="14"/>
  <c r="C2" i="4" l="1"/>
  <c r="I269" i="17" l="1"/>
  <c r="I267" i="17"/>
  <c r="I263" i="17"/>
  <c r="I262" i="17"/>
  <c r="I257" i="17"/>
  <c r="I255" i="17"/>
  <c r="I251" i="17"/>
  <c r="I250" i="17"/>
  <c r="I249" i="17"/>
  <c r="I244" i="17"/>
  <c r="I242" i="17"/>
  <c r="I238" i="17"/>
  <c r="I236" i="17"/>
  <c r="I232" i="17"/>
  <c r="I230" i="17"/>
  <c r="I225" i="17"/>
  <c r="I219" i="17"/>
  <c r="I214" i="17"/>
  <c r="I212" i="17"/>
  <c r="I208" i="17"/>
  <c r="I207" i="17"/>
  <c r="I195" i="17"/>
  <c r="I189" i="17"/>
  <c r="I188" i="17"/>
  <c r="I186" i="17"/>
  <c r="I182" i="17"/>
  <c r="I179" i="17"/>
  <c r="I175" i="17"/>
  <c r="I174" i="17"/>
  <c r="I173" i="17"/>
  <c r="I165" i="17"/>
  <c r="I164" i="17"/>
  <c r="I160" i="17"/>
  <c r="I159" i="17"/>
  <c r="I158" i="17"/>
  <c r="I155" i="17"/>
  <c r="I151" i="17"/>
  <c r="I150" i="17"/>
  <c r="I146" i="17"/>
  <c r="I268" i="17"/>
  <c r="I261" i="17"/>
  <c r="I243" i="17"/>
  <c r="I231" i="17"/>
  <c r="I226" i="17"/>
  <c r="I220" i="17"/>
  <c r="I213" i="17"/>
  <c r="I199" i="17"/>
  <c r="I181" i="17"/>
  <c r="I172" i="17"/>
  <c r="I166" i="17"/>
  <c r="I156" i="17"/>
  <c r="I149" i="17"/>
  <c r="I145" i="17"/>
  <c r="I141" i="17"/>
  <c r="I140" i="17"/>
  <c r="I136" i="17"/>
  <c r="I130" i="17"/>
  <c r="I129" i="17"/>
  <c r="I128" i="17"/>
  <c r="I126" i="17"/>
  <c r="I125" i="17"/>
  <c r="I121" i="17"/>
  <c r="I119" i="17"/>
  <c r="I116" i="17"/>
  <c r="I114" i="17"/>
  <c r="I113" i="17"/>
  <c r="I111" i="17"/>
  <c r="I105" i="17"/>
  <c r="I103" i="17"/>
  <c r="I102" i="17"/>
  <c r="I100" i="17"/>
  <c r="I97" i="17"/>
  <c r="I95" i="17"/>
  <c r="I91" i="17"/>
  <c r="I89" i="17"/>
  <c r="I86" i="17"/>
  <c r="I84" i="17"/>
  <c r="I83" i="17"/>
  <c r="I81" i="17"/>
  <c r="I78" i="17"/>
  <c r="I73" i="17"/>
  <c r="I72" i="17"/>
  <c r="I70" i="17"/>
  <c r="I67" i="17"/>
  <c r="I65" i="17"/>
  <c r="I64" i="17"/>
  <c r="I59" i="17"/>
  <c r="I56" i="17"/>
  <c r="I51" i="17"/>
  <c r="I50" i="17"/>
  <c r="I49" i="17"/>
  <c r="I48" i="17"/>
  <c r="I37" i="17"/>
  <c r="I36" i="17"/>
  <c r="I35" i="17"/>
  <c r="I34" i="17"/>
  <c r="I33" i="17"/>
  <c r="I256" i="17"/>
  <c r="I237" i="17"/>
  <c r="I224" i="17"/>
  <c r="I187" i="17"/>
  <c r="I162" i="17"/>
  <c r="I157" i="17"/>
  <c r="I148" i="17"/>
  <c r="I134" i="17"/>
  <c r="I120" i="17"/>
  <c r="I104" i="17"/>
  <c r="I85" i="17"/>
  <c r="I74" i="17"/>
  <c r="I69" i="17"/>
  <c r="I68" i="17"/>
  <c r="I63" i="17"/>
  <c r="I55" i="17"/>
  <c r="I52" i="17"/>
  <c r="I43" i="17"/>
  <c r="I42" i="17"/>
  <c r="I180" i="17"/>
  <c r="I161" i="17"/>
  <c r="I147" i="17"/>
  <c r="I143" i="17"/>
  <c r="I135" i="17"/>
  <c r="I132" i="17"/>
  <c r="I127" i="17"/>
  <c r="I118" i="17"/>
  <c r="I115" i="17"/>
  <c r="I112" i="17"/>
  <c r="I106" i="17"/>
  <c r="I101" i="17"/>
  <c r="I98" i="17"/>
  <c r="I88" i="17"/>
  <c r="I80" i="17"/>
  <c r="I57" i="17"/>
  <c r="I54" i="17"/>
  <c r="I32" i="17"/>
  <c r="I31" i="17"/>
  <c r="I30" i="17"/>
  <c r="I29" i="17"/>
  <c r="I28" i="17"/>
  <c r="I27" i="17"/>
  <c r="I26" i="17"/>
  <c r="I25" i="17"/>
  <c r="I17" i="17"/>
  <c r="I16" i="17"/>
  <c r="I269" i="16"/>
  <c r="I267" i="16"/>
  <c r="I262" i="16"/>
  <c r="I257" i="16"/>
  <c r="I255" i="16"/>
  <c r="I250" i="16"/>
  <c r="I244" i="16"/>
  <c r="I242" i="16"/>
  <c r="I237" i="16"/>
  <c r="I232" i="16"/>
  <c r="I230" i="16"/>
  <c r="I225" i="16"/>
  <c r="I220" i="16"/>
  <c r="I218" i="16"/>
  <c r="I213" i="16"/>
  <c r="I208" i="16"/>
  <c r="I206" i="16"/>
  <c r="I195" i="16"/>
  <c r="I188" i="16"/>
  <c r="I186" i="16"/>
  <c r="I181" i="16"/>
  <c r="I179" i="16"/>
  <c r="I174" i="16"/>
  <c r="I172" i="16"/>
  <c r="I165" i="16"/>
  <c r="I163" i="16"/>
  <c r="I161" i="16"/>
  <c r="I159" i="16"/>
  <c r="I157" i="16"/>
  <c r="I155" i="16"/>
  <c r="I150" i="16"/>
  <c r="I148" i="16"/>
  <c r="I146" i="16"/>
  <c r="I144" i="16"/>
  <c r="I142" i="16"/>
  <c r="I140" i="16"/>
  <c r="I135" i="16"/>
  <c r="I133" i="16"/>
  <c r="I131" i="16"/>
  <c r="I129" i="16"/>
  <c r="I127" i="16"/>
  <c r="I125" i="16"/>
  <c r="I120" i="16"/>
  <c r="I118" i="16"/>
  <c r="I116" i="16"/>
  <c r="I114" i="16"/>
  <c r="I112" i="16"/>
  <c r="I110" i="16"/>
  <c r="I105" i="16"/>
  <c r="I103" i="16"/>
  <c r="I101" i="16"/>
  <c r="I99" i="16"/>
  <c r="I97" i="16"/>
  <c r="I95" i="16"/>
  <c r="I90" i="16"/>
  <c r="I88" i="16"/>
  <c r="I86" i="16"/>
  <c r="I84" i="16"/>
  <c r="I82" i="16"/>
  <c r="I80" i="16"/>
  <c r="I78" i="16"/>
  <c r="I73" i="16"/>
  <c r="I71" i="16"/>
  <c r="I69" i="16"/>
  <c r="I67" i="16"/>
  <c r="I65" i="16"/>
  <c r="I63" i="16"/>
  <c r="I58" i="16"/>
  <c r="I56" i="16"/>
  <c r="I54" i="16"/>
  <c r="I52" i="16"/>
  <c r="I50" i="16"/>
  <c r="I48" i="16"/>
  <c r="I43" i="16"/>
  <c r="I38" i="16"/>
  <c r="I36" i="16"/>
  <c r="I34" i="16"/>
  <c r="I32" i="16"/>
  <c r="I30" i="16"/>
  <c r="I28" i="16"/>
  <c r="I26" i="16"/>
  <c r="I24" i="16"/>
  <c r="I19" i="16"/>
  <c r="I17" i="16"/>
  <c r="I15" i="16"/>
  <c r="I13" i="16"/>
  <c r="I11" i="16"/>
  <c r="I218" i="17"/>
  <c r="I206" i="17"/>
  <c r="I163" i="17"/>
  <c r="I144" i="17"/>
  <c r="I142" i="17"/>
  <c r="I133" i="17"/>
  <c r="I131" i="17"/>
  <c r="I117" i="17"/>
  <c r="I110" i="17"/>
  <c r="I99" i="17"/>
  <c r="I96" i="17"/>
  <c r="I90" i="17"/>
  <c r="I87" i="17"/>
  <c r="I82" i="17"/>
  <c r="I79" i="17"/>
  <c r="I71" i="17"/>
  <c r="I66" i="17"/>
  <c r="I58" i="17"/>
  <c r="I53" i="17"/>
  <c r="I44" i="17"/>
  <c r="I38" i="17"/>
  <c r="I24" i="17"/>
  <c r="I23" i="17"/>
  <c r="I19" i="17"/>
  <c r="I18" i="17"/>
  <c r="I15" i="17"/>
  <c r="I14" i="17"/>
  <c r="I13" i="17"/>
  <c r="I12" i="17"/>
  <c r="I11" i="17"/>
  <c r="I268" i="16"/>
  <c r="I263" i="16"/>
  <c r="I261" i="16"/>
  <c r="I256" i="16"/>
  <c r="I251" i="16"/>
  <c r="I249" i="16"/>
  <c r="I243" i="16"/>
  <c r="I238" i="16"/>
  <c r="I236" i="16"/>
  <c r="I231" i="16"/>
  <c r="I226" i="16"/>
  <c r="I224" i="16"/>
  <c r="I219" i="16"/>
  <c r="I214" i="16"/>
  <c r="I212" i="16"/>
  <c r="I207" i="16"/>
  <c r="I199" i="16"/>
  <c r="I189" i="16"/>
  <c r="I187" i="16"/>
  <c r="I182" i="16"/>
  <c r="I180" i="16"/>
  <c r="I175" i="16"/>
  <c r="I173" i="16"/>
  <c r="I166" i="16"/>
  <c r="I164" i="16"/>
  <c r="I162" i="16"/>
  <c r="I160" i="16"/>
  <c r="I158" i="16"/>
  <c r="I156" i="16"/>
  <c r="I151" i="16"/>
  <c r="I149" i="16"/>
  <c r="I147" i="16"/>
  <c r="I145" i="16"/>
  <c r="I143" i="16"/>
  <c r="I141" i="16"/>
  <c r="I136" i="16"/>
  <c r="I134" i="16"/>
  <c r="I132" i="16"/>
  <c r="I130" i="16"/>
  <c r="I128" i="16"/>
  <c r="I126" i="16"/>
  <c r="I121" i="16"/>
  <c r="I119" i="16"/>
  <c r="I117" i="16"/>
  <c r="I115" i="16"/>
  <c r="I113" i="16"/>
  <c r="I111" i="16"/>
  <c r="I106" i="16"/>
  <c r="I104" i="16"/>
  <c r="I102" i="16"/>
  <c r="I100" i="16"/>
  <c r="I98" i="16"/>
  <c r="I96" i="16"/>
  <c r="I91" i="16"/>
  <c r="I89" i="16"/>
  <c r="I87" i="16"/>
  <c r="I85" i="16"/>
  <c r="I83" i="16"/>
  <c r="I81" i="16"/>
  <c r="I79" i="16"/>
  <c r="I74" i="16"/>
  <c r="I72" i="16"/>
  <c r="I70" i="16"/>
  <c r="I68" i="16"/>
  <c r="I66" i="16"/>
  <c r="I64" i="16"/>
  <c r="I59" i="16"/>
  <c r="I57" i="16"/>
  <c r="I55" i="16"/>
  <c r="I53" i="16"/>
  <c r="I51" i="16"/>
  <c r="I49" i="16"/>
  <c r="I44" i="16"/>
  <c r="I42" i="16"/>
  <c r="I37" i="16"/>
  <c r="I35" i="16"/>
  <c r="I33" i="16"/>
  <c r="I31" i="16"/>
  <c r="I29" i="16"/>
  <c r="I27" i="16"/>
  <c r="I25" i="16"/>
  <c r="I23" i="16"/>
  <c r="I18" i="16"/>
  <c r="I16" i="16"/>
  <c r="I14" i="16"/>
  <c r="I12" i="16"/>
  <c r="I268" i="14"/>
  <c r="I250" i="14"/>
  <c r="I225" i="14"/>
  <c r="I187" i="14"/>
  <c r="I175" i="14"/>
  <c r="I163" i="14"/>
  <c r="I145" i="14"/>
  <c r="I127" i="14"/>
  <c r="I135" i="14"/>
  <c r="I117" i="14"/>
  <c r="I99" i="14"/>
  <c r="I79" i="14"/>
  <c r="I87" i="14"/>
  <c r="I67" i="14"/>
  <c r="I49" i="14"/>
  <c r="I57" i="14"/>
  <c r="I27" i="14"/>
  <c r="I35" i="14"/>
  <c r="I16" i="14"/>
  <c r="I269" i="14"/>
  <c r="I251" i="14"/>
  <c r="I226" i="14"/>
  <c r="I188" i="14"/>
  <c r="I156" i="14"/>
  <c r="I164" i="14"/>
  <c r="I146" i="14"/>
  <c r="I128" i="14"/>
  <c r="I136" i="14"/>
  <c r="I118" i="14"/>
  <c r="I100" i="14"/>
  <c r="I80" i="14"/>
  <c r="I88" i="14"/>
  <c r="I68" i="14"/>
  <c r="I50" i="14"/>
  <c r="I58" i="14"/>
  <c r="I28" i="14"/>
  <c r="I36" i="14"/>
  <c r="I17" i="14"/>
  <c r="I243" i="14"/>
  <c r="I219" i="14"/>
  <c r="I189" i="14"/>
  <c r="I157" i="14"/>
  <c r="I165" i="14"/>
  <c r="I147" i="14"/>
  <c r="I129" i="14"/>
  <c r="I111" i="14"/>
  <c r="I119" i="14"/>
  <c r="I101" i="14"/>
  <c r="I81" i="14"/>
  <c r="I89" i="14"/>
  <c r="I69" i="14"/>
  <c r="I51" i="14"/>
  <c r="I59" i="14"/>
  <c r="I29" i="14"/>
  <c r="I37" i="14"/>
  <c r="I18" i="14"/>
  <c r="I244" i="14"/>
  <c r="I220" i="14"/>
  <c r="I180" i="14"/>
  <c r="I158" i="14"/>
  <c r="I166" i="14"/>
  <c r="I148" i="14"/>
  <c r="I130" i="14"/>
  <c r="I112" i="14"/>
  <c r="I120" i="14"/>
  <c r="I102" i="14"/>
  <c r="I82" i="14"/>
  <c r="I90" i="14"/>
  <c r="I70" i="14"/>
  <c r="I52" i="14"/>
  <c r="I43" i="14"/>
  <c r="I30" i="14"/>
  <c r="I38" i="14"/>
  <c r="I19" i="14"/>
  <c r="I262" i="14"/>
  <c r="I237" i="14"/>
  <c r="I213" i="14"/>
  <c r="I181" i="14"/>
  <c r="I159" i="14"/>
  <c r="I141" i="14"/>
  <c r="I149" i="14"/>
  <c r="I131" i="14"/>
  <c r="I113" i="14"/>
  <c r="I121" i="14"/>
  <c r="I103" i="14"/>
  <c r="I83" i="14"/>
  <c r="I91" i="14"/>
  <c r="I71" i="14"/>
  <c r="I53" i="14"/>
  <c r="I44" i="14"/>
  <c r="I31" i="14"/>
  <c r="I12" i="14"/>
  <c r="I263" i="14"/>
  <c r="I238" i="14"/>
  <c r="I214" i="14"/>
  <c r="I182" i="14"/>
  <c r="I160" i="14"/>
  <c r="I142" i="14"/>
  <c r="I150" i="14"/>
  <c r="I132" i="14"/>
  <c r="I114" i="14"/>
  <c r="I96" i="14"/>
  <c r="I104" i="14"/>
  <c r="I84" i="14"/>
  <c r="I64" i="14"/>
  <c r="I72" i="14"/>
  <c r="I54" i="14"/>
  <c r="I24" i="14"/>
  <c r="I32" i="14"/>
  <c r="I13" i="14"/>
  <c r="I256" i="14"/>
  <c r="I231" i="14"/>
  <c r="I207" i="14"/>
  <c r="I173" i="14"/>
  <c r="I161" i="14"/>
  <c r="I143" i="14"/>
  <c r="I151" i="14"/>
  <c r="I133" i="14"/>
  <c r="I115" i="14"/>
  <c r="I97" i="14"/>
  <c r="I105" i="14"/>
  <c r="I85" i="14"/>
  <c r="I65" i="14"/>
  <c r="I73" i="14"/>
  <c r="I55" i="14"/>
  <c r="I25" i="14"/>
  <c r="I33" i="14"/>
  <c r="I14" i="14"/>
  <c r="I257" i="14"/>
  <c r="I232" i="14"/>
  <c r="I208" i="14"/>
  <c r="I174" i="14"/>
  <c r="I162" i="14"/>
  <c r="I144" i="14"/>
  <c r="I126" i="14"/>
  <c r="I134" i="14"/>
  <c r="I116" i="14"/>
  <c r="I98" i="14"/>
  <c r="I106" i="14"/>
  <c r="I86" i="14"/>
  <c r="I66" i="14"/>
  <c r="I74" i="14"/>
  <c r="I56" i="14"/>
  <c r="I26" i="14"/>
  <c r="I34" i="14"/>
  <c r="I15" i="14"/>
  <c r="I140" i="14"/>
  <c r="I255" i="14"/>
  <c r="I230" i="14"/>
  <c r="I199" i="14"/>
  <c r="I63" i="14"/>
  <c r="I155" i="14"/>
  <c r="I110" i="14"/>
  <c r="I95" i="14"/>
  <c r="I48" i="14"/>
  <c r="I23" i="14"/>
  <c r="I261" i="14"/>
  <c r="I236" i="14"/>
  <c r="I195" i="14"/>
  <c r="I186" i="14"/>
  <c r="I242" i="14"/>
  <c r="I172" i="14"/>
  <c r="I42" i="14"/>
  <c r="I11" i="14"/>
  <c r="I267" i="14"/>
  <c r="I206" i="14"/>
  <c r="I179" i="14"/>
  <c r="I125" i="14"/>
  <c r="I78" i="14"/>
  <c r="I249" i="14"/>
  <c r="I224" i="14"/>
  <c r="I218" i="14"/>
  <c r="I212" i="14"/>
  <c r="J12" i="16" l="1"/>
  <c r="L12" i="16"/>
  <c r="M12" i="16"/>
  <c r="K12" i="16"/>
  <c r="K16" i="16"/>
  <c r="L16" i="16"/>
  <c r="J16" i="16"/>
  <c r="M16" i="16"/>
  <c r="K23" i="16"/>
  <c r="M23" i="16"/>
  <c r="L23" i="16"/>
  <c r="J23" i="16"/>
  <c r="K27" i="16"/>
  <c r="M27" i="16"/>
  <c r="L27" i="16"/>
  <c r="J27" i="16"/>
  <c r="J31" i="16"/>
  <c r="L31" i="16"/>
  <c r="K31" i="16"/>
  <c r="M31" i="16"/>
  <c r="K35" i="16"/>
  <c r="M35" i="16"/>
  <c r="L35" i="16"/>
  <c r="J35" i="16"/>
  <c r="J42" i="16"/>
  <c r="L42" i="16"/>
  <c r="K42" i="16"/>
  <c r="M42" i="16"/>
  <c r="K49" i="16"/>
  <c r="M49" i="16"/>
  <c r="L49" i="16"/>
  <c r="J49" i="16"/>
  <c r="J53" i="16"/>
  <c r="L53" i="16"/>
  <c r="K53" i="16"/>
  <c r="M53" i="16"/>
  <c r="J57" i="16"/>
  <c r="L57" i="16"/>
  <c r="K57" i="16"/>
  <c r="M57" i="16"/>
  <c r="K64" i="16"/>
  <c r="M64" i="16"/>
  <c r="J64" i="16"/>
  <c r="L64" i="16"/>
  <c r="K68" i="16"/>
  <c r="M68" i="16"/>
  <c r="L68" i="16"/>
  <c r="J68" i="16"/>
  <c r="J72" i="16"/>
  <c r="L72" i="16"/>
  <c r="K72" i="16"/>
  <c r="M72" i="16"/>
  <c r="K79" i="16"/>
  <c r="M79" i="16"/>
  <c r="L79" i="16"/>
  <c r="J79" i="16"/>
  <c r="J83" i="16"/>
  <c r="L83" i="16"/>
  <c r="K83" i="16"/>
  <c r="M83" i="16"/>
  <c r="K87" i="16"/>
  <c r="M87" i="16"/>
  <c r="L87" i="16"/>
  <c r="J87" i="16"/>
  <c r="J91" i="16"/>
  <c r="L91" i="16"/>
  <c r="K91" i="16"/>
  <c r="M91" i="16"/>
  <c r="K98" i="16"/>
  <c r="M98" i="16"/>
  <c r="L98" i="16"/>
  <c r="J98" i="16"/>
  <c r="J102" i="16"/>
  <c r="L102" i="16"/>
  <c r="K102" i="16"/>
  <c r="M102" i="16"/>
  <c r="K106" i="16"/>
  <c r="M106" i="16"/>
  <c r="L106" i="16"/>
  <c r="J106" i="16"/>
  <c r="J113" i="16"/>
  <c r="L113" i="16"/>
  <c r="K113" i="16"/>
  <c r="M113" i="16"/>
  <c r="K117" i="16"/>
  <c r="M117" i="16"/>
  <c r="L117" i="16"/>
  <c r="J117" i="16"/>
  <c r="J121" i="16"/>
  <c r="L121" i="16"/>
  <c r="K121" i="16"/>
  <c r="M121" i="16"/>
  <c r="K128" i="16"/>
  <c r="M128" i="16"/>
  <c r="L128" i="16"/>
  <c r="J128" i="16"/>
  <c r="J132" i="16"/>
  <c r="L132" i="16"/>
  <c r="K132" i="16"/>
  <c r="M132" i="16"/>
  <c r="K136" i="16"/>
  <c r="M136" i="16"/>
  <c r="L136" i="16"/>
  <c r="J136" i="16"/>
  <c r="J143" i="16"/>
  <c r="L143" i="16"/>
  <c r="K143" i="16"/>
  <c r="M143" i="16"/>
  <c r="K147" i="16"/>
  <c r="L147" i="16"/>
  <c r="M147" i="16"/>
  <c r="J147" i="16"/>
  <c r="K151" i="16"/>
  <c r="J151" i="16"/>
  <c r="M151" i="16"/>
  <c r="L151" i="16"/>
  <c r="K158" i="16"/>
  <c r="J158" i="16"/>
  <c r="M158" i="16"/>
  <c r="L158" i="16"/>
  <c r="K162" i="16"/>
  <c r="L162" i="16"/>
  <c r="M162" i="16"/>
  <c r="J162" i="16"/>
  <c r="K166" i="16"/>
  <c r="L166" i="16"/>
  <c r="J166" i="16"/>
  <c r="M166" i="16"/>
  <c r="K175" i="16"/>
  <c r="J175" i="16"/>
  <c r="M175" i="16"/>
  <c r="L175" i="16"/>
  <c r="K182" i="16"/>
  <c r="J182" i="16"/>
  <c r="M182" i="16"/>
  <c r="L182" i="16"/>
  <c r="K189" i="16"/>
  <c r="L189" i="16"/>
  <c r="J189" i="16"/>
  <c r="M189" i="16"/>
  <c r="K207" i="16"/>
  <c r="L207" i="16"/>
  <c r="M207" i="16"/>
  <c r="J207" i="16"/>
  <c r="L214" i="16"/>
  <c r="M214" i="16"/>
  <c r="K214" i="16"/>
  <c r="J214" i="16"/>
  <c r="K224" i="16"/>
  <c r="L224" i="16"/>
  <c r="J224" i="16"/>
  <c r="M224" i="16"/>
  <c r="L231" i="16"/>
  <c r="M231" i="16"/>
  <c r="K231" i="16"/>
  <c r="J231" i="16"/>
  <c r="M238" i="16"/>
  <c r="L238" i="16"/>
  <c r="K238" i="16"/>
  <c r="J238" i="16"/>
  <c r="M249" i="16"/>
  <c r="J249" i="16"/>
  <c r="L249" i="16"/>
  <c r="K249" i="16"/>
  <c r="M256" i="16"/>
  <c r="L256" i="16"/>
  <c r="J256" i="16"/>
  <c r="K256" i="16"/>
  <c r="M263" i="16"/>
  <c r="J263" i="16"/>
  <c r="L263" i="16"/>
  <c r="K263" i="16"/>
  <c r="J11" i="17"/>
  <c r="L11" i="17"/>
  <c r="K11" i="17"/>
  <c r="M11" i="17"/>
  <c r="M13" i="17"/>
  <c r="L13" i="17"/>
  <c r="J13" i="17"/>
  <c r="K13" i="17"/>
  <c r="J15" i="17"/>
  <c r="L15" i="17"/>
  <c r="K15" i="17"/>
  <c r="M15" i="17"/>
  <c r="J19" i="17"/>
  <c r="K19" i="17"/>
  <c r="L19" i="17"/>
  <c r="M19" i="17"/>
  <c r="L24" i="17"/>
  <c r="J24" i="17"/>
  <c r="K24" i="17"/>
  <c r="M24" i="17"/>
  <c r="K44" i="17"/>
  <c r="J44" i="17"/>
  <c r="L44" i="17"/>
  <c r="M44" i="17"/>
  <c r="L58" i="17"/>
  <c r="J58" i="17"/>
  <c r="K58" i="17"/>
  <c r="M58" i="17"/>
  <c r="J71" i="17"/>
  <c r="K71" i="17"/>
  <c r="L71" i="17"/>
  <c r="M71" i="17"/>
  <c r="M82" i="17"/>
  <c r="K82" i="17"/>
  <c r="L82" i="17"/>
  <c r="J82" i="17"/>
  <c r="M90" i="17"/>
  <c r="K90" i="17"/>
  <c r="L90" i="17"/>
  <c r="J90" i="17"/>
  <c r="J99" i="17"/>
  <c r="M99" i="17"/>
  <c r="L99" i="17"/>
  <c r="K99" i="17"/>
  <c r="M117" i="17"/>
  <c r="L117" i="17"/>
  <c r="J117" i="17"/>
  <c r="K117" i="17"/>
  <c r="M133" i="17"/>
  <c r="K133" i="17"/>
  <c r="L133" i="17"/>
  <c r="J133" i="17"/>
  <c r="J144" i="17"/>
  <c r="L144" i="17"/>
  <c r="K144" i="17"/>
  <c r="M144" i="17"/>
  <c r="M206" i="17"/>
  <c r="L206" i="17"/>
  <c r="J206" i="17"/>
  <c r="J11" i="16"/>
  <c r="L11" i="16"/>
  <c r="K11" i="16"/>
  <c r="M11" i="16"/>
  <c r="J15" i="16"/>
  <c r="L15" i="16"/>
  <c r="M15" i="16"/>
  <c r="K15" i="16"/>
  <c r="J19" i="16"/>
  <c r="L19" i="16"/>
  <c r="K19" i="16"/>
  <c r="M19" i="16"/>
  <c r="J26" i="16"/>
  <c r="L26" i="16"/>
  <c r="M26" i="16"/>
  <c r="K26" i="16"/>
  <c r="J30" i="16"/>
  <c r="L30" i="16"/>
  <c r="K30" i="16"/>
  <c r="M30" i="16"/>
  <c r="J34" i="16"/>
  <c r="L34" i="16"/>
  <c r="M34" i="16"/>
  <c r="K34" i="16"/>
  <c r="J38" i="16"/>
  <c r="L38" i="16"/>
  <c r="K38" i="16"/>
  <c r="M38" i="16"/>
  <c r="J48" i="16"/>
  <c r="L48" i="16"/>
  <c r="M48" i="16"/>
  <c r="K48" i="16"/>
  <c r="J52" i="16"/>
  <c r="L52" i="16"/>
  <c r="K52" i="16"/>
  <c r="M52" i="16"/>
  <c r="J56" i="16"/>
  <c r="L56" i="16"/>
  <c r="K56" i="16"/>
  <c r="M56" i="16"/>
  <c r="J63" i="16"/>
  <c r="L63" i="16"/>
  <c r="K63" i="16"/>
  <c r="M63" i="16"/>
  <c r="J67" i="16"/>
  <c r="L67" i="16"/>
  <c r="K67" i="16"/>
  <c r="M67" i="16"/>
  <c r="J71" i="16"/>
  <c r="L71" i="16"/>
  <c r="K71" i="16"/>
  <c r="M71" i="16"/>
  <c r="J78" i="16"/>
  <c r="L78" i="16"/>
  <c r="K78" i="16"/>
  <c r="M78" i="16"/>
  <c r="J82" i="16"/>
  <c r="L82" i="16"/>
  <c r="K82" i="16"/>
  <c r="M82" i="16"/>
  <c r="J86" i="16"/>
  <c r="L86" i="16"/>
  <c r="K86" i="16"/>
  <c r="M86" i="16"/>
  <c r="J90" i="16"/>
  <c r="L90" i="16"/>
  <c r="K90" i="16"/>
  <c r="M90" i="16"/>
  <c r="J97" i="16"/>
  <c r="L97" i="16"/>
  <c r="K97" i="16"/>
  <c r="M97" i="16"/>
  <c r="J101" i="16"/>
  <c r="L101" i="16"/>
  <c r="K101" i="16"/>
  <c r="M101" i="16"/>
  <c r="J105" i="16"/>
  <c r="L105" i="16"/>
  <c r="K105" i="16"/>
  <c r="M105" i="16"/>
  <c r="J112" i="16"/>
  <c r="L112" i="16"/>
  <c r="K112" i="16"/>
  <c r="M112" i="16"/>
  <c r="J116" i="16"/>
  <c r="L116" i="16"/>
  <c r="K116" i="16"/>
  <c r="M116" i="16"/>
  <c r="J120" i="16"/>
  <c r="L120" i="16"/>
  <c r="K120" i="16"/>
  <c r="M120" i="16"/>
  <c r="J127" i="16"/>
  <c r="L127" i="16"/>
  <c r="K127" i="16"/>
  <c r="M127" i="16"/>
  <c r="J131" i="16"/>
  <c r="L131" i="16"/>
  <c r="K131" i="16"/>
  <c r="M131" i="16"/>
  <c r="J135" i="16"/>
  <c r="L135" i="16"/>
  <c r="K135" i="16"/>
  <c r="M135" i="16"/>
  <c r="J142" i="16"/>
  <c r="L142" i="16"/>
  <c r="K142" i="16"/>
  <c r="M142" i="16"/>
  <c r="J146" i="16"/>
  <c r="M146" i="16"/>
  <c r="K146" i="16"/>
  <c r="L146" i="16"/>
  <c r="J150" i="16"/>
  <c r="M150" i="16"/>
  <c r="K150" i="16"/>
  <c r="L150" i="16"/>
  <c r="L157" i="16"/>
  <c r="M157" i="16"/>
  <c r="K157" i="16"/>
  <c r="J157" i="16"/>
  <c r="L161" i="16"/>
  <c r="M161" i="16"/>
  <c r="J161" i="16"/>
  <c r="K161" i="16"/>
  <c r="J165" i="16"/>
  <c r="M165" i="16"/>
  <c r="K165" i="16"/>
  <c r="L165" i="16"/>
  <c r="J174" i="16"/>
  <c r="M174" i="16"/>
  <c r="K174" i="16"/>
  <c r="L174" i="16"/>
  <c r="L181" i="16"/>
  <c r="J181" i="16"/>
  <c r="M181" i="16"/>
  <c r="K181" i="16"/>
  <c r="L188" i="16"/>
  <c r="J188" i="16"/>
  <c r="M188" i="16"/>
  <c r="K188" i="16"/>
  <c r="J206" i="16"/>
  <c r="M206" i="16"/>
  <c r="K206" i="16"/>
  <c r="L206" i="16"/>
  <c r="J213" i="16"/>
  <c r="L213" i="16"/>
  <c r="M213" i="16"/>
  <c r="K213" i="16"/>
  <c r="J220" i="16"/>
  <c r="M220" i="16"/>
  <c r="L220" i="16"/>
  <c r="K220" i="16"/>
  <c r="J230" i="16"/>
  <c r="L230" i="16"/>
  <c r="M230" i="16"/>
  <c r="K230" i="16"/>
  <c r="M237" i="16"/>
  <c r="K237" i="16"/>
  <c r="L237" i="16"/>
  <c r="J237" i="16"/>
  <c r="M244" i="16"/>
  <c r="K244" i="16"/>
  <c r="L244" i="16"/>
  <c r="J244" i="16"/>
  <c r="M255" i="16"/>
  <c r="K255" i="16"/>
  <c r="L255" i="16"/>
  <c r="J255" i="16"/>
  <c r="M262" i="16"/>
  <c r="K262" i="16"/>
  <c r="J262" i="16"/>
  <c r="L262" i="16"/>
  <c r="J269" i="16"/>
  <c r="M269" i="16"/>
  <c r="L269" i="16"/>
  <c r="K269" i="16"/>
  <c r="L17" i="17"/>
  <c r="K17" i="17"/>
  <c r="M17" i="17"/>
  <c r="J17" i="17"/>
  <c r="J26" i="17"/>
  <c r="K26" i="17"/>
  <c r="L26" i="17"/>
  <c r="M26" i="17"/>
  <c r="L28" i="17"/>
  <c r="J28" i="17"/>
  <c r="M28" i="17"/>
  <c r="K28" i="17"/>
  <c r="J30" i="17"/>
  <c r="K30" i="17"/>
  <c r="L30" i="17"/>
  <c r="M30" i="17"/>
  <c r="L32" i="17"/>
  <c r="J32" i="17"/>
  <c r="M32" i="17"/>
  <c r="K32" i="17"/>
  <c r="M57" i="17"/>
  <c r="L57" i="17"/>
  <c r="J57" i="17"/>
  <c r="K57" i="17"/>
  <c r="K88" i="17"/>
  <c r="J88" i="17"/>
  <c r="M88" i="17"/>
  <c r="L88" i="17"/>
  <c r="M101" i="17"/>
  <c r="K101" i="17"/>
  <c r="L101" i="17"/>
  <c r="J101" i="17"/>
  <c r="M112" i="17"/>
  <c r="K112" i="17"/>
  <c r="L112" i="17"/>
  <c r="J112" i="17"/>
  <c r="J118" i="17"/>
  <c r="M118" i="17"/>
  <c r="L118" i="17"/>
  <c r="K118" i="17"/>
  <c r="M132" i="17"/>
  <c r="L132" i="17"/>
  <c r="J132" i="17"/>
  <c r="K132" i="17"/>
  <c r="M143" i="17"/>
  <c r="L143" i="17"/>
  <c r="J143" i="17"/>
  <c r="K143" i="17"/>
  <c r="J161" i="17"/>
  <c r="M161" i="17"/>
  <c r="K161" i="17"/>
  <c r="L161" i="17"/>
  <c r="M42" i="17"/>
  <c r="L42" i="17"/>
  <c r="J42" i="17"/>
  <c r="K42" i="17"/>
  <c r="J52" i="17"/>
  <c r="K52" i="17"/>
  <c r="L52" i="17"/>
  <c r="M52" i="17"/>
  <c r="J63" i="17"/>
  <c r="K63" i="17"/>
  <c r="L63" i="17"/>
  <c r="M63" i="17"/>
  <c r="L69" i="17"/>
  <c r="J69" i="17"/>
  <c r="K69" i="17"/>
  <c r="M69" i="17"/>
  <c r="L85" i="17"/>
  <c r="M85" i="17"/>
  <c r="K85" i="17"/>
  <c r="J85" i="17"/>
  <c r="M120" i="17"/>
  <c r="K120" i="17"/>
  <c r="L120" i="17"/>
  <c r="J120" i="17"/>
  <c r="L148" i="17"/>
  <c r="M148" i="17"/>
  <c r="K148" i="17"/>
  <c r="J148" i="17"/>
  <c r="M162" i="17"/>
  <c r="L162" i="17"/>
  <c r="J162" i="17"/>
  <c r="K162" i="17"/>
  <c r="J224" i="17"/>
  <c r="L224" i="17"/>
  <c r="M224" i="17"/>
  <c r="J256" i="17"/>
  <c r="K256" i="17"/>
  <c r="L256" i="17"/>
  <c r="M256" i="17"/>
  <c r="J34" i="17"/>
  <c r="K34" i="17"/>
  <c r="L34" i="17"/>
  <c r="M34" i="17"/>
  <c r="L36" i="17"/>
  <c r="J36" i="17"/>
  <c r="M36" i="17"/>
  <c r="K36" i="17"/>
  <c r="J48" i="17"/>
  <c r="K48" i="17"/>
  <c r="L48" i="17"/>
  <c r="M48" i="17"/>
  <c r="L50" i="17"/>
  <c r="J50" i="17"/>
  <c r="M50" i="17"/>
  <c r="K50" i="17"/>
  <c r="J56" i="17"/>
  <c r="L56" i="17"/>
  <c r="K56" i="17"/>
  <c r="M56" i="17"/>
  <c r="M64" i="17"/>
  <c r="K64" i="17"/>
  <c r="J64" i="17"/>
  <c r="L64" i="17"/>
  <c r="J67" i="17"/>
  <c r="L67" i="17"/>
  <c r="K67" i="17"/>
  <c r="M67" i="17"/>
  <c r="M72" i="17"/>
  <c r="K72" i="17"/>
  <c r="L72" i="17"/>
  <c r="J72" i="17"/>
  <c r="M78" i="17"/>
  <c r="L78" i="17"/>
  <c r="K78" i="17"/>
  <c r="J78" i="17"/>
  <c r="M83" i="17"/>
  <c r="K83" i="17"/>
  <c r="L83" i="17"/>
  <c r="J83" i="17"/>
  <c r="M86" i="17"/>
  <c r="L86" i="17"/>
  <c r="K86" i="17"/>
  <c r="J86" i="17"/>
  <c r="M91" i="17"/>
  <c r="K91" i="17"/>
  <c r="L91" i="17"/>
  <c r="J91" i="17"/>
  <c r="M97" i="17"/>
  <c r="L97" i="17"/>
  <c r="K97" i="17"/>
  <c r="J97" i="17"/>
  <c r="M102" i="17"/>
  <c r="K102" i="17"/>
  <c r="L102" i="17"/>
  <c r="J102" i="17"/>
  <c r="M105" i="17"/>
  <c r="L105" i="17"/>
  <c r="K105" i="17"/>
  <c r="J105" i="17"/>
  <c r="M113" i="17"/>
  <c r="K113" i="17"/>
  <c r="L113" i="17"/>
  <c r="J113" i="17"/>
  <c r="M116" i="17"/>
  <c r="L116" i="17"/>
  <c r="K116" i="17"/>
  <c r="J116" i="17"/>
  <c r="M121" i="17"/>
  <c r="K121" i="17"/>
  <c r="J121" i="17"/>
  <c r="L121" i="17"/>
  <c r="L126" i="17"/>
  <c r="M126" i="17"/>
  <c r="J126" i="17"/>
  <c r="K126" i="17"/>
  <c r="M129" i="17"/>
  <c r="L129" i="17"/>
  <c r="J129" i="17"/>
  <c r="K129" i="17"/>
  <c r="M136" i="17"/>
  <c r="K136" i="17"/>
  <c r="L136" i="17"/>
  <c r="J136" i="17"/>
  <c r="J141" i="17"/>
  <c r="M141" i="17"/>
  <c r="L141" i="17"/>
  <c r="K141" i="17"/>
  <c r="J149" i="17"/>
  <c r="L149" i="17"/>
  <c r="M149" i="17"/>
  <c r="K149" i="17"/>
  <c r="M166" i="17"/>
  <c r="L166" i="17"/>
  <c r="J166" i="17"/>
  <c r="K166" i="17"/>
  <c r="M181" i="17"/>
  <c r="K181" i="17"/>
  <c r="L181" i="17"/>
  <c r="J181" i="17"/>
  <c r="J213" i="17"/>
  <c r="K213" i="17"/>
  <c r="M213" i="17"/>
  <c r="L213" i="17"/>
  <c r="J226" i="17"/>
  <c r="L226" i="17"/>
  <c r="K226" i="17"/>
  <c r="M226" i="17"/>
  <c r="J243" i="17"/>
  <c r="L243" i="17"/>
  <c r="M243" i="17"/>
  <c r="K243" i="17"/>
  <c r="J268" i="17"/>
  <c r="L268" i="17"/>
  <c r="M268" i="17"/>
  <c r="K268" i="17"/>
  <c r="J150" i="17"/>
  <c r="L150" i="17"/>
  <c r="K150" i="17"/>
  <c r="M150" i="17"/>
  <c r="K155" i="17"/>
  <c r="M155" i="17"/>
  <c r="L155" i="17"/>
  <c r="J155" i="17"/>
  <c r="L159" i="17"/>
  <c r="M159" i="17"/>
  <c r="J159" i="17"/>
  <c r="K159" i="17"/>
  <c r="M164" i="17"/>
  <c r="L164" i="17"/>
  <c r="J164" i="17"/>
  <c r="K164" i="17"/>
  <c r="J173" i="17"/>
  <c r="M173" i="17"/>
  <c r="K173" i="17"/>
  <c r="L173" i="17"/>
  <c r="M175" i="17"/>
  <c r="K175" i="17"/>
  <c r="L175" i="17"/>
  <c r="J175" i="17"/>
  <c r="M182" i="17"/>
  <c r="K182" i="17"/>
  <c r="J182" i="17"/>
  <c r="L182" i="17"/>
  <c r="J188" i="17"/>
  <c r="L188" i="17"/>
  <c r="K188" i="17"/>
  <c r="M188" i="17"/>
  <c r="K195" i="17"/>
  <c r="L195" i="17"/>
  <c r="J195" i="17"/>
  <c r="M195" i="17"/>
  <c r="L208" i="17"/>
  <c r="J208" i="17"/>
  <c r="M208" i="17"/>
  <c r="K208" i="17"/>
  <c r="M214" i="17"/>
  <c r="K214" i="17"/>
  <c r="J214" i="17"/>
  <c r="L214" i="17"/>
  <c r="M225" i="17"/>
  <c r="J225" i="17"/>
  <c r="K225" i="17"/>
  <c r="L225" i="17"/>
  <c r="K232" i="17"/>
  <c r="J232" i="17"/>
  <c r="L232" i="17"/>
  <c r="M232" i="17"/>
  <c r="K238" i="17"/>
  <c r="L238" i="17"/>
  <c r="J238" i="17"/>
  <c r="M238" i="17"/>
  <c r="J244" i="17"/>
  <c r="L244" i="17"/>
  <c r="M244" i="17"/>
  <c r="K244" i="17"/>
  <c r="K250" i="17"/>
  <c r="J250" i="17"/>
  <c r="L250" i="17"/>
  <c r="M250" i="17"/>
  <c r="L255" i="17"/>
  <c r="K255" i="17"/>
  <c r="M255" i="17"/>
  <c r="J255" i="17"/>
  <c r="K262" i="17"/>
  <c r="L262" i="17"/>
  <c r="J262" i="17"/>
  <c r="M262" i="17"/>
  <c r="M267" i="17"/>
  <c r="K267" i="17"/>
  <c r="J267" i="17"/>
  <c r="L267" i="17"/>
  <c r="K14" i="16"/>
  <c r="M14" i="16"/>
  <c r="J14" i="16"/>
  <c r="L14" i="16"/>
  <c r="J18" i="16"/>
  <c r="L18" i="16"/>
  <c r="K18" i="16"/>
  <c r="M18" i="16"/>
  <c r="K25" i="16"/>
  <c r="M25" i="16"/>
  <c r="J25" i="16"/>
  <c r="L25" i="16"/>
  <c r="J29" i="16"/>
  <c r="L29" i="16"/>
  <c r="K29" i="16"/>
  <c r="M29" i="16"/>
  <c r="K33" i="16"/>
  <c r="M33" i="16"/>
  <c r="J33" i="16"/>
  <c r="L33" i="16"/>
  <c r="J37" i="16"/>
  <c r="L37" i="16"/>
  <c r="M37" i="16"/>
  <c r="K37" i="16"/>
  <c r="K44" i="16"/>
  <c r="M44" i="16"/>
  <c r="J44" i="16"/>
  <c r="L44" i="16"/>
  <c r="J51" i="16"/>
  <c r="L51" i="16"/>
  <c r="M51" i="16"/>
  <c r="K51" i="16"/>
  <c r="K55" i="16"/>
  <c r="M55" i="16"/>
  <c r="J55" i="16"/>
  <c r="L55" i="16"/>
  <c r="J59" i="16"/>
  <c r="L59" i="16"/>
  <c r="M59" i="16"/>
  <c r="K59" i="16"/>
  <c r="K66" i="16"/>
  <c r="M66" i="16"/>
  <c r="J66" i="16"/>
  <c r="L66" i="16"/>
  <c r="J70" i="16"/>
  <c r="L70" i="16"/>
  <c r="M70" i="16"/>
  <c r="K70" i="16"/>
  <c r="K74" i="16"/>
  <c r="M74" i="16"/>
  <c r="J74" i="16"/>
  <c r="L74" i="16"/>
  <c r="J81" i="16"/>
  <c r="L81" i="16"/>
  <c r="M81" i="16"/>
  <c r="K81" i="16"/>
  <c r="K85" i="16"/>
  <c r="M85" i="16"/>
  <c r="J85" i="16"/>
  <c r="L85" i="16"/>
  <c r="J89" i="16"/>
  <c r="L89" i="16"/>
  <c r="M89" i="16"/>
  <c r="K89" i="16"/>
  <c r="K96" i="16"/>
  <c r="M96" i="16"/>
  <c r="J96" i="16"/>
  <c r="L96" i="16"/>
  <c r="J100" i="16"/>
  <c r="L100" i="16"/>
  <c r="M100" i="16"/>
  <c r="K100" i="16"/>
  <c r="K104" i="16"/>
  <c r="M104" i="16"/>
  <c r="J104" i="16"/>
  <c r="L104" i="16"/>
  <c r="J111" i="16"/>
  <c r="L111" i="16"/>
  <c r="M111" i="16"/>
  <c r="K111" i="16"/>
  <c r="K115" i="16"/>
  <c r="M115" i="16"/>
  <c r="J115" i="16"/>
  <c r="L115" i="16"/>
  <c r="J119" i="16"/>
  <c r="L119" i="16"/>
  <c r="M119" i="16"/>
  <c r="K119" i="16"/>
  <c r="K126" i="16"/>
  <c r="M126" i="16"/>
  <c r="J126" i="16"/>
  <c r="L126" i="16"/>
  <c r="J130" i="16"/>
  <c r="L130" i="16"/>
  <c r="M130" i="16"/>
  <c r="K130" i="16"/>
  <c r="K134" i="16"/>
  <c r="M134" i="16"/>
  <c r="J134" i="16"/>
  <c r="L134" i="16"/>
  <c r="J141" i="16"/>
  <c r="L141" i="16"/>
  <c r="M141" i="16"/>
  <c r="K141" i="16"/>
  <c r="K145" i="16"/>
  <c r="M145" i="16"/>
  <c r="J145" i="16"/>
  <c r="L145" i="16"/>
  <c r="J149" i="16"/>
  <c r="M149" i="16"/>
  <c r="K149" i="16"/>
  <c r="L149" i="16"/>
  <c r="L156" i="16"/>
  <c r="J156" i="16"/>
  <c r="K156" i="16"/>
  <c r="M156" i="16"/>
  <c r="L160" i="16"/>
  <c r="J160" i="16"/>
  <c r="M160" i="16"/>
  <c r="K160" i="16"/>
  <c r="J164" i="16"/>
  <c r="M164" i="16"/>
  <c r="L164" i="16"/>
  <c r="K164" i="16"/>
  <c r="J173" i="16"/>
  <c r="M173" i="16"/>
  <c r="K173" i="16"/>
  <c r="L173" i="16"/>
  <c r="L180" i="16"/>
  <c r="M180" i="16"/>
  <c r="J180" i="16"/>
  <c r="K180" i="16"/>
  <c r="L187" i="16"/>
  <c r="M187" i="16"/>
  <c r="J187" i="16"/>
  <c r="K187" i="16"/>
  <c r="J199" i="16"/>
  <c r="M199" i="16"/>
  <c r="K199" i="16"/>
  <c r="L199" i="16"/>
  <c r="L212" i="16"/>
  <c r="J212" i="16"/>
  <c r="M212" i="16"/>
  <c r="K212" i="16"/>
  <c r="K219" i="16"/>
  <c r="M219" i="16"/>
  <c r="J219" i="16"/>
  <c r="L219" i="16"/>
  <c r="L226" i="16"/>
  <c r="J226" i="16"/>
  <c r="M226" i="16"/>
  <c r="K226" i="16"/>
  <c r="L236" i="16"/>
  <c r="K236" i="16"/>
  <c r="M236" i="16"/>
  <c r="J236" i="16"/>
  <c r="J243" i="16"/>
  <c r="M243" i="16"/>
  <c r="L243" i="16"/>
  <c r="K243" i="16"/>
  <c r="L251" i="16"/>
  <c r="M251" i="16"/>
  <c r="K251" i="16"/>
  <c r="J251" i="16"/>
  <c r="M261" i="16"/>
  <c r="K261" i="16"/>
  <c r="J261" i="16"/>
  <c r="L261" i="16"/>
  <c r="K268" i="16"/>
  <c r="M268" i="16"/>
  <c r="L268" i="16"/>
  <c r="J268" i="16"/>
  <c r="J12" i="17"/>
  <c r="M12" i="17"/>
  <c r="K12" i="17"/>
  <c r="L12" i="17"/>
  <c r="K14" i="17"/>
  <c r="J14" i="17"/>
  <c r="M14" i="17"/>
  <c r="L14" i="17"/>
  <c r="K18" i="17"/>
  <c r="J18" i="17"/>
  <c r="M18" i="17"/>
  <c r="L18" i="17"/>
  <c r="M23" i="17"/>
  <c r="L23" i="17"/>
  <c r="J23" i="17"/>
  <c r="K23" i="17"/>
  <c r="J38" i="17"/>
  <c r="K38" i="17"/>
  <c r="L38" i="17"/>
  <c r="M38" i="17"/>
  <c r="M53" i="17"/>
  <c r="L53" i="17"/>
  <c r="J53" i="17"/>
  <c r="K53" i="17"/>
  <c r="K66" i="17"/>
  <c r="J66" i="17"/>
  <c r="L66" i="17"/>
  <c r="M66" i="17"/>
  <c r="M79" i="17"/>
  <c r="L79" i="17"/>
  <c r="J79" i="17"/>
  <c r="K79" i="17"/>
  <c r="M87" i="17"/>
  <c r="L87" i="17"/>
  <c r="J87" i="17"/>
  <c r="K87" i="17"/>
  <c r="J96" i="17"/>
  <c r="K96" i="17"/>
  <c r="L96" i="17"/>
  <c r="M96" i="17"/>
  <c r="M110" i="17"/>
  <c r="K110" i="17"/>
  <c r="J110" i="17"/>
  <c r="L110" i="17"/>
  <c r="J131" i="17"/>
  <c r="M131" i="17"/>
  <c r="K131" i="17"/>
  <c r="L131" i="17"/>
  <c r="J142" i="17"/>
  <c r="M142" i="17"/>
  <c r="K142" i="17"/>
  <c r="L142" i="17"/>
  <c r="K163" i="17"/>
  <c r="L163" i="17"/>
  <c r="J163" i="17"/>
  <c r="M163" i="17"/>
  <c r="L218" i="17"/>
  <c r="M218" i="17"/>
  <c r="J218" i="17"/>
  <c r="K13" i="16"/>
  <c r="M13" i="16"/>
  <c r="L13" i="16"/>
  <c r="J13" i="16"/>
  <c r="J17" i="16"/>
  <c r="L17" i="16"/>
  <c r="K17" i="16"/>
  <c r="M17" i="16"/>
  <c r="K24" i="16"/>
  <c r="M24" i="16"/>
  <c r="L24" i="16"/>
  <c r="J24" i="16"/>
  <c r="J28" i="16"/>
  <c r="L28" i="16"/>
  <c r="K28" i="16"/>
  <c r="M28" i="16"/>
  <c r="K32" i="16"/>
  <c r="M32" i="16"/>
  <c r="L32" i="16"/>
  <c r="J32" i="16"/>
  <c r="J36" i="16"/>
  <c r="L36" i="16"/>
  <c r="K36" i="16"/>
  <c r="M36" i="16"/>
  <c r="K43" i="16"/>
  <c r="M43" i="16"/>
  <c r="L43" i="16"/>
  <c r="J43" i="16"/>
  <c r="J50" i="16"/>
  <c r="L50" i="16"/>
  <c r="K50" i="16"/>
  <c r="M50" i="16"/>
  <c r="K54" i="16"/>
  <c r="M54" i="16"/>
  <c r="L54" i="16"/>
  <c r="J54" i="16"/>
  <c r="J58" i="16"/>
  <c r="L58" i="16"/>
  <c r="K58" i="16"/>
  <c r="M58" i="16"/>
  <c r="K65" i="16"/>
  <c r="M65" i="16"/>
  <c r="L65" i="16"/>
  <c r="J65" i="16"/>
  <c r="J69" i="16"/>
  <c r="L69" i="16"/>
  <c r="K69" i="16"/>
  <c r="M69" i="16"/>
  <c r="K73" i="16"/>
  <c r="M73" i="16"/>
  <c r="L73" i="16"/>
  <c r="J73" i="16"/>
  <c r="J80" i="16"/>
  <c r="L80" i="16"/>
  <c r="K80" i="16"/>
  <c r="M80" i="16"/>
  <c r="K84" i="16"/>
  <c r="M84" i="16"/>
  <c r="L84" i="16"/>
  <c r="J84" i="16"/>
  <c r="J88" i="16"/>
  <c r="L88" i="16"/>
  <c r="K88" i="16"/>
  <c r="M88" i="16"/>
  <c r="K95" i="16"/>
  <c r="M95" i="16"/>
  <c r="L95" i="16"/>
  <c r="J95" i="16"/>
  <c r="J99" i="16"/>
  <c r="L99" i="16"/>
  <c r="K99" i="16"/>
  <c r="M99" i="16"/>
  <c r="K103" i="16"/>
  <c r="M103" i="16"/>
  <c r="L103" i="16"/>
  <c r="J103" i="16"/>
  <c r="J110" i="16"/>
  <c r="L110" i="16"/>
  <c r="K110" i="16"/>
  <c r="M110" i="16"/>
  <c r="K114" i="16"/>
  <c r="M114" i="16"/>
  <c r="L114" i="16"/>
  <c r="J114" i="16"/>
  <c r="J118" i="16"/>
  <c r="L118" i="16"/>
  <c r="K118" i="16"/>
  <c r="M118" i="16"/>
  <c r="K125" i="16"/>
  <c r="M125" i="16"/>
  <c r="L125" i="16"/>
  <c r="J125" i="16"/>
  <c r="J129" i="16"/>
  <c r="L129" i="16"/>
  <c r="K129" i="16"/>
  <c r="M129" i="16"/>
  <c r="K133" i="16"/>
  <c r="M133" i="16"/>
  <c r="L133" i="16"/>
  <c r="J133" i="16"/>
  <c r="J140" i="16"/>
  <c r="L140" i="16"/>
  <c r="K140" i="16"/>
  <c r="M140" i="16"/>
  <c r="L144" i="16"/>
  <c r="M144" i="16"/>
  <c r="J144" i="16"/>
  <c r="K144" i="16"/>
  <c r="K148" i="16"/>
  <c r="J148" i="16"/>
  <c r="M148" i="16"/>
  <c r="L148" i="16"/>
  <c r="K155" i="16"/>
  <c r="J155" i="16"/>
  <c r="M155" i="16"/>
  <c r="L155" i="16"/>
  <c r="K159" i="16"/>
  <c r="L159" i="16"/>
  <c r="J159" i="16"/>
  <c r="M159" i="16"/>
  <c r="K163" i="16"/>
  <c r="L163" i="16"/>
  <c r="J163" i="16"/>
  <c r="M163" i="16"/>
  <c r="K172" i="16"/>
  <c r="J172" i="16"/>
  <c r="M172" i="16"/>
  <c r="L172" i="16"/>
  <c r="K179" i="16"/>
  <c r="J179" i="16"/>
  <c r="M179" i="16"/>
  <c r="L179" i="16"/>
  <c r="K186" i="16"/>
  <c r="L186" i="16"/>
  <c r="J186" i="16"/>
  <c r="M186" i="16"/>
  <c r="K195" i="16"/>
  <c r="L195" i="16"/>
  <c r="M195" i="16"/>
  <c r="J195" i="16"/>
  <c r="J208" i="16"/>
  <c r="K208" i="16"/>
  <c r="L208" i="16"/>
  <c r="M208" i="16"/>
  <c r="L218" i="16"/>
  <c r="J218" i="16"/>
  <c r="K218" i="16"/>
  <c r="M218" i="16"/>
  <c r="J225" i="16"/>
  <c r="K225" i="16"/>
  <c r="L225" i="16"/>
  <c r="M225" i="16"/>
  <c r="L232" i="16"/>
  <c r="J232" i="16"/>
  <c r="M232" i="16"/>
  <c r="K232" i="16"/>
  <c r="M242" i="16"/>
  <c r="K242" i="16"/>
  <c r="J242" i="16"/>
  <c r="L242" i="16"/>
  <c r="M250" i="16"/>
  <c r="L250" i="16"/>
  <c r="K250" i="16"/>
  <c r="J250" i="16"/>
  <c r="M257" i="16"/>
  <c r="J257" i="16"/>
  <c r="K257" i="16"/>
  <c r="L257" i="16"/>
  <c r="J267" i="16"/>
  <c r="M267" i="16"/>
  <c r="K267" i="16"/>
  <c r="L267" i="16"/>
  <c r="M16" i="17"/>
  <c r="K16" i="17"/>
  <c r="L16" i="17"/>
  <c r="J16" i="17"/>
  <c r="K25" i="17"/>
  <c r="J25" i="17"/>
  <c r="M25" i="17"/>
  <c r="L25" i="17"/>
  <c r="M27" i="17"/>
  <c r="K27" i="17"/>
  <c r="L27" i="17"/>
  <c r="J27" i="17"/>
  <c r="K29" i="17"/>
  <c r="J29" i="17"/>
  <c r="M29" i="17"/>
  <c r="L29" i="17"/>
  <c r="M31" i="17"/>
  <c r="K31" i="17"/>
  <c r="L31" i="17"/>
  <c r="J31" i="17"/>
  <c r="L54" i="17"/>
  <c r="J54" i="17"/>
  <c r="M54" i="17"/>
  <c r="K54" i="17"/>
  <c r="J80" i="17"/>
  <c r="M80" i="17"/>
  <c r="L80" i="17"/>
  <c r="K80" i="17"/>
  <c r="M98" i="17"/>
  <c r="L98" i="17"/>
  <c r="J98" i="17"/>
  <c r="K98" i="17"/>
  <c r="M106" i="17"/>
  <c r="L106" i="17"/>
  <c r="J106" i="17"/>
  <c r="K106" i="17"/>
  <c r="M115" i="17"/>
  <c r="J115" i="17"/>
  <c r="K115" i="17"/>
  <c r="L115" i="17"/>
  <c r="M127" i="17"/>
  <c r="K127" i="17"/>
  <c r="L127" i="17"/>
  <c r="J127" i="17"/>
  <c r="M135" i="17"/>
  <c r="K135" i="17"/>
  <c r="L135" i="17"/>
  <c r="J135" i="17"/>
  <c r="M147" i="17"/>
  <c r="L147" i="17"/>
  <c r="J147" i="17"/>
  <c r="K147" i="17"/>
  <c r="M180" i="17"/>
  <c r="L180" i="17"/>
  <c r="K180" i="17"/>
  <c r="J180" i="17"/>
  <c r="L43" i="17"/>
  <c r="J43" i="17"/>
  <c r="M43" i="17"/>
  <c r="K43" i="17"/>
  <c r="K55" i="17"/>
  <c r="J55" i="17"/>
  <c r="L55" i="17"/>
  <c r="M55" i="17"/>
  <c r="M68" i="17"/>
  <c r="L68" i="17"/>
  <c r="J68" i="17"/>
  <c r="K68" i="17"/>
  <c r="K74" i="17"/>
  <c r="J74" i="17"/>
  <c r="L74" i="17"/>
  <c r="M74" i="17"/>
  <c r="L104" i="17"/>
  <c r="M104" i="17"/>
  <c r="K104" i="17"/>
  <c r="J104" i="17"/>
  <c r="M134" i="17"/>
  <c r="L134" i="17"/>
  <c r="K134" i="17"/>
  <c r="J134" i="17"/>
  <c r="M157" i="17"/>
  <c r="K157" i="17"/>
  <c r="L157" i="17"/>
  <c r="J157" i="17"/>
  <c r="J187" i="17"/>
  <c r="L187" i="17"/>
  <c r="K187" i="17"/>
  <c r="M187" i="17"/>
  <c r="K237" i="17"/>
  <c r="L237" i="17"/>
  <c r="M237" i="17"/>
  <c r="J237" i="17"/>
  <c r="K33" i="17"/>
  <c r="J33" i="17"/>
  <c r="M33" i="17"/>
  <c r="L33" i="17"/>
  <c r="M35" i="17"/>
  <c r="K35" i="17"/>
  <c r="L35" i="17"/>
  <c r="J35" i="17"/>
  <c r="K37" i="17"/>
  <c r="L37" i="17"/>
  <c r="J37" i="17"/>
  <c r="M37" i="17"/>
  <c r="M49" i="17"/>
  <c r="K49" i="17"/>
  <c r="J49" i="17"/>
  <c r="L49" i="17"/>
  <c r="K51" i="17"/>
  <c r="L51" i="17"/>
  <c r="J51" i="17"/>
  <c r="M51" i="17"/>
  <c r="K59" i="17"/>
  <c r="L59" i="17"/>
  <c r="J59" i="17"/>
  <c r="M59" i="17"/>
  <c r="L65" i="17"/>
  <c r="K65" i="17"/>
  <c r="J65" i="17"/>
  <c r="M65" i="17"/>
  <c r="K70" i="17"/>
  <c r="L70" i="17"/>
  <c r="J70" i="17"/>
  <c r="M70" i="17"/>
  <c r="L73" i="17"/>
  <c r="K73" i="17"/>
  <c r="J73" i="17"/>
  <c r="M73" i="17"/>
  <c r="J81" i="17"/>
  <c r="K81" i="17"/>
  <c r="L81" i="17"/>
  <c r="M81" i="17"/>
  <c r="M84" i="17"/>
  <c r="J84" i="17"/>
  <c r="K84" i="17"/>
  <c r="L84" i="17"/>
  <c r="M89" i="17"/>
  <c r="L89" i="17"/>
  <c r="J89" i="17"/>
  <c r="K89" i="17"/>
  <c r="M95" i="17"/>
  <c r="J95" i="17"/>
  <c r="K95" i="17"/>
  <c r="L95" i="17"/>
  <c r="M100" i="17"/>
  <c r="J100" i="17"/>
  <c r="L100" i="17"/>
  <c r="K100" i="17"/>
  <c r="M103" i="17"/>
  <c r="J103" i="17"/>
  <c r="L103" i="17"/>
  <c r="K103" i="17"/>
  <c r="M111" i="17"/>
  <c r="L111" i="17"/>
  <c r="K111" i="17"/>
  <c r="J111" i="17"/>
  <c r="K114" i="17"/>
  <c r="J114" i="17"/>
  <c r="M114" i="17"/>
  <c r="L114" i="17"/>
  <c r="J119" i="17"/>
  <c r="M119" i="17"/>
  <c r="L119" i="17"/>
  <c r="K119" i="17"/>
  <c r="M125" i="17"/>
  <c r="J125" i="17"/>
  <c r="K125" i="17"/>
  <c r="L125" i="17"/>
  <c r="M128" i="17"/>
  <c r="K128" i="17"/>
  <c r="L128" i="17"/>
  <c r="J128" i="17"/>
  <c r="J130" i="17"/>
  <c r="M130" i="17"/>
  <c r="L130" i="17"/>
  <c r="K130" i="17"/>
  <c r="L140" i="17"/>
  <c r="M140" i="17"/>
  <c r="J140" i="17"/>
  <c r="K140" i="17"/>
  <c r="M145" i="17"/>
  <c r="L145" i="17"/>
  <c r="J145" i="17"/>
  <c r="K145" i="17"/>
  <c r="M156" i="17"/>
  <c r="L156" i="17"/>
  <c r="K156" i="17"/>
  <c r="J156" i="17"/>
  <c r="L172" i="17"/>
  <c r="J172" i="17"/>
  <c r="M172" i="17"/>
  <c r="K172" i="17"/>
  <c r="M199" i="17"/>
  <c r="L199" i="17"/>
  <c r="J199" i="17"/>
  <c r="K199" i="17"/>
  <c r="M220" i="17"/>
  <c r="K220" i="17"/>
  <c r="J220" i="17"/>
  <c r="L220" i="17"/>
  <c r="J231" i="17"/>
  <c r="K231" i="17"/>
  <c r="M231" i="17"/>
  <c r="L231" i="17"/>
  <c r="J261" i="17"/>
  <c r="K261" i="17"/>
  <c r="L261" i="17"/>
  <c r="M261" i="17"/>
  <c r="M146" i="17"/>
  <c r="L146" i="17"/>
  <c r="K146" i="17"/>
  <c r="J146" i="17"/>
  <c r="M151" i="17"/>
  <c r="K151" i="17"/>
  <c r="J151" i="17"/>
  <c r="L151" i="17"/>
  <c r="M158" i="17"/>
  <c r="K158" i="17"/>
  <c r="L158" i="17"/>
  <c r="J158" i="17"/>
  <c r="J160" i="17"/>
  <c r="M160" i="17"/>
  <c r="L160" i="17"/>
  <c r="K160" i="17"/>
  <c r="M165" i="17"/>
  <c r="L165" i="17"/>
  <c r="K165" i="17"/>
  <c r="J165" i="17"/>
  <c r="J174" i="17"/>
  <c r="L174" i="17"/>
  <c r="M174" i="17"/>
  <c r="K174" i="17"/>
  <c r="K179" i="17"/>
  <c r="L179" i="17"/>
  <c r="M179" i="17"/>
  <c r="J179" i="17"/>
  <c r="L186" i="17"/>
  <c r="M186" i="17"/>
  <c r="J186" i="17"/>
  <c r="K186" i="17"/>
  <c r="K189" i="17"/>
  <c r="J189" i="17"/>
  <c r="L189" i="17"/>
  <c r="M189" i="17"/>
  <c r="M207" i="17"/>
  <c r="K207" i="17"/>
  <c r="L207" i="17"/>
  <c r="J207" i="17"/>
  <c r="J212" i="17"/>
  <c r="L212" i="17"/>
  <c r="M212" i="17"/>
  <c r="K219" i="17"/>
  <c r="M219" i="17"/>
  <c r="L219" i="17"/>
  <c r="J219" i="17"/>
  <c r="J230" i="17"/>
  <c r="L230" i="17"/>
  <c r="M230" i="17"/>
  <c r="L236" i="17"/>
  <c r="M236" i="17"/>
  <c r="J236" i="17"/>
  <c r="M242" i="17"/>
  <c r="J242" i="17"/>
  <c r="L242" i="17"/>
  <c r="K249" i="17"/>
  <c r="L249" i="17"/>
  <c r="J249" i="17"/>
  <c r="M249" i="17"/>
  <c r="L251" i="17"/>
  <c r="M251" i="17"/>
  <c r="J251" i="17"/>
  <c r="K251" i="17"/>
  <c r="L257" i="17"/>
  <c r="K257" i="17"/>
  <c r="J257" i="17"/>
  <c r="M257" i="17"/>
  <c r="K263" i="17"/>
  <c r="L263" i="17"/>
  <c r="J263" i="17"/>
  <c r="M263" i="17"/>
  <c r="M269" i="17"/>
  <c r="L269" i="17"/>
  <c r="J269" i="17"/>
  <c r="K269" i="17"/>
  <c r="L57" i="14"/>
  <c r="M57" i="14"/>
  <c r="J57" i="14"/>
  <c r="K57" i="14"/>
  <c r="M110" i="14"/>
  <c r="L110" i="14"/>
  <c r="K110" i="14"/>
  <c r="J110" i="14"/>
  <c r="K74" i="14"/>
  <c r="J74" i="14"/>
  <c r="L74" i="14"/>
  <c r="M74" i="14"/>
  <c r="J144" i="14"/>
  <c r="L144" i="14"/>
  <c r="M144" i="14"/>
  <c r="K144" i="14"/>
  <c r="J14" i="14"/>
  <c r="M14" i="14"/>
  <c r="K14" i="14"/>
  <c r="L14" i="14"/>
  <c r="L97" i="14"/>
  <c r="K97" i="14"/>
  <c r="J97" i="14"/>
  <c r="M97" i="14"/>
  <c r="M231" i="14"/>
  <c r="K231" i="14"/>
  <c r="J231" i="14"/>
  <c r="L231" i="14"/>
  <c r="L64" i="14"/>
  <c r="J64" i="14"/>
  <c r="K64" i="14"/>
  <c r="M64" i="14"/>
  <c r="L160" i="14"/>
  <c r="K160" i="14"/>
  <c r="M160" i="14"/>
  <c r="J160" i="14"/>
  <c r="M71" i="14"/>
  <c r="J71" i="14"/>
  <c r="L71" i="14"/>
  <c r="K71" i="14"/>
  <c r="L141" i="14"/>
  <c r="K141" i="14"/>
  <c r="M141" i="14"/>
  <c r="J141" i="14"/>
  <c r="J43" i="14"/>
  <c r="K43" i="14"/>
  <c r="L43" i="14"/>
  <c r="M43" i="14"/>
  <c r="K130" i="14"/>
  <c r="M130" i="14"/>
  <c r="L130" i="14"/>
  <c r="J130" i="14"/>
  <c r="M29" i="14"/>
  <c r="J29" i="14"/>
  <c r="K29" i="14"/>
  <c r="L29" i="14"/>
  <c r="M111" i="14"/>
  <c r="K111" i="14"/>
  <c r="L111" i="14"/>
  <c r="J111" i="14"/>
  <c r="K17" i="14"/>
  <c r="M17" i="14"/>
  <c r="L17" i="14"/>
  <c r="J17" i="14"/>
  <c r="K100" i="14"/>
  <c r="L100" i="14"/>
  <c r="M100" i="14"/>
  <c r="J100" i="14"/>
  <c r="K226" i="14"/>
  <c r="M226" i="14"/>
  <c r="L226" i="14"/>
  <c r="J226" i="14"/>
  <c r="M49" i="14"/>
  <c r="K49" i="14"/>
  <c r="J49" i="14"/>
  <c r="L49" i="14"/>
  <c r="M145" i="14"/>
  <c r="L145" i="14"/>
  <c r="K145" i="14"/>
  <c r="J145" i="14"/>
  <c r="M78" i="14"/>
  <c r="L78" i="14"/>
  <c r="K78" i="14"/>
  <c r="J78" i="14"/>
  <c r="M207" i="14"/>
  <c r="L207" i="14"/>
  <c r="K207" i="14"/>
  <c r="J207" i="14"/>
  <c r="L149" i="14"/>
  <c r="K149" i="14"/>
  <c r="M149" i="14"/>
  <c r="J149" i="14"/>
  <c r="L30" i="14"/>
  <c r="K30" i="14"/>
  <c r="J30" i="14"/>
  <c r="M30" i="14"/>
  <c r="M37" i="14"/>
  <c r="L37" i="14"/>
  <c r="J37" i="14"/>
  <c r="K37" i="14"/>
  <c r="L119" i="14"/>
  <c r="K119" i="14"/>
  <c r="M119" i="14"/>
  <c r="J119" i="14"/>
  <c r="L243" i="14"/>
  <c r="M243" i="14"/>
  <c r="J243" i="14"/>
  <c r="K243" i="14"/>
  <c r="L80" i="14"/>
  <c r="M80" i="14"/>
  <c r="K80" i="14"/>
  <c r="J80" i="14"/>
  <c r="K188" i="14"/>
  <c r="M188" i="14"/>
  <c r="J188" i="14"/>
  <c r="L188" i="14"/>
  <c r="M127" i="14"/>
  <c r="L127" i="14"/>
  <c r="K127" i="14"/>
  <c r="J127" i="14"/>
  <c r="J125" i="14"/>
  <c r="L125" i="14"/>
  <c r="K125" i="14"/>
  <c r="M125" i="14"/>
  <c r="J179" i="14"/>
  <c r="L179" i="14"/>
  <c r="K179" i="14"/>
  <c r="M179" i="14"/>
  <c r="L186" i="14"/>
  <c r="M186" i="14"/>
  <c r="J186" i="14"/>
  <c r="K186" i="14"/>
  <c r="J155" i="14"/>
  <c r="L155" i="14"/>
  <c r="K155" i="14"/>
  <c r="M155" i="14"/>
  <c r="K66" i="14"/>
  <c r="J66" i="14"/>
  <c r="L66" i="14"/>
  <c r="M66" i="14"/>
  <c r="M162" i="14"/>
  <c r="K162" i="14"/>
  <c r="J162" i="14"/>
  <c r="L162" i="14"/>
  <c r="J33" i="14"/>
  <c r="M33" i="14"/>
  <c r="L33" i="14"/>
  <c r="K33" i="14"/>
  <c r="M115" i="14"/>
  <c r="L115" i="14"/>
  <c r="K115" i="14"/>
  <c r="J115" i="14"/>
  <c r="M256" i="14"/>
  <c r="J256" i="14"/>
  <c r="L256" i="14"/>
  <c r="K256" i="14"/>
  <c r="L84" i="14"/>
  <c r="J84" i="14"/>
  <c r="K84" i="14"/>
  <c r="M84" i="14"/>
  <c r="K182" i="14"/>
  <c r="M182" i="14"/>
  <c r="J182" i="14"/>
  <c r="L182" i="14"/>
  <c r="J91" i="14"/>
  <c r="L91" i="14"/>
  <c r="K91" i="14"/>
  <c r="M91" i="14"/>
  <c r="L159" i="14"/>
  <c r="M159" i="14"/>
  <c r="J159" i="14"/>
  <c r="K159" i="14"/>
  <c r="L52" i="14"/>
  <c r="K52" i="14"/>
  <c r="J52" i="14"/>
  <c r="M52" i="14"/>
  <c r="L148" i="14"/>
  <c r="M148" i="14"/>
  <c r="J148" i="14"/>
  <c r="K148" i="14"/>
  <c r="K59" i="14"/>
  <c r="J59" i="14"/>
  <c r="L59" i="14"/>
  <c r="M59" i="14"/>
  <c r="L129" i="14"/>
  <c r="M129" i="14"/>
  <c r="J129" i="14"/>
  <c r="K129" i="14"/>
  <c r="M36" i="14"/>
  <c r="L36" i="14"/>
  <c r="K36" i="14"/>
  <c r="J36" i="14"/>
  <c r="M118" i="14"/>
  <c r="L118" i="14"/>
  <c r="J118" i="14"/>
  <c r="K118" i="14"/>
  <c r="L251" i="14"/>
  <c r="K251" i="14"/>
  <c r="J251" i="14"/>
  <c r="M251" i="14"/>
  <c r="J67" i="14"/>
  <c r="M67" i="14"/>
  <c r="L67" i="14"/>
  <c r="K67" i="14"/>
  <c r="L163" i="14"/>
  <c r="J163" i="14"/>
  <c r="K163" i="14"/>
  <c r="M163" i="14"/>
  <c r="M95" i="14"/>
  <c r="L95" i="14"/>
  <c r="J95" i="14"/>
  <c r="K95" i="14"/>
  <c r="M126" i="14"/>
  <c r="L126" i="14"/>
  <c r="K126" i="14"/>
  <c r="J126" i="14"/>
  <c r="L53" i="14"/>
  <c r="J53" i="14"/>
  <c r="M53" i="14"/>
  <c r="K53" i="14"/>
  <c r="L206" i="14"/>
  <c r="K206" i="14"/>
  <c r="J206" i="14"/>
  <c r="M206" i="14"/>
  <c r="J195" i="14"/>
  <c r="L195" i="14"/>
  <c r="K195" i="14"/>
  <c r="M195" i="14"/>
  <c r="M63" i="14"/>
  <c r="L63" i="14"/>
  <c r="K63" i="14"/>
  <c r="J63" i="14"/>
  <c r="J86" i="14"/>
  <c r="M86" i="14"/>
  <c r="K86" i="14"/>
  <c r="L86" i="14"/>
  <c r="J174" i="14"/>
  <c r="K174" i="14"/>
  <c r="L174" i="14"/>
  <c r="M174" i="14"/>
  <c r="M25" i="14"/>
  <c r="J25" i="14"/>
  <c r="K25" i="14"/>
  <c r="L25" i="14"/>
  <c r="L133" i="14"/>
  <c r="J133" i="14"/>
  <c r="M133" i="14"/>
  <c r="K133" i="14"/>
  <c r="L104" i="14"/>
  <c r="K104" i="14"/>
  <c r="J104" i="14"/>
  <c r="M104" i="14"/>
  <c r="M214" i="14"/>
  <c r="J214" i="14"/>
  <c r="L214" i="14"/>
  <c r="K214" i="14"/>
  <c r="J83" i="14"/>
  <c r="M83" i="14"/>
  <c r="L83" i="14"/>
  <c r="K83" i="14"/>
  <c r="M181" i="14"/>
  <c r="L181" i="14"/>
  <c r="K181" i="14"/>
  <c r="J181" i="14"/>
  <c r="L70" i="14"/>
  <c r="K70" i="14"/>
  <c r="J70" i="14"/>
  <c r="M70" i="14"/>
  <c r="K166" i="14"/>
  <c r="M166" i="14"/>
  <c r="L166" i="14"/>
  <c r="J166" i="14"/>
  <c r="M51" i="14"/>
  <c r="L51" i="14"/>
  <c r="K51" i="14"/>
  <c r="J51" i="14"/>
  <c r="K147" i="14"/>
  <c r="J147" i="14"/>
  <c r="M147" i="14"/>
  <c r="L147" i="14"/>
  <c r="M28" i="14"/>
  <c r="K28" i="14"/>
  <c r="L28" i="14"/>
  <c r="J28" i="14"/>
  <c r="J136" i="14"/>
  <c r="L136" i="14"/>
  <c r="M136" i="14"/>
  <c r="K136" i="14"/>
  <c r="K269" i="14"/>
  <c r="M269" i="14"/>
  <c r="L269" i="14"/>
  <c r="J269" i="14"/>
  <c r="M87" i="14"/>
  <c r="J87" i="14"/>
  <c r="K87" i="14"/>
  <c r="L87" i="14"/>
  <c r="M175" i="14"/>
  <c r="K175" i="14"/>
  <c r="J175" i="14"/>
  <c r="L175" i="14"/>
  <c r="L56" i="14"/>
  <c r="K56" i="14"/>
  <c r="J56" i="14"/>
  <c r="M56" i="14"/>
  <c r="M72" i="14"/>
  <c r="J72" i="14"/>
  <c r="L72" i="14"/>
  <c r="K72" i="14"/>
  <c r="L212" i="14"/>
  <c r="K212" i="14"/>
  <c r="M212" i="14"/>
  <c r="J212" i="14"/>
  <c r="J199" i="14"/>
  <c r="K199" i="14"/>
  <c r="M199" i="14"/>
  <c r="L199" i="14"/>
  <c r="J106" i="14"/>
  <c r="L106" i="14"/>
  <c r="M106" i="14"/>
  <c r="K106" i="14"/>
  <c r="M151" i="14"/>
  <c r="J151" i="14"/>
  <c r="L151" i="14"/>
  <c r="K151" i="14"/>
  <c r="J96" i="14"/>
  <c r="M96" i="14"/>
  <c r="L96" i="14"/>
  <c r="K96" i="14"/>
  <c r="K238" i="14"/>
  <c r="M238" i="14"/>
  <c r="J238" i="14"/>
  <c r="L238" i="14"/>
  <c r="L103" i="14"/>
  <c r="J103" i="14"/>
  <c r="K103" i="14"/>
  <c r="M103" i="14"/>
  <c r="L213" i="14"/>
  <c r="K213" i="14"/>
  <c r="J213" i="14"/>
  <c r="M213" i="14"/>
  <c r="L90" i="14"/>
  <c r="K90" i="14"/>
  <c r="M90" i="14"/>
  <c r="J90" i="14"/>
  <c r="K158" i="14"/>
  <c r="L158" i="14"/>
  <c r="M158" i="14"/>
  <c r="J158" i="14"/>
  <c r="L69" i="14"/>
  <c r="M69" i="14"/>
  <c r="K69" i="14"/>
  <c r="J69" i="14"/>
  <c r="M165" i="14"/>
  <c r="L165" i="14"/>
  <c r="J165" i="14"/>
  <c r="K165" i="14"/>
  <c r="K58" i="14"/>
  <c r="J58" i="14"/>
  <c r="M58" i="14"/>
  <c r="L58" i="14"/>
  <c r="M128" i="14"/>
  <c r="K128" i="14"/>
  <c r="J128" i="14"/>
  <c r="L128" i="14"/>
  <c r="J79" i="14"/>
  <c r="M79" i="14"/>
  <c r="K79" i="14"/>
  <c r="L79" i="14"/>
  <c r="K187" i="14"/>
  <c r="M187" i="14"/>
  <c r="J187" i="14"/>
  <c r="L187" i="14"/>
  <c r="K112" i="14"/>
  <c r="L112" i="14"/>
  <c r="J112" i="14"/>
  <c r="M112" i="14"/>
  <c r="K267" i="14"/>
  <c r="J267" i="14"/>
  <c r="M267" i="14"/>
  <c r="L267" i="14"/>
  <c r="J236" i="14"/>
  <c r="M236" i="14"/>
  <c r="L236" i="14"/>
  <c r="K236" i="14"/>
  <c r="M208" i="14"/>
  <c r="L208" i="14"/>
  <c r="J208" i="14"/>
  <c r="K208" i="14"/>
  <c r="J55" i="14"/>
  <c r="L55" i="14"/>
  <c r="M55" i="14"/>
  <c r="K55" i="14"/>
  <c r="K13" i="14"/>
  <c r="J13" i="14"/>
  <c r="M13" i="14"/>
  <c r="L13" i="14"/>
  <c r="J218" i="14"/>
  <c r="L218" i="14"/>
  <c r="M218" i="14"/>
  <c r="K218" i="14"/>
  <c r="J11" i="14"/>
  <c r="L11" i="14"/>
  <c r="K11" i="14"/>
  <c r="M11" i="14"/>
  <c r="L261" i="14"/>
  <c r="K261" i="14"/>
  <c r="J261" i="14"/>
  <c r="M261" i="14"/>
  <c r="M230" i="14"/>
  <c r="J230" i="14"/>
  <c r="K230" i="14"/>
  <c r="L230" i="14"/>
  <c r="M15" i="14"/>
  <c r="L15" i="14"/>
  <c r="K15" i="14"/>
  <c r="J15" i="14"/>
  <c r="M98" i="14"/>
  <c r="J98" i="14"/>
  <c r="K98" i="14"/>
  <c r="L98" i="14"/>
  <c r="L232" i="14"/>
  <c r="J232" i="14"/>
  <c r="M232" i="14"/>
  <c r="K232" i="14"/>
  <c r="L73" i="14"/>
  <c r="J73" i="14"/>
  <c r="K73" i="14"/>
  <c r="M73" i="14"/>
  <c r="M143" i="14"/>
  <c r="L143" i="14"/>
  <c r="K143" i="14"/>
  <c r="J143" i="14"/>
  <c r="M32" i="14"/>
  <c r="L32" i="14"/>
  <c r="K32" i="14"/>
  <c r="J32" i="14"/>
  <c r="L114" i="14"/>
  <c r="J114" i="14"/>
  <c r="M114" i="14"/>
  <c r="K114" i="14"/>
  <c r="M263" i="14"/>
  <c r="K263" i="14"/>
  <c r="L263" i="14"/>
  <c r="J263" i="14"/>
  <c r="L12" i="14"/>
  <c r="K12" i="14"/>
  <c r="J12" i="14"/>
  <c r="M12" i="14"/>
  <c r="M121" i="14"/>
  <c r="L121" i="14"/>
  <c r="K121" i="14"/>
  <c r="J121" i="14"/>
  <c r="K237" i="14"/>
  <c r="J237" i="14"/>
  <c r="M237" i="14"/>
  <c r="L237" i="14"/>
  <c r="L82" i="14"/>
  <c r="K82" i="14"/>
  <c r="M82" i="14"/>
  <c r="J82" i="14"/>
  <c r="M180" i="14"/>
  <c r="L180" i="14"/>
  <c r="J180" i="14"/>
  <c r="K180" i="14"/>
  <c r="L89" i="14"/>
  <c r="K89" i="14"/>
  <c r="M89" i="14"/>
  <c r="J89" i="14"/>
  <c r="L157" i="14"/>
  <c r="K157" i="14"/>
  <c r="J157" i="14"/>
  <c r="M157" i="14"/>
  <c r="L50" i="14"/>
  <c r="J50" i="14"/>
  <c r="K50" i="14"/>
  <c r="M50" i="14"/>
  <c r="J146" i="14"/>
  <c r="M146" i="14"/>
  <c r="L146" i="14"/>
  <c r="K146" i="14"/>
  <c r="L16" i="14"/>
  <c r="M16" i="14"/>
  <c r="K16" i="14"/>
  <c r="J16" i="14"/>
  <c r="L99" i="14"/>
  <c r="M99" i="14"/>
  <c r="J99" i="14"/>
  <c r="K99" i="14"/>
  <c r="L225" i="14"/>
  <c r="M225" i="14"/>
  <c r="J225" i="14"/>
  <c r="K225" i="14"/>
  <c r="L105" i="14"/>
  <c r="K105" i="14"/>
  <c r="J105" i="14"/>
  <c r="M105" i="14"/>
  <c r="M255" i="14"/>
  <c r="J255" i="14"/>
  <c r="K255" i="14"/>
  <c r="L255" i="14"/>
  <c r="L116" i="14"/>
  <c r="K116" i="14"/>
  <c r="J116" i="14"/>
  <c r="M116" i="14"/>
  <c r="K161" i="14"/>
  <c r="J161" i="14"/>
  <c r="M161" i="14"/>
  <c r="L161" i="14"/>
  <c r="K24" i="14"/>
  <c r="M24" i="14"/>
  <c r="L24" i="14"/>
  <c r="J24" i="14"/>
  <c r="K132" i="14"/>
  <c r="J132" i="14"/>
  <c r="M132" i="14"/>
  <c r="L132" i="14"/>
  <c r="M31" i="14"/>
  <c r="K31" i="14"/>
  <c r="L31" i="14"/>
  <c r="J31" i="14"/>
  <c r="J262" i="14"/>
  <c r="M262" i="14"/>
  <c r="K262" i="14"/>
  <c r="L262" i="14"/>
  <c r="M19" i="14"/>
  <c r="L19" i="14"/>
  <c r="K19" i="14"/>
  <c r="J19" i="14"/>
  <c r="M102" i="14"/>
  <c r="L102" i="14"/>
  <c r="K102" i="14"/>
  <c r="J102" i="14"/>
  <c r="J220" i="14"/>
  <c r="M220" i="14"/>
  <c r="L220" i="14"/>
  <c r="K220" i="14"/>
  <c r="L81" i="14"/>
  <c r="K81" i="14"/>
  <c r="M81" i="14"/>
  <c r="J81" i="14"/>
  <c r="M189" i="14"/>
  <c r="J189" i="14"/>
  <c r="L189" i="14"/>
  <c r="K189" i="14"/>
  <c r="J68" i="14"/>
  <c r="L68" i="14"/>
  <c r="K68" i="14"/>
  <c r="M68" i="14"/>
  <c r="M164" i="14"/>
  <c r="K164" i="14"/>
  <c r="J164" i="14"/>
  <c r="L164" i="14"/>
  <c r="K35" i="14"/>
  <c r="L35" i="14"/>
  <c r="M35" i="14"/>
  <c r="J35" i="14"/>
  <c r="K117" i="14"/>
  <c r="J117" i="14"/>
  <c r="M117" i="14"/>
  <c r="L117" i="14"/>
  <c r="J250" i="14"/>
  <c r="K250" i="14"/>
  <c r="L250" i="14"/>
  <c r="M250" i="14"/>
  <c r="M242" i="14"/>
  <c r="L242" i="14"/>
  <c r="K242" i="14"/>
  <c r="J242" i="14"/>
  <c r="L142" i="14"/>
  <c r="K142" i="14"/>
  <c r="J142" i="14"/>
  <c r="M142" i="14"/>
  <c r="K224" i="14"/>
  <c r="M224" i="14"/>
  <c r="L224" i="14"/>
  <c r="J224" i="14"/>
  <c r="L42" i="14"/>
  <c r="K42" i="14"/>
  <c r="J42" i="14"/>
  <c r="M42" i="14"/>
  <c r="L23" i="14"/>
  <c r="M23" i="14"/>
  <c r="K23" i="14"/>
  <c r="J23" i="14"/>
  <c r="K34" i="14"/>
  <c r="L34" i="14"/>
  <c r="J34" i="14"/>
  <c r="M34" i="14"/>
  <c r="L257" i="14"/>
  <c r="M257" i="14"/>
  <c r="J257" i="14"/>
  <c r="K257" i="14"/>
  <c r="J65" i="14"/>
  <c r="K65" i="14"/>
  <c r="M65" i="14"/>
  <c r="L65" i="14"/>
  <c r="J113" i="14"/>
  <c r="M113" i="14"/>
  <c r="L113" i="14"/>
  <c r="K113" i="14"/>
  <c r="M249" i="14"/>
  <c r="J249" i="14"/>
  <c r="K249" i="14"/>
  <c r="L249" i="14"/>
  <c r="M172" i="14"/>
  <c r="L172" i="14"/>
  <c r="K172" i="14"/>
  <c r="J172" i="14"/>
  <c r="M48" i="14"/>
  <c r="K48" i="14"/>
  <c r="J48" i="14"/>
  <c r="L48" i="14"/>
  <c r="M140" i="14"/>
  <c r="L140" i="14"/>
  <c r="K140" i="14"/>
  <c r="J140" i="14"/>
  <c r="L26" i="14"/>
  <c r="K26" i="14"/>
  <c r="J26" i="14"/>
  <c r="M26" i="14"/>
  <c r="J134" i="14"/>
  <c r="K134" i="14"/>
  <c r="M134" i="14"/>
  <c r="L134" i="14"/>
  <c r="M85" i="14"/>
  <c r="L85" i="14"/>
  <c r="K85" i="14"/>
  <c r="J85" i="14"/>
  <c r="L173" i="14"/>
  <c r="K173" i="14"/>
  <c r="M173" i="14"/>
  <c r="J173" i="14"/>
  <c r="K54" i="14"/>
  <c r="J54" i="14"/>
  <c r="M54" i="14"/>
  <c r="L54" i="14"/>
  <c r="L150" i="14"/>
  <c r="K150" i="14"/>
  <c r="J150" i="14"/>
  <c r="M150" i="14"/>
  <c r="L44" i="14"/>
  <c r="K44" i="14"/>
  <c r="J44" i="14"/>
  <c r="M44" i="14"/>
  <c r="L131" i="14"/>
  <c r="K131" i="14"/>
  <c r="J131" i="14"/>
  <c r="M131" i="14"/>
  <c r="J38" i="14"/>
  <c r="K38" i="14"/>
  <c r="M38" i="14"/>
  <c r="L38" i="14"/>
  <c r="K120" i="14"/>
  <c r="J120" i="14"/>
  <c r="M120" i="14"/>
  <c r="L120" i="14"/>
  <c r="J244" i="14"/>
  <c r="M244" i="14"/>
  <c r="L244" i="14"/>
  <c r="K244" i="14"/>
  <c r="J18" i="14"/>
  <c r="K18" i="14"/>
  <c r="M18" i="14"/>
  <c r="L18" i="14"/>
  <c r="J101" i="14"/>
  <c r="M101" i="14"/>
  <c r="L101" i="14"/>
  <c r="K101" i="14"/>
  <c r="M219" i="14"/>
  <c r="K219" i="14"/>
  <c r="J219" i="14"/>
  <c r="L219" i="14"/>
  <c r="M88" i="14"/>
  <c r="L88" i="14"/>
  <c r="K88" i="14"/>
  <c r="J88" i="14"/>
  <c r="J156" i="14"/>
  <c r="M156" i="14"/>
  <c r="K156" i="14"/>
  <c r="L156" i="14"/>
  <c r="L27" i="14"/>
  <c r="M27" i="14"/>
  <c r="J27" i="14"/>
  <c r="K27" i="14"/>
  <c r="M135" i="14"/>
  <c r="L135" i="14"/>
  <c r="K135" i="14"/>
  <c r="J135" i="14"/>
  <c r="M268" i="14"/>
  <c r="K268" i="14"/>
  <c r="L268" i="14"/>
  <c r="J268" i="14"/>
</calcChain>
</file>

<file path=xl/sharedStrings.xml><?xml version="1.0" encoding="utf-8"?>
<sst xmlns="http://schemas.openxmlformats.org/spreadsheetml/2006/main" count="3114" uniqueCount="79">
  <si>
    <t>7MJT011 MESA DE JANTAR GRIFE</t>
  </si>
  <si>
    <t>Larg.</t>
  </si>
  <si>
    <t>Prof.</t>
  </si>
  <si>
    <t>Alt.</t>
  </si>
  <si>
    <t>X</t>
  </si>
  <si>
    <t>Tabela</t>
  </si>
  <si>
    <t>7MJT010 MESA DE JANTAR RAIZ</t>
  </si>
  <si>
    <t>7MJT009 MESA DE JANTAR CAPRI</t>
  </si>
  <si>
    <t>7MJT007 MESA DE JANTAR TRAMA</t>
  </si>
  <si>
    <t>Acabamento Tampo</t>
  </si>
  <si>
    <t>TECIDOS</t>
  </si>
  <si>
    <t>Linha 1000</t>
  </si>
  <si>
    <t>Linha 2000</t>
  </si>
  <si>
    <t>Linha 3000</t>
  </si>
  <si>
    <t>Prazo</t>
  </si>
  <si>
    <t>Descontos</t>
  </si>
  <si>
    <t>A vista</t>
  </si>
  <si>
    <t>30 Dias</t>
  </si>
  <si>
    <t>60 Dias</t>
  </si>
  <si>
    <t>Obs. Prazo maximo 30/60/90</t>
  </si>
  <si>
    <t>Condições de pagamento</t>
  </si>
  <si>
    <t>7MJT008 MESA DE JANTAR ARPA</t>
  </si>
  <si>
    <t>7MJT005 MESA DE JANTAR TURN</t>
  </si>
  <si>
    <t>Madeirado / Envidraçado Reto</t>
  </si>
  <si>
    <t>Madeirado / Envidraçado Moeda OU Copo</t>
  </si>
  <si>
    <t>Mesas de Jantar</t>
  </si>
  <si>
    <t>Antecipado</t>
  </si>
  <si>
    <t>Tabela RS, SC, PR</t>
  </si>
  <si>
    <t>Percentual</t>
  </si>
  <si>
    <t>Multiplicador</t>
  </si>
  <si>
    <t>Aparadores</t>
  </si>
  <si>
    <t>Cadeiras</t>
  </si>
  <si>
    <t>7MJT013 MESA DE JANTAR STYLUS</t>
  </si>
  <si>
    <t>Tabela Casa 7</t>
  </si>
  <si>
    <t>7CAD014 CADEIRA CLIP</t>
  </si>
  <si>
    <t>7CAD015 CADEIRA DONNA</t>
  </si>
  <si>
    <t>7CAD016 CADEIRA ANDY</t>
  </si>
  <si>
    <t>7CAD018 CADEIRA LENIE</t>
  </si>
  <si>
    <t>Para cadeiras, o desconto comercial é de 25% (promocionalmente, por tempo limitado).</t>
  </si>
  <si>
    <t>Á Vista : 21+6%</t>
  </si>
  <si>
    <t>30 Dias : 21+3%</t>
  </si>
  <si>
    <t>60 Dias : 21%</t>
  </si>
  <si>
    <t>Buffet Pérola</t>
  </si>
  <si>
    <t>Buffet Athenas</t>
  </si>
  <si>
    <t>Buffets</t>
  </si>
  <si>
    <t>7MJT014 MESA DE JANTAR COLISEU</t>
  </si>
  <si>
    <t>7MJT003 MESA DE JANTAR SPIN</t>
  </si>
  <si>
    <t xml:space="preserve">Madeirado / Envidraçado Barril </t>
  </si>
  <si>
    <t>Madeirado / Envidraçado Redonda</t>
  </si>
  <si>
    <t>Madeirado / Envidraçado Barril</t>
  </si>
  <si>
    <t>7MJT015 MESA DE JANTAR MONARCA</t>
  </si>
  <si>
    <t>Madeirado / Envidraçado Redondo</t>
  </si>
  <si>
    <t>7MJT016 MESA DE JANTAR DIAMANTE</t>
  </si>
  <si>
    <t xml:space="preserve">Aparador Raiz </t>
  </si>
  <si>
    <t>Aparador Raiz 3 Gavetas 1,80</t>
  </si>
  <si>
    <t>Aparador Raiz 3 Gavetas 1,60</t>
  </si>
  <si>
    <t>Aparador Raiz Sem Gavetas 1,80</t>
  </si>
  <si>
    <t>Aparador Raiz Sem Gavetas 1,60</t>
  </si>
  <si>
    <t>Aparador Grife</t>
  </si>
  <si>
    <t>Aparador Grife 3 Gavetas 1,80</t>
  </si>
  <si>
    <t>Aparador Grife 3 Gavetas 1,60</t>
  </si>
  <si>
    <t>Aparador Grife Sem Gavetas 1,80</t>
  </si>
  <si>
    <t>Aparador Grife Sem Gavetas 1,60</t>
  </si>
  <si>
    <t xml:space="preserve">Aparador Trama </t>
  </si>
  <si>
    <t>Aparador Trama 3 Gavetas 1,80</t>
  </si>
  <si>
    <t>Aparador Trama 3 Gavetas 1,60</t>
  </si>
  <si>
    <t>Aparador Trama Sem Gavetas 1,80</t>
  </si>
  <si>
    <t>Aparador Trama Sem Gavetas 1,60</t>
  </si>
  <si>
    <t>TABELA COMERCIAL CASA 7 - VÁLIDA A PARTIR DE 01/10/2020</t>
  </si>
  <si>
    <t>7CAD002 CADEIRA TAMA</t>
  </si>
  <si>
    <t>7CAD003 CADEIRA MAYA</t>
  </si>
  <si>
    <t>7CAD004 CADEIRA ATLANTE</t>
  </si>
  <si>
    <t>7CAD005 CADEIRA LINEA</t>
  </si>
  <si>
    <t xml:space="preserve">7CAD008 CADEIRA MILANO </t>
  </si>
  <si>
    <t>7CAD011 CADEIRA TURN</t>
  </si>
  <si>
    <t>Percentual desconto comercial</t>
  </si>
  <si>
    <t>TABELA COMERCIAL CASA 7 - VÁLIDA A PARTIR DE 01/01/2021</t>
  </si>
  <si>
    <t>Acrescentar 5% referente a IPI</t>
  </si>
  <si>
    <t>7CAD020 CADEIRA GARBO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</si>
</sst>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ourier New"/>
      <family val="3"/>
    </font>
    <font>
      <b/>
      <sz val="10"/>
      <name val="Courier New"/>
      <family val="3"/>
    </font>
    <font>
      <b/>
      <sz val="9"/>
      <name val="Courier New"/>
      <family val="3"/>
    </font>
    <font>
      <sz val="11"/>
      <color theme="1"/>
      <name val="Courier New"/>
      <family val="3"/>
    </font>
    <font>
      <b/>
      <sz val="9"/>
      <color theme="1"/>
      <name val="Courier New"/>
      <family val="3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rgb="FFFF0000"/>
      <name val="Courier New"/>
      <family val="3"/>
    </font>
    <font>
      <b/>
      <sz val="16"/>
      <color rgb="FFFF0000"/>
      <name val="Courier New"/>
      <family val="3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ourier New"/>
      <family val="3"/>
    </font>
    <font>
      <b/>
      <sz val="11"/>
      <name val="Courier New"/>
      <family val="3"/>
    </font>
    <font>
      <sz val="24"/>
      <color theme="1"/>
      <name val="Courier New"/>
      <family val="3"/>
    </font>
    <font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ourier New"/>
      <family val="3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27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27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27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27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200">
    <xf numFmtId="0" fontId="0" fillId="0" borderId="0" xfId="0"/>
    <xf numFmtId="0" fontId="6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horizontal="centerContinuous" vertical="center" wrapText="1"/>
    </xf>
    <xf numFmtId="0" fontId="1" fillId="4" borderId="5" xfId="0" applyFont="1" applyFill="1" applyBorder="1" applyAlignment="1">
      <alignment horizontal="centerContinuous" vertical="center" wrapText="1"/>
    </xf>
    <xf numFmtId="0" fontId="1" fillId="4" borderId="6" xfId="0" applyFont="1" applyFill="1" applyBorder="1" applyAlignment="1">
      <alignment horizontal="centerContinuous" vertical="center" wrapText="1"/>
    </xf>
    <xf numFmtId="0" fontId="1" fillId="4" borderId="7" xfId="0" applyFont="1" applyFill="1" applyBorder="1" applyAlignment="1">
      <alignment horizontal="centerContinuous" vertical="center" wrapText="1"/>
    </xf>
    <xf numFmtId="0" fontId="1" fillId="4" borderId="6" xfId="0" applyFont="1" applyFill="1" applyBorder="1" applyAlignment="1">
      <alignment horizontal="centerContinuous" vertical="center"/>
    </xf>
    <xf numFmtId="0" fontId="4" fillId="0" borderId="1" xfId="0" applyFont="1" applyBorder="1" applyAlignment="1">
      <alignment horizontal="centerContinuous" vertical="center" wrapText="1"/>
    </xf>
    <xf numFmtId="0" fontId="0" fillId="0" borderId="0" xfId="0" applyAlignment="1"/>
    <xf numFmtId="0" fontId="4" fillId="0" borderId="6" xfId="0" applyFont="1" applyBorder="1" applyAlignment="1">
      <alignment vertical="center"/>
    </xf>
    <xf numFmtId="2" fontId="7" fillId="0" borderId="9" xfId="0" applyNumberFormat="1" applyFont="1" applyBorder="1" applyAlignment="1">
      <alignment horizontal="center"/>
    </xf>
    <xf numFmtId="2" fontId="5" fillId="0" borderId="9" xfId="0" applyNumberFormat="1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/>
    </xf>
    <xf numFmtId="0" fontId="0" fillId="0" borderId="0" xfId="0" applyFill="1" applyBorder="1"/>
    <xf numFmtId="0" fontId="5" fillId="0" borderId="13" xfId="0" applyFont="1" applyBorder="1" applyAlignment="1">
      <alignment vertical="center"/>
    </xf>
    <xf numFmtId="2" fontId="7" fillId="0" borderId="16" xfId="0" applyNumberFormat="1" applyFont="1" applyBorder="1" applyAlignment="1">
      <alignment horizontal="center"/>
    </xf>
    <xf numFmtId="0" fontId="5" fillId="5" borderId="18" xfId="0" applyFont="1" applyFill="1" applyBorder="1" applyAlignment="1">
      <alignment horizontal="center" vertical="center" wrapText="1"/>
    </xf>
    <xf numFmtId="2" fontId="7" fillId="5" borderId="18" xfId="0" applyNumberFormat="1" applyFont="1" applyFill="1" applyBorder="1" applyAlignment="1">
      <alignment horizontal="center"/>
    </xf>
    <xf numFmtId="0" fontId="5" fillId="5" borderId="19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vertical="center"/>
    </xf>
    <xf numFmtId="2" fontId="5" fillId="0" borderId="16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/>
    </xf>
    <xf numFmtId="0" fontId="5" fillId="5" borderId="15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8" fillId="5" borderId="6" xfId="0" applyFont="1" applyFill="1" applyBorder="1" applyAlignment="1">
      <alignment horizontal="centerContinuous" vertical="center"/>
    </xf>
    <xf numFmtId="0" fontId="8" fillId="5" borderId="6" xfId="0" applyFont="1" applyFill="1" applyBorder="1" applyAlignment="1">
      <alignment horizontal="centerContinuous" vertical="center" wrapText="1"/>
    </xf>
    <xf numFmtId="0" fontId="8" fillId="5" borderId="7" xfId="0" applyFont="1" applyFill="1" applyBorder="1" applyAlignment="1">
      <alignment horizontal="centerContinuous" vertical="center" wrapText="1"/>
    </xf>
    <xf numFmtId="164" fontId="2" fillId="2" borderId="21" xfId="0" applyNumberFormat="1" applyFont="1" applyFill="1" applyBorder="1" applyAlignment="1">
      <alignment horizontal="center" vertical="center" wrapText="1"/>
    </xf>
    <xf numFmtId="164" fontId="2" fillId="3" borderId="21" xfId="0" applyNumberFormat="1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Continuous" vertical="center" wrapText="1"/>
    </xf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2" fontId="7" fillId="0" borderId="0" xfId="0" applyNumberFormat="1" applyFont="1" applyBorder="1" applyAlignment="1">
      <alignment horizontal="centerContinuous" vertical="distributed"/>
    </xf>
    <xf numFmtId="2" fontId="5" fillId="0" borderId="0" xfId="0" applyNumberFormat="1" applyFont="1" applyBorder="1" applyAlignment="1">
      <alignment horizontal="centerContinuous" vertical="distributed" wrapText="1"/>
    </xf>
    <xf numFmtId="0" fontId="3" fillId="2" borderId="0" xfId="0" applyFont="1" applyFill="1" applyBorder="1" applyAlignment="1">
      <alignment horizontal="centerContinuous" vertical="distributed" wrapText="1"/>
    </xf>
    <xf numFmtId="164" fontId="3" fillId="2" borderId="0" xfId="0" applyNumberFormat="1" applyFont="1" applyFill="1" applyBorder="1" applyAlignment="1">
      <alignment horizontal="centerContinuous" vertical="distributed" wrapText="1"/>
    </xf>
    <xf numFmtId="0" fontId="1" fillId="4" borderId="15" xfId="0" applyFont="1" applyFill="1" applyBorder="1" applyAlignment="1">
      <alignment horizontal="centerContinuous"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2" fontId="11" fillId="0" borderId="8" xfId="0" applyNumberFormat="1" applyFont="1" applyBorder="1" applyAlignment="1">
      <alignment horizontal="centerContinuous" vertical="distributed"/>
    </xf>
    <xf numFmtId="2" fontId="11" fillId="0" borderId="16" xfId="0" applyNumberFormat="1" applyFont="1" applyBorder="1" applyAlignment="1">
      <alignment horizontal="centerContinuous" vertical="distributed"/>
    </xf>
    <xf numFmtId="2" fontId="1" fillId="0" borderId="16" xfId="0" applyNumberFormat="1" applyFont="1" applyBorder="1" applyAlignment="1">
      <alignment horizontal="centerContinuous" vertical="distributed" wrapText="1"/>
    </xf>
    <xf numFmtId="0" fontId="13" fillId="2" borderId="16" xfId="0" applyFont="1" applyFill="1" applyBorder="1" applyAlignment="1">
      <alignment horizontal="centerContinuous" vertical="distributed" wrapText="1"/>
    </xf>
    <xf numFmtId="164" fontId="13" fillId="2" borderId="17" xfId="0" applyNumberFormat="1" applyFont="1" applyFill="1" applyBorder="1" applyAlignment="1">
      <alignment horizontal="centerContinuous" vertical="distributed" wrapText="1"/>
    </xf>
    <xf numFmtId="9" fontId="11" fillId="0" borderId="12" xfId="1" applyFont="1" applyBorder="1" applyAlignment="1">
      <alignment horizontal="centerContinuous" vertical="distributed"/>
    </xf>
    <xf numFmtId="0" fontId="12" fillId="6" borderId="5" xfId="0" applyFont="1" applyFill="1" applyBorder="1" applyAlignment="1">
      <alignment horizontal="centerContinuous" vertical="distributed" wrapText="1"/>
    </xf>
    <xf numFmtId="0" fontId="5" fillId="6" borderId="6" xfId="0" applyFont="1" applyFill="1" applyBorder="1" applyAlignment="1">
      <alignment horizontal="centerContinuous" vertical="distributed"/>
    </xf>
    <xf numFmtId="2" fontId="7" fillId="6" borderId="6" xfId="0" applyNumberFormat="1" applyFont="1" applyFill="1" applyBorder="1" applyAlignment="1">
      <alignment horizontal="centerContinuous" vertical="distributed"/>
    </xf>
    <xf numFmtId="2" fontId="5" fillId="6" borderId="6" xfId="0" applyNumberFormat="1" applyFont="1" applyFill="1" applyBorder="1" applyAlignment="1">
      <alignment horizontal="centerContinuous" vertical="distributed" wrapText="1"/>
    </xf>
    <xf numFmtId="0" fontId="3" fillId="7" borderId="6" xfId="0" applyFont="1" applyFill="1" applyBorder="1" applyAlignment="1">
      <alignment horizontal="centerContinuous" vertical="distributed" wrapText="1"/>
    </xf>
    <xf numFmtId="164" fontId="3" fillId="7" borderId="7" xfId="0" applyNumberFormat="1" applyFont="1" applyFill="1" applyBorder="1" applyAlignment="1">
      <alignment horizontal="centerContinuous" vertical="distributed" wrapText="1"/>
    </xf>
    <xf numFmtId="0" fontId="0" fillId="0" borderId="0" xfId="0" applyBorder="1"/>
    <xf numFmtId="2" fontId="7" fillId="0" borderId="16" xfId="0" applyNumberFormat="1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0" fontId="0" fillId="0" borderId="0" xfId="1" applyNumberFormat="1" applyFont="1"/>
    <xf numFmtId="0" fontId="14" fillId="8" borderId="5" xfId="0" applyFont="1" applyFill="1" applyBorder="1" applyAlignment="1">
      <alignment horizontal="centerContinuous" vertical="center" wrapText="1"/>
    </xf>
    <xf numFmtId="0" fontId="14" fillId="8" borderId="6" xfId="0" applyFont="1" applyFill="1" applyBorder="1" applyAlignment="1">
      <alignment horizontal="centerContinuous" vertical="center"/>
    </xf>
    <xf numFmtId="0" fontId="14" fillId="8" borderId="6" xfId="0" applyFont="1" applyFill="1" applyBorder="1" applyAlignment="1">
      <alignment horizontal="centerContinuous" vertical="center" wrapText="1"/>
    </xf>
    <xf numFmtId="0" fontId="14" fillId="8" borderId="7" xfId="0" applyFont="1" applyFill="1" applyBorder="1" applyAlignment="1">
      <alignment horizontal="centerContinuous" vertical="center" wrapText="1"/>
    </xf>
    <xf numFmtId="0" fontId="5" fillId="9" borderId="3" xfId="0" applyFont="1" applyFill="1" applyBorder="1" applyAlignment="1">
      <alignment horizontal="center" vertical="center" wrapText="1"/>
    </xf>
    <xf numFmtId="164" fontId="2" fillId="10" borderId="16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" fillId="0" borderId="24" xfId="0" applyFont="1" applyBorder="1" applyAlignment="1">
      <alignment horizontal="center"/>
    </xf>
    <xf numFmtId="0" fontId="4" fillId="0" borderId="24" xfId="0" applyFont="1" applyBorder="1" applyAlignment="1"/>
    <xf numFmtId="0" fontId="0" fillId="5" borderId="25" xfId="0" applyFill="1" applyBorder="1" applyAlignment="1">
      <alignment horizontal="center"/>
    </xf>
    <xf numFmtId="0" fontId="0" fillId="5" borderId="25" xfId="0" applyFill="1" applyBorder="1" applyAlignment="1"/>
    <xf numFmtId="0" fontId="5" fillId="5" borderId="18" xfId="0" applyFont="1" applyFill="1" applyBorder="1" applyAlignment="1">
      <alignment horizontal="center" vertical="center"/>
    </xf>
    <xf numFmtId="0" fontId="0" fillId="11" borderId="9" xfId="0" applyFill="1" applyBorder="1"/>
    <xf numFmtId="0" fontId="3" fillId="2" borderId="0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9" fontId="11" fillId="0" borderId="9" xfId="1" applyFont="1" applyBorder="1" applyAlignment="1">
      <alignment horizontal="centerContinuous" vertical="distributed"/>
    </xf>
    <xf numFmtId="9" fontId="1" fillId="0" borderId="9" xfId="1" applyFont="1" applyBorder="1" applyAlignment="1">
      <alignment horizontal="centerContinuous" vertical="distributed" wrapText="1"/>
    </xf>
    <xf numFmtId="9" fontId="13" fillId="2" borderId="9" xfId="1" applyFont="1" applyFill="1" applyBorder="1" applyAlignment="1">
      <alignment horizontal="centerContinuous" vertical="distributed" wrapText="1"/>
    </xf>
    <xf numFmtId="9" fontId="13" fillId="2" borderId="11" xfId="1" applyFont="1" applyFill="1" applyBorder="1" applyAlignment="1">
      <alignment horizontal="centerContinuous" vertical="distributed" wrapText="1"/>
    </xf>
    <xf numFmtId="9" fontId="11" fillId="0" borderId="10" xfId="1" applyFont="1" applyBorder="1" applyAlignment="1">
      <alignment horizontal="centerContinuous" vertical="distributed"/>
    </xf>
    <xf numFmtId="9" fontId="1" fillId="0" borderId="10" xfId="1" applyFont="1" applyBorder="1" applyAlignment="1">
      <alignment horizontal="centerContinuous" vertical="distributed" wrapText="1"/>
    </xf>
    <xf numFmtId="9" fontId="13" fillId="2" borderId="10" xfId="1" applyFont="1" applyFill="1" applyBorder="1" applyAlignment="1">
      <alignment horizontal="centerContinuous" vertical="distributed" wrapText="1"/>
    </xf>
    <xf numFmtId="9" fontId="13" fillId="2" borderId="14" xfId="1" applyFont="1" applyFill="1" applyBorder="1" applyAlignment="1">
      <alignment horizontal="centerContinuous" vertical="distributed" wrapText="1"/>
    </xf>
    <xf numFmtId="9" fontId="15" fillId="5" borderId="25" xfId="0" applyNumberFormat="1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Continuous" vertical="distributed" wrapText="1"/>
    </xf>
    <xf numFmtId="0" fontId="5" fillId="11" borderId="6" xfId="0" applyFont="1" applyFill="1" applyBorder="1" applyAlignment="1">
      <alignment horizontal="centerContinuous" vertical="distributed"/>
    </xf>
    <xf numFmtId="9" fontId="11" fillId="11" borderId="6" xfId="1" applyFont="1" applyFill="1" applyBorder="1" applyAlignment="1">
      <alignment horizontal="centerContinuous" vertical="distributed"/>
    </xf>
    <xf numFmtId="2" fontId="11" fillId="11" borderId="6" xfId="0" applyNumberFormat="1" applyFont="1" applyFill="1" applyBorder="1" applyAlignment="1">
      <alignment horizontal="centerContinuous" vertical="distributed"/>
    </xf>
    <xf numFmtId="2" fontId="1" fillId="11" borderId="6" xfId="0" applyNumberFormat="1" applyFont="1" applyFill="1" applyBorder="1" applyAlignment="1">
      <alignment horizontal="centerContinuous" vertical="distributed" wrapText="1"/>
    </xf>
    <xf numFmtId="0" fontId="13" fillId="12" borderId="6" xfId="0" applyFont="1" applyFill="1" applyBorder="1" applyAlignment="1">
      <alignment horizontal="centerContinuous" vertical="distributed" wrapText="1"/>
    </xf>
    <xf numFmtId="164" fontId="13" fillId="12" borderId="7" xfId="0" applyNumberFormat="1" applyFont="1" applyFill="1" applyBorder="1" applyAlignment="1">
      <alignment horizontal="centerContinuous" vertical="distributed" wrapText="1"/>
    </xf>
    <xf numFmtId="2" fontId="7" fillId="0" borderId="0" xfId="0" applyNumberFormat="1" applyFont="1" applyBorder="1" applyAlignment="1">
      <alignment horizontal="center"/>
    </xf>
    <xf numFmtId="2" fontId="7" fillId="0" borderId="24" xfId="0" applyNumberFormat="1" applyFont="1" applyBorder="1" applyAlignment="1">
      <alignment horizontal="center"/>
    </xf>
    <xf numFmtId="2" fontId="5" fillId="0" borderId="0" xfId="0" applyNumberFormat="1" applyFont="1" applyBorder="1" applyAlignment="1">
      <alignment horizontal="center" vertical="center" wrapText="1"/>
    </xf>
    <xf numFmtId="164" fontId="3" fillId="2" borderId="24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Continuous" vertical="center"/>
    </xf>
    <xf numFmtId="0" fontId="4" fillId="0" borderId="15" xfId="0" applyFont="1" applyBorder="1" applyAlignment="1">
      <alignment horizontal="centerContinuous"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2" fontId="7" fillId="5" borderId="6" xfId="0" applyNumberFormat="1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Continuous" vertical="center" wrapText="1"/>
    </xf>
    <xf numFmtId="0" fontId="5" fillId="0" borderId="30" xfId="0" applyFont="1" applyBorder="1" applyAlignment="1">
      <alignment vertical="center"/>
    </xf>
    <xf numFmtId="2" fontId="7" fillId="0" borderId="28" xfId="0" applyNumberFormat="1" applyFont="1" applyBorder="1" applyAlignment="1">
      <alignment horizontal="center"/>
    </xf>
    <xf numFmtId="2" fontId="5" fillId="0" borderId="28" xfId="0" applyNumberFormat="1" applyFont="1" applyBorder="1" applyAlignment="1">
      <alignment horizontal="center" vertical="center" wrapText="1"/>
    </xf>
    <xf numFmtId="164" fontId="3" fillId="2" borderId="28" xfId="0" applyNumberFormat="1" applyFont="1" applyFill="1" applyBorder="1" applyAlignment="1">
      <alignment horizontal="center" vertic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/>
    </xf>
    <xf numFmtId="2" fontId="5" fillId="0" borderId="10" xfId="0" applyNumberFormat="1" applyFont="1" applyBorder="1" applyAlignment="1">
      <alignment horizontal="center" vertical="center" wrapText="1"/>
    </xf>
    <xf numFmtId="0" fontId="3" fillId="2" borderId="24" xfId="0" applyFont="1" applyFill="1" applyBorder="1" applyAlignment="1">
      <alignment vertical="center"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24" xfId="0" applyFont="1" applyBorder="1" applyAlignment="1">
      <alignment vertical="center"/>
    </xf>
    <xf numFmtId="2" fontId="5" fillId="0" borderId="24" xfId="0" applyNumberFormat="1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5" fillId="0" borderId="32" xfId="0" applyFont="1" applyBorder="1" applyAlignment="1">
      <alignment vertical="center"/>
    </xf>
    <xf numFmtId="0" fontId="3" fillId="2" borderId="28" xfId="0" applyFont="1" applyFill="1" applyBorder="1" applyAlignment="1">
      <alignment vertical="center" wrapText="1"/>
    </xf>
    <xf numFmtId="0" fontId="5" fillId="0" borderId="27" xfId="0" applyFont="1" applyBorder="1" applyAlignment="1">
      <alignment vertical="center"/>
    </xf>
    <xf numFmtId="0" fontId="3" fillId="2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5" fillId="0" borderId="31" xfId="0" applyFont="1" applyBorder="1" applyAlignment="1">
      <alignment vertical="center"/>
    </xf>
    <xf numFmtId="2" fontId="7" fillId="0" borderId="28" xfId="0" applyNumberFormat="1" applyFont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Continuous" vertical="center" wrapText="1"/>
    </xf>
    <xf numFmtId="0" fontId="4" fillId="0" borderId="24" xfId="0" applyFont="1" applyBorder="1" applyAlignment="1">
      <alignment vertical="center"/>
    </xf>
    <xf numFmtId="0" fontId="1" fillId="4" borderId="18" xfId="0" applyFont="1" applyFill="1" applyBorder="1" applyAlignment="1">
      <alignment horizontal="centerContinuous" vertical="center"/>
    </xf>
    <xf numFmtId="0" fontId="1" fillId="4" borderId="18" xfId="0" applyFont="1" applyFill="1" applyBorder="1" applyAlignment="1">
      <alignment horizontal="centerContinuous" vertical="center" wrapText="1"/>
    </xf>
    <xf numFmtId="0" fontId="1" fillId="4" borderId="19" xfId="0" applyFont="1" applyFill="1" applyBorder="1" applyAlignment="1">
      <alignment horizontal="centerContinuous" vertical="center" wrapText="1"/>
    </xf>
    <xf numFmtId="0" fontId="5" fillId="5" borderId="33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 wrapText="1"/>
    </xf>
    <xf numFmtId="2" fontId="7" fillId="5" borderId="34" xfId="0" applyNumberFormat="1" applyFont="1" applyFill="1" applyBorder="1" applyAlignment="1">
      <alignment horizontal="center"/>
    </xf>
    <xf numFmtId="0" fontId="4" fillId="0" borderId="3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4" fillId="0" borderId="36" xfId="0" applyFont="1" applyBorder="1" applyAlignment="1">
      <alignment vertical="center" wrapText="1"/>
    </xf>
    <xf numFmtId="0" fontId="0" fillId="0" borderId="25" xfId="0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2" fontId="7" fillId="0" borderId="0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Continuous" vertical="center" wrapText="1"/>
    </xf>
    <xf numFmtId="0" fontId="5" fillId="5" borderId="37" xfId="0" applyFont="1" applyFill="1" applyBorder="1" applyAlignment="1">
      <alignment horizontal="center" vertical="center"/>
    </xf>
    <xf numFmtId="0" fontId="0" fillId="0" borderId="2" xfId="0" applyBorder="1"/>
    <xf numFmtId="0" fontId="0" fillId="0" borderId="38" xfId="0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19" xfId="0" applyBorder="1"/>
    <xf numFmtId="0" fontId="0" fillId="0" borderId="30" xfId="0" applyBorder="1" applyAlignment="1">
      <alignment horizontal="center" vertical="center"/>
    </xf>
    <xf numFmtId="0" fontId="0" fillId="0" borderId="36" xfId="0" applyBorder="1"/>
    <xf numFmtId="0" fontId="0" fillId="0" borderId="13" xfId="0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2" fontId="7" fillId="0" borderId="26" xfId="0" applyNumberFormat="1" applyFont="1" applyBorder="1" applyAlignment="1">
      <alignment horizontal="center" vertical="center"/>
    </xf>
    <xf numFmtId="2" fontId="5" fillId="0" borderId="26" xfId="0" applyNumberFormat="1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0" xfId="0" applyBorder="1" applyAlignment="1"/>
    <xf numFmtId="0" fontId="3" fillId="2" borderId="16" xfId="0" applyFont="1" applyFill="1" applyBorder="1" applyAlignment="1">
      <alignment vertical="center" wrapText="1"/>
    </xf>
    <xf numFmtId="164" fontId="3" fillId="2" borderId="16" xfId="0" applyNumberFormat="1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vertical="center"/>
    </xf>
    <xf numFmtId="0" fontId="4" fillId="0" borderId="35" xfId="0" applyFont="1" applyBorder="1" applyAlignment="1">
      <alignment horizontal="centerContinuous" vertical="center" wrapText="1"/>
    </xf>
    <xf numFmtId="0" fontId="0" fillId="0" borderId="20" xfId="0" applyBorder="1"/>
    <xf numFmtId="0" fontId="0" fillId="0" borderId="33" xfId="0" applyBorder="1" applyAlignment="1">
      <alignment vertical="center"/>
    </xf>
    <xf numFmtId="2" fontId="7" fillId="0" borderId="34" xfId="0" applyNumberFormat="1" applyFont="1" applyBorder="1" applyAlignment="1">
      <alignment horizontal="center" vertical="center"/>
    </xf>
    <xf numFmtId="2" fontId="5" fillId="0" borderId="34" xfId="0" applyNumberFormat="1" applyFont="1" applyBorder="1" applyAlignment="1">
      <alignment horizontal="center" vertical="center" wrapText="1"/>
    </xf>
    <xf numFmtId="0" fontId="3" fillId="2" borderId="34" xfId="0" applyFont="1" applyFill="1" applyBorder="1" applyAlignment="1">
      <alignment vertical="center" wrapText="1"/>
    </xf>
    <xf numFmtId="164" fontId="3" fillId="2" borderId="34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2" fontId="7" fillId="0" borderId="6" xfId="0" applyNumberFormat="1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Continuous" vertical="center" wrapText="1"/>
    </xf>
    <xf numFmtId="2" fontId="7" fillId="0" borderId="24" xfId="0" applyNumberFormat="1" applyFont="1" applyBorder="1" applyAlignment="1">
      <alignment horizontal="center" vertical="center"/>
    </xf>
    <xf numFmtId="0" fontId="16" fillId="5" borderId="25" xfId="0" applyFont="1" applyFill="1" applyBorder="1" applyAlignment="1">
      <alignment horizontal="center" vertical="center" wrapText="1"/>
    </xf>
    <xf numFmtId="9" fontId="13" fillId="2" borderId="0" xfId="1" applyFont="1" applyFill="1" applyBorder="1" applyAlignment="1">
      <alignment horizontal="centerContinuous" vertical="distributed" wrapText="1"/>
    </xf>
    <xf numFmtId="0" fontId="1" fillId="0" borderId="0" xfId="0" applyFont="1" applyBorder="1" applyAlignment="1">
      <alignment vertical="center" wrapText="1"/>
    </xf>
    <xf numFmtId="9" fontId="11" fillId="0" borderId="0" xfId="1" applyFont="1" applyBorder="1" applyAlignment="1">
      <alignment horizontal="centerContinuous" vertical="distributed"/>
    </xf>
    <xf numFmtId="9" fontId="1" fillId="0" borderId="0" xfId="1" applyFont="1" applyBorder="1" applyAlignment="1">
      <alignment horizontal="centerContinuous" vertical="distributed" wrapText="1"/>
    </xf>
    <xf numFmtId="0" fontId="17" fillId="11" borderId="5" xfId="0" applyFont="1" applyFill="1" applyBorder="1" applyAlignment="1">
      <alignment horizontal="centerContinuous" vertical="center" wrapText="1"/>
    </xf>
    <xf numFmtId="0" fontId="5" fillId="11" borderId="6" xfId="0" applyFont="1" applyFill="1" applyBorder="1" applyAlignment="1">
      <alignment horizontal="centerContinuous" vertical="center"/>
    </xf>
    <xf numFmtId="9" fontId="1" fillId="11" borderId="6" xfId="1" applyFont="1" applyFill="1" applyBorder="1" applyAlignment="1">
      <alignment horizontal="centerContinuous" vertical="distributed" wrapText="1"/>
    </xf>
    <xf numFmtId="9" fontId="13" fillId="12" borderId="6" xfId="1" applyFont="1" applyFill="1" applyBorder="1" applyAlignment="1">
      <alignment horizontal="centerContinuous" vertical="distributed" wrapText="1"/>
    </xf>
    <xf numFmtId="9" fontId="13" fillId="12" borderId="7" xfId="1" applyFont="1" applyFill="1" applyBorder="1" applyAlignment="1">
      <alignment horizontal="centerContinuous" vertical="distributed" wrapText="1"/>
    </xf>
    <xf numFmtId="0" fontId="4" fillId="0" borderId="15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0" xfId="0" applyBorder="1" applyAlignment="1">
      <alignment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F6600"/>
      <color rgb="FFFFFF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g"/><Relationship Id="rId28" Type="http://schemas.openxmlformats.org/officeDocument/2006/relationships/image" Target="../media/image28.jpeg"/><Relationship Id="rId10" Type="http://schemas.openxmlformats.org/officeDocument/2006/relationships/image" Target="../media/image10.png"/><Relationship Id="rId19" Type="http://schemas.openxmlformats.org/officeDocument/2006/relationships/image" Target="../media/image19.jp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g"/><Relationship Id="rId30" Type="http://schemas.openxmlformats.org/officeDocument/2006/relationships/image" Target="../media/image30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g"/><Relationship Id="rId28" Type="http://schemas.openxmlformats.org/officeDocument/2006/relationships/image" Target="../media/image28.jpeg"/><Relationship Id="rId10" Type="http://schemas.openxmlformats.org/officeDocument/2006/relationships/image" Target="../media/image10.png"/><Relationship Id="rId19" Type="http://schemas.openxmlformats.org/officeDocument/2006/relationships/image" Target="../media/image19.jp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g"/><Relationship Id="rId30" Type="http://schemas.openxmlformats.org/officeDocument/2006/relationships/image" Target="../media/image30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g"/><Relationship Id="rId28" Type="http://schemas.openxmlformats.org/officeDocument/2006/relationships/image" Target="../media/image28.jpeg"/><Relationship Id="rId10" Type="http://schemas.openxmlformats.org/officeDocument/2006/relationships/image" Target="../media/image10.png"/><Relationship Id="rId19" Type="http://schemas.openxmlformats.org/officeDocument/2006/relationships/image" Target="../media/image19.jp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g"/><Relationship Id="rId30" Type="http://schemas.openxmlformats.org/officeDocument/2006/relationships/image" Target="../media/image30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g"/><Relationship Id="rId28" Type="http://schemas.openxmlformats.org/officeDocument/2006/relationships/image" Target="../media/image28.jpeg"/><Relationship Id="rId10" Type="http://schemas.openxmlformats.org/officeDocument/2006/relationships/image" Target="../media/image10.png"/><Relationship Id="rId19" Type="http://schemas.openxmlformats.org/officeDocument/2006/relationships/image" Target="../media/image19.jp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g"/><Relationship Id="rId30" Type="http://schemas.openxmlformats.org/officeDocument/2006/relationships/image" Target="../media/image3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17972</xdr:colOff>
      <xdr:row>107</xdr:row>
      <xdr:rowOff>80874</xdr:rowOff>
    </xdr:from>
    <xdr:to>
      <xdr:col>0</xdr:col>
      <xdr:colOff>2237450</xdr:colOff>
      <xdr:row>116</xdr:row>
      <xdr:rowOff>71345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72" y="21294954"/>
          <a:ext cx="2219478" cy="157543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38101</xdr:colOff>
      <xdr:row>122</xdr:row>
      <xdr:rowOff>38100</xdr:rowOff>
    </xdr:from>
    <xdr:to>
      <xdr:col>0</xdr:col>
      <xdr:colOff>2209801</xdr:colOff>
      <xdr:row>131</xdr:row>
      <xdr:rowOff>152400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101" y="23812500"/>
          <a:ext cx="2171700" cy="1699260"/>
        </a:xfrm>
        <a:prstGeom prst="rect">
          <a:avLst/>
        </a:prstGeom>
      </xdr:spPr>
    </xdr:pic>
    <xdr:clientData/>
  </xdr:twoCellAnchor>
  <xdr:twoCellAnchor>
    <xdr:from>
      <xdr:col>0</xdr:col>
      <xdr:colOff>80873</xdr:colOff>
      <xdr:row>153</xdr:row>
      <xdr:rowOff>53914</xdr:rowOff>
    </xdr:from>
    <xdr:to>
      <xdr:col>1</xdr:col>
      <xdr:colOff>0</xdr:colOff>
      <xdr:row>160</xdr:row>
      <xdr:rowOff>143773</xdr:rowOff>
    </xdr:to>
    <xdr:pic>
      <xdr:nvPicPr>
        <xdr:cNvPr id="4" name="Imagem 1"/>
        <xdr:cNvPicPr preferRelativeResize="0"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" t="13530" r="-3535"/>
        <a:stretch>
          <a:fillRect/>
        </a:stretch>
      </xdr:blipFill>
      <xdr:spPr bwMode="auto">
        <a:xfrm>
          <a:off x="80873" y="29154694"/>
          <a:ext cx="2243227" cy="1278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26957</xdr:colOff>
      <xdr:row>137</xdr:row>
      <xdr:rowOff>130655</xdr:rowOff>
    </xdr:from>
    <xdr:to>
      <xdr:col>0</xdr:col>
      <xdr:colOff>2246282</xdr:colOff>
      <xdr:row>145</xdr:row>
      <xdr:rowOff>47804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7" y="26472995"/>
          <a:ext cx="2219325" cy="1502109"/>
        </a:xfrm>
        <a:prstGeom prst="rect">
          <a:avLst/>
        </a:prstGeom>
      </xdr:spPr>
    </xdr:pic>
    <xdr:clientData/>
  </xdr:twoCellAnchor>
  <xdr:twoCellAnchor editAs="oneCell">
    <xdr:from>
      <xdr:col>0</xdr:col>
      <xdr:colOff>11094</xdr:colOff>
      <xdr:row>92</xdr:row>
      <xdr:rowOff>188704</xdr:rowOff>
    </xdr:from>
    <xdr:to>
      <xdr:col>0</xdr:col>
      <xdr:colOff>2219505</xdr:colOff>
      <xdr:row>99</xdr:row>
      <xdr:rowOff>161746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45" r="1645" b="12936"/>
        <a:stretch/>
      </xdr:blipFill>
      <xdr:spPr>
        <a:xfrm>
          <a:off x="11094" y="18842464"/>
          <a:ext cx="2208411" cy="1359881"/>
        </a:xfrm>
        <a:prstGeom prst="rect">
          <a:avLst/>
        </a:prstGeom>
      </xdr:spPr>
    </xdr:pic>
    <xdr:clientData/>
  </xdr:twoCellAnchor>
  <xdr:twoCellAnchor editAs="oneCell">
    <xdr:from>
      <xdr:col>0</xdr:col>
      <xdr:colOff>80873</xdr:colOff>
      <xdr:row>244</xdr:row>
      <xdr:rowOff>168026</xdr:rowOff>
    </xdr:from>
    <xdr:to>
      <xdr:col>1</xdr:col>
      <xdr:colOff>80664</xdr:colOff>
      <xdr:row>249</xdr:row>
      <xdr:rowOff>134429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73" y="59230646"/>
          <a:ext cx="2323891" cy="1619943"/>
        </a:xfrm>
        <a:prstGeom prst="rect">
          <a:avLst/>
        </a:prstGeom>
      </xdr:spPr>
    </xdr:pic>
    <xdr:clientData/>
  </xdr:twoCellAnchor>
  <xdr:twoCellAnchor editAs="oneCell">
    <xdr:from>
      <xdr:col>0</xdr:col>
      <xdr:colOff>62901</xdr:colOff>
      <xdr:row>250</xdr:row>
      <xdr:rowOff>404361</xdr:rowOff>
    </xdr:from>
    <xdr:to>
      <xdr:col>0</xdr:col>
      <xdr:colOff>1089947</xdr:colOff>
      <xdr:row>254</xdr:row>
      <xdr:rowOff>358868</xdr:rowOff>
    </xdr:to>
    <xdr:pic>
      <xdr:nvPicPr>
        <xdr:cNvPr id="9" name="Imagem 8"/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75" t="16619" r="32319" b="6553"/>
        <a:stretch/>
      </xdr:blipFill>
      <xdr:spPr>
        <a:xfrm>
          <a:off x="62901" y="61097661"/>
          <a:ext cx="1027046" cy="1387067"/>
        </a:xfrm>
        <a:prstGeom prst="rect">
          <a:avLst/>
        </a:prstGeom>
      </xdr:spPr>
    </xdr:pic>
    <xdr:clientData/>
  </xdr:twoCellAnchor>
  <xdr:twoCellAnchor editAs="oneCell">
    <xdr:from>
      <xdr:col>0</xdr:col>
      <xdr:colOff>1195117</xdr:colOff>
      <xdr:row>251</xdr:row>
      <xdr:rowOff>0</xdr:rowOff>
    </xdr:from>
    <xdr:to>
      <xdr:col>0</xdr:col>
      <xdr:colOff>2210458</xdr:colOff>
      <xdr:row>254</xdr:row>
      <xdr:rowOff>314439</xdr:rowOff>
    </xdr:to>
    <xdr:pic>
      <xdr:nvPicPr>
        <xdr:cNvPr id="10" name="Imagem 9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86" t="8862" r="31390" b="2656"/>
        <a:stretch/>
      </xdr:blipFill>
      <xdr:spPr>
        <a:xfrm>
          <a:off x="1195117" y="61097160"/>
          <a:ext cx="1015341" cy="1343139"/>
        </a:xfrm>
        <a:prstGeom prst="rect">
          <a:avLst/>
        </a:prstGeom>
      </xdr:spPr>
    </xdr:pic>
    <xdr:clientData/>
  </xdr:twoCellAnchor>
  <xdr:twoCellAnchor editAs="oneCell">
    <xdr:from>
      <xdr:col>0</xdr:col>
      <xdr:colOff>188703</xdr:colOff>
      <xdr:row>257</xdr:row>
      <xdr:rowOff>98845</xdr:rowOff>
    </xdr:from>
    <xdr:to>
      <xdr:col>0</xdr:col>
      <xdr:colOff>2070378</xdr:colOff>
      <xdr:row>260</xdr:row>
      <xdr:rowOff>358384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48" t="9586" r="10091" b="8188"/>
        <a:stretch/>
      </xdr:blipFill>
      <xdr:spPr>
        <a:xfrm>
          <a:off x="188703" y="63032425"/>
          <a:ext cx="1881675" cy="1303479"/>
        </a:xfrm>
        <a:prstGeom prst="rect">
          <a:avLst/>
        </a:prstGeom>
      </xdr:spPr>
    </xdr:pic>
    <xdr:clientData/>
  </xdr:twoCellAnchor>
  <xdr:twoCellAnchor editAs="oneCell">
    <xdr:from>
      <xdr:col>0</xdr:col>
      <xdr:colOff>98844</xdr:colOff>
      <xdr:row>263</xdr:row>
      <xdr:rowOff>47955</xdr:rowOff>
    </xdr:from>
    <xdr:to>
      <xdr:col>0</xdr:col>
      <xdr:colOff>2021816</xdr:colOff>
      <xdr:row>266</xdr:row>
      <xdr:rowOff>366084</xdr:rowOff>
    </xdr:to>
    <xdr:pic>
      <xdr:nvPicPr>
        <xdr:cNvPr id="13" name="Imagem 12"/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73" r="1328" b="2885"/>
        <a:stretch/>
      </xdr:blipFill>
      <xdr:spPr>
        <a:xfrm>
          <a:off x="98844" y="66684855"/>
          <a:ext cx="1922972" cy="1346830"/>
        </a:xfrm>
        <a:prstGeom prst="rect">
          <a:avLst/>
        </a:prstGeom>
      </xdr:spPr>
    </xdr:pic>
    <xdr:clientData/>
  </xdr:twoCellAnchor>
  <xdr:twoCellAnchor editAs="oneCell">
    <xdr:from>
      <xdr:col>1</xdr:col>
      <xdr:colOff>2257425</xdr:colOff>
      <xdr:row>0</xdr:row>
      <xdr:rowOff>36483</xdr:rowOff>
    </xdr:from>
    <xdr:to>
      <xdr:col>7</xdr:col>
      <xdr:colOff>35943</xdr:colOff>
      <xdr:row>0</xdr:row>
      <xdr:rowOff>1047750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581525" y="36483"/>
          <a:ext cx="2327658" cy="1011267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0</xdr:col>
      <xdr:colOff>0</xdr:colOff>
      <xdr:row>75</xdr:row>
      <xdr:rowOff>188701</xdr:rowOff>
    </xdr:from>
    <xdr:to>
      <xdr:col>0</xdr:col>
      <xdr:colOff>2220851</xdr:colOff>
      <xdr:row>82</xdr:row>
      <xdr:rowOff>89859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977341"/>
          <a:ext cx="2220851" cy="1234658"/>
        </a:xfrm>
        <a:prstGeom prst="rect">
          <a:avLst/>
        </a:prstGeom>
      </xdr:spPr>
    </xdr:pic>
    <xdr:clientData/>
  </xdr:twoCellAnchor>
  <xdr:twoCellAnchor editAs="oneCell">
    <xdr:from>
      <xdr:col>0</xdr:col>
      <xdr:colOff>98845</xdr:colOff>
      <xdr:row>171</xdr:row>
      <xdr:rowOff>35920</xdr:rowOff>
    </xdr:from>
    <xdr:to>
      <xdr:col>0</xdr:col>
      <xdr:colOff>2165590</xdr:colOff>
      <xdr:row>172</xdr:row>
      <xdr:rowOff>476228</xdr:rowOff>
    </xdr:to>
    <xdr:pic>
      <xdr:nvPicPr>
        <xdr:cNvPr id="16" name="Imagem 15"/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5" y="37064807"/>
          <a:ext cx="2066745" cy="943515"/>
        </a:xfrm>
        <a:prstGeom prst="rect">
          <a:avLst/>
        </a:prstGeom>
      </xdr:spPr>
    </xdr:pic>
    <xdr:clientData/>
  </xdr:twoCellAnchor>
  <xdr:twoCellAnchor editAs="oneCell">
    <xdr:from>
      <xdr:col>0</xdr:col>
      <xdr:colOff>71889</xdr:colOff>
      <xdr:row>175</xdr:row>
      <xdr:rowOff>90758</xdr:rowOff>
    </xdr:from>
    <xdr:to>
      <xdr:col>0</xdr:col>
      <xdr:colOff>2174577</xdr:colOff>
      <xdr:row>177</xdr:row>
      <xdr:rowOff>441205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89" y="36826778"/>
          <a:ext cx="2102688" cy="10514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64718</xdr:rowOff>
    </xdr:from>
    <xdr:to>
      <xdr:col>0</xdr:col>
      <xdr:colOff>2219409</xdr:colOff>
      <xdr:row>66</xdr:row>
      <xdr:rowOff>172548</xdr:rowOff>
    </xdr:to>
    <xdr:pic>
      <xdr:nvPicPr>
        <xdr:cNvPr id="18" name="Imagem 17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696898"/>
          <a:ext cx="2219409" cy="900309"/>
        </a:xfrm>
        <a:prstGeom prst="rect">
          <a:avLst/>
        </a:prstGeom>
      </xdr:spPr>
    </xdr:pic>
    <xdr:clientData/>
  </xdr:twoCellAnchor>
  <xdr:twoCellAnchor editAs="oneCell">
    <xdr:from>
      <xdr:col>0</xdr:col>
      <xdr:colOff>197687</xdr:colOff>
      <xdr:row>195</xdr:row>
      <xdr:rowOff>44929</xdr:rowOff>
    </xdr:from>
    <xdr:to>
      <xdr:col>0</xdr:col>
      <xdr:colOff>2133240</xdr:colOff>
      <xdr:row>196</xdr:row>
      <xdr:rowOff>664954</xdr:rowOff>
    </xdr:to>
    <xdr:pic>
      <xdr:nvPicPr>
        <xdr:cNvPr id="19" name="Imagem 18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68" t="3659" r="5129"/>
        <a:stretch/>
      </xdr:blipFill>
      <xdr:spPr>
        <a:xfrm>
          <a:off x="197687" y="43981849"/>
          <a:ext cx="1935553" cy="818145"/>
        </a:xfrm>
        <a:prstGeom prst="rect">
          <a:avLst/>
        </a:prstGeom>
      </xdr:spPr>
    </xdr:pic>
    <xdr:clientData/>
  </xdr:twoCellAnchor>
  <xdr:twoCellAnchor editAs="oneCell">
    <xdr:from>
      <xdr:col>0</xdr:col>
      <xdr:colOff>251601</xdr:colOff>
      <xdr:row>191</xdr:row>
      <xdr:rowOff>53916</xdr:rowOff>
    </xdr:from>
    <xdr:to>
      <xdr:col>0</xdr:col>
      <xdr:colOff>2084717</xdr:colOff>
      <xdr:row>192</xdr:row>
      <xdr:rowOff>694911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80" t="3703" r="4771" b="2203"/>
        <a:stretch/>
      </xdr:blipFill>
      <xdr:spPr>
        <a:xfrm>
          <a:off x="251601" y="42687816"/>
          <a:ext cx="1833116" cy="839115"/>
        </a:xfrm>
        <a:prstGeom prst="rect">
          <a:avLst/>
        </a:prstGeom>
      </xdr:spPr>
    </xdr:pic>
    <xdr:clientData/>
  </xdr:twoCellAnchor>
  <xdr:twoCellAnchor editAs="oneCell">
    <xdr:from>
      <xdr:col>0</xdr:col>
      <xdr:colOff>62902</xdr:colOff>
      <xdr:row>7</xdr:row>
      <xdr:rowOff>188702</xdr:rowOff>
    </xdr:from>
    <xdr:to>
      <xdr:col>0</xdr:col>
      <xdr:colOff>2246463</xdr:colOff>
      <xdr:row>16</xdr:row>
      <xdr:rowOff>98843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02" y="2649962"/>
          <a:ext cx="2183561" cy="1693221"/>
        </a:xfrm>
        <a:prstGeom prst="rect">
          <a:avLst/>
        </a:prstGeom>
      </xdr:spPr>
    </xdr:pic>
    <xdr:clientData/>
  </xdr:twoCellAnchor>
  <xdr:twoCellAnchor editAs="oneCell">
    <xdr:from>
      <xdr:col>0</xdr:col>
      <xdr:colOff>26958</xdr:colOff>
      <xdr:row>22</xdr:row>
      <xdr:rowOff>134788</xdr:rowOff>
    </xdr:from>
    <xdr:to>
      <xdr:col>0</xdr:col>
      <xdr:colOff>2237476</xdr:colOff>
      <xdr:row>32</xdr:row>
      <xdr:rowOff>107830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8" y="5560228"/>
          <a:ext cx="2210518" cy="1954242"/>
        </a:xfrm>
        <a:prstGeom prst="rect">
          <a:avLst/>
        </a:prstGeom>
      </xdr:spPr>
    </xdr:pic>
    <xdr:clientData/>
  </xdr:twoCellAnchor>
  <xdr:twoCellAnchor editAs="oneCell">
    <xdr:from>
      <xdr:col>0</xdr:col>
      <xdr:colOff>17971</xdr:colOff>
      <xdr:row>39</xdr:row>
      <xdr:rowOff>26958</xdr:rowOff>
    </xdr:from>
    <xdr:to>
      <xdr:col>0</xdr:col>
      <xdr:colOff>2230384</xdr:colOff>
      <xdr:row>42</xdr:row>
      <xdr:rowOff>8985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71" y="8614698"/>
          <a:ext cx="2212413" cy="1490787"/>
        </a:xfrm>
        <a:prstGeom prst="rect">
          <a:avLst/>
        </a:prstGeom>
      </xdr:spPr>
    </xdr:pic>
    <xdr:clientData/>
  </xdr:twoCellAnchor>
  <xdr:twoCellAnchor editAs="oneCell">
    <xdr:from>
      <xdr:col>0</xdr:col>
      <xdr:colOff>44929</xdr:colOff>
      <xdr:row>46</xdr:row>
      <xdr:rowOff>17973</xdr:rowOff>
    </xdr:from>
    <xdr:to>
      <xdr:col>0</xdr:col>
      <xdr:colOff>2219504</xdr:colOff>
      <xdr:row>53</xdr:row>
      <xdr:rowOff>177398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29" y="10891713"/>
          <a:ext cx="2174575" cy="1546265"/>
        </a:xfrm>
        <a:prstGeom prst="rect">
          <a:avLst/>
        </a:prstGeom>
      </xdr:spPr>
    </xdr:pic>
    <xdr:clientData/>
  </xdr:twoCellAnchor>
  <xdr:twoCellAnchor editAs="oneCell">
    <xdr:from>
      <xdr:col>0</xdr:col>
      <xdr:colOff>116817</xdr:colOff>
      <xdr:row>202</xdr:row>
      <xdr:rowOff>17971</xdr:rowOff>
    </xdr:from>
    <xdr:to>
      <xdr:col>0</xdr:col>
      <xdr:colOff>2147618</xdr:colOff>
      <xdr:row>205</xdr:row>
      <xdr:rowOff>390320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17" y="46134211"/>
          <a:ext cx="2030801" cy="1408669"/>
        </a:xfrm>
        <a:prstGeom prst="rect">
          <a:avLst/>
        </a:prstGeom>
      </xdr:spPr>
    </xdr:pic>
    <xdr:clientData/>
  </xdr:twoCellAnchor>
  <xdr:twoCellAnchor editAs="oneCell">
    <xdr:from>
      <xdr:col>0</xdr:col>
      <xdr:colOff>85070</xdr:colOff>
      <xdr:row>208</xdr:row>
      <xdr:rowOff>53915</xdr:rowOff>
    </xdr:from>
    <xdr:to>
      <xdr:col>0</xdr:col>
      <xdr:colOff>2201533</xdr:colOff>
      <xdr:row>211</xdr:row>
      <xdr:rowOff>392324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70" y="48029435"/>
          <a:ext cx="2116463" cy="1374729"/>
        </a:xfrm>
        <a:prstGeom prst="rect">
          <a:avLst/>
        </a:prstGeom>
      </xdr:spPr>
    </xdr:pic>
    <xdr:clientData/>
  </xdr:twoCellAnchor>
  <xdr:twoCellAnchor editAs="oneCell">
    <xdr:from>
      <xdr:col>0</xdr:col>
      <xdr:colOff>80873</xdr:colOff>
      <xdr:row>214</xdr:row>
      <xdr:rowOff>17972</xdr:rowOff>
    </xdr:from>
    <xdr:to>
      <xdr:col>0</xdr:col>
      <xdr:colOff>2165590</xdr:colOff>
      <xdr:row>217</xdr:row>
      <xdr:rowOff>386391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73" y="49845152"/>
          <a:ext cx="2084717" cy="1404739"/>
        </a:xfrm>
        <a:prstGeom prst="rect">
          <a:avLst/>
        </a:prstGeom>
      </xdr:spPr>
    </xdr:pic>
    <xdr:clientData/>
  </xdr:twoCellAnchor>
  <xdr:twoCellAnchor editAs="oneCell">
    <xdr:from>
      <xdr:col>0</xdr:col>
      <xdr:colOff>143775</xdr:colOff>
      <xdr:row>220</xdr:row>
      <xdr:rowOff>26956</xdr:rowOff>
    </xdr:from>
    <xdr:to>
      <xdr:col>0</xdr:col>
      <xdr:colOff>2156604</xdr:colOff>
      <xdr:row>223</xdr:row>
      <xdr:rowOff>368416</xdr:rowOff>
    </xdr:to>
    <xdr:pic>
      <xdr:nvPicPr>
        <xdr:cNvPr id="28" name="Imagem 27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75" y="51713416"/>
          <a:ext cx="2012829" cy="1377780"/>
        </a:xfrm>
        <a:prstGeom prst="rect">
          <a:avLst/>
        </a:prstGeom>
      </xdr:spPr>
    </xdr:pic>
    <xdr:clientData/>
  </xdr:twoCellAnchor>
  <xdr:twoCellAnchor editAs="oneCell">
    <xdr:from>
      <xdr:col>0</xdr:col>
      <xdr:colOff>125802</xdr:colOff>
      <xdr:row>226</xdr:row>
      <xdr:rowOff>35383</xdr:rowOff>
    </xdr:from>
    <xdr:to>
      <xdr:col>0</xdr:col>
      <xdr:colOff>2147618</xdr:colOff>
      <xdr:row>229</xdr:row>
      <xdr:rowOff>377407</xdr:rowOff>
    </xdr:to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802" y="53558263"/>
          <a:ext cx="2021816" cy="1385965"/>
        </a:xfrm>
        <a:prstGeom prst="rect">
          <a:avLst/>
        </a:prstGeom>
      </xdr:spPr>
    </xdr:pic>
    <xdr:clientData/>
  </xdr:twoCellAnchor>
  <xdr:twoCellAnchor editAs="oneCell">
    <xdr:from>
      <xdr:col>0</xdr:col>
      <xdr:colOff>35944</xdr:colOff>
      <xdr:row>232</xdr:row>
      <xdr:rowOff>53915</xdr:rowOff>
    </xdr:from>
    <xdr:to>
      <xdr:col>0</xdr:col>
      <xdr:colOff>2236651</xdr:colOff>
      <xdr:row>235</xdr:row>
      <xdr:rowOff>332478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44" y="55436075"/>
          <a:ext cx="2200707" cy="1322503"/>
        </a:xfrm>
        <a:prstGeom prst="rect">
          <a:avLst/>
        </a:prstGeom>
      </xdr:spPr>
    </xdr:pic>
    <xdr:clientData/>
  </xdr:twoCellAnchor>
  <xdr:twoCellAnchor editAs="oneCell">
    <xdr:from>
      <xdr:col>0</xdr:col>
      <xdr:colOff>35945</xdr:colOff>
      <xdr:row>168</xdr:row>
      <xdr:rowOff>26958</xdr:rowOff>
    </xdr:from>
    <xdr:to>
      <xdr:col>0</xdr:col>
      <xdr:colOff>2219505</xdr:colOff>
      <xdr:row>170</xdr:row>
      <xdr:rowOff>459761</xdr:rowOff>
    </xdr:to>
    <xdr:pic>
      <xdr:nvPicPr>
        <xdr:cNvPr id="32" name="Imagem 31"/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15" t="7640" r="11595" b="22754"/>
        <a:stretch/>
      </xdr:blipFill>
      <xdr:spPr>
        <a:xfrm>
          <a:off x="35945" y="34149318"/>
          <a:ext cx="2183560" cy="1133843"/>
        </a:xfrm>
        <a:prstGeom prst="rect">
          <a:avLst/>
        </a:prstGeom>
      </xdr:spPr>
    </xdr:pic>
    <xdr:clientData/>
  </xdr:twoCellAnchor>
  <xdr:twoCellAnchor editAs="oneCell">
    <xdr:from>
      <xdr:col>0</xdr:col>
      <xdr:colOff>179718</xdr:colOff>
      <xdr:row>178</xdr:row>
      <xdr:rowOff>45377</xdr:rowOff>
    </xdr:from>
    <xdr:to>
      <xdr:col>0</xdr:col>
      <xdr:colOff>2102690</xdr:colOff>
      <xdr:row>179</xdr:row>
      <xdr:rowOff>461852</xdr:rowOff>
    </xdr:to>
    <xdr:pic>
      <xdr:nvPicPr>
        <xdr:cNvPr id="33" name="Imagem 32"/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61" t="25008" r="22637" b="28042"/>
        <a:stretch/>
      </xdr:blipFill>
      <xdr:spPr>
        <a:xfrm>
          <a:off x="179718" y="39698132"/>
          <a:ext cx="1922972" cy="919682"/>
        </a:xfrm>
        <a:prstGeom prst="rect">
          <a:avLst/>
        </a:prstGeom>
      </xdr:spPr>
    </xdr:pic>
    <xdr:clientData/>
  </xdr:twoCellAnchor>
  <xdr:twoCellAnchor editAs="oneCell">
    <xdr:from>
      <xdr:col>0</xdr:col>
      <xdr:colOff>152757</xdr:colOff>
      <xdr:row>185</xdr:row>
      <xdr:rowOff>34124</xdr:rowOff>
    </xdr:from>
    <xdr:to>
      <xdr:col>0</xdr:col>
      <xdr:colOff>2100442</xdr:colOff>
      <xdr:row>186</xdr:row>
      <xdr:rowOff>474430</xdr:rowOff>
    </xdr:to>
    <xdr:pic>
      <xdr:nvPicPr>
        <xdr:cNvPr id="34" name="Imagem 33"/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25" t="19385" r="21310" b="31513"/>
        <a:stretch/>
      </xdr:blipFill>
      <xdr:spPr>
        <a:xfrm>
          <a:off x="152757" y="42310747"/>
          <a:ext cx="1947685" cy="943513"/>
        </a:xfrm>
        <a:prstGeom prst="rect">
          <a:avLst/>
        </a:prstGeom>
      </xdr:spPr>
    </xdr:pic>
    <xdr:clientData/>
  </xdr:twoCellAnchor>
  <xdr:twoCellAnchor editAs="oneCell">
    <xdr:from>
      <xdr:col>0</xdr:col>
      <xdr:colOff>143774</xdr:colOff>
      <xdr:row>182</xdr:row>
      <xdr:rowOff>8987</xdr:rowOff>
    </xdr:from>
    <xdr:to>
      <xdr:col>0</xdr:col>
      <xdr:colOff>2048774</xdr:colOff>
      <xdr:row>184</xdr:row>
      <xdr:rowOff>455419</xdr:rowOff>
    </xdr:to>
    <xdr:pic>
      <xdr:nvPicPr>
        <xdr:cNvPr id="35" name="Imagem 34"/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54" t="17380" r="13114" b="15869"/>
        <a:stretch/>
      </xdr:blipFill>
      <xdr:spPr>
        <a:xfrm>
          <a:off x="143774" y="39358667"/>
          <a:ext cx="1905000" cy="1147471"/>
        </a:xfrm>
        <a:prstGeom prst="rect">
          <a:avLst/>
        </a:prstGeom>
      </xdr:spPr>
    </xdr:pic>
    <xdr:clientData/>
  </xdr:twoCellAnchor>
  <xdr:twoCellAnchor editAs="oneCell">
    <xdr:from>
      <xdr:col>0</xdr:col>
      <xdr:colOff>230048</xdr:colOff>
      <xdr:row>238</xdr:row>
      <xdr:rowOff>35937</xdr:rowOff>
    </xdr:from>
    <xdr:to>
      <xdr:col>0</xdr:col>
      <xdr:colOff>2106294</xdr:colOff>
      <xdr:row>241</xdr:row>
      <xdr:rowOff>388182</xdr:rowOff>
    </xdr:to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048" y="59040616"/>
          <a:ext cx="1876246" cy="13802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17972</xdr:colOff>
      <xdr:row>109</xdr:row>
      <xdr:rowOff>80874</xdr:rowOff>
    </xdr:from>
    <xdr:to>
      <xdr:col>0</xdr:col>
      <xdr:colOff>2237450</xdr:colOff>
      <xdr:row>118</xdr:row>
      <xdr:rowOff>71345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72" y="23596194"/>
          <a:ext cx="2219478" cy="17735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38101</xdr:colOff>
      <xdr:row>124</xdr:row>
      <xdr:rowOff>38100</xdr:rowOff>
    </xdr:from>
    <xdr:to>
      <xdr:col>0</xdr:col>
      <xdr:colOff>2209801</xdr:colOff>
      <xdr:row>133</xdr:row>
      <xdr:rowOff>152400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101" y="26509980"/>
          <a:ext cx="2171700" cy="1897380"/>
        </a:xfrm>
        <a:prstGeom prst="rect">
          <a:avLst/>
        </a:prstGeom>
      </xdr:spPr>
    </xdr:pic>
    <xdr:clientData/>
  </xdr:twoCellAnchor>
  <xdr:twoCellAnchor>
    <xdr:from>
      <xdr:col>0</xdr:col>
      <xdr:colOff>80873</xdr:colOff>
      <xdr:row>155</xdr:row>
      <xdr:rowOff>53914</xdr:rowOff>
    </xdr:from>
    <xdr:to>
      <xdr:col>1</xdr:col>
      <xdr:colOff>0</xdr:colOff>
      <xdr:row>162</xdr:row>
      <xdr:rowOff>143773</xdr:rowOff>
    </xdr:to>
    <xdr:pic>
      <xdr:nvPicPr>
        <xdr:cNvPr id="4" name="Imagem 1"/>
        <xdr:cNvPicPr preferRelativeResize="0"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" t="13530" r="-3535"/>
        <a:stretch>
          <a:fillRect/>
        </a:stretch>
      </xdr:blipFill>
      <xdr:spPr bwMode="auto">
        <a:xfrm>
          <a:off x="80873" y="32644654"/>
          <a:ext cx="2243227" cy="1476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26957</xdr:colOff>
      <xdr:row>139</xdr:row>
      <xdr:rowOff>130655</xdr:rowOff>
    </xdr:from>
    <xdr:to>
      <xdr:col>0</xdr:col>
      <xdr:colOff>2246282</xdr:colOff>
      <xdr:row>147</xdr:row>
      <xdr:rowOff>47804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7" y="29566715"/>
          <a:ext cx="2219325" cy="1502109"/>
        </a:xfrm>
        <a:prstGeom prst="rect">
          <a:avLst/>
        </a:prstGeom>
      </xdr:spPr>
    </xdr:pic>
    <xdr:clientData/>
  </xdr:twoCellAnchor>
  <xdr:twoCellAnchor editAs="oneCell">
    <xdr:from>
      <xdr:col>0</xdr:col>
      <xdr:colOff>11094</xdr:colOff>
      <xdr:row>94</xdr:row>
      <xdr:rowOff>188704</xdr:rowOff>
    </xdr:from>
    <xdr:to>
      <xdr:col>0</xdr:col>
      <xdr:colOff>2219505</xdr:colOff>
      <xdr:row>101</xdr:row>
      <xdr:rowOff>161746</xdr:rowOff>
    </xdr:to>
    <xdr:pic>
      <xdr:nvPicPr>
        <xdr:cNvPr id="6" name="Imagem 5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45" r="1645" b="12936"/>
        <a:stretch/>
      </xdr:blipFill>
      <xdr:spPr>
        <a:xfrm>
          <a:off x="11094" y="20747464"/>
          <a:ext cx="2208411" cy="1359882"/>
        </a:xfrm>
        <a:prstGeom prst="rect">
          <a:avLst/>
        </a:prstGeom>
      </xdr:spPr>
    </xdr:pic>
    <xdr:clientData/>
  </xdr:twoCellAnchor>
  <xdr:twoCellAnchor editAs="oneCell">
    <xdr:from>
      <xdr:col>0</xdr:col>
      <xdr:colOff>80873</xdr:colOff>
      <xdr:row>246</xdr:row>
      <xdr:rowOff>168026</xdr:rowOff>
    </xdr:from>
    <xdr:to>
      <xdr:col>1</xdr:col>
      <xdr:colOff>80664</xdr:colOff>
      <xdr:row>251</xdr:row>
      <xdr:rowOff>134429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73" y="60952766"/>
          <a:ext cx="2323891" cy="1619943"/>
        </a:xfrm>
        <a:prstGeom prst="rect">
          <a:avLst/>
        </a:prstGeom>
      </xdr:spPr>
    </xdr:pic>
    <xdr:clientData/>
  </xdr:twoCellAnchor>
  <xdr:twoCellAnchor editAs="oneCell">
    <xdr:from>
      <xdr:col>0</xdr:col>
      <xdr:colOff>62901</xdr:colOff>
      <xdr:row>252</xdr:row>
      <xdr:rowOff>404361</xdr:rowOff>
    </xdr:from>
    <xdr:to>
      <xdr:col>0</xdr:col>
      <xdr:colOff>1089947</xdr:colOff>
      <xdr:row>256</xdr:row>
      <xdr:rowOff>358868</xdr:rowOff>
    </xdr:to>
    <xdr:pic>
      <xdr:nvPicPr>
        <xdr:cNvPr id="8" name="Imagem 7"/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75" t="16619" r="32319" b="6553"/>
        <a:stretch/>
      </xdr:blipFill>
      <xdr:spPr>
        <a:xfrm>
          <a:off x="62901" y="62819781"/>
          <a:ext cx="1027046" cy="1387067"/>
        </a:xfrm>
        <a:prstGeom prst="rect">
          <a:avLst/>
        </a:prstGeom>
      </xdr:spPr>
    </xdr:pic>
    <xdr:clientData/>
  </xdr:twoCellAnchor>
  <xdr:twoCellAnchor editAs="oneCell">
    <xdr:from>
      <xdr:col>0</xdr:col>
      <xdr:colOff>1195117</xdr:colOff>
      <xdr:row>253</xdr:row>
      <xdr:rowOff>0</xdr:rowOff>
    </xdr:from>
    <xdr:to>
      <xdr:col>0</xdr:col>
      <xdr:colOff>2210458</xdr:colOff>
      <xdr:row>256</xdr:row>
      <xdr:rowOff>314439</xdr:rowOff>
    </xdr:to>
    <xdr:pic>
      <xdr:nvPicPr>
        <xdr:cNvPr id="9" name="Imagem 8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86" t="8862" r="31390" b="2656"/>
        <a:stretch/>
      </xdr:blipFill>
      <xdr:spPr>
        <a:xfrm>
          <a:off x="1195117" y="62819280"/>
          <a:ext cx="1015341" cy="1343139"/>
        </a:xfrm>
        <a:prstGeom prst="rect">
          <a:avLst/>
        </a:prstGeom>
      </xdr:spPr>
    </xdr:pic>
    <xdr:clientData/>
  </xdr:twoCellAnchor>
  <xdr:twoCellAnchor editAs="oneCell">
    <xdr:from>
      <xdr:col>0</xdr:col>
      <xdr:colOff>188703</xdr:colOff>
      <xdr:row>259</xdr:row>
      <xdr:rowOff>98845</xdr:rowOff>
    </xdr:from>
    <xdr:to>
      <xdr:col>0</xdr:col>
      <xdr:colOff>2070378</xdr:colOff>
      <xdr:row>262</xdr:row>
      <xdr:rowOff>358384</xdr:rowOff>
    </xdr:to>
    <xdr:pic>
      <xdr:nvPicPr>
        <xdr:cNvPr id="10" name="Imagem 9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48" t="9586" r="10091" b="8188"/>
        <a:stretch/>
      </xdr:blipFill>
      <xdr:spPr>
        <a:xfrm>
          <a:off x="188703" y="64754545"/>
          <a:ext cx="1881675" cy="1303479"/>
        </a:xfrm>
        <a:prstGeom prst="rect">
          <a:avLst/>
        </a:prstGeom>
      </xdr:spPr>
    </xdr:pic>
    <xdr:clientData/>
  </xdr:twoCellAnchor>
  <xdr:twoCellAnchor editAs="oneCell">
    <xdr:from>
      <xdr:col>0</xdr:col>
      <xdr:colOff>98844</xdr:colOff>
      <xdr:row>265</xdr:row>
      <xdr:rowOff>47955</xdr:rowOff>
    </xdr:from>
    <xdr:to>
      <xdr:col>0</xdr:col>
      <xdr:colOff>2021816</xdr:colOff>
      <xdr:row>268</xdr:row>
      <xdr:rowOff>366084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73" r="1328" b="2885"/>
        <a:stretch/>
      </xdr:blipFill>
      <xdr:spPr>
        <a:xfrm>
          <a:off x="98844" y="66555315"/>
          <a:ext cx="1922972" cy="1346829"/>
        </a:xfrm>
        <a:prstGeom prst="rect">
          <a:avLst/>
        </a:prstGeom>
      </xdr:spPr>
    </xdr:pic>
    <xdr:clientData/>
  </xdr:twoCellAnchor>
  <xdr:twoCellAnchor editAs="oneCell">
    <xdr:from>
      <xdr:col>1</xdr:col>
      <xdr:colOff>2257425</xdr:colOff>
      <xdr:row>0</xdr:row>
      <xdr:rowOff>36483</xdr:rowOff>
    </xdr:from>
    <xdr:to>
      <xdr:col>7</xdr:col>
      <xdr:colOff>35943</xdr:colOff>
      <xdr:row>0</xdr:row>
      <xdr:rowOff>1047750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581525" y="36483"/>
          <a:ext cx="2327658" cy="1011267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0</xdr:col>
      <xdr:colOff>0</xdr:colOff>
      <xdr:row>77</xdr:row>
      <xdr:rowOff>188701</xdr:rowOff>
    </xdr:from>
    <xdr:to>
      <xdr:col>0</xdr:col>
      <xdr:colOff>2220851</xdr:colOff>
      <xdr:row>84</xdr:row>
      <xdr:rowOff>89859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501341"/>
          <a:ext cx="2220851" cy="1234658"/>
        </a:xfrm>
        <a:prstGeom prst="rect">
          <a:avLst/>
        </a:prstGeom>
      </xdr:spPr>
    </xdr:pic>
    <xdr:clientData/>
  </xdr:twoCellAnchor>
  <xdr:twoCellAnchor editAs="oneCell">
    <xdr:from>
      <xdr:col>0</xdr:col>
      <xdr:colOff>7189</xdr:colOff>
      <xdr:row>173</xdr:row>
      <xdr:rowOff>21542</xdr:rowOff>
    </xdr:from>
    <xdr:to>
      <xdr:col>0</xdr:col>
      <xdr:colOff>2293189</xdr:colOff>
      <xdr:row>174</xdr:row>
      <xdr:rowOff>461850</xdr:rowOff>
    </xdr:to>
    <xdr:pic>
      <xdr:nvPicPr>
        <xdr:cNvPr id="14" name="Imagem 13"/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9" y="37069982"/>
          <a:ext cx="2286000" cy="943228"/>
        </a:xfrm>
        <a:prstGeom prst="rect">
          <a:avLst/>
        </a:prstGeom>
      </xdr:spPr>
    </xdr:pic>
    <xdr:clientData/>
  </xdr:twoCellAnchor>
  <xdr:twoCellAnchor editAs="oneCell">
    <xdr:from>
      <xdr:col>0</xdr:col>
      <xdr:colOff>35944</xdr:colOff>
      <xdr:row>178</xdr:row>
      <xdr:rowOff>21566</xdr:rowOff>
    </xdr:from>
    <xdr:to>
      <xdr:col>0</xdr:col>
      <xdr:colOff>2307566</xdr:colOff>
      <xdr:row>179</xdr:row>
      <xdr:rowOff>469961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44" y="38677826"/>
          <a:ext cx="2271622" cy="9513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64718</xdr:rowOff>
    </xdr:from>
    <xdr:to>
      <xdr:col>0</xdr:col>
      <xdr:colOff>2219409</xdr:colOff>
      <xdr:row>68</xdr:row>
      <xdr:rowOff>172547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824658"/>
          <a:ext cx="2219409" cy="900309"/>
        </a:xfrm>
        <a:prstGeom prst="rect">
          <a:avLst/>
        </a:prstGeom>
      </xdr:spPr>
    </xdr:pic>
    <xdr:clientData/>
  </xdr:twoCellAnchor>
  <xdr:twoCellAnchor editAs="oneCell">
    <xdr:from>
      <xdr:col>0</xdr:col>
      <xdr:colOff>197687</xdr:colOff>
      <xdr:row>197</xdr:row>
      <xdr:rowOff>44929</xdr:rowOff>
    </xdr:from>
    <xdr:to>
      <xdr:col>0</xdr:col>
      <xdr:colOff>2133240</xdr:colOff>
      <xdr:row>198</xdr:row>
      <xdr:rowOff>664954</xdr:rowOff>
    </xdr:to>
    <xdr:pic>
      <xdr:nvPicPr>
        <xdr:cNvPr id="17" name="Imagem 16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68" t="3659" r="5129"/>
        <a:stretch/>
      </xdr:blipFill>
      <xdr:spPr>
        <a:xfrm>
          <a:off x="197687" y="45703969"/>
          <a:ext cx="1935553" cy="818145"/>
        </a:xfrm>
        <a:prstGeom prst="rect">
          <a:avLst/>
        </a:prstGeom>
      </xdr:spPr>
    </xdr:pic>
    <xdr:clientData/>
  </xdr:twoCellAnchor>
  <xdr:twoCellAnchor editAs="oneCell">
    <xdr:from>
      <xdr:col>0</xdr:col>
      <xdr:colOff>251601</xdr:colOff>
      <xdr:row>193</xdr:row>
      <xdr:rowOff>53916</xdr:rowOff>
    </xdr:from>
    <xdr:to>
      <xdr:col>0</xdr:col>
      <xdr:colOff>2084717</xdr:colOff>
      <xdr:row>194</xdr:row>
      <xdr:rowOff>694911</xdr:rowOff>
    </xdr:to>
    <xdr:pic>
      <xdr:nvPicPr>
        <xdr:cNvPr id="18" name="Imagem 17"/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80" t="3703" r="4771" b="2203"/>
        <a:stretch/>
      </xdr:blipFill>
      <xdr:spPr>
        <a:xfrm>
          <a:off x="251601" y="44409936"/>
          <a:ext cx="1833116" cy="839115"/>
        </a:xfrm>
        <a:prstGeom prst="rect">
          <a:avLst/>
        </a:prstGeom>
      </xdr:spPr>
    </xdr:pic>
    <xdr:clientData/>
  </xdr:twoCellAnchor>
  <xdr:twoCellAnchor editAs="oneCell">
    <xdr:from>
      <xdr:col>0</xdr:col>
      <xdr:colOff>62902</xdr:colOff>
      <xdr:row>9</xdr:row>
      <xdr:rowOff>188702</xdr:rowOff>
    </xdr:from>
    <xdr:to>
      <xdr:col>0</xdr:col>
      <xdr:colOff>2246463</xdr:colOff>
      <xdr:row>18</xdr:row>
      <xdr:rowOff>98843</xdr:rowOff>
    </xdr:to>
    <xdr:pic>
      <xdr:nvPicPr>
        <xdr:cNvPr id="19" name="Imagem 18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02" y="3183362"/>
          <a:ext cx="2183561" cy="1693221"/>
        </a:xfrm>
        <a:prstGeom prst="rect">
          <a:avLst/>
        </a:prstGeom>
      </xdr:spPr>
    </xdr:pic>
    <xdr:clientData/>
  </xdr:twoCellAnchor>
  <xdr:twoCellAnchor editAs="oneCell">
    <xdr:from>
      <xdr:col>0</xdr:col>
      <xdr:colOff>26958</xdr:colOff>
      <xdr:row>24</xdr:row>
      <xdr:rowOff>134788</xdr:rowOff>
    </xdr:from>
    <xdr:to>
      <xdr:col>0</xdr:col>
      <xdr:colOff>2237476</xdr:colOff>
      <xdr:row>34</xdr:row>
      <xdr:rowOff>107830</xdr:rowOff>
    </xdr:to>
    <xdr:pic>
      <xdr:nvPicPr>
        <xdr:cNvPr id="20" name="Imagem 19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8" y="6093628"/>
          <a:ext cx="2210518" cy="1954242"/>
        </a:xfrm>
        <a:prstGeom prst="rect">
          <a:avLst/>
        </a:prstGeom>
      </xdr:spPr>
    </xdr:pic>
    <xdr:clientData/>
  </xdr:twoCellAnchor>
  <xdr:twoCellAnchor editAs="oneCell">
    <xdr:from>
      <xdr:col>0</xdr:col>
      <xdr:colOff>17971</xdr:colOff>
      <xdr:row>41</xdr:row>
      <xdr:rowOff>26958</xdr:rowOff>
    </xdr:from>
    <xdr:to>
      <xdr:col>0</xdr:col>
      <xdr:colOff>2230384</xdr:colOff>
      <xdr:row>44</xdr:row>
      <xdr:rowOff>8985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71" y="9346218"/>
          <a:ext cx="2212413" cy="1490787"/>
        </a:xfrm>
        <a:prstGeom prst="rect">
          <a:avLst/>
        </a:prstGeom>
      </xdr:spPr>
    </xdr:pic>
    <xdr:clientData/>
  </xdr:twoCellAnchor>
  <xdr:twoCellAnchor editAs="oneCell">
    <xdr:from>
      <xdr:col>0</xdr:col>
      <xdr:colOff>44929</xdr:colOff>
      <xdr:row>48</xdr:row>
      <xdr:rowOff>17973</xdr:rowOff>
    </xdr:from>
    <xdr:to>
      <xdr:col>0</xdr:col>
      <xdr:colOff>2219504</xdr:colOff>
      <xdr:row>55</xdr:row>
      <xdr:rowOff>177398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29" y="11623233"/>
          <a:ext cx="2174575" cy="1546265"/>
        </a:xfrm>
        <a:prstGeom prst="rect">
          <a:avLst/>
        </a:prstGeom>
      </xdr:spPr>
    </xdr:pic>
    <xdr:clientData/>
  </xdr:twoCellAnchor>
  <xdr:twoCellAnchor editAs="oneCell">
    <xdr:from>
      <xdr:col>0</xdr:col>
      <xdr:colOff>116817</xdr:colOff>
      <xdr:row>204</xdr:row>
      <xdr:rowOff>17971</xdr:rowOff>
    </xdr:from>
    <xdr:to>
      <xdr:col>0</xdr:col>
      <xdr:colOff>2147618</xdr:colOff>
      <xdr:row>207</xdr:row>
      <xdr:rowOff>390320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17" y="47856331"/>
          <a:ext cx="2030801" cy="1408669"/>
        </a:xfrm>
        <a:prstGeom prst="rect">
          <a:avLst/>
        </a:prstGeom>
      </xdr:spPr>
    </xdr:pic>
    <xdr:clientData/>
  </xdr:twoCellAnchor>
  <xdr:twoCellAnchor editAs="oneCell">
    <xdr:from>
      <xdr:col>0</xdr:col>
      <xdr:colOff>85070</xdr:colOff>
      <xdr:row>210</xdr:row>
      <xdr:rowOff>53915</xdr:rowOff>
    </xdr:from>
    <xdr:to>
      <xdr:col>0</xdr:col>
      <xdr:colOff>2201533</xdr:colOff>
      <xdr:row>213</xdr:row>
      <xdr:rowOff>392324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70" y="49751555"/>
          <a:ext cx="2116463" cy="1374729"/>
        </a:xfrm>
        <a:prstGeom prst="rect">
          <a:avLst/>
        </a:prstGeom>
      </xdr:spPr>
    </xdr:pic>
    <xdr:clientData/>
  </xdr:twoCellAnchor>
  <xdr:twoCellAnchor editAs="oneCell">
    <xdr:from>
      <xdr:col>0</xdr:col>
      <xdr:colOff>80873</xdr:colOff>
      <xdr:row>216</xdr:row>
      <xdr:rowOff>17972</xdr:rowOff>
    </xdr:from>
    <xdr:to>
      <xdr:col>0</xdr:col>
      <xdr:colOff>2165590</xdr:colOff>
      <xdr:row>219</xdr:row>
      <xdr:rowOff>386391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73" y="51567272"/>
          <a:ext cx="2084717" cy="1404739"/>
        </a:xfrm>
        <a:prstGeom prst="rect">
          <a:avLst/>
        </a:prstGeom>
      </xdr:spPr>
    </xdr:pic>
    <xdr:clientData/>
  </xdr:twoCellAnchor>
  <xdr:twoCellAnchor editAs="oneCell">
    <xdr:from>
      <xdr:col>0</xdr:col>
      <xdr:colOff>143775</xdr:colOff>
      <xdr:row>222</xdr:row>
      <xdr:rowOff>26956</xdr:rowOff>
    </xdr:from>
    <xdr:to>
      <xdr:col>0</xdr:col>
      <xdr:colOff>2156604</xdr:colOff>
      <xdr:row>225</xdr:row>
      <xdr:rowOff>368416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75" y="53435536"/>
          <a:ext cx="2012829" cy="1377780"/>
        </a:xfrm>
        <a:prstGeom prst="rect">
          <a:avLst/>
        </a:prstGeom>
      </xdr:spPr>
    </xdr:pic>
    <xdr:clientData/>
  </xdr:twoCellAnchor>
  <xdr:twoCellAnchor editAs="oneCell">
    <xdr:from>
      <xdr:col>0</xdr:col>
      <xdr:colOff>125802</xdr:colOff>
      <xdr:row>228</xdr:row>
      <xdr:rowOff>35383</xdr:rowOff>
    </xdr:from>
    <xdr:to>
      <xdr:col>0</xdr:col>
      <xdr:colOff>2147618</xdr:colOff>
      <xdr:row>231</xdr:row>
      <xdr:rowOff>377407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802" y="55280383"/>
          <a:ext cx="2021816" cy="1385964"/>
        </a:xfrm>
        <a:prstGeom prst="rect">
          <a:avLst/>
        </a:prstGeom>
      </xdr:spPr>
    </xdr:pic>
    <xdr:clientData/>
  </xdr:twoCellAnchor>
  <xdr:twoCellAnchor editAs="oneCell">
    <xdr:from>
      <xdr:col>0</xdr:col>
      <xdr:colOff>35944</xdr:colOff>
      <xdr:row>234</xdr:row>
      <xdr:rowOff>53915</xdr:rowOff>
    </xdr:from>
    <xdr:to>
      <xdr:col>0</xdr:col>
      <xdr:colOff>2236651</xdr:colOff>
      <xdr:row>237</xdr:row>
      <xdr:rowOff>332478</xdr:rowOff>
    </xdr:to>
    <xdr:pic>
      <xdr:nvPicPr>
        <xdr:cNvPr id="28" name="Imagem 27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44" y="57158195"/>
          <a:ext cx="2200707" cy="1322503"/>
        </a:xfrm>
        <a:prstGeom prst="rect">
          <a:avLst/>
        </a:prstGeom>
      </xdr:spPr>
    </xdr:pic>
    <xdr:clientData/>
  </xdr:twoCellAnchor>
  <xdr:twoCellAnchor editAs="oneCell">
    <xdr:from>
      <xdr:col>0</xdr:col>
      <xdr:colOff>35945</xdr:colOff>
      <xdr:row>171</xdr:row>
      <xdr:rowOff>7188</xdr:rowOff>
    </xdr:from>
    <xdr:to>
      <xdr:col>0</xdr:col>
      <xdr:colOff>2314755</xdr:colOff>
      <xdr:row>172</xdr:row>
      <xdr:rowOff>466950</xdr:rowOff>
    </xdr:to>
    <xdr:pic>
      <xdr:nvPicPr>
        <xdr:cNvPr id="29" name="Imagem 28"/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15" t="7640" r="11595" b="22754"/>
        <a:stretch/>
      </xdr:blipFill>
      <xdr:spPr>
        <a:xfrm>
          <a:off x="35945" y="36049788"/>
          <a:ext cx="2278810" cy="962682"/>
        </a:xfrm>
        <a:prstGeom prst="rect">
          <a:avLst/>
        </a:prstGeom>
      </xdr:spPr>
    </xdr:pic>
    <xdr:clientData/>
  </xdr:twoCellAnchor>
  <xdr:twoCellAnchor editAs="oneCell">
    <xdr:from>
      <xdr:col>0</xdr:col>
      <xdr:colOff>35937</xdr:colOff>
      <xdr:row>180</xdr:row>
      <xdr:rowOff>38188</xdr:rowOff>
    </xdr:from>
    <xdr:to>
      <xdr:col>0</xdr:col>
      <xdr:colOff>2300376</xdr:colOff>
      <xdr:row>181</xdr:row>
      <xdr:rowOff>474431</xdr:rowOff>
    </xdr:to>
    <xdr:pic>
      <xdr:nvPicPr>
        <xdr:cNvPr id="30" name="Imagem 29"/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61" t="25008" r="22637" b="28042"/>
        <a:stretch/>
      </xdr:blipFill>
      <xdr:spPr>
        <a:xfrm>
          <a:off x="35937" y="39700288"/>
          <a:ext cx="2264439" cy="939163"/>
        </a:xfrm>
        <a:prstGeom prst="rect">
          <a:avLst/>
        </a:prstGeom>
      </xdr:spPr>
    </xdr:pic>
    <xdr:clientData/>
  </xdr:twoCellAnchor>
  <xdr:twoCellAnchor editAs="oneCell">
    <xdr:from>
      <xdr:col>0</xdr:col>
      <xdr:colOff>28755</xdr:colOff>
      <xdr:row>187</xdr:row>
      <xdr:rowOff>26935</xdr:rowOff>
    </xdr:from>
    <xdr:to>
      <xdr:col>0</xdr:col>
      <xdr:colOff>2300377</xdr:colOff>
      <xdr:row>188</xdr:row>
      <xdr:rowOff>467241</xdr:rowOff>
    </xdr:to>
    <xdr:pic>
      <xdr:nvPicPr>
        <xdr:cNvPr id="31" name="Imagem 30"/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25" t="19385" r="21310" b="31513"/>
        <a:stretch/>
      </xdr:blipFill>
      <xdr:spPr>
        <a:xfrm>
          <a:off x="28755" y="42302695"/>
          <a:ext cx="2271622" cy="943226"/>
        </a:xfrm>
        <a:prstGeom prst="rect">
          <a:avLst/>
        </a:prstGeom>
      </xdr:spPr>
    </xdr:pic>
    <xdr:clientData/>
  </xdr:twoCellAnchor>
  <xdr:twoCellAnchor editAs="oneCell">
    <xdr:from>
      <xdr:col>0</xdr:col>
      <xdr:colOff>35939</xdr:colOff>
      <xdr:row>185</xdr:row>
      <xdr:rowOff>21566</xdr:rowOff>
    </xdr:from>
    <xdr:to>
      <xdr:col>0</xdr:col>
      <xdr:colOff>2300376</xdr:colOff>
      <xdr:row>186</xdr:row>
      <xdr:rowOff>469796</xdr:rowOff>
    </xdr:to>
    <xdr:pic>
      <xdr:nvPicPr>
        <xdr:cNvPr id="32" name="Imagem 31"/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54" t="17380" r="13114" b="15869"/>
        <a:stretch/>
      </xdr:blipFill>
      <xdr:spPr>
        <a:xfrm>
          <a:off x="35939" y="41291486"/>
          <a:ext cx="2264437" cy="951150"/>
        </a:xfrm>
        <a:prstGeom prst="rect">
          <a:avLst/>
        </a:prstGeom>
      </xdr:spPr>
    </xdr:pic>
    <xdr:clientData/>
  </xdr:twoCellAnchor>
  <xdr:twoCellAnchor editAs="oneCell">
    <xdr:from>
      <xdr:col>1</xdr:col>
      <xdr:colOff>2257425</xdr:colOff>
      <xdr:row>0</xdr:row>
      <xdr:rowOff>36483</xdr:rowOff>
    </xdr:from>
    <xdr:to>
      <xdr:col>8</xdr:col>
      <xdr:colOff>0</xdr:colOff>
      <xdr:row>0</xdr:row>
      <xdr:rowOff>1047750</xdr:rowOff>
    </xdr:to>
    <xdr:pic>
      <xdr:nvPicPr>
        <xdr:cNvPr id="33" name="Imagem 32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581525" y="36483"/>
          <a:ext cx="2383155" cy="1011267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0</xdr:col>
      <xdr:colOff>230044</xdr:colOff>
      <xdr:row>240</xdr:row>
      <xdr:rowOff>35945</xdr:rowOff>
    </xdr:from>
    <xdr:to>
      <xdr:col>0</xdr:col>
      <xdr:colOff>2106290</xdr:colOff>
      <xdr:row>243</xdr:row>
      <xdr:rowOff>388190</xdr:rowOff>
    </xdr:to>
    <xdr:pic>
      <xdr:nvPicPr>
        <xdr:cNvPr id="34" name="Imagem 33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044" y="58991885"/>
          <a:ext cx="1876246" cy="13809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17972</xdr:colOff>
      <xdr:row>109</xdr:row>
      <xdr:rowOff>80874</xdr:rowOff>
    </xdr:from>
    <xdr:to>
      <xdr:col>0</xdr:col>
      <xdr:colOff>2237450</xdr:colOff>
      <xdr:row>118</xdr:row>
      <xdr:rowOff>71345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72" y="23596194"/>
          <a:ext cx="2219478" cy="17735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38101</xdr:colOff>
      <xdr:row>124</xdr:row>
      <xdr:rowOff>38100</xdr:rowOff>
    </xdr:from>
    <xdr:to>
      <xdr:col>0</xdr:col>
      <xdr:colOff>2209801</xdr:colOff>
      <xdr:row>133</xdr:row>
      <xdr:rowOff>152400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101" y="26509980"/>
          <a:ext cx="2171700" cy="1897380"/>
        </a:xfrm>
        <a:prstGeom prst="rect">
          <a:avLst/>
        </a:prstGeom>
      </xdr:spPr>
    </xdr:pic>
    <xdr:clientData/>
  </xdr:twoCellAnchor>
  <xdr:twoCellAnchor>
    <xdr:from>
      <xdr:col>0</xdr:col>
      <xdr:colOff>80873</xdr:colOff>
      <xdr:row>155</xdr:row>
      <xdr:rowOff>53914</xdr:rowOff>
    </xdr:from>
    <xdr:to>
      <xdr:col>1</xdr:col>
      <xdr:colOff>0</xdr:colOff>
      <xdr:row>162</xdr:row>
      <xdr:rowOff>143773</xdr:rowOff>
    </xdr:to>
    <xdr:pic>
      <xdr:nvPicPr>
        <xdr:cNvPr id="4" name="Imagem 1"/>
        <xdr:cNvPicPr preferRelativeResize="0"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" t="13530" r="-3535"/>
        <a:stretch>
          <a:fillRect/>
        </a:stretch>
      </xdr:blipFill>
      <xdr:spPr bwMode="auto">
        <a:xfrm>
          <a:off x="80873" y="32644654"/>
          <a:ext cx="2243227" cy="1476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26957</xdr:colOff>
      <xdr:row>139</xdr:row>
      <xdr:rowOff>130655</xdr:rowOff>
    </xdr:from>
    <xdr:to>
      <xdr:col>0</xdr:col>
      <xdr:colOff>2246282</xdr:colOff>
      <xdr:row>147</xdr:row>
      <xdr:rowOff>47804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7" y="29566715"/>
          <a:ext cx="2219325" cy="1502109"/>
        </a:xfrm>
        <a:prstGeom prst="rect">
          <a:avLst/>
        </a:prstGeom>
      </xdr:spPr>
    </xdr:pic>
    <xdr:clientData/>
  </xdr:twoCellAnchor>
  <xdr:twoCellAnchor editAs="oneCell">
    <xdr:from>
      <xdr:col>0</xdr:col>
      <xdr:colOff>11094</xdr:colOff>
      <xdr:row>94</xdr:row>
      <xdr:rowOff>188704</xdr:rowOff>
    </xdr:from>
    <xdr:to>
      <xdr:col>0</xdr:col>
      <xdr:colOff>2219505</xdr:colOff>
      <xdr:row>101</xdr:row>
      <xdr:rowOff>161746</xdr:rowOff>
    </xdr:to>
    <xdr:pic>
      <xdr:nvPicPr>
        <xdr:cNvPr id="6" name="Imagem 5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45" r="1645" b="12936"/>
        <a:stretch/>
      </xdr:blipFill>
      <xdr:spPr>
        <a:xfrm>
          <a:off x="11094" y="20747464"/>
          <a:ext cx="2208411" cy="1359882"/>
        </a:xfrm>
        <a:prstGeom prst="rect">
          <a:avLst/>
        </a:prstGeom>
      </xdr:spPr>
    </xdr:pic>
    <xdr:clientData/>
  </xdr:twoCellAnchor>
  <xdr:twoCellAnchor editAs="oneCell">
    <xdr:from>
      <xdr:col>0</xdr:col>
      <xdr:colOff>80873</xdr:colOff>
      <xdr:row>246</xdr:row>
      <xdr:rowOff>168026</xdr:rowOff>
    </xdr:from>
    <xdr:to>
      <xdr:col>1</xdr:col>
      <xdr:colOff>80664</xdr:colOff>
      <xdr:row>251</xdr:row>
      <xdr:rowOff>134429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73" y="60952766"/>
          <a:ext cx="2323891" cy="1619943"/>
        </a:xfrm>
        <a:prstGeom prst="rect">
          <a:avLst/>
        </a:prstGeom>
      </xdr:spPr>
    </xdr:pic>
    <xdr:clientData/>
  </xdr:twoCellAnchor>
  <xdr:twoCellAnchor editAs="oneCell">
    <xdr:from>
      <xdr:col>0</xdr:col>
      <xdr:colOff>62901</xdr:colOff>
      <xdr:row>252</xdr:row>
      <xdr:rowOff>404361</xdr:rowOff>
    </xdr:from>
    <xdr:to>
      <xdr:col>0</xdr:col>
      <xdr:colOff>1089947</xdr:colOff>
      <xdr:row>256</xdr:row>
      <xdr:rowOff>358868</xdr:rowOff>
    </xdr:to>
    <xdr:pic>
      <xdr:nvPicPr>
        <xdr:cNvPr id="8" name="Imagem 7"/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75" t="16619" r="32319" b="6553"/>
        <a:stretch/>
      </xdr:blipFill>
      <xdr:spPr>
        <a:xfrm>
          <a:off x="62901" y="62819781"/>
          <a:ext cx="1027046" cy="1387067"/>
        </a:xfrm>
        <a:prstGeom prst="rect">
          <a:avLst/>
        </a:prstGeom>
      </xdr:spPr>
    </xdr:pic>
    <xdr:clientData/>
  </xdr:twoCellAnchor>
  <xdr:twoCellAnchor editAs="oneCell">
    <xdr:from>
      <xdr:col>0</xdr:col>
      <xdr:colOff>1195117</xdr:colOff>
      <xdr:row>253</xdr:row>
      <xdr:rowOff>0</xdr:rowOff>
    </xdr:from>
    <xdr:to>
      <xdr:col>0</xdr:col>
      <xdr:colOff>2210458</xdr:colOff>
      <xdr:row>256</xdr:row>
      <xdr:rowOff>314439</xdr:rowOff>
    </xdr:to>
    <xdr:pic>
      <xdr:nvPicPr>
        <xdr:cNvPr id="9" name="Imagem 8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86" t="8862" r="31390" b="2656"/>
        <a:stretch/>
      </xdr:blipFill>
      <xdr:spPr>
        <a:xfrm>
          <a:off x="1195117" y="62819280"/>
          <a:ext cx="1015341" cy="1343139"/>
        </a:xfrm>
        <a:prstGeom prst="rect">
          <a:avLst/>
        </a:prstGeom>
      </xdr:spPr>
    </xdr:pic>
    <xdr:clientData/>
  </xdr:twoCellAnchor>
  <xdr:twoCellAnchor editAs="oneCell">
    <xdr:from>
      <xdr:col>0</xdr:col>
      <xdr:colOff>188703</xdr:colOff>
      <xdr:row>259</xdr:row>
      <xdr:rowOff>98845</xdr:rowOff>
    </xdr:from>
    <xdr:to>
      <xdr:col>0</xdr:col>
      <xdr:colOff>2070378</xdr:colOff>
      <xdr:row>262</xdr:row>
      <xdr:rowOff>358384</xdr:rowOff>
    </xdr:to>
    <xdr:pic>
      <xdr:nvPicPr>
        <xdr:cNvPr id="10" name="Imagem 9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48" t="9586" r="10091" b="8188"/>
        <a:stretch/>
      </xdr:blipFill>
      <xdr:spPr>
        <a:xfrm>
          <a:off x="188703" y="64754545"/>
          <a:ext cx="1881675" cy="1303479"/>
        </a:xfrm>
        <a:prstGeom prst="rect">
          <a:avLst/>
        </a:prstGeom>
      </xdr:spPr>
    </xdr:pic>
    <xdr:clientData/>
  </xdr:twoCellAnchor>
  <xdr:twoCellAnchor editAs="oneCell">
    <xdr:from>
      <xdr:col>0</xdr:col>
      <xdr:colOff>98844</xdr:colOff>
      <xdr:row>265</xdr:row>
      <xdr:rowOff>47955</xdr:rowOff>
    </xdr:from>
    <xdr:to>
      <xdr:col>0</xdr:col>
      <xdr:colOff>2021816</xdr:colOff>
      <xdr:row>268</xdr:row>
      <xdr:rowOff>366084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73" r="1328" b="2885"/>
        <a:stretch/>
      </xdr:blipFill>
      <xdr:spPr>
        <a:xfrm>
          <a:off x="98844" y="66555315"/>
          <a:ext cx="1922972" cy="1346829"/>
        </a:xfrm>
        <a:prstGeom prst="rect">
          <a:avLst/>
        </a:prstGeom>
      </xdr:spPr>
    </xdr:pic>
    <xdr:clientData/>
  </xdr:twoCellAnchor>
  <xdr:twoCellAnchor editAs="oneCell">
    <xdr:from>
      <xdr:col>1</xdr:col>
      <xdr:colOff>2257425</xdr:colOff>
      <xdr:row>0</xdr:row>
      <xdr:rowOff>36483</xdr:rowOff>
    </xdr:from>
    <xdr:to>
      <xdr:col>7</xdr:col>
      <xdr:colOff>35943</xdr:colOff>
      <xdr:row>0</xdr:row>
      <xdr:rowOff>1047750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581525" y="36483"/>
          <a:ext cx="2327658" cy="1011267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0</xdr:col>
      <xdr:colOff>0</xdr:colOff>
      <xdr:row>77</xdr:row>
      <xdr:rowOff>188701</xdr:rowOff>
    </xdr:from>
    <xdr:to>
      <xdr:col>0</xdr:col>
      <xdr:colOff>2220851</xdr:colOff>
      <xdr:row>84</xdr:row>
      <xdr:rowOff>89859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501341"/>
          <a:ext cx="2220851" cy="1234658"/>
        </a:xfrm>
        <a:prstGeom prst="rect">
          <a:avLst/>
        </a:prstGeom>
      </xdr:spPr>
    </xdr:pic>
    <xdr:clientData/>
  </xdr:twoCellAnchor>
  <xdr:twoCellAnchor editAs="oneCell">
    <xdr:from>
      <xdr:col>0</xdr:col>
      <xdr:colOff>7189</xdr:colOff>
      <xdr:row>173</xdr:row>
      <xdr:rowOff>21542</xdr:rowOff>
    </xdr:from>
    <xdr:to>
      <xdr:col>0</xdr:col>
      <xdr:colOff>2255089</xdr:colOff>
      <xdr:row>174</xdr:row>
      <xdr:rowOff>461850</xdr:rowOff>
    </xdr:to>
    <xdr:pic>
      <xdr:nvPicPr>
        <xdr:cNvPr id="14" name="Imagem 13"/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9" y="37069982"/>
          <a:ext cx="2286000" cy="943228"/>
        </a:xfrm>
        <a:prstGeom prst="rect">
          <a:avLst/>
        </a:prstGeom>
      </xdr:spPr>
    </xdr:pic>
    <xdr:clientData/>
  </xdr:twoCellAnchor>
  <xdr:twoCellAnchor editAs="oneCell">
    <xdr:from>
      <xdr:col>0</xdr:col>
      <xdr:colOff>35944</xdr:colOff>
      <xdr:row>178</xdr:row>
      <xdr:rowOff>21566</xdr:rowOff>
    </xdr:from>
    <xdr:to>
      <xdr:col>1</xdr:col>
      <xdr:colOff>2516</xdr:colOff>
      <xdr:row>179</xdr:row>
      <xdr:rowOff>469961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44" y="38677826"/>
          <a:ext cx="2271622" cy="9513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64718</xdr:rowOff>
    </xdr:from>
    <xdr:to>
      <xdr:col>0</xdr:col>
      <xdr:colOff>2219409</xdr:colOff>
      <xdr:row>68</xdr:row>
      <xdr:rowOff>172547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824658"/>
          <a:ext cx="2219409" cy="900309"/>
        </a:xfrm>
        <a:prstGeom prst="rect">
          <a:avLst/>
        </a:prstGeom>
      </xdr:spPr>
    </xdr:pic>
    <xdr:clientData/>
  </xdr:twoCellAnchor>
  <xdr:twoCellAnchor editAs="oneCell">
    <xdr:from>
      <xdr:col>0</xdr:col>
      <xdr:colOff>197687</xdr:colOff>
      <xdr:row>197</xdr:row>
      <xdr:rowOff>44929</xdr:rowOff>
    </xdr:from>
    <xdr:to>
      <xdr:col>0</xdr:col>
      <xdr:colOff>2133240</xdr:colOff>
      <xdr:row>198</xdr:row>
      <xdr:rowOff>664954</xdr:rowOff>
    </xdr:to>
    <xdr:pic>
      <xdr:nvPicPr>
        <xdr:cNvPr id="17" name="Imagem 16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68" t="3659" r="5129"/>
        <a:stretch/>
      </xdr:blipFill>
      <xdr:spPr>
        <a:xfrm>
          <a:off x="197687" y="45703969"/>
          <a:ext cx="1935553" cy="818145"/>
        </a:xfrm>
        <a:prstGeom prst="rect">
          <a:avLst/>
        </a:prstGeom>
      </xdr:spPr>
    </xdr:pic>
    <xdr:clientData/>
  </xdr:twoCellAnchor>
  <xdr:twoCellAnchor editAs="oneCell">
    <xdr:from>
      <xdr:col>0</xdr:col>
      <xdr:colOff>251601</xdr:colOff>
      <xdr:row>193</xdr:row>
      <xdr:rowOff>53916</xdr:rowOff>
    </xdr:from>
    <xdr:to>
      <xdr:col>0</xdr:col>
      <xdr:colOff>2084717</xdr:colOff>
      <xdr:row>194</xdr:row>
      <xdr:rowOff>694911</xdr:rowOff>
    </xdr:to>
    <xdr:pic>
      <xdr:nvPicPr>
        <xdr:cNvPr id="18" name="Imagem 17"/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80" t="3703" r="4771" b="2203"/>
        <a:stretch/>
      </xdr:blipFill>
      <xdr:spPr>
        <a:xfrm>
          <a:off x="251601" y="44409936"/>
          <a:ext cx="1833116" cy="839115"/>
        </a:xfrm>
        <a:prstGeom prst="rect">
          <a:avLst/>
        </a:prstGeom>
      </xdr:spPr>
    </xdr:pic>
    <xdr:clientData/>
  </xdr:twoCellAnchor>
  <xdr:twoCellAnchor editAs="oneCell">
    <xdr:from>
      <xdr:col>0</xdr:col>
      <xdr:colOff>62902</xdr:colOff>
      <xdr:row>9</xdr:row>
      <xdr:rowOff>188702</xdr:rowOff>
    </xdr:from>
    <xdr:to>
      <xdr:col>0</xdr:col>
      <xdr:colOff>2246463</xdr:colOff>
      <xdr:row>18</xdr:row>
      <xdr:rowOff>98843</xdr:rowOff>
    </xdr:to>
    <xdr:pic>
      <xdr:nvPicPr>
        <xdr:cNvPr id="19" name="Imagem 18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02" y="3183362"/>
          <a:ext cx="2183561" cy="1693221"/>
        </a:xfrm>
        <a:prstGeom prst="rect">
          <a:avLst/>
        </a:prstGeom>
      </xdr:spPr>
    </xdr:pic>
    <xdr:clientData/>
  </xdr:twoCellAnchor>
  <xdr:twoCellAnchor editAs="oneCell">
    <xdr:from>
      <xdr:col>0</xdr:col>
      <xdr:colOff>26958</xdr:colOff>
      <xdr:row>24</xdr:row>
      <xdr:rowOff>134788</xdr:rowOff>
    </xdr:from>
    <xdr:to>
      <xdr:col>0</xdr:col>
      <xdr:colOff>2237476</xdr:colOff>
      <xdr:row>34</xdr:row>
      <xdr:rowOff>107830</xdr:rowOff>
    </xdr:to>
    <xdr:pic>
      <xdr:nvPicPr>
        <xdr:cNvPr id="20" name="Imagem 19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8" y="6093628"/>
          <a:ext cx="2210518" cy="1954242"/>
        </a:xfrm>
        <a:prstGeom prst="rect">
          <a:avLst/>
        </a:prstGeom>
      </xdr:spPr>
    </xdr:pic>
    <xdr:clientData/>
  </xdr:twoCellAnchor>
  <xdr:twoCellAnchor editAs="oneCell">
    <xdr:from>
      <xdr:col>0</xdr:col>
      <xdr:colOff>17971</xdr:colOff>
      <xdr:row>41</xdr:row>
      <xdr:rowOff>26958</xdr:rowOff>
    </xdr:from>
    <xdr:to>
      <xdr:col>0</xdr:col>
      <xdr:colOff>2230384</xdr:colOff>
      <xdr:row>44</xdr:row>
      <xdr:rowOff>8985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71" y="9346218"/>
          <a:ext cx="2212413" cy="1490787"/>
        </a:xfrm>
        <a:prstGeom prst="rect">
          <a:avLst/>
        </a:prstGeom>
      </xdr:spPr>
    </xdr:pic>
    <xdr:clientData/>
  </xdr:twoCellAnchor>
  <xdr:twoCellAnchor editAs="oneCell">
    <xdr:from>
      <xdr:col>0</xdr:col>
      <xdr:colOff>44929</xdr:colOff>
      <xdr:row>48</xdr:row>
      <xdr:rowOff>17973</xdr:rowOff>
    </xdr:from>
    <xdr:to>
      <xdr:col>0</xdr:col>
      <xdr:colOff>2219504</xdr:colOff>
      <xdr:row>55</xdr:row>
      <xdr:rowOff>177398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29" y="11623233"/>
          <a:ext cx="2174575" cy="1546265"/>
        </a:xfrm>
        <a:prstGeom prst="rect">
          <a:avLst/>
        </a:prstGeom>
      </xdr:spPr>
    </xdr:pic>
    <xdr:clientData/>
  </xdr:twoCellAnchor>
  <xdr:twoCellAnchor editAs="oneCell">
    <xdr:from>
      <xdr:col>0</xdr:col>
      <xdr:colOff>116817</xdr:colOff>
      <xdr:row>204</xdr:row>
      <xdr:rowOff>17971</xdr:rowOff>
    </xdr:from>
    <xdr:to>
      <xdr:col>0</xdr:col>
      <xdr:colOff>2147618</xdr:colOff>
      <xdr:row>207</xdr:row>
      <xdr:rowOff>390320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17" y="47856331"/>
          <a:ext cx="2030801" cy="1408669"/>
        </a:xfrm>
        <a:prstGeom prst="rect">
          <a:avLst/>
        </a:prstGeom>
      </xdr:spPr>
    </xdr:pic>
    <xdr:clientData/>
  </xdr:twoCellAnchor>
  <xdr:twoCellAnchor editAs="oneCell">
    <xdr:from>
      <xdr:col>0</xdr:col>
      <xdr:colOff>85070</xdr:colOff>
      <xdr:row>210</xdr:row>
      <xdr:rowOff>53915</xdr:rowOff>
    </xdr:from>
    <xdr:to>
      <xdr:col>0</xdr:col>
      <xdr:colOff>2201533</xdr:colOff>
      <xdr:row>213</xdr:row>
      <xdr:rowOff>392324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70" y="49751555"/>
          <a:ext cx="2116463" cy="1374729"/>
        </a:xfrm>
        <a:prstGeom prst="rect">
          <a:avLst/>
        </a:prstGeom>
      </xdr:spPr>
    </xdr:pic>
    <xdr:clientData/>
  </xdr:twoCellAnchor>
  <xdr:twoCellAnchor editAs="oneCell">
    <xdr:from>
      <xdr:col>0</xdr:col>
      <xdr:colOff>80873</xdr:colOff>
      <xdr:row>216</xdr:row>
      <xdr:rowOff>17972</xdr:rowOff>
    </xdr:from>
    <xdr:to>
      <xdr:col>0</xdr:col>
      <xdr:colOff>2165590</xdr:colOff>
      <xdr:row>219</xdr:row>
      <xdr:rowOff>386391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73" y="51567272"/>
          <a:ext cx="2084717" cy="1404739"/>
        </a:xfrm>
        <a:prstGeom prst="rect">
          <a:avLst/>
        </a:prstGeom>
      </xdr:spPr>
    </xdr:pic>
    <xdr:clientData/>
  </xdr:twoCellAnchor>
  <xdr:twoCellAnchor editAs="oneCell">
    <xdr:from>
      <xdr:col>0</xdr:col>
      <xdr:colOff>143775</xdr:colOff>
      <xdr:row>222</xdr:row>
      <xdr:rowOff>26956</xdr:rowOff>
    </xdr:from>
    <xdr:to>
      <xdr:col>0</xdr:col>
      <xdr:colOff>2156604</xdr:colOff>
      <xdr:row>225</xdr:row>
      <xdr:rowOff>368416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75" y="53435536"/>
          <a:ext cx="2012829" cy="1377780"/>
        </a:xfrm>
        <a:prstGeom prst="rect">
          <a:avLst/>
        </a:prstGeom>
      </xdr:spPr>
    </xdr:pic>
    <xdr:clientData/>
  </xdr:twoCellAnchor>
  <xdr:twoCellAnchor editAs="oneCell">
    <xdr:from>
      <xdr:col>0</xdr:col>
      <xdr:colOff>125802</xdr:colOff>
      <xdr:row>228</xdr:row>
      <xdr:rowOff>35383</xdr:rowOff>
    </xdr:from>
    <xdr:to>
      <xdr:col>0</xdr:col>
      <xdr:colOff>2147618</xdr:colOff>
      <xdr:row>231</xdr:row>
      <xdr:rowOff>377407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802" y="55280383"/>
          <a:ext cx="2021816" cy="1385964"/>
        </a:xfrm>
        <a:prstGeom prst="rect">
          <a:avLst/>
        </a:prstGeom>
      </xdr:spPr>
    </xdr:pic>
    <xdr:clientData/>
  </xdr:twoCellAnchor>
  <xdr:twoCellAnchor editAs="oneCell">
    <xdr:from>
      <xdr:col>0</xdr:col>
      <xdr:colOff>35944</xdr:colOff>
      <xdr:row>234</xdr:row>
      <xdr:rowOff>53915</xdr:rowOff>
    </xdr:from>
    <xdr:to>
      <xdr:col>0</xdr:col>
      <xdr:colOff>2236651</xdr:colOff>
      <xdr:row>237</xdr:row>
      <xdr:rowOff>332478</xdr:rowOff>
    </xdr:to>
    <xdr:pic>
      <xdr:nvPicPr>
        <xdr:cNvPr id="28" name="Imagem 27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44" y="57158195"/>
          <a:ext cx="2200707" cy="1322503"/>
        </a:xfrm>
        <a:prstGeom prst="rect">
          <a:avLst/>
        </a:prstGeom>
      </xdr:spPr>
    </xdr:pic>
    <xdr:clientData/>
  </xdr:twoCellAnchor>
  <xdr:twoCellAnchor editAs="oneCell">
    <xdr:from>
      <xdr:col>0</xdr:col>
      <xdr:colOff>35945</xdr:colOff>
      <xdr:row>171</xdr:row>
      <xdr:rowOff>7188</xdr:rowOff>
    </xdr:from>
    <xdr:to>
      <xdr:col>1</xdr:col>
      <xdr:colOff>180</xdr:colOff>
      <xdr:row>172</xdr:row>
      <xdr:rowOff>466950</xdr:rowOff>
    </xdr:to>
    <xdr:pic>
      <xdr:nvPicPr>
        <xdr:cNvPr id="29" name="Imagem 28"/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15" t="7640" r="11595" b="22754"/>
        <a:stretch/>
      </xdr:blipFill>
      <xdr:spPr>
        <a:xfrm>
          <a:off x="35945" y="36049788"/>
          <a:ext cx="2278810" cy="962682"/>
        </a:xfrm>
        <a:prstGeom prst="rect">
          <a:avLst/>
        </a:prstGeom>
      </xdr:spPr>
    </xdr:pic>
    <xdr:clientData/>
  </xdr:twoCellAnchor>
  <xdr:twoCellAnchor editAs="oneCell">
    <xdr:from>
      <xdr:col>0</xdr:col>
      <xdr:colOff>35937</xdr:colOff>
      <xdr:row>180</xdr:row>
      <xdr:rowOff>38188</xdr:rowOff>
    </xdr:from>
    <xdr:to>
      <xdr:col>0</xdr:col>
      <xdr:colOff>2252751</xdr:colOff>
      <xdr:row>181</xdr:row>
      <xdr:rowOff>474431</xdr:rowOff>
    </xdr:to>
    <xdr:pic>
      <xdr:nvPicPr>
        <xdr:cNvPr id="30" name="Imagem 29"/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61" t="25008" r="22637" b="28042"/>
        <a:stretch/>
      </xdr:blipFill>
      <xdr:spPr>
        <a:xfrm>
          <a:off x="35937" y="39700288"/>
          <a:ext cx="2264439" cy="939163"/>
        </a:xfrm>
        <a:prstGeom prst="rect">
          <a:avLst/>
        </a:prstGeom>
      </xdr:spPr>
    </xdr:pic>
    <xdr:clientData/>
  </xdr:twoCellAnchor>
  <xdr:twoCellAnchor editAs="oneCell">
    <xdr:from>
      <xdr:col>0</xdr:col>
      <xdr:colOff>28755</xdr:colOff>
      <xdr:row>187</xdr:row>
      <xdr:rowOff>26935</xdr:rowOff>
    </xdr:from>
    <xdr:to>
      <xdr:col>0</xdr:col>
      <xdr:colOff>2252752</xdr:colOff>
      <xdr:row>188</xdr:row>
      <xdr:rowOff>467241</xdr:rowOff>
    </xdr:to>
    <xdr:pic>
      <xdr:nvPicPr>
        <xdr:cNvPr id="31" name="Imagem 30"/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25" t="19385" r="21310" b="31513"/>
        <a:stretch/>
      </xdr:blipFill>
      <xdr:spPr>
        <a:xfrm>
          <a:off x="28755" y="42302695"/>
          <a:ext cx="2271622" cy="943226"/>
        </a:xfrm>
        <a:prstGeom prst="rect">
          <a:avLst/>
        </a:prstGeom>
      </xdr:spPr>
    </xdr:pic>
    <xdr:clientData/>
  </xdr:twoCellAnchor>
  <xdr:twoCellAnchor editAs="oneCell">
    <xdr:from>
      <xdr:col>0</xdr:col>
      <xdr:colOff>35939</xdr:colOff>
      <xdr:row>185</xdr:row>
      <xdr:rowOff>21566</xdr:rowOff>
    </xdr:from>
    <xdr:to>
      <xdr:col>0</xdr:col>
      <xdr:colOff>2252751</xdr:colOff>
      <xdr:row>186</xdr:row>
      <xdr:rowOff>469796</xdr:rowOff>
    </xdr:to>
    <xdr:pic>
      <xdr:nvPicPr>
        <xdr:cNvPr id="32" name="Imagem 31"/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54" t="17380" r="13114" b="15869"/>
        <a:stretch/>
      </xdr:blipFill>
      <xdr:spPr>
        <a:xfrm>
          <a:off x="35939" y="41291486"/>
          <a:ext cx="2264437" cy="951150"/>
        </a:xfrm>
        <a:prstGeom prst="rect">
          <a:avLst/>
        </a:prstGeom>
      </xdr:spPr>
    </xdr:pic>
    <xdr:clientData/>
  </xdr:twoCellAnchor>
  <xdr:twoCellAnchor editAs="oneCell">
    <xdr:from>
      <xdr:col>1</xdr:col>
      <xdr:colOff>2257425</xdr:colOff>
      <xdr:row>0</xdr:row>
      <xdr:rowOff>36483</xdr:rowOff>
    </xdr:from>
    <xdr:to>
      <xdr:col>10</xdr:col>
      <xdr:colOff>9525</xdr:colOff>
      <xdr:row>0</xdr:row>
      <xdr:rowOff>1047750</xdr:rowOff>
    </xdr:to>
    <xdr:pic>
      <xdr:nvPicPr>
        <xdr:cNvPr id="33" name="Imagem 32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581525" y="36483"/>
          <a:ext cx="2383155" cy="1011267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0</xdr:col>
      <xdr:colOff>230044</xdr:colOff>
      <xdr:row>240</xdr:row>
      <xdr:rowOff>35945</xdr:rowOff>
    </xdr:from>
    <xdr:to>
      <xdr:col>0</xdr:col>
      <xdr:colOff>2106290</xdr:colOff>
      <xdr:row>243</xdr:row>
      <xdr:rowOff>388190</xdr:rowOff>
    </xdr:to>
    <xdr:pic>
      <xdr:nvPicPr>
        <xdr:cNvPr id="34" name="Imagem 33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044" y="58991885"/>
          <a:ext cx="1876246" cy="13809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17972</xdr:colOff>
      <xdr:row>109</xdr:row>
      <xdr:rowOff>80874</xdr:rowOff>
    </xdr:from>
    <xdr:to>
      <xdr:col>0</xdr:col>
      <xdr:colOff>2237450</xdr:colOff>
      <xdr:row>118</xdr:row>
      <xdr:rowOff>71345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72" y="23596194"/>
          <a:ext cx="2219478" cy="17735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38101</xdr:colOff>
      <xdr:row>124</xdr:row>
      <xdr:rowOff>38100</xdr:rowOff>
    </xdr:from>
    <xdr:to>
      <xdr:col>0</xdr:col>
      <xdr:colOff>2209801</xdr:colOff>
      <xdr:row>133</xdr:row>
      <xdr:rowOff>152400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101" y="26509980"/>
          <a:ext cx="2171700" cy="1897380"/>
        </a:xfrm>
        <a:prstGeom prst="rect">
          <a:avLst/>
        </a:prstGeom>
      </xdr:spPr>
    </xdr:pic>
    <xdr:clientData/>
  </xdr:twoCellAnchor>
  <xdr:twoCellAnchor>
    <xdr:from>
      <xdr:col>0</xdr:col>
      <xdr:colOff>80873</xdr:colOff>
      <xdr:row>155</xdr:row>
      <xdr:rowOff>53914</xdr:rowOff>
    </xdr:from>
    <xdr:to>
      <xdr:col>1</xdr:col>
      <xdr:colOff>0</xdr:colOff>
      <xdr:row>162</xdr:row>
      <xdr:rowOff>143773</xdr:rowOff>
    </xdr:to>
    <xdr:pic>
      <xdr:nvPicPr>
        <xdr:cNvPr id="4" name="Imagem 1"/>
        <xdr:cNvPicPr preferRelativeResize="0"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" t="13530" r="-3535"/>
        <a:stretch>
          <a:fillRect/>
        </a:stretch>
      </xdr:blipFill>
      <xdr:spPr bwMode="auto">
        <a:xfrm>
          <a:off x="80873" y="32644654"/>
          <a:ext cx="2243227" cy="1476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26957</xdr:colOff>
      <xdr:row>139</xdr:row>
      <xdr:rowOff>130655</xdr:rowOff>
    </xdr:from>
    <xdr:to>
      <xdr:col>0</xdr:col>
      <xdr:colOff>2246282</xdr:colOff>
      <xdr:row>147</xdr:row>
      <xdr:rowOff>47804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7" y="29566715"/>
          <a:ext cx="2219325" cy="1502109"/>
        </a:xfrm>
        <a:prstGeom prst="rect">
          <a:avLst/>
        </a:prstGeom>
      </xdr:spPr>
    </xdr:pic>
    <xdr:clientData/>
  </xdr:twoCellAnchor>
  <xdr:twoCellAnchor editAs="oneCell">
    <xdr:from>
      <xdr:col>0</xdr:col>
      <xdr:colOff>11094</xdr:colOff>
      <xdr:row>94</xdr:row>
      <xdr:rowOff>188704</xdr:rowOff>
    </xdr:from>
    <xdr:to>
      <xdr:col>0</xdr:col>
      <xdr:colOff>2219505</xdr:colOff>
      <xdr:row>101</xdr:row>
      <xdr:rowOff>161746</xdr:rowOff>
    </xdr:to>
    <xdr:pic>
      <xdr:nvPicPr>
        <xdr:cNvPr id="6" name="Imagem 5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45" r="1645" b="12936"/>
        <a:stretch/>
      </xdr:blipFill>
      <xdr:spPr>
        <a:xfrm>
          <a:off x="11094" y="20747464"/>
          <a:ext cx="2208411" cy="1359882"/>
        </a:xfrm>
        <a:prstGeom prst="rect">
          <a:avLst/>
        </a:prstGeom>
      </xdr:spPr>
    </xdr:pic>
    <xdr:clientData/>
  </xdr:twoCellAnchor>
  <xdr:twoCellAnchor editAs="oneCell">
    <xdr:from>
      <xdr:col>0</xdr:col>
      <xdr:colOff>80873</xdr:colOff>
      <xdr:row>246</xdr:row>
      <xdr:rowOff>168026</xdr:rowOff>
    </xdr:from>
    <xdr:to>
      <xdr:col>1</xdr:col>
      <xdr:colOff>80664</xdr:colOff>
      <xdr:row>251</xdr:row>
      <xdr:rowOff>134429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73" y="60952766"/>
          <a:ext cx="2323891" cy="1619943"/>
        </a:xfrm>
        <a:prstGeom prst="rect">
          <a:avLst/>
        </a:prstGeom>
      </xdr:spPr>
    </xdr:pic>
    <xdr:clientData/>
  </xdr:twoCellAnchor>
  <xdr:twoCellAnchor editAs="oneCell">
    <xdr:from>
      <xdr:col>0</xdr:col>
      <xdr:colOff>62901</xdr:colOff>
      <xdr:row>252</xdr:row>
      <xdr:rowOff>404361</xdr:rowOff>
    </xdr:from>
    <xdr:to>
      <xdr:col>0</xdr:col>
      <xdr:colOff>1089947</xdr:colOff>
      <xdr:row>256</xdr:row>
      <xdr:rowOff>358868</xdr:rowOff>
    </xdr:to>
    <xdr:pic>
      <xdr:nvPicPr>
        <xdr:cNvPr id="8" name="Imagem 7"/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75" t="16619" r="32319" b="6553"/>
        <a:stretch/>
      </xdr:blipFill>
      <xdr:spPr>
        <a:xfrm>
          <a:off x="62901" y="62819781"/>
          <a:ext cx="1027046" cy="1387067"/>
        </a:xfrm>
        <a:prstGeom prst="rect">
          <a:avLst/>
        </a:prstGeom>
      </xdr:spPr>
    </xdr:pic>
    <xdr:clientData/>
  </xdr:twoCellAnchor>
  <xdr:twoCellAnchor editAs="oneCell">
    <xdr:from>
      <xdr:col>0</xdr:col>
      <xdr:colOff>1195117</xdr:colOff>
      <xdr:row>253</xdr:row>
      <xdr:rowOff>0</xdr:rowOff>
    </xdr:from>
    <xdr:to>
      <xdr:col>0</xdr:col>
      <xdr:colOff>2210458</xdr:colOff>
      <xdr:row>256</xdr:row>
      <xdr:rowOff>314439</xdr:rowOff>
    </xdr:to>
    <xdr:pic>
      <xdr:nvPicPr>
        <xdr:cNvPr id="9" name="Imagem 8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86" t="8862" r="31390" b="2656"/>
        <a:stretch/>
      </xdr:blipFill>
      <xdr:spPr>
        <a:xfrm>
          <a:off x="1195117" y="62819280"/>
          <a:ext cx="1015341" cy="1343139"/>
        </a:xfrm>
        <a:prstGeom prst="rect">
          <a:avLst/>
        </a:prstGeom>
      </xdr:spPr>
    </xdr:pic>
    <xdr:clientData/>
  </xdr:twoCellAnchor>
  <xdr:twoCellAnchor editAs="oneCell">
    <xdr:from>
      <xdr:col>0</xdr:col>
      <xdr:colOff>188703</xdr:colOff>
      <xdr:row>259</xdr:row>
      <xdr:rowOff>98845</xdr:rowOff>
    </xdr:from>
    <xdr:to>
      <xdr:col>0</xdr:col>
      <xdr:colOff>2070378</xdr:colOff>
      <xdr:row>262</xdr:row>
      <xdr:rowOff>358384</xdr:rowOff>
    </xdr:to>
    <xdr:pic>
      <xdr:nvPicPr>
        <xdr:cNvPr id="10" name="Imagem 9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48" t="9586" r="10091" b="8188"/>
        <a:stretch/>
      </xdr:blipFill>
      <xdr:spPr>
        <a:xfrm>
          <a:off x="188703" y="64754545"/>
          <a:ext cx="1881675" cy="1303479"/>
        </a:xfrm>
        <a:prstGeom prst="rect">
          <a:avLst/>
        </a:prstGeom>
      </xdr:spPr>
    </xdr:pic>
    <xdr:clientData/>
  </xdr:twoCellAnchor>
  <xdr:twoCellAnchor editAs="oneCell">
    <xdr:from>
      <xdr:col>0</xdr:col>
      <xdr:colOff>98844</xdr:colOff>
      <xdr:row>265</xdr:row>
      <xdr:rowOff>47955</xdr:rowOff>
    </xdr:from>
    <xdr:to>
      <xdr:col>0</xdr:col>
      <xdr:colOff>2021816</xdr:colOff>
      <xdr:row>268</xdr:row>
      <xdr:rowOff>366084</xdr:rowOff>
    </xdr:to>
    <xdr:pic>
      <xdr:nvPicPr>
        <xdr:cNvPr id="12" name="Imagem 11"/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73" r="1328" b="2885"/>
        <a:stretch/>
      </xdr:blipFill>
      <xdr:spPr>
        <a:xfrm>
          <a:off x="98844" y="68406975"/>
          <a:ext cx="1922972" cy="1346830"/>
        </a:xfrm>
        <a:prstGeom prst="rect">
          <a:avLst/>
        </a:prstGeom>
      </xdr:spPr>
    </xdr:pic>
    <xdr:clientData/>
  </xdr:twoCellAnchor>
  <xdr:twoCellAnchor editAs="oneCell">
    <xdr:from>
      <xdr:col>1</xdr:col>
      <xdr:colOff>2257425</xdr:colOff>
      <xdr:row>0</xdr:row>
      <xdr:rowOff>36483</xdr:rowOff>
    </xdr:from>
    <xdr:to>
      <xdr:col>7</xdr:col>
      <xdr:colOff>35943</xdr:colOff>
      <xdr:row>0</xdr:row>
      <xdr:rowOff>1047750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581525" y="36483"/>
          <a:ext cx="2327658" cy="1011267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0</xdr:col>
      <xdr:colOff>0</xdr:colOff>
      <xdr:row>77</xdr:row>
      <xdr:rowOff>188701</xdr:rowOff>
    </xdr:from>
    <xdr:to>
      <xdr:col>0</xdr:col>
      <xdr:colOff>2220851</xdr:colOff>
      <xdr:row>84</xdr:row>
      <xdr:rowOff>89859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501341"/>
          <a:ext cx="2220851" cy="1234658"/>
        </a:xfrm>
        <a:prstGeom prst="rect">
          <a:avLst/>
        </a:prstGeom>
      </xdr:spPr>
    </xdr:pic>
    <xdr:clientData/>
  </xdr:twoCellAnchor>
  <xdr:twoCellAnchor editAs="oneCell">
    <xdr:from>
      <xdr:col>0</xdr:col>
      <xdr:colOff>7189</xdr:colOff>
      <xdr:row>173</xdr:row>
      <xdr:rowOff>21542</xdr:rowOff>
    </xdr:from>
    <xdr:to>
      <xdr:col>0</xdr:col>
      <xdr:colOff>2293189</xdr:colOff>
      <xdr:row>174</xdr:row>
      <xdr:rowOff>461850</xdr:rowOff>
    </xdr:to>
    <xdr:pic>
      <xdr:nvPicPr>
        <xdr:cNvPr id="15" name="Imagem 14"/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9" y="37069982"/>
          <a:ext cx="2286000" cy="943228"/>
        </a:xfrm>
        <a:prstGeom prst="rect">
          <a:avLst/>
        </a:prstGeom>
      </xdr:spPr>
    </xdr:pic>
    <xdr:clientData/>
  </xdr:twoCellAnchor>
  <xdr:twoCellAnchor editAs="oneCell">
    <xdr:from>
      <xdr:col>0</xdr:col>
      <xdr:colOff>35944</xdr:colOff>
      <xdr:row>178</xdr:row>
      <xdr:rowOff>21566</xdr:rowOff>
    </xdr:from>
    <xdr:to>
      <xdr:col>0</xdr:col>
      <xdr:colOff>2307566</xdr:colOff>
      <xdr:row>179</xdr:row>
      <xdr:rowOff>469961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44" y="38677826"/>
          <a:ext cx="2271622" cy="9513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64718</xdr:rowOff>
    </xdr:from>
    <xdr:to>
      <xdr:col>0</xdr:col>
      <xdr:colOff>2219409</xdr:colOff>
      <xdr:row>68</xdr:row>
      <xdr:rowOff>172547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824658"/>
          <a:ext cx="2219409" cy="900309"/>
        </a:xfrm>
        <a:prstGeom prst="rect">
          <a:avLst/>
        </a:prstGeom>
      </xdr:spPr>
    </xdr:pic>
    <xdr:clientData/>
  </xdr:twoCellAnchor>
  <xdr:twoCellAnchor editAs="oneCell">
    <xdr:from>
      <xdr:col>0</xdr:col>
      <xdr:colOff>197687</xdr:colOff>
      <xdr:row>197</xdr:row>
      <xdr:rowOff>44929</xdr:rowOff>
    </xdr:from>
    <xdr:to>
      <xdr:col>0</xdr:col>
      <xdr:colOff>2133240</xdr:colOff>
      <xdr:row>198</xdr:row>
      <xdr:rowOff>664954</xdr:rowOff>
    </xdr:to>
    <xdr:pic>
      <xdr:nvPicPr>
        <xdr:cNvPr id="18" name="Imagem 17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68" t="3659" r="5129"/>
        <a:stretch/>
      </xdr:blipFill>
      <xdr:spPr>
        <a:xfrm>
          <a:off x="197687" y="45703969"/>
          <a:ext cx="1935553" cy="818145"/>
        </a:xfrm>
        <a:prstGeom prst="rect">
          <a:avLst/>
        </a:prstGeom>
      </xdr:spPr>
    </xdr:pic>
    <xdr:clientData/>
  </xdr:twoCellAnchor>
  <xdr:twoCellAnchor editAs="oneCell">
    <xdr:from>
      <xdr:col>0</xdr:col>
      <xdr:colOff>251601</xdr:colOff>
      <xdr:row>193</xdr:row>
      <xdr:rowOff>53916</xdr:rowOff>
    </xdr:from>
    <xdr:to>
      <xdr:col>0</xdr:col>
      <xdr:colOff>2084717</xdr:colOff>
      <xdr:row>194</xdr:row>
      <xdr:rowOff>694911</xdr:rowOff>
    </xdr:to>
    <xdr:pic>
      <xdr:nvPicPr>
        <xdr:cNvPr id="19" name="Imagem 18"/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80" t="3703" r="4771" b="2203"/>
        <a:stretch/>
      </xdr:blipFill>
      <xdr:spPr>
        <a:xfrm>
          <a:off x="251601" y="44409936"/>
          <a:ext cx="1833116" cy="839115"/>
        </a:xfrm>
        <a:prstGeom prst="rect">
          <a:avLst/>
        </a:prstGeom>
      </xdr:spPr>
    </xdr:pic>
    <xdr:clientData/>
  </xdr:twoCellAnchor>
  <xdr:twoCellAnchor editAs="oneCell">
    <xdr:from>
      <xdr:col>0</xdr:col>
      <xdr:colOff>62902</xdr:colOff>
      <xdr:row>9</xdr:row>
      <xdr:rowOff>188702</xdr:rowOff>
    </xdr:from>
    <xdr:to>
      <xdr:col>0</xdr:col>
      <xdr:colOff>2246463</xdr:colOff>
      <xdr:row>18</xdr:row>
      <xdr:rowOff>98843</xdr:rowOff>
    </xdr:to>
    <xdr:pic>
      <xdr:nvPicPr>
        <xdr:cNvPr id="20" name="Imagem 19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02" y="3183362"/>
          <a:ext cx="2183561" cy="1693221"/>
        </a:xfrm>
        <a:prstGeom prst="rect">
          <a:avLst/>
        </a:prstGeom>
      </xdr:spPr>
    </xdr:pic>
    <xdr:clientData/>
  </xdr:twoCellAnchor>
  <xdr:twoCellAnchor editAs="oneCell">
    <xdr:from>
      <xdr:col>0</xdr:col>
      <xdr:colOff>26958</xdr:colOff>
      <xdr:row>24</xdr:row>
      <xdr:rowOff>134788</xdr:rowOff>
    </xdr:from>
    <xdr:to>
      <xdr:col>0</xdr:col>
      <xdr:colOff>2237476</xdr:colOff>
      <xdr:row>34</xdr:row>
      <xdr:rowOff>107830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8" y="6093628"/>
          <a:ext cx="2210518" cy="1954242"/>
        </a:xfrm>
        <a:prstGeom prst="rect">
          <a:avLst/>
        </a:prstGeom>
      </xdr:spPr>
    </xdr:pic>
    <xdr:clientData/>
  </xdr:twoCellAnchor>
  <xdr:twoCellAnchor editAs="oneCell">
    <xdr:from>
      <xdr:col>0</xdr:col>
      <xdr:colOff>17971</xdr:colOff>
      <xdr:row>41</xdr:row>
      <xdr:rowOff>26958</xdr:rowOff>
    </xdr:from>
    <xdr:to>
      <xdr:col>0</xdr:col>
      <xdr:colOff>2230384</xdr:colOff>
      <xdr:row>44</xdr:row>
      <xdr:rowOff>8985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71" y="9346218"/>
          <a:ext cx="2212413" cy="1490787"/>
        </a:xfrm>
        <a:prstGeom prst="rect">
          <a:avLst/>
        </a:prstGeom>
      </xdr:spPr>
    </xdr:pic>
    <xdr:clientData/>
  </xdr:twoCellAnchor>
  <xdr:twoCellAnchor editAs="oneCell">
    <xdr:from>
      <xdr:col>0</xdr:col>
      <xdr:colOff>44929</xdr:colOff>
      <xdr:row>48</xdr:row>
      <xdr:rowOff>17973</xdr:rowOff>
    </xdr:from>
    <xdr:to>
      <xdr:col>0</xdr:col>
      <xdr:colOff>2219504</xdr:colOff>
      <xdr:row>55</xdr:row>
      <xdr:rowOff>177398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29" y="11623233"/>
          <a:ext cx="2174575" cy="1546265"/>
        </a:xfrm>
        <a:prstGeom prst="rect">
          <a:avLst/>
        </a:prstGeom>
      </xdr:spPr>
    </xdr:pic>
    <xdr:clientData/>
  </xdr:twoCellAnchor>
  <xdr:twoCellAnchor editAs="oneCell">
    <xdr:from>
      <xdr:col>0</xdr:col>
      <xdr:colOff>116817</xdr:colOff>
      <xdr:row>204</xdr:row>
      <xdr:rowOff>17971</xdr:rowOff>
    </xdr:from>
    <xdr:to>
      <xdr:col>0</xdr:col>
      <xdr:colOff>2147618</xdr:colOff>
      <xdr:row>207</xdr:row>
      <xdr:rowOff>390320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17" y="47856331"/>
          <a:ext cx="2030801" cy="1408669"/>
        </a:xfrm>
        <a:prstGeom prst="rect">
          <a:avLst/>
        </a:prstGeom>
      </xdr:spPr>
    </xdr:pic>
    <xdr:clientData/>
  </xdr:twoCellAnchor>
  <xdr:twoCellAnchor editAs="oneCell">
    <xdr:from>
      <xdr:col>0</xdr:col>
      <xdr:colOff>85070</xdr:colOff>
      <xdr:row>210</xdr:row>
      <xdr:rowOff>53915</xdr:rowOff>
    </xdr:from>
    <xdr:to>
      <xdr:col>0</xdr:col>
      <xdr:colOff>2201533</xdr:colOff>
      <xdr:row>213</xdr:row>
      <xdr:rowOff>392324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70" y="49751555"/>
          <a:ext cx="2116463" cy="1374729"/>
        </a:xfrm>
        <a:prstGeom prst="rect">
          <a:avLst/>
        </a:prstGeom>
      </xdr:spPr>
    </xdr:pic>
    <xdr:clientData/>
  </xdr:twoCellAnchor>
  <xdr:twoCellAnchor editAs="oneCell">
    <xdr:from>
      <xdr:col>0</xdr:col>
      <xdr:colOff>80873</xdr:colOff>
      <xdr:row>216</xdr:row>
      <xdr:rowOff>17972</xdr:rowOff>
    </xdr:from>
    <xdr:to>
      <xdr:col>0</xdr:col>
      <xdr:colOff>2165590</xdr:colOff>
      <xdr:row>219</xdr:row>
      <xdr:rowOff>386391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73" y="51567272"/>
          <a:ext cx="2084717" cy="1404739"/>
        </a:xfrm>
        <a:prstGeom prst="rect">
          <a:avLst/>
        </a:prstGeom>
      </xdr:spPr>
    </xdr:pic>
    <xdr:clientData/>
  </xdr:twoCellAnchor>
  <xdr:twoCellAnchor editAs="oneCell">
    <xdr:from>
      <xdr:col>0</xdr:col>
      <xdr:colOff>143775</xdr:colOff>
      <xdr:row>222</xdr:row>
      <xdr:rowOff>26956</xdr:rowOff>
    </xdr:from>
    <xdr:to>
      <xdr:col>0</xdr:col>
      <xdr:colOff>2156604</xdr:colOff>
      <xdr:row>225</xdr:row>
      <xdr:rowOff>368416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75" y="53435536"/>
          <a:ext cx="2012829" cy="1377780"/>
        </a:xfrm>
        <a:prstGeom prst="rect">
          <a:avLst/>
        </a:prstGeom>
      </xdr:spPr>
    </xdr:pic>
    <xdr:clientData/>
  </xdr:twoCellAnchor>
  <xdr:twoCellAnchor editAs="oneCell">
    <xdr:from>
      <xdr:col>0</xdr:col>
      <xdr:colOff>125802</xdr:colOff>
      <xdr:row>228</xdr:row>
      <xdr:rowOff>35383</xdr:rowOff>
    </xdr:from>
    <xdr:to>
      <xdr:col>0</xdr:col>
      <xdr:colOff>2147618</xdr:colOff>
      <xdr:row>231</xdr:row>
      <xdr:rowOff>377407</xdr:rowOff>
    </xdr:to>
    <xdr:pic>
      <xdr:nvPicPr>
        <xdr:cNvPr id="28" name="Imagem 27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802" y="55280383"/>
          <a:ext cx="2021816" cy="1385964"/>
        </a:xfrm>
        <a:prstGeom prst="rect">
          <a:avLst/>
        </a:prstGeom>
      </xdr:spPr>
    </xdr:pic>
    <xdr:clientData/>
  </xdr:twoCellAnchor>
  <xdr:twoCellAnchor editAs="oneCell">
    <xdr:from>
      <xdr:col>0</xdr:col>
      <xdr:colOff>35944</xdr:colOff>
      <xdr:row>234</xdr:row>
      <xdr:rowOff>53915</xdr:rowOff>
    </xdr:from>
    <xdr:to>
      <xdr:col>0</xdr:col>
      <xdr:colOff>2236651</xdr:colOff>
      <xdr:row>237</xdr:row>
      <xdr:rowOff>332478</xdr:rowOff>
    </xdr:to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44" y="57158195"/>
          <a:ext cx="2200707" cy="1322503"/>
        </a:xfrm>
        <a:prstGeom prst="rect">
          <a:avLst/>
        </a:prstGeom>
      </xdr:spPr>
    </xdr:pic>
    <xdr:clientData/>
  </xdr:twoCellAnchor>
  <xdr:twoCellAnchor editAs="oneCell">
    <xdr:from>
      <xdr:col>0</xdr:col>
      <xdr:colOff>35945</xdr:colOff>
      <xdr:row>171</xdr:row>
      <xdr:rowOff>7188</xdr:rowOff>
    </xdr:from>
    <xdr:to>
      <xdr:col>0</xdr:col>
      <xdr:colOff>2314755</xdr:colOff>
      <xdr:row>172</xdr:row>
      <xdr:rowOff>466950</xdr:rowOff>
    </xdr:to>
    <xdr:pic>
      <xdr:nvPicPr>
        <xdr:cNvPr id="31" name="Imagem 30"/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15" t="7640" r="11595" b="22754"/>
        <a:stretch/>
      </xdr:blipFill>
      <xdr:spPr>
        <a:xfrm>
          <a:off x="35945" y="36049788"/>
          <a:ext cx="2278810" cy="962682"/>
        </a:xfrm>
        <a:prstGeom prst="rect">
          <a:avLst/>
        </a:prstGeom>
      </xdr:spPr>
    </xdr:pic>
    <xdr:clientData/>
  </xdr:twoCellAnchor>
  <xdr:twoCellAnchor editAs="oneCell">
    <xdr:from>
      <xdr:col>0</xdr:col>
      <xdr:colOff>35937</xdr:colOff>
      <xdr:row>180</xdr:row>
      <xdr:rowOff>38188</xdr:rowOff>
    </xdr:from>
    <xdr:to>
      <xdr:col>0</xdr:col>
      <xdr:colOff>2300376</xdr:colOff>
      <xdr:row>181</xdr:row>
      <xdr:rowOff>474431</xdr:rowOff>
    </xdr:to>
    <xdr:pic>
      <xdr:nvPicPr>
        <xdr:cNvPr id="32" name="Imagem 31"/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61" t="25008" r="22637" b="28042"/>
        <a:stretch/>
      </xdr:blipFill>
      <xdr:spPr>
        <a:xfrm>
          <a:off x="35937" y="39700288"/>
          <a:ext cx="2264439" cy="939163"/>
        </a:xfrm>
        <a:prstGeom prst="rect">
          <a:avLst/>
        </a:prstGeom>
      </xdr:spPr>
    </xdr:pic>
    <xdr:clientData/>
  </xdr:twoCellAnchor>
  <xdr:twoCellAnchor editAs="oneCell">
    <xdr:from>
      <xdr:col>0</xdr:col>
      <xdr:colOff>28755</xdr:colOff>
      <xdr:row>187</xdr:row>
      <xdr:rowOff>26935</xdr:rowOff>
    </xdr:from>
    <xdr:to>
      <xdr:col>0</xdr:col>
      <xdr:colOff>2300377</xdr:colOff>
      <xdr:row>188</xdr:row>
      <xdr:rowOff>467241</xdr:rowOff>
    </xdr:to>
    <xdr:pic>
      <xdr:nvPicPr>
        <xdr:cNvPr id="33" name="Imagem 32"/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25" t="19385" r="21310" b="31513"/>
        <a:stretch/>
      </xdr:blipFill>
      <xdr:spPr>
        <a:xfrm>
          <a:off x="28755" y="42302695"/>
          <a:ext cx="2271622" cy="943226"/>
        </a:xfrm>
        <a:prstGeom prst="rect">
          <a:avLst/>
        </a:prstGeom>
      </xdr:spPr>
    </xdr:pic>
    <xdr:clientData/>
  </xdr:twoCellAnchor>
  <xdr:twoCellAnchor editAs="oneCell">
    <xdr:from>
      <xdr:col>0</xdr:col>
      <xdr:colOff>35939</xdr:colOff>
      <xdr:row>185</xdr:row>
      <xdr:rowOff>21566</xdr:rowOff>
    </xdr:from>
    <xdr:to>
      <xdr:col>0</xdr:col>
      <xdr:colOff>2300376</xdr:colOff>
      <xdr:row>186</xdr:row>
      <xdr:rowOff>469796</xdr:rowOff>
    </xdr:to>
    <xdr:pic>
      <xdr:nvPicPr>
        <xdr:cNvPr id="34" name="Imagem 33"/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54" t="17380" r="13114" b="15869"/>
        <a:stretch/>
      </xdr:blipFill>
      <xdr:spPr>
        <a:xfrm>
          <a:off x="35939" y="41291486"/>
          <a:ext cx="2264437" cy="951150"/>
        </a:xfrm>
        <a:prstGeom prst="rect">
          <a:avLst/>
        </a:prstGeom>
      </xdr:spPr>
    </xdr:pic>
    <xdr:clientData/>
  </xdr:twoCellAnchor>
  <xdr:twoCellAnchor editAs="oneCell">
    <xdr:from>
      <xdr:col>1</xdr:col>
      <xdr:colOff>2257425</xdr:colOff>
      <xdr:row>0</xdr:row>
      <xdr:rowOff>36483</xdr:rowOff>
    </xdr:from>
    <xdr:to>
      <xdr:col>8</xdr:col>
      <xdr:colOff>0</xdr:colOff>
      <xdr:row>0</xdr:row>
      <xdr:rowOff>1047750</xdr:rowOff>
    </xdr:to>
    <xdr:pic>
      <xdr:nvPicPr>
        <xdr:cNvPr id="35" name="Imagem 34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581525" y="36483"/>
          <a:ext cx="2383155" cy="1011267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0</xdr:col>
      <xdr:colOff>230044</xdr:colOff>
      <xdr:row>240</xdr:row>
      <xdr:rowOff>35945</xdr:rowOff>
    </xdr:from>
    <xdr:to>
      <xdr:col>0</xdr:col>
      <xdr:colOff>2106290</xdr:colOff>
      <xdr:row>243</xdr:row>
      <xdr:rowOff>388190</xdr:rowOff>
    </xdr:to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044" y="59579775"/>
          <a:ext cx="1876246" cy="13802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J12" sqref="J12"/>
    </sheetView>
  </sheetViews>
  <sheetFormatPr defaultRowHeight="15" x14ac:dyDescent="0.25"/>
  <cols>
    <col min="1" max="1" width="14.85546875" bestFit="1" customWidth="1"/>
    <col min="2" max="2" width="9.7109375" bestFit="1" customWidth="1"/>
    <col min="3" max="3" width="11.7109375" bestFit="1" customWidth="1"/>
  </cols>
  <sheetData>
    <row r="1" spans="1:3" x14ac:dyDescent="0.25">
      <c r="A1" s="76" t="s">
        <v>33</v>
      </c>
      <c r="B1" s="76" t="s">
        <v>28</v>
      </c>
      <c r="C1" s="76" t="s">
        <v>29</v>
      </c>
    </row>
    <row r="2" spans="1:3" x14ac:dyDescent="0.25">
      <c r="A2" t="s">
        <v>27</v>
      </c>
      <c r="B2" s="63">
        <v>7.0000000000000007E-2</v>
      </c>
      <c r="C2" s="70">
        <f t="shared" ref="C2" si="0">(1+B2)</f>
        <v>1.07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I278"/>
  <sheetViews>
    <sheetView view="pageBreakPreview" topLeftCell="A217" zoomScale="106" zoomScaleNormal="100" zoomScaleSheetLayoutView="106" workbookViewId="0">
      <selection activeCell="I242" sqref="I242"/>
    </sheetView>
  </sheetViews>
  <sheetFormatPr defaultRowHeight="15" x14ac:dyDescent="0.25"/>
  <cols>
    <col min="1" max="1" width="33.85546875" customWidth="1"/>
    <col min="2" max="2" width="40.42578125" style="11" bestFit="1" customWidth="1"/>
    <col min="3" max="3" width="7.7109375" bestFit="1" customWidth="1"/>
    <col min="4" max="4" width="1.7109375" bestFit="1" customWidth="1"/>
    <col min="5" max="5" width="8.42578125" bestFit="1" customWidth="1"/>
    <col min="6" max="6" width="1.7109375" bestFit="1" customWidth="1"/>
    <col min="7" max="7" width="6.42578125" bestFit="1" customWidth="1"/>
    <col min="8" max="8" width="1.28515625" style="1" customWidth="1"/>
    <col min="9" max="9" width="12.85546875" style="1" customWidth="1"/>
    <col min="10" max="10" width="6.42578125" customWidth="1"/>
  </cols>
  <sheetData>
    <row r="1" spans="1:9" ht="84.75" customHeight="1" thickBot="1" x14ac:dyDescent="0.3">
      <c r="A1" s="73"/>
      <c r="B1" s="74"/>
      <c r="C1" s="73"/>
      <c r="D1" s="73"/>
      <c r="E1" s="73"/>
      <c r="F1" s="73"/>
      <c r="G1" s="73"/>
      <c r="H1" s="73"/>
      <c r="I1" s="73"/>
    </row>
    <row r="2" spans="1:9" ht="9.9499999999999993" customHeight="1" thickBot="1" x14ac:dyDescent="0.3">
      <c r="A2" s="71"/>
      <c r="B2" s="72"/>
      <c r="C2" s="71"/>
      <c r="D2" s="71"/>
      <c r="E2" s="71"/>
      <c r="F2" s="71"/>
      <c r="G2" s="71"/>
      <c r="H2" s="71"/>
      <c r="I2" s="71"/>
    </row>
    <row r="3" spans="1:9" ht="16.5" customHeight="1" thickBot="1" x14ac:dyDescent="0.3">
      <c r="A3" s="36" t="s">
        <v>68</v>
      </c>
      <c r="B3" s="31"/>
      <c r="C3" s="32"/>
      <c r="D3" s="32"/>
      <c r="E3" s="32"/>
      <c r="F3" s="32"/>
      <c r="G3" s="32"/>
      <c r="H3" s="32"/>
      <c r="I3" s="33"/>
    </row>
    <row r="4" spans="1:9" ht="21.75" customHeight="1" thickBot="1" x14ac:dyDescent="0.3">
      <c r="A4" s="5"/>
      <c r="B4" s="12"/>
      <c r="C4" s="5"/>
      <c r="D4" s="5"/>
      <c r="E4" s="5"/>
      <c r="F4" s="5"/>
      <c r="G4" s="5"/>
      <c r="H4" s="5"/>
      <c r="I4" s="5"/>
    </row>
    <row r="5" spans="1:9" ht="32.25" thickBot="1" x14ac:dyDescent="0.3">
      <c r="A5" s="64" t="s">
        <v>25</v>
      </c>
      <c r="B5" s="65"/>
      <c r="C5" s="66"/>
      <c r="D5" s="66"/>
      <c r="E5" s="66"/>
      <c r="F5" s="66"/>
      <c r="G5" s="66"/>
      <c r="H5" s="66"/>
      <c r="I5" s="66"/>
    </row>
    <row r="6" spans="1:9" ht="15.75" thickBot="1" x14ac:dyDescent="0.3">
      <c r="A6" s="30"/>
      <c r="B6" s="38"/>
      <c r="C6" s="95"/>
      <c r="D6" s="96"/>
      <c r="E6" s="97"/>
      <c r="F6" s="96"/>
      <c r="G6" s="97"/>
      <c r="H6" s="2"/>
      <c r="I6" s="98"/>
    </row>
    <row r="7" spans="1:9" ht="16.5" thickBot="1" x14ac:dyDescent="0.3">
      <c r="A7" s="6" t="s">
        <v>46</v>
      </c>
      <c r="B7" s="99"/>
      <c r="C7" s="7"/>
      <c r="D7" s="7"/>
      <c r="E7" s="7"/>
      <c r="F7" s="7"/>
      <c r="G7" s="7"/>
      <c r="H7" s="7"/>
      <c r="I7" s="8"/>
    </row>
    <row r="8" spans="1:9" ht="15.75" customHeight="1" thickBot="1" x14ac:dyDescent="0.3">
      <c r="A8" s="100"/>
      <c r="B8" s="101" t="s">
        <v>9</v>
      </c>
      <c r="C8" s="102" t="s">
        <v>1</v>
      </c>
      <c r="D8" s="103"/>
      <c r="E8" s="102" t="s">
        <v>2</v>
      </c>
      <c r="F8" s="103"/>
      <c r="G8" s="104" t="s">
        <v>3</v>
      </c>
      <c r="H8" s="105"/>
      <c r="I8" s="106" t="s">
        <v>5</v>
      </c>
    </row>
    <row r="9" spans="1:9" ht="15.75" customHeight="1" x14ac:dyDescent="0.25">
      <c r="A9" s="29"/>
      <c r="B9" s="107" t="s">
        <v>23</v>
      </c>
      <c r="C9" s="108">
        <v>1.2</v>
      </c>
      <c r="D9" s="108" t="s">
        <v>4</v>
      </c>
      <c r="E9" s="109">
        <v>0.9</v>
      </c>
      <c r="F9" s="108" t="s">
        <v>4</v>
      </c>
      <c r="G9" s="109">
        <v>0.78</v>
      </c>
      <c r="H9" s="2"/>
      <c r="I9" s="110">
        <v>1061.8965555334614</v>
      </c>
    </row>
    <row r="10" spans="1:9" ht="15.75" customHeight="1" x14ac:dyDescent="0.25">
      <c r="A10" s="29"/>
      <c r="B10" s="24" t="s">
        <v>23</v>
      </c>
      <c r="C10" s="13">
        <v>1.4</v>
      </c>
      <c r="D10" s="13" t="s">
        <v>4</v>
      </c>
      <c r="E10" s="14">
        <v>0.9</v>
      </c>
      <c r="F10" s="13" t="s">
        <v>4</v>
      </c>
      <c r="G10" s="14">
        <v>0.78</v>
      </c>
      <c r="H10" s="2"/>
      <c r="I10" s="111">
        <v>1112.9891076202471</v>
      </c>
    </row>
    <row r="11" spans="1:9" ht="15.75" customHeight="1" x14ac:dyDescent="0.25">
      <c r="A11" s="29"/>
      <c r="B11" s="107" t="s">
        <v>23</v>
      </c>
      <c r="C11" s="13">
        <v>1.35</v>
      </c>
      <c r="D11" s="13" t="s">
        <v>4</v>
      </c>
      <c r="E11" s="14">
        <v>1.35</v>
      </c>
      <c r="F11" s="13" t="s">
        <v>4</v>
      </c>
      <c r="G11" s="14">
        <v>0.78</v>
      </c>
      <c r="H11" s="2"/>
      <c r="I11" s="111">
        <v>1401.5929829212789</v>
      </c>
    </row>
    <row r="12" spans="1:9" ht="15.75" customHeight="1" x14ac:dyDescent="0.25">
      <c r="A12" s="29"/>
      <c r="B12" s="24" t="s">
        <v>24</v>
      </c>
      <c r="C12" s="108">
        <v>1.2</v>
      </c>
      <c r="D12" s="108" t="s">
        <v>4</v>
      </c>
      <c r="E12" s="109">
        <v>0.9</v>
      </c>
      <c r="F12" s="108" t="s">
        <v>4</v>
      </c>
      <c r="G12" s="109">
        <v>0.78</v>
      </c>
      <c r="H12" s="2"/>
      <c r="I12" s="110">
        <v>1093.6567906144364</v>
      </c>
    </row>
    <row r="13" spans="1:9" ht="15.75" customHeight="1" x14ac:dyDescent="0.25">
      <c r="A13" s="29"/>
      <c r="B13" s="24" t="s">
        <v>24</v>
      </c>
      <c r="C13" s="13">
        <v>1.4</v>
      </c>
      <c r="D13" s="13" t="s">
        <v>4</v>
      </c>
      <c r="E13" s="14">
        <v>0.9</v>
      </c>
      <c r="F13" s="13" t="s">
        <v>4</v>
      </c>
      <c r="G13" s="14">
        <v>0.78</v>
      </c>
      <c r="H13" s="2"/>
      <c r="I13" s="111">
        <v>1158.5581405625151</v>
      </c>
    </row>
    <row r="14" spans="1:9" ht="15.75" customHeight="1" x14ac:dyDescent="0.25">
      <c r="A14" s="29"/>
      <c r="B14" s="24" t="s">
        <v>24</v>
      </c>
      <c r="C14" s="13">
        <v>1.35</v>
      </c>
      <c r="D14" s="13" t="s">
        <v>4</v>
      </c>
      <c r="E14" s="14">
        <v>1.35</v>
      </c>
      <c r="F14" s="13" t="s">
        <v>4</v>
      </c>
      <c r="G14" s="14">
        <v>0.78</v>
      </c>
      <c r="H14" s="2"/>
      <c r="I14" s="111">
        <v>1528.6339232451776</v>
      </c>
    </row>
    <row r="15" spans="1:9" ht="15.75" customHeight="1" x14ac:dyDescent="0.25">
      <c r="A15" s="29"/>
      <c r="B15" s="107" t="s">
        <v>47</v>
      </c>
      <c r="C15" s="108">
        <v>1.2</v>
      </c>
      <c r="D15" s="108" t="s">
        <v>4</v>
      </c>
      <c r="E15" s="109">
        <v>0.9</v>
      </c>
      <c r="F15" s="108" t="s">
        <v>4</v>
      </c>
      <c r="G15" s="109">
        <v>0.78</v>
      </c>
      <c r="H15" s="2"/>
      <c r="I15" s="110">
        <v>1093.6567906144364</v>
      </c>
    </row>
    <row r="16" spans="1:9" ht="15.75" customHeight="1" x14ac:dyDescent="0.25">
      <c r="A16" s="29"/>
      <c r="B16" s="24" t="s">
        <v>48</v>
      </c>
      <c r="C16" s="13">
        <v>1</v>
      </c>
      <c r="D16" s="13" t="s">
        <v>4</v>
      </c>
      <c r="E16" s="14">
        <v>1</v>
      </c>
      <c r="F16" s="13" t="s">
        <v>4</v>
      </c>
      <c r="G16" s="14">
        <v>0.78</v>
      </c>
      <c r="H16" s="2"/>
      <c r="I16" s="111">
        <v>1086.7523916837897</v>
      </c>
    </row>
    <row r="17" spans="1:9" ht="15.75" customHeight="1" thickBot="1" x14ac:dyDescent="0.3">
      <c r="A17" s="29"/>
      <c r="B17" s="24" t="s">
        <v>48</v>
      </c>
      <c r="C17" s="112">
        <v>1.3</v>
      </c>
      <c r="D17" s="15" t="s">
        <v>4</v>
      </c>
      <c r="E17" s="113">
        <v>1.3</v>
      </c>
      <c r="F17" s="15" t="s">
        <v>4</v>
      </c>
      <c r="G17" s="113">
        <v>0.78</v>
      </c>
      <c r="H17" s="114"/>
      <c r="I17" s="115">
        <v>1347.7386712622344</v>
      </c>
    </row>
    <row r="18" spans="1:9" ht="15.75" customHeight="1" thickBot="1" x14ac:dyDescent="0.3">
      <c r="A18" s="29"/>
      <c r="B18" s="116"/>
      <c r="C18" s="96"/>
      <c r="D18" s="96"/>
      <c r="E18" s="117"/>
      <c r="F18" s="96"/>
      <c r="G18" s="117"/>
      <c r="H18" s="114"/>
      <c r="I18" s="98"/>
    </row>
    <row r="19" spans="1:9" ht="16.5" thickBot="1" x14ac:dyDescent="0.3">
      <c r="A19" s="6" t="s">
        <v>22</v>
      </c>
      <c r="B19" s="9"/>
      <c r="C19" s="7"/>
      <c r="D19" s="7"/>
      <c r="E19" s="7"/>
      <c r="F19" s="7"/>
      <c r="G19" s="7"/>
      <c r="H19" s="7"/>
      <c r="I19" s="8"/>
    </row>
    <row r="20" spans="1:9" ht="15.75" customHeight="1" thickBot="1" x14ac:dyDescent="0.3">
      <c r="A20" s="10"/>
      <c r="B20" s="101" t="s">
        <v>9</v>
      </c>
      <c r="C20" s="102" t="s">
        <v>1</v>
      </c>
      <c r="D20" s="103"/>
      <c r="E20" s="102" t="s">
        <v>2</v>
      </c>
      <c r="F20" s="103"/>
      <c r="G20" s="104" t="s">
        <v>3</v>
      </c>
      <c r="H20" s="118"/>
      <c r="I20" s="106" t="s">
        <v>5</v>
      </c>
    </row>
    <row r="21" spans="1:9" ht="15.75" customHeight="1" x14ac:dyDescent="0.25">
      <c r="A21" s="3"/>
      <c r="B21" s="119" t="s">
        <v>23</v>
      </c>
      <c r="C21" s="108">
        <v>1.2</v>
      </c>
      <c r="D21" s="108" t="s">
        <v>4</v>
      </c>
      <c r="E21" s="109">
        <v>0.9</v>
      </c>
      <c r="F21" s="108" t="s">
        <v>4</v>
      </c>
      <c r="G21" s="109">
        <v>0.78</v>
      </c>
      <c r="H21" s="120"/>
      <c r="I21" s="110">
        <v>1143.3684629150923</v>
      </c>
    </row>
    <row r="22" spans="1:9" ht="15.75" customHeight="1" x14ac:dyDescent="0.25">
      <c r="A22" s="3"/>
      <c r="B22" s="121" t="s">
        <v>23</v>
      </c>
      <c r="C22" s="13">
        <v>1.4</v>
      </c>
      <c r="D22" s="13" t="s">
        <v>4</v>
      </c>
      <c r="E22" s="14">
        <v>0.9</v>
      </c>
      <c r="F22" s="13" t="s">
        <v>4</v>
      </c>
      <c r="G22" s="14">
        <v>0.78</v>
      </c>
      <c r="H22" s="122"/>
      <c r="I22" s="111">
        <v>1193.0801352157487</v>
      </c>
    </row>
    <row r="23" spans="1:9" ht="15.75" customHeight="1" x14ac:dyDescent="0.25">
      <c r="A23" s="3"/>
      <c r="B23" s="121" t="s">
        <v>23</v>
      </c>
      <c r="C23" s="13">
        <v>1.6</v>
      </c>
      <c r="D23" s="13" t="s">
        <v>4</v>
      </c>
      <c r="E23" s="14">
        <v>1</v>
      </c>
      <c r="F23" s="13" t="s">
        <v>4</v>
      </c>
      <c r="G23" s="14">
        <v>0.78</v>
      </c>
      <c r="H23" s="122"/>
      <c r="I23" s="111">
        <v>1343.5960319038468</v>
      </c>
    </row>
    <row r="24" spans="1:9" ht="15.75" customHeight="1" x14ac:dyDescent="0.25">
      <c r="A24" s="3"/>
      <c r="B24" s="121" t="s">
        <v>23</v>
      </c>
      <c r="C24" s="13">
        <v>1.8</v>
      </c>
      <c r="D24" s="13" t="s">
        <v>4</v>
      </c>
      <c r="E24" s="14">
        <v>1</v>
      </c>
      <c r="F24" s="13" t="s">
        <v>4</v>
      </c>
      <c r="G24" s="14">
        <v>0.78</v>
      </c>
      <c r="H24" s="122"/>
      <c r="I24" s="111">
        <v>1400.2121031351494</v>
      </c>
    </row>
    <row r="25" spans="1:9" ht="15.75" customHeight="1" x14ac:dyDescent="0.25">
      <c r="A25" s="3"/>
      <c r="B25" s="121" t="s">
        <v>23</v>
      </c>
      <c r="C25" s="13">
        <v>2</v>
      </c>
      <c r="D25" s="13" t="s">
        <v>4</v>
      </c>
      <c r="E25" s="14">
        <v>1</v>
      </c>
      <c r="F25" s="13" t="s">
        <v>4</v>
      </c>
      <c r="G25" s="14">
        <v>0.78</v>
      </c>
      <c r="H25" s="122"/>
      <c r="I25" s="111">
        <v>1459.5899339387111</v>
      </c>
    </row>
    <row r="26" spans="1:9" ht="15.75" customHeight="1" x14ac:dyDescent="0.25">
      <c r="A26" s="3"/>
      <c r="B26" s="121" t="s">
        <v>23</v>
      </c>
      <c r="C26" s="13">
        <v>2.2000000000000002</v>
      </c>
      <c r="D26" s="13" t="s">
        <v>4</v>
      </c>
      <c r="E26" s="14">
        <v>1.1000000000000001</v>
      </c>
      <c r="F26" s="13" t="s">
        <v>4</v>
      </c>
      <c r="G26" s="14">
        <v>0.78</v>
      </c>
      <c r="H26" s="122"/>
      <c r="I26" s="111">
        <v>1651.532224210689</v>
      </c>
    </row>
    <row r="27" spans="1:9" ht="15.75" customHeight="1" thickBot="1" x14ac:dyDescent="0.3">
      <c r="A27" s="3"/>
      <c r="B27" s="17" t="s">
        <v>23</v>
      </c>
      <c r="C27" s="15">
        <v>1.35</v>
      </c>
      <c r="D27" s="15" t="s">
        <v>4</v>
      </c>
      <c r="E27" s="113">
        <v>1.35</v>
      </c>
      <c r="F27" s="15" t="s">
        <v>4</v>
      </c>
      <c r="G27" s="113">
        <v>0.78</v>
      </c>
      <c r="H27" s="123"/>
      <c r="I27" s="115">
        <v>1398.8312233490203</v>
      </c>
    </row>
    <row r="28" spans="1:9" ht="15.75" customHeight="1" x14ac:dyDescent="0.25">
      <c r="A28" s="3"/>
      <c r="B28" s="119" t="s">
        <v>24</v>
      </c>
      <c r="C28" s="108">
        <v>1.2</v>
      </c>
      <c r="D28" s="108" t="s">
        <v>4</v>
      </c>
      <c r="E28" s="109">
        <v>0.9</v>
      </c>
      <c r="F28" s="108" t="s">
        <v>4</v>
      </c>
      <c r="G28" s="109">
        <v>0.78</v>
      </c>
      <c r="H28" s="120"/>
      <c r="I28" s="110">
        <v>1173.747818209938</v>
      </c>
    </row>
    <row r="29" spans="1:9" ht="15.75" customHeight="1" x14ac:dyDescent="0.25">
      <c r="A29" s="3"/>
      <c r="B29" s="121" t="s">
        <v>24</v>
      </c>
      <c r="C29" s="13">
        <v>1.4</v>
      </c>
      <c r="D29" s="13" t="s">
        <v>4</v>
      </c>
      <c r="E29" s="14">
        <v>0.9</v>
      </c>
      <c r="F29" s="13" t="s">
        <v>4</v>
      </c>
      <c r="G29" s="14">
        <v>0.78</v>
      </c>
      <c r="H29" s="122"/>
      <c r="I29" s="111">
        <v>1228.9830096551113</v>
      </c>
    </row>
    <row r="30" spans="1:9" ht="15.75" customHeight="1" x14ac:dyDescent="0.25">
      <c r="A30" s="3"/>
      <c r="B30" s="121" t="s">
        <v>24</v>
      </c>
      <c r="C30" s="13">
        <v>1.6</v>
      </c>
      <c r="D30" s="13" t="s">
        <v>4</v>
      </c>
      <c r="E30" s="14">
        <v>1</v>
      </c>
      <c r="F30" s="13" t="s">
        <v>4</v>
      </c>
      <c r="G30" s="14">
        <v>0.78</v>
      </c>
      <c r="H30" s="122"/>
      <c r="I30" s="111">
        <v>1389.165064846115</v>
      </c>
    </row>
    <row r="31" spans="1:9" ht="15.75" customHeight="1" x14ac:dyDescent="0.25">
      <c r="A31" s="3"/>
      <c r="B31" s="121" t="s">
        <v>24</v>
      </c>
      <c r="C31" s="13">
        <v>1.8</v>
      </c>
      <c r="D31" s="13" t="s">
        <v>4</v>
      </c>
      <c r="E31" s="14">
        <v>1</v>
      </c>
      <c r="F31" s="13" t="s">
        <v>4</v>
      </c>
      <c r="G31" s="14">
        <v>0.78</v>
      </c>
      <c r="H31" s="122"/>
      <c r="I31" s="111">
        <v>1474.7796115861338</v>
      </c>
    </row>
    <row r="32" spans="1:9" ht="15.75" customHeight="1" x14ac:dyDescent="0.25">
      <c r="A32" s="3"/>
      <c r="B32" s="121" t="s">
        <v>24</v>
      </c>
      <c r="C32" s="13">
        <v>2</v>
      </c>
      <c r="D32" s="13" t="s">
        <v>4</v>
      </c>
      <c r="E32" s="14">
        <v>1</v>
      </c>
      <c r="F32" s="13" t="s">
        <v>4</v>
      </c>
      <c r="G32" s="14">
        <v>0.78</v>
      </c>
      <c r="H32" s="122"/>
      <c r="I32" s="111">
        <v>1539.6809615342127</v>
      </c>
    </row>
    <row r="33" spans="1:9" ht="15.75" customHeight="1" x14ac:dyDescent="0.25">
      <c r="A33" s="3"/>
      <c r="B33" s="121" t="s">
        <v>24</v>
      </c>
      <c r="C33" s="13">
        <v>2.2000000000000002</v>
      </c>
      <c r="D33" s="13" t="s">
        <v>4</v>
      </c>
      <c r="E33" s="14">
        <v>1.1000000000000001</v>
      </c>
      <c r="F33" s="13" t="s">
        <v>4</v>
      </c>
      <c r="G33" s="14">
        <v>0.78</v>
      </c>
      <c r="H33" s="14">
        <v>0.78</v>
      </c>
      <c r="I33" s="111">
        <v>1818.618678332339</v>
      </c>
    </row>
    <row r="34" spans="1:9" ht="15.75" customHeight="1" thickBot="1" x14ac:dyDescent="0.3">
      <c r="A34" s="3"/>
      <c r="B34" s="17" t="s">
        <v>24</v>
      </c>
      <c r="C34" s="15">
        <v>1.35</v>
      </c>
      <c r="D34" s="15" t="s">
        <v>4</v>
      </c>
      <c r="E34" s="113">
        <v>1.35</v>
      </c>
      <c r="F34" s="15" t="s">
        <v>4</v>
      </c>
      <c r="G34" s="113">
        <v>0.78</v>
      </c>
      <c r="H34" s="123"/>
      <c r="I34" s="115">
        <v>1524.4912838867899</v>
      </c>
    </row>
    <row r="35" spans="1:9" ht="15.75" customHeight="1" x14ac:dyDescent="0.25">
      <c r="A35" s="3"/>
      <c r="B35" s="119" t="s">
        <v>49</v>
      </c>
      <c r="C35" s="108">
        <v>1.2</v>
      </c>
      <c r="D35" s="108" t="s">
        <v>4</v>
      </c>
      <c r="E35" s="109">
        <v>0.9</v>
      </c>
      <c r="F35" s="108" t="s">
        <v>4</v>
      </c>
      <c r="G35" s="109">
        <v>0.78</v>
      </c>
      <c r="H35" s="120"/>
      <c r="I35" s="110">
        <v>1173.747818209938</v>
      </c>
    </row>
    <row r="36" spans="1:9" ht="15.75" customHeight="1" thickBot="1" x14ac:dyDescent="0.3">
      <c r="A36" s="4"/>
      <c r="B36" s="124" t="s">
        <v>49</v>
      </c>
      <c r="C36" s="15">
        <v>1.8</v>
      </c>
      <c r="D36" s="15" t="s">
        <v>4</v>
      </c>
      <c r="E36" s="113">
        <v>1</v>
      </c>
      <c r="F36" s="15" t="s">
        <v>4</v>
      </c>
      <c r="G36" s="113">
        <v>0.78</v>
      </c>
      <c r="H36" s="123"/>
      <c r="I36" s="115">
        <v>1474.7796115861338</v>
      </c>
    </row>
    <row r="37" spans="1:9" ht="15.75" customHeight="1" thickBot="1" x14ac:dyDescent="0.3">
      <c r="A37" s="30"/>
      <c r="B37" s="116"/>
      <c r="C37" s="96"/>
      <c r="D37" s="96"/>
      <c r="E37" s="117"/>
      <c r="F37" s="96"/>
      <c r="G37" s="117"/>
      <c r="H37" s="114"/>
      <c r="I37" s="98"/>
    </row>
    <row r="38" spans="1:9" ht="16.5" thickBot="1" x14ac:dyDescent="0.3">
      <c r="A38" s="6" t="s">
        <v>50</v>
      </c>
      <c r="B38" s="9"/>
      <c r="C38" s="7"/>
      <c r="D38" s="7"/>
      <c r="E38" s="7"/>
      <c r="F38" s="7"/>
      <c r="G38" s="7"/>
      <c r="H38" s="7"/>
      <c r="I38" s="8"/>
    </row>
    <row r="39" spans="1:9" ht="15.75" customHeight="1" thickBot="1" x14ac:dyDescent="0.3">
      <c r="A39" s="10"/>
      <c r="B39" s="101" t="s">
        <v>9</v>
      </c>
      <c r="C39" s="102" t="s">
        <v>1</v>
      </c>
      <c r="D39" s="103"/>
      <c r="E39" s="102" t="s">
        <v>2</v>
      </c>
      <c r="F39" s="103"/>
      <c r="G39" s="104" t="s">
        <v>3</v>
      </c>
      <c r="H39" s="118"/>
      <c r="I39" s="106" t="s">
        <v>5</v>
      </c>
    </row>
    <row r="40" spans="1:9" ht="39.950000000000003" customHeight="1" x14ac:dyDescent="0.25">
      <c r="A40" s="3"/>
      <c r="B40" s="119" t="s">
        <v>51</v>
      </c>
      <c r="C40" s="125">
        <v>1.2</v>
      </c>
      <c r="D40" s="125" t="s">
        <v>4</v>
      </c>
      <c r="E40" s="109">
        <v>1.2</v>
      </c>
      <c r="F40" s="125" t="s">
        <v>4</v>
      </c>
      <c r="G40" s="109">
        <v>0.78</v>
      </c>
      <c r="H40" s="120"/>
      <c r="I40" s="110">
        <v>1639.1043061355251</v>
      </c>
    </row>
    <row r="41" spans="1:9" ht="39.950000000000003" customHeight="1" x14ac:dyDescent="0.25">
      <c r="A41" s="3"/>
      <c r="B41" s="119" t="s">
        <v>51</v>
      </c>
      <c r="C41" s="61">
        <v>1.3</v>
      </c>
      <c r="D41" s="61" t="s">
        <v>4</v>
      </c>
      <c r="E41" s="14">
        <v>1.3</v>
      </c>
      <c r="F41" s="61" t="s">
        <v>4</v>
      </c>
      <c r="G41" s="14">
        <v>0.78</v>
      </c>
      <c r="H41" s="122"/>
      <c r="I41" s="111">
        <v>1705.3865358697331</v>
      </c>
    </row>
    <row r="42" spans="1:9" ht="39.950000000000003" customHeight="1" x14ac:dyDescent="0.25">
      <c r="A42" s="3"/>
      <c r="B42" s="119" t="s">
        <v>51</v>
      </c>
      <c r="C42" s="61">
        <v>1.5</v>
      </c>
      <c r="D42" s="61" t="s">
        <v>4</v>
      </c>
      <c r="E42" s="14">
        <v>1.5</v>
      </c>
      <c r="F42" s="61" t="s">
        <v>4</v>
      </c>
      <c r="G42" s="14">
        <v>0.78</v>
      </c>
      <c r="H42" s="122"/>
      <c r="I42" s="111">
        <v>1969.1345750204368</v>
      </c>
    </row>
    <row r="43" spans="1:9" ht="15.75" thickBot="1" x14ac:dyDescent="0.3">
      <c r="A43" s="30"/>
      <c r="B43" s="38"/>
      <c r="C43" s="95"/>
      <c r="D43" s="96"/>
      <c r="E43" s="97"/>
      <c r="F43" s="96"/>
      <c r="G43" s="97"/>
      <c r="H43" s="2"/>
      <c r="I43" s="126"/>
    </row>
    <row r="44" spans="1:9" ht="16.5" thickBot="1" x14ac:dyDescent="0.3">
      <c r="A44" s="6" t="s">
        <v>52</v>
      </c>
      <c r="B44" s="9"/>
      <c r="C44" s="7"/>
      <c r="D44" s="7"/>
      <c r="E44" s="7"/>
      <c r="F44" s="7"/>
      <c r="G44" s="7"/>
      <c r="H44" s="7"/>
      <c r="I44" s="8"/>
    </row>
    <row r="45" spans="1:9" ht="15.75" customHeight="1" thickBot="1" x14ac:dyDescent="0.3">
      <c r="A45" s="10"/>
      <c r="B45" s="101" t="s">
        <v>9</v>
      </c>
      <c r="C45" s="102" t="s">
        <v>1</v>
      </c>
      <c r="D45" s="103"/>
      <c r="E45" s="102" t="s">
        <v>2</v>
      </c>
      <c r="F45" s="103"/>
      <c r="G45" s="104" t="s">
        <v>3</v>
      </c>
      <c r="H45" s="118"/>
      <c r="I45" s="106" t="s">
        <v>5</v>
      </c>
    </row>
    <row r="46" spans="1:9" ht="15.75" customHeight="1" x14ac:dyDescent="0.25">
      <c r="A46" s="3"/>
      <c r="B46" s="119" t="s">
        <v>23</v>
      </c>
      <c r="C46" s="108">
        <v>1.8</v>
      </c>
      <c r="D46" s="108" t="s">
        <v>4</v>
      </c>
      <c r="E46" s="109">
        <v>1</v>
      </c>
      <c r="F46" s="108" t="s">
        <v>4</v>
      </c>
      <c r="G46" s="109">
        <v>0.78</v>
      </c>
      <c r="H46" s="120"/>
      <c r="I46" s="110">
        <v>1554.8706391816352</v>
      </c>
    </row>
    <row r="47" spans="1:9" ht="15.75" customHeight="1" x14ac:dyDescent="0.25">
      <c r="A47" s="3"/>
      <c r="B47" s="121" t="s">
        <v>23</v>
      </c>
      <c r="C47" s="13">
        <v>2</v>
      </c>
      <c r="D47" s="13" t="s">
        <v>4</v>
      </c>
      <c r="E47" s="14">
        <v>1</v>
      </c>
      <c r="F47" s="13" t="s">
        <v>4</v>
      </c>
      <c r="G47" s="14">
        <v>0.78</v>
      </c>
      <c r="H47" s="122"/>
      <c r="I47" s="111">
        <v>1695.7203773668277</v>
      </c>
    </row>
    <row r="48" spans="1:9" ht="15.75" customHeight="1" x14ac:dyDescent="0.25">
      <c r="A48" s="3"/>
      <c r="B48" s="121" t="s">
        <v>23</v>
      </c>
      <c r="C48" s="13">
        <v>2.2000000000000002</v>
      </c>
      <c r="D48" s="13" t="s">
        <v>4</v>
      </c>
      <c r="E48" s="14">
        <v>1</v>
      </c>
      <c r="F48" s="13" t="s">
        <v>4</v>
      </c>
      <c r="G48" s="14">
        <v>0.78</v>
      </c>
      <c r="H48" s="122"/>
      <c r="I48" s="111">
        <v>1847.6171538410554</v>
      </c>
    </row>
    <row r="49" spans="1:9" ht="15.75" customHeight="1" x14ac:dyDescent="0.25">
      <c r="A49" s="3"/>
      <c r="B49" s="121" t="s">
        <v>23</v>
      </c>
      <c r="C49" s="13">
        <v>2.4</v>
      </c>
      <c r="D49" s="13" t="s">
        <v>4</v>
      </c>
      <c r="E49" s="14">
        <v>1.2</v>
      </c>
      <c r="F49" s="13" t="s">
        <v>4</v>
      </c>
      <c r="G49" s="14">
        <v>0.78</v>
      </c>
      <c r="H49" s="122"/>
      <c r="I49" s="111">
        <v>2064.4152802633616</v>
      </c>
    </row>
    <row r="50" spans="1:9" ht="15.75" customHeight="1" x14ac:dyDescent="0.25">
      <c r="A50" s="3"/>
      <c r="B50" s="121" t="s">
        <v>23</v>
      </c>
      <c r="C50" s="13">
        <v>2.6</v>
      </c>
      <c r="D50" s="13" t="s">
        <v>4</v>
      </c>
      <c r="E50" s="14">
        <v>1.2</v>
      </c>
      <c r="F50" s="13" t="s">
        <v>4</v>
      </c>
      <c r="G50" s="14">
        <v>0.78</v>
      </c>
      <c r="H50" s="122"/>
      <c r="I50" s="111">
        <v>2270.1663683966331</v>
      </c>
    </row>
    <row r="51" spans="1:9" ht="15.75" customHeight="1" x14ac:dyDescent="0.25">
      <c r="A51" s="3"/>
      <c r="B51" s="121" t="s">
        <v>23</v>
      </c>
      <c r="C51" s="13">
        <v>2.73</v>
      </c>
      <c r="D51" s="13" t="s">
        <v>4</v>
      </c>
      <c r="E51" s="14">
        <v>1.2</v>
      </c>
      <c r="F51" s="13" t="s">
        <v>4</v>
      </c>
      <c r="G51" s="14">
        <v>0.78</v>
      </c>
      <c r="H51" s="122"/>
      <c r="I51" s="111">
        <v>2550.4849649808889</v>
      </c>
    </row>
    <row r="52" spans="1:9" ht="15.75" customHeight="1" x14ac:dyDescent="0.25">
      <c r="A52" s="3"/>
      <c r="B52" s="121" t="s">
        <v>24</v>
      </c>
      <c r="C52" s="13">
        <v>1.8</v>
      </c>
      <c r="D52" s="13" t="s">
        <v>4</v>
      </c>
      <c r="E52" s="14">
        <v>1</v>
      </c>
      <c r="F52" s="13" t="s">
        <v>4</v>
      </c>
      <c r="G52" s="14">
        <v>0.78</v>
      </c>
      <c r="H52" s="122"/>
      <c r="I52" s="111">
        <v>1648.7704646384307</v>
      </c>
    </row>
    <row r="53" spans="1:9" ht="15.75" customHeight="1" x14ac:dyDescent="0.25">
      <c r="A53" s="3"/>
      <c r="B53" s="121" t="s">
        <v>24</v>
      </c>
      <c r="C53" s="13">
        <v>2</v>
      </c>
      <c r="D53" s="13" t="s">
        <v>4</v>
      </c>
      <c r="E53" s="14">
        <v>1</v>
      </c>
      <c r="F53" s="13" t="s">
        <v>4</v>
      </c>
      <c r="G53" s="14">
        <v>0.78</v>
      </c>
      <c r="H53" s="122"/>
      <c r="I53" s="111">
        <v>1796.5246017542695</v>
      </c>
    </row>
    <row r="54" spans="1:9" ht="15.75" customHeight="1" x14ac:dyDescent="0.25">
      <c r="A54" s="3"/>
      <c r="B54" s="121" t="s">
        <v>24</v>
      </c>
      <c r="C54" s="13">
        <v>2.2000000000000002</v>
      </c>
      <c r="D54" s="13" t="s">
        <v>4</v>
      </c>
      <c r="E54" s="14">
        <v>1</v>
      </c>
      <c r="F54" s="13" t="s">
        <v>4</v>
      </c>
      <c r="G54" s="14">
        <v>0.78</v>
      </c>
      <c r="H54" s="122"/>
      <c r="I54" s="111">
        <v>1959.4684165175315</v>
      </c>
    </row>
    <row r="55" spans="1:9" ht="15.75" customHeight="1" x14ac:dyDescent="0.25">
      <c r="A55" s="3"/>
      <c r="B55" s="121" t="s">
        <v>24</v>
      </c>
      <c r="C55" s="13">
        <v>2.4</v>
      </c>
      <c r="D55" s="13" t="s">
        <v>4</v>
      </c>
      <c r="E55" s="14">
        <v>1.2</v>
      </c>
      <c r="F55" s="13" t="s">
        <v>4</v>
      </c>
      <c r="G55" s="14">
        <v>0.78</v>
      </c>
      <c r="H55" s="122"/>
      <c r="I55" s="111">
        <v>2238.4061333156583</v>
      </c>
    </row>
    <row r="56" spans="1:9" ht="15.75" customHeight="1" thickBot="1" x14ac:dyDescent="0.3">
      <c r="A56" s="3"/>
      <c r="B56" s="124" t="s">
        <v>24</v>
      </c>
      <c r="C56" s="15">
        <v>2.6</v>
      </c>
      <c r="D56" s="15" t="s">
        <v>4</v>
      </c>
      <c r="E56" s="113">
        <v>1.2</v>
      </c>
      <c r="F56" s="15" t="s">
        <v>4</v>
      </c>
      <c r="G56" s="113">
        <v>0.78</v>
      </c>
      <c r="H56" s="123"/>
      <c r="I56" s="115">
        <v>2520.105609686043</v>
      </c>
    </row>
    <row r="57" spans="1:9" ht="15.75" customHeight="1" thickBot="1" x14ac:dyDescent="0.3">
      <c r="A57" s="4"/>
      <c r="B57" s="124" t="s">
        <v>24</v>
      </c>
      <c r="C57" s="15">
        <v>2.73</v>
      </c>
      <c r="D57" s="15" t="s">
        <v>4</v>
      </c>
      <c r="E57" s="113">
        <v>1.2</v>
      </c>
      <c r="F57" s="15" t="s">
        <v>4</v>
      </c>
      <c r="G57" s="113">
        <v>0.78</v>
      </c>
      <c r="H57" s="123"/>
      <c r="I57" s="115">
        <v>2794.900687125782</v>
      </c>
    </row>
    <row r="58" spans="1:9" ht="15.75" thickBot="1" x14ac:dyDescent="0.3">
      <c r="A58" s="127"/>
      <c r="B58" s="128"/>
      <c r="C58" s="127"/>
      <c r="D58" s="127"/>
      <c r="E58" s="127"/>
      <c r="F58" s="127"/>
      <c r="G58" s="127"/>
      <c r="H58" s="127"/>
      <c r="I58" s="127"/>
    </row>
    <row r="59" spans="1:9" ht="16.5" thickBot="1" x14ac:dyDescent="0.3">
      <c r="A59" s="6" t="s">
        <v>32</v>
      </c>
      <c r="B59" s="9"/>
      <c r="C59" s="7"/>
      <c r="D59" s="7"/>
      <c r="E59" s="7"/>
      <c r="F59" s="7"/>
      <c r="G59" s="7"/>
      <c r="H59" s="7"/>
      <c r="I59" s="8"/>
    </row>
    <row r="60" spans="1:9" ht="15.75" customHeight="1" thickBot="1" x14ac:dyDescent="0.3">
      <c r="A60" s="10"/>
      <c r="B60" s="101" t="s">
        <v>9</v>
      </c>
      <c r="C60" s="102" t="s">
        <v>1</v>
      </c>
      <c r="D60" s="103"/>
      <c r="E60" s="102" t="s">
        <v>2</v>
      </c>
      <c r="F60" s="103"/>
      <c r="G60" s="104" t="s">
        <v>3</v>
      </c>
      <c r="H60" s="118"/>
      <c r="I60" s="167" t="s">
        <v>5</v>
      </c>
    </row>
    <row r="61" spans="1:9" ht="15.75" customHeight="1" x14ac:dyDescent="0.25">
      <c r="A61" s="3"/>
      <c r="B61" s="119" t="s">
        <v>23</v>
      </c>
      <c r="C61" s="108">
        <v>1.8</v>
      </c>
      <c r="D61" s="108" t="s">
        <v>4</v>
      </c>
      <c r="E61" s="109">
        <v>1</v>
      </c>
      <c r="F61" s="108" t="s">
        <v>4</v>
      </c>
      <c r="G61" s="109">
        <v>0.78</v>
      </c>
      <c r="H61" s="120"/>
      <c r="I61" s="110">
        <v>1880.7582687081594</v>
      </c>
    </row>
    <row r="62" spans="1:9" ht="15.75" customHeight="1" x14ac:dyDescent="0.25">
      <c r="A62" s="3"/>
      <c r="B62" s="121" t="s">
        <v>23</v>
      </c>
      <c r="C62" s="13">
        <v>2</v>
      </c>
      <c r="D62" s="13" t="s">
        <v>4</v>
      </c>
      <c r="E62" s="14">
        <v>1</v>
      </c>
      <c r="F62" s="13" t="s">
        <v>4</v>
      </c>
      <c r="G62" s="14">
        <v>0.78</v>
      </c>
      <c r="H62" s="122"/>
      <c r="I62" s="111">
        <v>2038.1785643269043</v>
      </c>
    </row>
    <row r="63" spans="1:9" ht="15.75" customHeight="1" x14ac:dyDescent="0.25">
      <c r="A63" s="3"/>
      <c r="B63" s="121" t="s">
        <v>23</v>
      </c>
      <c r="C63" s="13">
        <v>2.2000000000000002</v>
      </c>
      <c r="D63" s="13" t="s">
        <v>4</v>
      </c>
      <c r="E63" s="14">
        <v>1</v>
      </c>
      <c r="F63" s="13" t="s">
        <v>4</v>
      </c>
      <c r="G63" s="14">
        <v>0.78</v>
      </c>
      <c r="H63" s="122"/>
      <c r="I63" s="111">
        <v>2440.0145820905414</v>
      </c>
    </row>
    <row r="64" spans="1:9" ht="15.75" customHeight="1" x14ac:dyDescent="0.25">
      <c r="A64" s="3"/>
      <c r="B64" s="121" t="s">
        <v>23</v>
      </c>
      <c r="C64" s="13">
        <v>2.4</v>
      </c>
      <c r="D64" s="13" t="s">
        <v>4</v>
      </c>
      <c r="E64" s="14">
        <v>1.2</v>
      </c>
      <c r="F64" s="13" t="s">
        <v>4</v>
      </c>
      <c r="G64" s="14">
        <v>0.78</v>
      </c>
      <c r="H64" s="122"/>
      <c r="I64" s="111">
        <v>2663.7171074434946</v>
      </c>
    </row>
    <row r="65" spans="1:9" ht="15.75" customHeight="1" thickBot="1" x14ac:dyDescent="0.3">
      <c r="A65" s="3"/>
      <c r="B65" s="17" t="s">
        <v>23</v>
      </c>
      <c r="C65" s="15">
        <v>2.6</v>
      </c>
      <c r="D65" s="15" t="s">
        <v>4</v>
      </c>
      <c r="E65" s="113">
        <v>1.2</v>
      </c>
      <c r="F65" s="15" t="s">
        <v>4</v>
      </c>
      <c r="G65" s="113">
        <v>0.78</v>
      </c>
      <c r="H65" s="123"/>
      <c r="I65" s="115">
        <v>2939.8930646693616</v>
      </c>
    </row>
    <row r="66" spans="1:9" ht="15.75" customHeight="1" thickBot="1" x14ac:dyDescent="0.3">
      <c r="A66" s="3"/>
      <c r="B66" s="17" t="s">
        <v>23</v>
      </c>
      <c r="C66" s="15">
        <v>2.73</v>
      </c>
      <c r="D66" s="15" t="s">
        <v>4</v>
      </c>
      <c r="E66" s="113">
        <v>1.2</v>
      </c>
      <c r="F66" s="15" t="s">
        <v>4</v>
      </c>
      <c r="G66" s="113">
        <v>0.78</v>
      </c>
      <c r="H66" s="123"/>
      <c r="I66" s="115">
        <v>3209.1646229645835</v>
      </c>
    </row>
    <row r="67" spans="1:9" ht="15.75" customHeight="1" x14ac:dyDescent="0.25">
      <c r="A67" s="3"/>
      <c r="B67" s="119" t="s">
        <v>24</v>
      </c>
      <c r="C67" s="108">
        <v>1.8</v>
      </c>
      <c r="D67" s="108" t="s">
        <v>4</v>
      </c>
      <c r="E67" s="109">
        <v>1</v>
      </c>
      <c r="F67" s="108" t="s">
        <v>4</v>
      </c>
      <c r="G67" s="109">
        <v>0.78</v>
      </c>
      <c r="H67" s="120"/>
      <c r="I67" s="110">
        <v>2277.0707673272796</v>
      </c>
    </row>
    <row r="68" spans="1:9" ht="15.75" customHeight="1" x14ac:dyDescent="0.25">
      <c r="A68" s="3"/>
      <c r="B68" s="121" t="s">
        <v>24</v>
      </c>
      <c r="C68" s="13">
        <v>2</v>
      </c>
      <c r="D68" s="13" t="s">
        <v>4</v>
      </c>
      <c r="E68" s="14">
        <v>1</v>
      </c>
      <c r="F68" s="13" t="s">
        <v>4</v>
      </c>
      <c r="G68" s="14">
        <v>0.78</v>
      </c>
      <c r="H68" s="122"/>
      <c r="I68" s="111">
        <v>2401.3499480789201</v>
      </c>
    </row>
    <row r="69" spans="1:9" ht="15.75" customHeight="1" x14ac:dyDescent="0.25">
      <c r="A69" s="3"/>
      <c r="B69" s="121" t="s">
        <v>24</v>
      </c>
      <c r="C69" s="13">
        <v>2.2000000000000002</v>
      </c>
      <c r="D69" s="13" t="s">
        <v>4</v>
      </c>
      <c r="E69" s="14">
        <v>1</v>
      </c>
      <c r="F69" s="13" t="s">
        <v>4</v>
      </c>
      <c r="G69" s="14">
        <v>0.78</v>
      </c>
      <c r="H69" s="122"/>
      <c r="I69" s="111">
        <v>2623.6715936457435</v>
      </c>
    </row>
    <row r="70" spans="1:9" ht="15.75" customHeight="1" x14ac:dyDescent="0.25">
      <c r="A70" s="3"/>
      <c r="B70" s="121" t="s">
        <v>24</v>
      </c>
      <c r="C70" s="13">
        <v>2.4</v>
      </c>
      <c r="D70" s="13" t="s">
        <v>4</v>
      </c>
      <c r="E70" s="14">
        <v>1.2</v>
      </c>
      <c r="F70" s="13" t="s">
        <v>4</v>
      </c>
      <c r="G70" s="14">
        <v>0.78</v>
      </c>
      <c r="H70" s="122"/>
      <c r="I70" s="111">
        <v>2623.6715936457435</v>
      </c>
    </row>
    <row r="71" spans="1:9" ht="15.75" customHeight="1" thickBot="1" x14ac:dyDescent="0.3">
      <c r="A71" s="3"/>
      <c r="B71" s="124" t="s">
        <v>24</v>
      </c>
      <c r="C71" s="15">
        <v>2.6</v>
      </c>
      <c r="D71" s="15" t="s">
        <v>4</v>
      </c>
      <c r="E71" s="113">
        <v>1.2</v>
      </c>
      <c r="F71" s="15" t="s">
        <v>4</v>
      </c>
      <c r="G71" s="113">
        <v>0.78</v>
      </c>
      <c r="H71" s="123"/>
      <c r="I71" s="115">
        <v>3000.6517752590521</v>
      </c>
    </row>
    <row r="72" spans="1:9" ht="15.75" customHeight="1" thickBot="1" x14ac:dyDescent="0.3">
      <c r="A72" s="4"/>
      <c r="B72" s="124" t="s">
        <v>24</v>
      </c>
      <c r="C72" s="15">
        <v>2.73</v>
      </c>
      <c r="D72" s="15" t="s">
        <v>4</v>
      </c>
      <c r="E72" s="113">
        <v>1.2</v>
      </c>
      <c r="F72" s="15" t="s">
        <v>4</v>
      </c>
      <c r="G72" s="113">
        <v>0.78</v>
      </c>
      <c r="H72" s="123"/>
      <c r="I72" s="115">
        <v>3272.6850931265326</v>
      </c>
    </row>
    <row r="73" spans="1:9" ht="15.75" thickBot="1" x14ac:dyDescent="0.3">
      <c r="H73"/>
      <c r="I73" s="16"/>
    </row>
    <row r="74" spans="1:9" ht="16.5" thickBot="1" x14ac:dyDescent="0.3">
      <c r="A74" s="6" t="s">
        <v>45</v>
      </c>
      <c r="B74" s="9"/>
      <c r="C74" s="7"/>
      <c r="D74" s="7"/>
      <c r="E74" s="7"/>
      <c r="F74" s="7"/>
      <c r="G74" s="7"/>
      <c r="H74" s="7"/>
      <c r="I74" s="8"/>
    </row>
    <row r="75" spans="1:9" ht="15" customHeight="1" x14ac:dyDescent="0.25">
      <c r="A75" s="197"/>
      <c r="B75" s="25" t="s">
        <v>9</v>
      </c>
      <c r="C75" s="19" t="s">
        <v>1</v>
      </c>
      <c r="D75" s="20"/>
      <c r="E75" s="19" t="s">
        <v>2</v>
      </c>
      <c r="F75" s="20"/>
      <c r="G75" s="21" t="s">
        <v>3</v>
      </c>
      <c r="H75" s="26"/>
      <c r="I75" s="27" t="s">
        <v>5</v>
      </c>
    </row>
    <row r="76" spans="1:9" ht="15" customHeight="1" x14ac:dyDescent="0.25">
      <c r="A76" s="198"/>
      <c r="B76" s="119" t="s">
        <v>23</v>
      </c>
      <c r="C76" s="108">
        <v>1.8</v>
      </c>
      <c r="D76" s="108" t="s">
        <v>4</v>
      </c>
      <c r="E76" s="109">
        <v>1</v>
      </c>
      <c r="F76" s="108" t="s">
        <v>4</v>
      </c>
      <c r="G76" s="109">
        <v>0.78</v>
      </c>
      <c r="H76" s="120"/>
      <c r="I76" s="110">
        <v>1840.7127549104084</v>
      </c>
    </row>
    <row r="77" spans="1:9" ht="15" customHeight="1" x14ac:dyDescent="0.25">
      <c r="A77" s="198"/>
      <c r="B77" s="121" t="s">
        <v>23</v>
      </c>
      <c r="C77" s="13">
        <v>2</v>
      </c>
      <c r="D77" s="13" t="s">
        <v>4</v>
      </c>
      <c r="E77" s="14">
        <v>1</v>
      </c>
      <c r="F77" s="13" t="s">
        <v>4</v>
      </c>
      <c r="G77" s="14">
        <v>0.78</v>
      </c>
      <c r="H77" s="122"/>
      <c r="I77" s="111">
        <v>2020.2271271072225</v>
      </c>
    </row>
    <row r="78" spans="1:9" ht="15" customHeight="1" x14ac:dyDescent="0.25">
      <c r="A78" s="198"/>
      <c r="B78" s="121" t="s">
        <v>23</v>
      </c>
      <c r="C78" s="13">
        <v>2.2000000000000002</v>
      </c>
      <c r="D78" s="13" t="s">
        <v>4</v>
      </c>
      <c r="E78" s="14">
        <v>1</v>
      </c>
      <c r="F78" s="13" t="s">
        <v>4</v>
      </c>
      <c r="G78" s="14">
        <v>0.78</v>
      </c>
      <c r="H78" s="122"/>
      <c r="I78" s="111">
        <v>2411.0161065818256</v>
      </c>
    </row>
    <row r="79" spans="1:9" ht="15" customHeight="1" x14ac:dyDescent="0.25">
      <c r="A79" s="198"/>
      <c r="B79" s="121" t="s">
        <v>23</v>
      </c>
      <c r="C79" s="13">
        <v>2.4</v>
      </c>
      <c r="D79" s="13" t="s">
        <v>4</v>
      </c>
      <c r="E79" s="14">
        <v>1.2</v>
      </c>
      <c r="F79" s="13" t="s">
        <v>4</v>
      </c>
      <c r="G79" s="14">
        <v>0.78</v>
      </c>
      <c r="H79" s="122"/>
      <c r="I79" s="111">
        <v>2636.0995117209072</v>
      </c>
    </row>
    <row r="80" spans="1:9" ht="15" customHeight="1" thickBot="1" x14ac:dyDescent="0.3">
      <c r="A80" s="198"/>
      <c r="B80" s="17" t="s">
        <v>23</v>
      </c>
      <c r="C80" s="15">
        <v>2.6</v>
      </c>
      <c r="D80" s="15" t="s">
        <v>4</v>
      </c>
      <c r="E80" s="113">
        <v>1.2</v>
      </c>
      <c r="F80" s="15" t="s">
        <v>4</v>
      </c>
      <c r="G80" s="113">
        <v>0.78</v>
      </c>
      <c r="H80" s="123"/>
      <c r="I80" s="115">
        <v>2745.189014825125</v>
      </c>
    </row>
    <row r="81" spans="1:9" ht="15" customHeight="1" thickBot="1" x14ac:dyDescent="0.3">
      <c r="A81" s="198"/>
      <c r="B81" s="17" t="s">
        <v>23</v>
      </c>
      <c r="C81" s="15">
        <v>2.73</v>
      </c>
      <c r="D81" s="15" t="s">
        <v>4</v>
      </c>
      <c r="E81" s="113">
        <v>1.2</v>
      </c>
      <c r="F81" s="15" t="s">
        <v>4</v>
      </c>
      <c r="G81" s="113">
        <v>0.78</v>
      </c>
      <c r="H81" s="123"/>
      <c r="I81" s="115">
        <v>2886.0387530103176</v>
      </c>
    </row>
    <row r="82" spans="1:9" ht="15" customHeight="1" x14ac:dyDescent="0.25">
      <c r="A82" s="198"/>
      <c r="B82" s="119" t="s">
        <v>24</v>
      </c>
      <c r="C82" s="108">
        <v>1.8</v>
      </c>
      <c r="D82" s="108" t="s">
        <v>4</v>
      </c>
      <c r="E82" s="109">
        <v>1</v>
      </c>
      <c r="F82" s="108" t="s">
        <v>4</v>
      </c>
      <c r="G82" s="109">
        <v>0.78</v>
      </c>
      <c r="H82" s="120"/>
      <c r="I82" s="110">
        <v>2239.7870131017876</v>
      </c>
    </row>
    <row r="83" spans="1:9" ht="15" customHeight="1" x14ac:dyDescent="0.25">
      <c r="A83" s="198"/>
      <c r="B83" s="121" t="s">
        <v>24</v>
      </c>
      <c r="C83" s="13">
        <v>2</v>
      </c>
      <c r="D83" s="13" t="s">
        <v>4</v>
      </c>
      <c r="E83" s="14">
        <v>1</v>
      </c>
      <c r="F83" s="13" t="s">
        <v>4</v>
      </c>
      <c r="G83" s="14">
        <v>0.78</v>
      </c>
      <c r="H83" s="122"/>
      <c r="I83" s="111">
        <v>2359.9235544950398</v>
      </c>
    </row>
    <row r="84" spans="1:9" ht="15" customHeight="1" x14ac:dyDescent="0.25">
      <c r="A84" s="198"/>
      <c r="B84" s="121" t="s">
        <v>24</v>
      </c>
      <c r="C84" s="13">
        <v>2.2000000000000002</v>
      </c>
      <c r="D84" s="13" t="s">
        <v>4</v>
      </c>
      <c r="E84" s="14">
        <v>1</v>
      </c>
      <c r="F84" s="13" t="s">
        <v>4</v>
      </c>
      <c r="G84" s="14">
        <v>0.78</v>
      </c>
      <c r="H84" s="122"/>
      <c r="I84" s="111">
        <v>2594.6731181370278</v>
      </c>
    </row>
    <row r="85" spans="1:9" ht="15" customHeight="1" x14ac:dyDescent="0.25">
      <c r="A85" s="198"/>
      <c r="B85" s="121" t="s">
        <v>24</v>
      </c>
      <c r="C85" s="13">
        <v>2.4</v>
      </c>
      <c r="D85" s="13" t="s">
        <v>4</v>
      </c>
      <c r="E85" s="14">
        <v>1.2</v>
      </c>
      <c r="F85" s="13" t="s">
        <v>4</v>
      </c>
      <c r="G85" s="14">
        <v>0.78</v>
      </c>
      <c r="H85" s="122"/>
      <c r="I85" s="111">
        <v>2829.422681779015</v>
      </c>
    </row>
    <row r="86" spans="1:9" ht="15" customHeight="1" thickBot="1" x14ac:dyDescent="0.3">
      <c r="A86" s="198"/>
      <c r="B86" s="124" t="s">
        <v>24</v>
      </c>
      <c r="C86" s="15">
        <v>2.6</v>
      </c>
      <c r="D86" s="15" t="s">
        <v>4</v>
      </c>
      <c r="E86" s="113">
        <v>1.2</v>
      </c>
      <c r="F86" s="15" t="s">
        <v>4</v>
      </c>
      <c r="G86" s="113">
        <v>0.78</v>
      </c>
      <c r="H86" s="123"/>
      <c r="I86" s="115">
        <v>2949.5592231722671</v>
      </c>
    </row>
    <row r="87" spans="1:9" ht="15" customHeight="1" thickBot="1" x14ac:dyDescent="0.3">
      <c r="A87" s="198"/>
      <c r="B87" s="124" t="s">
        <v>24</v>
      </c>
      <c r="C87" s="15">
        <v>2.73</v>
      </c>
      <c r="D87" s="15" t="s">
        <v>4</v>
      </c>
      <c r="E87" s="113">
        <v>1.2</v>
      </c>
      <c r="F87" s="15" t="s">
        <v>4</v>
      </c>
      <c r="G87" s="113">
        <v>0.78</v>
      </c>
      <c r="H87" s="123"/>
      <c r="I87" s="115">
        <v>3220.2116612536179</v>
      </c>
    </row>
    <row r="88" spans="1:9" ht="15" customHeight="1" x14ac:dyDescent="0.25">
      <c r="A88" s="198"/>
      <c r="B88" s="107" t="s">
        <v>23</v>
      </c>
      <c r="C88" s="13">
        <v>1.5</v>
      </c>
      <c r="D88" s="13" t="s">
        <v>4</v>
      </c>
      <c r="E88" s="14">
        <v>1.5</v>
      </c>
      <c r="F88" s="13" t="s">
        <v>4</v>
      </c>
      <c r="G88" s="14">
        <v>0.78</v>
      </c>
      <c r="H88" s="2"/>
      <c r="I88" s="111">
        <v>1828.2848368352443</v>
      </c>
    </row>
    <row r="89" spans="1:9" ht="15" customHeight="1" thickBot="1" x14ac:dyDescent="0.3">
      <c r="A89" s="199"/>
      <c r="B89" s="107" t="s">
        <v>24</v>
      </c>
      <c r="C89" s="13">
        <v>1.5</v>
      </c>
      <c r="D89" s="13" t="s">
        <v>4</v>
      </c>
      <c r="E89" s="14">
        <v>1.5</v>
      </c>
      <c r="F89" s="13" t="s">
        <v>4</v>
      </c>
      <c r="G89" s="14">
        <v>0.78</v>
      </c>
      <c r="H89" s="2"/>
      <c r="I89" s="111">
        <v>1895.9479463555817</v>
      </c>
    </row>
    <row r="90" spans="1:9" ht="15" customHeight="1" thickBot="1" x14ac:dyDescent="0.3">
      <c r="A90" s="168"/>
      <c r="B90" s="169"/>
      <c r="C90" s="59"/>
      <c r="D90" s="59"/>
      <c r="E90" s="59"/>
      <c r="F90" s="59"/>
      <c r="G90" s="59"/>
      <c r="H90" s="59"/>
      <c r="I90" s="16"/>
    </row>
    <row r="91" spans="1:9" ht="16.5" thickBot="1" x14ac:dyDescent="0.3">
      <c r="A91" s="6" t="s">
        <v>0</v>
      </c>
      <c r="B91" s="9"/>
      <c r="C91" s="7"/>
      <c r="D91" s="7"/>
      <c r="E91" s="7"/>
      <c r="F91" s="7"/>
      <c r="G91" s="7"/>
      <c r="H91" s="7"/>
      <c r="I91" s="8"/>
    </row>
    <row r="92" spans="1:9" ht="15.75" customHeight="1" thickBot="1" x14ac:dyDescent="0.3">
      <c r="A92" s="10"/>
      <c r="B92" s="25" t="s">
        <v>9</v>
      </c>
      <c r="C92" s="19" t="s">
        <v>1</v>
      </c>
      <c r="D92" s="20"/>
      <c r="E92" s="19" t="s">
        <v>2</v>
      </c>
      <c r="F92" s="20"/>
      <c r="G92" s="21" t="s">
        <v>3</v>
      </c>
      <c r="H92" s="26"/>
      <c r="I92" s="27" t="s">
        <v>5</v>
      </c>
    </row>
    <row r="93" spans="1:9" ht="15.75" customHeight="1" x14ac:dyDescent="0.25">
      <c r="A93" s="29"/>
      <c r="B93" s="22" t="s">
        <v>23</v>
      </c>
      <c r="C93" s="18">
        <v>1.8</v>
      </c>
      <c r="D93" s="18" t="s">
        <v>4</v>
      </c>
      <c r="E93" s="23">
        <v>1</v>
      </c>
      <c r="F93" s="18" t="s">
        <v>4</v>
      </c>
      <c r="G93" s="23">
        <v>0.78</v>
      </c>
      <c r="H93" s="170"/>
      <c r="I93" s="171">
        <v>1563.1559178984116</v>
      </c>
    </row>
    <row r="94" spans="1:9" ht="15.75" customHeight="1" x14ac:dyDescent="0.25">
      <c r="A94" s="29"/>
      <c r="B94" s="24" t="s">
        <v>23</v>
      </c>
      <c r="C94" s="13">
        <v>2</v>
      </c>
      <c r="D94" s="13" t="s">
        <v>4</v>
      </c>
      <c r="E94" s="14">
        <v>1</v>
      </c>
      <c r="F94" s="13" t="s">
        <v>4</v>
      </c>
      <c r="G94" s="14">
        <v>0.78</v>
      </c>
      <c r="H94" s="122"/>
      <c r="I94" s="111">
        <v>1688.8159784361812</v>
      </c>
    </row>
    <row r="95" spans="1:9" ht="15.75" customHeight="1" x14ac:dyDescent="0.25">
      <c r="A95" s="29"/>
      <c r="B95" s="24" t="s">
        <v>23</v>
      </c>
      <c r="C95" s="13">
        <v>2.2000000000000002</v>
      </c>
      <c r="D95" s="13" t="s">
        <v>4</v>
      </c>
      <c r="E95" s="14">
        <v>1</v>
      </c>
      <c r="F95" s="13" t="s">
        <v>4</v>
      </c>
      <c r="G95" s="14">
        <v>0.78</v>
      </c>
      <c r="H95" s="122"/>
      <c r="I95" s="111">
        <v>1879.3773889220299</v>
      </c>
    </row>
    <row r="96" spans="1:9" ht="15.75" customHeight="1" x14ac:dyDescent="0.25">
      <c r="A96" s="29"/>
      <c r="B96" s="24" t="s">
        <v>23</v>
      </c>
      <c r="C96" s="13">
        <v>2.4</v>
      </c>
      <c r="D96" s="13" t="s">
        <v>4</v>
      </c>
      <c r="E96" s="14">
        <v>1.2</v>
      </c>
      <c r="F96" s="13" t="s">
        <v>4</v>
      </c>
      <c r="G96" s="14">
        <v>0.78</v>
      </c>
      <c r="H96" s="122"/>
      <c r="I96" s="111">
        <v>2184.5518216566143</v>
      </c>
    </row>
    <row r="97" spans="1:9" ht="15.75" customHeight="1" thickBot="1" x14ac:dyDescent="0.3">
      <c r="A97" s="29"/>
      <c r="B97" s="17" t="s">
        <v>23</v>
      </c>
      <c r="C97" s="15">
        <v>2.6</v>
      </c>
      <c r="D97" s="15" t="s">
        <v>4</v>
      </c>
      <c r="E97" s="113">
        <v>1.2</v>
      </c>
      <c r="F97" s="15" t="s">
        <v>4</v>
      </c>
      <c r="G97" s="113">
        <v>0.78</v>
      </c>
      <c r="H97" s="123"/>
      <c r="I97" s="115">
        <v>2463.4895384547399</v>
      </c>
    </row>
    <row r="98" spans="1:9" ht="15.75" customHeight="1" thickBot="1" x14ac:dyDescent="0.3">
      <c r="A98" s="29"/>
      <c r="B98" s="17" t="s">
        <v>23</v>
      </c>
      <c r="C98" s="15">
        <v>2.73</v>
      </c>
      <c r="D98" s="15" t="s">
        <v>4</v>
      </c>
      <c r="E98" s="113">
        <v>1.2</v>
      </c>
      <c r="F98" s="15" t="s">
        <v>4</v>
      </c>
      <c r="G98" s="113">
        <v>0.78</v>
      </c>
      <c r="H98" s="123"/>
      <c r="I98" s="115">
        <v>2739.6654956806083</v>
      </c>
    </row>
    <row r="99" spans="1:9" ht="15.75" customHeight="1" x14ac:dyDescent="0.25">
      <c r="A99" s="29"/>
      <c r="B99" s="107" t="s">
        <v>24</v>
      </c>
      <c r="C99" s="108">
        <v>1.8</v>
      </c>
      <c r="D99" s="108" t="s">
        <v>4</v>
      </c>
      <c r="E99" s="109">
        <v>1</v>
      </c>
      <c r="F99" s="108" t="s">
        <v>4</v>
      </c>
      <c r="G99" s="109">
        <v>0.78</v>
      </c>
      <c r="H99" s="120"/>
      <c r="I99" s="110">
        <v>1797.9054815403993</v>
      </c>
    </row>
    <row r="100" spans="1:9" ht="15.75" customHeight="1" x14ac:dyDescent="0.25">
      <c r="A100" s="29"/>
      <c r="B100" s="24" t="s">
        <v>24</v>
      </c>
      <c r="C100" s="13">
        <v>2</v>
      </c>
      <c r="D100" s="13" t="s">
        <v>4</v>
      </c>
      <c r="E100" s="14">
        <v>1</v>
      </c>
      <c r="F100" s="13" t="s">
        <v>4</v>
      </c>
      <c r="G100" s="14">
        <v>0.78</v>
      </c>
      <c r="H100" s="122"/>
      <c r="I100" s="111">
        <v>1922.1846622920393</v>
      </c>
    </row>
    <row r="101" spans="1:9" ht="15.75" customHeight="1" x14ac:dyDescent="0.25">
      <c r="A101" s="29"/>
      <c r="B101" s="24" t="s">
        <v>24</v>
      </c>
      <c r="C101" s="13">
        <v>2.2000000000000002</v>
      </c>
      <c r="D101" s="13" t="s">
        <v>4</v>
      </c>
      <c r="E101" s="14">
        <v>1</v>
      </c>
      <c r="F101" s="13" t="s">
        <v>4</v>
      </c>
      <c r="G101" s="14">
        <v>0.78</v>
      </c>
      <c r="H101" s="122"/>
      <c r="I101" s="111">
        <v>2143.1254280727335</v>
      </c>
    </row>
    <row r="102" spans="1:9" ht="15.75" customHeight="1" x14ac:dyDescent="0.25">
      <c r="A102" s="29"/>
      <c r="B102" s="24" t="s">
        <v>24</v>
      </c>
      <c r="C102" s="13">
        <v>2.4</v>
      </c>
      <c r="D102" s="13" t="s">
        <v>4</v>
      </c>
      <c r="E102" s="14">
        <v>1.2</v>
      </c>
      <c r="F102" s="13" t="s">
        <v>4</v>
      </c>
      <c r="G102" s="14">
        <v>0.78</v>
      </c>
      <c r="H102" s="122"/>
      <c r="I102" s="111">
        <v>2306.0692428359957</v>
      </c>
    </row>
    <row r="103" spans="1:9" ht="15.75" customHeight="1" thickBot="1" x14ac:dyDescent="0.3">
      <c r="A103" s="29"/>
      <c r="B103" s="17" t="s">
        <v>24</v>
      </c>
      <c r="C103" s="15">
        <v>2.6</v>
      </c>
      <c r="D103" s="15" t="s">
        <v>4</v>
      </c>
      <c r="E103" s="113">
        <v>1.2</v>
      </c>
      <c r="F103" s="15" t="s">
        <v>4</v>
      </c>
      <c r="G103" s="113">
        <v>0.78</v>
      </c>
      <c r="H103" s="123"/>
      <c r="I103" s="115">
        <v>2521.4864894721727</v>
      </c>
    </row>
    <row r="104" spans="1:9" ht="15.75" customHeight="1" thickBot="1" x14ac:dyDescent="0.3">
      <c r="A104" s="30"/>
      <c r="B104" s="17" t="s">
        <v>24</v>
      </c>
      <c r="C104" s="15">
        <v>2.73</v>
      </c>
      <c r="D104" s="15" t="s">
        <v>4</v>
      </c>
      <c r="E104" s="113">
        <v>1.2</v>
      </c>
      <c r="F104" s="15" t="s">
        <v>4</v>
      </c>
      <c r="G104" s="113">
        <v>0.78</v>
      </c>
      <c r="H104" s="123"/>
      <c r="I104" s="115">
        <v>2797.6624466980402</v>
      </c>
    </row>
    <row r="105" spans="1:9" ht="15.75" thickBot="1" x14ac:dyDescent="0.3">
      <c r="H105"/>
      <c r="I105" s="16"/>
    </row>
    <row r="106" spans="1:9" ht="16.5" thickBot="1" x14ac:dyDescent="0.3">
      <c r="A106" s="6" t="s">
        <v>6</v>
      </c>
      <c r="B106" s="9"/>
      <c r="C106" s="7"/>
      <c r="D106" s="7"/>
      <c r="E106" s="7"/>
      <c r="F106" s="7"/>
      <c r="G106" s="7"/>
      <c r="H106" s="7"/>
      <c r="I106" s="8"/>
    </row>
    <row r="107" spans="1:9" ht="15.75" customHeight="1" thickBot="1" x14ac:dyDescent="0.3">
      <c r="A107" s="10"/>
      <c r="B107" s="25" t="s">
        <v>9</v>
      </c>
      <c r="C107" s="19" t="s">
        <v>1</v>
      </c>
      <c r="D107" s="20"/>
      <c r="E107" s="19" t="s">
        <v>2</v>
      </c>
      <c r="F107" s="20"/>
      <c r="G107" s="21" t="s">
        <v>3</v>
      </c>
      <c r="H107" s="26"/>
      <c r="I107" s="27" t="s">
        <v>5</v>
      </c>
    </row>
    <row r="108" spans="1:9" ht="15.75" customHeight="1" x14ac:dyDescent="0.25">
      <c r="A108" s="29"/>
      <c r="B108" s="22" t="s">
        <v>23</v>
      </c>
      <c r="C108" s="18">
        <v>1.8</v>
      </c>
      <c r="D108" s="18" t="s">
        <v>4</v>
      </c>
      <c r="E108" s="23">
        <v>1</v>
      </c>
      <c r="F108" s="18" t="s">
        <v>4</v>
      </c>
      <c r="G108" s="23">
        <v>0.78</v>
      </c>
      <c r="H108" s="170"/>
      <c r="I108" s="171">
        <v>1835.1892357658915</v>
      </c>
    </row>
    <row r="109" spans="1:9" ht="15.75" customHeight="1" x14ac:dyDescent="0.25">
      <c r="A109" s="29"/>
      <c r="B109" s="24" t="s">
        <v>23</v>
      </c>
      <c r="C109" s="13">
        <v>2</v>
      </c>
      <c r="D109" s="13" t="s">
        <v>4</v>
      </c>
      <c r="E109" s="14">
        <v>1</v>
      </c>
      <c r="F109" s="13" t="s">
        <v>4</v>
      </c>
      <c r="G109" s="14">
        <v>0.78</v>
      </c>
      <c r="H109" s="122"/>
      <c r="I109" s="111">
        <v>1978.8007335233428</v>
      </c>
    </row>
    <row r="110" spans="1:9" ht="15.75" customHeight="1" x14ac:dyDescent="0.25">
      <c r="A110" s="29"/>
      <c r="B110" s="24" t="s">
        <v>23</v>
      </c>
      <c r="C110" s="13">
        <v>2.2000000000000002</v>
      </c>
      <c r="D110" s="13" t="s">
        <v>4</v>
      </c>
      <c r="E110" s="14">
        <v>1</v>
      </c>
      <c r="F110" s="13" t="s">
        <v>4</v>
      </c>
      <c r="G110" s="14">
        <v>0.78</v>
      </c>
      <c r="H110" s="122"/>
      <c r="I110" s="111">
        <v>2093.4137557720778</v>
      </c>
    </row>
    <row r="111" spans="1:9" ht="15.75" customHeight="1" x14ac:dyDescent="0.25">
      <c r="A111" s="29"/>
      <c r="B111" s="24" t="s">
        <v>23</v>
      </c>
      <c r="C111" s="13">
        <v>2.4</v>
      </c>
      <c r="D111" s="13" t="s">
        <v>4</v>
      </c>
      <c r="E111" s="14">
        <v>1.2</v>
      </c>
      <c r="F111" s="13" t="s">
        <v>4</v>
      </c>
      <c r="G111" s="14">
        <v>0.78</v>
      </c>
      <c r="H111" s="122"/>
      <c r="I111" s="111">
        <v>2307.450122622125</v>
      </c>
    </row>
    <row r="112" spans="1:9" ht="15.75" customHeight="1" thickBot="1" x14ac:dyDescent="0.3">
      <c r="A112" s="29"/>
      <c r="B112" s="17" t="s">
        <v>23</v>
      </c>
      <c r="C112" s="15">
        <v>2.6</v>
      </c>
      <c r="D112" s="15" t="s">
        <v>4</v>
      </c>
      <c r="E112" s="113">
        <v>1.2</v>
      </c>
      <c r="F112" s="15" t="s">
        <v>4</v>
      </c>
      <c r="G112" s="113">
        <v>0.78</v>
      </c>
      <c r="H112" s="123"/>
      <c r="I112" s="115">
        <v>2654.050948940589</v>
      </c>
    </row>
    <row r="113" spans="1:9" ht="15.75" customHeight="1" thickBot="1" x14ac:dyDescent="0.3">
      <c r="A113" s="29"/>
      <c r="B113" s="17" t="s">
        <v>23</v>
      </c>
      <c r="C113" s="15">
        <v>2.73</v>
      </c>
      <c r="D113" s="15" t="s">
        <v>4</v>
      </c>
      <c r="E113" s="113">
        <v>1.2</v>
      </c>
      <c r="F113" s="15" t="s">
        <v>4</v>
      </c>
      <c r="G113" s="113">
        <v>0.78</v>
      </c>
      <c r="H113" s="123"/>
      <c r="I113" s="115">
        <v>2930.226906166457</v>
      </c>
    </row>
    <row r="114" spans="1:9" ht="15.75" customHeight="1" x14ac:dyDescent="0.25">
      <c r="A114" s="29"/>
      <c r="B114" s="107" t="s">
        <v>24</v>
      </c>
      <c r="C114" s="108">
        <v>1.8</v>
      </c>
      <c r="D114" s="108" t="s">
        <v>4</v>
      </c>
      <c r="E114" s="109">
        <v>1</v>
      </c>
      <c r="F114" s="108" t="s">
        <v>4</v>
      </c>
      <c r="G114" s="109">
        <v>0.78</v>
      </c>
      <c r="H114" s="120"/>
      <c r="I114" s="110">
        <v>1893.1861867833236</v>
      </c>
    </row>
    <row r="115" spans="1:9" ht="15.75" customHeight="1" x14ac:dyDescent="0.25">
      <c r="A115" s="29"/>
      <c r="B115" s="24" t="s">
        <v>24</v>
      </c>
      <c r="C115" s="13">
        <v>2</v>
      </c>
      <c r="D115" s="13" t="s">
        <v>4</v>
      </c>
      <c r="E115" s="14">
        <v>1</v>
      </c>
      <c r="F115" s="13" t="s">
        <v>4</v>
      </c>
      <c r="G115" s="14">
        <v>0.78</v>
      </c>
      <c r="H115" s="122"/>
      <c r="I115" s="111">
        <v>2071.3196791940086</v>
      </c>
    </row>
    <row r="116" spans="1:9" ht="15.75" customHeight="1" x14ac:dyDescent="0.25">
      <c r="A116" s="29"/>
      <c r="B116" s="24" t="s">
        <v>24</v>
      </c>
      <c r="C116" s="13">
        <v>2.2000000000000002</v>
      </c>
      <c r="D116" s="13" t="s">
        <v>4</v>
      </c>
      <c r="E116" s="14">
        <v>1</v>
      </c>
      <c r="F116" s="13" t="s">
        <v>4</v>
      </c>
      <c r="G116" s="14">
        <v>0.78</v>
      </c>
      <c r="H116" s="122"/>
      <c r="I116" s="111">
        <v>2195.5988599456487</v>
      </c>
    </row>
    <row r="117" spans="1:9" ht="15.75" customHeight="1" x14ac:dyDescent="0.25">
      <c r="A117" s="29"/>
      <c r="B117" s="24" t="s">
        <v>24</v>
      </c>
      <c r="C117" s="13">
        <v>2.4</v>
      </c>
      <c r="D117" s="13" t="s">
        <v>4</v>
      </c>
      <c r="E117" s="14">
        <v>1.2</v>
      </c>
      <c r="F117" s="13" t="s">
        <v>4</v>
      </c>
      <c r="G117" s="14">
        <v>0.78</v>
      </c>
      <c r="H117" s="122"/>
      <c r="I117" s="111">
        <v>2402.7308278650494</v>
      </c>
    </row>
    <row r="118" spans="1:9" ht="15.75" customHeight="1" thickBot="1" x14ac:dyDescent="0.3">
      <c r="A118" s="29"/>
      <c r="B118" s="24" t="s">
        <v>24</v>
      </c>
      <c r="C118" s="15">
        <v>2.6</v>
      </c>
      <c r="D118" s="15" t="s">
        <v>4</v>
      </c>
      <c r="E118" s="113">
        <v>1.2</v>
      </c>
      <c r="F118" s="15" t="s">
        <v>4</v>
      </c>
      <c r="G118" s="113">
        <v>0.78</v>
      </c>
      <c r="H118" s="123"/>
      <c r="I118" s="115">
        <v>2764.5213318309357</v>
      </c>
    </row>
    <row r="119" spans="1:9" ht="15.75" customHeight="1" thickBot="1" x14ac:dyDescent="0.3">
      <c r="A119" s="30"/>
      <c r="B119" s="17" t="s">
        <v>24</v>
      </c>
      <c r="C119" s="15">
        <v>2.73</v>
      </c>
      <c r="D119" s="15" t="s">
        <v>4</v>
      </c>
      <c r="E119" s="113">
        <v>1.2</v>
      </c>
      <c r="F119" s="15" t="s">
        <v>4</v>
      </c>
      <c r="G119" s="113">
        <v>0.78</v>
      </c>
      <c r="H119" s="123"/>
      <c r="I119" s="115">
        <v>3026.8884911955106</v>
      </c>
    </row>
    <row r="120" spans="1:9" ht="15.75" thickBot="1" x14ac:dyDescent="0.3"/>
    <row r="121" spans="1:9" ht="16.5" thickBot="1" x14ac:dyDescent="0.3">
      <c r="A121" s="6" t="s">
        <v>7</v>
      </c>
      <c r="B121" s="9"/>
      <c r="C121" s="7"/>
      <c r="D121" s="7"/>
      <c r="E121" s="7"/>
      <c r="F121" s="7"/>
      <c r="G121" s="7"/>
      <c r="H121" s="7"/>
      <c r="I121" s="8"/>
    </row>
    <row r="122" spans="1:9" ht="15.75" customHeight="1" thickBot="1" x14ac:dyDescent="0.3">
      <c r="A122" s="10"/>
      <c r="B122" s="25" t="s">
        <v>9</v>
      </c>
      <c r="C122" s="19" t="s">
        <v>1</v>
      </c>
      <c r="D122" s="20"/>
      <c r="E122" s="19" t="s">
        <v>2</v>
      </c>
      <c r="F122" s="20"/>
      <c r="G122" s="21" t="s">
        <v>3</v>
      </c>
      <c r="H122" s="26"/>
      <c r="I122" s="27" t="s">
        <v>5</v>
      </c>
    </row>
    <row r="123" spans="1:9" ht="15.75" customHeight="1" x14ac:dyDescent="0.25">
      <c r="A123" s="29"/>
      <c r="B123" s="22" t="s">
        <v>23</v>
      </c>
      <c r="C123" s="18">
        <v>1.8</v>
      </c>
      <c r="D123" s="18" t="s">
        <v>4</v>
      </c>
      <c r="E123" s="23">
        <v>1</v>
      </c>
      <c r="F123" s="18" t="s">
        <v>4</v>
      </c>
      <c r="G123" s="23">
        <v>0.78</v>
      </c>
      <c r="H123" s="170"/>
      <c r="I123" s="171">
        <v>1586.6308742626102</v>
      </c>
    </row>
    <row r="124" spans="1:9" ht="15.75" customHeight="1" x14ac:dyDescent="0.25">
      <c r="A124" s="29"/>
      <c r="B124" s="24" t="s">
        <v>23</v>
      </c>
      <c r="C124" s="13">
        <v>2</v>
      </c>
      <c r="D124" s="13" t="s">
        <v>4</v>
      </c>
      <c r="E124" s="14">
        <v>1</v>
      </c>
      <c r="F124" s="13" t="s">
        <v>4</v>
      </c>
      <c r="G124" s="14">
        <v>0.78</v>
      </c>
      <c r="H124" s="122"/>
      <c r="I124" s="111">
        <v>1697.1012571529577</v>
      </c>
    </row>
    <row r="125" spans="1:9" ht="15.75" customHeight="1" x14ac:dyDescent="0.25">
      <c r="A125" s="29"/>
      <c r="B125" s="24" t="s">
        <v>23</v>
      </c>
      <c r="C125" s="13">
        <v>2.2000000000000002</v>
      </c>
      <c r="D125" s="13" t="s">
        <v>4</v>
      </c>
      <c r="E125" s="14">
        <v>1</v>
      </c>
      <c r="F125" s="13" t="s">
        <v>4</v>
      </c>
      <c r="G125" s="14">
        <v>0.78</v>
      </c>
      <c r="H125" s="122"/>
      <c r="I125" s="111">
        <v>1889.0435474249355</v>
      </c>
    </row>
    <row r="126" spans="1:9" ht="15.75" customHeight="1" x14ac:dyDescent="0.25">
      <c r="A126" s="29"/>
      <c r="B126" s="24" t="s">
        <v>23</v>
      </c>
      <c r="C126" s="13">
        <v>2.4</v>
      </c>
      <c r="D126" s="13" t="s">
        <v>4</v>
      </c>
      <c r="E126" s="14">
        <v>1.2</v>
      </c>
      <c r="F126" s="13" t="s">
        <v>4</v>
      </c>
      <c r="G126" s="14">
        <v>0.78</v>
      </c>
      <c r="H126" s="122"/>
      <c r="I126" s="111">
        <v>2097.5563951304648</v>
      </c>
    </row>
    <row r="127" spans="1:9" ht="15.75" customHeight="1" thickBot="1" x14ac:dyDescent="0.3">
      <c r="A127" s="29"/>
      <c r="B127" s="17" t="s">
        <v>23</v>
      </c>
      <c r="C127" s="15">
        <v>2.6</v>
      </c>
      <c r="D127" s="15" t="s">
        <v>4</v>
      </c>
      <c r="E127" s="113">
        <v>1.2</v>
      </c>
      <c r="F127" s="15" t="s">
        <v>4</v>
      </c>
      <c r="G127" s="113">
        <v>0.78</v>
      </c>
      <c r="H127" s="123"/>
      <c r="I127" s="115">
        <v>2219.0738163098467</v>
      </c>
    </row>
    <row r="128" spans="1:9" ht="15.75" customHeight="1" thickBot="1" x14ac:dyDescent="0.3">
      <c r="A128" s="29"/>
      <c r="B128" s="17" t="s">
        <v>23</v>
      </c>
      <c r="C128" s="15">
        <v>2.73</v>
      </c>
      <c r="D128" s="15" t="s">
        <v>4</v>
      </c>
      <c r="E128" s="113">
        <v>1.2</v>
      </c>
      <c r="F128" s="15" t="s">
        <v>4</v>
      </c>
      <c r="G128" s="113">
        <v>0.78</v>
      </c>
      <c r="H128" s="123"/>
      <c r="I128" s="115">
        <v>2495.2497735357151</v>
      </c>
    </row>
    <row r="129" spans="1:9" ht="15.75" customHeight="1" x14ac:dyDescent="0.25">
      <c r="A129" s="29"/>
      <c r="B129" s="107" t="s">
        <v>24</v>
      </c>
      <c r="C129" s="108">
        <v>1.8</v>
      </c>
      <c r="D129" s="108" t="s">
        <v>4</v>
      </c>
      <c r="E129" s="109">
        <v>1</v>
      </c>
      <c r="F129" s="108" t="s">
        <v>4</v>
      </c>
      <c r="G129" s="109">
        <v>0.78</v>
      </c>
      <c r="H129" s="120"/>
      <c r="I129" s="110">
        <v>1710.9100550142505</v>
      </c>
    </row>
    <row r="130" spans="1:9" ht="15.75" customHeight="1" x14ac:dyDescent="0.25">
      <c r="A130" s="29"/>
      <c r="B130" s="24" t="s">
        <v>24</v>
      </c>
      <c r="C130" s="13">
        <v>2</v>
      </c>
      <c r="D130" s="13" t="s">
        <v>4</v>
      </c>
      <c r="E130" s="14">
        <v>1</v>
      </c>
      <c r="F130" s="13" t="s">
        <v>4</v>
      </c>
      <c r="G130" s="14">
        <v>0.78</v>
      </c>
      <c r="H130" s="122"/>
      <c r="I130" s="111">
        <v>1835.1892357658915</v>
      </c>
    </row>
    <row r="131" spans="1:9" ht="15.75" customHeight="1" x14ac:dyDescent="0.25">
      <c r="A131" s="29"/>
      <c r="B131" s="24" t="s">
        <v>24</v>
      </c>
      <c r="C131" s="13">
        <v>2.2000000000000002</v>
      </c>
      <c r="D131" s="13" t="s">
        <v>4</v>
      </c>
      <c r="E131" s="14">
        <v>1</v>
      </c>
      <c r="F131" s="13" t="s">
        <v>4</v>
      </c>
      <c r="G131" s="14">
        <v>0.78</v>
      </c>
      <c r="H131" s="122"/>
      <c r="I131" s="111">
        <v>2056.1300015465854</v>
      </c>
    </row>
    <row r="132" spans="1:9" ht="15.75" customHeight="1" x14ac:dyDescent="0.25">
      <c r="A132" s="29"/>
      <c r="B132" s="24" t="s">
        <v>24</v>
      </c>
      <c r="C132" s="13">
        <v>2.4</v>
      </c>
      <c r="D132" s="13" t="s">
        <v>4</v>
      </c>
      <c r="E132" s="14">
        <v>1.2</v>
      </c>
      <c r="F132" s="13" t="s">
        <v>4</v>
      </c>
      <c r="G132" s="14">
        <v>0.78</v>
      </c>
      <c r="H132" s="122"/>
      <c r="I132" s="111">
        <v>2296.4030843330902</v>
      </c>
    </row>
    <row r="133" spans="1:9" ht="15.75" customHeight="1" thickBot="1" x14ac:dyDescent="0.3">
      <c r="A133" s="29"/>
      <c r="B133" s="24" t="s">
        <v>24</v>
      </c>
      <c r="C133" s="15">
        <v>2.6</v>
      </c>
      <c r="D133" s="15" t="s">
        <v>4</v>
      </c>
      <c r="E133" s="113">
        <v>1.2</v>
      </c>
      <c r="F133" s="15" t="s">
        <v>4</v>
      </c>
      <c r="G133" s="113">
        <v>0.78</v>
      </c>
      <c r="H133" s="123"/>
      <c r="I133" s="115">
        <v>2434.4910629460242</v>
      </c>
    </row>
    <row r="134" spans="1:9" ht="15.75" customHeight="1" thickBot="1" x14ac:dyDescent="0.3">
      <c r="A134" s="30"/>
      <c r="B134" s="17" t="s">
        <v>24</v>
      </c>
      <c r="C134" s="15">
        <v>2.73</v>
      </c>
      <c r="D134" s="15" t="s">
        <v>4</v>
      </c>
      <c r="E134" s="113">
        <v>1.2</v>
      </c>
      <c r="F134" s="15" t="s">
        <v>4</v>
      </c>
      <c r="G134" s="113">
        <v>0.78</v>
      </c>
      <c r="H134" s="123"/>
      <c r="I134" s="115">
        <v>2702.3817414551163</v>
      </c>
    </row>
    <row r="135" spans="1:9" ht="15.75" customHeight="1" thickBot="1" x14ac:dyDescent="0.3"/>
    <row r="136" spans="1:9" ht="16.5" thickBot="1" x14ac:dyDescent="0.3">
      <c r="A136" s="6" t="s">
        <v>8</v>
      </c>
      <c r="B136" s="9"/>
      <c r="C136" s="7"/>
      <c r="D136" s="7"/>
      <c r="E136" s="7"/>
      <c r="F136" s="7"/>
      <c r="G136" s="7"/>
      <c r="H136" s="7"/>
      <c r="I136" s="8"/>
    </row>
    <row r="137" spans="1:9" ht="15.75" customHeight="1" thickBot="1" x14ac:dyDescent="0.3">
      <c r="A137" s="10"/>
      <c r="B137" s="25" t="s">
        <v>9</v>
      </c>
      <c r="C137" s="19" t="s">
        <v>1</v>
      </c>
      <c r="D137" s="20"/>
      <c r="E137" s="19" t="s">
        <v>2</v>
      </c>
      <c r="F137" s="20"/>
      <c r="G137" s="21" t="s">
        <v>3</v>
      </c>
      <c r="H137" s="26"/>
      <c r="I137" s="27" t="s">
        <v>5</v>
      </c>
    </row>
    <row r="138" spans="1:9" ht="15.75" customHeight="1" x14ac:dyDescent="0.25">
      <c r="A138" s="29"/>
      <c r="B138" s="22" t="s">
        <v>23</v>
      </c>
      <c r="C138" s="18">
        <v>1.8</v>
      </c>
      <c r="D138" s="18" t="s">
        <v>4</v>
      </c>
      <c r="E138" s="23">
        <v>1</v>
      </c>
      <c r="F138" s="18" t="s">
        <v>4</v>
      </c>
      <c r="G138" s="23">
        <v>0.78</v>
      </c>
      <c r="H138" s="170"/>
      <c r="I138" s="171">
        <v>1563.1559178984116</v>
      </c>
    </row>
    <row r="139" spans="1:9" ht="15.75" customHeight="1" x14ac:dyDescent="0.25">
      <c r="A139" s="29"/>
      <c r="B139" s="24" t="s">
        <v>23</v>
      </c>
      <c r="C139" s="13">
        <v>2</v>
      </c>
      <c r="D139" s="13" t="s">
        <v>4</v>
      </c>
      <c r="E139" s="14">
        <v>1</v>
      </c>
      <c r="F139" s="13" t="s">
        <v>4</v>
      </c>
      <c r="G139" s="14">
        <v>0.78</v>
      </c>
      <c r="H139" s="122"/>
      <c r="I139" s="111">
        <v>1688.8159784361812</v>
      </c>
    </row>
    <row r="140" spans="1:9" ht="15.75" customHeight="1" x14ac:dyDescent="0.25">
      <c r="A140" s="29"/>
      <c r="B140" s="24" t="s">
        <v>23</v>
      </c>
      <c r="C140" s="13">
        <v>2.2000000000000002</v>
      </c>
      <c r="D140" s="13" t="s">
        <v>4</v>
      </c>
      <c r="E140" s="14">
        <v>1</v>
      </c>
      <c r="F140" s="13" t="s">
        <v>4</v>
      </c>
      <c r="G140" s="14">
        <v>0.78</v>
      </c>
      <c r="H140" s="122"/>
      <c r="I140" s="111">
        <v>1879.3773889220299</v>
      </c>
    </row>
    <row r="141" spans="1:9" ht="15.75" customHeight="1" x14ac:dyDescent="0.25">
      <c r="A141" s="29"/>
      <c r="B141" s="24" t="s">
        <v>23</v>
      </c>
      <c r="C141" s="13">
        <v>2.4</v>
      </c>
      <c r="D141" s="13" t="s">
        <v>4</v>
      </c>
      <c r="E141" s="14">
        <v>1.2</v>
      </c>
      <c r="F141" s="13" t="s">
        <v>4</v>
      </c>
      <c r="G141" s="14">
        <v>0.78</v>
      </c>
      <c r="H141" s="122"/>
      <c r="I141" s="111">
        <v>2184.5518216566143</v>
      </c>
    </row>
    <row r="142" spans="1:9" ht="15.75" customHeight="1" thickBot="1" x14ac:dyDescent="0.3">
      <c r="A142" s="29"/>
      <c r="B142" s="17" t="s">
        <v>23</v>
      </c>
      <c r="C142" s="15">
        <v>2.6</v>
      </c>
      <c r="D142" s="15" t="s">
        <v>4</v>
      </c>
      <c r="E142" s="113">
        <v>1.2</v>
      </c>
      <c r="F142" s="15" t="s">
        <v>4</v>
      </c>
      <c r="G142" s="113">
        <v>0.78</v>
      </c>
      <c r="H142" s="123"/>
      <c r="I142" s="115">
        <v>2463.4895384547399</v>
      </c>
    </row>
    <row r="143" spans="1:9" ht="15.75" customHeight="1" thickBot="1" x14ac:dyDescent="0.3">
      <c r="A143" s="29"/>
      <c r="B143" s="17" t="s">
        <v>23</v>
      </c>
      <c r="C143" s="15">
        <v>2.73</v>
      </c>
      <c r="D143" s="15" t="s">
        <v>4</v>
      </c>
      <c r="E143" s="113">
        <v>1.2</v>
      </c>
      <c r="F143" s="15" t="s">
        <v>4</v>
      </c>
      <c r="G143" s="113">
        <v>0.78</v>
      </c>
      <c r="H143" s="123"/>
      <c r="I143" s="115">
        <v>2739.6654956806083</v>
      </c>
    </row>
    <row r="144" spans="1:9" ht="15.75" customHeight="1" x14ac:dyDescent="0.25">
      <c r="A144" s="29"/>
      <c r="B144" s="107" t="s">
        <v>24</v>
      </c>
      <c r="C144" s="108">
        <v>1.8</v>
      </c>
      <c r="D144" s="108" t="s">
        <v>4</v>
      </c>
      <c r="E144" s="109">
        <v>1</v>
      </c>
      <c r="F144" s="108" t="s">
        <v>4</v>
      </c>
      <c r="G144" s="109">
        <v>0.78</v>
      </c>
      <c r="H144" s="120"/>
      <c r="I144" s="110">
        <v>1797.9054815403993</v>
      </c>
    </row>
    <row r="145" spans="1:9" ht="15.75" customHeight="1" x14ac:dyDescent="0.25">
      <c r="A145" s="29"/>
      <c r="B145" s="24" t="s">
        <v>24</v>
      </c>
      <c r="C145" s="13">
        <v>2</v>
      </c>
      <c r="D145" s="13" t="s">
        <v>4</v>
      </c>
      <c r="E145" s="14">
        <v>1</v>
      </c>
      <c r="F145" s="13" t="s">
        <v>4</v>
      </c>
      <c r="G145" s="14">
        <v>0.78</v>
      </c>
      <c r="H145" s="122"/>
      <c r="I145" s="111">
        <v>1922.1846622920393</v>
      </c>
    </row>
    <row r="146" spans="1:9" ht="15.75" customHeight="1" x14ac:dyDescent="0.25">
      <c r="A146" s="29"/>
      <c r="B146" s="24" t="s">
        <v>24</v>
      </c>
      <c r="C146" s="13">
        <v>2.2000000000000002</v>
      </c>
      <c r="D146" s="13" t="s">
        <v>4</v>
      </c>
      <c r="E146" s="14">
        <v>1</v>
      </c>
      <c r="F146" s="13" t="s">
        <v>4</v>
      </c>
      <c r="G146" s="14">
        <v>0.78</v>
      </c>
      <c r="H146" s="122"/>
      <c r="I146" s="111">
        <v>2143.1254280727335</v>
      </c>
    </row>
    <row r="147" spans="1:9" ht="15.75" customHeight="1" x14ac:dyDescent="0.25">
      <c r="A147" s="29"/>
      <c r="B147" s="24" t="s">
        <v>24</v>
      </c>
      <c r="C147" s="13">
        <v>2.4</v>
      </c>
      <c r="D147" s="13" t="s">
        <v>4</v>
      </c>
      <c r="E147" s="14">
        <v>1.2</v>
      </c>
      <c r="F147" s="13" t="s">
        <v>4</v>
      </c>
      <c r="G147" s="14">
        <v>0.78</v>
      </c>
      <c r="H147" s="122"/>
      <c r="I147" s="111">
        <v>2306.0692428359957</v>
      </c>
    </row>
    <row r="148" spans="1:9" ht="15.75" customHeight="1" thickBot="1" x14ac:dyDescent="0.3">
      <c r="A148" s="29"/>
      <c r="B148" s="24" t="s">
        <v>24</v>
      </c>
      <c r="C148" s="15">
        <v>2.6</v>
      </c>
      <c r="D148" s="15" t="s">
        <v>4</v>
      </c>
      <c r="E148" s="113">
        <v>1.2</v>
      </c>
      <c r="F148" s="15" t="s">
        <v>4</v>
      </c>
      <c r="G148" s="113">
        <v>0.78</v>
      </c>
      <c r="H148" s="123"/>
      <c r="I148" s="115">
        <v>2521.4864894721727</v>
      </c>
    </row>
    <row r="149" spans="1:9" ht="15.75" customHeight="1" thickBot="1" x14ac:dyDescent="0.3">
      <c r="A149" s="30"/>
      <c r="B149" s="17" t="s">
        <v>24</v>
      </c>
      <c r="C149" s="15">
        <v>2.73</v>
      </c>
      <c r="D149" s="15" t="s">
        <v>4</v>
      </c>
      <c r="E149" s="113">
        <v>1.2</v>
      </c>
      <c r="F149" s="15" t="s">
        <v>4</v>
      </c>
      <c r="G149" s="113">
        <v>0.78</v>
      </c>
      <c r="H149" s="123"/>
      <c r="I149" s="115">
        <v>2794.900687125782</v>
      </c>
    </row>
    <row r="150" spans="1:9" ht="15.75" thickBot="1" x14ac:dyDescent="0.3"/>
    <row r="151" spans="1:9" ht="16.5" thickBot="1" x14ac:dyDescent="0.3">
      <c r="A151" s="6" t="s">
        <v>21</v>
      </c>
      <c r="B151" s="9"/>
      <c r="C151" s="7"/>
      <c r="D151" s="7"/>
      <c r="E151" s="7"/>
      <c r="F151" s="7"/>
      <c r="G151" s="7"/>
      <c r="H151" s="7"/>
      <c r="I151" s="8"/>
    </row>
    <row r="152" spans="1:9" ht="15.75" customHeight="1" thickBot="1" x14ac:dyDescent="0.3">
      <c r="A152" s="10"/>
      <c r="B152" s="25" t="s">
        <v>9</v>
      </c>
      <c r="C152" s="19" t="s">
        <v>1</v>
      </c>
      <c r="D152" s="20"/>
      <c r="E152" s="19" t="s">
        <v>2</v>
      </c>
      <c r="F152" s="20"/>
      <c r="G152" s="21" t="s">
        <v>3</v>
      </c>
      <c r="H152" s="26"/>
      <c r="I152" s="27" t="s">
        <v>5</v>
      </c>
    </row>
    <row r="153" spans="1:9" ht="15.75" customHeight="1" x14ac:dyDescent="0.25">
      <c r="A153" s="29"/>
      <c r="B153" s="22" t="s">
        <v>23</v>
      </c>
      <c r="C153" s="18">
        <v>1.8</v>
      </c>
      <c r="D153" s="18" t="s">
        <v>4</v>
      </c>
      <c r="E153" s="23">
        <v>1</v>
      </c>
      <c r="F153" s="18" t="s">
        <v>4</v>
      </c>
      <c r="G153" s="23">
        <v>0.78</v>
      </c>
      <c r="H153" s="170"/>
      <c r="I153" s="171">
        <v>1586.6308742626102</v>
      </c>
    </row>
    <row r="154" spans="1:9" ht="15.75" customHeight="1" x14ac:dyDescent="0.25">
      <c r="A154" s="29"/>
      <c r="B154" s="172" t="s">
        <v>23</v>
      </c>
      <c r="C154" s="13">
        <v>2</v>
      </c>
      <c r="D154" s="13" t="s">
        <v>4</v>
      </c>
      <c r="E154" s="14">
        <v>1</v>
      </c>
      <c r="F154" s="13" t="s">
        <v>4</v>
      </c>
      <c r="G154" s="14">
        <v>0.78</v>
      </c>
      <c r="H154" s="122"/>
      <c r="I154" s="111">
        <v>1697.1012571529577</v>
      </c>
    </row>
    <row r="155" spans="1:9" ht="15.75" customHeight="1" x14ac:dyDescent="0.25">
      <c r="A155" s="29"/>
      <c r="B155" s="24" t="s">
        <v>23</v>
      </c>
      <c r="C155" s="13">
        <v>2.2000000000000002</v>
      </c>
      <c r="D155" s="13" t="s">
        <v>4</v>
      </c>
      <c r="E155" s="14">
        <v>1</v>
      </c>
      <c r="F155" s="13" t="s">
        <v>4</v>
      </c>
      <c r="G155" s="14">
        <v>0.78</v>
      </c>
      <c r="H155" s="122"/>
      <c r="I155" s="111">
        <v>1889.0435474249355</v>
      </c>
    </row>
    <row r="156" spans="1:9" ht="15.75" customHeight="1" x14ac:dyDescent="0.25">
      <c r="A156" s="29"/>
      <c r="B156" s="24" t="s">
        <v>23</v>
      </c>
      <c r="C156" s="13">
        <v>2.4</v>
      </c>
      <c r="D156" s="13" t="s">
        <v>4</v>
      </c>
      <c r="E156" s="14">
        <v>1.2</v>
      </c>
      <c r="F156" s="13" t="s">
        <v>4</v>
      </c>
      <c r="G156" s="14">
        <v>0.78</v>
      </c>
      <c r="H156" s="122"/>
      <c r="I156" s="111">
        <v>2097.5563951304648</v>
      </c>
    </row>
    <row r="157" spans="1:9" ht="15.75" customHeight="1" thickBot="1" x14ac:dyDescent="0.3">
      <c r="A157" s="29"/>
      <c r="B157" s="17" t="s">
        <v>23</v>
      </c>
      <c r="C157" s="15">
        <v>2.6</v>
      </c>
      <c r="D157" s="15" t="s">
        <v>4</v>
      </c>
      <c r="E157" s="113">
        <v>1.2</v>
      </c>
      <c r="F157" s="15" t="s">
        <v>4</v>
      </c>
      <c r="G157" s="113">
        <v>0.78</v>
      </c>
      <c r="H157" s="123"/>
      <c r="I157" s="115">
        <v>2219.0738163098467</v>
      </c>
    </row>
    <row r="158" spans="1:9" ht="15.75" customHeight="1" thickBot="1" x14ac:dyDescent="0.3">
      <c r="A158" s="29"/>
      <c r="B158" s="17" t="s">
        <v>23</v>
      </c>
      <c r="C158" s="15">
        <v>2.73</v>
      </c>
      <c r="D158" s="15" t="s">
        <v>4</v>
      </c>
      <c r="E158" s="113">
        <v>1.2</v>
      </c>
      <c r="F158" s="15" t="s">
        <v>4</v>
      </c>
      <c r="G158" s="113">
        <v>0.78</v>
      </c>
      <c r="H158" s="123"/>
      <c r="I158" s="115">
        <v>2495.2497735357151</v>
      </c>
    </row>
    <row r="159" spans="1:9" ht="15.75" customHeight="1" x14ac:dyDescent="0.25">
      <c r="A159" s="29"/>
      <c r="B159" s="107" t="s">
        <v>24</v>
      </c>
      <c r="C159" s="108">
        <v>1.8</v>
      </c>
      <c r="D159" s="108" t="s">
        <v>4</v>
      </c>
      <c r="E159" s="109">
        <v>1</v>
      </c>
      <c r="F159" s="108" t="s">
        <v>4</v>
      </c>
      <c r="G159" s="109">
        <v>0.78</v>
      </c>
      <c r="H159" s="120"/>
      <c r="I159" s="110">
        <v>1710.9100550142505</v>
      </c>
    </row>
    <row r="160" spans="1:9" ht="15.75" customHeight="1" x14ac:dyDescent="0.25">
      <c r="A160" s="29"/>
      <c r="B160" s="24" t="s">
        <v>24</v>
      </c>
      <c r="C160" s="13">
        <v>2</v>
      </c>
      <c r="D160" s="13" t="s">
        <v>4</v>
      </c>
      <c r="E160" s="14">
        <v>1</v>
      </c>
      <c r="F160" s="13" t="s">
        <v>4</v>
      </c>
      <c r="G160" s="14">
        <v>0.78</v>
      </c>
      <c r="H160" s="122"/>
      <c r="I160" s="111">
        <v>1835.1892357658915</v>
      </c>
    </row>
    <row r="161" spans="1:9" ht="15.75" customHeight="1" x14ac:dyDescent="0.25">
      <c r="A161" s="29"/>
      <c r="B161" s="24" t="s">
        <v>24</v>
      </c>
      <c r="C161" s="13">
        <v>2.2000000000000002</v>
      </c>
      <c r="D161" s="13" t="s">
        <v>4</v>
      </c>
      <c r="E161" s="14">
        <v>1</v>
      </c>
      <c r="F161" s="13" t="s">
        <v>4</v>
      </c>
      <c r="G161" s="14">
        <v>0.78</v>
      </c>
      <c r="H161" s="122"/>
      <c r="I161" s="111">
        <v>2056.1300015465854</v>
      </c>
    </row>
    <row r="162" spans="1:9" ht="15.75" customHeight="1" x14ac:dyDescent="0.25">
      <c r="A162" s="29"/>
      <c r="B162" s="24" t="s">
        <v>24</v>
      </c>
      <c r="C162" s="13">
        <v>2.4</v>
      </c>
      <c r="D162" s="13" t="s">
        <v>4</v>
      </c>
      <c r="E162" s="14">
        <v>1.2</v>
      </c>
      <c r="F162" s="13" t="s">
        <v>4</v>
      </c>
      <c r="G162" s="14">
        <v>0.78</v>
      </c>
      <c r="H162" s="122"/>
      <c r="I162" s="111">
        <v>2296.4030843330902</v>
      </c>
    </row>
    <row r="163" spans="1:9" ht="15.75" customHeight="1" thickBot="1" x14ac:dyDescent="0.3">
      <c r="A163" s="29"/>
      <c r="B163" s="24" t="s">
        <v>24</v>
      </c>
      <c r="C163" s="15">
        <v>2.6</v>
      </c>
      <c r="D163" s="15" t="s">
        <v>4</v>
      </c>
      <c r="E163" s="113">
        <v>1.2</v>
      </c>
      <c r="F163" s="15" t="s">
        <v>4</v>
      </c>
      <c r="G163" s="113">
        <v>0.78</v>
      </c>
      <c r="H163" s="123"/>
      <c r="I163" s="115">
        <v>2434.4910629460242</v>
      </c>
    </row>
    <row r="164" spans="1:9" ht="15" customHeight="1" thickBot="1" x14ac:dyDescent="0.3">
      <c r="A164" s="30"/>
      <c r="B164" s="17" t="s">
        <v>24</v>
      </c>
      <c r="C164" s="15">
        <v>2.73</v>
      </c>
      <c r="D164" s="15" t="s">
        <v>4</v>
      </c>
      <c r="E164" s="113">
        <v>1.2</v>
      </c>
      <c r="F164" s="15" t="s">
        <v>4</v>
      </c>
      <c r="G164" s="113">
        <v>0.78</v>
      </c>
      <c r="H164" s="123"/>
      <c r="I164" s="115">
        <v>2702.3817414551163</v>
      </c>
    </row>
    <row r="165" spans="1:9" ht="21.75" customHeight="1" thickBot="1" x14ac:dyDescent="0.3"/>
    <row r="166" spans="1:9" ht="32.25" thickBot="1" x14ac:dyDescent="0.3">
      <c r="A166" s="64" t="s">
        <v>30</v>
      </c>
      <c r="B166" s="65"/>
      <c r="C166" s="66"/>
      <c r="D166" s="66"/>
      <c r="E166" s="66"/>
      <c r="F166" s="66"/>
      <c r="G166" s="66"/>
      <c r="H166" s="66"/>
      <c r="I166" s="66"/>
    </row>
    <row r="167" spans="1:9" ht="15.75" customHeight="1" thickBot="1" x14ac:dyDescent="0.3"/>
    <row r="168" spans="1:9" ht="16.5" customHeight="1" thickBot="1" x14ac:dyDescent="0.3">
      <c r="A168" s="43" t="s">
        <v>53</v>
      </c>
      <c r="B168" s="129"/>
      <c r="C168" s="130"/>
      <c r="D168" s="130"/>
      <c r="E168" s="130"/>
      <c r="F168" s="130"/>
      <c r="G168" s="130"/>
      <c r="H168" s="130"/>
      <c r="I168" s="131"/>
    </row>
    <row r="169" spans="1:9" ht="15.75" customHeight="1" thickBot="1" x14ac:dyDescent="0.3">
      <c r="A169" s="100"/>
      <c r="B169" s="132" t="s">
        <v>9</v>
      </c>
      <c r="C169" s="133" t="s">
        <v>1</v>
      </c>
      <c r="D169" s="134"/>
      <c r="E169" s="133" t="s">
        <v>2</v>
      </c>
      <c r="F169" s="134"/>
      <c r="G169" s="133" t="s">
        <v>3</v>
      </c>
      <c r="H169" s="135"/>
      <c r="I169" s="133" t="s">
        <v>5</v>
      </c>
    </row>
    <row r="170" spans="1:9" ht="39.75" customHeight="1" thickBot="1" x14ac:dyDescent="0.3">
      <c r="A170" s="30"/>
      <c r="B170" s="138" t="s">
        <v>55</v>
      </c>
      <c r="C170" s="61">
        <v>1.6</v>
      </c>
      <c r="D170" s="61" t="s">
        <v>4</v>
      </c>
      <c r="E170" s="14">
        <v>0.4</v>
      </c>
      <c r="F170" s="61" t="s">
        <v>4</v>
      </c>
      <c r="G170" s="14">
        <v>0.75</v>
      </c>
      <c r="H170" s="139"/>
      <c r="I170" s="111">
        <v>1429.2105786438656</v>
      </c>
    </row>
    <row r="171" spans="1:9" ht="39.75" customHeight="1" x14ac:dyDescent="0.25">
      <c r="A171" s="29"/>
      <c r="B171" s="136" t="s">
        <v>54</v>
      </c>
      <c r="C171" s="125">
        <v>1.8</v>
      </c>
      <c r="D171" s="125" t="s">
        <v>4</v>
      </c>
      <c r="E171" s="109">
        <v>0.4</v>
      </c>
      <c r="F171" s="125" t="s">
        <v>4</v>
      </c>
      <c r="G171" s="109">
        <v>0.75</v>
      </c>
      <c r="H171" s="137"/>
      <c r="I171" s="110">
        <v>1477.5413711583926</v>
      </c>
    </row>
    <row r="172" spans="1:9" ht="39.75" customHeight="1" thickBot="1" x14ac:dyDescent="0.3">
      <c r="A172" s="142"/>
      <c r="B172" s="143" t="s">
        <v>57</v>
      </c>
      <c r="C172" s="62">
        <v>1.6</v>
      </c>
      <c r="D172" s="62" t="s">
        <v>4</v>
      </c>
      <c r="E172" s="113">
        <v>0.4</v>
      </c>
      <c r="F172" s="62" t="s">
        <v>4</v>
      </c>
      <c r="G172" s="113">
        <v>0.75</v>
      </c>
      <c r="H172" s="144"/>
      <c r="I172" s="115">
        <v>1198.6036543602661</v>
      </c>
    </row>
    <row r="173" spans="1:9" ht="39.75" customHeight="1" x14ac:dyDescent="0.25">
      <c r="A173" s="140"/>
      <c r="B173" s="78" t="s">
        <v>56</v>
      </c>
      <c r="C173" s="125">
        <v>1.8</v>
      </c>
      <c r="D173" s="125" t="s">
        <v>4</v>
      </c>
      <c r="E173" s="109">
        <v>0.4</v>
      </c>
      <c r="F173" s="125" t="s">
        <v>4</v>
      </c>
      <c r="G173" s="109">
        <v>0.75</v>
      </c>
      <c r="H173" s="141"/>
      <c r="I173" s="110">
        <v>1233.1256490134995</v>
      </c>
    </row>
    <row r="174" spans="1:9" ht="15.75" customHeight="1" thickBot="1" x14ac:dyDescent="0.3">
      <c r="A174" s="29"/>
      <c r="B174" s="145"/>
      <c r="C174" s="146"/>
      <c r="D174" s="146"/>
      <c r="E174" s="97"/>
      <c r="F174" s="146"/>
      <c r="G174" s="97"/>
      <c r="H174" s="77"/>
      <c r="I174" s="126"/>
    </row>
    <row r="175" spans="1:9" ht="16.5" customHeight="1" thickBot="1" x14ac:dyDescent="0.3">
      <c r="A175" s="6" t="s">
        <v>58</v>
      </c>
      <c r="B175" s="129"/>
      <c r="C175" s="130"/>
      <c r="D175" s="130"/>
      <c r="E175" s="130"/>
      <c r="F175" s="130"/>
      <c r="G175" s="130"/>
      <c r="H175" s="130"/>
      <c r="I175" s="131"/>
    </row>
    <row r="176" spans="1:9" ht="15.75" customHeight="1" thickBot="1" x14ac:dyDescent="0.3">
      <c r="A176" s="147"/>
      <c r="B176" s="148" t="s">
        <v>9</v>
      </c>
      <c r="C176" s="133" t="s">
        <v>1</v>
      </c>
      <c r="D176" s="134"/>
      <c r="E176" s="133" t="s">
        <v>2</v>
      </c>
      <c r="F176" s="134"/>
      <c r="G176" s="133" t="s">
        <v>3</v>
      </c>
      <c r="H176" s="135"/>
      <c r="I176" s="133" t="s">
        <v>5</v>
      </c>
    </row>
    <row r="177" spans="1:9" ht="39.75" customHeight="1" thickBot="1" x14ac:dyDescent="0.3">
      <c r="A177" s="149"/>
      <c r="B177" s="152" t="s">
        <v>60</v>
      </c>
      <c r="C177" s="61">
        <v>1.6</v>
      </c>
      <c r="D177" s="61" t="s">
        <v>4</v>
      </c>
      <c r="E177" s="14">
        <v>0.4</v>
      </c>
      <c r="F177" s="61" t="s">
        <v>4</v>
      </c>
      <c r="G177" s="14">
        <v>0.75</v>
      </c>
      <c r="H177" s="153"/>
      <c r="I177" s="111">
        <v>1458.2090541525815</v>
      </c>
    </row>
    <row r="178" spans="1:9" ht="39.75" customHeight="1" x14ac:dyDescent="0.25">
      <c r="A178" s="149"/>
      <c r="B178" s="150" t="s">
        <v>59</v>
      </c>
      <c r="C178" s="125">
        <v>1.8</v>
      </c>
      <c r="D178" s="125" t="s">
        <v>4</v>
      </c>
      <c r="E178" s="109">
        <v>0.4</v>
      </c>
      <c r="F178" s="125" t="s">
        <v>4</v>
      </c>
      <c r="G178" s="109">
        <v>0.75</v>
      </c>
      <c r="H178" s="151"/>
      <c r="I178" s="110">
        <v>1510.6824860254965</v>
      </c>
    </row>
    <row r="179" spans="1:9" ht="39.75" customHeight="1" thickBot="1" x14ac:dyDescent="0.3">
      <c r="A179" s="156"/>
      <c r="B179" s="157" t="s">
        <v>62</v>
      </c>
      <c r="C179" s="62">
        <v>1.6</v>
      </c>
      <c r="D179" s="62" t="s">
        <v>4</v>
      </c>
      <c r="E179" s="113">
        <v>0.4</v>
      </c>
      <c r="F179" s="62" t="s">
        <v>4</v>
      </c>
      <c r="G179" s="113">
        <v>0.75</v>
      </c>
      <c r="H179" s="158"/>
      <c r="I179" s="115">
        <v>1227.6021298689818</v>
      </c>
    </row>
    <row r="180" spans="1:9" ht="39.75" customHeight="1" x14ac:dyDescent="0.25">
      <c r="A180" s="154"/>
      <c r="B180" s="155" t="s">
        <v>61</v>
      </c>
      <c r="C180" s="125">
        <v>1.8</v>
      </c>
      <c r="D180" s="125" t="s">
        <v>4</v>
      </c>
      <c r="E180" s="109">
        <v>0.4</v>
      </c>
      <c r="F180" s="125" t="s">
        <v>4</v>
      </c>
      <c r="G180" s="109">
        <v>0.75</v>
      </c>
      <c r="H180" s="151"/>
      <c r="I180" s="110">
        <v>1262.1241245222157</v>
      </c>
    </row>
    <row r="181" spans="1:9" ht="15.75" customHeight="1" thickBot="1" x14ac:dyDescent="0.3">
      <c r="A181" s="59"/>
      <c r="B181" s="159"/>
      <c r="C181" s="146"/>
      <c r="D181" s="146"/>
      <c r="E181" s="97"/>
      <c r="F181" s="146"/>
      <c r="G181" s="97"/>
      <c r="H181" s="160"/>
      <c r="I181" s="160"/>
    </row>
    <row r="182" spans="1:9" ht="16.5" customHeight="1" thickBot="1" x14ac:dyDescent="0.3">
      <c r="A182" s="6" t="s">
        <v>63</v>
      </c>
      <c r="B182" s="129"/>
      <c r="C182" s="130"/>
      <c r="D182" s="130"/>
      <c r="E182" s="130"/>
      <c r="F182" s="130"/>
      <c r="G182" s="130"/>
      <c r="H182" s="130"/>
      <c r="I182" s="131"/>
    </row>
    <row r="183" spans="1:9" ht="15.75" customHeight="1" thickBot="1" x14ac:dyDescent="0.3">
      <c r="A183" s="147"/>
      <c r="B183" s="132" t="s">
        <v>9</v>
      </c>
      <c r="C183" s="133" t="s">
        <v>1</v>
      </c>
      <c r="D183" s="134"/>
      <c r="E183" s="133" t="s">
        <v>2</v>
      </c>
      <c r="F183" s="134"/>
      <c r="G183" s="133" t="s">
        <v>3</v>
      </c>
      <c r="H183" s="135"/>
      <c r="I183" s="133" t="s">
        <v>5</v>
      </c>
    </row>
    <row r="184" spans="1:9" ht="39.75" customHeight="1" x14ac:dyDescent="0.25">
      <c r="A184" s="149"/>
      <c r="B184" s="161" t="s">
        <v>65</v>
      </c>
      <c r="C184" s="162">
        <v>1.6</v>
      </c>
      <c r="D184" s="162" t="s">
        <v>4</v>
      </c>
      <c r="E184" s="163">
        <v>0.4</v>
      </c>
      <c r="F184" s="162" t="s">
        <v>4</v>
      </c>
      <c r="G184" s="163">
        <v>0.75</v>
      </c>
      <c r="H184" s="164"/>
      <c r="I184" s="111">
        <v>1458.2090541525815</v>
      </c>
    </row>
    <row r="185" spans="1:9" ht="39.75" customHeight="1" x14ac:dyDescent="0.25">
      <c r="A185" s="149"/>
      <c r="B185" s="155" t="s">
        <v>64</v>
      </c>
      <c r="C185" s="125">
        <v>1.8</v>
      </c>
      <c r="D185" s="125" t="s">
        <v>4</v>
      </c>
      <c r="E185" s="109">
        <v>0.4</v>
      </c>
      <c r="F185" s="125" t="s">
        <v>4</v>
      </c>
      <c r="G185" s="109">
        <v>0.75</v>
      </c>
      <c r="H185" s="151"/>
      <c r="I185" s="110">
        <v>1509.3016062393669</v>
      </c>
    </row>
    <row r="186" spans="1:9" ht="39.75" customHeight="1" thickBot="1" x14ac:dyDescent="0.3">
      <c r="A186" s="156"/>
      <c r="B186" s="166" t="s">
        <v>67</v>
      </c>
      <c r="C186" s="62">
        <v>1.6</v>
      </c>
      <c r="D186" s="62" t="s">
        <v>4</v>
      </c>
      <c r="E186" s="113">
        <v>0.4</v>
      </c>
      <c r="F186" s="62" t="s">
        <v>4</v>
      </c>
      <c r="G186" s="113">
        <v>0.75</v>
      </c>
      <c r="H186" s="158"/>
      <c r="I186" s="115">
        <v>1075.7053533947546</v>
      </c>
    </row>
    <row r="187" spans="1:9" ht="39.75" customHeight="1" x14ac:dyDescent="0.25">
      <c r="A187" s="154"/>
      <c r="B187" s="165" t="s">
        <v>66</v>
      </c>
      <c r="C187" s="125">
        <v>1.8</v>
      </c>
      <c r="D187" s="125" t="s">
        <v>4</v>
      </c>
      <c r="E187" s="109">
        <v>0.4</v>
      </c>
      <c r="F187" s="125" t="s">
        <v>4</v>
      </c>
      <c r="G187" s="109">
        <v>0.75</v>
      </c>
      <c r="H187" s="153"/>
      <c r="I187" s="110">
        <v>1262.1241245222157</v>
      </c>
    </row>
    <row r="188" spans="1:9" ht="21.75" customHeight="1" thickBot="1" x14ac:dyDescent="0.3"/>
    <row r="189" spans="1:9" ht="32.25" customHeight="1" thickBot="1" x14ac:dyDescent="0.3">
      <c r="A189" s="64" t="s">
        <v>44</v>
      </c>
      <c r="B189" s="65"/>
      <c r="C189" s="66"/>
      <c r="D189" s="66"/>
      <c r="E189" s="66"/>
      <c r="F189" s="66"/>
      <c r="G189" s="66"/>
      <c r="H189" s="66"/>
      <c r="I189" s="66"/>
    </row>
    <row r="190" spans="1:9" ht="15.75" customHeight="1" thickBot="1" x14ac:dyDescent="0.3"/>
    <row r="191" spans="1:9" ht="15.75" customHeight="1" thickBot="1" x14ac:dyDescent="0.3">
      <c r="A191" s="43" t="s">
        <v>42</v>
      </c>
      <c r="B191" s="9"/>
      <c r="C191" s="7"/>
      <c r="D191" s="7"/>
      <c r="E191" s="7"/>
      <c r="F191" s="7"/>
      <c r="G191" s="7"/>
      <c r="H191" s="7"/>
      <c r="I191" s="8"/>
    </row>
    <row r="192" spans="1:9" ht="15.75" customHeight="1" thickBot="1" x14ac:dyDescent="0.3">
      <c r="A192" s="173"/>
      <c r="B192" s="75" t="s">
        <v>9</v>
      </c>
      <c r="C192" s="19" t="s">
        <v>1</v>
      </c>
      <c r="D192" s="20"/>
      <c r="E192" s="19" t="s">
        <v>2</v>
      </c>
      <c r="F192" s="20"/>
      <c r="G192" s="21" t="s">
        <v>3</v>
      </c>
      <c r="H192" s="26"/>
      <c r="I192" s="27" t="s">
        <v>5</v>
      </c>
    </row>
    <row r="193" spans="1:9" ht="55.5" customHeight="1" thickBot="1" x14ac:dyDescent="0.3">
      <c r="A193" s="174"/>
      <c r="B193" s="175" t="s">
        <v>42</v>
      </c>
      <c r="C193" s="176">
        <v>1.6</v>
      </c>
      <c r="D193" s="176" t="s">
        <v>4</v>
      </c>
      <c r="E193" s="177">
        <v>0.45</v>
      </c>
      <c r="F193" s="176" t="s">
        <v>4</v>
      </c>
      <c r="G193" s="177">
        <v>0.75</v>
      </c>
      <c r="H193" s="178"/>
      <c r="I193" s="179">
        <v>1501.0163275225914</v>
      </c>
    </row>
    <row r="194" spans="1:9" ht="15.75" customHeight="1" thickBot="1" x14ac:dyDescent="0.3">
      <c r="A194" s="149"/>
      <c r="B194" s="180"/>
      <c r="C194" s="181"/>
      <c r="D194" s="181"/>
      <c r="E194" s="182"/>
      <c r="F194" s="181"/>
      <c r="G194" s="182"/>
      <c r="H194" s="183"/>
      <c r="I194" s="184"/>
    </row>
    <row r="195" spans="1:9" ht="16.5" customHeight="1" thickBot="1" x14ac:dyDescent="0.3">
      <c r="A195" s="43" t="s">
        <v>43</v>
      </c>
      <c r="B195" s="9"/>
      <c r="C195" s="7"/>
      <c r="D195" s="7"/>
      <c r="E195" s="7"/>
      <c r="F195" s="7"/>
      <c r="G195" s="7"/>
      <c r="H195" s="7"/>
      <c r="I195" s="8"/>
    </row>
    <row r="196" spans="1:9" ht="15.75" customHeight="1" thickBot="1" x14ac:dyDescent="0.3">
      <c r="A196" s="173"/>
      <c r="B196" s="75" t="s">
        <v>9</v>
      </c>
      <c r="C196" s="19" t="s">
        <v>1</v>
      </c>
      <c r="D196" s="20"/>
      <c r="E196" s="19" t="s">
        <v>2</v>
      </c>
      <c r="F196" s="20"/>
      <c r="G196" s="21" t="s">
        <v>3</v>
      </c>
      <c r="H196" s="26"/>
      <c r="I196" s="27" t="s">
        <v>5</v>
      </c>
    </row>
    <row r="197" spans="1:9" ht="55.5" customHeight="1" thickBot="1" x14ac:dyDescent="0.3">
      <c r="A197" s="174"/>
      <c r="B197" s="175" t="s">
        <v>43</v>
      </c>
      <c r="C197" s="176">
        <v>1.6</v>
      </c>
      <c r="D197" s="176" t="s">
        <v>4</v>
      </c>
      <c r="E197" s="177">
        <v>0.45</v>
      </c>
      <c r="F197" s="176" t="s">
        <v>4</v>
      </c>
      <c r="G197" s="177">
        <v>0.75</v>
      </c>
      <c r="H197" s="178"/>
      <c r="I197" s="179">
        <v>1423.6870594993484</v>
      </c>
    </row>
    <row r="198" spans="1:9" ht="21.75" customHeight="1" thickBot="1" x14ac:dyDescent="0.3"/>
    <row r="199" spans="1:9" ht="32.25" thickBot="1" x14ac:dyDescent="0.3">
      <c r="A199" s="64" t="s">
        <v>31</v>
      </c>
      <c r="B199" s="65"/>
      <c r="C199" s="66"/>
      <c r="D199" s="66"/>
      <c r="E199" s="66"/>
      <c r="F199" s="66"/>
      <c r="G199" s="66"/>
      <c r="H199" s="66"/>
      <c r="I199" s="66"/>
    </row>
    <row r="200" spans="1:9" ht="15.75" customHeight="1" x14ac:dyDescent="0.25"/>
    <row r="201" spans="1:9" ht="15.75" customHeight="1" thickBot="1" x14ac:dyDescent="0.3"/>
    <row r="202" spans="1:9" ht="16.5" customHeight="1" thickBot="1" x14ac:dyDescent="0.3">
      <c r="A202" s="6" t="s">
        <v>69</v>
      </c>
      <c r="B202" s="129"/>
      <c r="C202" s="130"/>
      <c r="D202" s="130"/>
      <c r="E202" s="130"/>
      <c r="F202" s="130"/>
      <c r="G202" s="130"/>
      <c r="H202" s="130"/>
      <c r="I202" s="131"/>
    </row>
    <row r="203" spans="1:9" ht="15.75" customHeight="1" thickBot="1" x14ac:dyDescent="0.3">
      <c r="A203" s="100"/>
      <c r="B203" s="132" t="s">
        <v>10</v>
      </c>
      <c r="C203" s="133" t="s">
        <v>1</v>
      </c>
      <c r="D203" s="134"/>
      <c r="E203" s="133" t="s">
        <v>2</v>
      </c>
      <c r="F203" s="134"/>
      <c r="G203" s="133" t="s">
        <v>3</v>
      </c>
      <c r="H203" s="135"/>
      <c r="I203" s="133" t="s">
        <v>5</v>
      </c>
    </row>
    <row r="204" spans="1:9" ht="33" customHeight="1" x14ac:dyDescent="0.25">
      <c r="A204" s="29"/>
      <c r="B204" s="107" t="s">
        <v>11</v>
      </c>
      <c r="C204" s="125">
        <v>0.48</v>
      </c>
      <c r="D204" s="125" t="s">
        <v>4</v>
      </c>
      <c r="E204" s="109">
        <v>0.5</v>
      </c>
      <c r="F204" s="125" t="s">
        <v>4</v>
      </c>
      <c r="G204" s="109">
        <v>0.91</v>
      </c>
      <c r="H204" s="120"/>
      <c r="I204" s="110">
        <v>235.56050000000002</v>
      </c>
    </row>
    <row r="205" spans="1:9" ht="33" customHeight="1" x14ac:dyDescent="0.25">
      <c r="A205" s="29"/>
      <c r="B205" s="24" t="s">
        <v>12</v>
      </c>
      <c r="C205" s="61">
        <v>0.48</v>
      </c>
      <c r="D205" s="61" t="s">
        <v>4</v>
      </c>
      <c r="E205" s="14">
        <v>0.5</v>
      </c>
      <c r="F205" s="61" t="s">
        <v>4</v>
      </c>
      <c r="G205" s="14">
        <v>0.91</v>
      </c>
      <c r="H205" s="122"/>
      <c r="I205" s="111">
        <v>260.86600000000004</v>
      </c>
    </row>
    <row r="206" spans="1:9" ht="33" customHeight="1" thickBot="1" x14ac:dyDescent="0.3">
      <c r="A206" s="30"/>
      <c r="B206" s="17" t="s">
        <v>13</v>
      </c>
      <c r="C206" s="62">
        <v>0.48</v>
      </c>
      <c r="D206" s="62" t="s">
        <v>4</v>
      </c>
      <c r="E206" s="113">
        <v>0.5</v>
      </c>
      <c r="F206" s="62" t="s">
        <v>4</v>
      </c>
      <c r="G206" s="113">
        <v>0.91</v>
      </c>
      <c r="H206" s="123"/>
      <c r="I206" s="115">
        <v>287.73370000000006</v>
      </c>
    </row>
    <row r="207" spans="1:9" ht="15.75" customHeight="1" thickBot="1" x14ac:dyDescent="0.3"/>
    <row r="208" spans="1:9" ht="16.5" customHeight="1" thickBot="1" x14ac:dyDescent="0.3">
      <c r="A208" s="6" t="s">
        <v>70</v>
      </c>
      <c r="B208" s="9"/>
      <c r="C208" s="7"/>
      <c r="D208" s="7"/>
      <c r="E208" s="7"/>
      <c r="F208" s="7"/>
      <c r="G208" s="7"/>
      <c r="H208" s="7"/>
      <c r="I208" s="8"/>
    </row>
    <row r="209" spans="1:9" ht="15.75" customHeight="1" thickBot="1" x14ac:dyDescent="0.3">
      <c r="A209" s="10"/>
      <c r="B209" s="25" t="s">
        <v>10</v>
      </c>
      <c r="C209" s="19" t="s">
        <v>1</v>
      </c>
      <c r="D209" s="20"/>
      <c r="E209" s="19" t="s">
        <v>2</v>
      </c>
      <c r="F209" s="20"/>
      <c r="G209" s="21" t="s">
        <v>3</v>
      </c>
      <c r="H209" s="26"/>
      <c r="I209" s="27" t="s">
        <v>5</v>
      </c>
    </row>
    <row r="210" spans="1:9" ht="33" customHeight="1" x14ac:dyDescent="0.25">
      <c r="A210" s="29"/>
      <c r="B210" s="22" t="s">
        <v>11</v>
      </c>
      <c r="C210" s="60">
        <v>0.48</v>
      </c>
      <c r="D210" s="60" t="s">
        <v>4</v>
      </c>
      <c r="E210" s="23">
        <v>0.5</v>
      </c>
      <c r="F210" s="60" t="s">
        <v>4</v>
      </c>
      <c r="G210" s="23">
        <v>0.91</v>
      </c>
      <c r="H210" s="170"/>
      <c r="I210" s="110">
        <v>235.56050000000002</v>
      </c>
    </row>
    <row r="211" spans="1:9" ht="33" customHeight="1" x14ac:dyDescent="0.25">
      <c r="A211" s="29"/>
      <c r="B211" s="24" t="s">
        <v>12</v>
      </c>
      <c r="C211" s="61">
        <v>0.48</v>
      </c>
      <c r="D211" s="61" t="s">
        <v>4</v>
      </c>
      <c r="E211" s="14">
        <v>0.5</v>
      </c>
      <c r="F211" s="61" t="s">
        <v>4</v>
      </c>
      <c r="G211" s="14">
        <v>0.91</v>
      </c>
      <c r="H211" s="122"/>
      <c r="I211" s="111">
        <v>260.86600000000004</v>
      </c>
    </row>
    <row r="212" spans="1:9" ht="33" customHeight="1" thickBot="1" x14ac:dyDescent="0.3">
      <c r="A212" s="30"/>
      <c r="B212" s="17" t="s">
        <v>13</v>
      </c>
      <c r="C212" s="62">
        <v>0.48</v>
      </c>
      <c r="D212" s="62" t="s">
        <v>4</v>
      </c>
      <c r="E212" s="113">
        <v>0.5</v>
      </c>
      <c r="F212" s="62" t="s">
        <v>4</v>
      </c>
      <c r="G212" s="113">
        <v>0.91</v>
      </c>
      <c r="H212" s="123"/>
      <c r="I212" s="115">
        <v>287.73370000000006</v>
      </c>
    </row>
    <row r="213" spans="1:9" ht="15.75" customHeight="1" thickBot="1" x14ac:dyDescent="0.3"/>
    <row r="214" spans="1:9" ht="15.75" customHeight="1" thickBot="1" x14ac:dyDescent="0.3">
      <c r="A214" s="6" t="s">
        <v>71</v>
      </c>
      <c r="B214" s="9"/>
      <c r="C214" s="7"/>
      <c r="D214" s="7"/>
      <c r="E214" s="7"/>
      <c r="F214" s="7"/>
      <c r="G214" s="7"/>
      <c r="H214" s="7"/>
      <c r="I214" s="8"/>
    </row>
    <row r="215" spans="1:9" ht="15.75" customHeight="1" thickBot="1" x14ac:dyDescent="0.3">
      <c r="A215" s="10"/>
      <c r="B215" s="25" t="s">
        <v>10</v>
      </c>
      <c r="C215" s="19" t="s">
        <v>1</v>
      </c>
      <c r="D215" s="20"/>
      <c r="E215" s="19" t="s">
        <v>2</v>
      </c>
      <c r="F215" s="20"/>
      <c r="G215" s="21" t="s">
        <v>3</v>
      </c>
      <c r="H215" s="26"/>
      <c r="I215" s="27" t="s">
        <v>5</v>
      </c>
    </row>
    <row r="216" spans="1:9" ht="33" customHeight="1" x14ac:dyDescent="0.25">
      <c r="A216" s="29"/>
      <c r="B216" s="22" t="s">
        <v>11</v>
      </c>
      <c r="C216" s="60">
        <v>0.48</v>
      </c>
      <c r="D216" s="60" t="s">
        <v>4</v>
      </c>
      <c r="E216" s="23">
        <v>0.5</v>
      </c>
      <c r="F216" s="60" t="s">
        <v>4</v>
      </c>
      <c r="G216" s="23">
        <v>0.91</v>
      </c>
      <c r="H216" s="170"/>
      <c r="I216" s="110">
        <v>235.56050000000002</v>
      </c>
    </row>
    <row r="217" spans="1:9" ht="33" customHeight="1" x14ac:dyDescent="0.25">
      <c r="A217" s="29"/>
      <c r="B217" s="24" t="s">
        <v>12</v>
      </c>
      <c r="C217" s="61">
        <v>0.48</v>
      </c>
      <c r="D217" s="61" t="s">
        <v>4</v>
      </c>
      <c r="E217" s="14">
        <v>0.5</v>
      </c>
      <c r="F217" s="61" t="s">
        <v>4</v>
      </c>
      <c r="G217" s="14">
        <v>0.91</v>
      </c>
      <c r="H217" s="122"/>
      <c r="I217" s="111">
        <v>260.86600000000004</v>
      </c>
    </row>
    <row r="218" spans="1:9" ht="33" customHeight="1" thickBot="1" x14ac:dyDescent="0.3">
      <c r="A218" s="30"/>
      <c r="B218" s="17" t="s">
        <v>13</v>
      </c>
      <c r="C218" s="62">
        <v>0.48</v>
      </c>
      <c r="D218" s="62" t="s">
        <v>4</v>
      </c>
      <c r="E218" s="113">
        <v>0.5</v>
      </c>
      <c r="F218" s="62" t="s">
        <v>4</v>
      </c>
      <c r="G218" s="113">
        <v>0.91</v>
      </c>
      <c r="H218" s="123"/>
      <c r="I218" s="115">
        <v>287.73370000000006</v>
      </c>
    </row>
    <row r="219" spans="1:9" ht="15.75" customHeight="1" thickBot="1" x14ac:dyDescent="0.3"/>
    <row r="220" spans="1:9" ht="16.5" customHeight="1" thickBot="1" x14ac:dyDescent="0.3">
      <c r="A220" s="6" t="s">
        <v>72</v>
      </c>
      <c r="B220" s="9"/>
      <c r="C220" s="7"/>
      <c r="D220" s="7"/>
      <c r="E220" s="7"/>
      <c r="F220" s="7"/>
      <c r="G220" s="7"/>
      <c r="H220" s="7"/>
      <c r="I220" s="8"/>
    </row>
    <row r="221" spans="1:9" ht="15.75" customHeight="1" thickBot="1" x14ac:dyDescent="0.3">
      <c r="A221" s="10"/>
      <c r="B221" s="25" t="s">
        <v>10</v>
      </c>
      <c r="C221" s="19" t="s">
        <v>1</v>
      </c>
      <c r="D221" s="20"/>
      <c r="E221" s="19" t="s">
        <v>2</v>
      </c>
      <c r="F221" s="20"/>
      <c r="G221" s="21" t="s">
        <v>3</v>
      </c>
      <c r="H221" s="26"/>
      <c r="I221" s="27" t="s">
        <v>5</v>
      </c>
    </row>
    <row r="222" spans="1:9" ht="33" customHeight="1" x14ac:dyDescent="0.25">
      <c r="A222" s="29"/>
      <c r="B222" s="22" t="s">
        <v>11</v>
      </c>
      <c r="C222" s="60">
        <v>0.48</v>
      </c>
      <c r="D222" s="60" t="s">
        <v>4</v>
      </c>
      <c r="E222" s="23">
        <v>0.5</v>
      </c>
      <c r="F222" s="60" t="s">
        <v>4</v>
      </c>
      <c r="G222" s="23">
        <v>0.91</v>
      </c>
      <c r="H222" s="170"/>
      <c r="I222" s="110">
        <v>235.56050000000002</v>
      </c>
    </row>
    <row r="223" spans="1:9" ht="33" customHeight="1" x14ac:dyDescent="0.25">
      <c r="A223" s="29"/>
      <c r="B223" s="24" t="s">
        <v>12</v>
      </c>
      <c r="C223" s="61">
        <v>0.48</v>
      </c>
      <c r="D223" s="61" t="s">
        <v>4</v>
      </c>
      <c r="E223" s="14">
        <v>0.5</v>
      </c>
      <c r="F223" s="61" t="s">
        <v>4</v>
      </c>
      <c r="G223" s="14">
        <v>0.91</v>
      </c>
      <c r="H223" s="122"/>
      <c r="I223" s="111">
        <v>260.86600000000004</v>
      </c>
    </row>
    <row r="224" spans="1:9" ht="33" customHeight="1" thickBot="1" x14ac:dyDescent="0.3">
      <c r="A224" s="30"/>
      <c r="B224" s="17" t="s">
        <v>13</v>
      </c>
      <c r="C224" s="62">
        <v>0.48</v>
      </c>
      <c r="D224" s="62" t="s">
        <v>4</v>
      </c>
      <c r="E224" s="113">
        <v>0.5</v>
      </c>
      <c r="F224" s="62" t="s">
        <v>4</v>
      </c>
      <c r="G224" s="113">
        <v>0.91</v>
      </c>
      <c r="H224" s="123"/>
      <c r="I224" s="115">
        <v>287.73370000000006</v>
      </c>
    </row>
    <row r="225" spans="1:9" ht="15" customHeight="1" thickBot="1" x14ac:dyDescent="0.3"/>
    <row r="226" spans="1:9" ht="16.5" thickBot="1" x14ac:dyDescent="0.3">
      <c r="A226" s="185" t="s">
        <v>73</v>
      </c>
      <c r="B226" s="9"/>
      <c r="C226" s="7"/>
      <c r="D226" s="7"/>
      <c r="E226" s="7"/>
      <c r="F226" s="7"/>
      <c r="G226" s="7"/>
      <c r="H226" s="7"/>
      <c r="I226" s="8"/>
    </row>
    <row r="227" spans="1:9" ht="15.75" thickBot="1" x14ac:dyDescent="0.3">
      <c r="A227" s="10"/>
      <c r="B227" s="25" t="s">
        <v>10</v>
      </c>
      <c r="C227" s="19" t="s">
        <v>1</v>
      </c>
      <c r="D227" s="20"/>
      <c r="E227" s="19" t="s">
        <v>2</v>
      </c>
      <c r="F227" s="20"/>
      <c r="G227" s="21" t="s">
        <v>3</v>
      </c>
      <c r="H227" s="26"/>
      <c r="I227" s="27" t="s">
        <v>5</v>
      </c>
    </row>
    <row r="228" spans="1:9" ht="33.75" customHeight="1" x14ac:dyDescent="0.25">
      <c r="A228" s="29"/>
      <c r="B228" s="22" t="s">
        <v>11</v>
      </c>
      <c r="C228" s="60">
        <v>0.48</v>
      </c>
      <c r="D228" s="60" t="s">
        <v>4</v>
      </c>
      <c r="E228" s="23">
        <v>0.5</v>
      </c>
      <c r="F228" s="60" t="s">
        <v>4</v>
      </c>
      <c r="G228" s="23">
        <v>0.91</v>
      </c>
      <c r="H228" s="170"/>
      <c r="I228" s="110">
        <v>259.60539979231567</v>
      </c>
    </row>
    <row r="229" spans="1:9" ht="33.75" customHeight="1" x14ac:dyDescent="0.25">
      <c r="A229" s="29"/>
      <c r="B229" s="24" t="s">
        <v>12</v>
      </c>
      <c r="C229" s="61">
        <v>0.48</v>
      </c>
      <c r="D229" s="61" t="s">
        <v>4</v>
      </c>
      <c r="E229" s="14">
        <v>0.5</v>
      </c>
      <c r="F229" s="61" t="s">
        <v>4</v>
      </c>
      <c r="G229" s="14">
        <v>0.91</v>
      </c>
      <c r="H229" s="122"/>
      <c r="I229" s="111">
        <v>287.22299551490244</v>
      </c>
    </row>
    <row r="230" spans="1:9" ht="33.75" customHeight="1" thickBot="1" x14ac:dyDescent="0.3">
      <c r="A230" s="30"/>
      <c r="B230" s="17" t="s">
        <v>13</v>
      </c>
      <c r="C230" s="62">
        <v>0.48</v>
      </c>
      <c r="D230" s="62" t="s">
        <v>4</v>
      </c>
      <c r="E230" s="113">
        <v>0.5</v>
      </c>
      <c r="F230" s="62" t="s">
        <v>4</v>
      </c>
      <c r="G230" s="113">
        <v>0.91</v>
      </c>
      <c r="H230" s="123"/>
      <c r="I230" s="115">
        <v>317.60235080974786</v>
      </c>
    </row>
    <row r="231" spans="1:9" ht="15.75" customHeight="1" thickBot="1" x14ac:dyDescent="0.3"/>
    <row r="232" spans="1:9" ht="16.5" thickBot="1" x14ac:dyDescent="0.3">
      <c r="A232" s="185" t="s">
        <v>74</v>
      </c>
      <c r="B232" s="9"/>
      <c r="C232" s="7"/>
      <c r="D232" s="7"/>
      <c r="E232" s="7"/>
      <c r="F232" s="7"/>
      <c r="G232" s="7"/>
      <c r="H232" s="7"/>
      <c r="I232" s="8"/>
    </row>
    <row r="233" spans="1:9" ht="15.75" thickBot="1" x14ac:dyDescent="0.3">
      <c r="A233" s="10"/>
      <c r="B233" s="25" t="s">
        <v>10</v>
      </c>
      <c r="C233" s="19" t="s">
        <v>1</v>
      </c>
      <c r="D233" s="20"/>
      <c r="E233" s="19" t="s">
        <v>2</v>
      </c>
      <c r="F233" s="20"/>
      <c r="G233" s="21" t="s">
        <v>3</v>
      </c>
      <c r="H233" s="26"/>
      <c r="I233" s="27" t="s">
        <v>5</v>
      </c>
    </row>
    <row r="234" spans="1:9" ht="33.75" customHeight="1" x14ac:dyDescent="0.25">
      <c r="A234" s="29"/>
      <c r="B234" s="22" t="s">
        <v>11</v>
      </c>
      <c r="C234" s="60">
        <v>0.48</v>
      </c>
      <c r="D234" s="60" t="s">
        <v>4</v>
      </c>
      <c r="E234" s="23">
        <v>0.5</v>
      </c>
      <c r="F234" s="60" t="s">
        <v>4</v>
      </c>
      <c r="G234" s="23">
        <v>0.91</v>
      </c>
      <c r="H234" s="170"/>
      <c r="I234" s="110">
        <v>235.56050000000002</v>
      </c>
    </row>
    <row r="235" spans="1:9" ht="33.75" customHeight="1" x14ac:dyDescent="0.25">
      <c r="A235" s="29"/>
      <c r="B235" s="24" t="s">
        <v>12</v>
      </c>
      <c r="C235" s="61">
        <v>0.48</v>
      </c>
      <c r="D235" s="61" t="s">
        <v>4</v>
      </c>
      <c r="E235" s="14">
        <v>0.5</v>
      </c>
      <c r="F235" s="61" t="s">
        <v>4</v>
      </c>
      <c r="G235" s="14">
        <v>0.91</v>
      </c>
      <c r="H235" s="122"/>
      <c r="I235" s="111">
        <v>260.86600000000004</v>
      </c>
    </row>
    <row r="236" spans="1:9" ht="33.75" customHeight="1" thickBot="1" x14ac:dyDescent="0.3">
      <c r="A236" s="30"/>
      <c r="B236" s="17" t="s">
        <v>13</v>
      </c>
      <c r="C236" s="62">
        <v>0.48</v>
      </c>
      <c r="D236" s="62" t="s">
        <v>4</v>
      </c>
      <c r="E236" s="113">
        <v>0.5</v>
      </c>
      <c r="F236" s="62" t="s">
        <v>4</v>
      </c>
      <c r="G236" s="113">
        <v>0.91</v>
      </c>
      <c r="H236" s="123"/>
      <c r="I236" s="115">
        <v>287.73370000000006</v>
      </c>
    </row>
    <row r="237" spans="1:9" ht="15.75" thickBot="1" x14ac:dyDescent="0.3"/>
    <row r="238" spans="1:9" ht="16.5" thickBot="1" x14ac:dyDescent="0.3">
      <c r="A238" s="185" t="s">
        <v>78</v>
      </c>
      <c r="B238" s="9"/>
      <c r="C238" s="7"/>
      <c r="D238" s="7"/>
      <c r="E238" s="7"/>
      <c r="F238" s="7"/>
      <c r="G238" s="7"/>
      <c r="H238" s="7"/>
      <c r="I238" s="8"/>
    </row>
    <row r="239" spans="1:9" ht="15.75" thickBot="1" x14ac:dyDescent="0.3">
      <c r="A239" s="10"/>
      <c r="B239" s="25" t="s">
        <v>10</v>
      </c>
      <c r="C239" s="19" t="s">
        <v>1</v>
      </c>
      <c r="D239" s="20"/>
      <c r="E239" s="19" t="s">
        <v>2</v>
      </c>
      <c r="F239" s="20"/>
      <c r="G239" s="21" t="s">
        <v>3</v>
      </c>
      <c r="H239" s="26"/>
      <c r="I239" s="27" t="s">
        <v>5</v>
      </c>
    </row>
    <row r="240" spans="1:9" ht="33" customHeight="1" x14ac:dyDescent="0.25">
      <c r="A240" s="29"/>
      <c r="B240" s="22" t="s">
        <v>11</v>
      </c>
      <c r="C240" s="60">
        <v>0.48</v>
      </c>
      <c r="D240" s="60" t="s">
        <v>4</v>
      </c>
      <c r="E240" s="23">
        <v>0.5</v>
      </c>
      <c r="F240" s="60" t="s">
        <v>4</v>
      </c>
      <c r="G240" s="23">
        <v>0.91</v>
      </c>
      <c r="H240" s="170"/>
      <c r="I240" s="110">
        <v>259.60539979231567</v>
      </c>
    </row>
    <row r="241" spans="1:9" ht="33" customHeight="1" x14ac:dyDescent="0.25">
      <c r="A241" s="29"/>
      <c r="B241" s="24" t="s">
        <v>12</v>
      </c>
      <c r="C241" s="61">
        <v>0.48</v>
      </c>
      <c r="D241" s="61" t="s">
        <v>4</v>
      </c>
      <c r="E241" s="14">
        <v>0.5</v>
      </c>
      <c r="F241" s="61" t="s">
        <v>4</v>
      </c>
      <c r="G241" s="14">
        <v>0.91</v>
      </c>
      <c r="H241" s="122"/>
      <c r="I241" s="111">
        <v>287.22299551490244</v>
      </c>
    </row>
    <row r="242" spans="1:9" ht="33" customHeight="1" thickBot="1" x14ac:dyDescent="0.3">
      <c r="A242" s="30"/>
      <c r="B242" s="17" t="s">
        <v>13</v>
      </c>
      <c r="C242" s="62">
        <v>0.48</v>
      </c>
      <c r="D242" s="62" t="s">
        <v>4</v>
      </c>
      <c r="E242" s="113">
        <v>0.5</v>
      </c>
      <c r="F242" s="62" t="s">
        <v>4</v>
      </c>
      <c r="G242" s="113">
        <v>0.91</v>
      </c>
      <c r="H242" s="123"/>
      <c r="I242" s="115">
        <v>317.60235080974786</v>
      </c>
    </row>
    <row r="243" spans="1:9" ht="15.75" thickBot="1" x14ac:dyDescent="0.3">
      <c r="A243" s="30"/>
      <c r="B243" s="116"/>
      <c r="C243" s="146"/>
      <c r="D243" s="186"/>
      <c r="E243" s="97"/>
      <c r="F243" s="186"/>
      <c r="G243" s="97"/>
      <c r="H243" s="2"/>
      <c r="I243" s="126"/>
    </row>
    <row r="244" spans="1:9" ht="15.75" thickBot="1" x14ac:dyDescent="0.3"/>
    <row r="245" spans="1:9" ht="16.5" thickBot="1" x14ac:dyDescent="0.3">
      <c r="A245" s="6" t="s">
        <v>34</v>
      </c>
      <c r="B245" s="9"/>
      <c r="C245" s="7"/>
      <c r="D245" s="7"/>
      <c r="E245" s="7"/>
      <c r="F245" s="7"/>
      <c r="G245" s="7"/>
      <c r="H245" s="7"/>
      <c r="I245" s="8"/>
    </row>
    <row r="246" spans="1:9" ht="15.75" thickBot="1" x14ac:dyDescent="0.3">
      <c r="A246" s="10"/>
      <c r="B246" s="25" t="s">
        <v>10</v>
      </c>
      <c r="C246" s="19" t="s">
        <v>1</v>
      </c>
      <c r="D246" s="20"/>
      <c r="E246" s="19" t="s">
        <v>2</v>
      </c>
      <c r="F246" s="20"/>
      <c r="G246" s="21" t="s">
        <v>3</v>
      </c>
      <c r="H246" s="26"/>
      <c r="I246" s="27" t="s">
        <v>5</v>
      </c>
    </row>
    <row r="247" spans="1:9" ht="33.75" customHeight="1" x14ac:dyDescent="0.25">
      <c r="A247" s="29"/>
      <c r="B247" s="22" t="s">
        <v>11</v>
      </c>
      <c r="C247" s="60">
        <v>0.48</v>
      </c>
      <c r="D247" s="60" t="s">
        <v>4</v>
      </c>
      <c r="E247" s="23">
        <v>0.5</v>
      </c>
      <c r="F247" s="60" t="s">
        <v>4</v>
      </c>
      <c r="G247" s="23">
        <v>0.91</v>
      </c>
      <c r="H247" s="170"/>
      <c r="I247" s="171">
        <v>430</v>
      </c>
    </row>
    <row r="248" spans="1:9" ht="33.75" customHeight="1" x14ac:dyDescent="0.25">
      <c r="A248" s="29"/>
      <c r="B248" s="24" t="s">
        <v>12</v>
      </c>
      <c r="C248" s="61">
        <v>0.48</v>
      </c>
      <c r="D248" s="61" t="s">
        <v>4</v>
      </c>
      <c r="E248" s="14">
        <v>0.5</v>
      </c>
      <c r="F248" s="61" t="s">
        <v>4</v>
      </c>
      <c r="G248" s="14">
        <v>0.91</v>
      </c>
      <c r="H248" s="122"/>
      <c r="I248" s="111">
        <v>448</v>
      </c>
    </row>
    <row r="249" spans="1:9" ht="33" customHeight="1" thickBot="1" x14ac:dyDescent="0.3">
      <c r="A249" s="30"/>
      <c r="B249" s="17" t="s">
        <v>13</v>
      </c>
      <c r="C249" s="62">
        <v>0.48</v>
      </c>
      <c r="D249" s="62" t="s">
        <v>4</v>
      </c>
      <c r="E249" s="113">
        <v>0.5</v>
      </c>
      <c r="F249" s="62" t="s">
        <v>4</v>
      </c>
      <c r="G249" s="113">
        <v>0.91</v>
      </c>
      <c r="H249" s="123"/>
      <c r="I249" s="115">
        <v>462</v>
      </c>
    </row>
    <row r="250" spans="1:9" ht="15.75" thickBot="1" x14ac:dyDescent="0.3"/>
    <row r="251" spans="1:9" ht="16.5" thickBot="1" x14ac:dyDescent="0.3">
      <c r="A251" s="6" t="s">
        <v>35</v>
      </c>
      <c r="B251" s="9"/>
      <c r="C251" s="7"/>
      <c r="D251" s="7"/>
      <c r="E251" s="7"/>
      <c r="F251" s="7"/>
      <c r="G251" s="7"/>
      <c r="H251" s="7"/>
      <c r="I251" s="8"/>
    </row>
    <row r="252" spans="1:9" ht="15.75" thickBot="1" x14ac:dyDescent="0.3">
      <c r="A252" s="10"/>
      <c r="B252" s="25" t="s">
        <v>10</v>
      </c>
      <c r="C252" s="19" t="s">
        <v>1</v>
      </c>
      <c r="D252" s="20"/>
      <c r="E252" s="19" t="s">
        <v>2</v>
      </c>
      <c r="F252" s="20"/>
      <c r="G252" s="21" t="s">
        <v>3</v>
      </c>
      <c r="H252" s="26"/>
      <c r="I252" s="27" t="s">
        <v>5</v>
      </c>
    </row>
    <row r="253" spans="1:9" ht="33" customHeight="1" x14ac:dyDescent="0.25">
      <c r="A253" s="29"/>
      <c r="B253" s="22" t="s">
        <v>11</v>
      </c>
      <c r="C253" s="60">
        <v>0.48</v>
      </c>
      <c r="D253" s="60" t="s">
        <v>4</v>
      </c>
      <c r="E253" s="23">
        <v>0.55000000000000004</v>
      </c>
      <c r="F253" s="60" t="s">
        <v>4</v>
      </c>
      <c r="G253" s="23">
        <v>0.93</v>
      </c>
      <c r="H253" s="170"/>
      <c r="I253" s="171">
        <v>405</v>
      </c>
    </row>
    <row r="254" spans="1:9" ht="33" customHeight="1" x14ac:dyDescent="0.25">
      <c r="A254" s="29"/>
      <c r="B254" s="24" t="s">
        <v>12</v>
      </c>
      <c r="C254" s="61">
        <v>0.48</v>
      </c>
      <c r="D254" s="61" t="s">
        <v>4</v>
      </c>
      <c r="E254" s="14">
        <v>0.55000000000000004</v>
      </c>
      <c r="F254" s="61" t="s">
        <v>4</v>
      </c>
      <c r="G254" s="14">
        <v>0.93</v>
      </c>
      <c r="H254" s="122"/>
      <c r="I254" s="111">
        <v>418</v>
      </c>
    </row>
    <row r="255" spans="1:9" ht="33" customHeight="1" thickBot="1" x14ac:dyDescent="0.3">
      <c r="A255" s="30"/>
      <c r="B255" s="17" t="s">
        <v>13</v>
      </c>
      <c r="C255" s="62">
        <v>0.48</v>
      </c>
      <c r="D255" s="62" t="s">
        <v>4</v>
      </c>
      <c r="E255" s="113">
        <v>0.55000000000000004</v>
      </c>
      <c r="F255" s="62" t="s">
        <v>4</v>
      </c>
      <c r="G255" s="113">
        <v>0.93</v>
      </c>
      <c r="H255" s="123"/>
      <c r="I255" s="115">
        <v>432</v>
      </c>
    </row>
    <row r="256" spans="1:9" ht="15.75" customHeight="1" thickBot="1" x14ac:dyDescent="0.3"/>
    <row r="257" spans="1:9" ht="16.5" thickBot="1" x14ac:dyDescent="0.3">
      <c r="A257" s="6" t="s">
        <v>36</v>
      </c>
      <c r="B257" s="9"/>
      <c r="C257" s="7"/>
      <c r="D257" s="7"/>
      <c r="E257" s="7"/>
      <c r="F257" s="7"/>
      <c r="G257" s="7"/>
      <c r="H257" s="7"/>
      <c r="I257" s="8"/>
    </row>
    <row r="258" spans="1:9" ht="15.75" thickBot="1" x14ac:dyDescent="0.3">
      <c r="A258" s="10"/>
      <c r="B258" s="25" t="s">
        <v>10</v>
      </c>
      <c r="C258" s="19" t="s">
        <v>1</v>
      </c>
      <c r="D258" s="20"/>
      <c r="E258" s="19" t="s">
        <v>2</v>
      </c>
      <c r="F258" s="20"/>
      <c r="G258" s="21" t="s">
        <v>3</v>
      </c>
      <c r="H258" s="26"/>
      <c r="I258" s="27" t="s">
        <v>5</v>
      </c>
    </row>
    <row r="259" spans="1:9" ht="33.75" customHeight="1" x14ac:dyDescent="0.25">
      <c r="A259" s="29"/>
      <c r="B259" s="22" t="s">
        <v>11</v>
      </c>
      <c r="C259" s="60">
        <v>0.57999999999999996</v>
      </c>
      <c r="D259" s="60" t="s">
        <v>4</v>
      </c>
      <c r="E259" s="23">
        <v>0.61</v>
      </c>
      <c r="F259" s="60" t="s">
        <v>4</v>
      </c>
      <c r="G259" s="23">
        <v>0.91</v>
      </c>
      <c r="H259" s="170"/>
      <c r="I259" s="171">
        <v>488.51920000000001</v>
      </c>
    </row>
    <row r="260" spans="1:9" ht="33.75" customHeight="1" x14ac:dyDescent="0.25">
      <c r="A260" s="29"/>
      <c r="B260" s="24" t="s">
        <v>12</v>
      </c>
      <c r="C260" s="61">
        <v>0.57999999999999996</v>
      </c>
      <c r="D260" s="61" t="s">
        <v>4</v>
      </c>
      <c r="E260" s="14">
        <v>0.61</v>
      </c>
      <c r="F260" s="61" t="s">
        <v>4</v>
      </c>
      <c r="G260" s="14">
        <v>0.91</v>
      </c>
      <c r="H260" s="122"/>
      <c r="I260" s="111">
        <v>501</v>
      </c>
    </row>
    <row r="261" spans="1:9" ht="33.75" customHeight="1" thickBot="1" x14ac:dyDescent="0.3">
      <c r="A261" s="30"/>
      <c r="B261" s="17" t="s">
        <v>13</v>
      </c>
      <c r="C261" s="62">
        <v>0.57999999999999996</v>
      </c>
      <c r="D261" s="62" t="s">
        <v>4</v>
      </c>
      <c r="E261" s="113">
        <v>0.61</v>
      </c>
      <c r="F261" s="62" t="s">
        <v>4</v>
      </c>
      <c r="G261" s="113">
        <v>0.91</v>
      </c>
      <c r="H261" s="123"/>
      <c r="I261" s="115">
        <v>512</v>
      </c>
    </row>
    <row r="262" spans="1:9" ht="15.75" thickBot="1" x14ac:dyDescent="0.3"/>
    <row r="263" spans="1:9" ht="16.5" thickBot="1" x14ac:dyDescent="0.3">
      <c r="A263" s="6" t="s">
        <v>37</v>
      </c>
      <c r="B263" s="9"/>
      <c r="C263" s="7"/>
      <c r="D263" s="7"/>
      <c r="E263" s="7"/>
      <c r="F263" s="7"/>
      <c r="G263" s="7"/>
      <c r="H263" s="7"/>
      <c r="I263" s="8"/>
    </row>
    <row r="264" spans="1:9" ht="15.75" thickBot="1" x14ac:dyDescent="0.3">
      <c r="A264" s="10"/>
      <c r="B264" s="25" t="s">
        <v>10</v>
      </c>
      <c r="C264" s="19" t="s">
        <v>1</v>
      </c>
      <c r="D264" s="20"/>
      <c r="E264" s="19" t="s">
        <v>2</v>
      </c>
      <c r="F264" s="20"/>
      <c r="G264" s="21" t="s">
        <v>3</v>
      </c>
      <c r="H264" s="26"/>
      <c r="I264" s="27" t="s">
        <v>5</v>
      </c>
    </row>
    <row r="265" spans="1:9" ht="33" customHeight="1" x14ac:dyDescent="0.25">
      <c r="A265" s="29"/>
      <c r="B265" s="22" t="s">
        <v>11</v>
      </c>
      <c r="C265" s="60">
        <v>0.48</v>
      </c>
      <c r="D265" s="60" t="s">
        <v>4</v>
      </c>
      <c r="E265" s="23">
        <v>0.5</v>
      </c>
      <c r="F265" s="60" t="s">
        <v>4</v>
      </c>
      <c r="G265" s="23">
        <v>0.91</v>
      </c>
      <c r="H265" s="170"/>
      <c r="I265" s="171">
        <v>430</v>
      </c>
    </row>
    <row r="266" spans="1:9" ht="33" customHeight="1" x14ac:dyDescent="0.25">
      <c r="A266" s="29"/>
      <c r="B266" s="24" t="s">
        <v>12</v>
      </c>
      <c r="C266" s="61">
        <v>0.48</v>
      </c>
      <c r="D266" s="61" t="s">
        <v>4</v>
      </c>
      <c r="E266" s="14">
        <v>0.5</v>
      </c>
      <c r="F266" s="61" t="s">
        <v>4</v>
      </c>
      <c r="G266" s="14">
        <v>0.91</v>
      </c>
      <c r="H266" s="122"/>
      <c r="I266" s="111">
        <v>448</v>
      </c>
    </row>
    <row r="267" spans="1:9" ht="33" customHeight="1" thickBot="1" x14ac:dyDescent="0.3">
      <c r="A267" s="30"/>
      <c r="B267" s="17" t="s">
        <v>13</v>
      </c>
      <c r="C267" s="62">
        <v>0.48</v>
      </c>
      <c r="D267" s="62" t="s">
        <v>4</v>
      </c>
      <c r="E267" s="113">
        <v>0.5</v>
      </c>
      <c r="F267" s="62" t="s">
        <v>4</v>
      </c>
      <c r="G267" s="113">
        <v>0.91</v>
      </c>
      <c r="H267" s="123"/>
      <c r="I267" s="115">
        <v>462</v>
      </c>
    </row>
    <row r="269" spans="1:9" ht="15.75" thickBot="1" x14ac:dyDescent="0.3">
      <c r="A269" s="37"/>
      <c r="B269" s="38"/>
      <c r="C269" s="38"/>
      <c r="D269" s="38"/>
      <c r="E269" s="38"/>
      <c r="F269" s="38"/>
      <c r="G269" s="38"/>
      <c r="H269" s="38"/>
      <c r="I269" s="38"/>
    </row>
    <row r="270" spans="1:9" ht="16.5" thickBot="1" x14ac:dyDescent="0.3">
      <c r="A270" s="6" t="s">
        <v>20</v>
      </c>
      <c r="B270" s="9"/>
      <c r="C270" s="7"/>
      <c r="D270" s="7"/>
      <c r="E270" s="7"/>
      <c r="F270" s="7"/>
      <c r="G270" s="7"/>
      <c r="H270" s="7"/>
      <c r="I270" s="8"/>
    </row>
    <row r="271" spans="1:9" ht="15.75" x14ac:dyDescent="0.25">
      <c r="A271" s="44" t="s">
        <v>14</v>
      </c>
      <c r="B271" s="38"/>
      <c r="C271" s="47" t="s">
        <v>15</v>
      </c>
      <c r="D271" s="48"/>
      <c r="E271" s="49"/>
      <c r="F271" s="48"/>
      <c r="G271" s="49"/>
      <c r="H271" s="50"/>
      <c r="I271" s="51"/>
    </row>
    <row r="272" spans="1:9" ht="15.75" x14ac:dyDescent="0.25">
      <c r="A272" s="45" t="s">
        <v>26</v>
      </c>
      <c r="B272" s="38"/>
      <c r="C272" s="52">
        <v>0.21</v>
      </c>
      <c r="D272" s="79"/>
      <c r="E272" s="80">
        <v>0.06</v>
      </c>
      <c r="F272" s="79"/>
      <c r="G272" s="80">
        <v>0.04</v>
      </c>
      <c r="H272" s="81"/>
      <c r="I272" s="82"/>
    </row>
    <row r="273" spans="1:9" ht="15.75" x14ac:dyDescent="0.25">
      <c r="A273" s="45" t="s">
        <v>16</v>
      </c>
      <c r="B273" s="38"/>
      <c r="C273" s="52">
        <v>0.21</v>
      </c>
      <c r="D273" s="79"/>
      <c r="E273" s="80">
        <v>0.06</v>
      </c>
      <c r="F273" s="79"/>
      <c r="G273" s="80"/>
      <c r="H273" s="81"/>
      <c r="I273" s="82"/>
    </row>
    <row r="274" spans="1:9" ht="15.75" x14ac:dyDescent="0.25">
      <c r="A274" s="45" t="s">
        <v>17</v>
      </c>
      <c r="B274" s="38"/>
      <c r="C274" s="52">
        <v>0.21</v>
      </c>
      <c r="D274" s="79"/>
      <c r="E274" s="80">
        <v>0.03</v>
      </c>
      <c r="F274" s="79"/>
      <c r="G274" s="80"/>
      <c r="H274" s="81"/>
      <c r="I274" s="82"/>
    </row>
    <row r="275" spans="1:9" ht="16.5" thickBot="1" x14ac:dyDescent="0.3">
      <c r="A275" s="46" t="s">
        <v>18</v>
      </c>
      <c r="B275" s="38"/>
      <c r="C275" s="52">
        <v>0.21</v>
      </c>
      <c r="D275" s="83"/>
      <c r="E275" s="84"/>
      <c r="F275" s="83"/>
      <c r="G275" s="84"/>
      <c r="H275" s="85"/>
      <c r="I275" s="86"/>
    </row>
    <row r="276" spans="1:9" ht="16.5" thickBot="1" x14ac:dyDescent="0.3">
      <c r="A276" s="88" t="s">
        <v>38</v>
      </c>
      <c r="B276" s="89"/>
      <c r="C276" s="90"/>
      <c r="D276" s="91"/>
      <c r="E276" s="92"/>
      <c r="F276" s="91"/>
      <c r="G276" s="92"/>
      <c r="H276" s="93"/>
      <c r="I276" s="94"/>
    </row>
    <row r="277" spans="1:9" ht="15.75" thickBot="1" x14ac:dyDescent="0.3">
      <c r="A277" s="37"/>
      <c r="B277" s="38"/>
      <c r="C277" s="39"/>
      <c r="D277" s="39"/>
      <c r="E277" s="40"/>
      <c r="F277" s="39"/>
      <c r="G277" s="40"/>
      <c r="H277" s="41"/>
      <c r="I277" s="42"/>
    </row>
    <row r="278" spans="1:9" ht="15.75" thickBot="1" x14ac:dyDescent="0.3">
      <c r="A278" s="53" t="s">
        <v>19</v>
      </c>
      <c r="B278" s="54"/>
      <c r="C278" s="55"/>
      <c r="D278" s="55"/>
      <c r="E278" s="56"/>
      <c r="F278" s="55"/>
      <c r="G278" s="56"/>
      <c r="H278" s="57"/>
      <c r="I278" s="58"/>
    </row>
  </sheetData>
  <mergeCells count="1">
    <mergeCell ref="A75:A89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88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81"/>
  <sheetViews>
    <sheetView view="pageBreakPreview" zoomScale="106" zoomScaleNormal="100" zoomScaleSheetLayoutView="106" workbookViewId="0">
      <selection activeCell="E11" sqref="E11"/>
    </sheetView>
  </sheetViews>
  <sheetFormatPr defaultRowHeight="15" x14ac:dyDescent="0.25"/>
  <cols>
    <col min="1" max="1" width="33.85546875" customWidth="1"/>
    <col min="2" max="2" width="40.42578125" style="11" bestFit="1" customWidth="1"/>
    <col min="3" max="3" width="7.7109375" bestFit="1" customWidth="1"/>
    <col min="4" max="4" width="1.7109375" bestFit="1" customWidth="1"/>
    <col min="5" max="5" width="8.42578125" bestFit="1" customWidth="1"/>
    <col min="6" max="6" width="1.7109375" bestFit="1" customWidth="1"/>
    <col min="7" max="7" width="6.42578125" bestFit="1" customWidth="1"/>
    <col min="8" max="8" width="1.28515625" style="1" customWidth="1"/>
    <col min="9" max="9" width="12.85546875" style="1" customWidth="1"/>
    <col min="10" max="10" width="13.7109375" hidden="1" customWidth="1"/>
    <col min="11" max="11" width="16.7109375" hidden="1" customWidth="1"/>
    <col min="12" max="12" width="16.85546875" hidden="1" customWidth="1"/>
    <col min="13" max="13" width="14.7109375" hidden="1" customWidth="1"/>
    <col min="14" max="16" width="8.85546875" customWidth="1"/>
  </cols>
  <sheetData>
    <row r="1" spans="1:13" ht="84.75" customHeight="1" thickBot="1" x14ac:dyDescent="0.3">
      <c r="A1" s="73"/>
      <c r="B1" s="74"/>
      <c r="C1" s="73"/>
      <c r="D1" s="73"/>
      <c r="E1" s="73"/>
      <c r="F1" s="73"/>
      <c r="G1" s="73"/>
      <c r="H1" s="73"/>
      <c r="I1" s="73"/>
      <c r="J1" s="73"/>
      <c r="K1" s="73"/>
      <c r="L1" s="187" t="s">
        <v>75</v>
      </c>
      <c r="M1" s="87">
        <v>0.18</v>
      </c>
    </row>
    <row r="2" spans="1:13" ht="9.9499999999999993" customHeight="1" thickBot="1" x14ac:dyDescent="0.3">
      <c r="A2" s="71"/>
      <c r="B2" s="72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16.5" customHeight="1" thickBot="1" x14ac:dyDescent="0.3">
      <c r="A3" s="36" t="s">
        <v>76</v>
      </c>
      <c r="B3" s="31"/>
      <c r="C3" s="32"/>
      <c r="D3" s="32"/>
      <c r="E3" s="32"/>
      <c r="F3" s="32"/>
      <c r="G3" s="32"/>
      <c r="H3" s="32"/>
      <c r="I3" s="33"/>
      <c r="J3" s="32"/>
      <c r="K3" s="32"/>
      <c r="L3" s="32"/>
      <c r="M3" s="33"/>
    </row>
    <row r="4" spans="1:13" ht="16.5" thickBot="1" x14ac:dyDescent="0.3">
      <c r="A4" s="189"/>
      <c r="B4" s="38"/>
      <c r="C4" s="190"/>
      <c r="D4" s="190"/>
      <c r="E4" s="191"/>
      <c r="F4" s="190"/>
      <c r="G4" s="191"/>
      <c r="H4" s="188"/>
      <c r="I4" s="188"/>
    </row>
    <row r="5" spans="1:13" ht="27.75" thickBot="1" x14ac:dyDescent="0.3">
      <c r="A5" s="192" t="s">
        <v>77</v>
      </c>
      <c r="B5" s="193"/>
      <c r="C5" s="90"/>
      <c r="D5" s="90"/>
      <c r="E5" s="194"/>
      <c r="F5" s="90"/>
      <c r="G5" s="194"/>
      <c r="H5" s="195"/>
      <c r="I5" s="196"/>
    </row>
    <row r="6" spans="1:13" ht="21.75" customHeight="1" thickBot="1" x14ac:dyDescent="0.3">
      <c r="A6" s="5"/>
      <c r="B6" s="12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32.25" thickBot="1" x14ac:dyDescent="0.3">
      <c r="A7" s="64" t="s">
        <v>25</v>
      </c>
      <c r="B7" s="65"/>
      <c r="C7" s="66"/>
      <c r="D7" s="66"/>
      <c r="E7" s="66"/>
      <c r="F7" s="66"/>
      <c r="G7" s="66"/>
      <c r="H7" s="66"/>
      <c r="I7" s="66"/>
      <c r="J7" s="66"/>
      <c r="K7" s="66"/>
      <c r="L7" s="66"/>
      <c r="M7" s="67"/>
    </row>
    <row r="8" spans="1:13" ht="15.75" thickBot="1" x14ac:dyDescent="0.3">
      <c r="A8" s="30"/>
      <c r="B8" s="38"/>
      <c r="C8" s="95"/>
      <c r="D8" s="96"/>
      <c r="E8" s="97"/>
      <c r="F8" s="96"/>
      <c r="G8" s="97"/>
      <c r="H8" s="2"/>
      <c r="I8" s="98"/>
    </row>
    <row r="9" spans="1:13" ht="16.5" thickBot="1" x14ac:dyDescent="0.3">
      <c r="A9" s="6" t="s">
        <v>46</v>
      </c>
      <c r="B9" s="99"/>
      <c r="C9" s="7"/>
      <c r="D9" s="7"/>
      <c r="E9" s="7"/>
      <c r="F9" s="7"/>
      <c r="G9" s="7"/>
      <c r="H9" s="7"/>
      <c r="I9" s="8"/>
      <c r="J9" s="7"/>
      <c r="K9" s="7"/>
      <c r="L9" s="7"/>
      <c r="M9" s="8"/>
    </row>
    <row r="10" spans="1:13" ht="15.75" customHeight="1" thickBot="1" x14ac:dyDescent="0.3">
      <c r="A10" s="100"/>
      <c r="B10" s="101" t="s">
        <v>9</v>
      </c>
      <c r="C10" s="102" t="s">
        <v>1</v>
      </c>
      <c r="D10" s="103"/>
      <c r="E10" s="102" t="s">
        <v>2</v>
      </c>
      <c r="F10" s="103"/>
      <c r="G10" s="104" t="s">
        <v>3</v>
      </c>
      <c r="H10" s="105"/>
      <c r="I10" s="106" t="s">
        <v>5</v>
      </c>
      <c r="J10" s="68" t="s">
        <v>26</v>
      </c>
      <c r="K10" s="28" t="s">
        <v>39</v>
      </c>
      <c r="L10" s="28" t="s">
        <v>40</v>
      </c>
      <c r="M10" s="28" t="s">
        <v>41</v>
      </c>
    </row>
    <row r="11" spans="1:13" ht="15.75" customHeight="1" thickBot="1" x14ac:dyDescent="0.3">
      <c r="A11" s="29"/>
      <c r="B11" s="107" t="s">
        <v>23</v>
      </c>
      <c r="C11" s="108">
        <v>1.2</v>
      </c>
      <c r="D11" s="108" t="s">
        <v>4</v>
      </c>
      <c r="E11" s="109">
        <v>0.9</v>
      </c>
      <c r="F11" s="108" t="s">
        <v>4</v>
      </c>
      <c r="G11" s="109">
        <v>0.78</v>
      </c>
      <c r="H11" s="2"/>
      <c r="I11" s="110">
        <f>'Tabela Base Casa 7 Brasil'!I9*'Indices de Tabelas'!$C$2</f>
        <v>1136.2293144208038</v>
      </c>
      <c r="J11" s="69">
        <f t="shared" ref="J11:J19" si="0">ROUNDDOWN((I11*(1-$C$274)*(1-$E$274)*(1-$G$274)),0)</f>
        <v>840</v>
      </c>
      <c r="K11" s="34">
        <f t="shared" ref="K11:K19" si="1">I11*(1-$C$275)*(1-$E$275)</f>
        <v>875.80555555555554</v>
      </c>
      <c r="L11" s="35">
        <f t="shared" ref="L11:L19" si="2">I11*(1-$C$276)*(1-$E$275)</f>
        <v>875.80555555555554</v>
      </c>
      <c r="M11" s="35">
        <f t="shared" ref="M11:M19" si="3">I11*(1-$C$277)</f>
        <v>931.70803782505914</v>
      </c>
    </row>
    <row r="12" spans="1:13" ht="15.75" customHeight="1" thickBot="1" x14ac:dyDescent="0.3">
      <c r="A12" s="29"/>
      <c r="B12" s="24" t="s">
        <v>23</v>
      </c>
      <c r="C12" s="13">
        <v>1.4</v>
      </c>
      <c r="D12" s="13" t="s">
        <v>4</v>
      </c>
      <c r="E12" s="14">
        <v>0.9</v>
      </c>
      <c r="F12" s="13" t="s">
        <v>4</v>
      </c>
      <c r="G12" s="14">
        <v>0.78</v>
      </c>
      <c r="H12" s="2"/>
      <c r="I12" s="110">
        <f>'Tabela Base Casa 7 Brasil'!I10*'Indices de Tabelas'!$C$2</f>
        <v>1190.8983451536644</v>
      </c>
      <c r="J12" s="69">
        <f t="shared" si="0"/>
        <v>881</v>
      </c>
      <c r="K12" s="34">
        <f t="shared" si="1"/>
        <v>917.94444444444457</v>
      </c>
      <c r="L12" s="35">
        <f t="shared" si="2"/>
        <v>917.94444444444457</v>
      </c>
      <c r="M12" s="35">
        <f t="shared" si="3"/>
        <v>976.53664302600487</v>
      </c>
    </row>
    <row r="13" spans="1:13" ht="15.75" customHeight="1" thickBot="1" x14ac:dyDescent="0.3">
      <c r="A13" s="29"/>
      <c r="B13" s="107" t="s">
        <v>23</v>
      </c>
      <c r="C13" s="13">
        <v>1.35</v>
      </c>
      <c r="D13" s="13" t="s">
        <v>4</v>
      </c>
      <c r="E13" s="14">
        <v>1.35</v>
      </c>
      <c r="F13" s="13" t="s">
        <v>4</v>
      </c>
      <c r="G13" s="14">
        <v>0.78</v>
      </c>
      <c r="H13" s="2"/>
      <c r="I13" s="110">
        <f>'Tabela Base Casa 7 Brasil'!I11*'Indices de Tabelas'!$C$2</f>
        <v>1499.7044917257685</v>
      </c>
      <c r="J13" s="69">
        <f t="shared" si="0"/>
        <v>1109</v>
      </c>
      <c r="K13" s="34">
        <f t="shared" si="1"/>
        <v>1155.9722222222224</v>
      </c>
      <c r="L13" s="35">
        <f t="shared" si="2"/>
        <v>1155.9722222222224</v>
      </c>
      <c r="M13" s="35">
        <f t="shared" si="3"/>
        <v>1229.7576832151303</v>
      </c>
    </row>
    <row r="14" spans="1:13" ht="15.75" customHeight="1" thickBot="1" x14ac:dyDescent="0.3">
      <c r="A14" s="29"/>
      <c r="B14" s="24" t="s">
        <v>24</v>
      </c>
      <c r="C14" s="108">
        <v>1.2</v>
      </c>
      <c r="D14" s="108" t="s">
        <v>4</v>
      </c>
      <c r="E14" s="109">
        <v>0.9</v>
      </c>
      <c r="F14" s="108" t="s">
        <v>4</v>
      </c>
      <c r="G14" s="109">
        <v>0.78</v>
      </c>
      <c r="H14" s="2"/>
      <c r="I14" s="110">
        <f>'Tabela Base Casa 7 Brasil'!I12*'Indices de Tabelas'!$C$2</f>
        <v>1170.2127659574471</v>
      </c>
      <c r="J14" s="69">
        <f t="shared" si="0"/>
        <v>865</v>
      </c>
      <c r="K14" s="34">
        <f t="shared" si="1"/>
        <v>902.00000000000023</v>
      </c>
      <c r="L14" s="35">
        <f t="shared" si="2"/>
        <v>902.00000000000023</v>
      </c>
      <c r="M14" s="35">
        <f t="shared" si="3"/>
        <v>959.57446808510667</v>
      </c>
    </row>
    <row r="15" spans="1:13" ht="15.75" customHeight="1" thickBot="1" x14ac:dyDescent="0.3">
      <c r="A15" s="29"/>
      <c r="B15" s="24" t="s">
        <v>24</v>
      </c>
      <c r="C15" s="13">
        <v>1.4</v>
      </c>
      <c r="D15" s="13" t="s">
        <v>4</v>
      </c>
      <c r="E15" s="14">
        <v>0.9</v>
      </c>
      <c r="F15" s="13" t="s">
        <v>4</v>
      </c>
      <c r="G15" s="14">
        <v>0.78</v>
      </c>
      <c r="H15" s="2"/>
      <c r="I15" s="110">
        <f>'Tabela Base Casa 7 Brasil'!I13*'Indices de Tabelas'!$C$2</f>
        <v>1239.6572104018912</v>
      </c>
      <c r="J15" s="69">
        <f t="shared" si="0"/>
        <v>917</v>
      </c>
      <c r="K15" s="34">
        <f t="shared" si="1"/>
        <v>955.52777777777783</v>
      </c>
      <c r="L15" s="35">
        <f t="shared" si="2"/>
        <v>955.52777777777783</v>
      </c>
      <c r="M15" s="35">
        <f t="shared" si="3"/>
        <v>1016.5189125295509</v>
      </c>
    </row>
    <row r="16" spans="1:13" ht="15.75" customHeight="1" thickBot="1" x14ac:dyDescent="0.3">
      <c r="A16" s="29"/>
      <c r="B16" s="24" t="s">
        <v>24</v>
      </c>
      <c r="C16" s="13">
        <v>1.35</v>
      </c>
      <c r="D16" s="13" t="s">
        <v>4</v>
      </c>
      <c r="E16" s="14">
        <v>1.35</v>
      </c>
      <c r="F16" s="13" t="s">
        <v>4</v>
      </c>
      <c r="G16" s="14">
        <v>0.78</v>
      </c>
      <c r="H16" s="2"/>
      <c r="I16" s="110">
        <f>'Tabela Base Casa 7 Brasil'!I14*'Indices de Tabelas'!$C$2</f>
        <v>1635.6382978723402</v>
      </c>
      <c r="J16" s="69">
        <f t="shared" si="0"/>
        <v>1210</v>
      </c>
      <c r="K16" s="34">
        <f t="shared" si="1"/>
        <v>1260.75</v>
      </c>
      <c r="L16" s="35">
        <f t="shared" si="2"/>
        <v>1260.75</v>
      </c>
      <c r="M16" s="35">
        <f t="shared" si="3"/>
        <v>1341.2234042553191</v>
      </c>
    </row>
    <row r="17" spans="1:13" ht="15.75" customHeight="1" thickBot="1" x14ac:dyDescent="0.3">
      <c r="A17" s="29"/>
      <c r="B17" s="107" t="s">
        <v>47</v>
      </c>
      <c r="C17" s="108">
        <v>1.2</v>
      </c>
      <c r="D17" s="108" t="s">
        <v>4</v>
      </c>
      <c r="E17" s="109">
        <v>0.9</v>
      </c>
      <c r="F17" s="108" t="s">
        <v>4</v>
      </c>
      <c r="G17" s="109">
        <v>0.78</v>
      </c>
      <c r="H17" s="2"/>
      <c r="I17" s="110">
        <f>'Tabela Base Casa 7 Brasil'!I15*'Indices de Tabelas'!$C$2</f>
        <v>1170.2127659574471</v>
      </c>
      <c r="J17" s="69">
        <f t="shared" si="0"/>
        <v>865</v>
      </c>
      <c r="K17" s="34">
        <f t="shared" si="1"/>
        <v>902.00000000000023</v>
      </c>
      <c r="L17" s="35">
        <f t="shared" si="2"/>
        <v>902.00000000000023</v>
      </c>
      <c r="M17" s="35">
        <f t="shared" si="3"/>
        <v>959.57446808510667</v>
      </c>
    </row>
    <row r="18" spans="1:13" ht="15.75" customHeight="1" thickBot="1" x14ac:dyDescent="0.3">
      <c r="A18" s="29"/>
      <c r="B18" s="24" t="s">
        <v>48</v>
      </c>
      <c r="C18" s="13">
        <v>1</v>
      </c>
      <c r="D18" s="13" t="s">
        <v>4</v>
      </c>
      <c r="E18" s="14">
        <v>1</v>
      </c>
      <c r="F18" s="13" t="s">
        <v>4</v>
      </c>
      <c r="G18" s="14">
        <v>0.78</v>
      </c>
      <c r="H18" s="2"/>
      <c r="I18" s="110">
        <f>'Tabela Base Casa 7 Brasil'!I16*'Indices de Tabelas'!$C$2</f>
        <v>1162.8250591016551</v>
      </c>
      <c r="J18" s="69">
        <f t="shared" si="0"/>
        <v>860</v>
      </c>
      <c r="K18" s="34">
        <f t="shared" si="1"/>
        <v>896.30555555555577</v>
      </c>
      <c r="L18" s="35">
        <f t="shared" si="2"/>
        <v>896.30555555555577</v>
      </c>
      <c r="M18" s="35">
        <f t="shared" si="3"/>
        <v>953.51654846335725</v>
      </c>
    </row>
    <row r="19" spans="1:13" ht="15.75" customHeight="1" thickBot="1" x14ac:dyDescent="0.3">
      <c r="A19" s="29"/>
      <c r="B19" s="24" t="s">
        <v>48</v>
      </c>
      <c r="C19" s="112">
        <v>1.3</v>
      </c>
      <c r="D19" s="15" t="s">
        <v>4</v>
      </c>
      <c r="E19" s="113">
        <v>1.3</v>
      </c>
      <c r="F19" s="15" t="s">
        <v>4</v>
      </c>
      <c r="G19" s="113">
        <v>0.78</v>
      </c>
      <c r="H19" s="114"/>
      <c r="I19" s="110">
        <f>'Tabela Base Casa 7 Brasil'!I17*'Indices de Tabelas'!$C$2</f>
        <v>1442.0803782505909</v>
      </c>
      <c r="J19" s="69">
        <f t="shared" si="0"/>
        <v>1067</v>
      </c>
      <c r="K19" s="34">
        <f t="shared" si="1"/>
        <v>1111.5555555555557</v>
      </c>
      <c r="L19" s="35">
        <f t="shared" si="2"/>
        <v>1111.5555555555557</v>
      </c>
      <c r="M19" s="35">
        <f t="shared" si="3"/>
        <v>1182.5059101654847</v>
      </c>
    </row>
    <row r="20" spans="1:13" ht="15.75" customHeight="1" thickBot="1" x14ac:dyDescent="0.3">
      <c r="A20" s="29"/>
      <c r="B20" s="116"/>
      <c r="C20" s="96"/>
      <c r="D20" s="96"/>
      <c r="E20" s="117"/>
      <c r="F20" s="96"/>
      <c r="G20" s="117"/>
      <c r="H20" s="114"/>
      <c r="I20" s="98"/>
    </row>
    <row r="21" spans="1:13" ht="16.5" thickBot="1" x14ac:dyDescent="0.3">
      <c r="A21" s="6" t="s">
        <v>22</v>
      </c>
      <c r="B21" s="9"/>
      <c r="C21" s="7"/>
      <c r="D21" s="7"/>
      <c r="E21" s="7"/>
      <c r="F21" s="7"/>
      <c r="G21" s="7"/>
      <c r="H21" s="7"/>
      <c r="I21" s="8"/>
      <c r="J21" s="7"/>
      <c r="K21" s="7"/>
      <c r="L21" s="7"/>
      <c r="M21" s="8"/>
    </row>
    <row r="22" spans="1:13" ht="15.75" customHeight="1" thickBot="1" x14ac:dyDescent="0.3">
      <c r="A22" s="10"/>
      <c r="B22" s="101" t="s">
        <v>9</v>
      </c>
      <c r="C22" s="102" t="s">
        <v>1</v>
      </c>
      <c r="D22" s="103"/>
      <c r="E22" s="102" t="s">
        <v>2</v>
      </c>
      <c r="F22" s="103"/>
      <c r="G22" s="104" t="s">
        <v>3</v>
      </c>
      <c r="H22" s="118"/>
      <c r="I22" s="106" t="s">
        <v>5</v>
      </c>
      <c r="J22" s="68" t="s">
        <v>26</v>
      </c>
      <c r="K22" s="28" t="s">
        <v>39</v>
      </c>
      <c r="L22" s="28" t="s">
        <v>40</v>
      </c>
      <c r="M22" s="28" t="s">
        <v>41</v>
      </c>
    </row>
    <row r="23" spans="1:13" ht="15.75" customHeight="1" thickBot="1" x14ac:dyDescent="0.3">
      <c r="A23" s="3"/>
      <c r="B23" s="119" t="s">
        <v>23</v>
      </c>
      <c r="C23" s="108">
        <v>1.2</v>
      </c>
      <c r="D23" s="108" t="s">
        <v>4</v>
      </c>
      <c r="E23" s="109">
        <v>0.9</v>
      </c>
      <c r="F23" s="108" t="s">
        <v>4</v>
      </c>
      <c r="G23" s="109">
        <v>0.78</v>
      </c>
      <c r="H23" s="120"/>
      <c r="I23" s="110">
        <f>'Tabela Base Casa 7 Brasil'!I21*'Indices de Tabelas'!$C$2</f>
        <v>1223.4042553191489</v>
      </c>
      <c r="J23" s="69">
        <f t="shared" ref="J23:J38" si="4">ROUNDDOWN((I23*(1-$C$274)*(1-$E$274)*(1-$G$274)),0)</f>
        <v>905</v>
      </c>
      <c r="K23" s="34">
        <f t="shared" ref="K23:K38" si="5">I23*(1-$C$275)*(1-$E$275)</f>
        <v>942.99999999999989</v>
      </c>
      <c r="L23" s="35">
        <f t="shared" ref="L23:L38" si="6">I23*(1-$C$276)*(1-$E$275)</f>
        <v>942.99999999999989</v>
      </c>
      <c r="M23" s="35">
        <f t="shared" ref="M23:M38" si="7">I23*(1-$C$277)</f>
        <v>1003.1914893617021</v>
      </c>
    </row>
    <row r="24" spans="1:13" ht="15.75" customHeight="1" thickBot="1" x14ac:dyDescent="0.3">
      <c r="A24" s="3"/>
      <c r="B24" s="121" t="s">
        <v>23</v>
      </c>
      <c r="C24" s="13">
        <v>1.4</v>
      </c>
      <c r="D24" s="13" t="s">
        <v>4</v>
      </c>
      <c r="E24" s="14">
        <v>0.9</v>
      </c>
      <c r="F24" s="13" t="s">
        <v>4</v>
      </c>
      <c r="G24" s="14">
        <v>0.78</v>
      </c>
      <c r="H24" s="122"/>
      <c r="I24" s="110">
        <f>'Tabela Base Casa 7 Brasil'!I22*'Indices de Tabelas'!$C$2</f>
        <v>1276.5957446808511</v>
      </c>
      <c r="J24" s="69">
        <f t="shared" si="4"/>
        <v>944</v>
      </c>
      <c r="K24" s="34">
        <f t="shared" si="5"/>
        <v>984.00000000000011</v>
      </c>
      <c r="L24" s="35">
        <f t="shared" si="6"/>
        <v>984.00000000000011</v>
      </c>
      <c r="M24" s="35">
        <f t="shared" si="7"/>
        <v>1046.808510638298</v>
      </c>
    </row>
    <row r="25" spans="1:13" ht="15.75" customHeight="1" thickBot="1" x14ac:dyDescent="0.3">
      <c r="A25" s="3"/>
      <c r="B25" s="121" t="s">
        <v>23</v>
      </c>
      <c r="C25" s="13">
        <v>1.6</v>
      </c>
      <c r="D25" s="13" t="s">
        <v>4</v>
      </c>
      <c r="E25" s="14">
        <v>1</v>
      </c>
      <c r="F25" s="13" t="s">
        <v>4</v>
      </c>
      <c r="G25" s="14">
        <v>0.78</v>
      </c>
      <c r="H25" s="122"/>
      <c r="I25" s="110">
        <f>'Tabela Base Casa 7 Brasil'!I23*'Indices de Tabelas'!$C$2</f>
        <v>1437.6477541371162</v>
      </c>
      <c r="J25" s="69">
        <f t="shared" si="4"/>
        <v>1063</v>
      </c>
      <c r="K25" s="34">
        <f t="shared" si="5"/>
        <v>1108.1388888888891</v>
      </c>
      <c r="L25" s="35">
        <f t="shared" si="6"/>
        <v>1108.1388888888891</v>
      </c>
      <c r="M25" s="35">
        <f t="shared" si="7"/>
        <v>1178.8711583924353</v>
      </c>
    </row>
    <row r="26" spans="1:13" ht="15.75" customHeight="1" thickBot="1" x14ac:dyDescent="0.3">
      <c r="A26" s="3"/>
      <c r="B26" s="121" t="s">
        <v>23</v>
      </c>
      <c r="C26" s="13">
        <v>1.8</v>
      </c>
      <c r="D26" s="13" t="s">
        <v>4</v>
      </c>
      <c r="E26" s="14">
        <v>1</v>
      </c>
      <c r="F26" s="13" t="s">
        <v>4</v>
      </c>
      <c r="G26" s="14">
        <v>0.78</v>
      </c>
      <c r="H26" s="122"/>
      <c r="I26" s="110">
        <f>'Tabela Base Casa 7 Brasil'!I24*'Indices de Tabelas'!$C$2</f>
        <v>1498.2269503546099</v>
      </c>
      <c r="J26" s="69">
        <f t="shared" si="4"/>
        <v>1108</v>
      </c>
      <c r="K26" s="34">
        <f t="shared" si="5"/>
        <v>1154.8333333333333</v>
      </c>
      <c r="L26" s="35">
        <f t="shared" si="6"/>
        <v>1154.8333333333333</v>
      </c>
      <c r="M26" s="35">
        <f t="shared" si="7"/>
        <v>1228.5460992907801</v>
      </c>
    </row>
    <row r="27" spans="1:13" ht="15.75" customHeight="1" thickBot="1" x14ac:dyDescent="0.3">
      <c r="A27" s="3"/>
      <c r="B27" s="121" t="s">
        <v>23</v>
      </c>
      <c r="C27" s="13">
        <v>2</v>
      </c>
      <c r="D27" s="13" t="s">
        <v>4</v>
      </c>
      <c r="E27" s="14">
        <v>1</v>
      </c>
      <c r="F27" s="13" t="s">
        <v>4</v>
      </c>
      <c r="G27" s="14">
        <v>0.78</v>
      </c>
      <c r="H27" s="122"/>
      <c r="I27" s="110">
        <f>'Tabela Base Casa 7 Brasil'!I25*'Indices de Tabelas'!$C$2</f>
        <v>1561.7612293144209</v>
      </c>
      <c r="J27" s="69">
        <f t="shared" si="4"/>
        <v>1155</v>
      </c>
      <c r="K27" s="34">
        <f t="shared" si="5"/>
        <v>1203.8055555555557</v>
      </c>
      <c r="L27" s="35">
        <f t="shared" si="6"/>
        <v>1203.8055555555557</v>
      </c>
      <c r="M27" s="35">
        <f t="shared" si="7"/>
        <v>1280.6442080378251</v>
      </c>
    </row>
    <row r="28" spans="1:13" ht="15.75" customHeight="1" thickBot="1" x14ac:dyDescent="0.3">
      <c r="A28" s="3"/>
      <c r="B28" s="121" t="s">
        <v>23</v>
      </c>
      <c r="C28" s="13">
        <v>2.2000000000000002</v>
      </c>
      <c r="D28" s="13" t="s">
        <v>4</v>
      </c>
      <c r="E28" s="14">
        <v>1.1000000000000001</v>
      </c>
      <c r="F28" s="13" t="s">
        <v>4</v>
      </c>
      <c r="G28" s="14">
        <v>0.78</v>
      </c>
      <c r="H28" s="122"/>
      <c r="I28" s="110">
        <f>'Tabela Base Casa 7 Brasil'!I26*'Indices de Tabelas'!$C$2</f>
        <v>1767.1394799054374</v>
      </c>
      <c r="J28" s="69">
        <f t="shared" si="4"/>
        <v>1307</v>
      </c>
      <c r="K28" s="34">
        <f t="shared" si="5"/>
        <v>1362.1111111111111</v>
      </c>
      <c r="L28" s="35">
        <f t="shared" si="6"/>
        <v>1362.1111111111111</v>
      </c>
      <c r="M28" s="35">
        <f t="shared" si="7"/>
        <v>1449.0543735224587</v>
      </c>
    </row>
    <row r="29" spans="1:13" ht="15.75" customHeight="1" thickBot="1" x14ac:dyDescent="0.3">
      <c r="A29" s="3"/>
      <c r="B29" s="17" t="s">
        <v>23</v>
      </c>
      <c r="C29" s="15">
        <v>1.35</v>
      </c>
      <c r="D29" s="15" t="s">
        <v>4</v>
      </c>
      <c r="E29" s="113">
        <v>1.35</v>
      </c>
      <c r="F29" s="15" t="s">
        <v>4</v>
      </c>
      <c r="G29" s="113">
        <v>0.78</v>
      </c>
      <c r="H29" s="123"/>
      <c r="I29" s="110">
        <f>'Tabela Base Casa 7 Brasil'!I27*'Indices de Tabelas'!$C$2</f>
        <v>1496.7494089834518</v>
      </c>
      <c r="J29" s="69">
        <f t="shared" si="4"/>
        <v>1107</v>
      </c>
      <c r="K29" s="34">
        <f t="shared" si="5"/>
        <v>1153.6944444444446</v>
      </c>
      <c r="L29" s="35">
        <f t="shared" si="6"/>
        <v>1153.6944444444446</v>
      </c>
      <c r="M29" s="35">
        <f t="shared" si="7"/>
        <v>1227.3345153664304</v>
      </c>
    </row>
    <row r="30" spans="1:13" ht="15.75" customHeight="1" thickBot="1" x14ac:dyDescent="0.3">
      <c r="A30" s="3"/>
      <c r="B30" s="119" t="s">
        <v>24</v>
      </c>
      <c r="C30" s="108">
        <v>1.2</v>
      </c>
      <c r="D30" s="108" t="s">
        <v>4</v>
      </c>
      <c r="E30" s="109">
        <v>0.9</v>
      </c>
      <c r="F30" s="108" t="s">
        <v>4</v>
      </c>
      <c r="G30" s="109">
        <v>0.78</v>
      </c>
      <c r="H30" s="120"/>
      <c r="I30" s="110">
        <f>'Tabela Base Casa 7 Brasil'!I28*'Indices de Tabelas'!$C$2</f>
        <v>1255.9101654846338</v>
      </c>
      <c r="J30" s="69">
        <f t="shared" si="4"/>
        <v>929</v>
      </c>
      <c r="K30" s="34">
        <f t="shared" si="5"/>
        <v>968.05555555555577</v>
      </c>
      <c r="L30" s="35">
        <f t="shared" si="6"/>
        <v>968.05555555555577</v>
      </c>
      <c r="M30" s="35">
        <f t="shared" si="7"/>
        <v>1029.8463356973998</v>
      </c>
    </row>
    <row r="31" spans="1:13" ht="15.75" customHeight="1" thickBot="1" x14ac:dyDescent="0.3">
      <c r="A31" s="3"/>
      <c r="B31" s="121" t="s">
        <v>24</v>
      </c>
      <c r="C31" s="13">
        <v>1.4</v>
      </c>
      <c r="D31" s="13" t="s">
        <v>4</v>
      </c>
      <c r="E31" s="14">
        <v>0.9</v>
      </c>
      <c r="F31" s="13" t="s">
        <v>4</v>
      </c>
      <c r="G31" s="14">
        <v>0.78</v>
      </c>
      <c r="H31" s="122"/>
      <c r="I31" s="110">
        <f>'Tabela Base Casa 7 Brasil'!I29*'Indices de Tabelas'!$C$2</f>
        <v>1315.0118203309692</v>
      </c>
      <c r="J31" s="69">
        <f t="shared" si="4"/>
        <v>973</v>
      </c>
      <c r="K31" s="34">
        <f t="shared" si="5"/>
        <v>1013.611111111111</v>
      </c>
      <c r="L31" s="35">
        <f t="shared" si="6"/>
        <v>1013.611111111111</v>
      </c>
      <c r="M31" s="35">
        <f t="shared" si="7"/>
        <v>1078.3096926713947</v>
      </c>
    </row>
    <row r="32" spans="1:13" ht="15.75" customHeight="1" thickBot="1" x14ac:dyDescent="0.3">
      <c r="A32" s="3"/>
      <c r="B32" s="121" t="s">
        <v>24</v>
      </c>
      <c r="C32" s="13">
        <v>1.6</v>
      </c>
      <c r="D32" s="13" t="s">
        <v>4</v>
      </c>
      <c r="E32" s="14">
        <v>1</v>
      </c>
      <c r="F32" s="13" t="s">
        <v>4</v>
      </c>
      <c r="G32" s="14">
        <v>0.78</v>
      </c>
      <c r="H32" s="122"/>
      <c r="I32" s="110">
        <f>'Tabela Base Casa 7 Brasil'!I30*'Indices de Tabelas'!$C$2</f>
        <v>1486.4066193853432</v>
      </c>
      <c r="J32" s="69">
        <f t="shared" si="4"/>
        <v>1099</v>
      </c>
      <c r="K32" s="34">
        <f t="shared" si="5"/>
        <v>1145.7222222222224</v>
      </c>
      <c r="L32" s="35">
        <f t="shared" si="6"/>
        <v>1145.7222222222224</v>
      </c>
      <c r="M32" s="35">
        <f t="shared" si="7"/>
        <v>1218.8534278959814</v>
      </c>
    </row>
    <row r="33" spans="1:13" ht="15.75" customHeight="1" thickBot="1" x14ac:dyDescent="0.3">
      <c r="A33" s="3"/>
      <c r="B33" s="121" t="s">
        <v>24</v>
      </c>
      <c r="C33" s="13">
        <v>1.8</v>
      </c>
      <c r="D33" s="13" t="s">
        <v>4</v>
      </c>
      <c r="E33" s="14">
        <v>1</v>
      </c>
      <c r="F33" s="13" t="s">
        <v>4</v>
      </c>
      <c r="G33" s="14">
        <v>0.78</v>
      </c>
      <c r="H33" s="122"/>
      <c r="I33" s="110">
        <f>'Tabela Base Casa 7 Brasil'!I31*'Indices de Tabelas'!$C$2</f>
        <v>1578.0141843971633</v>
      </c>
      <c r="J33" s="69">
        <f t="shared" si="4"/>
        <v>1167</v>
      </c>
      <c r="K33" s="34">
        <f t="shared" si="5"/>
        <v>1216.3333333333335</v>
      </c>
      <c r="L33" s="35">
        <f t="shared" si="6"/>
        <v>1216.3333333333335</v>
      </c>
      <c r="M33" s="35">
        <f t="shared" si="7"/>
        <v>1293.9716312056739</v>
      </c>
    </row>
    <row r="34" spans="1:13" ht="15.75" customHeight="1" thickBot="1" x14ac:dyDescent="0.3">
      <c r="A34" s="3"/>
      <c r="B34" s="121" t="s">
        <v>24</v>
      </c>
      <c r="C34" s="13">
        <v>2</v>
      </c>
      <c r="D34" s="13" t="s">
        <v>4</v>
      </c>
      <c r="E34" s="14">
        <v>1</v>
      </c>
      <c r="F34" s="13" t="s">
        <v>4</v>
      </c>
      <c r="G34" s="14">
        <v>0.78</v>
      </c>
      <c r="H34" s="122"/>
      <c r="I34" s="110">
        <f>'Tabela Base Casa 7 Brasil'!I32*'Indices de Tabelas'!$C$2</f>
        <v>1647.4586288416076</v>
      </c>
      <c r="J34" s="69">
        <f t="shared" si="4"/>
        <v>1219</v>
      </c>
      <c r="K34" s="34">
        <f t="shared" si="5"/>
        <v>1269.8611111111111</v>
      </c>
      <c r="L34" s="35">
        <f t="shared" si="6"/>
        <v>1269.8611111111111</v>
      </c>
      <c r="M34" s="35">
        <f t="shared" si="7"/>
        <v>1350.9160756501183</v>
      </c>
    </row>
    <row r="35" spans="1:13" ht="15.75" customHeight="1" thickBot="1" x14ac:dyDescent="0.3">
      <c r="A35" s="3"/>
      <c r="B35" s="121" t="s">
        <v>24</v>
      </c>
      <c r="C35" s="13">
        <v>2.2000000000000002</v>
      </c>
      <c r="D35" s="13" t="s">
        <v>4</v>
      </c>
      <c r="E35" s="14">
        <v>1.1000000000000001</v>
      </c>
      <c r="F35" s="13" t="s">
        <v>4</v>
      </c>
      <c r="G35" s="14">
        <v>0.78</v>
      </c>
      <c r="H35" s="14">
        <v>0.78</v>
      </c>
      <c r="I35" s="110">
        <f>'Tabela Base Casa 7 Brasil'!I33*'Indices de Tabelas'!$C$2</f>
        <v>1945.9219858156027</v>
      </c>
      <c r="J35" s="69">
        <f t="shared" si="4"/>
        <v>1439</v>
      </c>
      <c r="K35" s="34">
        <f t="shared" si="5"/>
        <v>1499.9166666666665</v>
      </c>
      <c r="L35" s="35">
        <f t="shared" si="6"/>
        <v>1499.9166666666665</v>
      </c>
      <c r="M35" s="35">
        <f t="shared" si="7"/>
        <v>1595.6560283687943</v>
      </c>
    </row>
    <row r="36" spans="1:13" ht="15.75" customHeight="1" thickBot="1" x14ac:dyDescent="0.3">
      <c r="A36" s="3"/>
      <c r="B36" s="17" t="s">
        <v>24</v>
      </c>
      <c r="C36" s="15">
        <v>1.35</v>
      </c>
      <c r="D36" s="15" t="s">
        <v>4</v>
      </c>
      <c r="E36" s="113">
        <v>1.35</v>
      </c>
      <c r="F36" s="15" t="s">
        <v>4</v>
      </c>
      <c r="G36" s="113">
        <v>0.78</v>
      </c>
      <c r="H36" s="123"/>
      <c r="I36" s="110">
        <f>'Tabela Base Casa 7 Brasil'!I34*'Indices de Tabelas'!$C$2</f>
        <v>1631.2056737588653</v>
      </c>
      <c r="J36" s="69">
        <f t="shared" si="4"/>
        <v>1207</v>
      </c>
      <c r="K36" s="34">
        <f t="shared" si="5"/>
        <v>1257.3333333333335</v>
      </c>
      <c r="L36" s="35">
        <f t="shared" si="6"/>
        <v>1257.3333333333335</v>
      </c>
      <c r="M36" s="35">
        <f t="shared" si="7"/>
        <v>1337.5886524822697</v>
      </c>
    </row>
    <row r="37" spans="1:13" ht="15.75" customHeight="1" thickBot="1" x14ac:dyDescent="0.3">
      <c r="A37" s="3"/>
      <c r="B37" s="119" t="s">
        <v>49</v>
      </c>
      <c r="C37" s="108">
        <v>1.2</v>
      </c>
      <c r="D37" s="108" t="s">
        <v>4</v>
      </c>
      <c r="E37" s="109">
        <v>0.9</v>
      </c>
      <c r="F37" s="108" t="s">
        <v>4</v>
      </c>
      <c r="G37" s="109">
        <v>0.78</v>
      </c>
      <c r="H37" s="120"/>
      <c r="I37" s="110">
        <f>'Tabela Base Casa 7 Brasil'!I35*'Indices de Tabelas'!$C$2</f>
        <v>1255.9101654846338</v>
      </c>
      <c r="J37" s="69">
        <f t="shared" si="4"/>
        <v>929</v>
      </c>
      <c r="K37" s="34">
        <f t="shared" si="5"/>
        <v>968.05555555555577</v>
      </c>
      <c r="L37" s="35">
        <f t="shared" si="6"/>
        <v>968.05555555555577</v>
      </c>
      <c r="M37" s="35">
        <f t="shared" si="7"/>
        <v>1029.8463356973998</v>
      </c>
    </row>
    <row r="38" spans="1:13" ht="15.75" customHeight="1" thickBot="1" x14ac:dyDescent="0.3">
      <c r="A38" s="4"/>
      <c r="B38" s="124" t="s">
        <v>49</v>
      </c>
      <c r="C38" s="15">
        <v>1.8</v>
      </c>
      <c r="D38" s="15" t="s">
        <v>4</v>
      </c>
      <c r="E38" s="113">
        <v>1</v>
      </c>
      <c r="F38" s="15" t="s">
        <v>4</v>
      </c>
      <c r="G38" s="113">
        <v>0.78</v>
      </c>
      <c r="H38" s="123"/>
      <c r="I38" s="110">
        <f>'Tabela Base Casa 7 Brasil'!I36*'Indices de Tabelas'!$C$2</f>
        <v>1578.0141843971633</v>
      </c>
      <c r="J38" s="69">
        <f t="shared" si="4"/>
        <v>1167</v>
      </c>
      <c r="K38" s="34">
        <f t="shared" si="5"/>
        <v>1216.3333333333335</v>
      </c>
      <c r="L38" s="35">
        <f t="shared" si="6"/>
        <v>1216.3333333333335</v>
      </c>
      <c r="M38" s="35">
        <f t="shared" si="7"/>
        <v>1293.9716312056739</v>
      </c>
    </row>
    <row r="39" spans="1:13" ht="15.75" customHeight="1" thickBot="1" x14ac:dyDescent="0.3">
      <c r="A39" s="30"/>
      <c r="B39" s="116"/>
      <c r="C39" s="96"/>
      <c r="D39" s="96"/>
      <c r="E39" s="117"/>
      <c r="F39" s="96"/>
      <c r="G39" s="117"/>
      <c r="H39" s="114"/>
      <c r="I39" s="98"/>
    </row>
    <row r="40" spans="1:13" ht="16.5" thickBot="1" x14ac:dyDescent="0.3">
      <c r="A40" s="6" t="s">
        <v>50</v>
      </c>
      <c r="B40" s="9"/>
      <c r="C40" s="7"/>
      <c r="D40" s="7"/>
      <c r="E40" s="7"/>
      <c r="F40" s="7"/>
      <c r="G40" s="7"/>
      <c r="H40" s="7"/>
      <c r="I40" s="8"/>
      <c r="J40" s="7"/>
      <c r="K40" s="7"/>
      <c r="L40" s="7"/>
      <c r="M40" s="8"/>
    </row>
    <row r="41" spans="1:13" ht="15.75" customHeight="1" thickBot="1" x14ac:dyDescent="0.3">
      <c r="A41" s="10"/>
      <c r="B41" s="101" t="s">
        <v>9</v>
      </c>
      <c r="C41" s="102" t="s">
        <v>1</v>
      </c>
      <c r="D41" s="103"/>
      <c r="E41" s="102" t="s">
        <v>2</v>
      </c>
      <c r="F41" s="103"/>
      <c r="G41" s="104" t="s">
        <v>3</v>
      </c>
      <c r="H41" s="118"/>
      <c r="I41" s="106" t="s">
        <v>5</v>
      </c>
      <c r="J41" s="68" t="s">
        <v>26</v>
      </c>
      <c r="K41" s="28" t="s">
        <v>39</v>
      </c>
      <c r="L41" s="28" t="s">
        <v>40</v>
      </c>
      <c r="M41" s="28" t="s">
        <v>41</v>
      </c>
    </row>
    <row r="42" spans="1:13" ht="39.950000000000003" customHeight="1" thickBot="1" x14ac:dyDescent="0.3">
      <c r="A42" s="3"/>
      <c r="B42" s="119" t="s">
        <v>51</v>
      </c>
      <c r="C42" s="125">
        <v>1.2</v>
      </c>
      <c r="D42" s="125" t="s">
        <v>4</v>
      </c>
      <c r="E42" s="109">
        <v>1.2</v>
      </c>
      <c r="F42" s="125" t="s">
        <v>4</v>
      </c>
      <c r="G42" s="109">
        <v>0.78</v>
      </c>
      <c r="H42" s="120"/>
      <c r="I42" s="110">
        <f>'Tabela Base Casa 7 Brasil'!I40*'Indices de Tabelas'!$C$2</f>
        <v>1753.8416075650121</v>
      </c>
      <c r="J42" s="69">
        <f>ROUNDDOWN((I42*(1-$C$274)*(1-$E$274)*(1-$G$274)),0)</f>
        <v>1297</v>
      </c>
      <c r="K42" s="34">
        <f>I42*(1-$C$275)*(1-$E$275)</f>
        <v>1351.8611111111113</v>
      </c>
      <c r="L42" s="35">
        <f>I42*(1-$C$276)*(1-$E$275)</f>
        <v>1351.8611111111113</v>
      </c>
      <c r="M42" s="35">
        <f>I42*(1-$C$277)</f>
        <v>1438.1501182033101</v>
      </c>
    </row>
    <row r="43" spans="1:13" ht="39.950000000000003" customHeight="1" thickBot="1" x14ac:dyDescent="0.3">
      <c r="A43" s="3"/>
      <c r="B43" s="119" t="s">
        <v>51</v>
      </c>
      <c r="C43" s="61">
        <v>1.3</v>
      </c>
      <c r="D43" s="61" t="s">
        <v>4</v>
      </c>
      <c r="E43" s="14">
        <v>1.3</v>
      </c>
      <c r="F43" s="61" t="s">
        <v>4</v>
      </c>
      <c r="G43" s="14">
        <v>0.78</v>
      </c>
      <c r="H43" s="122"/>
      <c r="I43" s="110">
        <f>'Tabela Base Casa 7 Brasil'!I41*'Indices de Tabelas'!$C$2</f>
        <v>1824.7635933806146</v>
      </c>
      <c r="J43" s="69">
        <f>ROUNDDOWN((I43*(1-$C$274)*(1-$E$274)*(1-$G$274)),0)</f>
        <v>1350</v>
      </c>
      <c r="K43" s="34">
        <f>I43*(1-$C$275)*(1-$E$275)</f>
        <v>1406.5277777777778</v>
      </c>
      <c r="L43" s="35">
        <f>I43*(1-$C$276)*(1-$E$275)</f>
        <v>1406.5277777777778</v>
      </c>
      <c r="M43" s="35">
        <f>I43*(1-$C$277)</f>
        <v>1496.3061465721041</v>
      </c>
    </row>
    <row r="44" spans="1:13" ht="39.950000000000003" customHeight="1" x14ac:dyDescent="0.25">
      <c r="A44" s="3"/>
      <c r="B44" s="119" t="s">
        <v>51</v>
      </c>
      <c r="C44" s="61">
        <v>1.5</v>
      </c>
      <c r="D44" s="61" t="s">
        <v>4</v>
      </c>
      <c r="E44" s="14">
        <v>1.5</v>
      </c>
      <c r="F44" s="61" t="s">
        <v>4</v>
      </c>
      <c r="G44" s="14">
        <v>0.78</v>
      </c>
      <c r="H44" s="122"/>
      <c r="I44" s="110">
        <f>'Tabela Base Casa 7 Brasil'!I42*'Indices de Tabelas'!$C$2</f>
        <v>2106.9739952718674</v>
      </c>
      <c r="J44" s="69">
        <f>ROUNDDOWN((I44*(1-$C$274)*(1-$E$274)*(1-$G$274)),0)</f>
        <v>1559</v>
      </c>
      <c r="K44" s="34">
        <f>I44*(1-$C$275)*(1-$E$275)</f>
        <v>1624.0555555555554</v>
      </c>
      <c r="L44" s="35">
        <f>I44*(1-$C$276)*(1-$E$275)</f>
        <v>1624.0555555555554</v>
      </c>
      <c r="M44" s="35">
        <f>I44*(1-$C$277)</f>
        <v>1727.7186761229314</v>
      </c>
    </row>
    <row r="45" spans="1:13" ht="15.75" thickBot="1" x14ac:dyDescent="0.3">
      <c r="A45" s="30"/>
      <c r="B45" s="38"/>
      <c r="C45" s="95"/>
      <c r="D45" s="96"/>
      <c r="E45" s="97"/>
      <c r="F45" s="96"/>
      <c r="G45" s="97"/>
      <c r="H45" s="2"/>
      <c r="I45" s="126"/>
    </row>
    <row r="46" spans="1:13" ht="16.5" thickBot="1" x14ac:dyDescent="0.3">
      <c r="A46" s="6" t="s">
        <v>52</v>
      </c>
      <c r="B46" s="9"/>
      <c r="C46" s="7"/>
      <c r="D46" s="7"/>
      <c r="E46" s="7"/>
      <c r="F46" s="7"/>
      <c r="G46" s="7"/>
      <c r="H46" s="7"/>
      <c r="I46" s="8"/>
      <c r="J46" s="7"/>
      <c r="K46" s="7"/>
      <c r="L46" s="7"/>
      <c r="M46" s="8"/>
    </row>
    <row r="47" spans="1:13" ht="15.75" customHeight="1" thickBot="1" x14ac:dyDescent="0.3">
      <c r="A47" s="10"/>
      <c r="B47" s="101" t="s">
        <v>9</v>
      </c>
      <c r="C47" s="102" t="s">
        <v>1</v>
      </c>
      <c r="D47" s="103"/>
      <c r="E47" s="102" t="s">
        <v>2</v>
      </c>
      <c r="F47" s="103"/>
      <c r="G47" s="104" t="s">
        <v>3</v>
      </c>
      <c r="H47" s="118"/>
      <c r="I47" s="106" t="s">
        <v>5</v>
      </c>
      <c r="J47" s="68" t="s">
        <v>26</v>
      </c>
      <c r="K47" s="28" t="s">
        <v>39</v>
      </c>
      <c r="L47" s="28" t="s">
        <v>40</v>
      </c>
      <c r="M47" s="28" t="s">
        <v>41</v>
      </c>
    </row>
    <row r="48" spans="1:13" ht="15.75" customHeight="1" thickBot="1" x14ac:dyDescent="0.3">
      <c r="A48" s="3"/>
      <c r="B48" s="119" t="s">
        <v>23</v>
      </c>
      <c r="C48" s="108">
        <v>1.8</v>
      </c>
      <c r="D48" s="108" t="s">
        <v>4</v>
      </c>
      <c r="E48" s="109">
        <v>1</v>
      </c>
      <c r="F48" s="108" t="s">
        <v>4</v>
      </c>
      <c r="G48" s="109">
        <v>0.78</v>
      </c>
      <c r="H48" s="120"/>
      <c r="I48" s="110">
        <f>'Tabela Base Casa 7 Brasil'!I46*'Indices de Tabelas'!$C$2</f>
        <v>1663.7115839243497</v>
      </c>
      <c r="J48" s="69">
        <f t="shared" ref="J48:J59" si="8">ROUNDDOWN((I48*(1-$C$274)*(1-$E$274)*(1-$G$274)),0)</f>
        <v>1231</v>
      </c>
      <c r="K48" s="34">
        <f t="shared" ref="K48:K59" si="9">I48*(1-$C$275)*(1-$E$275)</f>
        <v>1282.3888888888887</v>
      </c>
      <c r="L48" s="35">
        <f t="shared" ref="L48:L59" si="10">I48*(1-$C$276)*(1-$E$275)</f>
        <v>1282.3888888888887</v>
      </c>
      <c r="M48" s="35">
        <f t="shared" ref="M48:M59" si="11">I48*(1-$C$277)</f>
        <v>1364.2434988179668</v>
      </c>
    </row>
    <row r="49" spans="1:13" ht="15.75" customHeight="1" thickBot="1" x14ac:dyDescent="0.3">
      <c r="A49" s="3"/>
      <c r="B49" s="121" t="s">
        <v>23</v>
      </c>
      <c r="C49" s="13">
        <v>2</v>
      </c>
      <c r="D49" s="13" t="s">
        <v>4</v>
      </c>
      <c r="E49" s="14">
        <v>1</v>
      </c>
      <c r="F49" s="13" t="s">
        <v>4</v>
      </c>
      <c r="G49" s="14">
        <v>0.78</v>
      </c>
      <c r="H49" s="122"/>
      <c r="I49" s="110">
        <f>'Tabela Base Casa 7 Brasil'!I47*'Indices de Tabelas'!$C$2</f>
        <v>1814.4208037825058</v>
      </c>
      <c r="J49" s="69">
        <f t="shared" si="8"/>
        <v>1342</v>
      </c>
      <c r="K49" s="34">
        <f t="shared" si="9"/>
        <v>1398.5555555555554</v>
      </c>
      <c r="L49" s="35">
        <f t="shared" si="10"/>
        <v>1398.5555555555554</v>
      </c>
      <c r="M49" s="35">
        <f t="shared" si="11"/>
        <v>1487.8250591016549</v>
      </c>
    </row>
    <row r="50" spans="1:13" ht="15.75" customHeight="1" thickBot="1" x14ac:dyDescent="0.3">
      <c r="A50" s="3"/>
      <c r="B50" s="121" t="s">
        <v>23</v>
      </c>
      <c r="C50" s="13">
        <v>2.2000000000000002</v>
      </c>
      <c r="D50" s="13" t="s">
        <v>4</v>
      </c>
      <c r="E50" s="14">
        <v>1</v>
      </c>
      <c r="F50" s="13" t="s">
        <v>4</v>
      </c>
      <c r="G50" s="14">
        <v>0.78</v>
      </c>
      <c r="H50" s="122"/>
      <c r="I50" s="110">
        <f>'Tabela Base Casa 7 Brasil'!I48*'Indices de Tabelas'!$C$2</f>
        <v>1976.9503546099293</v>
      </c>
      <c r="J50" s="69">
        <f t="shared" si="8"/>
        <v>1462</v>
      </c>
      <c r="K50" s="34">
        <f t="shared" si="9"/>
        <v>1523.8333333333335</v>
      </c>
      <c r="L50" s="35">
        <f t="shared" si="10"/>
        <v>1523.8333333333335</v>
      </c>
      <c r="M50" s="35">
        <f t="shared" si="11"/>
        <v>1621.0992907801422</v>
      </c>
    </row>
    <row r="51" spans="1:13" ht="15.75" customHeight="1" thickBot="1" x14ac:dyDescent="0.3">
      <c r="A51" s="3"/>
      <c r="B51" s="121" t="s">
        <v>23</v>
      </c>
      <c r="C51" s="13">
        <v>2.4</v>
      </c>
      <c r="D51" s="13" t="s">
        <v>4</v>
      </c>
      <c r="E51" s="14">
        <v>1.2</v>
      </c>
      <c r="F51" s="13" t="s">
        <v>4</v>
      </c>
      <c r="G51" s="14">
        <v>0.78</v>
      </c>
      <c r="H51" s="122"/>
      <c r="I51" s="110">
        <f>'Tabela Base Casa 7 Brasil'!I49*'Indices de Tabelas'!$C$2</f>
        <v>2208.9243498817973</v>
      </c>
      <c r="J51" s="69">
        <f t="shared" si="8"/>
        <v>1634</v>
      </c>
      <c r="K51" s="34">
        <f t="shared" si="9"/>
        <v>1702.6388888888894</v>
      </c>
      <c r="L51" s="35">
        <f t="shared" si="10"/>
        <v>1702.6388888888894</v>
      </c>
      <c r="M51" s="35">
        <f t="shared" si="11"/>
        <v>1811.317966903074</v>
      </c>
    </row>
    <row r="52" spans="1:13" ht="15.75" customHeight="1" thickBot="1" x14ac:dyDescent="0.3">
      <c r="A52" s="3"/>
      <c r="B52" s="121" t="s">
        <v>23</v>
      </c>
      <c r="C52" s="13">
        <v>2.6</v>
      </c>
      <c r="D52" s="13" t="s">
        <v>4</v>
      </c>
      <c r="E52" s="14">
        <v>1.2</v>
      </c>
      <c r="F52" s="13" t="s">
        <v>4</v>
      </c>
      <c r="G52" s="14">
        <v>0.78</v>
      </c>
      <c r="H52" s="122"/>
      <c r="I52" s="110">
        <f>'Tabela Base Casa 7 Brasil'!I50*'Indices de Tabelas'!$C$2</f>
        <v>2429.0780141843975</v>
      </c>
      <c r="J52" s="69">
        <f t="shared" si="8"/>
        <v>1797</v>
      </c>
      <c r="K52" s="34">
        <f t="shared" si="9"/>
        <v>1872.3333333333337</v>
      </c>
      <c r="L52" s="35">
        <f t="shared" si="10"/>
        <v>1872.3333333333337</v>
      </c>
      <c r="M52" s="35">
        <f t="shared" si="11"/>
        <v>1991.8439716312062</v>
      </c>
    </row>
    <row r="53" spans="1:13" ht="15.75" customHeight="1" thickBot="1" x14ac:dyDescent="0.3">
      <c r="A53" s="3"/>
      <c r="B53" s="121" t="s">
        <v>23</v>
      </c>
      <c r="C53" s="13">
        <v>2.73</v>
      </c>
      <c r="D53" s="13" t="s">
        <v>4</v>
      </c>
      <c r="E53" s="14">
        <v>1.2</v>
      </c>
      <c r="F53" s="13" t="s">
        <v>4</v>
      </c>
      <c r="G53" s="14">
        <v>0.78</v>
      </c>
      <c r="H53" s="122"/>
      <c r="I53" s="110">
        <f>'Tabela Base Casa 7 Brasil'!I51*'Indices de Tabelas'!$C$2</f>
        <v>2729.0189125295515</v>
      </c>
      <c r="J53" s="69">
        <f t="shared" si="8"/>
        <v>2019</v>
      </c>
      <c r="K53" s="34">
        <f t="shared" si="9"/>
        <v>2103.5277777777783</v>
      </c>
      <c r="L53" s="35">
        <f t="shared" si="10"/>
        <v>2103.5277777777783</v>
      </c>
      <c r="M53" s="35">
        <f t="shared" si="11"/>
        <v>2237.7955082742324</v>
      </c>
    </row>
    <row r="54" spans="1:13" ht="15.75" customHeight="1" thickBot="1" x14ac:dyDescent="0.3">
      <c r="A54" s="3"/>
      <c r="B54" s="121" t="s">
        <v>24</v>
      </c>
      <c r="C54" s="13">
        <v>1.8</v>
      </c>
      <c r="D54" s="13" t="s">
        <v>4</v>
      </c>
      <c r="E54" s="14">
        <v>1</v>
      </c>
      <c r="F54" s="13" t="s">
        <v>4</v>
      </c>
      <c r="G54" s="14">
        <v>0.78</v>
      </c>
      <c r="H54" s="122"/>
      <c r="I54" s="110">
        <f>'Tabela Base Casa 7 Brasil'!I52*'Indices de Tabelas'!$C$2</f>
        <v>1764.1843971631208</v>
      </c>
      <c r="J54" s="69">
        <f t="shared" si="8"/>
        <v>1305</v>
      </c>
      <c r="K54" s="34">
        <f t="shared" si="9"/>
        <v>1359.8333333333337</v>
      </c>
      <c r="L54" s="35">
        <f t="shared" si="10"/>
        <v>1359.8333333333337</v>
      </c>
      <c r="M54" s="35">
        <f t="shared" si="11"/>
        <v>1446.6312056737593</v>
      </c>
    </row>
    <row r="55" spans="1:13" ht="15.75" customHeight="1" thickBot="1" x14ac:dyDescent="0.3">
      <c r="A55" s="3"/>
      <c r="B55" s="121" t="s">
        <v>24</v>
      </c>
      <c r="C55" s="13">
        <v>2</v>
      </c>
      <c r="D55" s="13" t="s">
        <v>4</v>
      </c>
      <c r="E55" s="14">
        <v>1</v>
      </c>
      <c r="F55" s="13" t="s">
        <v>4</v>
      </c>
      <c r="G55" s="14">
        <v>0.78</v>
      </c>
      <c r="H55" s="122"/>
      <c r="I55" s="110">
        <f>'Tabela Base Casa 7 Brasil'!I53*'Indices de Tabelas'!$C$2</f>
        <v>1922.2813238770684</v>
      </c>
      <c r="J55" s="69">
        <f t="shared" si="8"/>
        <v>1422</v>
      </c>
      <c r="K55" s="34">
        <f t="shared" si="9"/>
        <v>1481.6944444444443</v>
      </c>
      <c r="L55" s="35">
        <f t="shared" si="10"/>
        <v>1481.6944444444443</v>
      </c>
      <c r="M55" s="35">
        <f t="shared" si="11"/>
        <v>1576.2706855791962</v>
      </c>
    </row>
    <row r="56" spans="1:13" ht="15.75" customHeight="1" thickBot="1" x14ac:dyDescent="0.3">
      <c r="A56" s="3"/>
      <c r="B56" s="121" t="s">
        <v>24</v>
      </c>
      <c r="C56" s="13">
        <v>2.2000000000000002</v>
      </c>
      <c r="D56" s="13" t="s">
        <v>4</v>
      </c>
      <c r="E56" s="14">
        <v>1</v>
      </c>
      <c r="F56" s="13" t="s">
        <v>4</v>
      </c>
      <c r="G56" s="14">
        <v>0.78</v>
      </c>
      <c r="H56" s="122"/>
      <c r="I56" s="110">
        <f>'Tabela Base Casa 7 Brasil'!I54*'Indices de Tabelas'!$C$2</f>
        <v>2096.6312056737588</v>
      </c>
      <c r="J56" s="69">
        <f t="shared" si="8"/>
        <v>1551</v>
      </c>
      <c r="K56" s="34">
        <f t="shared" si="9"/>
        <v>1616.0833333333333</v>
      </c>
      <c r="L56" s="35">
        <f t="shared" si="10"/>
        <v>1616.0833333333333</v>
      </c>
      <c r="M56" s="35">
        <f t="shared" si="11"/>
        <v>1719.2375886524824</v>
      </c>
    </row>
    <row r="57" spans="1:13" ht="15.75" customHeight="1" thickBot="1" x14ac:dyDescent="0.3">
      <c r="A57" s="3"/>
      <c r="B57" s="121" t="s">
        <v>24</v>
      </c>
      <c r="C57" s="13">
        <v>2.4</v>
      </c>
      <c r="D57" s="13" t="s">
        <v>4</v>
      </c>
      <c r="E57" s="14">
        <v>1.2</v>
      </c>
      <c r="F57" s="13" t="s">
        <v>4</v>
      </c>
      <c r="G57" s="14">
        <v>0.78</v>
      </c>
      <c r="H57" s="122"/>
      <c r="I57" s="110">
        <f>'Tabela Base Casa 7 Brasil'!I55*'Indices de Tabelas'!$C$2</f>
        <v>2395.0945626477546</v>
      </c>
      <c r="J57" s="69">
        <f t="shared" si="8"/>
        <v>1772</v>
      </c>
      <c r="K57" s="34">
        <f t="shared" si="9"/>
        <v>1846.1388888888891</v>
      </c>
      <c r="L57" s="35">
        <f t="shared" si="10"/>
        <v>1846.1388888888891</v>
      </c>
      <c r="M57" s="35">
        <f t="shared" si="11"/>
        <v>1963.9775413711588</v>
      </c>
    </row>
    <row r="58" spans="1:13" ht="15.75" customHeight="1" thickBot="1" x14ac:dyDescent="0.3">
      <c r="A58" s="3"/>
      <c r="B58" s="121" t="s">
        <v>24</v>
      </c>
      <c r="C58" s="15">
        <v>2.6</v>
      </c>
      <c r="D58" s="15" t="s">
        <v>4</v>
      </c>
      <c r="E58" s="113">
        <v>1.2</v>
      </c>
      <c r="F58" s="15" t="s">
        <v>4</v>
      </c>
      <c r="G58" s="113">
        <v>0.78</v>
      </c>
      <c r="H58" s="123"/>
      <c r="I58" s="110">
        <f>'Tabela Base Casa 7 Brasil'!I56*'Indices de Tabelas'!$C$2</f>
        <v>2696.5130023640663</v>
      </c>
      <c r="J58" s="69">
        <f t="shared" si="8"/>
        <v>1995</v>
      </c>
      <c r="K58" s="34">
        <f t="shared" si="9"/>
        <v>2078.4722222222226</v>
      </c>
      <c r="L58" s="35">
        <f t="shared" si="10"/>
        <v>2078.4722222222226</v>
      </c>
      <c r="M58" s="35">
        <f t="shared" si="11"/>
        <v>2211.1406619385348</v>
      </c>
    </row>
    <row r="59" spans="1:13" ht="15.75" customHeight="1" thickBot="1" x14ac:dyDescent="0.3">
      <c r="A59" s="4"/>
      <c r="B59" s="124" t="s">
        <v>24</v>
      </c>
      <c r="C59" s="15">
        <v>2.73</v>
      </c>
      <c r="D59" s="15" t="s">
        <v>4</v>
      </c>
      <c r="E59" s="113">
        <v>1.2</v>
      </c>
      <c r="F59" s="15" t="s">
        <v>4</v>
      </c>
      <c r="G59" s="113">
        <v>0.78</v>
      </c>
      <c r="H59" s="123"/>
      <c r="I59" s="110">
        <f>'Tabela Base Casa 7 Brasil'!I57*'Indices de Tabelas'!$C$2</f>
        <v>2990.5437352245872</v>
      </c>
      <c r="J59" s="69">
        <f t="shared" si="8"/>
        <v>2212</v>
      </c>
      <c r="K59" s="34">
        <f t="shared" si="9"/>
        <v>2305.1111111111122</v>
      </c>
      <c r="L59" s="35">
        <f t="shared" si="10"/>
        <v>2305.1111111111122</v>
      </c>
      <c r="M59" s="35">
        <f t="shared" si="11"/>
        <v>2452.2458628841619</v>
      </c>
    </row>
    <row r="60" spans="1:13" ht="15.75" thickBot="1" x14ac:dyDescent="0.3">
      <c r="A60" s="127"/>
      <c r="B60" s="128"/>
      <c r="C60" s="127"/>
      <c r="D60" s="127"/>
      <c r="E60" s="127"/>
      <c r="F60" s="127"/>
      <c r="G60" s="127"/>
      <c r="H60" s="127"/>
      <c r="I60" s="127"/>
    </row>
    <row r="61" spans="1:13" ht="16.5" thickBot="1" x14ac:dyDescent="0.3">
      <c r="A61" s="6" t="s">
        <v>32</v>
      </c>
      <c r="B61" s="9"/>
      <c r="C61" s="7"/>
      <c r="D61" s="7"/>
      <c r="E61" s="7"/>
      <c r="F61" s="7"/>
      <c r="G61" s="7"/>
      <c r="H61" s="7"/>
      <c r="I61" s="8"/>
      <c r="J61" s="7"/>
      <c r="K61" s="7"/>
      <c r="L61" s="7"/>
      <c r="M61" s="8"/>
    </row>
    <row r="62" spans="1:13" ht="15.75" customHeight="1" thickBot="1" x14ac:dyDescent="0.3">
      <c r="A62" s="10"/>
      <c r="B62" s="101" t="s">
        <v>9</v>
      </c>
      <c r="C62" s="102" t="s">
        <v>1</v>
      </c>
      <c r="D62" s="103"/>
      <c r="E62" s="102" t="s">
        <v>2</v>
      </c>
      <c r="F62" s="103"/>
      <c r="G62" s="104" t="s">
        <v>3</v>
      </c>
      <c r="H62" s="118"/>
      <c r="I62" s="167" t="s">
        <v>5</v>
      </c>
      <c r="J62" s="68" t="s">
        <v>26</v>
      </c>
      <c r="K62" s="28" t="s">
        <v>39</v>
      </c>
      <c r="L62" s="28" t="s">
        <v>40</v>
      </c>
      <c r="M62" s="28" t="s">
        <v>41</v>
      </c>
    </row>
    <row r="63" spans="1:13" ht="15.75" customHeight="1" thickBot="1" x14ac:dyDescent="0.3">
      <c r="A63" s="3"/>
      <c r="B63" s="119" t="s">
        <v>23</v>
      </c>
      <c r="C63" s="108">
        <v>1.8</v>
      </c>
      <c r="D63" s="108" t="s">
        <v>4</v>
      </c>
      <c r="E63" s="109">
        <v>1</v>
      </c>
      <c r="F63" s="108" t="s">
        <v>4</v>
      </c>
      <c r="G63" s="109">
        <v>0.78</v>
      </c>
      <c r="H63" s="120"/>
      <c r="I63" s="110">
        <f>'Tabela Base Casa 7 Brasil'!I61*'Indices de Tabelas'!$C$2</f>
        <v>2012.4113475177307</v>
      </c>
      <c r="J63" s="69">
        <f t="shared" ref="J63:J74" si="12">ROUNDDOWN((I63*(1-$C$274)*(1-$E$274)*(1-$G$274)),0)</f>
        <v>1489</v>
      </c>
      <c r="K63" s="34">
        <f t="shared" ref="K63:K74" si="13">I63*(1-$C$275)*(1-$E$275)</f>
        <v>1551.166666666667</v>
      </c>
      <c r="L63" s="35">
        <f t="shared" ref="L63:L74" si="14">I63*(1-$C$276)*(1-$E$275)</f>
        <v>1551.166666666667</v>
      </c>
      <c r="M63" s="35">
        <f t="shared" ref="M63:M74" si="15">I63*(1-$C$277)</f>
        <v>1650.1773049645394</v>
      </c>
    </row>
    <row r="64" spans="1:13" ht="15.75" customHeight="1" thickBot="1" x14ac:dyDescent="0.3">
      <c r="A64" s="3"/>
      <c r="B64" s="121" t="s">
        <v>23</v>
      </c>
      <c r="C64" s="13">
        <v>2</v>
      </c>
      <c r="D64" s="13" t="s">
        <v>4</v>
      </c>
      <c r="E64" s="14">
        <v>1</v>
      </c>
      <c r="F64" s="13" t="s">
        <v>4</v>
      </c>
      <c r="G64" s="14">
        <v>0.78</v>
      </c>
      <c r="H64" s="122"/>
      <c r="I64" s="110">
        <f>'Tabela Base Casa 7 Brasil'!I62*'Indices de Tabelas'!$C$2</f>
        <v>2180.8510638297876</v>
      </c>
      <c r="J64" s="69">
        <f t="shared" si="12"/>
        <v>1613</v>
      </c>
      <c r="K64" s="34">
        <f t="shared" si="13"/>
        <v>1681.0000000000005</v>
      </c>
      <c r="L64" s="35">
        <f t="shared" si="14"/>
        <v>1681.0000000000005</v>
      </c>
      <c r="M64" s="35">
        <f t="shared" si="15"/>
        <v>1788.297872340426</v>
      </c>
    </row>
    <row r="65" spans="1:13" ht="15.75" customHeight="1" thickBot="1" x14ac:dyDescent="0.3">
      <c r="A65" s="3"/>
      <c r="B65" s="121" t="s">
        <v>23</v>
      </c>
      <c r="C65" s="13">
        <v>2.2000000000000002</v>
      </c>
      <c r="D65" s="13" t="s">
        <v>4</v>
      </c>
      <c r="E65" s="14">
        <v>1</v>
      </c>
      <c r="F65" s="13" t="s">
        <v>4</v>
      </c>
      <c r="G65" s="14">
        <v>0.78</v>
      </c>
      <c r="H65" s="122"/>
      <c r="I65" s="110">
        <f>'Tabela Base Casa 7 Brasil'!I63*'Indices de Tabelas'!$C$2</f>
        <v>2610.8156028368794</v>
      </c>
      <c r="J65" s="69">
        <f t="shared" si="12"/>
        <v>1931</v>
      </c>
      <c r="K65" s="34">
        <f t="shared" si="13"/>
        <v>2012.4166666666665</v>
      </c>
      <c r="L65" s="35">
        <f t="shared" si="14"/>
        <v>2012.4166666666665</v>
      </c>
      <c r="M65" s="35">
        <f t="shared" si="15"/>
        <v>2140.8687943262412</v>
      </c>
    </row>
    <row r="66" spans="1:13" ht="15.75" customHeight="1" thickBot="1" x14ac:dyDescent="0.3">
      <c r="A66" s="3"/>
      <c r="B66" s="121" t="s">
        <v>23</v>
      </c>
      <c r="C66" s="13">
        <v>2.4</v>
      </c>
      <c r="D66" s="13" t="s">
        <v>4</v>
      </c>
      <c r="E66" s="14">
        <v>1.2</v>
      </c>
      <c r="F66" s="13" t="s">
        <v>4</v>
      </c>
      <c r="G66" s="14">
        <v>0.78</v>
      </c>
      <c r="H66" s="122"/>
      <c r="I66" s="110">
        <f>'Tabela Base Casa 7 Brasil'!I64*'Indices de Tabelas'!$C$2</f>
        <v>2850.1773049645394</v>
      </c>
      <c r="J66" s="69">
        <f t="shared" si="12"/>
        <v>2109</v>
      </c>
      <c r="K66" s="34">
        <f t="shared" si="13"/>
        <v>2196.916666666667</v>
      </c>
      <c r="L66" s="35">
        <f t="shared" si="14"/>
        <v>2196.916666666667</v>
      </c>
      <c r="M66" s="35">
        <f t="shared" si="15"/>
        <v>2337.1453900709225</v>
      </c>
    </row>
    <row r="67" spans="1:13" ht="15.75" customHeight="1" thickBot="1" x14ac:dyDescent="0.3">
      <c r="A67" s="3"/>
      <c r="B67" s="17" t="s">
        <v>23</v>
      </c>
      <c r="C67" s="15">
        <v>2.6</v>
      </c>
      <c r="D67" s="15" t="s">
        <v>4</v>
      </c>
      <c r="E67" s="113">
        <v>1.2</v>
      </c>
      <c r="F67" s="15" t="s">
        <v>4</v>
      </c>
      <c r="G67" s="113">
        <v>0.78</v>
      </c>
      <c r="H67" s="123"/>
      <c r="I67" s="110">
        <f>'Tabela Base Casa 7 Brasil'!I65*'Indices de Tabelas'!$C$2</f>
        <v>3145.6855791962171</v>
      </c>
      <c r="J67" s="69">
        <f t="shared" si="12"/>
        <v>2327</v>
      </c>
      <c r="K67" s="34">
        <f t="shared" si="13"/>
        <v>2424.6944444444443</v>
      </c>
      <c r="L67" s="35">
        <f t="shared" si="14"/>
        <v>2424.6944444444443</v>
      </c>
      <c r="M67" s="35">
        <f t="shared" si="15"/>
        <v>2579.4621749408984</v>
      </c>
    </row>
    <row r="68" spans="1:13" ht="15.75" customHeight="1" thickBot="1" x14ac:dyDescent="0.3">
      <c r="A68" s="3"/>
      <c r="B68" s="17" t="s">
        <v>23</v>
      </c>
      <c r="C68" s="15">
        <v>2.73</v>
      </c>
      <c r="D68" s="15" t="s">
        <v>4</v>
      </c>
      <c r="E68" s="113">
        <v>1.2</v>
      </c>
      <c r="F68" s="15" t="s">
        <v>4</v>
      </c>
      <c r="G68" s="113">
        <v>0.78</v>
      </c>
      <c r="H68" s="123"/>
      <c r="I68" s="110">
        <f>'Tabela Base Casa 7 Brasil'!I66*'Indices de Tabelas'!$C$2</f>
        <v>3433.8061465721044</v>
      </c>
      <c r="J68" s="69">
        <f t="shared" si="12"/>
        <v>2540</v>
      </c>
      <c r="K68" s="34">
        <f t="shared" si="13"/>
        <v>2646.7777777777778</v>
      </c>
      <c r="L68" s="35">
        <f t="shared" si="14"/>
        <v>2646.7777777777778</v>
      </c>
      <c r="M68" s="35">
        <f t="shared" si="15"/>
        <v>2815.7210401891257</v>
      </c>
    </row>
    <row r="69" spans="1:13" ht="15.75" customHeight="1" thickBot="1" x14ac:dyDescent="0.3">
      <c r="A69" s="3"/>
      <c r="B69" s="119" t="s">
        <v>24</v>
      </c>
      <c r="C69" s="108">
        <v>1.8</v>
      </c>
      <c r="D69" s="108" t="s">
        <v>4</v>
      </c>
      <c r="E69" s="109">
        <v>1</v>
      </c>
      <c r="F69" s="108" t="s">
        <v>4</v>
      </c>
      <c r="G69" s="109">
        <v>0.78</v>
      </c>
      <c r="H69" s="120"/>
      <c r="I69" s="110">
        <f>'Tabela Base Casa 7 Brasil'!I67*'Indices de Tabelas'!$C$2</f>
        <v>2436.4657210401892</v>
      </c>
      <c r="J69" s="69">
        <f t="shared" si="12"/>
        <v>1802</v>
      </c>
      <c r="K69" s="34">
        <f t="shared" si="13"/>
        <v>1878.0277777777778</v>
      </c>
      <c r="L69" s="35">
        <f t="shared" si="14"/>
        <v>1878.0277777777778</v>
      </c>
      <c r="M69" s="35">
        <f t="shared" si="15"/>
        <v>1997.9018912529552</v>
      </c>
    </row>
    <row r="70" spans="1:13" ht="15.75" customHeight="1" thickBot="1" x14ac:dyDescent="0.3">
      <c r="A70" s="3"/>
      <c r="B70" s="121" t="s">
        <v>24</v>
      </c>
      <c r="C70" s="13">
        <v>2</v>
      </c>
      <c r="D70" s="13" t="s">
        <v>4</v>
      </c>
      <c r="E70" s="14">
        <v>1</v>
      </c>
      <c r="F70" s="13" t="s">
        <v>4</v>
      </c>
      <c r="G70" s="14">
        <v>0.78</v>
      </c>
      <c r="H70" s="122"/>
      <c r="I70" s="110">
        <f>'Tabela Base Casa 7 Brasil'!I68*'Indices de Tabelas'!$C$2</f>
        <v>2569.4444444444448</v>
      </c>
      <c r="J70" s="69">
        <f t="shared" si="12"/>
        <v>1901</v>
      </c>
      <c r="K70" s="34">
        <f t="shared" si="13"/>
        <v>1980.5277777777781</v>
      </c>
      <c r="L70" s="35">
        <f t="shared" si="14"/>
        <v>1980.5277777777781</v>
      </c>
      <c r="M70" s="35">
        <f t="shared" si="15"/>
        <v>2106.9444444444448</v>
      </c>
    </row>
    <row r="71" spans="1:13" ht="15.75" customHeight="1" thickBot="1" x14ac:dyDescent="0.3">
      <c r="A71" s="3"/>
      <c r="B71" s="121" t="s">
        <v>24</v>
      </c>
      <c r="C71" s="13">
        <v>2.2000000000000002</v>
      </c>
      <c r="D71" s="13" t="s">
        <v>4</v>
      </c>
      <c r="E71" s="14">
        <v>1</v>
      </c>
      <c r="F71" s="13" t="s">
        <v>4</v>
      </c>
      <c r="G71" s="14">
        <v>0.78</v>
      </c>
      <c r="H71" s="122"/>
      <c r="I71" s="110">
        <f>'Tabela Base Casa 7 Brasil'!I69*'Indices de Tabelas'!$C$2</f>
        <v>2807.3286052009457</v>
      </c>
      <c r="J71" s="69">
        <f t="shared" si="12"/>
        <v>2077</v>
      </c>
      <c r="K71" s="34">
        <f t="shared" si="13"/>
        <v>2163.8888888888887</v>
      </c>
      <c r="L71" s="35">
        <f t="shared" si="14"/>
        <v>2163.8888888888887</v>
      </c>
      <c r="M71" s="35">
        <f t="shared" si="15"/>
        <v>2302.0094562647755</v>
      </c>
    </row>
    <row r="72" spans="1:13" ht="15.75" customHeight="1" thickBot="1" x14ac:dyDescent="0.3">
      <c r="A72" s="3"/>
      <c r="B72" s="121" t="s">
        <v>24</v>
      </c>
      <c r="C72" s="13">
        <v>2.4</v>
      </c>
      <c r="D72" s="13" t="s">
        <v>4</v>
      </c>
      <c r="E72" s="14">
        <v>1.2</v>
      </c>
      <c r="F72" s="13" t="s">
        <v>4</v>
      </c>
      <c r="G72" s="14">
        <v>0.78</v>
      </c>
      <c r="H72" s="122"/>
      <c r="I72" s="110">
        <f>'Tabela Base Casa 7 Brasil'!I70*'Indices de Tabelas'!$C$2</f>
        <v>2807.3286052009457</v>
      </c>
      <c r="J72" s="69">
        <f t="shared" si="12"/>
        <v>2077</v>
      </c>
      <c r="K72" s="34">
        <f t="shared" si="13"/>
        <v>2163.8888888888887</v>
      </c>
      <c r="L72" s="35">
        <f t="shared" si="14"/>
        <v>2163.8888888888887</v>
      </c>
      <c r="M72" s="35">
        <f t="shared" si="15"/>
        <v>2302.0094562647755</v>
      </c>
    </row>
    <row r="73" spans="1:13" ht="15.75" customHeight="1" thickBot="1" x14ac:dyDescent="0.3">
      <c r="A73" s="3"/>
      <c r="B73" s="124" t="s">
        <v>24</v>
      </c>
      <c r="C73" s="15">
        <v>2.6</v>
      </c>
      <c r="D73" s="15" t="s">
        <v>4</v>
      </c>
      <c r="E73" s="113">
        <v>1.2</v>
      </c>
      <c r="F73" s="15" t="s">
        <v>4</v>
      </c>
      <c r="G73" s="113">
        <v>0.78</v>
      </c>
      <c r="H73" s="123"/>
      <c r="I73" s="110">
        <f>'Tabela Base Casa 7 Brasil'!I71*'Indices de Tabelas'!$C$2</f>
        <v>3210.697399527186</v>
      </c>
      <c r="J73" s="69">
        <f t="shared" si="12"/>
        <v>2375</v>
      </c>
      <c r="K73" s="34">
        <f t="shared" si="13"/>
        <v>2474.8055555555552</v>
      </c>
      <c r="L73" s="35">
        <f t="shared" si="14"/>
        <v>2474.8055555555552</v>
      </c>
      <c r="M73" s="35">
        <f t="shared" si="15"/>
        <v>2632.7718676122927</v>
      </c>
    </row>
    <row r="74" spans="1:13" ht="15.75" customHeight="1" thickBot="1" x14ac:dyDescent="0.3">
      <c r="A74" s="4"/>
      <c r="B74" s="124" t="s">
        <v>24</v>
      </c>
      <c r="C74" s="15">
        <v>2.73</v>
      </c>
      <c r="D74" s="15" t="s">
        <v>4</v>
      </c>
      <c r="E74" s="113">
        <v>1.2</v>
      </c>
      <c r="F74" s="15" t="s">
        <v>4</v>
      </c>
      <c r="G74" s="113">
        <v>0.78</v>
      </c>
      <c r="H74" s="123"/>
      <c r="I74" s="110">
        <f>'Tabela Base Casa 7 Brasil'!I72*'Indices de Tabelas'!$C$2</f>
        <v>3501.7730496453901</v>
      </c>
      <c r="J74" s="69">
        <f t="shared" si="12"/>
        <v>2591</v>
      </c>
      <c r="K74" s="34">
        <f t="shared" si="13"/>
        <v>2699.1666666666665</v>
      </c>
      <c r="L74" s="35">
        <f t="shared" si="14"/>
        <v>2699.1666666666665</v>
      </c>
      <c r="M74" s="35">
        <f t="shared" si="15"/>
        <v>2871.4539007092199</v>
      </c>
    </row>
    <row r="75" spans="1:13" ht="15.75" thickBot="1" x14ac:dyDescent="0.3">
      <c r="H75"/>
      <c r="I75" s="16"/>
    </row>
    <row r="76" spans="1:13" ht="16.5" thickBot="1" x14ac:dyDescent="0.3">
      <c r="A76" s="6" t="s">
        <v>45</v>
      </c>
      <c r="B76" s="9"/>
      <c r="C76" s="7"/>
      <c r="D76" s="7"/>
      <c r="E76" s="7"/>
      <c r="F76" s="7"/>
      <c r="G76" s="7"/>
      <c r="H76" s="7"/>
      <c r="I76" s="8"/>
      <c r="J76" s="7"/>
      <c r="K76" s="7"/>
      <c r="L76" s="7"/>
      <c r="M76" s="8"/>
    </row>
    <row r="77" spans="1:13" ht="15" customHeight="1" thickBot="1" x14ac:dyDescent="0.3">
      <c r="A77" s="197"/>
      <c r="B77" s="25" t="s">
        <v>9</v>
      </c>
      <c r="C77" s="19" t="s">
        <v>1</v>
      </c>
      <c r="D77" s="20"/>
      <c r="E77" s="19" t="s">
        <v>2</v>
      </c>
      <c r="F77" s="20"/>
      <c r="G77" s="21" t="s">
        <v>3</v>
      </c>
      <c r="H77" s="26"/>
      <c r="I77" s="27" t="s">
        <v>5</v>
      </c>
      <c r="J77" s="68" t="s">
        <v>26</v>
      </c>
      <c r="K77" s="28" t="s">
        <v>39</v>
      </c>
      <c r="L77" s="28" t="s">
        <v>40</v>
      </c>
      <c r="M77" s="28" t="s">
        <v>41</v>
      </c>
    </row>
    <row r="78" spans="1:13" ht="15" customHeight="1" thickBot="1" x14ac:dyDescent="0.3">
      <c r="A78" s="198"/>
      <c r="B78" s="119" t="s">
        <v>23</v>
      </c>
      <c r="C78" s="108">
        <v>1.8</v>
      </c>
      <c r="D78" s="108" t="s">
        <v>4</v>
      </c>
      <c r="E78" s="109">
        <v>1</v>
      </c>
      <c r="F78" s="108" t="s">
        <v>4</v>
      </c>
      <c r="G78" s="109">
        <v>0.78</v>
      </c>
      <c r="H78" s="120"/>
      <c r="I78" s="110">
        <f>'Tabela Base Casa 7 Brasil'!I76*'Indices de Tabelas'!$C$2</f>
        <v>1969.5626477541371</v>
      </c>
      <c r="J78" s="69">
        <f t="shared" ref="J78:J91" si="16">ROUNDDOWN((I78*(1-$C$274)*(1-$E$274)*(1-$G$274)),0)</f>
        <v>1457</v>
      </c>
      <c r="K78" s="34">
        <f t="shared" ref="K78:K91" si="17">I78*(1-$C$275)*(1-$E$275)</f>
        <v>1518.1388888888889</v>
      </c>
      <c r="L78" s="35">
        <f t="shared" ref="L78:L91" si="18">I78*(1-$C$276)*(1-$E$275)</f>
        <v>1518.1388888888889</v>
      </c>
      <c r="M78" s="35">
        <f t="shared" ref="M78:M91" si="19">I78*(1-$C$277)</f>
        <v>1615.0413711583926</v>
      </c>
    </row>
    <row r="79" spans="1:13" ht="15" customHeight="1" thickBot="1" x14ac:dyDescent="0.3">
      <c r="A79" s="198"/>
      <c r="B79" s="121" t="s">
        <v>23</v>
      </c>
      <c r="C79" s="13">
        <v>2</v>
      </c>
      <c r="D79" s="13" t="s">
        <v>4</v>
      </c>
      <c r="E79" s="14">
        <v>1</v>
      </c>
      <c r="F79" s="13" t="s">
        <v>4</v>
      </c>
      <c r="G79" s="14">
        <v>0.78</v>
      </c>
      <c r="H79" s="122"/>
      <c r="I79" s="110">
        <f>'Tabela Base Casa 7 Brasil'!I77*'Indices de Tabelas'!$C$2</f>
        <v>2161.6430260047282</v>
      </c>
      <c r="J79" s="69">
        <f t="shared" si="16"/>
        <v>1599</v>
      </c>
      <c r="K79" s="34">
        <f t="shared" si="17"/>
        <v>1666.1944444444446</v>
      </c>
      <c r="L79" s="35">
        <f t="shared" si="18"/>
        <v>1666.1944444444446</v>
      </c>
      <c r="M79" s="35">
        <f t="shared" si="19"/>
        <v>1772.5472813238773</v>
      </c>
    </row>
    <row r="80" spans="1:13" ht="15" customHeight="1" thickBot="1" x14ac:dyDescent="0.3">
      <c r="A80" s="198"/>
      <c r="B80" s="121" t="s">
        <v>23</v>
      </c>
      <c r="C80" s="13">
        <v>2.2000000000000002</v>
      </c>
      <c r="D80" s="13" t="s">
        <v>4</v>
      </c>
      <c r="E80" s="14">
        <v>1</v>
      </c>
      <c r="F80" s="13" t="s">
        <v>4</v>
      </c>
      <c r="G80" s="14">
        <v>0.78</v>
      </c>
      <c r="H80" s="122"/>
      <c r="I80" s="110">
        <f>'Tabela Base Casa 7 Brasil'!I78*'Indices de Tabelas'!$C$2</f>
        <v>2579.7872340425538</v>
      </c>
      <c r="J80" s="69">
        <f t="shared" si="16"/>
        <v>1908</v>
      </c>
      <c r="K80" s="34">
        <f t="shared" si="17"/>
        <v>1988.5000000000005</v>
      </c>
      <c r="L80" s="35">
        <f t="shared" si="18"/>
        <v>1988.5000000000005</v>
      </c>
      <c r="M80" s="35">
        <f t="shared" si="19"/>
        <v>2115.4255319148942</v>
      </c>
    </row>
    <row r="81" spans="1:13" ht="15" customHeight="1" thickBot="1" x14ac:dyDescent="0.3">
      <c r="A81" s="198"/>
      <c r="B81" s="121" t="s">
        <v>23</v>
      </c>
      <c r="C81" s="13">
        <v>2.4</v>
      </c>
      <c r="D81" s="13" t="s">
        <v>4</v>
      </c>
      <c r="E81" s="14">
        <v>1.2</v>
      </c>
      <c r="F81" s="13" t="s">
        <v>4</v>
      </c>
      <c r="G81" s="14">
        <v>0.78</v>
      </c>
      <c r="H81" s="122"/>
      <c r="I81" s="110">
        <f>'Tabela Base Casa 7 Brasil'!I79*'Indices de Tabelas'!$C$2</f>
        <v>2820.6264775413711</v>
      </c>
      <c r="J81" s="69">
        <f t="shared" si="16"/>
        <v>2087</v>
      </c>
      <c r="K81" s="34">
        <f t="shared" si="17"/>
        <v>2174.1388888888887</v>
      </c>
      <c r="L81" s="35">
        <f t="shared" si="18"/>
        <v>2174.1388888888887</v>
      </c>
      <c r="M81" s="35">
        <f t="shared" si="19"/>
        <v>2312.9137115839244</v>
      </c>
    </row>
    <row r="82" spans="1:13" ht="15" customHeight="1" thickBot="1" x14ac:dyDescent="0.3">
      <c r="A82" s="198"/>
      <c r="B82" s="17" t="s">
        <v>23</v>
      </c>
      <c r="C82" s="15">
        <v>2.6</v>
      </c>
      <c r="D82" s="15" t="s">
        <v>4</v>
      </c>
      <c r="E82" s="113">
        <v>1.2</v>
      </c>
      <c r="F82" s="15" t="s">
        <v>4</v>
      </c>
      <c r="G82" s="113">
        <v>0.78</v>
      </c>
      <c r="H82" s="123"/>
      <c r="I82" s="110">
        <f>'Tabela Base Casa 7 Brasil'!I80*'Indices de Tabelas'!$C$2</f>
        <v>2937.352245862884</v>
      </c>
      <c r="J82" s="69">
        <f t="shared" si="16"/>
        <v>2173</v>
      </c>
      <c r="K82" s="34">
        <f t="shared" si="17"/>
        <v>2264.1111111111109</v>
      </c>
      <c r="L82" s="35">
        <f t="shared" si="18"/>
        <v>2264.1111111111109</v>
      </c>
      <c r="M82" s="35">
        <f t="shared" si="19"/>
        <v>2408.6288416075649</v>
      </c>
    </row>
    <row r="83" spans="1:13" ht="15" customHeight="1" thickBot="1" x14ac:dyDescent="0.3">
      <c r="A83" s="198"/>
      <c r="B83" s="17" t="s">
        <v>23</v>
      </c>
      <c r="C83" s="15">
        <v>2.73</v>
      </c>
      <c r="D83" s="15" t="s">
        <v>4</v>
      </c>
      <c r="E83" s="113">
        <v>1.2</v>
      </c>
      <c r="F83" s="15" t="s">
        <v>4</v>
      </c>
      <c r="G83" s="113">
        <v>0.78</v>
      </c>
      <c r="H83" s="123"/>
      <c r="I83" s="110">
        <f>'Tabela Base Casa 7 Brasil'!I81*'Indices de Tabelas'!$C$2</f>
        <v>3088.0614657210399</v>
      </c>
      <c r="J83" s="69">
        <f t="shared" si="16"/>
        <v>2285</v>
      </c>
      <c r="K83" s="34">
        <f t="shared" si="17"/>
        <v>2380.2777777777774</v>
      </c>
      <c r="L83" s="35">
        <f t="shared" si="18"/>
        <v>2380.2777777777774</v>
      </c>
      <c r="M83" s="35">
        <f t="shared" si="19"/>
        <v>2532.2104018912528</v>
      </c>
    </row>
    <row r="84" spans="1:13" ht="15" customHeight="1" thickBot="1" x14ac:dyDescent="0.3">
      <c r="A84" s="198"/>
      <c r="B84" s="119" t="s">
        <v>24</v>
      </c>
      <c r="C84" s="108">
        <v>1.8</v>
      </c>
      <c r="D84" s="108" t="s">
        <v>4</v>
      </c>
      <c r="E84" s="109">
        <v>1</v>
      </c>
      <c r="F84" s="108" t="s">
        <v>4</v>
      </c>
      <c r="G84" s="109">
        <v>0.78</v>
      </c>
      <c r="H84" s="120"/>
      <c r="I84" s="110">
        <f>'Tabela Base Casa 7 Brasil'!I82*'Indices de Tabelas'!$C$2</f>
        <v>2396.5721040189128</v>
      </c>
      <c r="J84" s="69">
        <f t="shared" si="16"/>
        <v>1773</v>
      </c>
      <c r="K84" s="34">
        <f t="shared" si="17"/>
        <v>1847.2777777777781</v>
      </c>
      <c r="L84" s="35">
        <f t="shared" si="18"/>
        <v>1847.2777777777781</v>
      </c>
      <c r="M84" s="35">
        <f t="shared" si="19"/>
        <v>1965.1891252955086</v>
      </c>
    </row>
    <row r="85" spans="1:13" ht="15" customHeight="1" thickBot="1" x14ac:dyDescent="0.3">
      <c r="A85" s="198"/>
      <c r="B85" s="121" t="s">
        <v>24</v>
      </c>
      <c r="C85" s="13">
        <v>2</v>
      </c>
      <c r="D85" s="13" t="s">
        <v>4</v>
      </c>
      <c r="E85" s="14">
        <v>1</v>
      </c>
      <c r="F85" s="13" t="s">
        <v>4</v>
      </c>
      <c r="G85" s="14">
        <v>0.78</v>
      </c>
      <c r="H85" s="122"/>
      <c r="I85" s="110">
        <f>'Tabela Base Casa 7 Brasil'!I83*'Indices de Tabelas'!$C$2</f>
        <v>2525.1182033096925</v>
      </c>
      <c r="J85" s="69">
        <f t="shared" si="16"/>
        <v>1868</v>
      </c>
      <c r="K85" s="34">
        <f t="shared" si="17"/>
        <v>1946.3611111111111</v>
      </c>
      <c r="L85" s="35">
        <f t="shared" si="18"/>
        <v>1946.3611111111111</v>
      </c>
      <c r="M85" s="35">
        <f t="shared" si="19"/>
        <v>2070.5969267139481</v>
      </c>
    </row>
    <row r="86" spans="1:13" ht="15" customHeight="1" thickBot="1" x14ac:dyDescent="0.3">
      <c r="A86" s="198"/>
      <c r="B86" s="121" t="s">
        <v>24</v>
      </c>
      <c r="C86" s="13">
        <v>2.2000000000000002</v>
      </c>
      <c r="D86" s="13" t="s">
        <v>4</v>
      </c>
      <c r="E86" s="14">
        <v>1</v>
      </c>
      <c r="F86" s="13" t="s">
        <v>4</v>
      </c>
      <c r="G86" s="14">
        <v>0.78</v>
      </c>
      <c r="H86" s="122"/>
      <c r="I86" s="110">
        <f>'Tabela Base Casa 7 Brasil'!I84*'Indices de Tabelas'!$C$2</f>
        <v>2776.3002364066201</v>
      </c>
      <c r="J86" s="69">
        <f t="shared" si="16"/>
        <v>2054</v>
      </c>
      <c r="K86" s="34">
        <f t="shared" si="17"/>
        <v>2139.9722222222226</v>
      </c>
      <c r="L86" s="35">
        <f t="shared" si="18"/>
        <v>2139.9722222222226</v>
      </c>
      <c r="M86" s="35">
        <f t="shared" si="19"/>
        <v>2276.5661938534286</v>
      </c>
    </row>
    <row r="87" spans="1:13" ht="15" customHeight="1" thickBot="1" x14ac:dyDescent="0.3">
      <c r="A87" s="198"/>
      <c r="B87" s="121" t="s">
        <v>24</v>
      </c>
      <c r="C87" s="13">
        <v>2.4</v>
      </c>
      <c r="D87" s="13" t="s">
        <v>4</v>
      </c>
      <c r="E87" s="14">
        <v>1.2</v>
      </c>
      <c r="F87" s="13" t="s">
        <v>4</v>
      </c>
      <c r="G87" s="14">
        <v>0.78</v>
      </c>
      <c r="H87" s="122"/>
      <c r="I87" s="110">
        <f>'Tabela Base Casa 7 Brasil'!I85*'Indices de Tabelas'!$C$2</f>
        <v>3027.4822695035464</v>
      </c>
      <c r="J87" s="69">
        <f t="shared" si="16"/>
        <v>2240</v>
      </c>
      <c r="K87" s="34">
        <f t="shared" si="17"/>
        <v>2333.5833333333335</v>
      </c>
      <c r="L87" s="35">
        <f t="shared" si="18"/>
        <v>2333.5833333333335</v>
      </c>
      <c r="M87" s="35">
        <f t="shared" si="19"/>
        <v>2482.5354609929082</v>
      </c>
    </row>
    <row r="88" spans="1:13" ht="15" customHeight="1" thickBot="1" x14ac:dyDescent="0.3">
      <c r="A88" s="198"/>
      <c r="B88" s="124" t="s">
        <v>24</v>
      </c>
      <c r="C88" s="15">
        <v>2.6</v>
      </c>
      <c r="D88" s="15" t="s">
        <v>4</v>
      </c>
      <c r="E88" s="113">
        <v>1.2</v>
      </c>
      <c r="F88" s="15" t="s">
        <v>4</v>
      </c>
      <c r="G88" s="113">
        <v>0.78</v>
      </c>
      <c r="H88" s="123"/>
      <c r="I88" s="110">
        <f>'Tabela Base Casa 7 Brasil'!I86*'Indices de Tabelas'!$C$2</f>
        <v>3156.0283687943261</v>
      </c>
      <c r="J88" s="69">
        <f t="shared" si="16"/>
        <v>2335</v>
      </c>
      <c r="K88" s="34">
        <f t="shared" si="17"/>
        <v>2432.6666666666665</v>
      </c>
      <c r="L88" s="35">
        <f t="shared" si="18"/>
        <v>2432.6666666666665</v>
      </c>
      <c r="M88" s="35">
        <f t="shared" si="19"/>
        <v>2587.9432624113474</v>
      </c>
    </row>
    <row r="89" spans="1:13" ht="15" customHeight="1" thickBot="1" x14ac:dyDescent="0.3">
      <c r="A89" s="198"/>
      <c r="B89" s="124" t="s">
        <v>24</v>
      </c>
      <c r="C89" s="15">
        <v>2.73</v>
      </c>
      <c r="D89" s="15" t="s">
        <v>4</v>
      </c>
      <c r="E89" s="113">
        <v>1.2</v>
      </c>
      <c r="F89" s="15" t="s">
        <v>4</v>
      </c>
      <c r="G89" s="113">
        <v>0.78</v>
      </c>
      <c r="H89" s="123"/>
      <c r="I89" s="110">
        <f>'Tabela Base Casa 7 Brasil'!I87*'Indices de Tabelas'!$C$2</f>
        <v>3445.6264775413715</v>
      </c>
      <c r="J89" s="69">
        <f t="shared" si="16"/>
        <v>2549</v>
      </c>
      <c r="K89" s="34">
        <f t="shared" si="17"/>
        <v>2655.8888888888891</v>
      </c>
      <c r="L89" s="35">
        <f t="shared" si="18"/>
        <v>2655.8888888888891</v>
      </c>
      <c r="M89" s="35">
        <f t="shared" si="19"/>
        <v>2825.4137115839249</v>
      </c>
    </row>
    <row r="90" spans="1:13" ht="15" customHeight="1" thickBot="1" x14ac:dyDescent="0.3">
      <c r="A90" s="198"/>
      <c r="B90" s="107" t="s">
        <v>23</v>
      </c>
      <c r="C90" s="13">
        <v>1.5</v>
      </c>
      <c r="D90" s="13" t="s">
        <v>4</v>
      </c>
      <c r="E90" s="14">
        <v>1.5</v>
      </c>
      <c r="F90" s="13" t="s">
        <v>4</v>
      </c>
      <c r="G90" s="14">
        <v>0.78</v>
      </c>
      <c r="H90" s="2"/>
      <c r="I90" s="110">
        <f>'Tabela Base Casa 7 Brasil'!I88*'Indices de Tabelas'!$C$2</f>
        <v>1956.2647754137115</v>
      </c>
      <c r="J90" s="69">
        <f t="shared" si="16"/>
        <v>1447</v>
      </c>
      <c r="K90" s="34">
        <f t="shared" si="17"/>
        <v>1507.8888888888889</v>
      </c>
      <c r="L90" s="35">
        <f t="shared" si="18"/>
        <v>1507.8888888888889</v>
      </c>
      <c r="M90" s="35">
        <f t="shared" si="19"/>
        <v>1604.1371158392435</v>
      </c>
    </row>
    <row r="91" spans="1:13" ht="15" customHeight="1" thickBot="1" x14ac:dyDescent="0.3">
      <c r="A91" s="199"/>
      <c r="B91" s="107" t="s">
        <v>24</v>
      </c>
      <c r="C91" s="13">
        <v>1.5</v>
      </c>
      <c r="D91" s="13" t="s">
        <v>4</v>
      </c>
      <c r="E91" s="14">
        <v>1.5</v>
      </c>
      <c r="F91" s="13" t="s">
        <v>4</v>
      </c>
      <c r="G91" s="14">
        <v>0.78</v>
      </c>
      <c r="H91" s="2"/>
      <c r="I91" s="110">
        <f>'Tabela Base Casa 7 Brasil'!I89*'Indices de Tabelas'!$C$2</f>
        <v>2028.6643026004726</v>
      </c>
      <c r="J91" s="69">
        <f t="shared" si="16"/>
        <v>1501</v>
      </c>
      <c r="K91" s="34">
        <f t="shared" si="17"/>
        <v>1563.6944444444443</v>
      </c>
      <c r="L91" s="35">
        <f t="shared" si="18"/>
        <v>1563.6944444444443</v>
      </c>
      <c r="M91" s="35">
        <f t="shared" si="19"/>
        <v>1663.5047281323878</v>
      </c>
    </row>
    <row r="92" spans="1:13" ht="15" customHeight="1" thickBot="1" x14ac:dyDescent="0.3">
      <c r="A92" s="168"/>
      <c r="B92" s="169"/>
      <c r="C92" s="59"/>
      <c r="D92" s="59"/>
      <c r="E92" s="59"/>
      <c r="F92" s="59"/>
      <c r="G92" s="59"/>
      <c r="H92" s="59"/>
      <c r="I92" s="16"/>
    </row>
    <row r="93" spans="1:13" ht="16.5" thickBot="1" x14ac:dyDescent="0.3">
      <c r="A93" s="6" t="s">
        <v>0</v>
      </c>
      <c r="B93" s="9"/>
      <c r="C93" s="7"/>
      <c r="D93" s="7"/>
      <c r="E93" s="7"/>
      <c r="F93" s="7"/>
      <c r="G93" s="7"/>
      <c r="H93" s="7"/>
      <c r="I93" s="8"/>
      <c r="J93" s="7"/>
      <c r="K93" s="7"/>
      <c r="L93" s="7"/>
      <c r="M93" s="8"/>
    </row>
    <row r="94" spans="1:13" ht="15.75" customHeight="1" thickBot="1" x14ac:dyDescent="0.3">
      <c r="A94" s="10"/>
      <c r="B94" s="25" t="s">
        <v>9</v>
      </c>
      <c r="C94" s="19" t="s">
        <v>1</v>
      </c>
      <c r="D94" s="20"/>
      <c r="E94" s="19" t="s">
        <v>2</v>
      </c>
      <c r="F94" s="20"/>
      <c r="G94" s="21" t="s">
        <v>3</v>
      </c>
      <c r="H94" s="26"/>
      <c r="I94" s="27" t="s">
        <v>5</v>
      </c>
      <c r="J94" s="68" t="s">
        <v>26</v>
      </c>
      <c r="K94" s="28" t="s">
        <v>39</v>
      </c>
      <c r="L94" s="28" t="s">
        <v>40</v>
      </c>
      <c r="M94" s="28" t="s">
        <v>41</v>
      </c>
    </row>
    <row r="95" spans="1:13" ht="15.75" customHeight="1" thickBot="1" x14ac:dyDescent="0.3">
      <c r="A95" s="29"/>
      <c r="B95" s="22" t="s">
        <v>23</v>
      </c>
      <c r="C95" s="18">
        <v>1.8</v>
      </c>
      <c r="D95" s="18" t="s">
        <v>4</v>
      </c>
      <c r="E95" s="23">
        <v>1</v>
      </c>
      <c r="F95" s="18" t="s">
        <v>4</v>
      </c>
      <c r="G95" s="23">
        <v>0.78</v>
      </c>
      <c r="H95" s="170"/>
      <c r="I95" s="110">
        <f>'Tabela Base Casa 7 Brasil'!I93*'Indices de Tabelas'!$C$2</f>
        <v>1672.5768321513006</v>
      </c>
      <c r="J95" s="69">
        <f t="shared" ref="J95:J106" si="20">ROUNDDOWN((I95*(1-$C$274)*(1-$E$274)*(1-$G$274)),0)</f>
        <v>1237</v>
      </c>
      <c r="K95" s="34">
        <f t="shared" ref="K95:K106" si="21">I95*(1-$C$275)*(1-$E$275)</f>
        <v>1289.2222222222224</v>
      </c>
      <c r="L95" s="35">
        <f t="shared" ref="L95:L106" si="22">I95*(1-$C$276)*(1-$E$275)</f>
        <v>1289.2222222222224</v>
      </c>
      <c r="M95" s="35">
        <f t="shared" ref="M95:M106" si="23">I95*(1-$C$277)</f>
        <v>1371.5130023640666</v>
      </c>
    </row>
    <row r="96" spans="1:13" ht="15.75" customHeight="1" thickBot="1" x14ac:dyDescent="0.3">
      <c r="A96" s="29"/>
      <c r="B96" s="24" t="s">
        <v>23</v>
      </c>
      <c r="C96" s="13">
        <v>2</v>
      </c>
      <c r="D96" s="13" t="s">
        <v>4</v>
      </c>
      <c r="E96" s="14">
        <v>1</v>
      </c>
      <c r="F96" s="13" t="s">
        <v>4</v>
      </c>
      <c r="G96" s="14">
        <v>0.78</v>
      </c>
      <c r="H96" s="122"/>
      <c r="I96" s="110">
        <f>'Tabela Base Casa 7 Brasil'!I94*'Indices de Tabelas'!$C$2</f>
        <v>1807.0330969267141</v>
      </c>
      <c r="J96" s="69">
        <f t="shared" si="20"/>
        <v>1337</v>
      </c>
      <c r="K96" s="34">
        <f t="shared" si="21"/>
        <v>1392.8611111111111</v>
      </c>
      <c r="L96" s="35">
        <f t="shared" si="22"/>
        <v>1392.8611111111111</v>
      </c>
      <c r="M96" s="35">
        <f t="shared" si="23"/>
        <v>1481.7671394799056</v>
      </c>
    </row>
    <row r="97" spans="1:13" ht="15.75" customHeight="1" thickBot="1" x14ac:dyDescent="0.3">
      <c r="A97" s="29"/>
      <c r="B97" s="24" t="s">
        <v>23</v>
      </c>
      <c r="C97" s="13">
        <v>2.2000000000000002</v>
      </c>
      <c r="D97" s="13" t="s">
        <v>4</v>
      </c>
      <c r="E97" s="14">
        <v>1</v>
      </c>
      <c r="F97" s="13" t="s">
        <v>4</v>
      </c>
      <c r="G97" s="14">
        <v>0.78</v>
      </c>
      <c r="H97" s="122"/>
      <c r="I97" s="110">
        <f>'Tabela Base Casa 7 Brasil'!I95*'Indices de Tabelas'!$C$2</f>
        <v>2010.9338061465721</v>
      </c>
      <c r="J97" s="69">
        <f t="shared" si="20"/>
        <v>1488</v>
      </c>
      <c r="K97" s="34">
        <f t="shared" si="21"/>
        <v>1550.0277777777778</v>
      </c>
      <c r="L97" s="35">
        <f t="shared" si="22"/>
        <v>1550.0277777777778</v>
      </c>
      <c r="M97" s="35">
        <f t="shared" si="23"/>
        <v>1648.9657210401892</v>
      </c>
    </row>
    <row r="98" spans="1:13" ht="15.75" customHeight="1" thickBot="1" x14ac:dyDescent="0.3">
      <c r="A98" s="29"/>
      <c r="B98" s="24" t="s">
        <v>23</v>
      </c>
      <c r="C98" s="13">
        <v>2.4</v>
      </c>
      <c r="D98" s="13" t="s">
        <v>4</v>
      </c>
      <c r="E98" s="14">
        <v>1.2</v>
      </c>
      <c r="F98" s="13" t="s">
        <v>4</v>
      </c>
      <c r="G98" s="14">
        <v>0.78</v>
      </c>
      <c r="H98" s="122"/>
      <c r="I98" s="110">
        <f>'Tabela Base Casa 7 Brasil'!I96*'Indices de Tabelas'!$C$2</f>
        <v>2337.4704491725774</v>
      </c>
      <c r="J98" s="69">
        <f t="shared" si="20"/>
        <v>1729</v>
      </c>
      <c r="K98" s="34">
        <f t="shared" si="21"/>
        <v>1801.7222222222229</v>
      </c>
      <c r="L98" s="35">
        <f t="shared" si="22"/>
        <v>1801.7222222222229</v>
      </c>
      <c r="M98" s="35">
        <f t="shared" si="23"/>
        <v>1916.7257683215137</v>
      </c>
    </row>
    <row r="99" spans="1:13" ht="15.75" customHeight="1" thickBot="1" x14ac:dyDescent="0.3">
      <c r="A99" s="29"/>
      <c r="B99" s="17" t="s">
        <v>23</v>
      </c>
      <c r="C99" s="15">
        <v>2.6</v>
      </c>
      <c r="D99" s="15" t="s">
        <v>4</v>
      </c>
      <c r="E99" s="113">
        <v>1.2</v>
      </c>
      <c r="F99" s="15" t="s">
        <v>4</v>
      </c>
      <c r="G99" s="113">
        <v>0.78</v>
      </c>
      <c r="H99" s="123"/>
      <c r="I99" s="110">
        <f>'Tabela Base Casa 7 Brasil'!I97*'Indices de Tabelas'!$C$2</f>
        <v>2635.9338061465719</v>
      </c>
      <c r="J99" s="69">
        <f t="shared" si="20"/>
        <v>1950</v>
      </c>
      <c r="K99" s="34">
        <f t="shared" si="21"/>
        <v>2031.7777777777778</v>
      </c>
      <c r="L99" s="35">
        <f t="shared" si="22"/>
        <v>2031.7777777777778</v>
      </c>
      <c r="M99" s="35">
        <f t="shared" si="23"/>
        <v>2161.4657210401892</v>
      </c>
    </row>
    <row r="100" spans="1:13" ht="15.75" customHeight="1" thickBot="1" x14ac:dyDescent="0.3">
      <c r="A100" s="29"/>
      <c r="B100" s="17" t="s">
        <v>23</v>
      </c>
      <c r="C100" s="15">
        <v>2.73</v>
      </c>
      <c r="D100" s="15" t="s">
        <v>4</v>
      </c>
      <c r="E100" s="113">
        <v>1.2</v>
      </c>
      <c r="F100" s="15" t="s">
        <v>4</v>
      </c>
      <c r="G100" s="113">
        <v>0.78</v>
      </c>
      <c r="H100" s="123"/>
      <c r="I100" s="110">
        <f>'Tabela Base Casa 7 Brasil'!I98*'Indices de Tabelas'!$C$2</f>
        <v>2931.4420803782509</v>
      </c>
      <c r="J100" s="69">
        <f t="shared" si="20"/>
        <v>2169</v>
      </c>
      <c r="K100" s="34">
        <f t="shared" si="21"/>
        <v>2259.5555555555561</v>
      </c>
      <c r="L100" s="35">
        <f t="shared" si="22"/>
        <v>2259.5555555555561</v>
      </c>
      <c r="M100" s="35">
        <f t="shared" si="23"/>
        <v>2403.782505910166</v>
      </c>
    </row>
    <row r="101" spans="1:13" ht="15.75" customHeight="1" thickBot="1" x14ac:dyDescent="0.3">
      <c r="A101" s="29"/>
      <c r="B101" s="107" t="s">
        <v>24</v>
      </c>
      <c r="C101" s="108">
        <v>1.8</v>
      </c>
      <c r="D101" s="108" t="s">
        <v>4</v>
      </c>
      <c r="E101" s="109">
        <v>1</v>
      </c>
      <c r="F101" s="108" t="s">
        <v>4</v>
      </c>
      <c r="G101" s="109">
        <v>0.78</v>
      </c>
      <c r="H101" s="120"/>
      <c r="I101" s="110">
        <f>'Tabela Base Casa 7 Brasil'!I99*'Indices de Tabelas'!$C$2</f>
        <v>1923.7588652482273</v>
      </c>
      <c r="J101" s="69">
        <f t="shared" si="20"/>
        <v>1423</v>
      </c>
      <c r="K101" s="34">
        <f t="shared" si="21"/>
        <v>1482.8333333333335</v>
      </c>
      <c r="L101" s="35">
        <f t="shared" si="22"/>
        <v>1482.8333333333335</v>
      </c>
      <c r="M101" s="35">
        <f t="shared" si="23"/>
        <v>1577.4822695035464</v>
      </c>
    </row>
    <row r="102" spans="1:13" ht="15.75" customHeight="1" thickBot="1" x14ac:dyDescent="0.3">
      <c r="A102" s="29"/>
      <c r="B102" s="24" t="s">
        <v>24</v>
      </c>
      <c r="C102" s="13">
        <v>2</v>
      </c>
      <c r="D102" s="13" t="s">
        <v>4</v>
      </c>
      <c r="E102" s="14">
        <v>1</v>
      </c>
      <c r="F102" s="13" t="s">
        <v>4</v>
      </c>
      <c r="G102" s="14">
        <v>0.78</v>
      </c>
      <c r="H102" s="122"/>
      <c r="I102" s="110">
        <f>'Tabela Base Casa 7 Brasil'!I100*'Indices de Tabelas'!$C$2</f>
        <v>2056.7375886524824</v>
      </c>
      <c r="J102" s="69">
        <f t="shared" si="20"/>
        <v>1521</v>
      </c>
      <c r="K102" s="34">
        <f t="shared" si="21"/>
        <v>1585.3333333333335</v>
      </c>
      <c r="L102" s="35">
        <f t="shared" si="22"/>
        <v>1585.3333333333335</v>
      </c>
      <c r="M102" s="35">
        <f t="shared" si="23"/>
        <v>1686.5248226950357</v>
      </c>
    </row>
    <row r="103" spans="1:13" ht="15.75" customHeight="1" thickBot="1" x14ac:dyDescent="0.3">
      <c r="A103" s="29"/>
      <c r="B103" s="24" t="s">
        <v>24</v>
      </c>
      <c r="C103" s="13">
        <v>2.2000000000000002</v>
      </c>
      <c r="D103" s="13" t="s">
        <v>4</v>
      </c>
      <c r="E103" s="14">
        <v>1</v>
      </c>
      <c r="F103" s="13" t="s">
        <v>4</v>
      </c>
      <c r="G103" s="14">
        <v>0.78</v>
      </c>
      <c r="H103" s="122"/>
      <c r="I103" s="110">
        <f>'Tabela Base Casa 7 Brasil'!I101*'Indices de Tabelas'!$C$2</f>
        <v>2293.1442080378251</v>
      </c>
      <c r="J103" s="69">
        <f t="shared" si="20"/>
        <v>1696</v>
      </c>
      <c r="K103" s="34">
        <f t="shared" si="21"/>
        <v>1767.5555555555557</v>
      </c>
      <c r="L103" s="35">
        <f t="shared" si="22"/>
        <v>1767.5555555555557</v>
      </c>
      <c r="M103" s="35">
        <f t="shared" si="23"/>
        <v>1880.3782505910167</v>
      </c>
    </row>
    <row r="104" spans="1:13" ht="15.75" customHeight="1" thickBot="1" x14ac:dyDescent="0.3">
      <c r="A104" s="29"/>
      <c r="B104" s="24" t="s">
        <v>24</v>
      </c>
      <c r="C104" s="13">
        <v>2.4</v>
      </c>
      <c r="D104" s="13" t="s">
        <v>4</v>
      </c>
      <c r="E104" s="14">
        <v>1.2</v>
      </c>
      <c r="F104" s="13" t="s">
        <v>4</v>
      </c>
      <c r="G104" s="14">
        <v>0.78</v>
      </c>
      <c r="H104" s="122"/>
      <c r="I104" s="110">
        <f>'Tabela Base Casa 7 Brasil'!I102*'Indices de Tabelas'!$C$2</f>
        <v>2467.4940898345158</v>
      </c>
      <c r="J104" s="69">
        <f t="shared" si="20"/>
        <v>1825</v>
      </c>
      <c r="K104" s="34">
        <f t="shared" si="21"/>
        <v>1901.9444444444448</v>
      </c>
      <c r="L104" s="35">
        <f t="shared" si="22"/>
        <v>1901.9444444444448</v>
      </c>
      <c r="M104" s="35">
        <f t="shared" si="23"/>
        <v>2023.3451536643031</v>
      </c>
    </row>
    <row r="105" spans="1:13" ht="15.75" customHeight="1" thickBot="1" x14ac:dyDescent="0.3">
      <c r="A105" s="29"/>
      <c r="B105" s="24" t="s">
        <v>24</v>
      </c>
      <c r="C105" s="15">
        <v>2.6</v>
      </c>
      <c r="D105" s="15" t="s">
        <v>4</v>
      </c>
      <c r="E105" s="113">
        <v>1.2</v>
      </c>
      <c r="F105" s="15" t="s">
        <v>4</v>
      </c>
      <c r="G105" s="113">
        <v>0.78</v>
      </c>
      <c r="H105" s="123"/>
      <c r="I105" s="110">
        <f>'Tabela Base Casa 7 Brasil'!I103*'Indices de Tabelas'!$C$2</f>
        <v>2697.9905437352249</v>
      </c>
      <c r="J105" s="69">
        <f t="shared" si="20"/>
        <v>1996</v>
      </c>
      <c r="K105" s="34">
        <f t="shared" si="21"/>
        <v>2079.6111111111113</v>
      </c>
      <c r="L105" s="35">
        <f t="shared" si="22"/>
        <v>2079.6111111111113</v>
      </c>
      <c r="M105" s="35">
        <f t="shared" si="23"/>
        <v>2212.3522458628845</v>
      </c>
    </row>
    <row r="106" spans="1:13" ht="15.75" customHeight="1" thickBot="1" x14ac:dyDescent="0.3">
      <c r="A106" s="30"/>
      <c r="B106" s="17" t="s">
        <v>24</v>
      </c>
      <c r="C106" s="15">
        <v>2.6</v>
      </c>
      <c r="D106" s="15" t="s">
        <v>4</v>
      </c>
      <c r="E106" s="113">
        <v>1.2</v>
      </c>
      <c r="F106" s="15" t="s">
        <v>4</v>
      </c>
      <c r="G106" s="113">
        <v>0.78</v>
      </c>
      <c r="H106" s="123"/>
      <c r="I106" s="110">
        <f>'Tabela Base Casa 7 Brasil'!I104*'Indices de Tabelas'!$C$2</f>
        <v>2993.4988179669031</v>
      </c>
      <c r="J106" s="69">
        <f t="shared" si="20"/>
        <v>2215</v>
      </c>
      <c r="K106" s="34">
        <f t="shared" si="21"/>
        <v>2307.3888888888891</v>
      </c>
      <c r="L106" s="35">
        <f t="shared" si="22"/>
        <v>2307.3888888888891</v>
      </c>
      <c r="M106" s="35">
        <f t="shared" si="23"/>
        <v>2454.6690307328608</v>
      </c>
    </row>
    <row r="107" spans="1:13" ht="15.75" thickBot="1" x14ac:dyDescent="0.3">
      <c r="H107"/>
      <c r="I107" s="16"/>
    </row>
    <row r="108" spans="1:13" ht="16.5" thickBot="1" x14ac:dyDescent="0.3">
      <c r="A108" s="6" t="s">
        <v>6</v>
      </c>
      <c r="B108" s="9"/>
      <c r="C108" s="7"/>
      <c r="D108" s="7"/>
      <c r="E108" s="7"/>
      <c r="F108" s="7"/>
      <c r="G108" s="7"/>
      <c r="H108" s="7"/>
      <c r="I108" s="8"/>
      <c r="J108" s="7"/>
      <c r="K108" s="7"/>
      <c r="L108" s="7"/>
      <c r="M108" s="8"/>
    </row>
    <row r="109" spans="1:13" ht="15.75" customHeight="1" thickBot="1" x14ac:dyDescent="0.3">
      <c r="A109" s="10"/>
      <c r="B109" s="25" t="s">
        <v>9</v>
      </c>
      <c r="C109" s="19" t="s">
        <v>1</v>
      </c>
      <c r="D109" s="20"/>
      <c r="E109" s="19" t="s">
        <v>2</v>
      </c>
      <c r="F109" s="20"/>
      <c r="G109" s="21" t="s">
        <v>3</v>
      </c>
      <c r="H109" s="26"/>
      <c r="I109" s="27" t="s">
        <v>5</v>
      </c>
      <c r="J109" s="68" t="s">
        <v>26</v>
      </c>
      <c r="K109" s="28" t="s">
        <v>39</v>
      </c>
      <c r="L109" s="28" t="s">
        <v>40</v>
      </c>
      <c r="M109" s="28" t="s">
        <v>41</v>
      </c>
    </row>
    <row r="110" spans="1:13" ht="15.75" customHeight="1" thickBot="1" x14ac:dyDescent="0.3">
      <c r="A110" s="29"/>
      <c r="B110" s="22" t="s">
        <v>23</v>
      </c>
      <c r="C110" s="18">
        <v>1.8</v>
      </c>
      <c r="D110" s="18" t="s">
        <v>4</v>
      </c>
      <c r="E110" s="23">
        <v>1</v>
      </c>
      <c r="F110" s="18" t="s">
        <v>4</v>
      </c>
      <c r="G110" s="23">
        <v>0.78</v>
      </c>
      <c r="H110" s="170"/>
      <c r="I110" s="110">
        <f>'Tabela Base Casa 7 Brasil'!I108*'Indices de Tabelas'!$C$2</f>
        <v>1963.6524822695039</v>
      </c>
      <c r="J110" s="69">
        <f t="shared" ref="J110:J121" si="24">ROUNDDOWN((I110*(1-$C$274)*(1-$E$274)*(1-$G$274)),0)</f>
        <v>1453</v>
      </c>
      <c r="K110" s="34">
        <f t="shared" ref="K110:K121" si="25">I110*(1-$C$275)*(1-$E$275)</f>
        <v>1513.5833333333335</v>
      </c>
      <c r="L110" s="35">
        <f t="shared" ref="L110:L121" si="26">I110*(1-$C$276)*(1-$E$275)</f>
        <v>1513.5833333333335</v>
      </c>
      <c r="M110" s="35">
        <f t="shared" ref="M110:M121" si="27">I110*(1-$C$277)</f>
        <v>1610.1950354609933</v>
      </c>
    </row>
    <row r="111" spans="1:13" ht="15.75" customHeight="1" thickBot="1" x14ac:dyDescent="0.3">
      <c r="A111" s="29"/>
      <c r="B111" s="24" t="s">
        <v>23</v>
      </c>
      <c r="C111" s="13">
        <v>2</v>
      </c>
      <c r="D111" s="13" t="s">
        <v>4</v>
      </c>
      <c r="E111" s="14">
        <v>1</v>
      </c>
      <c r="F111" s="13" t="s">
        <v>4</v>
      </c>
      <c r="G111" s="14">
        <v>0.78</v>
      </c>
      <c r="H111" s="122"/>
      <c r="I111" s="110">
        <f>'Tabela Base Casa 7 Brasil'!I109*'Indices de Tabelas'!$C$2</f>
        <v>2117.3167848699768</v>
      </c>
      <c r="J111" s="69">
        <f t="shared" si="24"/>
        <v>1566</v>
      </c>
      <c r="K111" s="34">
        <f t="shared" si="25"/>
        <v>1632.0277777777781</v>
      </c>
      <c r="L111" s="35">
        <f t="shared" si="26"/>
        <v>1632.0277777777781</v>
      </c>
      <c r="M111" s="35">
        <f t="shared" si="27"/>
        <v>1736.199763593381</v>
      </c>
    </row>
    <row r="112" spans="1:13" ht="15.75" customHeight="1" thickBot="1" x14ac:dyDescent="0.3">
      <c r="A112" s="29"/>
      <c r="B112" s="24" t="s">
        <v>23</v>
      </c>
      <c r="C112" s="13">
        <v>2.2000000000000002</v>
      </c>
      <c r="D112" s="13" t="s">
        <v>4</v>
      </c>
      <c r="E112" s="14">
        <v>1</v>
      </c>
      <c r="F112" s="13" t="s">
        <v>4</v>
      </c>
      <c r="G112" s="14">
        <v>0.78</v>
      </c>
      <c r="H112" s="122"/>
      <c r="I112" s="110">
        <f>'Tabela Base Casa 7 Brasil'!I110*'Indices de Tabelas'!$C$2</f>
        <v>2239.9527186761234</v>
      </c>
      <c r="J112" s="69">
        <f t="shared" si="24"/>
        <v>1657</v>
      </c>
      <c r="K112" s="34">
        <f t="shared" si="25"/>
        <v>1726.5555555555559</v>
      </c>
      <c r="L112" s="35">
        <f t="shared" si="26"/>
        <v>1726.5555555555559</v>
      </c>
      <c r="M112" s="35">
        <f t="shared" si="27"/>
        <v>1836.7612293144214</v>
      </c>
    </row>
    <row r="113" spans="1:13" ht="15.75" customHeight="1" thickBot="1" x14ac:dyDescent="0.3">
      <c r="A113" s="29"/>
      <c r="B113" s="24" t="s">
        <v>23</v>
      </c>
      <c r="C113" s="13">
        <v>2.4</v>
      </c>
      <c r="D113" s="13" t="s">
        <v>4</v>
      </c>
      <c r="E113" s="14">
        <v>1.2</v>
      </c>
      <c r="F113" s="13" t="s">
        <v>4</v>
      </c>
      <c r="G113" s="14">
        <v>0.78</v>
      </c>
      <c r="H113" s="122"/>
      <c r="I113" s="110">
        <f>'Tabela Base Casa 7 Brasil'!I111*'Indices de Tabelas'!$C$2</f>
        <v>2468.9716312056739</v>
      </c>
      <c r="J113" s="69">
        <f t="shared" si="24"/>
        <v>1826</v>
      </c>
      <c r="K113" s="34">
        <f t="shared" si="25"/>
        <v>1903.0833333333335</v>
      </c>
      <c r="L113" s="35">
        <f t="shared" si="26"/>
        <v>1903.0833333333335</v>
      </c>
      <c r="M113" s="35">
        <f t="shared" si="27"/>
        <v>2024.5567375886528</v>
      </c>
    </row>
    <row r="114" spans="1:13" ht="15.75" customHeight="1" thickBot="1" x14ac:dyDescent="0.3">
      <c r="A114" s="29"/>
      <c r="B114" s="17" t="s">
        <v>23</v>
      </c>
      <c r="C114" s="15">
        <v>2.6</v>
      </c>
      <c r="D114" s="15" t="s">
        <v>4</v>
      </c>
      <c r="E114" s="113">
        <v>1.2</v>
      </c>
      <c r="F114" s="15" t="s">
        <v>4</v>
      </c>
      <c r="G114" s="113">
        <v>0.78</v>
      </c>
      <c r="H114" s="123"/>
      <c r="I114" s="110">
        <f>'Tabela Base Casa 7 Brasil'!I112*'Indices de Tabelas'!$C$2</f>
        <v>2839.8345153664304</v>
      </c>
      <c r="J114" s="69">
        <f t="shared" si="24"/>
        <v>2101</v>
      </c>
      <c r="K114" s="34">
        <f t="shared" si="25"/>
        <v>2188.9444444444448</v>
      </c>
      <c r="L114" s="35">
        <f t="shared" si="26"/>
        <v>2188.9444444444448</v>
      </c>
      <c r="M114" s="35">
        <f t="shared" si="27"/>
        <v>2328.6643026004731</v>
      </c>
    </row>
    <row r="115" spans="1:13" ht="15.75" customHeight="1" thickBot="1" x14ac:dyDescent="0.3">
      <c r="A115" s="29"/>
      <c r="B115" s="17" t="s">
        <v>23</v>
      </c>
      <c r="C115" s="15">
        <v>2.73</v>
      </c>
      <c r="D115" s="15" t="s">
        <v>4</v>
      </c>
      <c r="E115" s="113">
        <v>1.2</v>
      </c>
      <c r="F115" s="15" t="s">
        <v>4</v>
      </c>
      <c r="G115" s="113">
        <v>0.78</v>
      </c>
      <c r="H115" s="123"/>
      <c r="I115" s="110">
        <f>'Tabela Base Casa 7 Brasil'!I113*'Indices de Tabelas'!$C$2</f>
        <v>3135.342789598109</v>
      </c>
      <c r="J115" s="69">
        <f t="shared" si="24"/>
        <v>2320</v>
      </c>
      <c r="K115" s="34">
        <f t="shared" si="25"/>
        <v>2416.7222222222222</v>
      </c>
      <c r="L115" s="35">
        <f t="shared" si="26"/>
        <v>2416.7222222222222</v>
      </c>
      <c r="M115" s="35">
        <f t="shared" si="27"/>
        <v>2570.9810874704494</v>
      </c>
    </row>
    <row r="116" spans="1:13" ht="15.75" customHeight="1" thickBot="1" x14ac:dyDescent="0.3">
      <c r="A116" s="29"/>
      <c r="B116" s="107" t="s">
        <v>24</v>
      </c>
      <c r="C116" s="108">
        <v>1.8</v>
      </c>
      <c r="D116" s="108" t="s">
        <v>4</v>
      </c>
      <c r="E116" s="109">
        <v>1</v>
      </c>
      <c r="F116" s="108" t="s">
        <v>4</v>
      </c>
      <c r="G116" s="109">
        <v>0.78</v>
      </c>
      <c r="H116" s="120"/>
      <c r="I116" s="110">
        <f>'Tabela Base Casa 7 Brasil'!I114*'Indices de Tabelas'!$C$2</f>
        <v>2025.7092198581563</v>
      </c>
      <c r="J116" s="69">
        <f t="shared" si="24"/>
        <v>1498</v>
      </c>
      <c r="K116" s="34">
        <f t="shared" si="25"/>
        <v>1561.416666666667</v>
      </c>
      <c r="L116" s="35">
        <f t="shared" si="26"/>
        <v>1561.416666666667</v>
      </c>
      <c r="M116" s="35">
        <f t="shared" si="27"/>
        <v>1661.0815602836883</v>
      </c>
    </row>
    <row r="117" spans="1:13" ht="15.75" customHeight="1" thickBot="1" x14ac:dyDescent="0.3">
      <c r="A117" s="29"/>
      <c r="B117" s="24" t="s">
        <v>24</v>
      </c>
      <c r="C117" s="13">
        <v>2</v>
      </c>
      <c r="D117" s="13" t="s">
        <v>4</v>
      </c>
      <c r="E117" s="14">
        <v>1</v>
      </c>
      <c r="F117" s="13" t="s">
        <v>4</v>
      </c>
      <c r="G117" s="14">
        <v>0.78</v>
      </c>
      <c r="H117" s="122"/>
      <c r="I117" s="110">
        <f>'Tabela Base Casa 7 Brasil'!I115*'Indices de Tabelas'!$C$2</f>
        <v>2216.3120567375895</v>
      </c>
      <c r="J117" s="69">
        <f t="shared" si="24"/>
        <v>1640</v>
      </c>
      <c r="K117" s="34">
        <f t="shared" si="25"/>
        <v>1708.3333333333339</v>
      </c>
      <c r="L117" s="35">
        <f t="shared" si="26"/>
        <v>1708.3333333333339</v>
      </c>
      <c r="M117" s="35">
        <f t="shared" si="27"/>
        <v>1817.3758865248235</v>
      </c>
    </row>
    <row r="118" spans="1:13" ht="15.75" customHeight="1" thickBot="1" x14ac:dyDescent="0.3">
      <c r="A118" s="29"/>
      <c r="B118" s="24" t="s">
        <v>24</v>
      </c>
      <c r="C118" s="13">
        <v>2.2000000000000002</v>
      </c>
      <c r="D118" s="13" t="s">
        <v>4</v>
      </c>
      <c r="E118" s="14">
        <v>1</v>
      </c>
      <c r="F118" s="13" t="s">
        <v>4</v>
      </c>
      <c r="G118" s="14">
        <v>0.78</v>
      </c>
      <c r="H118" s="122"/>
      <c r="I118" s="110">
        <f>'Tabela Base Casa 7 Brasil'!I116*'Indices de Tabelas'!$C$2</f>
        <v>2349.2907801418442</v>
      </c>
      <c r="J118" s="69">
        <f t="shared" si="24"/>
        <v>1738</v>
      </c>
      <c r="K118" s="34">
        <f t="shared" si="25"/>
        <v>1810.8333333333335</v>
      </c>
      <c r="L118" s="35">
        <f t="shared" si="26"/>
        <v>1810.8333333333335</v>
      </c>
      <c r="M118" s="35">
        <f t="shared" si="27"/>
        <v>1926.4184397163124</v>
      </c>
    </row>
    <row r="119" spans="1:13" ht="15.75" customHeight="1" thickBot="1" x14ac:dyDescent="0.3">
      <c r="A119" s="29"/>
      <c r="B119" s="24" t="s">
        <v>24</v>
      </c>
      <c r="C119" s="13">
        <v>2.4</v>
      </c>
      <c r="D119" s="13" t="s">
        <v>4</v>
      </c>
      <c r="E119" s="14">
        <v>1.2</v>
      </c>
      <c r="F119" s="13" t="s">
        <v>4</v>
      </c>
      <c r="G119" s="14">
        <v>0.78</v>
      </c>
      <c r="H119" s="122"/>
      <c r="I119" s="110">
        <f>'Tabela Base Casa 7 Brasil'!I117*'Indices de Tabelas'!$C$2</f>
        <v>2570.921985815603</v>
      </c>
      <c r="J119" s="69">
        <f t="shared" si="24"/>
        <v>1902</v>
      </c>
      <c r="K119" s="34">
        <f t="shared" si="25"/>
        <v>1981.6666666666667</v>
      </c>
      <c r="L119" s="35">
        <f t="shared" si="26"/>
        <v>1981.6666666666667</v>
      </c>
      <c r="M119" s="35">
        <f t="shared" si="27"/>
        <v>2108.1560283687945</v>
      </c>
    </row>
    <row r="120" spans="1:13" ht="15.75" customHeight="1" thickBot="1" x14ac:dyDescent="0.3">
      <c r="A120" s="29"/>
      <c r="B120" s="24" t="s">
        <v>24</v>
      </c>
      <c r="C120" s="15">
        <v>2.6</v>
      </c>
      <c r="D120" s="15" t="s">
        <v>4</v>
      </c>
      <c r="E120" s="113">
        <v>1.2</v>
      </c>
      <c r="F120" s="15" t="s">
        <v>4</v>
      </c>
      <c r="G120" s="113">
        <v>0.78</v>
      </c>
      <c r="H120" s="122"/>
      <c r="I120" s="110">
        <f>'Tabela Base Casa 7 Brasil'!I118*'Indices de Tabelas'!$C$2</f>
        <v>2958.0378250591011</v>
      </c>
      <c r="J120" s="69">
        <f t="shared" si="24"/>
        <v>2188</v>
      </c>
      <c r="K120" s="34">
        <f t="shared" si="25"/>
        <v>2280.0555555555552</v>
      </c>
      <c r="L120" s="35">
        <f t="shared" si="26"/>
        <v>2280.0555555555552</v>
      </c>
      <c r="M120" s="35">
        <f t="shared" si="27"/>
        <v>2425.5910165484629</v>
      </c>
    </row>
    <row r="121" spans="1:13" ht="15.75" customHeight="1" thickBot="1" x14ac:dyDescent="0.3">
      <c r="A121" s="30"/>
      <c r="B121" s="17" t="s">
        <v>24</v>
      </c>
      <c r="C121" s="15">
        <v>2.73</v>
      </c>
      <c r="D121" s="15" t="s">
        <v>4</v>
      </c>
      <c r="E121" s="113">
        <v>1.2</v>
      </c>
      <c r="F121" s="15" t="s">
        <v>4</v>
      </c>
      <c r="G121" s="113">
        <v>0.78</v>
      </c>
      <c r="H121" s="123"/>
      <c r="I121" s="110">
        <f>'Tabela Base Casa 7 Brasil'!I119*'Indices de Tabelas'!$C$2</f>
        <v>3238.7706855791967</v>
      </c>
      <c r="J121" s="69">
        <f t="shared" si="24"/>
        <v>2396</v>
      </c>
      <c r="K121" s="34">
        <f t="shared" si="25"/>
        <v>2496.4444444444448</v>
      </c>
      <c r="L121" s="35">
        <f t="shared" si="26"/>
        <v>2496.4444444444448</v>
      </c>
      <c r="M121" s="35">
        <f t="shared" si="27"/>
        <v>2655.7919621749415</v>
      </c>
    </row>
    <row r="122" spans="1:13" ht="15.75" thickBot="1" x14ac:dyDescent="0.3"/>
    <row r="123" spans="1:13" ht="16.5" thickBot="1" x14ac:dyDescent="0.3">
      <c r="A123" s="6" t="s">
        <v>7</v>
      </c>
      <c r="B123" s="9"/>
      <c r="C123" s="7"/>
      <c r="D123" s="7"/>
      <c r="E123" s="7"/>
      <c r="F123" s="7"/>
      <c r="G123" s="7"/>
      <c r="H123" s="7"/>
      <c r="I123" s="8"/>
      <c r="J123" s="7"/>
      <c r="K123" s="7"/>
      <c r="L123" s="7"/>
      <c r="M123" s="8"/>
    </row>
    <row r="124" spans="1:13" ht="15.75" customHeight="1" thickBot="1" x14ac:dyDescent="0.3">
      <c r="A124" s="10"/>
      <c r="B124" s="25" t="s">
        <v>9</v>
      </c>
      <c r="C124" s="19" t="s">
        <v>1</v>
      </c>
      <c r="D124" s="20"/>
      <c r="E124" s="19" t="s">
        <v>2</v>
      </c>
      <c r="F124" s="20"/>
      <c r="G124" s="21" t="s">
        <v>3</v>
      </c>
      <c r="H124" s="26"/>
      <c r="I124" s="27" t="s">
        <v>5</v>
      </c>
      <c r="J124" s="68" t="s">
        <v>26</v>
      </c>
      <c r="K124" s="28" t="s">
        <v>39</v>
      </c>
      <c r="L124" s="28" t="s">
        <v>40</v>
      </c>
      <c r="M124" s="28" t="s">
        <v>41</v>
      </c>
    </row>
    <row r="125" spans="1:13" ht="15.75" customHeight="1" thickBot="1" x14ac:dyDescent="0.3">
      <c r="A125" s="29"/>
      <c r="B125" s="22" t="s">
        <v>23</v>
      </c>
      <c r="C125" s="18">
        <v>1.8</v>
      </c>
      <c r="D125" s="18" t="s">
        <v>4</v>
      </c>
      <c r="E125" s="23">
        <v>1</v>
      </c>
      <c r="F125" s="18" t="s">
        <v>4</v>
      </c>
      <c r="G125" s="23">
        <v>0.78</v>
      </c>
      <c r="H125" s="170"/>
      <c r="I125" s="110">
        <f>'Tabela Base Casa 7 Brasil'!I123*'Indices de Tabelas'!$C$2</f>
        <v>1697.695035460993</v>
      </c>
      <c r="J125" s="69">
        <f t="shared" ref="J125:J136" si="28">ROUNDDOWN((I125*(1-$C$274)*(1-$E$274)*(1-$G$274)),0)</f>
        <v>1256</v>
      </c>
      <c r="K125" s="34">
        <f t="shared" ref="K125:K136" si="29">I125*(1-$C$275)*(1-$E$275)</f>
        <v>1308.5833333333335</v>
      </c>
      <c r="L125" s="35">
        <f t="shared" ref="L125:L136" si="30">I125*(1-$C$276)*(1-$E$275)</f>
        <v>1308.5833333333335</v>
      </c>
      <c r="M125" s="35">
        <f t="shared" ref="M125:M136" si="31">I125*(1-$C$277)</f>
        <v>1392.1099290780144</v>
      </c>
    </row>
    <row r="126" spans="1:13" ht="15.75" customHeight="1" thickBot="1" x14ac:dyDescent="0.3">
      <c r="A126" s="29"/>
      <c r="B126" s="24" t="s">
        <v>23</v>
      </c>
      <c r="C126" s="13">
        <v>2</v>
      </c>
      <c r="D126" s="13" t="s">
        <v>4</v>
      </c>
      <c r="E126" s="14">
        <v>1</v>
      </c>
      <c r="F126" s="13" t="s">
        <v>4</v>
      </c>
      <c r="G126" s="14">
        <v>0.78</v>
      </c>
      <c r="H126" s="122"/>
      <c r="I126" s="110">
        <f>'Tabela Base Casa 7 Brasil'!I124*'Indices de Tabelas'!$C$2</f>
        <v>1815.8983451536649</v>
      </c>
      <c r="J126" s="69">
        <f t="shared" si="28"/>
        <v>1343</v>
      </c>
      <c r="K126" s="34">
        <f t="shared" si="29"/>
        <v>1399.694444444445</v>
      </c>
      <c r="L126" s="35">
        <f t="shared" si="30"/>
        <v>1399.694444444445</v>
      </c>
      <c r="M126" s="35">
        <f t="shared" si="31"/>
        <v>1489.0366430260053</v>
      </c>
    </row>
    <row r="127" spans="1:13" ht="15.75" customHeight="1" thickBot="1" x14ac:dyDescent="0.3">
      <c r="A127" s="29"/>
      <c r="B127" s="24" t="s">
        <v>23</v>
      </c>
      <c r="C127" s="13">
        <v>2.2000000000000002</v>
      </c>
      <c r="D127" s="13" t="s">
        <v>4</v>
      </c>
      <c r="E127" s="14">
        <v>1</v>
      </c>
      <c r="F127" s="13" t="s">
        <v>4</v>
      </c>
      <c r="G127" s="14">
        <v>0.78</v>
      </c>
      <c r="H127" s="122"/>
      <c r="I127" s="110">
        <f>'Tabela Base Casa 7 Brasil'!I125*'Indices de Tabelas'!$C$2</f>
        <v>2021.2765957446811</v>
      </c>
      <c r="J127" s="69">
        <f t="shared" si="28"/>
        <v>1495</v>
      </c>
      <c r="K127" s="34">
        <f t="shared" si="29"/>
        <v>1558.0000000000002</v>
      </c>
      <c r="L127" s="35">
        <f t="shared" si="30"/>
        <v>1558.0000000000002</v>
      </c>
      <c r="M127" s="35">
        <f t="shared" si="31"/>
        <v>1657.4468085106387</v>
      </c>
    </row>
    <row r="128" spans="1:13" ht="15.75" customHeight="1" thickBot="1" x14ac:dyDescent="0.3">
      <c r="A128" s="29"/>
      <c r="B128" s="24" t="s">
        <v>23</v>
      </c>
      <c r="C128" s="13">
        <v>2.4</v>
      </c>
      <c r="D128" s="13" t="s">
        <v>4</v>
      </c>
      <c r="E128" s="14">
        <v>1.2</v>
      </c>
      <c r="F128" s="13" t="s">
        <v>4</v>
      </c>
      <c r="G128" s="14">
        <v>0.78</v>
      </c>
      <c r="H128" s="122"/>
      <c r="I128" s="110">
        <f>'Tabela Base Casa 7 Brasil'!I126*'Indices de Tabelas'!$C$2</f>
        <v>2244.3853427895974</v>
      </c>
      <c r="J128" s="69">
        <f t="shared" si="28"/>
        <v>1660</v>
      </c>
      <c r="K128" s="34">
        <f t="shared" si="29"/>
        <v>1729.9722222222217</v>
      </c>
      <c r="L128" s="35">
        <f t="shared" si="30"/>
        <v>1729.9722222222217</v>
      </c>
      <c r="M128" s="35">
        <f t="shared" si="31"/>
        <v>1840.3959810874701</v>
      </c>
    </row>
    <row r="129" spans="1:13" ht="15.75" customHeight="1" thickBot="1" x14ac:dyDescent="0.3">
      <c r="A129" s="29"/>
      <c r="B129" s="17" t="s">
        <v>23</v>
      </c>
      <c r="C129" s="15">
        <v>2.6</v>
      </c>
      <c r="D129" s="15" t="s">
        <v>4</v>
      </c>
      <c r="E129" s="113">
        <v>1.2</v>
      </c>
      <c r="F129" s="15" t="s">
        <v>4</v>
      </c>
      <c r="G129" s="113">
        <v>0.78</v>
      </c>
      <c r="H129" s="123"/>
      <c r="I129" s="110">
        <f>'Tabela Base Casa 7 Brasil'!I127*'Indices de Tabelas'!$C$2</f>
        <v>2374.4089834515362</v>
      </c>
      <c r="J129" s="69">
        <f t="shared" si="28"/>
        <v>1756</v>
      </c>
      <c r="K129" s="34">
        <f t="shared" si="29"/>
        <v>1830.1944444444441</v>
      </c>
      <c r="L129" s="35">
        <f t="shared" si="30"/>
        <v>1830.1944444444441</v>
      </c>
      <c r="M129" s="35">
        <f t="shared" si="31"/>
        <v>1947.0153664302597</v>
      </c>
    </row>
    <row r="130" spans="1:13" ht="15.75" customHeight="1" thickBot="1" x14ac:dyDescent="0.3">
      <c r="A130" s="29"/>
      <c r="B130" s="17" t="s">
        <v>23</v>
      </c>
      <c r="C130" s="15">
        <v>2.73</v>
      </c>
      <c r="D130" s="15" t="s">
        <v>4</v>
      </c>
      <c r="E130" s="113">
        <v>1.2</v>
      </c>
      <c r="F130" s="15" t="s">
        <v>4</v>
      </c>
      <c r="G130" s="113">
        <v>0.78</v>
      </c>
      <c r="H130" s="123"/>
      <c r="I130" s="110">
        <f>'Tabela Base Casa 7 Brasil'!I128*'Indices de Tabelas'!$C$2</f>
        <v>2669.9172576832152</v>
      </c>
      <c r="J130" s="69">
        <f t="shared" si="28"/>
        <v>1975</v>
      </c>
      <c r="K130" s="34">
        <f t="shared" si="29"/>
        <v>2057.9722222222222</v>
      </c>
      <c r="L130" s="35">
        <f t="shared" si="30"/>
        <v>2057.9722222222222</v>
      </c>
      <c r="M130" s="35">
        <f t="shared" si="31"/>
        <v>2189.3321513002365</v>
      </c>
    </row>
    <row r="131" spans="1:13" ht="15.75" customHeight="1" thickBot="1" x14ac:dyDescent="0.3">
      <c r="A131" s="29"/>
      <c r="B131" s="107" t="s">
        <v>24</v>
      </c>
      <c r="C131" s="108">
        <v>1.8</v>
      </c>
      <c r="D131" s="108" t="s">
        <v>4</v>
      </c>
      <c r="E131" s="109">
        <v>1</v>
      </c>
      <c r="F131" s="108" t="s">
        <v>4</v>
      </c>
      <c r="G131" s="109">
        <v>0.78</v>
      </c>
      <c r="H131" s="120"/>
      <c r="I131" s="110">
        <f>'Tabela Base Casa 7 Brasil'!I129*'Indices de Tabelas'!$C$2</f>
        <v>1830.6737588652481</v>
      </c>
      <c r="J131" s="69">
        <f t="shared" si="28"/>
        <v>1354</v>
      </c>
      <c r="K131" s="34">
        <f t="shared" si="29"/>
        <v>1411.0833333333335</v>
      </c>
      <c r="L131" s="35">
        <f t="shared" si="30"/>
        <v>1411.0833333333335</v>
      </c>
      <c r="M131" s="35">
        <f t="shared" si="31"/>
        <v>1501.1524822695037</v>
      </c>
    </row>
    <row r="132" spans="1:13" ht="15.75" customHeight="1" thickBot="1" x14ac:dyDescent="0.3">
      <c r="A132" s="29"/>
      <c r="B132" s="24" t="s">
        <v>24</v>
      </c>
      <c r="C132" s="13">
        <v>2</v>
      </c>
      <c r="D132" s="13" t="s">
        <v>4</v>
      </c>
      <c r="E132" s="14">
        <v>1</v>
      </c>
      <c r="F132" s="13" t="s">
        <v>4</v>
      </c>
      <c r="G132" s="14">
        <v>0.78</v>
      </c>
      <c r="H132" s="122"/>
      <c r="I132" s="110">
        <f>'Tabela Base Casa 7 Brasil'!I130*'Indices de Tabelas'!$C$2</f>
        <v>1963.6524822695039</v>
      </c>
      <c r="J132" s="69">
        <f t="shared" si="28"/>
        <v>1453</v>
      </c>
      <c r="K132" s="34">
        <f t="shared" si="29"/>
        <v>1513.5833333333335</v>
      </c>
      <c r="L132" s="35">
        <f t="shared" si="30"/>
        <v>1513.5833333333335</v>
      </c>
      <c r="M132" s="35">
        <f t="shared" si="31"/>
        <v>1610.1950354609933</v>
      </c>
    </row>
    <row r="133" spans="1:13" ht="15.75" customHeight="1" thickBot="1" x14ac:dyDescent="0.3">
      <c r="A133" s="29"/>
      <c r="B133" s="24" t="s">
        <v>24</v>
      </c>
      <c r="C133" s="13">
        <v>2.2000000000000002</v>
      </c>
      <c r="D133" s="13" t="s">
        <v>4</v>
      </c>
      <c r="E133" s="14">
        <v>1</v>
      </c>
      <c r="F133" s="13" t="s">
        <v>4</v>
      </c>
      <c r="G133" s="14">
        <v>0.78</v>
      </c>
      <c r="H133" s="122"/>
      <c r="I133" s="110">
        <f>'Tabela Base Casa 7 Brasil'!I131*'Indices de Tabelas'!$C$2</f>
        <v>2200.0591016548465</v>
      </c>
      <c r="J133" s="69">
        <f t="shared" si="28"/>
        <v>1627</v>
      </c>
      <c r="K133" s="34">
        <f t="shared" si="29"/>
        <v>1695.8055555555557</v>
      </c>
      <c r="L133" s="35">
        <f t="shared" si="30"/>
        <v>1695.8055555555557</v>
      </c>
      <c r="M133" s="35">
        <f t="shared" si="31"/>
        <v>1804.0484633569743</v>
      </c>
    </row>
    <row r="134" spans="1:13" ht="15.75" customHeight="1" thickBot="1" x14ac:dyDescent="0.3">
      <c r="A134" s="29"/>
      <c r="B134" s="24" t="s">
        <v>24</v>
      </c>
      <c r="C134" s="13">
        <v>2.4</v>
      </c>
      <c r="D134" s="13" t="s">
        <v>4</v>
      </c>
      <c r="E134" s="14">
        <v>1.2</v>
      </c>
      <c r="F134" s="13" t="s">
        <v>4</v>
      </c>
      <c r="G134" s="14">
        <v>0.78</v>
      </c>
      <c r="H134" s="122"/>
      <c r="I134" s="110">
        <f>'Tabela Base Casa 7 Brasil'!I132*'Indices de Tabelas'!$C$2</f>
        <v>2457.1513002364068</v>
      </c>
      <c r="J134" s="69">
        <f t="shared" si="28"/>
        <v>1818</v>
      </c>
      <c r="K134" s="34">
        <f t="shared" si="29"/>
        <v>1893.9722222222224</v>
      </c>
      <c r="L134" s="35">
        <f t="shared" si="30"/>
        <v>1893.9722222222224</v>
      </c>
      <c r="M134" s="35">
        <f t="shared" si="31"/>
        <v>2014.8640661938537</v>
      </c>
    </row>
    <row r="135" spans="1:13" ht="15.75" customHeight="1" thickBot="1" x14ac:dyDescent="0.3">
      <c r="A135" s="29"/>
      <c r="B135" s="24" t="s">
        <v>24</v>
      </c>
      <c r="C135" s="15">
        <v>2.6</v>
      </c>
      <c r="D135" s="15" t="s">
        <v>4</v>
      </c>
      <c r="E135" s="113">
        <v>1.2</v>
      </c>
      <c r="F135" s="15" t="s">
        <v>4</v>
      </c>
      <c r="G135" s="113">
        <v>0.78</v>
      </c>
      <c r="H135" s="122"/>
      <c r="I135" s="110">
        <f>'Tabela Base Casa 7 Brasil'!I133*'Indices de Tabelas'!$C$2</f>
        <v>2604.9054373522458</v>
      </c>
      <c r="J135" s="69">
        <f t="shared" si="28"/>
        <v>1927</v>
      </c>
      <c r="K135" s="34">
        <f t="shared" si="29"/>
        <v>2007.8611111111113</v>
      </c>
      <c r="L135" s="35">
        <f t="shared" si="30"/>
        <v>2007.8611111111113</v>
      </c>
      <c r="M135" s="35">
        <f t="shared" si="31"/>
        <v>2136.0224586288418</v>
      </c>
    </row>
    <row r="136" spans="1:13" ht="15.75" customHeight="1" thickBot="1" x14ac:dyDescent="0.3">
      <c r="A136" s="30"/>
      <c r="B136" s="17" t="s">
        <v>24</v>
      </c>
      <c r="C136" s="15">
        <v>2.73</v>
      </c>
      <c r="D136" s="15" t="s">
        <v>4</v>
      </c>
      <c r="E136" s="113">
        <v>1.2</v>
      </c>
      <c r="F136" s="15" t="s">
        <v>4</v>
      </c>
      <c r="G136" s="113">
        <v>0.78</v>
      </c>
      <c r="H136" s="123"/>
      <c r="I136" s="110">
        <f>'Tabela Base Casa 7 Brasil'!I134*'Indices de Tabelas'!$C$2</f>
        <v>2891.5484633569745</v>
      </c>
      <c r="J136" s="69">
        <f t="shared" si="28"/>
        <v>2139</v>
      </c>
      <c r="K136" s="34">
        <f t="shared" si="29"/>
        <v>2228.8055555555561</v>
      </c>
      <c r="L136" s="35">
        <f t="shared" si="30"/>
        <v>2228.8055555555561</v>
      </c>
      <c r="M136" s="35">
        <f t="shared" si="31"/>
        <v>2371.0697399527194</v>
      </c>
    </row>
    <row r="137" spans="1:13" ht="15.75" customHeight="1" thickBot="1" x14ac:dyDescent="0.3"/>
    <row r="138" spans="1:13" ht="16.5" thickBot="1" x14ac:dyDescent="0.3">
      <c r="A138" s="6" t="s">
        <v>8</v>
      </c>
      <c r="B138" s="9"/>
      <c r="C138" s="7"/>
      <c r="D138" s="7"/>
      <c r="E138" s="7"/>
      <c r="F138" s="7"/>
      <c r="G138" s="7"/>
      <c r="H138" s="7"/>
      <c r="I138" s="8"/>
      <c r="J138" s="7"/>
      <c r="K138" s="7"/>
      <c r="L138" s="7"/>
      <c r="M138" s="8"/>
    </row>
    <row r="139" spans="1:13" ht="15.75" customHeight="1" thickBot="1" x14ac:dyDescent="0.3">
      <c r="A139" s="10"/>
      <c r="B139" s="25" t="s">
        <v>9</v>
      </c>
      <c r="C139" s="19" t="s">
        <v>1</v>
      </c>
      <c r="D139" s="20"/>
      <c r="E139" s="19" t="s">
        <v>2</v>
      </c>
      <c r="F139" s="20"/>
      <c r="G139" s="21" t="s">
        <v>3</v>
      </c>
      <c r="H139" s="26"/>
      <c r="I139" s="27" t="s">
        <v>5</v>
      </c>
      <c r="J139" s="68" t="s">
        <v>26</v>
      </c>
      <c r="K139" s="28" t="s">
        <v>39</v>
      </c>
      <c r="L139" s="28" t="s">
        <v>40</v>
      </c>
      <c r="M139" s="28" t="s">
        <v>41</v>
      </c>
    </row>
    <row r="140" spans="1:13" ht="15.75" customHeight="1" thickBot="1" x14ac:dyDescent="0.3">
      <c r="A140" s="29"/>
      <c r="B140" s="22" t="s">
        <v>23</v>
      </c>
      <c r="C140" s="18">
        <v>1.8</v>
      </c>
      <c r="D140" s="18" t="s">
        <v>4</v>
      </c>
      <c r="E140" s="23">
        <v>1</v>
      </c>
      <c r="F140" s="18" t="s">
        <v>4</v>
      </c>
      <c r="G140" s="23">
        <v>0.78</v>
      </c>
      <c r="H140" s="170"/>
      <c r="I140" s="110">
        <f>'Tabela Base Casa 7 Brasil'!I138*'Indices de Tabelas'!$C$2</f>
        <v>1672.5768321513006</v>
      </c>
      <c r="J140" s="69">
        <f t="shared" ref="J140:J151" si="32">ROUNDDOWN((I140*(1-$C$274)*(1-$E$274)*(1-$G$274)),0)</f>
        <v>1237</v>
      </c>
      <c r="K140" s="34">
        <f t="shared" ref="K140:K151" si="33">I140*(1-$C$275)*(1-$E$275)</f>
        <v>1289.2222222222224</v>
      </c>
      <c r="L140" s="35">
        <f t="shared" ref="L140:L151" si="34">I140*(1-$C$276)*(1-$E$275)</f>
        <v>1289.2222222222224</v>
      </c>
      <c r="M140" s="35">
        <f t="shared" ref="M140:M151" si="35">I140*(1-$C$277)</f>
        <v>1371.5130023640666</v>
      </c>
    </row>
    <row r="141" spans="1:13" ht="15.75" customHeight="1" thickBot="1" x14ac:dyDescent="0.3">
      <c r="A141" s="29"/>
      <c r="B141" s="24" t="s">
        <v>23</v>
      </c>
      <c r="C141" s="13">
        <v>2</v>
      </c>
      <c r="D141" s="13" t="s">
        <v>4</v>
      </c>
      <c r="E141" s="14">
        <v>1</v>
      </c>
      <c r="F141" s="13" t="s">
        <v>4</v>
      </c>
      <c r="G141" s="14">
        <v>0.78</v>
      </c>
      <c r="H141" s="122"/>
      <c r="I141" s="110">
        <f>'Tabela Base Casa 7 Brasil'!I139*'Indices de Tabelas'!$C$2</f>
        <v>1807.0330969267141</v>
      </c>
      <c r="J141" s="69">
        <f t="shared" si="32"/>
        <v>1337</v>
      </c>
      <c r="K141" s="34">
        <f t="shared" si="33"/>
        <v>1392.8611111111111</v>
      </c>
      <c r="L141" s="35">
        <f t="shared" si="34"/>
        <v>1392.8611111111111</v>
      </c>
      <c r="M141" s="35">
        <f t="shared" si="35"/>
        <v>1481.7671394799056</v>
      </c>
    </row>
    <row r="142" spans="1:13" ht="15.75" customHeight="1" thickBot="1" x14ac:dyDescent="0.3">
      <c r="A142" s="29"/>
      <c r="B142" s="24" t="s">
        <v>23</v>
      </c>
      <c r="C142" s="13">
        <v>2.2000000000000002</v>
      </c>
      <c r="D142" s="13" t="s">
        <v>4</v>
      </c>
      <c r="E142" s="14">
        <v>1</v>
      </c>
      <c r="F142" s="13" t="s">
        <v>4</v>
      </c>
      <c r="G142" s="14">
        <v>0.78</v>
      </c>
      <c r="H142" s="122"/>
      <c r="I142" s="110">
        <f>'Tabela Base Casa 7 Brasil'!I140*'Indices de Tabelas'!$C$2</f>
        <v>2010.9338061465721</v>
      </c>
      <c r="J142" s="69">
        <f t="shared" si="32"/>
        <v>1488</v>
      </c>
      <c r="K142" s="34">
        <f t="shared" si="33"/>
        <v>1550.0277777777778</v>
      </c>
      <c r="L142" s="35">
        <f t="shared" si="34"/>
        <v>1550.0277777777778</v>
      </c>
      <c r="M142" s="35">
        <f t="shared" si="35"/>
        <v>1648.9657210401892</v>
      </c>
    </row>
    <row r="143" spans="1:13" ht="15.75" customHeight="1" thickBot="1" x14ac:dyDescent="0.3">
      <c r="A143" s="29"/>
      <c r="B143" s="24" t="s">
        <v>23</v>
      </c>
      <c r="C143" s="13">
        <v>2.4</v>
      </c>
      <c r="D143" s="13" t="s">
        <v>4</v>
      </c>
      <c r="E143" s="14">
        <v>1.2</v>
      </c>
      <c r="F143" s="13" t="s">
        <v>4</v>
      </c>
      <c r="G143" s="14">
        <v>0.78</v>
      </c>
      <c r="H143" s="122"/>
      <c r="I143" s="110">
        <f>'Tabela Base Casa 7 Brasil'!I141*'Indices de Tabelas'!$C$2</f>
        <v>2337.4704491725774</v>
      </c>
      <c r="J143" s="69">
        <f t="shared" si="32"/>
        <v>1729</v>
      </c>
      <c r="K143" s="34">
        <f t="shared" si="33"/>
        <v>1801.7222222222229</v>
      </c>
      <c r="L143" s="35">
        <f t="shared" si="34"/>
        <v>1801.7222222222229</v>
      </c>
      <c r="M143" s="35">
        <f t="shared" si="35"/>
        <v>1916.7257683215137</v>
      </c>
    </row>
    <row r="144" spans="1:13" ht="15.75" customHeight="1" thickBot="1" x14ac:dyDescent="0.3">
      <c r="A144" s="29"/>
      <c r="B144" s="17" t="s">
        <v>23</v>
      </c>
      <c r="C144" s="15">
        <v>2.6</v>
      </c>
      <c r="D144" s="15" t="s">
        <v>4</v>
      </c>
      <c r="E144" s="113">
        <v>1.2</v>
      </c>
      <c r="F144" s="15" t="s">
        <v>4</v>
      </c>
      <c r="G144" s="113">
        <v>0.78</v>
      </c>
      <c r="H144" s="123"/>
      <c r="I144" s="110">
        <f>'Tabela Base Casa 7 Brasil'!I142*'Indices de Tabelas'!$C$2</f>
        <v>2635.9338061465719</v>
      </c>
      <c r="J144" s="69">
        <f t="shared" si="32"/>
        <v>1950</v>
      </c>
      <c r="K144" s="34">
        <f t="shared" si="33"/>
        <v>2031.7777777777778</v>
      </c>
      <c r="L144" s="35">
        <f t="shared" si="34"/>
        <v>2031.7777777777778</v>
      </c>
      <c r="M144" s="35">
        <f t="shared" si="35"/>
        <v>2161.4657210401892</v>
      </c>
    </row>
    <row r="145" spans="1:13" ht="15.75" customHeight="1" thickBot="1" x14ac:dyDescent="0.3">
      <c r="A145" s="29"/>
      <c r="B145" s="17" t="s">
        <v>23</v>
      </c>
      <c r="C145" s="15">
        <v>2.73</v>
      </c>
      <c r="D145" s="15" t="s">
        <v>4</v>
      </c>
      <c r="E145" s="113">
        <v>1.2</v>
      </c>
      <c r="F145" s="15" t="s">
        <v>4</v>
      </c>
      <c r="G145" s="113">
        <v>0.78</v>
      </c>
      <c r="H145" s="123"/>
      <c r="I145" s="110">
        <f>'Tabela Base Casa 7 Brasil'!I143*'Indices de Tabelas'!$C$2</f>
        <v>2931.4420803782509</v>
      </c>
      <c r="J145" s="69">
        <f t="shared" si="32"/>
        <v>2169</v>
      </c>
      <c r="K145" s="34">
        <f t="shared" si="33"/>
        <v>2259.5555555555561</v>
      </c>
      <c r="L145" s="35">
        <f t="shared" si="34"/>
        <v>2259.5555555555561</v>
      </c>
      <c r="M145" s="35">
        <f t="shared" si="35"/>
        <v>2403.782505910166</v>
      </c>
    </row>
    <row r="146" spans="1:13" ht="15.75" customHeight="1" thickBot="1" x14ac:dyDescent="0.3">
      <c r="A146" s="29"/>
      <c r="B146" s="107" t="s">
        <v>24</v>
      </c>
      <c r="C146" s="108">
        <v>1.8</v>
      </c>
      <c r="D146" s="108" t="s">
        <v>4</v>
      </c>
      <c r="E146" s="109">
        <v>1</v>
      </c>
      <c r="F146" s="108" t="s">
        <v>4</v>
      </c>
      <c r="G146" s="109">
        <v>0.78</v>
      </c>
      <c r="H146" s="120"/>
      <c r="I146" s="110">
        <f>'Tabela Base Casa 7 Brasil'!I144*'Indices de Tabelas'!$C$2</f>
        <v>1923.7588652482273</v>
      </c>
      <c r="J146" s="69">
        <f t="shared" si="32"/>
        <v>1423</v>
      </c>
      <c r="K146" s="34">
        <f t="shared" si="33"/>
        <v>1482.8333333333335</v>
      </c>
      <c r="L146" s="35">
        <f t="shared" si="34"/>
        <v>1482.8333333333335</v>
      </c>
      <c r="M146" s="35">
        <f t="shared" si="35"/>
        <v>1577.4822695035464</v>
      </c>
    </row>
    <row r="147" spans="1:13" ht="15.75" customHeight="1" thickBot="1" x14ac:dyDescent="0.3">
      <c r="A147" s="29"/>
      <c r="B147" s="24" t="s">
        <v>24</v>
      </c>
      <c r="C147" s="13">
        <v>2</v>
      </c>
      <c r="D147" s="13" t="s">
        <v>4</v>
      </c>
      <c r="E147" s="14">
        <v>1</v>
      </c>
      <c r="F147" s="13" t="s">
        <v>4</v>
      </c>
      <c r="G147" s="14">
        <v>0.78</v>
      </c>
      <c r="H147" s="122"/>
      <c r="I147" s="110">
        <f>'Tabela Base Casa 7 Brasil'!I145*'Indices de Tabelas'!$C$2</f>
        <v>2056.7375886524824</v>
      </c>
      <c r="J147" s="69">
        <f t="shared" si="32"/>
        <v>1521</v>
      </c>
      <c r="K147" s="34">
        <f t="shared" si="33"/>
        <v>1585.3333333333335</v>
      </c>
      <c r="L147" s="35">
        <f t="shared" si="34"/>
        <v>1585.3333333333335</v>
      </c>
      <c r="M147" s="35">
        <f t="shared" si="35"/>
        <v>1686.5248226950357</v>
      </c>
    </row>
    <row r="148" spans="1:13" ht="15.75" customHeight="1" thickBot="1" x14ac:dyDescent="0.3">
      <c r="A148" s="29"/>
      <c r="B148" s="24" t="s">
        <v>24</v>
      </c>
      <c r="C148" s="13">
        <v>2.2000000000000002</v>
      </c>
      <c r="D148" s="13" t="s">
        <v>4</v>
      </c>
      <c r="E148" s="14">
        <v>1</v>
      </c>
      <c r="F148" s="13" t="s">
        <v>4</v>
      </c>
      <c r="G148" s="14">
        <v>0.78</v>
      </c>
      <c r="H148" s="122"/>
      <c r="I148" s="110">
        <f>'Tabela Base Casa 7 Brasil'!I146*'Indices de Tabelas'!$C$2</f>
        <v>2293.1442080378251</v>
      </c>
      <c r="J148" s="69">
        <f t="shared" si="32"/>
        <v>1696</v>
      </c>
      <c r="K148" s="34">
        <f t="shared" si="33"/>
        <v>1767.5555555555557</v>
      </c>
      <c r="L148" s="35">
        <f t="shared" si="34"/>
        <v>1767.5555555555557</v>
      </c>
      <c r="M148" s="35">
        <f t="shared" si="35"/>
        <v>1880.3782505910167</v>
      </c>
    </row>
    <row r="149" spans="1:13" ht="15.75" customHeight="1" thickBot="1" x14ac:dyDescent="0.3">
      <c r="A149" s="29"/>
      <c r="B149" s="24" t="s">
        <v>24</v>
      </c>
      <c r="C149" s="13">
        <v>2.4</v>
      </c>
      <c r="D149" s="13" t="s">
        <v>4</v>
      </c>
      <c r="E149" s="14">
        <v>1.2</v>
      </c>
      <c r="F149" s="13" t="s">
        <v>4</v>
      </c>
      <c r="G149" s="14">
        <v>0.78</v>
      </c>
      <c r="H149" s="122"/>
      <c r="I149" s="110">
        <f>'Tabela Base Casa 7 Brasil'!I147*'Indices de Tabelas'!$C$2</f>
        <v>2467.4940898345158</v>
      </c>
      <c r="J149" s="69">
        <f t="shared" si="32"/>
        <v>1825</v>
      </c>
      <c r="K149" s="34">
        <f t="shared" si="33"/>
        <v>1901.9444444444448</v>
      </c>
      <c r="L149" s="35">
        <f t="shared" si="34"/>
        <v>1901.9444444444448</v>
      </c>
      <c r="M149" s="35">
        <f t="shared" si="35"/>
        <v>2023.3451536643031</v>
      </c>
    </row>
    <row r="150" spans="1:13" ht="15.75" customHeight="1" thickBot="1" x14ac:dyDescent="0.3">
      <c r="A150" s="29"/>
      <c r="B150" s="24" t="s">
        <v>24</v>
      </c>
      <c r="C150" s="15">
        <v>2.6</v>
      </c>
      <c r="D150" s="15" t="s">
        <v>4</v>
      </c>
      <c r="E150" s="113">
        <v>1.2</v>
      </c>
      <c r="F150" s="15" t="s">
        <v>4</v>
      </c>
      <c r="G150" s="113">
        <v>0.78</v>
      </c>
      <c r="H150" s="122"/>
      <c r="I150" s="110">
        <f>'Tabela Base Casa 7 Brasil'!I148*'Indices de Tabelas'!$C$2</f>
        <v>2697.9905437352249</v>
      </c>
      <c r="J150" s="69">
        <f t="shared" si="32"/>
        <v>1996</v>
      </c>
      <c r="K150" s="34">
        <f t="shared" si="33"/>
        <v>2079.6111111111113</v>
      </c>
      <c r="L150" s="35">
        <f t="shared" si="34"/>
        <v>2079.6111111111113</v>
      </c>
      <c r="M150" s="35">
        <f t="shared" si="35"/>
        <v>2212.3522458628845</v>
      </c>
    </row>
    <row r="151" spans="1:13" ht="15.75" customHeight="1" thickBot="1" x14ac:dyDescent="0.3">
      <c r="A151" s="30"/>
      <c r="B151" s="17" t="s">
        <v>24</v>
      </c>
      <c r="C151" s="15">
        <v>2.73</v>
      </c>
      <c r="D151" s="15" t="s">
        <v>4</v>
      </c>
      <c r="E151" s="113">
        <v>1.2</v>
      </c>
      <c r="F151" s="15" t="s">
        <v>4</v>
      </c>
      <c r="G151" s="113">
        <v>0.78</v>
      </c>
      <c r="H151" s="123"/>
      <c r="I151" s="110">
        <f>'Tabela Base Casa 7 Brasil'!I149*'Indices de Tabelas'!$C$2</f>
        <v>2990.5437352245872</v>
      </c>
      <c r="J151" s="69">
        <f t="shared" si="32"/>
        <v>2212</v>
      </c>
      <c r="K151" s="34">
        <f t="shared" si="33"/>
        <v>2305.1111111111122</v>
      </c>
      <c r="L151" s="35">
        <f t="shared" si="34"/>
        <v>2305.1111111111122</v>
      </c>
      <c r="M151" s="35">
        <f t="shared" si="35"/>
        <v>2452.2458628841619</v>
      </c>
    </row>
    <row r="152" spans="1:13" ht="15.75" thickBot="1" x14ac:dyDescent="0.3"/>
    <row r="153" spans="1:13" ht="16.5" thickBot="1" x14ac:dyDescent="0.3">
      <c r="A153" s="6" t="s">
        <v>21</v>
      </c>
      <c r="B153" s="9"/>
      <c r="C153" s="7"/>
      <c r="D153" s="7"/>
      <c r="E153" s="7"/>
      <c r="F153" s="7"/>
      <c r="G153" s="7"/>
      <c r="H153" s="7"/>
      <c r="I153" s="8"/>
      <c r="J153" s="7"/>
      <c r="K153" s="7"/>
      <c r="L153" s="7"/>
      <c r="M153" s="8"/>
    </row>
    <row r="154" spans="1:13" ht="15.75" customHeight="1" thickBot="1" x14ac:dyDescent="0.3">
      <c r="A154" s="10"/>
      <c r="B154" s="25" t="s">
        <v>9</v>
      </c>
      <c r="C154" s="19" t="s">
        <v>1</v>
      </c>
      <c r="D154" s="20"/>
      <c r="E154" s="19" t="s">
        <v>2</v>
      </c>
      <c r="F154" s="20"/>
      <c r="G154" s="21" t="s">
        <v>3</v>
      </c>
      <c r="H154" s="26"/>
      <c r="I154" s="27" t="s">
        <v>5</v>
      </c>
      <c r="J154" s="68" t="s">
        <v>26</v>
      </c>
      <c r="K154" s="28" t="s">
        <v>39</v>
      </c>
      <c r="L154" s="28" t="s">
        <v>40</v>
      </c>
      <c r="M154" s="28" t="s">
        <v>41</v>
      </c>
    </row>
    <row r="155" spans="1:13" ht="15.75" customHeight="1" thickBot="1" x14ac:dyDescent="0.3">
      <c r="A155" s="29"/>
      <c r="B155" s="22" t="s">
        <v>23</v>
      </c>
      <c r="C155" s="18">
        <v>1.8</v>
      </c>
      <c r="D155" s="18" t="s">
        <v>4</v>
      </c>
      <c r="E155" s="23">
        <v>1</v>
      </c>
      <c r="F155" s="18" t="s">
        <v>4</v>
      </c>
      <c r="G155" s="23">
        <v>0.78</v>
      </c>
      <c r="H155" s="170"/>
      <c r="I155" s="110">
        <f>'Tabela Base Casa 7 Brasil'!I153*'Indices de Tabelas'!$C$2</f>
        <v>1697.695035460993</v>
      </c>
      <c r="J155" s="69">
        <f t="shared" ref="J155:J166" si="36">ROUNDDOWN((I155*(1-$C$274)*(1-$E$274)*(1-$G$274)),0)</f>
        <v>1256</v>
      </c>
      <c r="K155" s="34">
        <f t="shared" ref="K155:K166" si="37">I155*(1-$C$275)*(1-$E$275)</f>
        <v>1308.5833333333335</v>
      </c>
      <c r="L155" s="35">
        <f t="shared" ref="L155:L166" si="38">I155*(1-$C$276)*(1-$E$275)</f>
        <v>1308.5833333333335</v>
      </c>
      <c r="M155" s="35">
        <f t="shared" ref="M155:M166" si="39">I155*(1-$C$277)</f>
        <v>1392.1099290780144</v>
      </c>
    </row>
    <row r="156" spans="1:13" ht="15.75" customHeight="1" thickBot="1" x14ac:dyDescent="0.3">
      <c r="A156" s="29"/>
      <c r="B156" s="172" t="s">
        <v>23</v>
      </c>
      <c r="C156" s="13">
        <v>2</v>
      </c>
      <c r="D156" s="13" t="s">
        <v>4</v>
      </c>
      <c r="E156" s="14">
        <v>1</v>
      </c>
      <c r="F156" s="13" t="s">
        <v>4</v>
      </c>
      <c r="G156" s="14">
        <v>0.78</v>
      </c>
      <c r="H156" s="122"/>
      <c r="I156" s="110">
        <f>'Tabela Base Casa 7 Brasil'!I154*'Indices de Tabelas'!$C$2</f>
        <v>1815.8983451536649</v>
      </c>
      <c r="J156" s="69">
        <f t="shared" si="36"/>
        <v>1343</v>
      </c>
      <c r="K156" s="34">
        <f t="shared" si="37"/>
        <v>1399.694444444445</v>
      </c>
      <c r="L156" s="35">
        <f t="shared" si="38"/>
        <v>1399.694444444445</v>
      </c>
      <c r="M156" s="35">
        <f t="shared" si="39"/>
        <v>1489.0366430260053</v>
      </c>
    </row>
    <row r="157" spans="1:13" ht="15.75" customHeight="1" thickBot="1" x14ac:dyDescent="0.3">
      <c r="A157" s="29"/>
      <c r="B157" s="24" t="s">
        <v>23</v>
      </c>
      <c r="C157" s="13">
        <v>2.2000000000000002</v>
      </c>
      <c r="D157" s="13" t="s">
        <v>4</v>
      </c>
      <c r="E157" s="14">
        <v>1</v>
      </c>
      <c r="F157" s="13" t="s">
        <v>4</v>
      </c>
      <c r="G157" s="14">
        <v>0.78</v>
      </c>
      <c r="H157" s="122"/>
      <c r="I157" s="110">
        <f>'Tabela Base Casa 7 Brasil'!I155*'Indices de Tabelas'!$C$2</f>
        <v>2021.2765957446811</v>
      </c>
      <c r="J157" s="69">
        <f t="shared" si="36"/>
        <v>1495</v>
      </c>
      <c r="K157" s="34">
        <f t="shared" si="37"/>
        <v>1558.0000000000002</v>
      </c>
      <c r="L157" s="35">
        <f t="shared" si="38"/>
        <v>1558.0000000000002</v>
      </c>
      <c r="M157" s="35">
        <f t="shared" si="39"/>
        <v>1657.4468085106387</v>
      </c>
    </row>
    <row r="158" spans="1:13" ht="15.75" customHeight="1" thickBot="1" x14ac:dyDescent="0.3">
      <c r="A158" s="29"/>
      <c r="B158" s="24" t="s">
        <v>23</v>
      </c>
      <c r="C158" s="13">
        <v>2.4</v>
      </c>
      <c r="D158" s="13" t="s">
        <v>4</v>
      </c>
      <c r="E158" s="14">
        <v>1.2</v>
      </c>
      <c r="F158" s="13" t="s">
        <v>4</v>
      </c>
      <c r="G158" s="14">
        <v>0.78</v>
      </c>
      <c r="H158" s="122"/>
      <c r="I158" s="110">
        <f>'Tabela Base Casa 7 Brasil'!I156*'Indices de Tabelas'!$C$2</f>
        <v>2244.3853427895974</v>
      </c>
      <c r="J158" s="69">
        <f t="shared" si="36"/>
        <v>1660</v>
      </c>
      <c r="K158" s="34">
        <f t="shared" si="37"/>
        <v>1729.9722222222217</v>
      </c>
      <c r="L158" s="35">
        <f t="shared" si="38"/>
        <v>1729.9722222222217</v>
      </c>
      <c r="M158" s="35">
        <f t="shared" si="39"/>
        <v>1840.3959810874701</v>
      </c>
    </row>
    <row r="159" spans="1:13" ht="15.75" customHeight="1" thickBot="1" x14ac:dyDescent="0.3">
      <c r="A159" s="29"/>
      <c r="B159" s="17" t="s">
        <v>23</v>
      </c>
      <c r="C159" s="15">
        <v>2.6</v>
      </c>
      <c r="D159" s="15" t="s">
        <v>4</v>
      </c>
      <c r="E159" s="113">
        <v>1.2</v>
      </c>
      <c r="F159" s="15" t="s">
        <v>4</v>
      </c>
      <c r="G159" s="113">
        <v>0.78</v>
      </c>
      <c r="H159" s="123"/>
      <c r="I159" s="110">
        <f>'Tabela Base Casa 7 Brasil'!I157*'Indices de Tabelas'!$C$2</f>
        <v>2374.4089834515362</v>
      </c>
      <c r="J159" s="69">
        <f t="shared" si="36"/>
        <v>1756</v>
      </c>
      <c r="K159" s="34">
        <f t="shared" si="37"/>
        <v>1830.1944444444441</v>
      </c>
      <c r="L159" s="35">
        <f t="shared" si="38"/>
        <v>1830.1944444444441</v>
      </c>
      <c r="M159" s="35">
        <f t="shared" si="39"/>
        <v>1947.0153664302597</v>
      </c>
    </row>
    <row r="160" spans="1:13" ht="15.75" customHeight="1" thickBot="1" x14ac:dyDescent="0.3">
      <c r="A160" s="29"/>
      <c r="B160" s="17" t="s">
        <v>23</v>
      </c>
      <c r="C160" s="15">
        <v>2.73</v>
      </c>
      <c r="D160" s="15" t="s">
        <v>4</v>
      </c>
      <c r="E160" s="113">
        <v>1.2</v>
      </c>
      <c r="F160" s="15" t="s">
        <v>4</v>
      </c>
      <c r="G160" s="113">
        <v>0.78</v>
      </c>
      <c r="H160" s="123"/>
      <c r="I160" s="110">
        <f>'Tabela Base Casa 7 Brasil'!I158*'Indices de Tabelas'!$C$2</f>
        <v>2669.9172576832152</v>
      </c>
      <c r="J160" s="69">
        <f t="shared" si="36"/>
        <v>1975</v>
      </c>
      <c r="K160" s="34">
        <f t="shared" si="37"/>
        <v>2057.9722222222222</v>
      </c>
      <c r="L160" s="35">
        <f t="shared" si="38"/>
        <v>2057.9722222222222</v>
      </c>
      <c r="M160" s="35">
        <f t="shared" si="39"/>
        <v>2189.3321513002365</v>
      </c>
    </row>
    <row r="161" spans="1:13" ht="15.75" customHeight="1" thickBot="1" x14ac:dyDescent="0.3">
      <c r="A161" s="29"/>
      <c r="B161" s="107" t="s">
        <v>24</v>
      </c>
      <c r="C161" s="108">
        <v>1.8</v>
      </c>
      <c r="D161" s="108" t="s">
        <v>4</v>
      </c>
      <c r="E161" s="109">
        <v>1</v>
      </c>
      <c r="F161" s="108" t="s">
        <v>4</v>
      </c>
      <c r="G161" s="109">
        <v>0.78</v>
      </c>
      <c r="H161" s="120"/>
      <c r="I161" s="110">
        <f>'Tabela Base Casa 7 Brasil'!I159*'Indices de Tabelas'!$C$2</f>
        <v>1830.6737588652481</v>
      </c>
      <c r="J161" s="69">
        <f t="shared" si="36"/>
        <v>1354</v>
      </c>
      <c r="K161" s="34">
        <f t="shared" si="37"/>
        <v>1411.0833333333335</v>
      </c>
      <c r="L161" s="35">
        <f t="shared" si="38"/>
        <v>1411.0833333333335</v>
      </c>
      <c r="M161" s="35">
        <f t="shared" si="39"/>
        <v>1501.1524822695037</v>
      </c>
    </row>
    <row r="162" spans="1:13" ht="15.75" customHeight="1" thickBot="1" x14ac:dyDescent="0.3">
      <c r="A162" s="29"/>
      <c r="B162" s="24" t="s">
        <v>24</v>
      </c>
      <c r="C162" s="13">
        <v>2</v>
      </c>
      <c r="D162" s="13" t="s">
        <v>4</v>
      </c>
      <c r="E162" s="14">
        <v>1</v>
      </c>
      <c r="F162" s="13" t="s">
        <v>4</v>
      </c>
      <c r="G162" s="14">
        <v>0.78</v>
      </c>
      <c r="H162" s="122"/>
      <c r="I162" s="110">
        <f>'Tabela Base Casa 7 Brasil'!I160*'Indices de Tabelas'!$C$2</f>
        <v>1963.6524822695039</v>
      </c>
      <c r="J162" s="69">
        <f t="shared" si="36"/>
        <v>1453</v>
      </c>
      <c r="K162" s="34">
        <f t="shared" si="37"/>
        <v>1513.5833333333335</v>
      </c>
      <c r="L162" s="35">
        <f t="shared" si="38"/>
        <v>1513.5833333333335</v>
      </c>
      <c r="M162" s="35">
        <f t="shared" si="39"/>
        <v>1610.1950354609933</v>
      </c>
    </row>
    <row r="163" spans="1:13" ht="15.75" customHeight="1" thickBot="1" x14ac:dyDescent="0.3">
      <c r="A163" s="29"/>
      <c r="B163" s="24" t="s">
        <v>24</v>
      </c>
      <c r="C163" s="13">
        <v>2.2000000000000002</v>
      </c>
      <c r="D163" s="13" t="s">
        <v>4</v>
      </c>
      <c r="E163" s="14">
        <v>1</v>
      </c>
      <c r="F163" s="13" t="s">
        <v>4</v>
      </c>
      <c r="G163" s="14">
        <v>0.78</v>
      </c>
      <c r="H163" s="122"/>
      <c r="I163" s="110">
        <f>'Tabela Base Casa 7 Brasil'!I161*'Indices de Tabelas'!$C$2</f>
        <v>2200.0591016548465</v>
      </c>
      <c r="J163" s="69">
        <f t="shared" si="36"/>
        <v>1627</v>
      </c>
      <c r="K163" s="34">
        <f t="shared" si="37"/>
        <v>1695.8055555555557</v>
      </c>
      <c r="L163" s="35">
        <f t="shared" si="38"/>
        <v>1695.8055555555557</v>
      </c>
      <c r="M163" s="35">
        <f t="shared" si="39"/>
        <v>1804.0484633569743</v>
      </c>
    </row>
    <row r="164" spans="1:13" ht="15.75" customHeight="1" thickBot="1" x14ac:dyDescent="0.3">
      <c r="A164" s="29"/>
      <c r="B164" s="24" t="s">
        <v>24</v>
      </c>
      <c r="C164" s="13">
        <v>2.4</v>
      </c>
      <c r="D164" s="13" t="s">
        <v>4</v>
      </c>
      <c r="E164" s="14">
        <v>1.2</v>
      </c>
      <c r="F164" s="13" t="s">
        <v>4</v>
      </c>
      <c r="G164" s="14">
        <v>0.78</v>
      </c>
      <c r="H164" s="122"/>
      <c r="I164" s="110">
        <f>'Tabela Base Casa 7 Brasil'!I162*'Indices de Tabelas'!$C$2</f>
        <v>2457.1513002364068</v>
      </c>
      <c r="J164" s="69">
        <f t="shared" si="36"/>
        <v>1818</v>
      </c>
      <c r="K164" s="34">
        <f t="shared" si="37"/>
        <v>1893.9722222222224</v>
      </c>
      <c r="L164" s="35">
        <f t="shared" si="38"/>
        <v>1893.9722222222224</v>
      </c>
      <c r="M164" s="35">
        <f t="shared" si="39"/>
        <v>2014.8640661938537</v>
      </c>
    </row>
    <row r="165" spans="1:13" ht="15.75" customHeight="1" thickBot="1" x14ac:dyDescent="0.3">
      <c r="A165" s="29"/>
      <c r="B165" s="24" t="s">
        <v>24</v>
      </c>
      <c r="C165" s="15">
        <v>2.6</v>
      </c>
      <c r="D165" s="15" t="s">
        <v>4</v>
      </c>
      <c r="E165" s="113">
        <v>1.2</v>
      </c>
      <c r="F165" s="15" t="s">
        <v>4</v>
      </c>
      <c r="G165" s="113">
        <v>0.78</v>
      </c>
      <c r="H165" s="122"/>
      <c r="I165" s="110">
        <f>'Tabela Base Casa 7 Brasil'!I163*'Indices de Tabelas'!$C$2</f>
        <v>2604.9054373522458</v>
      </c>
      <c r="J165" s="69">
        <f t="shared" si="36"/>
        <v>1927</v>
      </c>
      <c r="K165" s="34">
        <f t="shared" si="37"/>
        <v>2007.8611111111113</v>
      </c>
      <c r="L165" s="35">
        <f t="shared" si="38"/>
        <v>2007.8611111111113</v>
      </c>
      <c r="M165" s="35">
        <f t="shared" si="39"/>
        <v>2136.0224586288418</v>
      </c>
    </row>
    <row r="166" spans="1:13" ht="15" customHeight="1" thickBot="1" x14ac:dyDescent="0.3">
      <c r="A166" s="30"/>
      <c r="B166" s="17" t="s">
        <v>24</v>
      </c>
      <c r="C166" s="15">
        <v>2.73</v>
      </c>
      <c r="D166" s="15" t="s">
        <v>4</v>
      </c>
      <c r="E166" s="113">
        <v>1.2</v>
      </c>
      <c r="F166" s="15" t="s">
        <v>4</v>
      </c>
      <c r="G166" s="113">
        <v>0.78</v>
      </c>
      <c r="H166" s="123"/>
      <c r="I166" s="110">
        <f>'Tabela Base Casa 7 Brasil'!I164*'Indices de Tabelas'!$C$2</f>
        <v>2891.5484633569745</v>
      </c>
      <c r="J166" s="69">
        <f t="shared" si="36"/>
        <v>2139</v>
      </c>
      <c r="K166" s="34">
        <f t="shared" si="37"/>
        <v>2228.8055555555561</v>
      </c>
      <c r="L166" s="35">
        <f t="shared" si="38"/>
        <v>2228.8055555555561</v>
      </c>
      <c r="M166" s="35">
        <f t="shared" si="39"/>
        <v>2371.0697399527194</v>
      </c>
    </row>
    <row r="167" spans="1:13" ht="21.75" customHeight="1" thickBot="1" x14ac:dyDescent="0.3"/>
    <row r="168" spans="1:13" ht="32.25" thickBot="1" x14ac:dyDescent="0.3">
      <c r="A168" s="64" t="s">
        <v>30</v>
      </c>
      <c r="B168" s="65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</row>
    <row r="169" spans="1:13" ht="15.75" customHeight="1" thickBot="1" x14ac:dyDescent="0.3"/>
    <row r="170" spans="1:13" ht="16.5" customHeight="1" thickBot="1" x14ac:dyDescent="0.3">
      <c r="A170" s="43" t="s">
        <v>53</v>
      </c>
      <c r="B170" s="129"/>
      <c r="C170" s="130"/>
      <c r="D170" s="130"/>
      <c r="E170" s="130"/>
      <c r="F170" s="130"/>
      <c r="G170" s="130"/>
      <c r="H170" s="130"/>
      <c r="I170" s="131"/>
      <c r="J170" s="7"/>
      <c r="K170" s="7"/>
      <c r="L170" s="7"/>
      <c r="M170" s="8"/>
    </row>
    <row r="171" spans="1:13" ht="15.75" customHeight="1" thickBot="1" x14ac:dyDescent="0.3">
      <c r="A171" s="100"/>
      <c r="B171" s="132" t="s">
        <v>9</v>
      </c>
      <c r="C171" s="133" t="s">
        <v>1</v>
      </c>
      <c r="D171" s="134"/>
      <c r="E171" s="133" t="s">
        <v>2</v>
      </c>
      <c r="F171" s="134"/>
      <c r="G171" s="133" t="s">
        <v>3</v>
      </c>
      <c r="H171" s="135"/>
      <c r="I171" s="133" t="s">
        <v>5</v>
      </c>
      <c r="J171" s="68" t="s">
        <v>26</v>
      </c>
      <c r="K171" s="28" t="s">
        <v>39</v>
      </c>
      <c r="L171" s="28" t="s">
        <v>40</v>
      </c>
      <c r="M171" s="28" t="s">
        <v>41</v>
      </c>
    </row>
    <row r="172" spans="1:13" ht="39.75" customHeight="1" thickBot="1" x14ac:dyDescent="0.3">
      <c r="A172" s="30"/>
      <c r="B172" s="138" t="s">
        <v>55</v>
      </c>
      <c r="C172" s="61">
        <v>1.6</v>
      </c>
      <c r="D172" s="61" t="s">
        <v>4</v>
      </c>
      <c r="E172" s="14">
        <v>0.4</v>
      </c>
      <c r="F172" s="61" t="s">
        <v>4</v>
      </c>
      <c r="G172" s="14">
        <v>0.75</v>
      </c>
      <c r="H172" s="139"/>
      <c r="I172" s="110">
        <f>'Tabela Base Casa 7 Brasil'!I170*'Indices de Tabelas'!$C$2</f>
        <v>1529.2553191489362</v>
      </c>
      <c r="J172" s="69">
        <f>ROUNDDOWN((I172*(1-$C$274)*(1-$E$274)*(1-$G$274)),0)</f>
        <v>1131</v>
      </c>
      <c r="K172" s="34">
        <f>I172*(1-$C$275)*(1-$E$275)</f>
        <v>1178.75</v>
      </c>
      <c r="L172" s="35">
        <f>I172*(1-$C$276)*(1-$E$275)</f>
        <v>1178.75</v>
      </c>
      <c r="M172" s="35">
        <f>I172*(1-$C$277)</f>
        <v>1253.9893617021278</v>
      </c>
    </row>
    <row r="173" spans="1:13" ht="39.75" customHeight="1" thickBot="1" x14ac:dyDescent="0.3">
      <c r="A173" s="29"/>
      <c r="B173" s="136" t="s">
        <v>54</v>
      </c>
      <c r="C173" s="125">
        <v>1.8</v>
      </c>
      <c r="D173" s="125" t="s">
        <v>4</v>
      </c>
      <c r="E173" s="109">
        <v>0.4</v>
      </c>
      <c r="F173" s="125" t="s">
        <v>4</v>
      </c>
      <c r="G173" s="109">
        <v>0.75</v>
      </c>
      <c r="H173" s="137"/>
      <c r="I173" s="110">
        <f>'Tabela Base Casa 7 Brasil'!I171*'Indices de Tabelas'!$C$2</f>
        <v>1580.9692671394803</v>
      </c>
      <c r="J173" s="69">
        <f>ROUNDDOWN((I173*(1-$C$274)*(1-$E$274)*(1-$G$274)),0)</f>
        <v>1169</v>
      </c>
      <c r="K173" s="34">
        <f>I173*(1-$C$275)*(1-$E$275)</f>
        <v>1218.6111111111113</v>
      </c>
      <c r="L173" s="35">
        <f>I173*(1-$C$276)*(1-$E$275)</f>
        <v>1218.6111111111113</v>
      </c>
      <c r="M173" s="35">
        <f>I173*(1-$C$277)</f>
        <v>1296.3947990543738</v>
      </c>
    </row>
    <row r="174" spans="1:13" ht="39.75" customHeight="1" thickBot="1" x14ac:dyDescent="0.3">
      <c r="A174" s="142"/>
      <c r="B174" s="143" t="s">
        <v>57</v>
      </c>
      <c r="C174" s="62">
        <v>1.6</v>
      </c>
      <c r="D174" s="62" t="s">
        <v>4</v>
      </c>
      <c r="E174" s="113">
        <v>0.4</v>
      </c>
      <c r="F174" s="62" t="s">
        <v>4</v>
      </c>
      <c r="G174" s="113">
        <v>0.75</v>
      </c>
      <c r="H174" s="144"/>
      <c r="I174" s="110">
        <f>'Tabela Base Casa 7 Brasil'!I172*'Indices de Tabelas'!$C$2</f>
        <v>1282.5059101654847</v>
      </c>
      <c r="J174" s="69">
        <f>ROUNDDOWN((I174*(1-$C$274)*(1-$E$274)*(1-$G$274)),0)</f>
        <v>949</v>
      </c>
      <c r="K174" s="34">
        <f>I174*(1-$C$275)*(1-$E$275)</f>
        <v>988.55555555555566</v>
      </c>
      <c r="L174" s="35">
        <f>I174*(1-$C$276)*(1-$E$275)</f>
        <v>988.55555555555566</v>
      </c>
      <c r="M174" s="35">
        <f>I174*(1-$C$277)</f>
        <v>1051.6548463356976</v>
      </c>
    </row>
    <row r="175" spans="1:13" ht="39.75" customHeight="1" x14ac:dyDescent="0.25">
      <c r="A175" s="140"/>
      <c r="B175" s="78" t="s">
        <v>56</v>
      </c>
      <c r="C175" s="125">
        <v>1.8</v>
      </c>
      <c r="D175" s="125" t="s">
        <v>4</v>
      </c>
      <c r="E175" s="109">
        <v>0.4</v>
      </c>
      <c r="F175" s="125" t="s">
        <v>4</v>
      </c>
      <c r="G175" s="109">
        <v>0.75</v>
      </c>
      <c r="H175" s="141"/>
      <c r="I175" s="110">
        <f>'Tabela Base Casa 7 Brasil'!I173*'Indices de Tabelas'!$C$2</f>
        <v>1319.4444444444446</v>
      </c>
      <c r="J175" s="69">
        <f>ROUNDDOWN((I175*(1-$C$274)*(1-$E$274)*(1-$G$274)),0)</f>
        <v>976</v>
      </c>
      <c r="K175" s="34">
        <f>I175*(1-$C$275)*(1-$E$275)</f>
        <v>1017.0277777777778</v>
      </c>
      <c r="L175" s="35">
        <f>I175*(1-$C$276)*(1-$E$275)</f>
        <v>1017.0277777777778</v>
      </c>
      <c r="M175" s="35">
        <f>I175*(1-$C$277)</f>
        <v>1081.9444444444446</v>
      </c>
    </row>
    <row r="176" spans="1:13" ht="15.75" customHeight="1" thickBot="1" x14ac:dyDescent="0.3">
      <c r="A176" s="29"/>
      <c r="B176" s="145"/>
      <c r="C176" s="146"/>
      <c r="D176" s="146"/>
      <c r="E176" s="97"/>
      <c r="F176" s="146"/>
      <c r="G176" s="97"/>
      <c r="H176" s="77"/>
      <c r="I176" s="126"/>
    </row>
    <row r="177" spans="1:13" ht="16.5" customHeight="1" thickBot="1" x14ac:dyDescent="0.3">
      <c r="A177" s="6" t="s">
        <v>58</v>
      </c>
      <c r="B177" s="129"/>
      <c r="C177" s="130"/>
      <c r="D177" s="130"/>
      <c r="E177" s="130"/>
      <c r="F177" s="130"/>
      <c r="G177" s="130"/>
      <c r="H177" s="130"/>
      <c r="I177" s="131"/>
      <c r="J177" s="7"/>
      <c r="K177" s="7"/>
      <c r="L177" s="7"/>
      <c r="M177" s="8"/>
    </row>
    <row r="178" spans="1:13" ht="15.75" customHeight="1" thickBot="1" x14ac:dyDescent="0.3">
      <c r="A178" s="147"/>
      <c r="B178" s="148" t="s">
        <v>9</v>
      </c>
      <c r="C178" s="133" t="s">
        <v>1</v>
      </c>
      <c r="D178" s="134"/>
      <c r="E178" s="133" t="s">
        <v>2</v>
      </c>
      <c r="F178" s="134"/>
      <c r="G178" s="133" t="s">
        <v>3</v>
      </c>
      <c r="H178" s="135"/>
      <c r="I178" s="133" t="s">
        <v>5</v>
      </c>
      <c r="J178" s="68" t="s">
        <v>26</v>
      </c>
      <c r="K178" s="28" t="s">
        <v>39</v>
      </c>
      <c r="L178" s="28" t="s">
        <v>40</v>
      </c>
      <c r="M178" s="28" t="s">
        <v>41</v>
      </c>
    </row>
    <row r="179" spans="1:13" ht="39.75" customHeight="1" thickBot="1" x14ac:dyDescent="0.3">
      <c r="A179" s="149"/>
      <c r="B179" s="152" t="s">
        <v>60</v>
      </c>
      <c r="C179" s="61">
        <v>1.6</v>
      </c>
      <c r="D179" s="61" t="s">
        <v>4</v>
      </c>
      <c r="E179" s="14">
        <v>0.4</v>
      </c>
      <c r="F179" s="61" t="s">
        <v>4</v>
      </c>
      <c r="G179" s="14">
        <v>0.75</v>
      </c>
      <c r="H179" s="153"/>
      <c r="I179" s="110">
        <f>'Tabela Base Casa 7 Brasil'!I177*'Indices de Tabelas'!$C$2</f>
        <v>1560.2836879432623</v>
      </c>
      <c r="J179" s="69">
        <f>ROUNDDOWN((I179*(1-$C$274)*(1-$E$274)*(1-$G$274)),0)</f>
        <v>1154</v>
      </c>
      <c r="K179" s="34">
        <f>I179*(1-$C$275)*(1-$E$275)</f>
        <v>1202.6666666666665</v>
      </c>
      <c r="L179" s="35">
        <f>I179*(1-$C$276)*(1-$E$275)</f>
        <v>1202.6666666666665</v>
      </c>
      <c r="M179" s="35">
        <f>I179*(1-$C$277)</f>
        <v>1279.4326241134752</v>
      </c>
    </row>
    <row r="180" spans="1:13" ht="39.75" customHeight="1" thickBot="1" x14ac:dyDescent="0.3">
      <c r="A180" s="149"/>
      <c r="B180" s="150" t="s">
        <v>59</v>
      </c>
      <c r="C180" s="125">
        <v>1.8</v>
      </c>
      <c r="D180" s="125" t="s">
        <v>4</v>
      </c>
      <c r="E180" s="109">
        <v>0.4</v>
      </c>
      <c r="F180" s="125" t="s">
        <v>4</v>
      </c>
      <c r="G180" s="109">
        <v>0.75</v>
      </c>
      <c r="H180" s="151"/>
      <c r="I180" s="110">
        <f>'Tabela Base Casa 7 Brasil'!I178*'Indices de Tabelas'!$C$2</f>
        <v>1616.4302600472813</v>
      </c>
      <c r="J180" s="69">
        <f>ROUNDDOWN((I180*(1-$C$274)*(1-$E$274)*(1-$G$274)),0)</f>
        <v>1196</v>
      </c>
      <c r="K180" s="34">
        <f>I180*(1-$C$275)*(1-$E$275)</f>
        <v>1245.9444444444446</v>
      </c>
      <c r="L180" s="35">
        <f>I180*(1-$C$276)*(1-$E$275)</f>
        <v>1245.9444444444446</v>
      </c>
      <c r="M180" s="35">
        <f>I180*(1-$C$277)</f>
        <v>1325.4728132387709</v>
      </c>
    </row>
    <row r="181" spans="1:13" ht="39.75" customHeight="1" thickBot="1" x14ac:dyDescent="0.3">
      <c r="A181" s="156"/>
      <c r="B181" s="157" t="s">
        <v>62</v>
      </c>
      <c r="C181" s="62">
        <v>1.6</v>
      </c>
      <c r="D181" s="62" t="s">
        <v>4</v>
      </c>
      <c r="E181" s="113">
        <v>0.4</v>
      </c>
      <c r="F181" s="62" t="s">
        <v>4</v>
      </c>
      <c r="G181" s="113">
        <v>0.75</v>
      </c>
      <c r="H181" s="158"/>
      <c r="I181" s="110">
        <f>'Tabela Base Casa 7 Brasil'!I179*'Indices de Tabelas'!$C$2</f>
        <v>1313.5342789598105</v>
      </c>
      <c r="J181" s="69">
        <f>ROUNDDOWN((I181*(1-$C$274)*(1-$E$274)*(1-$G$274)),0)</f>
        <v>971</v>
      </c>
      <c r="K181" s="34">
        <f>I181*(1-$C$275)*(1-$E$275)</f>
        <v>1012.4722222222221</v>
      </c>
      <c r="L181" s="35">
        <f>I181*(1-$C$276)*(1-$E$275)</f>
        <v>1012.4722222222221</v>
      </c>
      <c r="M181" s="35">
        <f>I181*(1-$C$277)</f>
        <v>1077.0981087470448</v>
      </c>
    </row>
    <row r="182" spans="1:13" ht="39.75" customHeight="1" x14ac:dyDescent="0.25">
      <c r="A182" s="154"/>
      <c r="B182" s="155" t="s">
        <v>61</v>
      </c>
      <c r="C182" s="125">
        <v>1.8</v>
      </c>
      <c r="D182" s="125" t="s">
        <v>4</v>
      </c>
      <c r="E182" s="109">
        <v>0.4</v>
      </c>
      <c r="F182" s="125" t="s">
        <v>4</v>
      </c>
      <c r="G182" s="109">
        <v>0.75</v>
      </c>
      <c r="H182" s="151"/>
      <c r="I182" s="110">
        <f>'Tabela Base Casa 7 Brasil'!I180*'Indices de Tabelas'!$C$2</f>
        <v>1350.4728132387709</v>
      </c>
      <c r="J182" s="69">
        <f>ROUNDDOWN((I182*(1-$C$274)*(1-$E$274)*(1-$G$274)),0)</f>
        <v>999</v>
      </c>
      <c r="K182" s="34">
        <f>I182*(1-$C$275)*(1-$E$275)</f>
        <v>1040.9444444444446</v>
      </c>
      <c r="L182" s="35">
        <f>I182*(1-$C$276)*(1-$E$275)</f>
        <v>1040.9444444444446</v>
      </c>
      <c r="M182" s="35">
        <f>I182*(1-$C$277)</f>
        <v>1107.3877068557922</v>
      </c>
    </row>
    <row r="183" spans="1:13" ht="15.75" customHeight="1" thickBot="1" x14ac:dyDescent="0.3">
      <c r="A183" s="59"/>
      <c r="B183" s="159"/>
      <c r="C183" s="146"/>
      <c r="D183" s="146"/>
      <c r="E183" s="97"/>
      <c r="F183" s="146"/>
      <c r="G183" s="97"/>
      <c r="H183" s="160"/>
      <c r="I183" s="160"/>
    </row>
    <row r="184" spans="1:13" ht="16.5" customHeight="1" thickBot="1" x14ac:dyDescent="0.3">
      <c r="A184" s="6" t="s">
        <v>63</v>
      </c>
      <c r="B184" s="129"/>
      <c r="C184" s="130"/>
      <c r="D184" s="130"/>
      <c r="E184" s="130"/>
      <c r="F184" s="130"/>
      <c r="G184" s="130"/>
      <c r="H184" s="130"/>
      <c r="I184" s="131"/>
      <c r="J184" s="7"/>
      <c r="K184" s="7"/>
      <c r="L184" s="7"/>
      <c r="M184" s="8"/>
    </row>
    <row r="185" spans="1:13" ht="15.75" customHeight="1" thickBot="1" x14ac:dyDescent="0.3">
      <c r="A185" s="147"/>
      <c r="B185" s="132" t="s">
        <v>9</v>
      </c>
      <c r="C185" s="133" t="s">
        <v>1</v>
      </c>
      <c r="D185" s="134"/>
      <c r="E185" s="133" t="s">
        <v>2</v>
      </c>
      <c r="F185" s="134"/>
      <c r="G185" s="133" t="s">
        <v>3</v>
      </c>
      <c r="H185" s="135"/>
      <c r="I185" s="133" t="s">
        <v>5</v>
      </c>
      <c r="J185" s="68" t="s">
        <v>26</v>
      </c>
      <c r="K185" s="28" t="s">
        <v>39</v>
      </c>
      <c r="L185" s="28" t="s">
        <v>40</v>
      </c>
      <c r="M185" s="28" t="s">
        <v>41</v>
      </c>
    </row>
    <row r="186" spans="1:13" ht="39.75" customHeight="1" thickBot="1" x14ac:dyDescent="0.3">
      <c r="A186" s="149"/>
      <c r="B186" s="161" t="s">
        <v>65</v>
      </c>
      <c r="C186" s="162">
        <v>1.6</v>
      </c>
      <c r="D186" s="162" t="s">
        <v>4</v>
      </c>
      <c r="E186" s="163">
        <v>0.4</v>
      </c>
      <c r="F186" s="162" t="s">
        <v>4</v>
      </c>
      <c r="G186" s="163">
        <v>0.75</v>
      </c>
      <c r="H186" s="164"/>
      <c r="I186" s="110">
        <f>'Tabela Base Casa 7 Brasil'!I184*'Indices de Tabelas'!$C$2</f>
        <v>1560.2836879432623</v>
      </c>
      <c r="J186" s="69">
        <f>ROUNDDOWN((I186*(1-$C$274)*(1-$E$274)*(1-$G$274)),0)</f>
        <v>1154</v>
      </c>
      <c r="K186" s="34">
        <f>I186*(1-$C$275)*(1-$E$275)</f>
        <v>1202.6666666666665</v>
      </c>
      <c r="L186" s="35">
        <f>I186*(1-$C$276)*(1-$E$275)</f>
        <v>1202.6666666666665</v>
      </c>
      <c r="M186" s="35">
        <f>I186*(1-$C$277)</f>
        <v>1279.4326241134752</v>
      </c>
    </row>
    <row r="187" spans="1:13" ht="39.75" customHeight="1" thickBot="1" x14ac:dyDescent="0.3">
      <c r="A187" s="149"/>
      <c r="B187" s="155" t="s">
        <v>64</v>
      </c>
      <c r="C187" s="125">
        <v>1.8</v>
      </c>
      <c r="D187" s="125" t="s">
        <v>4</v>
      </c>
      <c r="E187" s="109">
        <v>0.4</v>
      </c>
      <c r="F187" s="125" t="s">
        <v>4</v>
      </c>
      <c r="G187" s="109">
        <v>0.75</v>
      </c>
      <c r="H187" s="151"/>
      <c r="I187" s="110">
        <f>'Tabela Base Casa 7 Brasil'!I185*'Indices de Tabelas'!$C$2</f>
        <v>1614.9527186761227</v>
      </c>
      <c r="J187" s="69">
        <f>ROUNDDOWN((I187*(1-$C$274)*(1-$E$274)*(1-$G$274)),0)</f>
        <v>1195</v>
      </c>
      <c r="K187" s="34">
        <f>I187*(1-$C$275)*(1-$E$275)</f>
        <v>1244.8055555555554</v>
      </c>
      <c r="L187" s="35">
        <f>I187*(1-$C$276)*(1-$E$275)</f>
        <v>1244.8055555555554</v>
      </c>
      <c r="M187" s="35">
        <f>I187*(1-$C$277)</f>
        <v>1324.2612293144207</v>
      </c>
    </row>
    <row r="188" spans="1:13" ht="39.75" customHeight="1" thickBot="1" x14ac:dyDescent="0.3">
      <c r="A188" s="156"/>
      <c r="B188" s="166" t="s">
        <v>67</v>
      </c>
      <c r="C188" s="62">
        <v>1.6</v>
      </c>
      <c r="D188" s="62" t="s">
        <v>4</v>
      </c>
      <c r="E188" s="113">
        <v>0.4</v>
      </c>
      <c r="F188" s="62" t="s">
        <v>4</v>
      </c>
      <c r="G188" s="113">
        <v>0.75</v>
      </c>
      <c r="H188" s="158"/>
      <c r="I188" s="110">
        <f>'Tabela Base Casa 7 Brasil'!I186*'Indices de Tabelas'!$C$2</f>
        <v>1151.0047281323875</v>
      </c>
      <c r="J188" s="69">
        <f>ROUNDDOWN((I188*(1-$C$274)*(1-$E$274)*(1-$G$274)),0)</f>
        <v>851</v>
      </c>
      <c r="K188" s="34">
        <f>I188*(1-$C$275)*(1-$E$275)</f>
        <v>887.19444444444434</v>
      </c>
      <c r="L188" s="35">
        <f>I188*(1-$C$276)*(1-$E$275)</f>
        <v>887.19444444444434</v>
      </c>
      <c r="M188" s="35">
        <f>I188*(1-$C$277)</f>
        <v>943.82387706855786</v>
      </c>
    </row>
    <row r="189" spans="1:13" ht="39.75" customHeight="1" x14ac:dyDescent="0.25">
      <c r="A189" s="154"/>
      <c r="B189" s="165" t="s">
        <v>66</v>
      </c>
      <c r="C189" s="125">
        <v>1.8</v>
      </c>
      <c r="D189" s="125" t="s">
        <v>4</v>
      </c>
      <c r="E189" s="109">
        <v>0.4</v>
      </c>
      <c r="F189" s="125" t="s">
        <v>4</v>
      </c>
      <c r="G189" s="109">
        <v>0.75</v>
      </c>
      <c r="H189" s="153"/>
      <c r="I189" s="110">
        <f>'Tabela Base Casa 7 Brasil'!I187*'Indices de Tabelas'!$C$2</f>
        <v>1350.4728132387709</v>
      </c>
      <c r="J189" s="69">
        <f>ROUNDDOWN((I189*(1-$C$274)*(1-$E$274)*(1-$G$274)),0)</f>
        <v>999</v>
      </c>
      <c r="K189" s="34">
        <f>I189*(1-$C$275)*(1-$E$275)</f>
        <v>1040.9444444444446</v>
      </c>
      <c r="L189" s="35">
        <f>I189*(1-$C$276)*(1-$E$275)</f>
        <v>1040.9444444444446</v>
      </c>
      <c r="M189" s="35">
        <f>I189*(1-$C$277)</f>
        <v>1107.3877068557922</v>
      </c>
    </row>
    <row r="190" spans="1:13" ht="21.75" customHeight="1" thickBot="1" x14ac:dyDescent="0.3"/>
    <row r="191" spans="1:13" ht="32.25" customHeight="1" thickBot="1" x14ac:dyDescent="0.3">
      <c r="A191" s="64" t="s">
        <v>44</v>
      </c>
      <c r="B191" s="65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</row>
    <row r="192" spans="1:13" ht="15.75" customHeight="1" thickBot="1" x14ac:dyDescent="0.3"/>
    <row r="193" spans="1:13" ht="15.75" customHeight="1" thickBot="1" x14ac:dyDescent="0.3">
      <c r="A193" s="43" t="s">
        <v>42</v>
      </c>
      <c r="B193" s="9"/>
      <c r="C193" s="7"/>
      <c r="D193" s="7"/>
      <c r="E193" s="7"/>
      <c r="F193" s="7"/>
      <c r="G193" s="7"/>
      <c r="H193" s="7"/>
      <c r="I193" s="8"/>
      <c r="J193" s="7"/>
      <c r="K193" s="7"/>
      <c r="L193" s="7"/>
      <c r="M193" s="8"/>
    </row>
    <row r="194" spans="1:13" ht="15.75" customHeight="1" thickBot="1" x14ac:dyDescent="0.3">
      <c r="A194" s="173"/>
      <c r="B194" s="75" t="s">
        <v>9</v>
      </c>
      <c r="C194" s="19" t="s">
        <v>1</v>
      </c>
      <c r="D194" s="20"/>
      <c r="E194" s="19" t="s">
        <v>2</v>
      </c>
      <c r="F194" s="20"/>
      <c r="G194" s="21" t="s">
        <v>3</v>
      </c>
      <c r="H194" s="26"/>
      <c r="I194" s="27" t="s">
        <v>5</v>
      </c>
      <c r="J194" s="68" t="s">
        <v>26</v>
      </c>
      <c r="K194" s="28" t="s">
        <v>39</v>
      </c>
      <c r="L194" s="28" t="s">
        <v>40</v>
      </c>
      <c r="M194" s="28" t="s">
        <v>41</v>
      </c>
    </row>
    <row r="195" spans="1:13" ht="55.5" customHeight="1" thickBot="1" x14ac:dyDescent="0.3">
      <c r="A195" s="174"/>
      <c r="B195" s="175" t="s">
        <v>42</v>
      </c>
      <c r="C195" s="176">
        <v>1.6</v>
      </c>
      <c r="D195" s="176" t="s">
        <v>4</v>
      </c>
      <c r="E195" s="177">
        <v>0.45</v>
      </c>
      <c r="F195" s="176" t="s">
        <v>4</v>
      </c>
      <c r="G195" s="177">
        <v>0.75</v>
      </c>
      <c r="H195" s="178"/>
      <c r="I195" s="110">
        <f>'Tabela Base Casa 7 Brasil'!I193*'Indices de Tabelas'!$C$2</f>
        <v>1606.0874704491728</v>
      </c>
      <c r="J195" s="69">
        <f>ROUNDDOWN((I195*(1-$C$274)*(1-$E$274)*(1-$G$274)),0)</f>
        <v>1188</v>
      </c>
      <c r="K195" s="34">
        <f>I195*(1-$C$275)*(1-$E$275)</f>
        <v>1237.9722222222224</v>
      </c>
      <c r="L195" s="35">
        <f>I195*(1-$C$276)*(1-$E$275)</f>
        <v>1237.9722222222224</v>
      </c>
      <c r="M195" s="35">
        <f>I195*(1-$C$277)</f>
        <v>1316.9917257683217</v>
      </c>
    </row>
    <row r="196" spans="1:13" ht="15.75" customHeight="1" thickBot="1" x14ac:dyDescent="0.3">
      <c r="A196" s="149"/>
      <c r="B196" s="180"/>
      <c r="C196" s="181"/>
      <c r="D196" s="181"/>
      <c r="E196" s="182"/>
      <c r="F196" s="181"/>
      <c r="G196" s="182"/>
      <c r="H196" s="183"/>
      <c r="I196" s="184"/>
    </row>
    <row r="197" spans="1:13" ht="16.5" customHeight="1" thickBot="1" x14ac:dyDescent="0.3">
      <c r="A197" s="43" t="s">
        <v>43</v>
      </c>
      <c r="B197" s="9"/>
      <c r="C197" s="7"/>
      <c r="D197" s="7"/>
      <c r="E197" s="7"/>
      <c r="F197" s="7"/>
      <c r="G197" s="7"/>
      <c r="H197" s="7"/>
      <c r="I197" s="8"/>
      <c r="J197" s="7"/>
      <c r="K197" s="7"/>
      <c r="L197" s="7"/>
      <c r="M197" s="8"/>
    </row>
    <row r="198" spans="1:13" ht="15.75" customHeight="1" thickBot="1" x14ac:dyDescent="0.3">
      <c r="A198" s="173"/>
      <c r="B198" s="75" t="s">
        <v>9</v>
      </c>
      <c r="C198" s="19" t="s">
        <v>1</v>
      </c>
      <c r="D198" s="20"/>
      <c r="E198" s="19" t="s">
        <v>2</v>
      </c>
      <c r="F198" s="20"/>
      <c r="G198" s="21" t="s">
        <v>3</v>
      </c>
      <c r="H198" s="26"/>
      <c r="I198" s="27" t="s">
        <v>5</v>
      </c>
      <c r="J198" s="68" t="s">
        <v>26</v>
      </c>
      <c r="K198" s="28" t="s">
        <v>39</v>
      </c>
      <c r="L198" s="28" t="s">
        <v>40</v>
      </c>
      <c r="M198" s="28" t="s">
        <v>41</v>
      </c>
    </row>
    <row r="199" spans="1:13" ht="55.5" customHeight="1" thickBot="1" x14ac:dyDescent="0.3">
      <c r="A199" s="174"/>
      <c r="B199" s="175" t="s">
        <v>43</v>
      </c>
      <c r="C199" s="176">
        <v>1.6</v>
      </c>
      <c r="D199" s="176" t="s">
        <v>4</v>
      </c>
      <c r="E199" s="177">
        <v>0.45</v>
      </c>
      <c r="F199" s="176" t="s">
        <v>4</v>
      </c>
      <c r="G199" s="177">
        <v>0.75</v>
      </c>
      <c r="H199" s="178"/>
      <c r="I199" s="110">
        <f>'Tabela Base Casa 7 Brasil'!I197*'Indices de Tabelas'!$C$2</f>
        <v>1523.3451536643029</v>
      </c>
      <c r="J199" s="69">
        <f>ROUNDDOWN((I199*(1-$C$274)*(1-$E$274)*(1-$G$274)),0)</f>
        <v>1127</v>
      </c>
      <c r="K199" s="34">
        <f>I199*(1-$C$275)*(1-$E$275)</f>
        <v>1174.1944444444446</v>
      </c>
      <c r="L199" s="35">
        <f>I199*(1-$C$276)*(1-$E$275)</f>
        <v>1174.1944444444446</v>
      </c>
      <c r="M199" s="35">
        <f>I199*(1-$C$277)</f>
        <v>1249.1430260047284</v>
      </c>
    </row>
    <row r="200" spans="1:13" ht="21.75" customHeight="1" thickBot="1" x14ac:dyDescent="0.3"/>
    <row r="201" spans="1:13" ht="32.25" thickBot="1" x14ac:dyDescent="0.3">
      <c r="A201" s="64" t="s">
        <v>31</v>
      </c>
      <c r="B201" s="65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</row>
    <row r="202" spans="1:13" ht="15.75" customHeight="1" x14ac:dyDescent="0.25"/>
    <row r="203" spans="1:13" ht="15.75" customHeight="1" thickBot="1" x14ac:dyDescent="0.3"/>
    <row r="204" spans="1:13" ht="16.5" customHeight="1" thickBot="1" x14ac:dyDescent="0.3">
      <c r="A204" s="6" t="s">
        <v>69</v>
      </c>
      <c r="B204" s="129"/>
      <c r="C204" s="130"/>
      <c r="D204" s="130"/>
      <c r="E204" s="130"/>
      <c r="F204" s="130"/>
      <c r="G204" s="130"/>
      <c r="H204" s="130"/>
      <c r="I204" s="131"/>
      <c r="J204" s="7"/>
      <c r="K204" s="7"/>
      <c r="L204" s="7"/>
      <c r="M204" s="8"/>
    </row>
    <row r="205" spans="1:13" ht="15.75" customHeight="1" thickBot="1" x14ac:dyDescent="0.3">
      <c r="A205" s="100"/>
      <c r="B205" s="132" t="s">
        <v>10</v>
      </c>
      <c r="C205" s="133" t="s">
        <v>1</v>
      </c>
      <c r="D205" s="134"/>
      <c r="E205" s="133" t="s">
        <v>2</v>
      </c>
      <c r="F205" s="134"/>
      <c r="G205" s="133" t="s">
        <v>3</v>
      </c>
      <c r="H205" s="135"/>
      <c r="I205" s="133" t="s">
        <v>5</v>
      </c>
      <c r="J205" s="68" t="s">
        <v>26</v>
      </c>
      <c r="K205" s="28" t="s">
        <v>39</v>
      </c>
      <c r="L205" s="28" t="s">
        <v>40</v>
      </c>
      <c r="M205" s="28" t="s">
        <v>41</v>
      </c>
    </row>
    <row r="206" spans="1:13" ht="33" customHeight="1" thickBot="1" x14ac:dyDescent="0.3">
      <c r="A206" s="29"/>
      <c r="B206" s="107" t="s">
        <v>11</v>
      </c>
      <c r="C206" s="125">
        <v>0.48</v>
      </c>
      <c r="D206" s="125" t="s">
        <v>4</v>
      </c>
      <c r="E206" s="109">
        <v>0.5</v>
      </c>
      <c r="F206" s="125" t="s">
        <v>4</v>
      </c>
      <c r="G206" s="109">
        <v>0.91</v>
      </c>
      <c r="H206" s="120"/>
      <c r="I206" s="110">
        <f>'Tabela Base Casa 7 Brasil'!I204*'Indices de Tabelas'!$C$2</f>
        <v>252.04973500000003</v>
      </c>
      <c r="J206" s="69">
        <f>ROUNDDOWN((I206*(1-$C$274)*(1-$E$274)*(1-$G$274)),0)</f>
        <v>186</v>
      </c>
      <c r="K206" s="34">
        <f>I206*(1-$C$275)*(1-$E$275)</f>
        <v>194.27993573800003</v>
      </c>
      <c r="L206" s="35">
        <f>I206*(1-$C$276)*(1-$E$275)</f>
        <v>194.27993573800003</v>
      </c>
      <c r="M206" s="35">
        <f>I206*(1-$C$277)</f>
        <v>206.68078270000004</v>
      </c>
    </row>
    <row r="207" spans="1:13" ht="33" customHeight="1" thickBot="1" x14ac:dyDescent="0.3">
      <c r="A207" s="29"/>
      <c r="B207" s="24" t="s">
        <v>12</v>
      </c>
      <c r="C207" s="61">
        <v>0.48</v>
      </c>
      <c r="D207" s="61" t="s">
        <v>4</v>
      </c>
      <c r="E207" s="14">
        <v>0.5</v>
      </c>
      <c r="F207" s="61" t="s">
        <v>4</v>
      </c>
      <c r="G207" s="14">
        <v>0.91</v>
      </c>
      <c r="H207" s="122"/>
      <c r="I207" s="110">
        <f>'Tabela Base Casa 7 Brasil'!I205*'Indices de Tabelas'!$C$2</f>
        <v>279.12662000000006</v>
      </c>
      <c r="J207" s="69">
        <f>ROUNDDOWN((I207*(1-$C$274)*(1-$E$274)*(1-$G$274)),0)</f>
        <v>206</v>
      </c>
      <c r="K207" s="34">
        <f>I207*(1-$C$275)*(1-$E$275)</f>
        <v>215.15079869600004</v>
      </c>
      <c r="L207" s="35">
        <f>I207*(1-$C$276)*(1-$E$275)</f>
        <v>215.15079869600004</v>
      </c>
      <c r="M207" s="35">
        <f>I207*(1-$C$277)</f>
        <v>228.88382840000006</v>
      </c>
    </row>
    <row r="208" spans="1:13" ht="33" customHeight="1" thickBot="1" x14ac:dyDescent="0.3">
      <c r="A208" s="30"/>
      <c r="B208" s="17" t="s">
        <v>13</v>
      </c>
      <c r="C208" s="62">
        <v>0.48</v>
      </c>
      <c r="D208" s="62" t="s">
        <v>4</v>
      </c>
      <c r="E208" s="113">
        <v>0.5</v>
      </c>
      <c r="F208" s="62" t="s">
        <v>4</v>
      </c>
      <c r="G208" s="113">
        <v>0.91</v>
      </c>
      <c r="H208" s="123"/>
      <c r="I208" s="110">
        <f>'Tabela Base Casa 7 Brasil'!I206*'Indices de Tabelas'!$C$2</f>
        <v>307.87505900000008</v>
      </c>
      <c r="J208" s="69">
        <f>ROUNDDOWN((I208*(1-$C$274)*(1-$E$274)*(1-$G$274)),0)</f>
        <v>227</v>
      </c>
      <c r="K208" s="34">
        <f>I208*(1-$C$275)*(1-$E$275)</f>
        <v>237.31009547720006</v>
      </c>
      <c r="L208" s="35">
        <f>I208*(1-$C$276)*(1-$E$275)</f>
        <v>237.31009547720006</v>
      </c>
      <c r="M208" s="35">
        <f>I208*(1-$C$277)</f>
        <v>252.45754838000008</v>
      </c>
    </row>
    <row r="209" spans="1:13" ht="15.75" customHeight="1" thickBot="1" x14ac:dyDescent="0.3"/>
    <row r="210" spans="1:13" ht="16.5" customHeight="1" thickBot="1" x14ac:dyDescent="0.3">
      <c r="A210" s="6" t="s">
        <v>70</v>
      </c>
      <c r="B210" s="9"/>
      <c r="C210" s="7"/>
      <c r="D210" s="7"/>
      <c r="E210" s="7"/>
      <c r="F210" s="7"/>
      <c r="G210" s="7"/>
      <c r="H210" s="7"/>
      <c r="I210" s="8"/>
      <c r="J210" s="7"/>
      <c r="K210" s="7"/>
      <c r="L210" s="7"/>
      <c r="M210" s="8"/>
    </row>
    <row r="211" spans="1:13" ht="15.75" customHeight="1" thickBot="1" x14ac:dyDescent="0.3">
      <c r="A211" s="10"/>
      <c r="B211" s="25" t="s">
        <v>10</v>
      </c>
      <c r="C211" s="19" t="s">
        <v>1</v>
      </c>
      <c r="D211" s="20"/>
      <c r="E211" s="19" t="s">
        <v>2</v>
      </c>
      <c r="F211" s="20"/>
      <c r="G211" s="21" t="s">
        <v>3</v>
      </c>
      <c r="H211" s="26"/>
      <c r="I211" s="27" t="s">
        <v>5</v>
      </c>
      <c r="J211" s="68" t="s">
        <v>26</v>
      </c>
      <c r="K211" s="28" t="s">
        <v>39</v>
      </c>
      <c r="L211" s="28" t="s">
        <v>40</v>
      </c>
      <c r="M211" s="28" t="s">
        <v>41</v>
      </c>
    </row>
    <row r="212" spans="1:13" ht="33" customHeight="1" thickBot="1" x14ac:dyDescent="0.3">
      <c r="A212" s="29"/>
      <c r="B212" s="22" t="s">
        <v>11</v>
      </c>
      <c r="C212" s="60">
        <v>0.48</v>
      </c>
      <c r="D212" s="60" t="s">
        <v>4</v>
      </c>
      <c r="E212" s="23">
        <v>0.5</v>
      </c>
      <c r="F212" s="60" t="s">
        <v>4</v>
      </c>
      <c r="G212" s="23">
        <v>0.91</v>
      </c>
      <c r="H212" s="170"/>
      <c r="I212" s="110">
        <f>'Tabela Base Casa 7 Brasil'!I210*'Indices de Tabelas'!$C$2</f>
        <v>252.04973500000003</v>
      </c>
      <c r="J212" s="69">
        <f>ROUNDDOWN((I212*(1-$C$274)*(1-$E$274)*(1-$G$274)),0)</f>
        <v>186</v>
      </c>
      <c r="K212" s="34">
        <f>I212*(1-$C$275)*(1-$E$275)</f>
        <v>194.27993573800003</v>
      </c>
      <c r="L212" s="35">
        <f>I212*(1-$C$276)*(1-$E$275)</f>
        <v>194.27993573800003</v>
      </c>
      <c r="M212" s="35">
        <f>I212*(1-$C$277)</f>
        <v>206.68078270000004</v>
      </c>
    </row>
    <row r="213" spans="1:13" ht="33" customHeight="1" thickBot="1" x14ac:dyDescent="0.3">
      <c r="A213" s="29"/>
      <c r="B213" s="24" t="s">
        <v>12</v>
      </c>
      <c r="C213" s="61">
        <v>0.48</v>
      </c>
      <c r="D213" s="61" t="s">
        <v>4</v>
      </c>
      <c r="E213" s="14">
        <v>0.5</v>
      </c>
      <c r="F213" s="61" t="s">
        <v>4</v>
      </c>
      <c r="G213" s="14">
        <v>0.91</v>
      </c>
      <c r="H213" s="122"/>
      <c r="I213" s="110">
        <f>'Tabela Base Casa 7 Brasil'!I211*'Indices de Tabelas'!$C$2</f>
        <v>279.12662000000006</v>
      </c>
      <c r="J213" s="69">
        <f>ROUNDDOWN((I213*(1-$C$274)*(1-$E$274)*(1-$G$274)),0)</f>
        <v>206</v>
      </c>
      <c r="K213" s="34">
        <f>I213*(1-$C$275)*(1-$E$275)</f>
        <v>215.15079869600004</v>
      </c>
      <c r="L213" s="35">
        <f>I213*(1-$C$276)*(1-$E$275)</f>
        <v>215.15079869600004</v>
      </c>
      <c r="M213" s="35">
        <f>I213*(1-$C$277)</f>
        <v>228.88382840000006</v>
      </c>
    </row>
    <row r="214" spans="1:13" ht="33" customHeight="1" thickBot="1" x14ac:dyDescent="0.3">
      <c r="A214" s="30"/>
      <c r="B214" s="17" t="s">
        <v>13</v>
      </c>
      <c r="C214" s="62">
        <v>0.48</v>
      </c>
      <c r="D214" s="62" t="s">
        <v>4</v>
      </c>
      <c r="E214" s="113">
        <v>0.5</v>
      </c>
      <c r="F214" s="62" t="s">
        <v>4</v>
      </c>
      <c r="G214" s="113">
        <v>0.91</v>
      </c>
      <c r="H214" s="123"/>
      <c r="I214" s="110">
        <f>'Tabela Base Casa 7 Brasil'!I212*'Indices de Tabelas'!$C$2</f>
        <v>307.87505900000008</v>
      </c>
      <c r="J214" s="69">
        <f>ROUNDDOWN((I214*(1-$C$274)*(1-$E$274)*(1-$G$274)),0)</f>
        <v>227</v>
      </c>
      <c r="K214" s="34">
        <f>I214*(1-$C$275)*(1-$E$275)</f>
        <v>237.31009547720006</v>
      </c>
      <c r="L214" s="35">
        <f>I214*(1-$C$276)*(1-$E$275)</f>
        <v>237.31009547720006</v>
      </c>
      <c r="M214" s="35">
        <f>I214*(1-$C$277)</f>
        <v>252.45754838000008</v>
      </c>
    </row>
    <row r="215" spans="1:13" ht="15.75" customHeight="1" thickBot="1" x14ac:dyDescent="0.3"/>
    <row r="216" spans="1:13" ht="15.75" customHeight="1" thickBot="1" x14ac:dyDescent="0.3">
      <c r="A216" s="6" t="s">
        <v>71</v>
      </c>
      <c r="B216" s="9"/>
      <c r="C216" s="7"/>
      <c r="D216" s="7"/>
      <c r="E216" s="7"/>
      <c r="F216" s="7"/>
      <c r="G216" s="7"/>
      <c r="H216" s="7"/>
      <c r="I216" s="8"/>
      <c r="J216" s="7"/>
      <c r="K216" s="7"/>
      <c r="L216" s="7"/>
      <c r="M216" s="8"/>
    </row>
    <row r="217" spans="1:13" ht="15.75" customHeight="1" thickBot="1" x14ac:dyDescent="0.3">
      <c r="A217" s="10"/>
      <c r="B217" s="25" t="s">
        <v>10</v>
      </c>
      <c r="C217" s="19" t="s">
        <v>1</v>
      </c>
      <c r="D217" s="20"/>
      <c r="E217" s="19" t="s">
        <v>2</v>
      </c>
      <c r="F217" s="20"/>
      <c r="G217" s="21" t="s">
        <v>3</v>
      </c>
      <c r="H217" s="26"/>
      <c r="I217" s="27" t="s">
        <v>5</v>
      </c>
      <c r="J217" s="68" t="s">
        <v>26</v>
      </c>
      <c r="K217" s="28" t="s">
        <v>39</v>
      </c>
      <c r="L217" s="28" t="s">
        <v>40</v>
      </c>
      <c r="M217" s="28" t="s">
        <v>41</v>
      </c>
    </row>
    <row r="218" spans="1:13" ht="33" customHeight="1" thickBot="1" x14ac:dyDescent="0.3">
      <c r="A218" s="29"/>
      <c r="B218" s="22" t="s">
        <v>11</v>
      </c>
      <c r="C218" s="60">
        <v>0.48</v>
      </c>
      <c r="D218" s="60" t="s">
        <v>4</v>
      </c>
      <c r="E218" s="23">
        <v>0.5</v>
      </c>
      <c r="F218" s="60" t="s">
        <v>4</v>
      </c>
      <c r="G218" s="23">
        <v>0.91</v>
      </c>
      <c r="H218" s="170"/>
      <c r="I218" s="110">
        <f>'Tabela Base Casa 7 Brasil'!I216*'Indices de Tabelas'!$C$2</f>
        <v>252.04973500000003</v>
      </c>
      <c r="J218" s="69">
        <f>ROUNDDOWN((I218*(1-$C$274)*(1-$E$274)*(1-$G$274)),0)</f>
        <v>186</v>
      </c>
      <c r="K218" s="34">
        <f>I218*(1-$C$275)*(1-$E$275)</f>
        <v>194.27993573800003</v>
      </c>
      <c r="L218" s="35">
        <f>I218*(1-$C$276)*(1-$E$275)</f>
        <v>194.27993573800003</v>
      </c>
      <c r="M218" s="35">
        <f>I218*(1-$C$277)</f>
        <v>206.68078270000004</v>
      </c>
    </row>
    <row r="219" spans="1:13" ht="33" customHeight="1" thickBot="1" x14ac:dyDescent="0.3">
      <c r="A219" s="29"/>
      <c r="B219" s="24" t="s">
        <v>12</v>
      </c>
      <c r="C219" s="61">
        <v>0.48</v>
      </c>
      <c r="D219" s="61" t="s">
        <v>4</v>
      </c>
      <c r="E219" s="14">
        <v>0.5</v>
      </c>
      <c r="F219" s="61" t="s">
        <v>4</v>
      </c>
      <c r="G219" s="14">
        <v>0.91</v>
      </c>
      <c r="H219" s="122"/>
      <c r="I219" s="110">
        <f>'Tabela Base Casa 7 Brasil'!I217*'Indices de Tabelas'!$C$2</f>
        <v>279.12662000000006</v>
      </c>
      <c r="J219" s="69">
        <f>ROUNDDOWN((I219*(1-$C$274)*(1-$E$274)*(1-$G$274)),0)</f>
        <v>206</v>
      </c>
      <c r="K219" s="34">
        <f>I219*(1-$C$275)*(1-$E$275)</f>
        <v>215.15079869600004</v>
      </c>
      <c r="L219" s="35">
        <f>I219*(1-$C$276)*(1-$E$275)</f>
        <v>215.15079869600004</v>
      </c>
      <c r="M219" s="35">
        <f>I219*(1-$C$277)</f>
        <v>228.88382840000006</v>
      </c>
    </row>
    <row r="220" spans="1:13" ht="33" customHeight="1" thickBot="1" x14ac:dyDescent="0.3">
      <c r="A220" s="30"/>
      <c r="B220" s="17" t="s">
        <v>13</v>
      </c>
      <c r="C220" s="62">
        <v>0.48</v>
      </c>
      <c r="D220" s="62" t="s">
        <v>4</v>
      </c>
      <c r="E220" s="113">
        <v>0.5</v>
      </c>
      <c r="F220" s="62" t="s">
        <v>4</v>
      </c>
      <c r="G220" s="113">
        <v>0.91</v>
      </c>
      <c r="H220" s="123"/>
      <c r="I220" s="110">
        <f>'Tabela Base Casa 7 Brasil'!I218*'Indices de Tabelas'!$C$2</f>
        <v>307.87505900000008</v>
      </c>
      <c r="J220" s="69">
        <f>ROUNDDOWN((I220*(1-$C$274)*(1-$E$274)*(1-$G$274)),0)</f>
        <v>227</v>
      </c>
      <c r="K220" s="34">
        <f>I220*(1-$C$275)*(1-$E$275)</f>
        <v>237.31009547720006</v>
      </c>
      <c r="L220" s="35">
        <f>I220*(1-$C$276)*(1-$E$275)</f>
        <v>237.31009547720006</v>
      </c>
      <c r="M220" s="35">
        <f>I220*(1-$C$277)</f>
        <v>252.45754838000008</v>
      </c>
    </row>
    <row r="221" spans="1:13" ht="15.75" customHeight="1" thickBot="1" x14ac:dyDescent="0.3"/>
    <row r="222" spans="1:13" ht="16.5" customHeight="1" thickBot="1" x14ac:dyDescent="0.3">
      <c r="A222" s="6" t="s">
        <v>72</v>
      </c>
      <c r="B222" s="9"/>
      <c r="C222" s="7"/>
      <c r="D222" s="7"/>
      <c r="E222" s="7"/>
      <c r="F222" s="7"/>
      <c r="G222" s="7"/>
      <c r="H222" s="7"/>
      <c r="I222" s="8"/>
      <c r="J222" s="7"/>
      <c r="K222" s="7"/>
      <c r="L222" s="7"/>
      <c r="M222" s="8"/>
    </row>
    <row r="223" spans="1:13" ht="15.75" customHeight="1" thickBot="1" x14ac:dyDescent="0.3">
      <c r="A223" s="10"/>
      <c r="B223" s="25" t="s">
        <v>10</v>
      </c>
      <c r="C223" s="19" t="s">
        <v>1</v>
      </c>
      <c r="D223" s="20"/>
      <c r="E223" s="19" t="s">
        <v>2</v>
      </c>
      <c r="F223" s="20"/>
      <c r="G223" s="21" t="s">
        <v>3</v>
      </c>
      <c r="H223" s="26"/>
      <c r="I223" s="27" t="s">
        <v>5</v>
      </c>
      <c r="J223" s="68" t="s">
        <v>26</v>
      </c>
      <c r="K223" s="28" t="s">
        <v>39</v>
      </c>
      <c r="L223" s="28" t="s">
        <v>40</v>
      </c>
      <c r="M223" s="28" t="s">
        <v>41</v>
      </c>
    </row>
    <row r="224" spans="1:13" ht="33" customHeight="1" thickBot="1" x14ac:dyDescent="0.3">
      <c r="A224" s="29"/>
      <c r="B224" s="22" t="s">
        <v>11</v>
      </c>
      <c r="C224" s="60">
        <v>0.48</v>
      </c>
      <c r="D224" s="60" t="s">
        <v>4</v>
      </c>
      <c r="E224" s="23">
        <v>0.5</v>
      </c>
      <c r="F224" s="60" t="s">
        <v>4</v>
      </c>
      <c r="G224" s="23">
        <v>0.91</v>
      </c>
      <c r="H224" s="170"/>
      <c r="I224" s="110">
        <f>'Tabela Base Casa 7 Brasil'!I222*'Indices de Tabelas'!$C$2</f>
        <v>252.04973500000003</v>
      </c>
      <c r="J224" s="69">
        <f>ROUNDDOWN((I224*(1-$C$274)*(1-$E$274)*(1-$G$274)),0)</f>
        <v>186</v>
      </c>
      <c r="K224" s="34">
        <f>I224*(1-$C$275)*(1-$E$275)</f>
        <v>194.27993573800003</v>
      </c>
      <c r="L224" s="35">
        <f>I224*(1-$C$276)*(1-$E$275)</f>
        <v>194.27993573800003</v>
      </c>
      <c r="M224" s="35">
        <f>I224*(1-$C$277)</f>
        <v>206.68078270000004</v>
      </c>
    </row>
    <row r="225" spans="1:13" ht="33" customHeight="1" thickBot="1" x14ac:dyDescent="0.3">
      <c r="A225" s="29"/>
      <c r="B225" s="24" t="s">
        <v>12</v>
      </c>
      <c r="C225" s="61">
        <v>0.48</v>
      </c>
      <c r="D225" s="61" t="s">
        <v>4</v>
      </c>
      <c r="E225" s="14">
        <v>0.5</v>
      </c>
      <c r="F225" s="61" t="s">
        <v>4</v>
      </c>
      <c r="G225" s="14">
        <v>0.91</v>
      </c>
      <c r="H225" s="122"/>
      <c r="I225" s="110">
        <f>'Tabela Base Casa 7 Brasil'!I223*'Indices de Tabelas'!$C$2</f>
        <v>279.12662000000006</v>
      </c>
      <c r="J225" s="69">
        <f>ROUNDDOWN((I225*(1-$C$274)*(1-$E$274)*(1-$G$274)),0)</f>
        <v>206</v>
      </c>
      <c r="K225" s="34">
        <f>I225*(1-$C$275)*(1-$E$275)</f>
        <v>215.15079869600004</v>
      </c>
      <c r="L225" s="35">
        <f>I225*(1-$C$276)*(1-$E$275)</f>
        <v>215.15079869600004</v>
      </c>
      <c r="M225" s="35">
        <f>I225*(1-$C$277)</f>
        <v>228.88382840000006</v>
      </c>
    </row>
    <row r="226" spans="1:13" ht="33" customHeight="1" thickBot="1" x14ac:dyDescent="0.3">
      <c r="A226" s="30"/>
      <c r="B226" s="17" t="s">
        <v>13</v>
      </c>
      <c r="C226" s="62">
        <v>0.48</v>
      </c>
      <c r="D226" s="62" t="s">
        <v>4</v>
      </c>
      <c r="E226" s="113">
        <v>0.5</v>
      </c>
      <c r="F226" s="62" t="s">
        <v>4</v>
      </c>
      <c r="G226" s="113">
        <v>0.91</v>
      </c>
      <c r="H226" s="123"/>
      <c r="I226" s="110">
        <f>'Tabela Base Casa 7 Brasil'!I224*'Indices de Tabelas'!$C$2</f>
        <v>307.87505900000008</v>
      </c>
      <c r="J226" s="69">
        <f>ROUNDDOWN((I226*(1-$C$274)*(1-$E$274)*(1-$G$274)),0)</f>
        <v>227</v>
      </c>
      <c r="K226" s="34">
        <f>I226*(1-$C$275)*(1-$E$275)</f>
        <v>237.31009547720006</v>
      </c>
      <c r="L226" s="35">
        <f>I226*(1-$C$276)*(1-$E$275)</f>
        <v>237.31009547720006</v>
      </c>
      <c r="M226" s="35">
        <f>I226*(1-$C$277)</f>
        <v>252.45754838000008</v>
      </c>
    </row>
    <row r="227" spans="1:13" ht="15" customHeight="1" thickBot="1" x14ac:dyDescent="0.3"/>
    <row r="228" spans="1:13" ht="16.5" thickBot="1" x14ac:dyDescent="0.3">
      <c r="A228" s="185" t="s">
        <v>73</v>
      </c>
      <c r="B228" s="9"/>
      <c r="C228" s="7"/>
      <c r="D228" s="7"/>
      <c r="E228" s="7"/>
      <c r="F228" s="7"/>
      <c r="G228" s="7"/>
      <c r="H228" s="7"/>
      <c r="I228" s="8"/>
      <c r="J228" s="7"/>
      <c r="K228" s="7"/>
      <c r="L228" s="7"/>
      <c r="M228" s="8"/>
    </row>
    <row r="229" spans="1:13" ht="15.75" thickBot="1" x14ac:dyDescent="0.3">
      <c r="A229" s="10"/>
      <c r="B229" s="25" t="s">
        <v>10</v>
      </c>
      <c r="C229" s="19" t="s">
        <v>1</v>
      </c>
      <c r="D229" s="20"/>
      <c r="E229" s="19" t="s">
        <v>2</v>
      </c>
      <c r="F229" s="20"/>
      <c r="G229" s="21" t="s">
        <v>3</v>
      </c>
      <c r="H229" s="26"/>
      <c r="I229" s="27" t="s">
        <v>5</v>
      </c>
      <c r="J229" s="68" t="s">
        <v>26</v>
      </c>
      <c r="K229" s="28" t="s">
        <v>39</v>
      </c>
      <c r="L229" s="28" t="s">
        <v>40</v>
      </c>
      <c r="M229" s="28" t="s">
        <v>41</v>
      </c>
    </row>
    <row r="230" spans="1:13" ht="33.75" customHeight="1" thickBot="1" x14ac:dyDescent="0.3">
      <c r="A230" s="29"/>
      <c r="B230" s="22" t="s">
        <v>11</v>
      </c>
      <c r="C230" s="60">
        <v>0.48</v>
      </c>
      <c r="D230" s="60" t="s">
        <v>4</v>
      </c>
      <c r="E230" s="23">
        <v>0.5</v>
      </c>
      <c r="F230" s="60" t="s">
        <v>4</v>
      </c>
      <c r="G230" s="23">
        <v>0.91</v>
      </c>
      <c r="H230" s="170"/>
      <c r="I230" s="110">
        <f>'Tabela Base Casa 7 Brasil'!I228*'Indices de Tabelas'!$C$2</f>
        <v>277.77777777777777</v>
      </c>
      <c r="J230" s="69">
        <f>ROUNDDOWN((I230*(1-$C$274)*(1-$E$274)*(1-$G$274)),0)</f>
        <v>205</v>
      </c>
      <c r="K230" s="34">
        <f>I230*(1-$C$275)*(1-$E$275)</f>
        <v>214.11111111111111</v>
      </c>
      <c r="L230" s="35">
        <f>I230*(1-$C$276)*(1-$E$275)</f>
        <v>214.11111111111111</v>
      </c>
      <c r="M230" s="35">
        <f>I230*(1-$C$277)</f>
        <v>227.7777777777778</v>
      </c>
    </row>
    <row r="231" spans="1:13" ht="33.75" customHeight="1" thickBot="1" x14ac:dyDescent="0.3">
      <c r="A231" s="29"/>
      <c r="B231" s="24" t="s">
        <v>12</v>
      </c>
      <c r="C231" s="61">
        <v>0.48</v>
      </c>
      <c r="D231" s="61" t="s">
        <v>4</v>
      </c>
      <c r="E231" s="14">
        <v>0.5</v>
      </c>
      <c r="F231" s="61" t="s">
        <v>4</v>
      </c>
      <c r="G231" s="14">
        <v>0.91</v>
      </c>
      <c r="H231" s="122"/>
      <c r="I231" s="110">
        <f>'Tabela Base Casa 7 Brasil'!I229*'Indices de Tabelas'!$C$2</f>
        <v>307.32860520094562</v>
      </c>
      <c r="J231" s="69">
        <f>ROUNDDOWN((I231*(1-$C$274)*(1-$E$274)*(1-$G$274)),0)</f>
        <v>227</v>
      </c>
      <c r="K231" s="34">
        <f>I231*(1-$C$275)*(1-$E$275)</f>
        <v>236.88888888888889</v>
      </c>
      <c r="L231" s="35">
        <f>I231*(1-$C$276)*(1-$E$275)</f>
        <v>236.88888888888889</v>
      </c>
      <c r="M231" s="35">
        <f>I231*(1-$C$277)</f>
        <v>252.00945626477542</v>
      </c>
    </row>
    <row r="232" spans="1:13" ht="33.75" customHeight="1" thickBot="1" x14ac:dyDescent="0.3">
      <c r="A232" s="30"/>
      <c r="B232" s="17" t="s">
        <v>13</v>
      </c>
      <c r="C232" s="62">
        <v>0.48</v>
      </c>
      <c r="D232" s="62" t="s">
        <v>4</v>
      </c>
      <c r="E232" s="113">
        <v>0.5</v>
      </c>
      <c r="F232" s="62" t="s">
        <v>4</v>
      </c>
      <c r="G232" s="113">
        <v>0.91</v>
      </c>
      <c r="H232" s="123"/>
      <c r="I232" s="110">
        <f>'Tabela Base Casa 7 Brasil'!I230*'Indices de Tabelas'!$C$2</f>
        <v>339.83451536643025</v>
      </c>
      <c r="J232" s="69">
        <f>ROUNDDOWN((I232*(1-$C$274)*(1-$E$274)*(1-$G$274)),0)</f>
        <v>251</v>
      </c>
      <c r="K232" s="34">
        <f>I232*(1-$C$275)*(1-$E$275)</f>
        <v>261.9444444444444</v>
      </c>
      <c r="L232" s="35">
        <f>I232*(1-$C$276)*(1-$E$275)</f>
        <v>261.9444444444444</v>
      </c>
      <c r="M232" s="35">
        <f>I232*(1-$C$277)</f>
        <v>278.66430260047281</v>
      </c>
    </row>
    <row r="233" spans="1:13" ht="15.75" customHeight="1" thickBot="1" x14ac:dyDescent="0.3"/>
    <row r="234" spans="1:13" ht="16.5" thickBot="1" x14ac:dyDescent="0.3">
      <c r="A234" s="185" t="s">
        <v>74</v>
      </c>
      <c r="B234" s="9"/>
      <c r="C234" s="7"/>
      <c r="D234" s="7"/>
      <c r="E234" s="7"/>
      <c r="F234" s="7"/>
      <c r="G234" s="7"/>
      <c r="H234" s="7"/>
      <c r="I234" s="8"/>
      <c r="J234" s="7"/>
      <c r="K234" s="7"/>
      <c r="L234" s="7"/>
      <c r="M234" s="8"/>
    </row>
    <row r="235" spans="1:13" ht="15.75" thickBot="1" x14ac:dyDescent="0.3">
      <c r="A235" s="10"/>
      <c r="B235" s="25" t="s">
        <v>10</v>
      </c>
      <c r="C235" s="19" t="s">
        <v>1</v>
      </c>
      <c r="D235" s="20"/>
      <c r="E235" s="19" t="s">
        <v>2</v>
      </c>
      <c r="F235" s="20"/>
      <c r="G235" s="21" t="s">
        <v>3</v>
      </c>
      <c r="H235" s="26"/>
      <c r="I235" s="27" t="s">
        <v>5</v>
      </c>
      <c r="J235" s="68" t="s">
        <v>26</v>
      </c>
      <c r="K235" s="28" t="s">
        <v>39</v>
      </c>
      <c r="L235" s="28" t="s">
        <v>40</v>
      </c>
      <c r="M235" s="28" t="s">
        <v>41</v>
      </c>
    </row>
    <row r="236" spans="1:13" ht="33.75" customHeight="1" thickBot="1" x14ac:dyDescent="0.3">
      <c r="A236" s="29"/>
      <c r="B236" s="22" t="s">
        <v>11</v>
      </c>
      <c r="C236" s="60">
        <v>0.48</v>
      </c>
      <c r="D236" s="60" t="s">
        <v>4</v>
      </c>
      <c r="E236" s="23">
        <v>0.5</v>
      </c>
      <c r="F236" s="60" t="s">
        <v>4</v>
      </c>
      <c r="G236" s="23">
        <v>0.91</v>
      </c>
      <c r="H236" s="170"/>
      <c r="I236" s="110">
        <f>'Tabela Base Casa 7 Brasil'!I234*'Indices de Tabelas'!$C$2</f>
        <v>252.04973500000003</v>
      </c>
      <c r="J236" s="69">
        <f>ROUNDDOWN((I236*(1-$C$274)*(1-$E$274)*(1-$G$274)),0)</f>
        <v>186</v>
      </c>
      <c r="K236" s="34">
        <f>I236*(1-$C$275)*(1-$E$275)</f>
        <v>194.27993573800003</v>
      </c>
      <c r="L236" s="35">
        <f>I236*(1-$C$276)*(1-$E$275)</f>
        <v>194.27993573800003</v>
      </c>
      <c r="M236" s="35">
        <f>I236*(1-$C$277)</f>
        <v>206.68078270000004</v>
      </c>
    </row>
    <row r="237" spans="1:13" ht="33.75" customHeight="1" thickBot="1" x14ac:dyDescent="0.3">
      <c r="A237" s="29"/>
      <c r="B237" s="24" t="s">
        <v>12</v>
      </c>
      <c r="C237" s="61">
        <v>0.48</v>
      </c>
      <c r="D237" s="61" t="s">
        <v>4</v>
      </c>
      <c r="E237" s="14">
        <v>0.5</v>
      </c>
      <c r="F237" s="61" t="s">
        <v>4</v>
      </c>
      <c r="G237" s="14">
        <v>0.91</v>
      </c>
      <c r="H237" s="122"/>
      <c r="I237" s="110">
        <f>'Tabela Base Casa 7 Brasil'!I235*'Indices de Tabelas'!$C$2</f>
        <v>279.12662000000006</v>
      </c>
      <c r="J237" s="69">
        <f>ROUNDDOWN((I237*(1-$C$274)*(1-$E$274)*(1-$G$274)),0)</f>
        <v>206</v>
      </c>
      <c r="K237" s="34">
        <f>I237*(1-$C$275)*(1-$E$275)</f>
        <v>215.15079869600004</v>
      </c>
      <c r="L237" s="35">
        <f>I237*(1-$C$276)*(1-$E$275)</f>
        <v>215.15079869600004</v>
      </c>
      <c r="M237" s="35">
        <f>I237*(1-$C$277)</f>
        <v>228.88382840000006</v>
      </c>
    </row>
    <row r="238" spans="1:13" ht="33.75" customHeight="1" thickBot="1" x14ac:dyDescent="0.3">
      <c r="A238" s="30"/>
      <c r="B238" s="17" t="s">
        <v>13</v>
      </c>
      <c r="C238" s="62">
        <v>0.48</v>
      </c>
      <c r="D238" s="62" t="s">
        <v>4</v>
      </c>
      <c r="E238" s="113">
        <v>0.5</v>
      </c>
      <c r="F238" s="62" t="s">
        <v>4</v>
      </c>
      <c r="G238" s="113">
        <v>0.91</v>
      </c>
      <c r="H238" s="123"/>
      <c r="I238" s="110">
        <f>'Tabela Base Casa 7 Brasil'!I236*'Indices de Tabelas'!$C$2</f>
        <v>307.87505900000008</v>
      </c>
      <c r="J238" s="69">
        <f>ROUNDDOWN((I238*(1-$C$274)*(1-$E$274)*(1-$G$274)),0)</f>
        <v>227</v>
      </c>
      <c r="K238" s="34">
        <f>I238*(1-$C$275)*(1-$E$275)</f>
        <v>237.31009547720006</v>
      </c>
      <c r="L238" s="35">
        <f>I238*(1-$C$276)*(1-$E$275)</f>
        <v>237.31009547720006</v>
      </c>
      <c r="M238" s="35">
        <f>I238*(1-$C$277)</f>
        <v>252.45754838000008</v>
      </c>
    </row>
    <row r="239" spans="1:13" ht="15.75" thickBot="1" x14ac:dyDescent="0.3"/>
    <row r="240" spans="1:13" ht="16.5" thickBot="1" x14ac:dyDescent="0.3">
      <c r="A240" s="185" t="s">
        <v>78</v>
      </c>
      <c r="B240" s="9"/>
      <c r="C240" s="7"/>
      <c r="D240" s="7"/>
      <c r="E240" s="7"/>
      <c r="F240" s="7"/>
      <c r="G240" s="7"/>
      <c r="H240" s="7"/>
      <c r="I240" s="8"/>
      <c r="J240" s="7"/>
      <c r="K240" s="7"/>
      <c r="L240" s="7"/>
      <c r="M240" s="8"/>
    </row>
    <row r="241" spans="1:13" ht="15.75" thickBot="1" x14ac:dyDescent="0.3">
      <c r="A241" s="10"/>
      <c r="B241" s="25" t="s">
        <v>10</v>
      </c>
      <c r="C241" s="19" t="s">
        <v>1</v>
      </c>
      <c r="D241" s="20"/>
      <c r="E241" s="19" t="s">
        <v>2</v>
      </c>
      <c r="F241" s="20"/>
      <c r="G241" s="21" t="s">
        <v>3</v>
      </c>
      <c r="H241" s="26"/>
      <c r="I241" s="27" t="s">
        <v>5</v>
      </c>
      <c r="J241" s="68" t="s">
        <v>26</v>
      </c>
      <c r="K241" s="28" t="s">
        <v>39</v>
      </c>
      <c r="L241" s="28" t="s">
        <v>40</v>
      </c>
      <c r="M241" s="28" t="s">
        <v>41</v>
      </c>
    </row>
    <row r="242" spans="1:13" ht="33" customHeight="1" thickBot="1" x14ac:dyDescent="0.3">
      <c r="A242" s="29"/>
      <c r="B242" s="22" t="s">
        <v>11</v>
      </c>
      <c r="C242" s="60">
        <v>0.48</v>
      </c>
      <c r="D242" s="60" t="s">
        <v>4</v>
      </c>
      <c r="E242" s="23">
        <v>0.5</v>
      </c>
      <c r="F242" s="60" t="s">
        <v>4</v>
      </c>
      <c r="G242" s="23">
        <v>0.91</v>
      </c>
      <c r="H242" s="170"/>
      <c r="I242" s="110">
        <f>'Tabela Base Casa 7 Brasil'!I240*'Indices de Tabelas'!$C$2</f>
        <v>277.77777777777777</v>
      </c>
      <c r="J242" s="69">
        <f>ROUNDDOWN((I242*(1-$C$274)*(1-$E$274)*(1-$G$274)),0)</f>
        <v>205</v>
      </c>
      <c r="K242" s="34">
        <f>I242*(1-$C$275)*(1-$E$275)</f>
        <v>214.11111111111111</v>
      </c>
      <c r="L242" s="35">
        <f>I242*(1-$C$276)*(1-$E$275)</f>
        <v>214.11111111111111</v>
      </c>
      <c r="M242" s="35">
        <f>I242*(1-$C$277)</f>
        <v>227.7777777777778</v>
      </c>
    </row>
    <row r="243" spans="1:13" ht="33" customHeight="1" thickBot="1" x14ac:dyDescent="0.3">
      <c r="A243" s="29"/>
      <c r="B243" s="24" t="s">
        <v>12</v>
      </c>
      <c r="C243" s="61">
        <v>0.48</v>
      </c>
      <c r="D243" s="61" t="s">
        <v>4</v>
      </c>
      <c r="E243" s="14">
        <v>0.5</v>
      </c>
      <c r="F243" s="61" t="s">
        <v>4</v>
      </c>
      <c r="G243" s="14">
        <v>0.91</v>
      </c>
      <c r="H243" s="122"/>
      <c r="I243" s="110">
        <f>'Tabela Base Casa 7 Brasil'!I241*'Indices de Tabelas'!$C$2</f>
        <v>307.32860520094562</v>
      </c>
      <c r="J243" s="69">
        <f>ROUNDDOWN((I243*(1-$C$274)*(1-$E$274)*(1-$G$274)),0)</f>
        <v>227</v>
      </c>
      <c r="K243" s="34">
        <f>I243*(1-$C$275)*(1-$E$275)</f>
        <v>236.88888888888889</v>
      </c>
      <c r="L243" s="35">
        <f>I243*(1-$C$276)*(1-$E$275)</f>
        <v>236.88888888888889</v>
      </c>
      <c r="M243" s="35">
        <f>I243*(1-$C$277)</f>
        <v>252.00945626477542</v>
      </c>
    </row>
    <row r="244" spans="1:13" ht="33" customHeight="1" thickBot="1" x14ac:dyDescent="0.3">
      <c r="A244" s="30"/>
      <c r="B244" s="17" t="s">
        <v>13</v>
      </c>
      <c r="C244" s="62">
        <v>0.48</v>
      </c>
      <c r="D244" s="62" t="s">
        <v>4</v>
      </c>
      <c r="E244" s="113">
        <v>0.5</v>
      </c>
      <c r="F244" s="62" t="s">
        <v>4</v>
      </c>
      <c r="G244" s="113">
        <v>0.91</v>
      </c>
      <c r="H244" s="123"/>
      <c r="I244" s="110">
        <f>'Tabela Base Casa 7 Brasil'!I242*'Indices de Tabelas'!$C$2</f>
        <v>339.83451536643025</v>
      </c>
      <c r="J244" s="69">
        <f>ROUNDDOWN((I244*(1-$C$274)*(1-$E$274)*(1-$G$274)),0)</f>
        <v>251</v>
      </c>
      <c r="K244" s="34">
        <f>I244*(1-$C$275)*(1-$E$275)</f>
        <v>261.9444444444444</v>
      </c>
      <c r="L244" s="35">
        <f>I244*(1-$C$276)*(1-$E$275)</f>
        <v>261.9444444444444</v>
      </c>
      <c r="M244" s="35">
        <f>I244*(1-$C$277)</f>
        <v>278.66430260047281</v>
      </c>
    </row>
    <row r="245" spans="1:13" ht="15.75" thickBot="1" x14ac:dyDescent="0.3">
      <c r="A245" s="30"/>
      <c r="B245" s="116"/>
      <c r="C245" s="146"/>
      <c r="D245" s="186"/>
      <c r="E245" s="97"/>
      <c r="F245" s="186"/>
      <c r="G245" s="97"/>
      <c r="H245" s="2"/>
      <c r="I245" s="126"/>
    </row>
    <row r="246" spans="1:13" ht="15.75" thickBot="1" x14ac:dyDescent="0.3"/>
    <row r="247" spans="1:13" ht="16.5" thickBot="1" x14ac:dyDescent="0.3">
      <c r="A247" s="6" t="s">
        <v>34</v>
      </c>
      <c r="B247" s="9"/>
      <c r="C247" s="7"/>
      <c r="D247" s="7"/>
      <c r="E247" s="7"/>
      <c r="F247" s="7"/>
      <c r="G247" s="7"/>
      <c r="H247" s="7"/>
      <c r="I247" s="8"/>
      <c r="J247" s="7"/>
      <c r="K247" s="7"/>
      <c r="L247" s="7"/>
      <c r="M247" s="8"/>
    </row>
    <row r="248" spans="1:13" ht="15.75" thickBot="1" x14ac:dyDescent="0.3">
      <c r="A248" s="10"/>
      <c r="B248" s="25" t="s">
        <v>10</v>
      </c>
      <c r="C248" s="19" t="s">
        <v>1</v>
      </c>
      <c r="D248" s="20"/>
      <c r="E248" s="19" t="s">
        <v>2</v>
      </c>
      <c r="F248" s="20"/>
      <c r="G248" s="21" t="s">
        <v>3</v>
      </c>
      <c r="H248" s="26"/>
      <c r="I248" s="27" t="s">
        <v>5</v>
      </c>
      <c r="J248" s="68" t="s">
        <v>26</v>
      </c>
      <c r="K248" s="28" t="s">
        <v>39</v>
      </c>
      <c r="L248" s="28" t="s">
        <v>40</v>
      </c>
      <c r="M248" s="28" t="s">
        <v>41</v>
      </c>
    </row>
    <row r="249" spans="1:13" ht="33.75" customHeight="1" thickBot="1" x14ac:dyDescent="0.3">
      <c r="A249" s="29"/>
      <c r="B249" s="22" t="s">
        <v>11</v>
      </c>
      <c r="C249" s="60">
        <v>0.48</v>
      </c>
      <c r="D249" s="60" t="s">
        <v>4</v>
      </c>
      <c r="E249" s="23">
        <v>0.5</v>
      </c>
      <c r="F249" s="60" t="s">
        <v>4</v>
      </c>
      <c r="G249" s="23">
        <v>0.91</v>
      </c>
      <c r="H249" s="170"/>
      <c r="I249" s="110">
        <f>'Tabela Base Casa 7 Brasil'!I247*'Indices de Tabelas'!$C$2</f>
        <v>460.1</v>
      </c>
      <c r="J249" s="69">
        <f>ROUNDDOWN((I249*(1-$C$274)*(1-$E$274)*(1-$G$274)),0)</f>
        <v>340</v>
      </c>
      <c r="K249" s="34">
        <f>I249*(1-$C$275)*(1-$E$275)</f>
        <v>354.64508000000001</v>
      </c>
      <c r="L249" s="35">
        <f>I249*(1-$C$276)*(1-$E$275)</f>
        <v>354.64508000000001</v>
      </c>
      <c r="M249" s="35">
        <f>I249*(1-$C$277)</f>
        <v>377.28200000000004</v>
      </c>
    </row>
    <row r="250" spans="1:13" ht="33.75" customHeight="1" thickBot="1" x14ac:dyDescent="0.3">
      <c r="A250" s="29"/>
      <c r="B250" s="24" t="s">
        <v>12</v>
      </c>
      <c r="C250" s="61">
        <v>0.48</v>
      </c>
      <c r="D250" s="61" t="s">
        <v>4</v>
      </c>
      <c r="E250" s="14">
        <v>0.5</v>
      </c>
      <c r="F250" s="61" t="s">
        <v>4</v>
      </c>
      <c r="G250" s="14">
        <v>0.91</v>
      </c>
      <c r="H250" s="122"/>
      <c r="I250" s="110">
        <f>'Tabela Base Casa 7 Brasil'!I248*'Indices de Tabelas'!$C$2</f>
        <v>479.36</v>
      </c>
      <c r="J250" s="69">
        <f>ROUNDDOWN((I250*(1-$C$274)*(1-$E$274)*(1-$G$274)),0)</f>
        <v>354</v>
      </c>
      <c r="K250" s="34">
        <f>I250*(1-$C$275)*(1-$E$275)</f>
        <v>369.49068800000003</v>
      </c>
      <c r="L250" s="35">
        <f>I250*(1-$C$276)*(1-$E$275)</f>
        <v>369.49068800000003</v>
      </c>
      <c r="M250" s="35">
        <f>I250*(1-$C$277)</f>
        <v>393.07520000000005</v>
      </c>
    </row>
    <row r="251" spans="1:13" ht="33" customHeight="1" thickBot="1" x14ac:dyDescent="0.3">
      <c r="A251" s="30"/>
      <c r="B251" s="17" t="s">
        <v>13</v>
      </c>
      <c r="C251" s="62">
        <v>0.48</v>
      </c>
      <c r="D251" s="62" t="s">
        <v>4</v>
      </c>
      <c r="E251" s="113">
        <v>0.5</v>
      </c>
      <c r="F251" s="62" t="s">
        <v>4</v>
      </c>
      <c r="G251" s="113">
        <v>0.91</v>
      </c>
      <c r="H251" s="123"/>
      <c r="I251" s="110">
        <f>'Tabela Base Casa 7 Brasil'!I249*'Indices de Tabelas'!$C$2</f>
        <v>494.34000000000003</v>
      </c>
      <c r="J251" s="69">
        <f>ROUNDDOWN((I251*(1-$C$274)*(1-$E$274)*(1-$G$274)),0)</f>
        <v>365</v>
      </c>
      <c r="K251" s="34">
        <f>I251*(1-$C$275)*(1-$E$275)</f>
        <v>381.03727200000003</v>
      </c>
      <c r="L251" s="35">
        <f>I251*(1-$C$276)*(1-$E$275)</f>
        <v>381.03727200000003</v>
      </c>
      <c r="M251" s="35">
        <f>I251*(1-$C$277)</f>
        <v>405.35880000000003</v>
      </c>
    </row>
    <row r="252" spans="1:13" ht="15.75" thickBot="1" x14ac:dyDescent="0.3"/>
    <row r="253" spans="1:13" ht="16.5" thickBot="1" x14ac:dyDescent="0.3">
      <c r="A253" s="6" t="s">
        <v>35</v>
      </c>
      <c r="B253" s="9"/>
      <c r="C253" s="7"/>
      <c r="D253" s="7"/>
      <c r="E253" s="7"/>
      <c r="F253" s="7"/>
      <c r="G253" s="7"/>
      <c r="H253" s="7"/>
      <c r="I253" s="8"/>
      <c r="J253" s="7"/>
      <c r="K253" s="7"/>
      <c r="L253" s="7"/>
      <c r="M253" s="8"/>
    </row>
    <row r="254" spans="1:13" ht="15.75" thickBot="1" x14ac:dyDescent="0.3">
      <c r="A254" s="10"/>
      <c r="B254" s="25" t="s">
        <v>10</v>
      </c>
      <c r="C254" s="19" t="s">
        <v>1</v>
      </c>
      <c r="D254" s="20"/>
      <c r="E254" s="19" t="s">
        <v>2</v>
      </c>
      <c r="F254" s="20"/>
      <c r="G254" s="21" t="s">
        <v>3</v>
      </c>
      <c r="H254" s="26"/>
      <c r="I254" s="27" t="s">
        <v>5</v>
      </c>
      <c r="J254" s="68" t="s">
        <v>26</v>
      </c>
      <c r="K254" s="28" t="s">
        <v>39</v>
      </c>
      <c r="L254" s="28" t="s">
        <v>40</v>
      </c>
      <c r="M254" s="28" t="s">
        <v>41</v>
      </c>
    </row>
    <row r="255" spans="1:13" ht="33" customHeight="1" thickBot="1" x14ac:dyDescent="0.3">
      <c r="A255" s="29"/>
      <c r="B255" s="22" t="s">
        <v>11</v>
      </c>
      <c r="C255" s="60">
        <v>0.48</v>
      </c>
      <c r="D255" s="60" t="s">
        <v>4</v>
      </c>
      <c r="E255" s="23">
        <v>0.55000000000000004</v>
      </c>
      <c r="F255" s="60" t="s">
        <v>4</v>
      </c>
      <c r="G255" s="23">
        <v>0.93</v>
      </c>
      <c r="H255" s="170"/>
      <c r="I255" s="110">
        <f>'Tabela Base Casa 7 Brasil'!I253*'Indices de Tabelas'!$C$2</f>
        <v>433.35</v>
      </c>
      <c r="J255" s="69">
        <f>ROUNDDOWN((I255*(1-$C$274)*(1-$E$274)*(1-$G$274)),0)</f>
        <v>320</v>
      </c>
      <c r="K255" s="34">
        <f>I255*(1-$C$275)*(1-$E$275)</f>
        <v>334.02618000000001</v>
      </c>
      <c r="L255" s="35">
        <f>I255*(1-$C$276)*(1-$E$275)</f>
        <v>334.02618000000001</v>
      </c>
      <c r="M255" s="35">
        <f>I255*(1-$C$277)</f>
        <v>355.34700000000004</v>
      </c>
    </row>
    <row r="256" spans="1:13" ht="33" customHeight="1" thickBot="1" x14ac:dyDescent="0.3">
      <c r="A256" s="29"/>
      <c r="B256" s="24" t="s">
        <v>12</v>
      </c>
      <c r="C256" s="61">
        <v>0.48</v>
      </c>
      <c r="D256" s="61" t="s">
        <v>4</v>
      </c>
      <c r="E256" s="14">
        <v>0.55000000000000004</v>
      </c>
      <c r="F256" s="61" t="s">
        <v>4</v>
      </c>
      <c r="G256" s="14">
        <v>0.93</v>
      </c>
      <c r="H256" s="122"/>
      <c r="I256" s="110">
        <f>'Tabela Base Casa 7 Brasil'!I254*'Indices de Tabelas'!$C$2</f>
        <v>447.26000000000005</v>
      </c>
      <c r="J256" s="69">
        <f>ROUNDDOWN((I256*(1-$C$274)*(1-$E$274)*(1-$G$274)),0)</f>
        <v>330</v>
      </c>
      <c r="K256" s="34">
        <f>I256*(1-$C$275)*(1-$E$275)</f>
        <v>344.74800800000003</v>
      </c>
      <c r="L256" s="35">
        <f>I256*(1-$C$276)*(1-$E$275)</f>
        <v>344.74800800000003</v>
      </c>
      <c r="M256" s="35">
        <f>I256*(1-$C$277)</f>
        <v>366.75320000000005</v>
      </c>
    </row>
    <row r="257" spans="1:13" ht="33" customHeight="1" thickBot="1" x14ac:dyDescent="0.3">
      <c r="A257" s="30"/>
      <c r="B257" s="17" t="s">
        <v>13</v>
      </c>
      <c r="C257" s="62">
        <v>0.48</v>
      </c>
      <c r="D257" s="62" t="s">
        <v>4</v>
      </c>
      <c r="E257" s="113">
        <v>0.55000000000000004</v>
      </c>
      <c r="F257" s="62" t="s">
        <v>4</v>
      </c>
      <c r="G257" s="113">
        <v>0.93</v>
      </c>
      <c r="H257" s="123"/>
      <c r="I257" s="110">
        <f>'Tabela Base Casa 7 Brasil'!I255*'Indices de Tabelas'!$C$2</f>
        <v>462.24</v>
      </c>
      <c r="J257" s="69">
        <f>ROUNDDOWN((I257*(1-$C$274)*(1-$E$274)*(1-$G$274)),0)</f>
        <v>342</v>
      </c>
      <c r="K257" s="34">
        <f>I257*(1-$C$275)*(1-$E$275)</f>
        <v>356.29459200000002</v>
      </c>
      <c r="L257" s="35">
        <f>I257*(1-$C$276)*(1-$E$275)</f>
        <v>356.29459200000002</v>
      </c>
      <c r="M257" s="35">
        <f>I257*(1-$C$277)</f>
        <v>379.03680000000003</v>
      </c>
    </row>
    <row r="258" spans="1:13" ht="15.75" customHeight="1" thickBot="1" x14ac:dyDescent="0.3"/>
    <row r="259" spans="1:13" ht="16.5" thickBot="1" x14ac:dyDescent="0.3">
      <c r="A259" s="6" t="s">
        <v>36</v>
      </c>
      <c r="B259" s="9"/>
      <c r="C259" s="7"/>
      <c r="D259" s="7"/>
      <c r="E259" s="7"/>
      <c r="F259" s="7"/>
      <c r="G259" s="7"/>
      <c r="H259" s="7"/>
      <c r="I259" s="8"/>
      <c r="J259" s="7"/>
      <c r="K259" s="7"/>
      <c r="L259" s="7"/>
      <c r="M259" s="8"/>
    </row>
    <row r="260" spans="1:13" ht="15.75" thickBot="1" x14ac:dyDescent="0.3">
      <c r="A260" s="10"/>
      <c r="B260" s="25" t="s">
        <v>10</v>
      </c>
      <c r="C260" s="19" t="s">
        <v>1</v>
      </c>
      <c r="D260" s="20"/>
      <c r="E260" s="19" t="s">
        <v>2</v>
      </c>
      <c r="F260" s="20"/>
      <c r="G260" s="21" t="s">
        <v>3</v>
      </c>
      <c r="H260" s="26"/>
      <c r="I260" s="27" t="s">
        <v>5</v>
      </c>
      <c r="J260" s="68" t="s">
        <v>26</v>
      </c>
      <c r="K260" s="28" t="s">
        <v>39</v>
      </c>
      <c r="L260" s="28" t="s">
        <v>40</v>
      </c>
      <c r="M260" s="28" t="s">
        <v>41</v>
      </c>
    </row>
    <row r="261" spans="1:13" ht="33.75" customHeight="1" thickBot="1" x14ac:dyDescent="0.3">
      <c r="A261" s="29"/>
      <c r="B261" s="22" t="s">
        <v>11</v>
      </c>
      <c r="C261" s="60">
        <v>0.57999999999999996</v>
      </c>
      <c r="D261" s="60" t="s">
        <v>4</v>
      </c>
      <c r="E261" s="23">
        <v>0.61</v>
      </c>
      <c r="F261" s="60" t="s">
        <v>4</v>
      </c>
      <c r="G261" s="23">
        <v>0.91</v>
      </c>
      <c r="H261" s="170"/>
      <c r="I261" s="110">
        <f>'Tabela Base Casa 7 Brasil'!I259*'Indices de Tabelas'!$C$2</f>
        <v>522.71554400000002</v>
      </c>
      <c r="J261" s="69">
        <f>ROUNDDOWN((I261*(1-$C$274)*(1-$E$274)*(1-$G$274)),0)</f>
        <v>386</v>
      </c>
      <c r="K261" s="34">
        <f>I261*(1-$C$275)*(1-$E$275)</f>
        <v>402.90914131520003</v>
      </c>
      <c r="L261" s="35">
        <f>I261*(1-$C$276)*(1-$E$275)</f>
        <v>402.90914131520003</v>
      </c>
      <c r="M261" s="35">
        <f>I261*(1-$C$277)</f>
        <v>428.62674608000003</v>
      </c>
    </row>
    <row r="262" spans="1:13" ht="33.75" customHeight="1" thickBot="1" x14ac:dyDescent="0.3">
      <c r="A262" s="29"/>
      <c r="B262" s="24" t="s">
        <v>12</v>
      </c>
      <c r="C262" s="61">
        <v>0.57999999999999996</v>
      </c>
      <c r="D262" s="61" t="s">
        <v>4</v>
      </c>
      <c r="E262" s="14">
        <v>0.61</v>
      </c>
      <c r="F262" s="61" t="s">
        <v>4</v>
      </c>
      <c r="G262" s="14">
        <v>0.91</v>
      </c>
      <c r="H262" s="122"/>
      <c r="I262" s="110">
        <f>'Tabela Base Casa 7 Brasil'!I260*'Indices de Tabelas'!$C$2</f>
        <v>536.07000000000005</v>
      </c>
      <c r="J262" s="69">
        <f>ROUNDDOWN((I262*(1-$C$274)*(1-$E$274)*(1-$G$274)),0)</f>
        <v>396</v>
      </c>
      <c r="K262" s="34">
        <f>I262*(1-$C$275)*(1-$E$275)</f>
        <v>413.20275600000002</v>
      </c>
      <c r="L262" s="35">
        <f>I262*(1-$C$276)*(1-$E$275)</f>
        <v>413.20275600000002</v>
      </c>
      <c r="M262" s="35">
        <f>I262*(1-$C$277)</f>
        <v>439.57740000000007</v>
      </c>
    </row>
    <row r="263" spans="1:13" ht="33.75" customHeight="1" thickBot="1" x14ac:dyDescent="0.3">
      <c r="A263" s="30"/>
      <c r="B263" s="17" t="s">
        <v>13</v>
      </c>
      <c r="C263" s="62">
        <v>0.57999999999999996</v>
      </c>
      <c r="D263" s="62" t="s">
        <v>4</v>
      </c>
      <c r="E263" s="113">
        <v>0.61</v>
      </c>
      <c r="F263" s="62" t="s">
        <v>4</v>
      </c>
      <c r="G263" s="113">
        <v>0.91</v>
      </c>
      <c r="H263" s="123"/>
      <c r="I263" s="110">
        <f>'Tabela Base Casa 7 Brasil'!I261*'Indices de Tabelas'!$C$2</f>
        <v>547.84</v>
      </c>
      <c r="J263" s="69">
        <f>ROUNDDOWN((I263*(1-$C$274)*(1-$E$274)*(1-$G$274)),0)</f>
        <v>405</v>
      </c>
      <c r="K263" s="34">
        <f>I263*(1-$C$275)*(1-$E$275)</f>
        <v>422.27507200000002</v>
      </c>
      <c r="L263" s="35">
        <f>I263*(1-$C$276)*(1-$E$275)</f>
        <v>422.27507200000002</v>
      </c>
      <c r="M263" s="35">
        <f>I263*(1-$C$277)</f>
        <v>449.22880000000004</v>
      </c>
    </row>
    <row r="264" spans="1:13" ht="15.75" thickBot="1" x14ac:dyDescent="0.3"/>
    <row r="265" spans="1:13" ht="16.5" thickBot="1" x14ac:dyDescent="0.3">
      <c r="A265" s="6" t="s">
        <v>37</v>
      </c>
      <c r="B265" s="9"/>
      <c r="C265" s="7"/>
      <c r="D265" s="7"/>
      <c r="E265" s="7"/>
      <c r="F265" s="7"/>
      <c r="G265" s="7"/>
      <c r="H265" s="7"/>
      <c r="I265" s="8"/>
      <c r="J265" s="7"/>
      <c r="K265" s="7"/>
      <c r="L265" s="7"/>
      <c r="M265" s="8"/>
    </row>
    <row r="266" spans="1:13" ht="15.75" thickBot="1" x14ac:dyDescent="0.3">
      <c r="A266" s="10"/>
      <c r="B266" s="25" t="s">
        <v>10</v>
      </c>
      <c r="C266" s="19" t="s">
        <v>1</v>
      </c>
      <c r="D266" s="20"/>
      <c r="E266" s="19" t="s">
        <v>2</v>
      </c>
      <c r="F266" s="20"/>
      <c r="G266" s="21" t="s">
        <v>3</v>
      </c>
      <c r="H266" s="26"/>
      <c r="I266" s="27" t="s">
        <v>5</v>
      </c>
      <c r="J266" s="68" t="s">
        <v>26</v>
      </c>
      <c r="K266" s="28" t="s">
        <v>39</v>
      </c>
      <c r="L266" s="28" t="s">
        <v>40</v>
      </c>
      <c r="M266" s="28" t="s">
        <v>41</v>
      </c>
    </row>
    <row r="267" spans="1:13" ht="33" customHeight="1" thickBot="1" x14ac:dyDescent="0.3">
      <c r="A267" s="29"/>
      <c r="B267" s="22" t="s">
        <v>11</v>
      </c>
      <c r="C267" s="60">
        <v>0.48</v>
      </c>
      <c r="D267" s="60" t="s">
        <v>4</v>
      </c>
      <c r="E267" s="23">
        <v>0.5</v>
      </c>
      <c r="F267" s="60" t="s">
        <v>4</v>
      </c>
      <c r="G267" s="23">
        <v>0.91</v>
      </c>
      <c r="H267" s="170"/>
      <c r="I267" s="110">
        <f>'Tabela Base Casa 7 Brasil'!I265*'Indices de Tabelas'!$C$2</f>
        <v>460.1</v>
      </c>
      <c r="J267" s="69">
        <f t="shared" ref="J267:J269" si="40">ROUNDDOWN((I267*(1-$C$274)*(1-$E$274)*(1-$G$274)),0)</f>
        <v>340</v>
      </c>
      <c r="K267" s="34">
        <f t="shared" ref="K267:K268" si="41">I267*(1-$C$275)*(1-$E$275)</f>
        <v>354.64508000000001</v>
      </c>
      <c r="L267" s="35">
        <f t="shared" ref="L267:L268" si="42">I267*(1-$C$276)*(1-$E$276)</f>
        <v>365.96354000000002</v>
      </c>
      <c r="M267" s="35">
        <f t="shared" ref="M267:M268" si="43">I267*(1-$C$277)</f>
        <v>377.28200000000004</v>
      </c>
    </row>
    <row r="268" spans="1:13" ht="33" customHeight="1" thickBot="1" x14ac:dyDescent="0.3">
      <c r="A268" s="29"/>
      <c r="B268" s="24" t="s">
        <v>12</v>
      </c>
      <c r="C268" s="61">
        <v>0.48</v>
      </c>
      <c r="D268" s="61" t="s">
        <v>4</v>
      </c>
      <c r="E268" s="14">
        <v>0.5</v>
      </c>
      <c r="F268" s="61" t="s">
        <v>4</v>
      </c>
      <c r="G268" s="14">
        <v>0.91</v>
      </c>
      <c r="H268" s="122"/>
      <c r="I268" s="110">
        <f>'Tabela Base Casa 7 Brasil'!I266*'Indices de Tabelas'!$C$2</f>
        <v>479.36</v>
      </c>
      <c r="J268" s="69">
        <f t="shared" si="40"/>
        <v>354</v>
      </c>
      <c r="K268" s="34">
        <f t="shared" si="41"/>
        <v>369.49068800000003</v>
      </c>
      <c r="L268" s="35">
        <f t="shared" si="42"/>
        <v>381.28294400000004</v>
      </c>
      <c r="M268" s="35">
        <f t="shared" si="43"/>
        <v>393.07520000000005</v>
      </c>
    </row>
    <row r="269" spans="1:13" ht="33" customHeight="1" thickBot="1" x14ac:dyDescent="0.3">
      <c r="A269" s="30"/>
      <c r="B269" s="17" t="s">
        <v>13</v>
      </c>
      <c r="C269" s="62">
        <v>0.48</v>
      </c>
      <c r="D269" s="62" t="s">
        <v>4</v>
      </c>
      <c r="E269" s="113">
        <v>0.5</v>
      </c>
      <c r="F269" s="62" t="s">
        <v>4</v>
      </c>
      <c r="G269" s="113">
        <v>0.91</v>
      </c>
      <c r="H269" s="123"/>
      <c r="I269" s="110">
        <f>'Tabela Base Casa 7 Brasil'!I267*'Indices de Tabelas'!$C$2</f>
        <v>494.34000000000003</v>
      </c>
      <c r="J269" s="69">
        <f t="shared" si="40"/>
        <v>365</v>
      </c>
      <c r="K269" s="34">
        <f>I269*(1-$C$275)*(1-$E$275)</f>
        <v>381.03727200000003</v>
      </c>
      <c r="L269" s="35">
        <f>I269*(1-$C$276)*(1-$E$276)</f>
        <v>393.198036</v>
      </c>
      <c r="M269" s="35">
        <f>I269*(1-$C$277)</f>
        <v>405.35880000000003</v>
      </c>
    </row>
    <row r="271" spans="1:13" ht="15.75" thickBot="1" x14ac:dyDescent="0.3">
      <c r="A271" s="37"/>
      <c r="B271" s="38"/>
      <c r="C271" s="38"/>
      <c r="D271" s="38"/>
      <c r="E271" s="38"/>
      <c r="F271" s="38"/>
      <c r="G271" s="38"/>
      <c r="H271" s="38"/>
      <c r="I271" s="38"/>
    </row>
    <row r="272" spans="1:13" ht="16.5" thickBot="1" x14ac:dyDescent="0.3">
      <c r="A272" s="6" t="s">
        <v>20</v>
      </c>
      <c r="B272" s="9"/>
      <c r="C272" s="7"/>
      <c r="D272" s="7"/>
      <c r="E272" s="7"/>
      <c r="F272" s="7"/>
      <c r="G272" s="7"/>
      <c r="H272" s="7"/>
      <c r="I272" s="8"/>
    </row>
    <row r="273" spans="1:9" ht="15.75" x14ac:dyDescent="0.25">
      <c r="A273" s="44" t="s">
        <v>14</v>
      </c>
      <c r="B273" s="38"/>
      <c r="C273" s="47" t="s">
        <v>15</v>
      </c>
      <c r="D273" s="48"/>
      <c r="E273" s="49"/>
      <c r="F273" s="48"/>
      <c r="G273" s="49"/>
      <c r="H273" s="50"/>
      <c r="I273" s="51"/>
    </row>
    <row r="274" spans="1:9" ht="15.75" x14ac:dyDescent="0.25">
      <c r="A274" s="45" t="s">
        <v>26</v>
      </c>
      <c r="B274" s="38"/>
      <c r="C274" s="52">
        <f>M1</f>
        <v>0.18</v>
      </c>
      <c r="D274" s="79"/>
      <c r="E274" s="80">
        <v>0.06</v>
      </c>
      <c r="F274" s="79"/>
      <c r="G274" s="80">
        <v>0.04</v>
      </c>
      <c r="H274" s="81"/>
      <c r="I274" s="82"/>
    </row>
    <row r="275" spans="1:9" ht="15.75" x14ac:dyDescent="0.25">
      <c r="A275" s="45" t="s">
        <v>16</v>
      </c>
      <c r="B275" s="38"/>
      <c r="C275" s="52">
        <f>M1</f>
        <v>0.18</v>
      </c>
      <c r="D275" s="79"/>
      <c r="E275" s="80">
        <v>0.06</v>
      </c>
      <c r="F275" s="79"/>
      <c r="G275" s="80"/>
      <c r="H275" s="81"/>
      <c r="I275" s="82"/>
    </row>
    <row r="276" spans="1:9" ht="15.75" x14ac:dyDescent="0.25">
      <c r="A276" s="45" t="s">
        <v>17</v>
      </c>
      <c r="B276" s="38"/>
      <c r="C276" s="52">
        <f>M1</f>
        <v>0.18</v>
      </c>
      <c r="D276" s="79"/>
      <c r="E276" s="80">
        <v>0.03</v>
      </c>
      <c r="F276" s="79"/>
      <c r="G276" s="80"/>
      <c r="H276" s="81"/>
      <c r="I276" s="82"/>
    </row>
    <row r="277" spans="1:9" ht="16.5" thickBot="1" x14ac:dyDescent="0.3">
      <c r="A277" s="46" t="s">
        <v>18</v>
      </c>
      <c r="B277" s="38"/>
      <c r="C277" s="52">
        <f>M1</f>
        <v>0.18</v>
      </c>
      <c r="D277" s="83"/>
      <c r="E277" s="84"/>
      <c r="F277" s="83"/>
      <c r="G277" s="84"/>
      <c r="H277" s="85"/>
      <c r="I277" s="86"/>
    </row>
    <row r="278" spans="1:9" ht="16.5" thickBot="1" x14ac:dyDescent="0.3">
      <c r="A278" s="189"/>
      <c r="B278" s="38"/>
      <c r="C278" s="190"/>
      <c r="D278" s="190"/>
      <c r="E278" s="191"/>
      <c r="F278" s="190"/>
      <c r="G278" s="191"/>
      <c r="H278" s="188"/>
      <c r="I278" s="188"/>
    </row>
    <row r="279" spans="1:9" ht="27.75" thickBot="1" x14ac:dyDescent="0.3">
      <c r="A279" s="192" t="s">
        <v>77</v>
      </c>
      <c r="B279" s="193"/>
      <c r="C279" s="90"/>
      <c r="D279" s="90"/>
      <c r="E279" s="194"/>
      <c r="F279" s="90"/>
      <c r="G279" s="194"/>
      <c r="H279" s="195"/>
      <c r="I279" s="196"/>
    </row>
    <row r="280" spans="1:9" ht="15.75" thickBot="1" x14ac:dyDescent="0.3">
      <c r="A280" s="37"/>
      <c r="B280" s="38"/>
      <c r="C280" s="39"/>
      <c r="D280" s="39"/>
      <c r="E280" s="40"/>
      <c r="F280" s="39"/>
      <c r="G280" s="40"/>
      <c r="H280" s="41"/>
      <c r="I280" s="42"/>
    </row>
    <row r="281" spans="1:9" ht="15.75" thickBot="1" x14ac:dyDescent="0.3">
      <c r="A281" s="53" t="s">
        <v>19</v>
      </c>
      <c r="B281" s="54"/>
      <c r="C281" s="55"/>
      <c r="D281" s="55"/>
      <c r="E281" s="56"/>
      <c r="F281" s="55"/>
      <c r="G281" s="56"/>
      <c r="H281" s="57"/>
      <c r="I281" s="58"/>
    </row>
  </sheetData>
  <mergeCells count="1">
    <mergeCell ref="A77:A91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88" fitToHeight="0" orientation="portrait" r:id="rId1"/>
  <rowBreaks count="2" manualBreakCount="2">
    <brk id="196" max="12" man="1"/>
    <brk id="271" max="12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81"/>
  <sheetViews>
    <sheetView tabSelected="1" view="pageBreakPreview" topLeftCell="A19" zoomScaleNormal="100" zoomScaleSheetLayoutView="100" workbookViewId="0">
      <selection activeCell="P246" sqref="P246"/>
    </sheetView>
  </sheetViews>
  <sheetFormatPr defaultRowHeight="15" x14ac:dyDescent="0.25"/>
  <cols>
    <col min="1" max="1" width="33.85546875" customWidth="1"/>
    <col min="2" max="2" width="40.42578125" style="11" bestFit="1" customWidth="1"/>
    <col min="3" max="3" width="7.7109375" bestFit="1" customWidth="1"/>
    <col min="4" max="4" width="1.7109375" bestFit="1" customWidth="1"/>
    <col min="5" max="5" width="8.42578125" bestFit="1" customWidth="1"/>
    <col min="6" max="6" width="1.7109375" bestFit="1" customWidth="1"/>
    <col min="7" max="7" width="6.42578125" bestFit="1" customWidth="1"/>
    <col min="8" max="8" width="1" style="1" customWidth="1"/>
    <col min="9" max="9" width="12.85546875" style="1" hidden="1" customWidth="1"/>
    <col min="10" max="10" width="0.140625" customWidth="1"/>
    <col min="11" max="11" width="18.5703125" customWidth="1"/>
    <col min="12" max="12" width="0.28515625" hidden="1" customWidth="1"/>
    <col min="13" max="13" width="17.42578125" hidden="1" customWidth="1"/>
    <col min="14" max="16" width="8.85546875" customWidth="1"/>
  </cols>
  <sheetData>
    <row r="1" spans="1:13" ht="84.75" customHeight="1" thickBot="1" x14ac:dyDescent="0.3">
      <c r="A1" s="73"/>
      <c r="B1" s="74"/>
      <c r="C1" s="73"/>
      <c r="D1" s="73"/>
      <c r="E1" s="73"/>
      <c r="F1" s="73"/>
      <c r="G1" s="73"/>
      <c r="H1" s="73"/>
      <c r="I1" s="73"/>
      <c r="J1" s="73"/>
      <c r="K1" s="73"/>
      <c r="L1" s="187" t="s">
        <v>75</v>
      </c>
      <c r="M1" s="87">
        <v>0.21</v>
      </c>
    </row>
    <row r="2" spans="1:13" ht="9.9499999999999993" customHeight="1" thickBot="1" x14ac:dyDescent="0.3">
      <c r="A2" s="71"/>
      <c r="B2" s="72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16.5" customHeight="1" thickBot="1" x14ac:dyDescent="0.3">
      <c r="A3" s="36" t="s">
        <v>76</v>
      </c>
      <c r="B3" s="31"/>
      <c r="C3" s="32"/>
      <c r="D3" s="32"/>
      <c r="E3" s="32"/>
      <c r="F3" s="32"/>
      <c r="G3" s="32"/>
      <c r="H3" s="32"/>
      <c r="I3" s="33"/>
      <c r="J3" s="32"/>
      <c r="K3" s="32"/>
      <c r="L3" s="32"/>
      <c r="M3" s="33"/>
    </row>
    <row r="4" spans="1:13" ht="16.5" thickBot="1" x14ac:dyDescent="0.3">
      <c r="A4" s="189"/>
      <c r="B4" s="38"/>
      <c r="C4" s="190"/>
      <c r="D4" s="190"/>
      <c r="E4" s="191"/>
      <c r="F4" s="190"/>
      <c r="G4" s="191"/>
      <c r="H4" s="188"/>
      <c r="I4" s="188"/>
    </row>
    <row r="5" spans="1:13" ht="27.75" thickBot="1" x14ac:dyDescent="0.3">
      <c r="A5" s="192" t="s">
        <v>77</v>
      </c>
      <c r="B5" s="193"/>
      <c r="C5" s="90"/>
      <c r="D5" s="90"/>
      <c r="E5" s="194"/>
      <c r="F5" s="90"/>
      <c r="G5" s="194"/>
      <c r="H5" s="195"/>
      <c r="I5" s="196"/>
    </row>
    <row r="6" spans="1:13" ht="21.75" customHeight="1" thickBot="1" x14ac:dyDescent="0.3">
      <c r="A6" s="5"/>
      <c r="B6" s="12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32.25" thickBot="1" x14ac:dyDescent="0.3">
      <c r="A7" s="64" t="s">
        <v>25</v>
      </c>
      <c r="B7" s="65"/>
      <c r="C7" s="66"/>
      <c r="D7" s="66"/>
      <c r="E7" s="66"/>
      <c r="F7" s="66"/>
      <c r="G7" s="66"/>
      <c r="H7" s="66"/>
      <c r="I7" s="66"/>
      <c r="J7" s="66"/>
      <c r="K7" s="66"/>
      <c r="L7" s="66"/>
      <c r="M7" s="67"/>
    </row>
    <row r="8" spans="1:13" ht="15.75" thickBot="1" x14ac:dyDescent="0.3">
      <c r="A8" s="30"/>
      <c r="B8" s="38"/>
      <c r="C8" s="95"/>
      <c r="D8" s="96"/>
      <c r="E8" s="97"/>
      <c r="F8" s="96"/>
      <c r="G8" s="97"/>
      <c r="H8" s="2"/>
      <c r="I8" s="98"/>
    </row>
    <row r="9" spans="1:13" ht="16.5" thickBot="1" x14ac:dyDescent="0.3">
      <c r="A9" s="6" t="s">
        <v>46</v>
      </c>
      <c r="B9" s="99"/>
      <c r="C9" s="7"/>
      <c r="D9" s="7"/>
      <c r="E9" s="7"/>
      <c r="F9" s="7"/>
      <c r="G9" s="7"/>
      <c r="H9" s="7"/>
      <c r="I9" s="8"/>
      <c r="J9" s="7"/>
      <c r="K9" s="7"/>
      <c r="L9" s="7"/>
      <c r="M9" s="8"/>
    </row>
    <row r="10" spans="1:13" ht="15.75" customHeight="1" thickBot="1" x14ac:dyDescent="0.3">
      <c r="A10" s="100"/>
      <c r="B10" s="101" t="s">
        <v>9</v>
      </c>
      <c r="C10" s="102" t="s">
        <v>1</v>
      </c>
      <c r="D10" s="103"/>
      <c r="E10" s="102" t="s">
        <v>2</v>
      </c>
      <c r="F10" s="103"/>
      <c r="G10" s="104" t="s">
        <v>3</v>
      </c>
      <c r="H10" s="105"/>
      <c r="I10" s="106" t="s">
        <v>5</v>
      </c>
      <c r="J10" s="68" t="s">
        <v>26</v>
      </c>
      <c r="K10" s="28" t="s">
        <v>39</v>
      </c>
      <c r="L10" s="28" t="s">
        <v>40</v>
      </c>
      <c r="M10" s="28" t="s">
        <v>41</v>
      </c>
    </row>
    <row r="11" spans="1:13" ht="15.75" customHeight="1" thickBot="1" x14ac:dyDescent="0.3">
      <c r="A11" s="29"/>
      <c r="B11" s="107" t="s">
        <v>23</v>
      </c>
      <c r="C11" s="108">
        <v>1.2</v>
      </c>
      <c r="D11" s="108" t="s">
        <v>4</v>
      </c>
      <c r="E11" s="109">
        <v>0.9</v>
      </c>
      <c r="F11" s="108" t="s">
        <v>4</v>
      </c>
      <c r="G11" s="109">
        <v>0.78</v>
      </c>
      <c r="H11" s="2"/>
      <c r="I11" s="110">
        <f>'Tabela Base Casa 7 Brasil'!I9*'Indices de Tabelas'!$C$2</f>
        <v>1136.2293144208038</v>
      </c>
      <c r="J11" s="69">
        <f t="shared" ref="J11:J19" si="0">ROUNDDOWN((I11*(1-$C$274)*(1-$E$274)*(1-$G$274)),0)</f>
        <v>810</v>
      </c>
      <c r="K11" s="34">
        <f t="shared" ref="K11:K19" si="1">I11*(1-$C$275)*(1-$E$275)</f>
        <v>843.76388888888891</v>
      </c>
      <c r="L11" s="35">
        <f t="shared" ref="L11:L19" si="2">I11*(1-$C$276)*(1-$E$275)</f>
        <v>843.76388888888891</v>
      </c>
      <c r="M11" s="35">
        <f t="shared" ref="M11:M19" si="3">I11*(1-$C$277)</f>
        <v>897.62115839243506</v>
      </c>
    </row>
    <row r="12" spans="1:13" ht="15.75" customHeight="1" thickBot="1" x14ac:dyDescent="0.3">
      <c r="A12" s="29"/>
      <c r="B12" s="24" t="s">
        <v>23</v>
      </c>
      <c r="C12" s="13">
        <v>1.4</v>
      </c>
      <c r="D12" s="13" t="s">
        <v>4</v>
      </c>
      <c r="E12" s="14">
        <v>0.9</v>
      </c>
      <c r="F12" s="13" t="s">
        <v>4</v>
      </c>
      <c r="G12" s="14">
        <v>0.78</v>
      </c>
      <c r="H12" s="2"/>
      <c r="I12" s="110">
        <f>'Tabela Base Casa 7 Brasil'!I10*'Indices de Tabelas'!$C$2</f>
        <v>1190.8983451536644</v>
      </c>
      <c r="J12" s="69">
        <f t="shared" si="0"/>
        <v>848</v>
      </c>
      <c r="K12" s="34">
        <f t="shared" si="1"/>
        <v>884.3611111111112</v>
      </c>
      <c r="L12" s="35">
        <f t="shared" si="2"/>
        <v>884.3611111111112</v>
      </c>
      <c r="M12" s="35">
        <f t="shared" si="3"/>
        <v>940.80969267139494</v>
      </c>
    </row>
    <row r="13" spans="1:13" ht="15.75" customHeight="1" thickBot="1" x14ac:dyDescent="0.3">
      <c r="A13" s="29"/>
      <c r="B13" s="107" t="s">
        <v>23</v>
      </c>
      <c r="C13" s="13">
        <v>1.35</v>
      </c>
      <c r="D13" s="13" t="s">
        <v>4</v>
      </c>
      <c r="E13" s="14">
        <v>1.35</v>
      </c>
      <c r="F13" s="13" t="s">
        <v>4</v>
      </c>
      <c r="G13" s="14">
        <v>0.78</v>
      </c>
      <c r="H13" s="2"/>
      <c r="I13" s="110">
        <f>'Tabela Base Casa 7 Brasil'!I11*'Indices de Tabelas'!$C$2</f>
        <v>1499.7044917257685</v>
      </c>
      <c r="J13" s="69">
        <f t="shared" si="0"/>
        <v>1069</v>
      </c>
      <c r="K13" s="34">
        <f t="shared" si="1"/>
        <v>1113.6805555555557</v>
      </c>
      <c r="L13" s="35">
        <f t="shared" si="2"/>
        <v>1113.6805555555557</v>
      </c>
      <c r="M13" s="35">
        <f t="shared" si="3"/>
        <v>1184.7665484633571</v>
      </c>
    </row>
    <row r="14" spans="1:13" ht="15.75" customHeight="1" thickBot="1" x14ac:dyDescent="0.3">
      <c r="A14" s="29"/>
      <c r="B14" s="24" t="s">
        <v>24</v>
      </c>
      <c r="C14" s="108">
        <v>1.2</v>
      </c>
      <c r="D14" s="108" t="s">
        <v>4</v>
      </c>
      <c r="E14" s="109">
        <v>0.9</v>
      </c>
      <c r="F14" s="108" t="s">
        <v>4</v>
      </c>
      <c r="G14" s="109">
        <v>0.78</v>
      </c>
      <c r="H14" s="2"/>
      <c r="I14" s="110">
        <f>'Tabela Base Casa 7 Brasil'!I12*'Indices de Tabelas'!$C$2</f>
        <v>1170.2127659574471</v>
      </c>
      <c r="J14" s="69">
        <f t="shared" si="0"/>
        <v>834</v>
      </c>
      <c r="K14" s="34">
        <f t="shared" si="1"/>
        <v>869.00000000000023</v>
      </c>
      <c r="L14" s="35">
        <f t="shared" si="2"/>
        <v>869.00000000000023</v>
      </c>
      <c r="M14" s="35">
        <f t="shared" si="3"/>
        <v>924.46808510638323</v>
      </c>
    </row>
    <row r="15" spans="1:13" ht="15.75" customHeight="1" thickBot="1" x14ac:dyDescent="0.3">
      <c r="A15" s="29"/>
      <c r="B15" s="24" t="s">
        <v>24</v>
      </c>
      <c r="C15" s="13">
        <v>1.4</v>
      </c>
      <c r="D15" s="13" t="s">
        <v>4</v>
      </c>
      <c r="E15" s="14">
        <v>0.9</v>
      </c>
      <c r="F15" s="13" t="s">
        <v>4</v>
      </c>
      <c r="G15" s="14">
        <v>0.78</v>
      </c>
      <c r="H15" s="2"/>
      <c r="I15" s="110">
        <f>'Tabela Base Casa 7 Brasil'!I13*'Indices de Tabelas'!$C$2</f>
        <v>1239.6572104018912</v>
      </c>
      <c r="J15" s="69">
        <f t="shared" si="0"/>
        <v>883</v>
      </c>
      <c r="K15" s="34">
        <f t="shared" si="1"/>
        <v>920.56944444444434</v>
      </c>
      <c r="L15" s="35">
        <f t="shared" si="2"/>
        <v>920.56944444444434</v>
      </c>
      <c r="M15" s="35">
        <f t="shared" si="3"/>
        <v>979.32919621749409</v>
      </c>
    </row>
    <row r="16" spans="1:13" ht="15.75" customHeight="1" thickBot="1" x14ac:dyDescent="0.3">
      <c r="A16" s="29"/>
      <c r="B16" s="24" t="s">
        <v>24</v>
      </c>
      <c r="C16" s="13">
        <v>1.35</v>
      </c>
      <c r="D16" s="13" t="s">
        <v>4</v>
      </c>
      <c r="E16" s="14">
        <v>1.35</v>
      </c>
      <c r="F16" s="13" t="s">
        <v>4</v>
      </c>
      <c r="G16" s="14">
        <v>0.78</v>
      </c>
      <c r="H16" s="2"/>
      <c r="I16" s="110">
        <f>'Tabela Base Casa 7 Brasil'!I14*'Indices de Tabelas'!$C$2</f>
        <v>1635.6382978723402</v>
      </c>
      <c r="J16" s="69">
        <f t="shared" si="0"/>
        <v>1166</v>
      </c>
      <c r="K16" s="34">
        <f t="shared" si="1"/>
        <v>1214.6249999999998</v>
      </c>
      <c r="L16" s="35">
        <f t="shared" si="2"/>
        <v>1214.6249999999998</v>
      </c>
      <c r="M16" s="35">
        <f t="shared" si="3"/>
        <v>1292.1542553191489</v>
      </c>
    </row>
    <row r="17" spans="1:13" ht="15.75" customHeight="1" thickBot="1" x14ac:dyDescent="0.3">
      <c r="A17" s="29"/>
      <c r="B17" s="107" t="s">
        <v>47</v>
      </c>
      <c r="C17" s="108">
        <v>1.2</v>
      </c>
      <c r="D17" s="108" t="s">
        <v>4</v>
      </c>
      <c r="E17" s="109">
        <v>0.9</v>
      </c>
      <c r="F17" s="108" t="s">
        <v>4</v>
      </c>
      <c r="G17" s="109">
        <v>0.78</v>
      </c>
      <c r="H17" s="2"/>
      <c r="I17" s="110">
        <f>'Tabela Base Casa 7 Brasil'!I15*'Indices de Tabelas'!$C$2</f>
        <v>1170.2127659574471</v>
      </c>
      <c r="J17" s="69">
        <f t="shared" si="0"/>
        <v>834</v>
      </c>
      <c r="K17" s="34">
        <f t="shared" si="1"/>
        <v>869.00000000000023</v>
      </c>
      <c r="L17" s="35">
        <f t="shared" si="2"/>
        <v>869.00000000000023</v>
      </c>
      <c r="M17" s="35">
        <f t="shared" si="3"/>
        <v>924.46808510638323</v>
      </c>
    </row>
    <row r="18" spans="1:13" ht="15.75" customHeight="1" thickBot="1" x14ac:dyDescent="0.3">
      <c r="A18" s="29"/>
      <c r="B18" s="24" t="s">
        <v>48</v>
      </c>
      <c r="C18" s="13">
        <v>1</v>
      </c>
      <c r="D18" s="13" t="s">
        <v>4</v>
      </c>
      <c r="E18" s="14">
        <v>1</v>
      </c>
      <c r="F18" s="13" t="s">
        <v>4</v>
      </c>
      <c r="G18" s="14">
        <v>0.78</v>
      </c>
      <c r="H18" s="2"/>
      <c r="I18" s="110">
        <f>'Tabela Base Casa 7 Brasil'!I16*'Indices de Tabelas'!$C$2</f>
        <v>1162.8250591016551</v>
      </c>
      <c r="J18" s="69">
        <f t="shared" si="0"/>
        <v>828</v>
      </c>
      <c r="K18" s="34">
        <f t="shared" si="1"/>
        <v>863.51388888888914</v>
      </c>
      <c r="L18" s="35">
        <f t="shared" si="2"/>
        <v>863.51388888888914</v>
      </c>
      <c r="M18" s="35">
        <f t="shared" si="3"/>
        <v>918.63179669030762</v>
      </c>
    </row>
    <row r="19" spans="1:13" ht="15.75" customHeight="1" thickBot="1" x14ac:dyDescent="0.3">
      <c r="A19" s="29"/>
      <c r="B19" s="24" t="s">
        <v>48</v>
      </c>
      <c r="C19" s="112">
        <v>1.3</v>
      </c>
      <c r="D19" s="15" t="s">
        <v>4</v>
      </c>
      <c r="E19" s="113">
        <v>1.3</v>
      </c>
      <c r="F19" s="15" t="s">
        <v>4</v>
      </c>
      <c r="G19" s="113">
        <v>0.78</v>
      </c>
      <c r="H19" s="114"/>
      <c r="I19" s="110">
        <f>'Tabela Base Casa 7 Brasil'!I17*'Indices de Tabelas'!$C$2</f>
        <v>1442.0803782505909</v>
      </c>
      <c r="J19" s="69">
        <f t="shared" si="0"/>
        <v>1028</v>
      </c>
      <c r="K19" s="34">
        <f t="shared" si="1"/>
        <v>1070.8888888888887</v>
      </c>
      <c r="L19" s="35">
        <f t="shared" si="2"/>
        <v>1070.8888888888887</v>
      </c>
      <c r="M19" s="35">
        <f t="shared" si="3"/>
        <v>1139.2434988179668</v>
      </c>
    </row>
    <row r="20" spans="1:13" ht="15.75" customHeight="1" thickBot="1" x14ac:dyDescent="0.3">
      <c r="A20" s="29"/>
      <c r="B20" s="116"/>
      <c r="C20" s="96"/>
      <c r="D20" s="96"/>
      <c r="E20" s="117"/>
      <c r="F20" s="96"/>
      <c r="G20" s="117"/>
      <c r="H20" s="114"/>
      <c r="I20" s="98"/>
    </row>
    <row r="21" spans="1:13" ht="16.5" thickBot="1" x14ac:dyDescent="0.3">
      <c r="A21" s="6" t="s">
        <v>22</v>
      </c>
      <c r="B21" s="9"/>
      <c r="C21" s="7"/>
      <c r="D21" s="7"/>
      <c r="E21" s="7"/>
      <c r="F21" s="7"/>
      <c r="G21" s="7"/>
      <c r="H21" s="7"/>
      <c r="I21" s="8"/>
      <c r="J21" s="7"/>
      <c r="K21" s="7"/>
      <c r="L21" s="7"/>
      <c r="M21" s="8"/>
    </row>
    <row r="22" spans="1:13" ht="15.75" customHeight="1" thickBot="1" x14ac:dyDescent="0.3">
      <c r="A22" s="10"/>
      <c r="B22" s="101" t="s">
        <v>9</v>
      </c>
      <c r="C22" s="102" t="s">
        <v>1</v>
      </c>
      <c r="D22" s="103"/>
      <c r="E22" s="102" t="s">
        <v>2</v>
      </c>
      <c r="F22" s="103"/>
      <c r="G22" s="104" t="s">
        <v>3</v>
      </c>
      <c r="H22" s="118"/>
      <c r="I22" s="106" t="s">
        <v>5</v>
      </c>
      <c r="J22" s="68" t="s">
        <v>26</v>
      </c>
      <c r="K22" s="28" t="s">
        <v>39</v>
      </c>
      <c r="L22" s="28" t="s">
        <v>40</v>
      </c>
      <c r="M22" s="28" t="s">
        <v>41</v>
      </c>
    </row>
    <row r="23" spans="1:13" ht="15.75" customHeight="1" thickBot="1" x14ac:dyDescent="0.3">
      <c r="A23" s="3"/>
      <c r="B23" s="119" t="s">
        <v>23</v>
      </c>
      <c r="C23" s="108">
        <v>1.2</v>
      </c>
      <c r="D23" s="108" t="s">
        <v>4</v>
      </c>
      <c r="E23" s="109">
        <v>0.9</v>
      </c>
      <c r="F23" s="108" t="s">
        <v>4</v>
      </c>
      <c r="G23" s="109">
        <v>0.78</v>
      </c>
      <c r="H23" s="120"/>
      <c r="I23" s="110">
        <f>'Tabela Base Casa 7 Brasil'!I21*'Indices de Tabelas'!$C$2</f>
        <v>1223.4042553191489</v>
      </c>
      <c r="J23" s="69">
        <f t="shared" ref="J23:J38" si="4">ROUNDDOWN((I23*(1-$C$274)*(1-$E$274)*(1-$G$274)),0)</f>
        <v>872</v>
      </c>
      <c r="K23" s="34">
        <f t="shared" ref="K23:K38" si="5">I23*(1-$C$275)*(1-$E$275)</f>
        <v>908.5</v>
      </c>
      <c r="L23" s="35">
        <f t="shared" ref="L23:L38" si="6">I23*(1-$C$276)*(1-$E$275)</f>
        <v>908.5</v>
      </c>
      <c r="M23" s="35">
        <f t="shared" ref="M23:M38" si="7">I23*(1-$C$277)</f>
        <v>966.48936170212767</v>
      </c>
    </row>
    <row r="24" spans="1:13" ht="15.75" customHeight="1" thickBot="1" x14ac:dyDescent="0.3">
      <c r="A24" s="3"/>
      <c r="B24" s="121" t="s">
        <v>23</v>
      </c>
      <c r="C24" s="13">
        <v>1.4</v>
      </c>
      <c r="D24" s="13" t="s">
        <v>4</v>
      </c>
      <c r="E24" s="14">
        <v>0.9</v>
      </c>
      <c r="F24" s="13" t="s">
        <v>4</v>
      </c>
      <c r="G24" s="14">
        <v>0.78</v>
      </c>
      <c r="H24" s="122"/>
      <c r="I24" s="110">
        <f>'Tabela Base Casa 7 Brasil'!I22*'Indices de Tabelas'!$C$2</f>
        <v>1276.5957446808511</v>
      </c>
      <c r="J24" s="69">
        <f t="shared" si="4"/>
        <v>910</v>
      </c>
      <c r="K24" s="34">
        <f t="shared" si="5"/>
        <v>948</v>
      </c>
      <c r="L24" s="35">
        <f t="shared" si="6"/>
        <v>948</v>
      </c>
      <c r="M24" s="35">
        <f t="shared" si="7"/>
        <v>1008.5106382978724</v>
      </c>
    </row>
    <row r="25" spans="1:13" ht="15.75" customHeight="1" thickBot="1" x14ac:dyDescent="0.3">
      <c r="A25" s="3"/>
      <c r="B25" s="121" t="s">
        <v>23</v>
      </c>
      <c r="C25" s="13">
        <v>1.6</v>
      </c>
      <c r="D25" s="13" t="s">
        <v>4</v>
      </c>
      <c r="E25" s="14">
        <v>1</v>
      </c>
      <c r="F25" s="13" t="s">
        <v>4</v>
      </c>
      <c r="G25" s="14">
        <v>0.78</v>
      </c>
      <c r="H25" s="122"/>
      <c r="I25" s="110">
        <f>'Tabela Base Casa 7 Brasil'!I23*'Indices de Tabelas'!$C$2</f>
        <v>1437.6477541371162</v>
      </c>
      <c r="J25" s="69">
        <f t="shared" si="4"/>
        <v>1024</v>
      </c>
      <c r="K25" s="34">
        <f t="shared" si="5"/>
        <v>1067.5972222222224</v>
      </c>
      <c r="L25" s="35">
        <f t="shared" si="6"/>
        <v>1067.5972222222224</v>
      </c>
      <c r="M25" s="35">
        <f t="shared" si="7"/>
        <v>1135.7417257683219</v>
      </c>
    </row>
    <row r="26" spans="1:13" ht="15.75" customHeight="1" thickBot="1" x14ac:dyDescent="0.3">
      <c r="A26" s="3"/>
      <c r="B26" s="121" t="s">
        <v>23</v>
      </c>
      <c r="C26" s="13">
        <v>1.8</v>
      </c>
      <c r="D26" s="13" t="s">
        <v>4</v>
      </c>
      <c r="E26" s="14">
        <v>1</v>
      </c>
      <c r="F26" s="13" t="s">
        <v>4</v>
      </c>
      <c r="G26" s="14">
        <v>0.78</v>
      </c>
      <c r="H26" s="122"/>
      <c r="I26" s="110">
        <f>'Tabela Base Casa 7 Brasil'!I24*'Indices de Tabelas'!$C$2</f>
        <v>1498.2269503546099</v>
      </c>
      <c r="J26" s="69">
        <f t="shared" si="4"/>
        <v>1068</v>
      </c>
      <c r="K26" s="34">
        <f t="shared" si="5"/>
        <v>1112.5833333333333</v>
      </c>
      <c r="L26" s="35">
        <f t="shared" si="6"/>
        <v>1112.5833333333333</v>
      </c>
      <c r="M26" s="35">
        <f t="shared" si="7"/>
        <v>1183.5992907801419</v>
      </c>
    </row>
    <row r="27" spans="1:13" ht="15.75" customHeight="1" thickBot="1" x14ac:dyDescent="0.3">
      <c r="A27" s="3"/>
      <c r="B27" s="121" t="s">
        <v>23</v>
      </c>
      <c r="C27" s="13">
        <v>2</v>
      </c>
      <c r="D27" s="13" t="s">
        <v>4</v>
      </c>
      <c r="E27" s="14">
        <v>1</v>
      </c>
      <c r="F27" s="13" t="s">
        <v>4</v>
      </c>
      <c r="G27" s="14">
        <v>0.78</v>
      </c>
      <c r="H27" s="122"/>
      <c r="I27" s="110">
        <f>'Tabela Base Casa 7 Brasil'!I25*'Indices de Tabelas'!$C$2</f>
        <v>1561.7612293144209</v>
      </c>
      <c r="J27" s="69">
        <f t="shared" si="4"/>
        <v>1113</v>
      </c>
      <c r="K27" s="34">
        <f t="shared" si="5"/>
        <v>1159.7638888888889</v>
      </c>
      <c r="L27" s="35">
        <f t="shared" si="6"/>
        <v>1159.7638888888889</v>
      </c>
      <c r="M27" s="35">
        <f t="shared" si="7"/>
        <v>1233.7913711583926</v>
      </c>
    </row>
    <row r="28" spans="1:13" ht="15.75" customHeight="1" thickBot="1" x14ac:dyDescent="0.3">
      <c r="A28" s="3"/>
      <c r="B28" s="121" t="s">
        <v>23</v>
      </c>
      <c r="C28" s="13">
        <v>2.2000000000000002</v>
      </c>
      <c r="D28" s="13" t="s">
        <v>4</v>
      </c>
      <c r="E28" s="14">
        <v>1.1000000000000001</v>
      </c>
      <c r="F28" s="13" t="s">
        <v>4</v>
      </c>
      <c r="G28" s="14">
        <v>0.78</v>
      </c>
      <c r="H28" s="122"/>
      <c r="I28" s="110">
        <f>'Tabela Base Casa 7 Brasil'!I26*'Indices de Tabelas'!$C$2</f>
        <v>1767.1394799054374</v>
      </c>
      <c r="J28" s="69">
        <f t="shared" si="4"/>
        <v>1259</v>
      </c>
      <c r="K28" s="34">
        <f t="shared" si="5"/>
        <v>1312.2777777777778</v>
      </c>
      <c r="L28" s="35">
        <f t="shared" si="6"/>
        <v>1312.2777777777778</v>
      </c>
      <c r="M28" s="35">
        <f t="shared" si="7"/>
        <v>1396.0401891252957</v>
      </c>
    </row>
    <row r="29" spans="1:13" ht="15.75" customHeight="1" thickBot="1" x14ac:dyDescent="0.3">
      <c r="A29" s="3"/>
      <c r="B29" s="17" t="s">
        <v>23</v>
      </c>
      <c r="C29" s="15">
        <v>1.35</v>
      </c>
      <c r="D29" s="15" t="s">
        <v>4</v>
      </c>
      <c r="E29" s="113">
        <v>1.35</v>
      </c>
      <c r="F29" s="15" t="s">
        <v>4</v>
      </c>
      <c r="G29" s="113">
        <v>0.78</v>
      </c>
      <c r="H29" s="123"/>
      <c r="I29" s="110">
        <f>'Tabela Base Casa 7 Brasil'!I27*'Indices de Tabelas'!$C$2</f>
        <v>1496.7494089834518</v>
      </c>
      <c r="J29" s="69">
        <f t="shared" si="4"/>
        <v>1067</v>
      </c>
      <c r="K29" s="34">
        <f t="shared" si="5"/>
        <v>1111.4861111111113</v>
      </c>
      <c r="L29" s="35">
        <f t="shared" si="6"/>
        <v>1111.4861111111113</v>
      </c>
      <c r="M29" s="35">
        <f t="shared" si="7"/>
        <v>1182.4320330969269</v>
      </c>
    </row>
    <row r="30" spans="1:13" ht="15.75" customHeight="1" thickBot="1" x14ac:dyDescent="0.3">
      <c r="A30" s="3"/>
      <c r="B30" s="119" t="s">
        <v>24</v>
      </c>
      <c r="C30" s="108">
        <v>1.2</v>
      </c>
      <c r="D30" s="108" t="s">
        <v>4</v>
      </c>
      <c r="E30" s="109">
        <v>0.9</v>
      </c>
      <c r="F30" s="108" t="s">
        <v>4</v>
      </c>
      <c r="G30" s="109">
        <v>0.78</v>
      </c>
      <c r="H30" s="120"/>
      <c r="I30" s="110">
        <f>'Tabela Base Casa 7 Brasil'!I28*'Indices de Tabelas'!$C$2</f>
        <v>1255.9101654846338</v>
      </c>
      <c r="J30" s="69">
        <f t="shared" si="4"/>
        <v>895</v>
      </c>
      <c r="K30" s="34">
        <f t="shared" si="5"/>
        <v>932.63888888888903</v>
      </c>
      <c r="L30" s="35">
        <f t="shared" si="6"/>
        <v>932.63888888888903</v>
      </c>
      <c r="M30" s="35">
        <f t="shared" si="7"/>
        <v>992.16903073286073</v>
      </c>
    </row>
    <row r="31" spans="1:13" ht="15.75" customHeight="1" thickBot="1" x14ac:dyDescent="0.3">
      <c r="A31" s="3"/>
      <c r="B31" s="121" t="s">
        <v>24</v>
      </c>
      <c r="C31" s="13">
        <v>1.4</v>
      </c>
      <c r="D31" s="13" t="s">
        <v>4</v>
      </c>
      <c r="E31" s="14">
        <v>0.9</v>
      </c>
      <c r="F31" s="13" t="s">
        <v>4</v>
      </c>
      <c r="G31" s="14">
        <v>0.78</v>
      </c>
      <c r="H31" s="122"/>
      <c r="I31" s="110">
        <f>'Tabela Base Casa 7 Brasil'!I29*'Indices de Tabelas'!$C$2</f>
        <v>1315.0118203309692</v>
      </c>
      <c r="J31" s="69">
        <f t="shared" si="4"/>
        <v>937</v>
      </c>
      <c r="K31" s="34">
        <f t="shared" si="5"/>
        <v>976.52777777777771</v>
      </c>
      <c r="L31" s="35">
        <f t="shared" si="6"/>
        <v>976.52777777777771</v>
      </c>
      <c r="M31" s="35">
        <f t="shared" si="7"/>
        <v>1038.8593380614657</v>
      </c>
    </row>
    <row r="32" spans="1:13" ht="15.75" customHeight="1" thickBot="1" x14ac:dyDescent="0.3">
      <c r="A32" s="3"/>
      <c r="B32" s="121" t="s">
        <v>24</v>
      </c>
      <c r="C32" s="13">
        <v>1.6</v>
      </c>
      <c r="D32" s="13" t="s">
        <v>4</v>
      </c>
      <c r="E32" s="14">
        <v>1</v>
      </c>
      <c r="F32" s="13" t="s">
        <v>4</v>
      </c>
      <c r="G32" s="14">
        <v>0.78</v>
      </c>
      <c r="H32" s="122"/>
      <c r="I32" s="110">
        <f>'Tabela Base Casa 7 Brasil'!I30*'Indices de Tabelas'!$C$2</f>
        <v>1486.4066193853432</v>
      </c>
      <c r="J32" s="69">
        <f t="shared" si="4"/>
        <v>1059</v>
      </c>
      <c r="K32" s="34">
        <f t="shared" si="5"/>
        <v>1103.8055555555559</v>
      </c>
      <c r="L32" s="35">
        <f t="shared" si="6"/>
        <v>1103.8055555555559</v>
      </c>
      <c r="M32" s="35">
        <f t="shared" si="7"/>
        <v>1174.2612293144211</v>
      </c>
    </row>
    <row r="33" spans="1:13" ht="15.75" customHeight="1" thickBot="1" x14ac:dyDescent="0.3">
      <c r="A33" s="3"/>
      <c r="B33" s="121" t="s">
        <v>24</v>
      </c>
      <c r="C33" s="13">
        <v>1.8</v>
      </c>
      <c r="D33" s="13" t="s">
        <v>4</v>
      </c>
      <c r="E33" s="14">
        <v>1</v>
      </c>
      <c r="F33" s="13" t="s">
        <v>4</v>
      </c>
      <c r="G33" s="14">
        <v>0.78</v>
      </c>
      <c r="H33" s="122"/>
      <c r="I33" s="110">
        <f>'Tabela Base Casa 7 Brasil'!I31*'Indices de Tabelas'!$C$2</f>
        <v>1578.0141843971633</v>
      </c>
      <c r="J33" s="69">
        <f t="shared" si="4"/>
        <v>1124</v>
      </c>
      <c r="K33" s="34">
        <f t="shared" si="5"/>
        <v>1171.8333333333335</v>
      </c>
      <c r="L33" s="35">
        <f t="shared" si="6"/>
        <v>1171.8333333333335</v>
      </c>
      <c r="M33" s="35">
        <f t="shared" si="7"/>
        <v>1246.631205673759</v>
      </c>
    </row>
    <row r="34" spans="1:13" ht="15.75" customHeight="1" thickBot="1" x14ac:dyDescent="0.3">
      <c r="A34" s="3"/>
      <c r="B34" s="121" t="s">
        <v>24</v>
      </c>
      <c r="C34" s="13">
        <v>2</v>
      </c>
      <c r="D34" s="13" t="s">
        <v>4</v>
      </c>
      <c r="E34" s="14">
        <v>1</v>
      </c>
      <c r="F34" s="13" t="s">
        <v>4</v>
      </c>
      <c r="G34" s="14">
        <v>0.78</v>
      </c>
      <c r="H34" s="122"/>
      <c r="I34" s="110">
        <f>'Tabela Base Casa 7 Brasil'!I32*'Indices de Tabelas'!$C$2</f>
        <v>1647.4586288416076</v>
      </c>
      <c r="J34" s="69">
        <f t="shared" si="4"/>
        <v>1174</v>
      </c>
      <c r="K34" s="34">
        <f t="shared" si="5"/>
        <v>1223.4027777777778</v>
      </c>
      <c r="L34" s="35">
        <f t="shared" si="6"/>
        <v>1223.4027777777778</v>
      </c>
      <c r="M34" s="35">
        <f t="shared" si="7"/>
        <v>1301.4923167848701</v>
      </c>
    </row>
    <row r="35" spans="1:13" ht="15.75" customHeight="1" thickBot="1" x14ac:dyDescent="0.3">
      <c r="A35" s="3"/>
      <c r="B35" s="121" t="s">
        <v>24</v>
      </c>
      <c r="C35" s="13">
        <v>2.2000000000000002</v>
      </c>
      <c r="D35" s="13" t="s">
        <v>4</v>
      </c>
      <c r="E35" s="14">
        <v>1.1000000000000001</v>
      </c>
      <c r="F35" s="13" t="s">
        <v>4</v>
      </c>
      <c r="G35" s="14">
        <v>0.78</v>
      </c>
      <c r="H35" s="14">
        <v>0.78</v>
      </c>
      <c r="I35" s="110">
        <f>'Tabela Base Casa 7 Brasil'!I33*'Indices de Tabelas'!$C$2</f>
        <v>1945.9219858156027</v>
      </c>
      <c r="J35" s="69">
        <f t="shared" si="4"/>
        <v>1387</v>
      </c>
      <c r="K35" s="34">
        <f t="shared" si="5"/>
        <v>1445.0416666666667</v>
      </c>
      <c r="L35" s="35">
        <f t="shared" si="6"/>
        <v>1445.0416666666667</v>
      </c>
      <c r="M35" s="35">
        <f t="shared" si="7"/>
        <v>1537.2783687943263</v>
      </c>
    </row>
    <row r="36" spans="1:13" ht="15.75" customHeight="1" thickBot="1" x14ac:dyDescent="0.3">
      <c r="A36" s="3"/>
      <c r="B36" s="17" t="s">
        <v>24</v>
      </c>
      <c r="C36" s="15">
        <v>1.35</v>
      </c>
      <c r="D36" s="15" t="s">
        <v>4</v>
      </c>
      <c r="E36" s="113">
        <v>1.35</v>
      </c>
      <c r="F36" s="15" t="s">
        <v>4</v>
      </c>
      <c r="G36" s="113">
        <v>0.78</v>
      </c>
      <c r="H36" s="123"/>
      <c r="I36" s="110">
        <f>'Tabela Base Casa 7 Brasil'!I34*'Indices de Tabelas'!$C$2</f>
        <v>1631.2056737588653</v>
      </c>
      <c r="J36" s="69">
        <f t="shared" si="4"/>
        <v>1162</v>
      </c>
      <c r="K36" s="34">
        <f t="shared" si="5"/>
        <v>1211.3333333333335</v>
      </c>
      <c r="L36" s="35">
        <f t="shared" si="6"/>
        <v>1211.3333333333335</v>
      </c>
      <c r="M36" s="35">
        <f t="shared" si="7"/>
        <v>1288.6524822695037</v>
      </c>
    </row>
    <row r="37" spans="1:13" ht="15.75" customHeight="1" thickBot="1" x14ac:dyDescent="0.3">
      <c r="A37" s="3"/>
      <c r="B37" s="119" t="s">
        <v>49</v>
      </c>
      <c r="C37" s="108">
        <v>1.2</v>
      </c>
      <c r="D37" s="108" t="s">
        <v>4</v>
      </c>
      <c r="E37" s="109">
        <v>0.9</v>
      </c>
      <c r="F37" s="108" t="s">
        <v>4</v>
      </c>
      <c r="G37" s="109">
        <v>0.78</v>
      </c>
      <c r="H37" s="120"/>
      <c r="I37" s="110">
        <f>'Tabela Base Casa 7 Brasil'!I35*'Indices de Tabelas'!$C$2</f>
        <v>1255.9101654846338</v>
      </c>
      <c r="J37" s="69">
        <f t="shared" si="4"/>
        <v>895</v>
      </c>
      <c r="K37" s="34">
        <f t="shared" si="5"/>
        <v>932.63888888888903</v>
      </c>
      <c r="L37" s="35">
        <f t="shared" si="6"/>
        <v>932.63888888888903</v>
      </c>
      <c r="M37" s="35">
        <f t="shared" si="7"/>
        <v>992.16903073286073</v>
      </c>
    </row>
    <row r="38" spans="1:13" ht="15.75" customHeight="1" thickBot="1" x14ac:dyDescent="0.3">
      <c r="A38" s="4"/>
      <c r="B38" s="124" t="s">
        <v>49</v>
      </c>
      <c r="C38" s="15">
        <v>1.8</v>
      </c>
      <c r="D38" s="15" t="s">
        <v>4</v>
      </c>
      <c r="E38" s="113">
        <v>1</v>
      </c>
      <c r="F38" s="15" t="s">
        <v>4</v>
      </c>
      <c r="G38" s="113">
        <v>0.78</v>
      </c>
      <c r="H38" s="123"/>
      <c r="I38" s="110">
        <f>'Tabela Base Casa 7 Brasil'!I36*'Indices de Tabelas'!$C$2</f>
        <v>1578.0141843971633</v>
      </c>
      <c r="J38" s="69">
        <f t="shared" si="4"/>
        <v>1124</v>
      </c>
      <c r="K38" s="34">
        <f t="shared" si="5"/>
        <v>1171.8333333333335</v>
      </c>
      <c r="L38" s="35">
        <f t="shared" si="6"/>
        <v>1171.8333333333335</v>
      </c>
      <c r="M38" s="35">
        <f t="shared" si="7"/>
        <v>1246.631205673759</v>
      </c>
    </row>
    <row r="39" spans="1:13" ht="15.75" customHeight="1" thickBot="1" x14ac:dyDescent="0.3">
      <c r="A39" s="30"/>
      <c r="B39" s="116"/>
      <c r="C39" s="96"/>
      <c r="D39" s="96"/>
      <c r="E39" s="117"/>
      <c r="F39" s="96"/>
      <c r="G39" s="117"/>
      <c r="H39" s="114"/>
      <c r="I39" s="98"/>
    </row>
    <row r="40" spans="1:13" ht="16.5" thickBot="1" x14ac:dyDescent="0.3">
      <c r="A40" s="6" t="s">
        <v>50</v>
      </c>
      <c r="B40" s="9"/>
      <c r="C40" s="7"/>
      <c r="D40" s="7"/>
      <c r="E40" s="7"/>
      <c r="F40" s="7"/>
      <c r="G40" s="7"/>
      <c r="H40" s="7"/>
      <c r="I40" s="8"/>
      <c r="J40" s="7"/>
      <c r="K40" s="7"/>
      <c r="L40" s="7"/>
      <c r="M40" s="8"/>
    </row>
    <row r="41" spans="1:13" ht="15.75" customHeight="1" thickBot="1" x14ac:dyDescent="0.3">
      <c r="A41" s="10"/>
      <c r="B41" s="101" t="s">
        <v>9</v>
      </c>
      <c r="C41" s="102" t="s">
        <v>1</v>
      </c>
      <c r="D41" s="103"/>
      <c r="E41" s="102" t="s">
        <v>2</v>
      </c>
      <c r="F41" s="103"/>
      <c r="G41" s="104" t="s">
        <v>3</v>
      </c>
      <c r="H41" s="118"/>
      <c r="I41" s="106" t="s">
        <v>5</v>
      </c>
      <c r="J41" s="68" t="s">
        <v>26</v>
      </c>
      <c r="K41" s="28" t="s">
        <v>39</v>
      </c>
      <c r="L41" s="28" t="s">
        <v>40</v>
      </c>
      <c r="M41" s="28" t="s">
        <v>41</v>
      </c>
    </row>
    <row r="42" spans="1:13" ht="39.950000000000003" customHeight="1" thickBot="1" x14ac:dyDescent="0.3">
      <c r="A42" s="3"/>
      <c r="B42" s="119" t="s">
        <v>51</v>
      </c>
      <c r="C42" s="125">
        <v>1.2</v>
      </c>
      <c r="D42" s="125" t="s">
        <v>4</v>
      </c>
      <c r="E42" s="109">
        <v>1.2</v>
      </c>
      <c r="F42" s="125" t="s">
        <v>4</v>
      </c>
      <c r="G42" s="109">
        <v>0.78</v>
      </c>
      <c r="H42" s="120"/>
      <c r="I42" s="110">
        <f>'Tabela Base Casa 7 Brasil'!I40*'Indices de Tabelas'!$C$2</f>
        <v>1753.8416075650121</v>
      </c>
      <c r="J42" s="69">
        <f>ROUNDDOWN((I42*(1-$C$274)*(1-$E$274)*(1-$G$274)),0)</f>
        <v>1250</v>
      </c>
      <c r="K42" s="34">
        <f>I42*(1-$C$275)*(1-$E$275)</f>
        <v>1302.4027777777781</v>
      </c>
      <c r="L42" s="35">
        <f>I42*(1-$C$276)*(1-$E$275)</f>
        <v>1302.4027777777781</v>
      </c>
      <c r="M42" s="35">
        <f>I42*(1-$C$277)</f>
        <v>1385.5348699763597</v>
      </c>
    </row>
    <row r="43" spans="1:13" ht="39.950000000000003" customHeight="1" thickBot="1" x14ac:dyDescent="0.3">
      <c r="A43" s="3"/>
      <c r="B43" s="119" t="s">
        <v>51</v>
      </c>
      <c r="C43" s="61">
        <v>1.3</v>
      </c>
      <c r="D43" s="61" t="s">
        <v>4</v>
      </c>
      <c r="E43" s="14">
        <v>1.3</v>
      </c>
      <c r="F43" s="61" t="s">
        <v>4</v>
      </c>
      <c r="G43" s="14">
        <v>0.78</v>
      </c>
      <c r="H43" s="122"/>
      <c r="I43" s="110">
        <f>'Tabela Base Casa 7 Brasil'!I41*'Indices de Tabelas'!$C$2</f>
        <v>1824.7635933806146</v>
      </c>
      <c r="J43" s="69">
        <f>ROUNDDOWN((I43*(1-$C$274)*(1-$E$274)*(1-$G$274)),0)</f>
        <v>1300</v>
      </c>
      <c r="K43" s="34">
        <f>I43*(1-$C$275)*(1-$E$275)</f>
        <v>1355.0694444444443</v>
      </c>
      <c r="L43" s="35">
        <f>I43*(1-$C$276)*(1-$E$275)</f>
        <v>1355.0694444444443</v>
      </c>
      <c r="M43" s="35">
        <f>I43*(1-$C$277)</f>
        <v>1441.5632387706855</v>
      </c>
    </row>
    <row r="44" spans="1:13" ht="39.950000000000003" customHeight="1" x14ac:dyDescent="0.25">
      <c r="A44" s="3"/>
      <c r="B44" s="119" t="s">
        <v>51</v>
      </c>
      <c r="C44" s="61">
        <v>1.5</v>
      </c>
      <c r="D44" s="61" t="s">
        <v>4</v>
      </c>
      <c r="E44" s="14">
        <v>1.5</v>
      </c>
      <c r="F44" s="61" t="s">
        <v>4</v>
      </c>
      <c r="G44" s="14">
        <v>0.78</v>
      </c>
      <c r="H44" s="122"/>
      <c r="I44" s="110">
        <f>'Tabela Base Casa 7 Brasil'!I42*'Indices de Tabelas'!$C$2</f>
        <v>2106.9739952718674</v>
      </c>
      <c r="J44" s="69">
        <f>ROUNDDOWN((I44*(1-$C$274)*(1-$E$274)*(1-$G$274)),0)</f>
        <v>1502</v>
      </c>
      <c r="K44" s="34">
        <f>I44*(1-$C$275)*(1-$E$275)</f>
        <v>1564.6388888888887</v>
      </c>
      <c r="L44" s="35">
        <f>I44*(1-$C$276)*(1-$E$275)</f>
        <v>1564.6388888888887</v>
      </c>
      <c r="M44" s="35">
        <f>I44*(1-$C$277)</f>
        <v>1664.5094562647753</v>
      </c>
    </row>
    <row r="45" spans="1:13" ht="15.75" thickBot="1" x14ac:dyDescent="0.3">
      <c r="A45" s="30"/>
      <c r="B45" s="38"/>
      <c r="C45" s="95"/>
      <c r="D45" s="96"/>
      <c r="E45" s="97"/>
      <c r="F45" s="96"/>
      <c r="G45" s="97"/>
      <c r="H45" s="2"/>
      <c r="I45" s="126"/>
    </row>
    <row r="46" spans="1:13" ht="16.5" thickBot="1" x14ac:dyDescent="0.3">
      <c r="A46" s="6" t="s">
        <v>52</v>
      </c>
      <c r="B46" s="9"/>
      <c r="C46" s="7"/>
      <c r="D46" s="7"/>
      <c r="E46" s="7"/>
      <c r="F46" s="7"/>
      <c r="G46" s="7"/>
      <c r="H46" s="7"/>
      <c r="I46" s="8"/>
      <c r="J46" s="7"/>
      <c r="K46" s="7"/>
      <c r="L46" s="7"/>
      <c r="M46" s="8"/>
    </row>
    <row r="47" spans="1:13" ht="15.75" customHeight="1" thickBot="1" x14ac:dyDescent="0.3">
      <c r="A47" s="10"/>
      <c r="B47" s="101" t="s">
        <v>9</v>
      </c>
      <c r="C47" s="102" t="s">
        <v>1</v>
      </c>
      <c r="D47" s="103"/>
      <c r="E47" s="102" t="s">
        <v>2</v>
      </c>
      <c r="F47" s="103"/>
      <c r="G47" s="104" t="s">
        <v>3</v>
      </c>
      <c r="H47" s="118"/>
      <c r="I47" s="106" t="s">
        <v>5</v>
      </c>
      <c r="J47" s="68" t="s">
        <v>26</v>
      </c>
      <c r="K47" s="28" t="s">
        <v>39</v>
      </c>
      <c r="L47" s="28" t="s">
        <v>40</v>
      </c>
      <c r="M47" s="28" t="s">
        <v>41</v>
      </c>
    </row>
    <row r="48" spans="1:13" ht="15.75" customHeight="1" thickBot="1" x14ac:dyDescent="0.3">
      <c r="A48" s="3"/>
      <c r="B48" s="119" t="s">
        <v>23</v>
      </c>
      <c r="C48" s="108">
        <v>1.8</v>
      </c>
      <c r="D48" s="108" t="s">
        <v>4</v>
      </c>
      <c r="E48" s="109">
        <v>1</v>
      </c>
      <c r="F48" s="108" t="s">
        <v>4</v>
      </c>
      <c r="G48" s="109">
        <v>0.78</v>
      </c>
      <c r="H48" s="120"/>
      <c r="I48" s="110">
        <f>'Tabela Base Casa 7 Brasil'!I46*'Indices de Tabelas'!$C$2</f>
        <v>1663.7115839243497</v>
      </c>
      <c r="J48" s="69">
        <f t="shared" ref="J48:J59" si="8">ROUNDDOWN((I48*(1-$C$274)*(1-$E$274)*(1-$G$274)),0)</f>
        <v>1186</v>
      </c>
      <c r="K48" s="34">
        <f t="shared" ref="K48:K59" si="9">I48*(1-$C$275)*(1-$E$275)</f>
        <v>1235.4722222222222</v>
      </c>
      <c r="L48" s="35">
        <f t="shared" ref="L48:L59" si="10">I48*(1-$C$276)*(1-$E$275)</f>
        <v>1235.4722222222222</v>
      </c>
      <c r="M48" s="35">
        <f t="shared" ref="M48:M59" si="11">I48*(1-$C$277)</f>
        <v>1314.3321513002363</v>
      </c>
    </row>
    <row r="49" spans="1:13" ht="15.75" customHeight="1" thickBot="1" x14ac:dyDescent="0.3">
      <c r="A49" s="3"/>
      <c r="B49" s="121" t="s">
        <v>23</v>
      </c>
      <c r="C49" s="13">
        <v>2</v>
      </c>
      <c r="D49" s="13" t="s">
        <v>4</v>
      </c>
      <c r="E49" s="14">
        <v>1</v>
      </c>
      <c r="F49" s="13" t="s">
        <v>4</v>
      </c>
      <c r="G49" s="14">
        <v>0.78</v>
      </c>
      <c r="H49" s="122"/>
      <c r="I49" s="110">
        <f>'Tabela Base Casa 7 Brasil'!I47*'Indices de Tabelas'!$C$2</f>
        <v>1814.4208037825058</v>
      </c>
      <c r="J49" s="69">
        <f t="shared" si="8"/>
        <v>1293</v>
      </c>
      <c r="K49" s="34">
        <f t="shared" si="9"/>
        <v>1347.3888888888889</v>
      </c>
      <c r="L49" s="35">
        <f t="shared" si="10"/>
        <v>1347.3888888888889</v>
      </c>
      <c r="M49" s="35">
        <f t="shared" si="11"/>
        <v>1433.3924349881797</v>
      </c>
    </row>
    <row r="50" spans="1:13" ht="15.75" customHeight="1" thickBot="1" x14ac:dyDescent="0.3">
      <c r="A50" s="3"/>
      <c r="B50" s="121" t="s">
        <v>23</v>
      </c>
      <c r="C50" s="13">
        <v>2.2000000000000002</v>
      </c>
      <c r="D50" s="13" t="s">
        <v>4</v>
      </c>
      <c r="E50" s="14">
        <v>1</v>
      </c>
      <c r="F50" s="13" t="s">
        <v>4</v>
      </c>
      <c r="G50" s="14">
        <v>0.78</v>
      </c>
      <c r="H50" s="122"/>
      <c r="I50" s="110">
        <f>'Tabela Base Casa 7 Brasil'!I48*'Indices de Tabelas'!$C$2</f>
        <v>1976.9503546099293</v>
      </c>
      <c r="J50" s="69">
        <f t="shared" si="8"/>
        <v>1409</v>
      </c>
      <c r="K50" s="34">
        <f t="shared" si="9"/>
        <v>1468.0833333333335</v>
      </c>
      <c r="L50" s="35">
        <f t="shared" si="10"/>
        <v>1468.0833333333335</v>
      </c>
      <c r="M50" s="35">
        <f t="shared" si="11"/>
        <v>1561.7907801418442</v>
      </c>
    </row>
    <row r="51" spans="1:13" ht="15.75" customHeight="1" thickBot="1" x14ac:dyDescent="0.3">
      <c r="A51" s="3"/>
      <c r="B51" s="121" t="s">
        <v>23</v>
      </c>
      <c r="C51" s="13">
        <v>2.4</v>
      </c>
      <c r="D51" s="13" t="s">
        <v>4</v>
      </c>
      <c r="E51" s="14">
        <v>1.2</v>
      </c>
      <c r="F51" s="13" t="s">
        <v>4</v>
      </c>
      <c r="G51" s="14">
        <v>0.78</v>
      </c>
      <c r="H51" s="122"/>
      <c r="I51" s="110">
        <f>'Tabela Base Casa 7 Brasil'!I49*'Indices de Tabelas'!$C$2</f>
        <v>2208.9243498817973</v>
      </c>
      <c r="J51" s="69">
        <f t="shared" si="8"/>
        <v>1574</v>
      </c>
      <c r="K51" s="34">
        <f t="shared" si="9"/>
        <v>1640.3472222222226</v>
      </c>
      <c r="L51" s="35">
        <f t="shared" si="10"/>
        <v>1640.3472222222226</v>
      </c>
      <c r="M51" s="35">
        <f t="shared" si="11"/>
        <v>1745.0502364066199</v>
      </c>
    </row>
    <row r="52" spans="1:13" ht="15.75" customHeight="1" thickBot="1" x14ac:dyDescent="0.3">
      <c r="A52" s="3"/>
      <c r="B52" s="121" t="s">
        <v>23</v>
      </c>
      <c r="C52" s="13">
        <v>2.6</v>
      </c>
      <c r="D52" s="13" t="s">
        <v>4</v>
      </c>
      <c r="E52" s="14">
        <v>1.2</v>
      </c>
      <c r="F52" s="13" t="s">
        <v>4</v>
      </c>
      <c r="G52" s="14">
        <v>0.78</v>
      </c>
      <c r="H52" s="122"/>
      <c r="I52" s="110">
        <f>'Tabela Base Casa 7 Brasil'!I50*'Indices de Tabelas'!$C$2</f>
        <v>2429.0780141843975</v>
      </c>
      <c r="J52" s="69">
        <f t="shared" si="8"/>
        <v>1731</v>
      </c>
      <c r="K52" s="34">
        <f t="shared" si="9"/>
        <v>1803.8333333333337</v>
      </c>
      <c r="L52" s="35">
        <f t="shared" si="10"/>
        <v>1803.8333333333337</v>
      </c>
      <c r="M52" s="35">
        <f t="shared" si="11"/>
        <v>1918.9716312056742</v>
      </c>
    </row>
    <row r="53" spans="1:13" ht="15.75" customHeight="1" thickBot="1" x14ac:dyDescent="0.3">
      <c r="A53" s="3"/>
      <c r="B53" s="121" t="s">
        <v>23</v>
      </c>
      <c r="C53" s="13">
        <v>2.73</v>
      </c>
      <c r="D53" s="13" t="s">
        <v>4</v>
      </c>
      <c r="E53" s="14">
        <v>1.2</v>
      </c>
      <c r="F53" s="13" t="s">
        <v>4</v>
      </c>
      <c r="G53" s="14">
        <v>0.78</v>
      </c>
      <c r="H53" s="122"/>
      <c r="I53" s="110">
        <f>'Tabela Base Casa 7 Brasil'!I51*'Indices de Tabelas'!$C$2</f>
        <v>2729.0189125295515</v>
      </c>
      <c r="J53" s="69">
        <f t="shared" si="8"/>
        <v>1945</v>
      </c>
      <c r="K53" s="34">
        <f t="shared" si="9"/>
        <v>2026.5694444444448</v>
      </c>
      <c r="L53" s="35">
        <f t="shared" si="10"/>
        <v>2026.5694444444448</v>
      </c>
      <c r="M53" s="35">
        <f t="shared" si="11"/>
        <v>2155.9249408983455</v>
      </c>
    </row>
    <row r="54" spans="1:13" ht="15.75" customHeight="1" thickBot="1" x14ac:dyDescent="0.3">
      <c r="A54" s="3"/>
      <c r="B54" s="121" t="s">
        <v>24</v>
      </c>
      <c r="C54" s="13">
        <v>1.8</v>
      </c>
      <c r="D54" s="13" t="s">
        <v>4</v>
      </c>
      <c r="E54" s="14">
        <v>1</v>
      </c>
      <c r="F54" s="13" t="s">
        <v>4</v>
      </c>
      <c r="G54" s="14">
        <v>0.78</v>
      </c>
      <c r="H54" s="122"/>
      <c r="I54" s="110">
        <f>'Tabela Base Casa 7 Brasil'!I52*'Indices de Tabelas'!$C$2</f>
        <v>1764.1843971631208</v>
      </c>
      <c r="J54" s="69">
        <f t="shared" si="8"/>
        <v>1257</v>
      </c>
      <c r="K54" s="34">
        <f t="shared" si="9"/>
        <v>1310.0833333333335</v>
      </c>
      <c r="L54" s="35">
        <f t="shared" si="10"/>
        <v>1310.0833333333335</v>
      </c>
      <c r="M54" s="35">
        <f t="shared" si="11"/>
        <v>1393.7056737588655</v>
      </c>
    </row>
    <row r="55" spans="1:13" ht="15.75" customHeight="1" thickBot="1" x14ac:dyDescent="0.3">
      <c r="A55" s="3"/>
      <c r="B55" s="121" t="s">
        <v>24</v>
      </c>
      <c r="C55" s="13">
        <v>2</v>
      </c>
      <c r="D55" s="13" t="s">
        <v>4</v>
      </c>
      <c r="E55" s="14">
        <v>1</v>
      </c>
      <c r="F55" s="13" t="s">
        <v>4</v>
      </c>
      <c r="G55" s="14">
        <v>0.78</v>
      </c>
      <c r="H55" s="122"/>
      <c r="I55" s="110">
        <f>'Tabela Base Casa 7 Brasil'!I53*'Indices de Tabelas'!$C$2</f>
        <v>1922.2813238770684</v>
      </c>
      <c r="J55" s="69">
        <f t="shared" si="8"/>
        <v>1370</v>
      </c>
      <c r="K55" s="34">
        <f t="shared" si="9"/>
        <v>1427.4861111111109</v>
      </c>
      <c r="L55" s="35">
        <f t="shared" si="10"/>
        <v>1427.4861111111109</v>
      </c>
      <c r="M55" s="35">
        <f t="shared" si="11"/>
        <v>1518.602245862884</v>
      </c>
    </row>
    <row r="56" spans="1:13" ht="15.75" customHeight="1" thickBot="1" x14ac:dyDescent="0.3">
      <c r="A56" s="3"/>
      <c r="B56" s="121" t="s">
        <v>24</v>
      </c>
      <c r="C56" s="13">
        <v>2.2000000000000002</v>
      </c>
      <c r="D56" s="13" t="s">
        <v>4</v>
      </c>
      <c r="E56" s="14">
        <v>1</v>
      </c>
      <c r="F56" s="13" t="s">
        <v>4</v>
      </c>
      <c r="G56" s="14">
        <v>0.78</v>
      </c>
      <c r="H56" s="122"/>
      <c r="I56" s="110">
        <f>'Tabela Base Casa 7 Brasil'!I54*'Indices de Tabelas'!$C$2</f>
        <v>2096.6312056737588</v>
      </c>
      <c r="J56" s="69">
        <f t="shared" si="8"/>
        <v>1494</v>
      </c>
      <c r="K56" s="34">
        <f t="shared" si="9"/>
        <v>1556.9583333333333</v>
      </c>
      <c r="L56" s="35">
        <f t="shared" si="10"/>
        <v>1556.9583333333333</v>
      </c>
      <c r="M56" s="35">
        <f t="shared" si="11"/>
        <v>1656.3386524822695</v>
      </c>
    </row>
    <row r="57" spans="1:13" ht="15.75" customHeight="1" thickBot="1" x14ac:dyDescent="0.3">
      <c r="A57" s="3"/>
      <c r="B57" s="121" t="s">
        <v>24</v>
      </c>
      <c r="C57" s="13">
        <v>2.4</v>
      </c>
      <c r="D57" s="13" t="s">
        <v>4</v>
      </c>
      <c r="E57" s="14">
        <v>1.2</v>
      </c>
      <c r="F57" s="13" t="s">
        <v>4</v>
      </c>
      <c r="G57" s="14">
        <v>0.78</v>
      </c>
      <c r="H57" s="122"/>
      <c r="I57" s="110">
        <f>'Tabela Base Casa 7 Brasil'!I55*'Indices de Tabelas'!$C$2</f>
        <v>2395.0945626477546</v>
      </c>
      <c r="J57" s="69">
        <f t="shared" si="8"/>
        <v>1707</v>
      </c>
      <c r="K57" s="34">
        <f t="shared" si="9"/>
        <v>1778.5972222222226</v>
      </c>
      <c r="L57" s="35">
        <f t="shared" si="10"/>
        <v>1778.5972222222226</v>
      </c>
      <c r="M57" s="35">
        <f t="shared" si="11"/>
        <v>1892.1247044917263</v>
      </c>
    </row>
    <row r="58" spans="1:13" ht="15.75" customHeight="1" thickBot="1" x14ac:dyDescent="0.3">
      <c r="A58" s="3"/>
      <c r="B58" s="121" t="s">
        <v>24</v>
      </c>
      <c r="C58" s="15">
        <v>2.6</v>
      </c>
      <c r="D58" s="15" t="s">
        <v>4</v>
      </c>
      <c r="E58" s="113">
        <v>1.2</v>
      </c>
      <c r="F58" s="15" t="s">
        <v>4</v>
      </c>
      <c r="G58" s="113">
        <v>0.78</v>
      </c>
      <c r="H58" s="123"/>
      <c r="I58" s="110">
        <f>'Tabela Base Casa 7 Brasil'!I56*'Indices de Tabelas'!$C$2</f>
        <v>2696.5130023640663</v>
      </c>
      <c r="J58" s="69">
        <f t="shared" si="8"/>
        <v>1922</v>
      </c>
      <c r="K58" s="34">
        <f t="shared" si="9"/>
        <v>2002.4305555555559</v>
      </c>
      <c r="L58" s="35">
        <f t="shared" si="10"/>
        <v>2002.4305555555559</v>
      </c>
      <c r="M58" s="35">
        <f t="shared" si="11"/>
        <v>2130.2452718676127</v>
      </c>
    </row>
    <row r="59" spans="1:13" ht="15.75" customHeight="1" thickBot="1" x14ac:dyDescent="0.3">
      <c r="A59" s="4"/>
      <c r="B59" s="124" t="s">
        <v>24</v>
      </c>
      <c r="C59" s="15">
        <v>2.73</v>
      </c>
      <c r="D59" s="15" t="s">
        <v>4</v>
      </c>
      <c r="E59" s="113">
        <v>1.2</v>
      </c>
      <c r="F59" s="15" t="s">
        <v>4</v>
      </c>
      <c r="G59" s="113">
        <v>0.78</v>
      </c>
      <c r="H59" s="123"/>
      <c r="I59" s="110">
        <f>'Tabela Base Casa 7 Brasil'!I57*'Indices de Tabelas'!$C$2</f>
        <v>2990.5437352245872</v>
      </c>
      <c r="J59" s="69">
        <f t="shared" si="8"/>
        <v>2131</v>
      </c>
      <c r="K59" s="34">
        <f t="shared" si="9"/>
        <v>2220.7777777777783</v>
      </c>
      <c r="L59" s="35">
        <f t="shared" si="10"/>
        <v>2220.7777777777783</v>
      </c>
      <c r="M59" s="35">
        <f t="shared" si="11"/>
        <v>2362.5295508274239</v>
      </c>
    </row>
    <row r="60" spans="1:13" ht="15.75" thickBot="1" x14ac:dyDescent="0.3">
      <c r="A60" s="127"/>
      <c r="B60" s="128"/>
      <c r="C60" s="127"/>
      <c r="D60" s="127"/>
      <c r="E60" s="127"/>
      <c r="F60" s="127"/>
      <c r="G60" s="127"/>
      <c r="H60" s="127"/>
      <c r="I60" s="127"/>
    </row>
    <row r="61" spans="1:13" ht="16.5" thickBot="1" x14ac:dyDescent="0.3">
      <c r="A61" s="6" t="s">
        <v>32</v>
      </c>
      <c r="B61" s="9"/>
      <c r="C61" s="7"/>
      <c r="D61" s="7"/>
      <c r="E61" s="7"/>
      <c r="F61" s="7"/>
      <c r="G61" s="7"/>
      <c r="H61" s="7"/>
      <c r="I61" s="8"/>
      <c r="J61" s="7"/>
      <c r="K61" s="7"/>
      <c r="L61" s="7"/>
      <c r="M61" s="8"/>
    </row>
    <row r="62" spans="1:13" ht="15.75" customHeight="1" thickBot="1" x14ac:dyDescent="0.3">
      <c r="A62" s="10"/>
      <c r="B62" s="101" t="s">
        <v>9</v>
      </c>
      <c r="C62" s="102" t="s">
        <v>1</v>
      </c>
      <c r="D62" s="103"/>
      <c r="E62" s="102" t="s">
        <v>2</v>
      </c>
      <c r="F62" s="103"/>
      <c r="G62" s="104" t="s">
        <v>3</v>
      </c>
      <c r="H62" s="118"/>
      <c r="I62" s="167" t="s">
        <v>5</v>
      </c>
      <c r="J62" s="68" t="s">
        <v>26</v>
      </c>
      <c r="K62" s="28" t="s">
        <v>39</v>
      </c>
      <c r="L62" s="28" t="s">
        <v>40</v>
      </c>
      <c r="M62" s="28" t="s">
        <v>41</v>
      </c>
    </row>
    <row r="63" spans="1:13" ht="15.75" customHeight="1" thickBot="1" x14ac:dyDescent="0.3">
      <c r="A63" s="3"/>
      <c r="B63" s="119" t="s">
        <v>23</v>
      </c>
      <c r="C63" s="108">
        <v>1.8</v>
      </c>
      <c r="D63" s="108" t="s">
        <v>4</v>
      </c>
      <c r="E63" s="109">
        <v>1</v>
      </c>
      <c r="F63" s="108" t="s">
        <v>4</v>
      </c>
      <c r="G63" s="109">
        <v>0.78</v>
      </c>
      <c r="H63" s="120"/>
      <c r="I63" s="110">
        <f>'Tabela Base Casa 7 Brasil'!I61*'Indices de Tabelas'!$C$2</f>
        <v>2012.4113475177307</v>
      </c>
      <c r="J63" s="69">
        <f t="shared" ref="J63:J74" si="12">ROUNDDOWN((I63*(1-$C$274)*(1-$E$274)*(1-$G$274)),0)</f>
        <v>1434</v>
      </c>
      <c r="K63" s="34">
        <f t="shared" ref="K63:K74" si="13">I63*(1-$C$275)*(1-$E$275)</f>
        <v>1494.416666666667</v>
      </c>
      <c r="L63" s="35">
        <f t="shared" ref="L63:L74" si="14">I63*(1-$C$276)*(1-$E$275)</f>
        <v>1494.416666666667</v>
      </c>
      <c r="M63" s="35">
        <f t="shared" ref="M63:M74" si="15">I63*(1-$C$277)</f>
        <v>1589.8049645390074</v>
      </c>
    </row>
    <row r="64" spans="1:13" ht="15.75" customHeight="1" thickBot="1" x14ac:dyDescent="0.3">
      <c r="A64" s="3"/>
      <c r="B64" s="121" t="s">
        <v>23</v>
      </c>
      <c r="C64" s="13">
        <v>2</v>
      </c>
      <c r="D64" s="13" t="s">
        <v>4</v>
      </c>
      <c r="E64" s="14">
        <v>1</v>
      </c>
      <c r="F64" s="13" t="s">
        <v>4</v>
      </c>
      <c r="G64" s="14">
        <v>0.78</v>
      </c>
      <c r="H64" s="122"/>
      <c r="I64" s="110">
        <f>'Tabela Base Casa 7 Brasil'!I62*'Indices de Tabelas'!$C$2</f>
        <v>2180.8510638297876</v>
      </c>
      <c r="J64" s="69">
        <f t="shared" si="12"/>
        <v>1554</v>
      </c>
      <c r="K64" s="34">
        <f t="shared" si="13"/>
        <v>1619.5000000000002</v>
      </c>
      <c r="L64" s="35">
        <f t="shared" si="14"/>
        <v>1619.5000000000002</v>
      </c>
      <c r="M64" s="35">
        <f t="shared" si="15"/>
        <v>1722.8723404255322</v>
      </c>
    </row>
    <row r="65" spans="1:13" ht="15.75" customHeight="1" thickBot="1" x14ac:dyDescent="0.3">
      <c r="A65" s="3"/>
      <c r="B65" s="121" t="s">
        <v>23</v>
      </c>
      <c r="C65" s="13">
        <v>2.2000000000000002</v>
      </c>
      <c r="D65" s="13" t="s">
        <v>4</v>
      </c>
      <c r="E65" s="14">
        <v>1</v>
      </c>
      <c r="F65" s="13" t="s">
        <v>4</v>
      </c>
      <c r="G65" s="14">
        <v>0.78</v>
      </c>
      <c r="H65" s="122"/>
      <c r="I65" s="110">
        <f>'Tabela Base Casa 7 Brasil'!I63*'Indices de Tabelas'!$C$2</f>
        <v>2610.8156028368794</v>
      </c>
      <c r="J65" s="69">
        <f t="shared" si="12"/>
        <v>1861</v>
      </c>
      <c r="K65" s="34">
        <f t="shared" si="13"/>
        <v>1938.7916666666667</v>
      </c>
      <c r="L65" s="35">
        <f t="shared" si="14"/>
        <v>1938.7916666666667</v>
      </c>
      <c r="M65" s="35">
        <f t="shared" si="15"/>
        <v>2062.544326241135</v>
      </c>
    </row>
    <row r="66" spans="1:13" ht="15.75" customHeight="1" thickBot="1" x14ac:dyDescent="0.3">
      <c r="A66" s="3"/>
      <c r="B66" s="121" t="s">
        <v>23</v>
      </c>
      <c r="C66" s="13">
        <v>2.4</v>
      </c>
      <c r="D66" s="13" t="s">
        <v>4</v>
      </c>
      <c r="E66" s="14">
        <v>1.2</v>
      </c>
      <c r="F66" s="13" t="s">
        <v>4</v>
      </c>
      <c r="G66" s="14">
        <v>0.78</v>
      </c>
      <c r="H66" s="122"/>
      <c r="I66" s="110">
        <f>'Tabela Base Casa 7 Brasil'!I64*'Indices de Tabelas'!$C$2</f>
        <v>2850.1773049645394</v>
      </c>
      <c r="J66" s="69">
        <f t="shared" si="12"/>
        <v>2031</v>
      </c>
      <c r="K66" s="34">
        <f t="shared" si="13"/>
        <v>2116.541666666667</v>
      </c>
      <c r="L66" s="35">
        <f t="shared" si="14"/>
        <v>2116.541666666667</v>
      </c>
      <c r="M66" s="35">
        <f t="shared" si="15"/>
        <v>2251.6400709219861</v>
      </c>
    </row>
    <row r="67" spans="1:13" ht="15.75" customHeight="1" thickBot="1" x14ac:dyDescent="0.3">
      <c r="A67" s="3"/>
      <c r="B67" s="17" t="s">
        <v>23</v>
      </c>
      <c r="C67" s="15">
        <v>2.6</v>
      </c>
      <c r="D67" s="15" t="s">
        <v>4</v>
      </c>
      <c r="E67" s="113">
        <v>1.2</v>
      </c>
      <c r="F67" s="15" t="s">
        <v>4</v>
      </c>
      <c r="G67" s="113">
        <v>0.78</v>
      </c>
      <c r="H67" s="123"/>
      <c r="I67" s="110">
        <f>'Tabela Base Casa 7 Brasil'!I65*'Indices de Tabelas'!$C$2</f>
        <v>3145.6855791962171</v>
      </c>
      <c r="J67" s="69">
        <f t="shared" si="12"/>
        <v>2242</v>
      </c>
      <c r="K67" s="34">
        <f t="shared" si="13"/>
        <v>2335.9861111111109</v>
      </c>
      <c r="L67" s="35">
        <f t="shared" si="14"/>
        <v>2335.9861111111109</v>
      </c>
      <c r="M67" s="35">
        <f t="shared" si="15"/>
        <v>2485.0916075650116</v>
      </c>
    </row>
    <row r="68" spans="1:13" ht="15.75" customHeight="1" thickBot="1" x14ac:dyDescent="0.3">
      <c r="A68" s="3"/>
      <c r="B68" s="17" t="s">
        <v>23</v>
      </c>
      <c r="C68" s="15">
        <v>2.73</v>
      </c>
      <c r="D68" s="15" t="s">
        <v>4</v>
      </c>
      <c r="E68" s="113">
        <v>1.2</v>
      </c>
      <c r="F68" s="15" t="s">
        <v>4</v>
      </c>
      <c r="G68" s="113">
        <v>0.78</v>
      </c>
      <c r="H68" s="123"/>
      <c r="I68" s="110">
        <f>'Tabela Base Casa 7 Brasil'!I66*'Indices de Tabelas'!$C$2</f>
        <v>3433.8061465721044</v>
      </c>
      <c r="J68" s="69">
        <f t="shared" si="12"/>
        <v>2447</v>
      </c>
      <c r="K68" s="34">
        <f t="shared" si="13"/>
        <v>2549.9444444444443</v>
      </c>
      <c r="L68" s="35">
        <f t="shared" si="14"/>
        <v>2549.9444444444443</v>
      </c>
      <c r="M68" s="35">
        <f t="shared" si="15"/>
        <v>2712.7068557919624</v>
      </c>
    </row>
    <row r="69" spans="1:13" ht="15.75" customHeight="1" thickBot="1" x14ac:dyDescent="0.3">
      <c r="A69" s="3"/>
      <c r="B69" s="119" t="s">
        <v>24</v>
      </c>
      <c r="C69" s="108">
        <v>1.8</v>
      </c>
      <c r="D69" s="108" t="s">
        <v>4</v>
      </c>
      <c r="E69" s="109">
        <v>1</v>
      </c>
      <c r="F69" s="108" t="s">
        <v>4</v>
      </c>
      <c r="G69" s="109">
        <v>0.78</v>
      </c>
      <c r="H69" s="120"/>
      <c r="I69" s="110">
        <f>'Tabela Base Casa 7 Brasil'!I67*'Indices de Tabelas'!$C$2</f>
        <v>2436.4657210401892</v>
      </c>
      <c r="J69" s="69">
        <f t="shared" si="12"/>
        <v>1736</v>
      </c>
      <c r="K69" s="34">
        <f t="shared" si="13"/>
        <v>1809.3194444444446</v>
      </c>
      <c r="L69" s="35">
        <f t="shared" si="14"/>
        <v>1809.3194444444446</v>
      </c>
      <c r="M69" s="35">
        <f t="shared" si="15"/>
        <v>1924.8079196217495</v>
      </c>
    </row>
    <row r="70" spans="1:13" ht="15.75" customHeight="1" thickBot="1" x14ac:dyDescent="0.3">
      <c r="A70" s="3"/>
      <c r="B70" s="121" t="s">
        <v>24</v>
      </c>
      <c r="C70" s="13">
        <v>2</v>
      </c>
      <c r="D70" s="13" t="s">
        <v>4</v>
      </c>
      <c r="E70" s="14">
        <v>1</v>
      </c>
      <c r="F70" s="13" t="s">
        <v>4</v>
      </c>
      <c r="G70" s="14">
        <v>0.78</v>
      </c>
      <c r="H70" s="122"/>
      <c r="I70" s="110">
        <f>'Tabela Base Casa 7 Brasil'!I68*'Indices de Tabelas'!$C$2</f>
        <v>2569.4444444444448</v>
      </c>
      <c r="J70" s="69">
        <f t="shared" si="12"/>
        <v>1831</v>
      </c>
      <c r="K70" s="34">
        <f t="shared" si="13"/>
        <v>1908.0694444444448</v>
      </c>
      <c r="L70" s="35">
        <f t="shared" si="14"/>
        <v>1908.0694444444448</v>
      </c>
      <c r="M70" s="35">
        <f t="shared" si="15"/>
        <v>2029.8611111111115</v>
      </c>
    </row>
    <row r="71" spans="1:13" ht="15.75" customHeight="1" thickBot="1" x14ac:dyDescent="0.3">
      <c r="A71" s="3"/>
      <c r="B71" s="121" t="s">
        <v>24</v>
      </c>
      <c r="C71" s="13">
        <v>2.2000000000000002</v>
      </c>
      <c r="D71" s="13" t="s">
        <v>4</v>
      </c>
      <c r="E71" s="14">
        <v>1</v>
      </c>
      <c r="F71" s="13" t="s">
        <v>4</v>
      </c>
      <c r="G71" s="14">
        <v>0.78</v>
      </c>
      <c r="H71" s="122"/>
      <c r="I71" s="110">
        <f>'Tabela Base Casa 7 Brasil'!I69*'Indices de Tabelas'!$C$2</f>
        <v>2807.3286052009457</v>
      </c>
      <c r="J71" s="69">
        <f t="shared" si="12"/>
        <v>2001</v>
      </c>
      <c r="K71" s="34">
        <f t="shared" si="13"/>
        <v>2084.7222222222222</v>
      </c>
      <c r="L71" s="35">
        <f t="shared" si="14"/>
        <v>2084.7222222222222</v>
      </c>
      <c r="M71" s="35">
        <f t="shared" si="15"/>
        <v>2217.7895981087472</v>
      </c>
    </row>
    <row r="72" spans="1:13" ht="15.75" customHeight="1" thickBot="1" x14ac:dyDescent="0.3">
      <c r="A72" s="3"/>
      <c r="B72" s="121" t="s">
        <v>24</v>
      </c>
      <c r="C72" s="13">
        <v>2.4</v>
      </c>
      <c r="D72" s="13" t="s">
        <v>4</v>
      </c>
      <c r="E72" s="14">
        <v>1.2</v>
      </c>
      <c r="F72" s="13" t="s">
        <v>4</v>
      </c>
      <c r="G72" s="14">
        <v>0.78</v>
      </c>
      <c r="H72" s="122"/>
      <c r="I72" s="110">
        <f>'Tabela Base Casa 7 Brasil'!I70*'Indices de Tabelas'!$C$2</f>
        <v>2807.3286052009457</v>
      </c>
      <c r="J72" s="69">
        <f t="shared" si="12"/>
        <v>2001</v>
      </c>
      <c r="K72" s="34">
        <f t="shared" si="13"/>
        <v>2084.7222222222222</v>
      </c>
      <c r="L72" s="35">
        <f t="shared" si="14"/>
        <v>2084.7222222222222</v>
      </c>
      <c r="M72" s="35">
        <f t="shared" si="15"/>
        <v>2217.7895981087472</v>
      </c>
    </row>
    <row r="73" spans="1:13" ht="15.75" customHeight="1" thickBot="1" x14ac:dyDescent="0.3">
      <c r="A73" s="3"/>
      <c r="B73" s="124" t="s">
        <v>24</v>
      </c>
      <c r="C73" s="15">
        <v>2.6</v>
      </c>
      <c r="D73" s="15" t="s">
        <v>4</v>
      </c>
      <c r="E73" s="113">
        <v>1.2</v>
      </c>
      <c r="F73" s="15" t="s">
        <v>4</v>
      </c>
      <c r="G73" s="113">
        <v>0.78</v>
      </c>
      <c r="H73" s="123"/>
      <c r="I73" s="110">
        <f>'Tabela Base Casa 7 Brasil'!I71*'Indices de Tabelas'!$C$2</f>
        <v>3210.697399527186</v>
      </c>
      <c r="J73" s="69">
        <f t="shared" si="12"/>
        <v>2288</v>
      </c>
      <c r="K73" s="34">
        <f t="shared" si="13"/>
        <v>2384.2638888888887</v>
      </c>
      <c r="L73" s="35">
        <f t="shared" si="14"/>
        <v>2384.2638888888887</v>
      </c>
      <c r="M73" s="35">
        <f t="shared" si="15"/>
        <v>2536.4509456264773</v>
      </c>
    </row>
    <row r="74" spans="1:13" ht="15.75" customHeight="1" thickBot="1" x14ac:dyDescent="0.3">
      <c r="A74" s="4"/>
      <c r="B74" s="124" t="s">
        <v>24</v>
      </c>
      <c r="C74" s="15">
        <v>2.73</v>
      </c>
      <c r="D74" s="15" t="s">
        <v>4</v>
      </c>
      <c r="E74" s="113">
        <v>1.2</v>
      </c>
      <c r="F74" s="15" t="s">
        <v>4</v>
      </c>
      <c r="G74" s="113">
        <v>0.78</v>
      </c>
      <c r="H74" s="123"/>
      <c r="I74" s="110">
        <f>'Tabela Base Casa 7 Brasil'!I72*'Indices de Tabelas'!$C$2</f>
        <v>3501.7730496453901</v>
      </c>
      <c r="J74" s="69">
        <f t="shared" si="12"/>
        <v>2496</v>
      </c>
      <c r="K74" s="34">
        <f t="shared" si="13"/>
        <v>2600.4166666666665</v>
      </c>
      <c r="L74" s="35">
        <f t="shared" si="14"/>
        <v>2600.4166666666665</v>
      </c>
      <c r="M74" s="35">
        <f t="shared" si="15"/>
        <v>2766.4007092198581</v>
      </c>
    </row>
    <row r="75" spans="1:13" ht="15.75" thickBot="1" x14ac:dyDescent="0.3">
      <c r="H75"/>
      <c r="I75" s="16"/>
    </row>
    <row r="76" spans="1:13" ht="16.5" thickBot="1" x14ac:dyDescent="0.3">
      <c r="A76" s="6" t="s">
        <v>45</v>
      </c>
      <c r="B76" s="9"/>
      <c r="C76" s="7"/>
      <c r="D76" s="7"/>
      <c r="E76" s="7"/>
      <c r="F76" s="7"/>
      <c r="G76" s="7"/>
      <c r="H76" s="7"/>
      <c r="I76" s="8"/>
      <c r="J76" s="7"/>
      <c r="K76" s="7"/>
      <c r="L76" s="7"/>
      <c r="M76" s="8"/>
    </row>
    <row r="77" spans="1:13" ht="15" customHeight="1" thickBot="1" x14ac:dyDescent="0.3">
      <c r="A77" s="197"/>
      <c r="B77" s="25" t="s">
        <v>9</v>
      </c>
      <c r="C77" s="19" t="s">
        <v>1</v>
      </c>
      <c r="D77" s="20"/>
      <c r="E77" s="19" t="s">
        <v>2</v>
      </c>
      <c r="F77" s="20"/>
      <c r="G77" s="21" t="s">
        <v>3</v>
      </c>
      <c r="H77" s="26"/>
      <c r="I77" s="27" t="s">
        <v>5</v>
      </c>
      <c r="J77" s="68" t="s">
        <v>26</v>
      </c>
      <c r="K77" s="28" t="s">
        <v>39</v>
      </c>
      <c r="L77" s="28" t="s">
        <v>40</v>
      </c>
      <c r="M77" s="28" t="s">
        <v>41</v>
      </c>
    </row>
    <row r="78" spans="1:13" ht="15" customHeight="1" thickBot="1" x14ac:dyDescent="0.3">
      <c r="A78" s="198"/>
      <c r="B78" s="119" t="s">
        <v>23</v>
      </c>
      <c r="C78" s="108">
        <v>1.8</v>
      </c>
      <c r="D78" s="108" t="s">
        <v>4</v>
      </c>
      <c r="E78" s="109">
        <v>1</v>
      </c>
      <c r="F78" s="108" t="s">
        <v>4</v>
      </c>
      <c r="G78" s="109">
        <v>0.78</v>
      </c>
      <c r="H78" s="120"/>
      <c r="I78" s="110">
        <f>'Tabela Base Casa 7 Brasil'!I76*'Indices de Tabelas'!$C$2</f>
        <v>1969.5626477541371</v>
      </c>
      <c r="J78" s="69">
        <f t="shared" ref="J78:J91" si="16">ROUNDDOWN((I78*(1-$C$274)*(1-$E$274)*(1-$G$274)),0)</f>
        <v>1404</v>
      </c>
      <c r="K78" s="34">
        <f t="shared" ref="K78:K91" si="17">I78*(1-$C$275)*(1-$E$275)</f>
        <v>1462.5972222222222</v>
      </c>
      <c r="L78" s="35">
        <f t="shared" ref="L78:L91" si="18">I78*(1-$C$276)*(1-$E$275)</f>
        <v>1462.5972222222222</v>
      </c>
      <c r="M78" s="35">
        <f t="shared" ref="M78:M91" si="19">I78*(1-$C$277)</f>
        <v>1555.9544917257683</v>
      </c>
    </row>
    <row r="79" spans="1:13" ht="15" customHeight="1" thickBot="1" x14ac:dyDescent="0.3">
      <c r="A79" s="198"/>
      <c r="B79" s="121" t="s">
        <v>23</v>
      </c>
      <c r="C79" s="13">
        <v>2</v>
      </c>
      <c r="D79" s="13" t="s">
        <v>4</v>
      </c>
      <c r="E79" s="14">
        <v>1</v>
      </c>
      <c r="F79" s="13" t="s">
        <v>4</v>
      </c>
      <c r="G79" s="14">
        <v>0.78</v>
      </c>
      <c r="H79" s="122"/>
      <c r="I79" s="110">
        <f>'Tabela Base Casa 7 Brasil'!I77*'Indices de Tabelas'!$C$2</f>
        <v>2161.6430260047282</v>
      </c>
      <c r="J79" s="69">
        <f t="shared" si="16"/>
        <v>1541</v>
      </c>
      <c r="K79" s="34">
        <f t="shared" si="17"/>
        <v>1605.2361111111111</v>
      </c>
      <c r="L79" s="35">
        <f t="shared" si="18"/>
        <v>1605.2361111111111</v>
      </c>
      <c r="M79" s="35">
        <f t="shared" si="19"/>
        <v>1707.6979905437354</v>
      </c>
    </row>
    <row r="80" spans="1:13" ht="15" customHeight="1" thickBot="1" x14ac:dyDescent="0.3">
      <c r="A80" s="198"/>
      <c r="B80" s="121" t="s">
        <v>23</v>
      </c>
      <c r="C80" s="13">
        <v>2.2000000000000002</v>
      </c>
      <c r="D80" s="13" t="s">
        <v>4</v>
      </c>
      <c r="E80" s="14">
        <v>1</v>
      </c>
      <c r="F80" s="13" t="s">
        <v>4</v>
      </c>
      <c r="G80" s="14">
        <v>0.78</v>
      </c>
      <c r="H80" s="122"/>
      <c r="I80" s="110">
        <f>'Tabela Base Casa 7 Brasil'!I78*'Indices de Tabelas'!$C$2</f>
        <v>2579.7872340425538</v>
      </c>
      <c r="J80" s="69">
        <f t="shared" si="16"/>
        <v>1839</v>
      </c>
      <c r="K80" s="34">
        <f t="shared" si="17"/>
        <v>1915.7500000000005</v>
      </c>
      <c r="L80" s="35">
        <f t="shared" si="18"/>
        <v>1915.7500000000005</v>
      </c>
      <c r="M80" s="35">
        <f t="shared" si="19"/>
        <v>2038.0319148936176</v>
      </c>
    </row>
    <row r="81" spans="1:13" ht="15" customHeight="1" thickBot="1" x14ac:dyDescent="0.3">
      <c r="A81" s="198"/>
      <c r="B81" s="121" t="s">
        <v>23</v>
      </c>
      <c r="C81" s="13">
        <v>2.4</v>
      </c>
      <c r="D81" s="13" t="s">
        <v>4</v>
      </c>
      <c r="E81" s="14">
        <v>1.2</v>
      </c>
      <c r="F81" s="13" t="s">
        <v>4</v>
      </c>
      <c r="G81" s="14">
        <v>0.78</v>
      </c>
      <c r="H81" s="122"/>
      <c r="I81" s="110">
        <f>'Tabela Base Casa 7 Brasil'!I79*'Indices de Tabelas'!$C$2</f>
        <v>2820.6264775413711</v>
      </c>
      <c r="J81" s="69">
        <f t="shared" si="16"/>
        <v>2010</v>
      </c>
      <c r="K81" s="34">
        <f t="shared" si="17"/>
        <v>2094.5972222222222</v>
      </c>
      <c r="L81" s="35">
        <f t="shared" si="18"/>
        <v>2094.5972222222222</v>
      </c>
      <c r="M81" s="35">
        <f t="shared" si="19"/>
        <v>2228.2949172576832</v>
      </c>
    </row>
    <row r="82" spans="1:13" ht="15" customHeight="1" thickBot="1" x14ac:dyDescent="0.3">
      <c r="A82" s="198"/>
      <c r="B82" s="17" t="s">
        <v>23</v>
      </c>
      <c r="C82" s="15">
        <v>2.6</v>
      </c>
      <c r="D82" s="15" t="s">
        <v>4</v>
      </c>
      <c r="E82" s="113">
        <v>1.2</v>
      </c>
      <c r="F82" s="15" t="s">
        <v>4</v>
      </c>
      <c r="G82" s="113">
        <v>0.78</v>
      </c>
      <c r="H82" s="123"/>
      <c r="I82" s="110">
        <f>'Tabela Base Casa 7 Brasil'!I80*'Indices de Tabelas'!$C$2</f>
        <v>2937.352245862884</v>
      </c>
      <c r="J82" s="69">
        <f t="shared" si="16"/>
        <v>2094</v>
      </c>
      <c r="K82" s="34">
        <f t="shared" si="17"/>
        <v>2181.2777777777778</v>
      </c>
      <c r="L82" s="35">
        <f t="shared" si="18"/>
        <v>2181.2777777777778</v>
      </c>
      <c r="M82" s="35">
        <f t="shared" si="19"/>
        <v>2320.5082742316786</v>
      </c>
    </row>
    <row r="83" spans="1:13" ht="15" customHeight="1" thickBot="1" x14ac:dyDescent="0.3">
      <c r="A83" s="198"/>
      <c r="B83" s="17" t="s">
        <v>23</v>
      </c>
      <c r="C83" s="15">
        <v>2.73</v>
      </c>
      <c r="D83" s="15" t="s">
        <v>4</v>
      </c>
      <c r="E83" s="113">
        <v>1.2</v>
      </c>
      <c r="F83" s="15" t="s">
        <v>4</v>
      </c>
      <c r="G83" s="113">
        <v>0.78</v>
      </c>
      <c r="H83" s="123"/>
      <c r="I83" s="110">
        <f>'Tabela Base Casa 7 Brasil'!I81*'Indices de Tabelas'!$C$2</f>
        <v>3088.0614657210399</v>
      </c>
      <c r="J83" s="69">
        <f t="shared" si="16"/>
        <v>2201</v>
      </c>
      <c r="K83" s="34">
        <f t="shared" si="17"/>
        <v>2293.1944444444439</v>
      </c>
      <c r="L83" s="35">
        <f t="shared" si="18"/>
        <v>2293.1944444444439</v>
      </c>
      <c r="M83" s="35">
        <f t="shared" si="19"/>
        <v>2439.5685579196215</v>
      </c>
    </row>
    <row r="84" spans="1:13" ht="15" customHeight="1" thickBot="1" x14ac:dyDescent="0.3">
      <c r="A84" s="198"/>
      <c r="B84" s="119" t="s">
        <v>24</v>
      </c>
      <c r="C84" s="108">
        <v>1.8</v>
      </c>
      <c r="D84" s="108" t="s">
        <v>4</v>
      </c>
      <c r="E84" s="109">
        <v>1</v>
      </c>
      <c r="F84" s="108" t="s">
        <v>4</v>
      </c>
      <c r="G84" s="109">
        <v>0.78</v>
      </c>
      <c r="H84" s="120"/>
      <c r="I84" s="110">
        <f>'Tabela Base Casa 7 Brasil'!I82*'Indices de Tabelas'!$C$2</f>
        <v>2396.5721040189128</v>
      </c>
      <c r="J84" s="69">
        <f t="shared" si="16"/>
        <v>1708</v>
      </c>
      <c r="K84" s="34">
        <f t="shared" si="17"/>
        <v>1779.6944444444446</v>
      </c>
      <c r="L84" s="35">
        <f t="shared" si="18"/>
        <v>1779.6944444444446</v>
      </c>
      <c r="M84" s="35">
        <f t="shared" si="19"/>
        <v>1893.2919621749411</v>
      </c>
    </row>
    <row r="85" spans="1:13" ht="15" customHeight="1" thickBot="1" x14ac:dyDescent="0.3">
      <c r="A85" s="198"/>
      <c r="B85" s="121" t="s">
        <v>24</v>
      </c>
      <c r="C85" s="13">
        <v>2</v>
      </c>
      <c r="D85" s="13" t="s">
        <v>4</v>
      </c>
      <c r="E85" s="14">
        <v>1</v>
      </c>
      <c r="F85" s="13" t="s">
        <v>4</v>
      </c>
      <c r="G85" s="14">
        <v>0.78</v>
      </c>
      <c r="H85" s="122"/>
      <c r="I85" s="110">
        <f>'Tabela Base Casa 7 Brasil'!I83*'Indices de Tabelas'!$C$2</f>
        <v>2525.1182033096925</v>
      </c>
      <c r="J85" s="69">
        <f t="shared" si="16"/>
        <v>1800</v>
      </c>
      <c r="K85" s="34">
        <f t="shared" si="17"/>
        <v>1875.1527777777776</v>
      </c>
      <c r="L85" s="35">
        <f t="shared" si="18"/>
        <v>1875.1527777777776</v>
      </c>
      <c r="M85" s="35">
        <f t="shared" si="19"/>
        <v>1994.8433806146572</v>
      </c>
    </row>
    <row r="86" spans="1:13" ht="15" customHeight="1" thickBot="1" x14ac:dyDescent="0.3">
      <c r="A86" s="198"/>
      <c r="B86" s="121" t="s">
        <v>24</v>
      </c>
      <c r="C86" s="13">
        <v>2.2000000000000002</v>
      </c>
      <c r="D86" s="13" t="s">
        <v>4</v>
      </c>
      <c r="E86" s="14">
        <v>1</v>
      </c>
      <c r="F86" s="13" t="s">
        <v>4</v>
      </c>
      <c r="G86" s="14">
        <v>0.78</v>
      </c>
      <c r="H86" s="122"/>
      <c r="I86" s="110">
        <f>'Tabela Base Casa 7 Brasil'!I84*'Indices de Tabelas'!$C$2</f>
        <v>2776.3002364066201</v>
      </c>
      <c r="J86" s="69">
        <f t="shared" si="16"/>
        <v>1979</v>
      </c>
      <c r="K86" s="34">
        <f t="shared" si="17"/>
        <v>2061.6805555555561</v>
      </c>
      <c r="L86" s="35">
        <f t="shared" si="18"/>
        <v>2061.6805555555561</v>
      </c>
      <c r="M86" s="35">
        <f t="shared" si="19"/>
        <v>2193.27718676123</v>
      </c>
    </row>
    <row r="87" spans="1:13" ht="15" customHeight="1" thickBot="1" x14ac:dyDescent="0.3">
      <c r="A87" s="198"/>
      <c r="B87" s="121" t="s">
        <v>24</v>
      </c>
      <c r="C87" s="13">
        <v>2.4</v>
      </c>
      <c r="D87" s="13" t="s">
        <v>4</v>
      </c>
      <c r="E87" s="14">
        <v>1.2</v>
      </c>
      <c r="F87" s="13" t="s">
        <v>4</v>
      </c>
      <c r="G87" s="14">
        <v>0.78</v>
      </c>
      <c r="H87" s="122"/>
      <c r="I87" s="110">
        <f>'Tabela Base Casa 7 Brasil'!I85*'Indices de Tabelas'!$C$2</f>
        <v>3027.4822695035464</v>
      </c>
      <c r="J87" s="69">
        <f t="shared" si="16"/>
        <v>2158</v>
      </c>
      <c r="K87" s="34">
        <f t="shared" si="17"/>
        <v>2248.2083333333335</v>
      </c>
      <c r="L87" s="35">
        <f t="shared" si="18"/>
        <v>2248.2083333333335</v>
      </c>
      <c r="M87" s="35">
        <f t="shared" si="19"/>
        <v>2391.7109929078019</v>
      </c>
    </row>
    <row r="88" spans="1:13" ht="15" customHeight="1" thickBot="1" x14ac:dyDescent="0.3">
      <c r="A88" s="198"/>
      <c r="B88" s="124" t="s">
        <v>24</v>
      </c>
      <c r="C88" s="15">
        <v>2.6</v>
      </c>
      <c r="D88" s="15" t="s">
        <v>4</v>
      </c>
      <c r="E88" s="113">
        <v>1.2</v>
      </c>
      <c r="F88" s="15" t="s">
        <v>4</v>
      </c>
      <c r="G88" s="113">
        <v>0.78</v>
      </c>
      <c r="H88" s="123"/>
      <c r="I88" s="110">
        <f>'Tabela Base Casa 7 Brasil'!I86*'Indices de Tabelas'!$C$2</f>
        <v>3156.0283687943261</v>
      </c>
      <c r="J88" s="69">
        <f t="shared" si="16"/>
        <v>2249</v>
      </c>
      <c r="K88" s="34">
        <f t="shared" si="17"/>
        <v>2343.6666666666665</v>
      </c>
      <c r="L88" s="35">
        <f t="shared" si="18"/>
        <v>2343.6666666666665</v>
      </c>
      <c r="M88" s="35">
        <f t="shared" si="19"/>
        <v>2493.2624113475176</v>
      </c>
    </row>
    <row r="89" spans="1:13" ht="15" customHeight="1" thickBot="1" x14ac:dyDescent="0.3">
      <c r="A89" s="198"/>
      <c r="B89" s="124" t="s">
        <v>24</v>
      </c>
      <c r="C89" s="15">
        <v>2.73</v>
      </c>
      <c r="D89" s="15" t="s">
        <v>4</v>
      </c>
      <c r="E89" s="113">
        <v>1.2</v>
      </c>
      <c r="F89" s="15" t="s">
        <v>4</v>
      </c>
      <c r="G89" s="113">
        <v>0.78</v>
      </c>
      <c r="H89" s="123"/>
      <c r="I89" s="110">
        <f>'Tabela Base Casa 7 Brasil'!I87*'Indices de Tabelas'!$C$2</f>
        <v>3445.6264775413715</v>
      </c>
      <c r="J89" s="69">
        <f t="shared" si="16"/>
        <v>2456</v>
      </c>
      <c r="K89" s="34">
        <f t="shared" si="17"/>
        <v>2558.7222222222226</v>
      </c>
      <c r="L89" s="35">
        <f t="shared" si="18"/>
        <v>2558.7222222222226</v>
      </c>
      <c r="M89" s="35">
        <f t="shared" si="19"/>
        <v>2722.0449172576837</v>
      </c>
    </row>
    <row r="90" spans="1:13" ht="15" customHeight="1" thickBot="1" x14ac:dyDescent="0.3">
      <c r="A90" s="198"/>
      <c r="B90" s="107" t="s">
        <v>23</v>
      </c>
      <c r="C90" s="13">
        <v>1.5</v>
      </c>
      <c r="D90" s="13" t="s">
        <v>4</v>
      </c>
      <c r="E90" s="14">
        <v>1.5</v>
      </c>
      <c r="F90" s="13" t="s">
        <v>4</v>
      </c>
      <c r="G90" s="14">
        <v>0.78</v>
      </c>
      <c r="H90" s="2"/>
      <c r="I90" s="110">
        <f>'Tabela Base Casa 7 Brasil'!I88*'Indices de Tabelas'!$C$2</f>
        <v>1956.2647754137115</v>
      </c>
      <c r="J90" s="69">
        <f t="shared" si="16"/>
        <v>1394</v>
      </c>
      <c r="K90" s="34">
        <f t="shared" si="17"/>
        <v>1452.7222222222222</v>
      </c>
      <c r="L90" s="35">
        <f t="shared" si="18"/>
        <v>1452.7222222222222</v>
      </c>
      <c r="M90" s="35">
        <f t="shared" si="19"/>
        <v>1545.4491725768321</v>
      </c>
    </row>
    <row r="91" spans="1:13" ht="15" customHeight="1" thickBot="1" x14ac:dyDescent="0.3">
      <c r="A91" s="199"/>
      <c r="B91" s="107" t="s">
        <v>24</v>
      </c>
      <c r="C91" s="13">
        <v>1.5</v>
      </c>
      <c r="D91" s="13" t="s">
        <v>4</v>
      </c>
      <c r="E91" s="14">
        <v>1.5</v>
      </c>
      <c r="F91" s="13" t="s">
        <v>4</v>
      </c>
      <c r="G91" s="14">
        <v>0.78</v>
      </c>
      <c r="H91" s="2"/>
      <c r="I91" s="110">
        <f>'Tabela Base Casa 7 Brasil'!I89*'Indices de Tabelas'!$C$2</f>
        <v>2028.6643026004726</v>
      </c>
      <c r="J91" s="69">
        <f t="shared" si="16"/>
        <v>1446</v>
      </c>
      <c r="K91" s="34">
        <f t="shared" si="17"/>
        <v>1506.4861111111109</v>
      </c>
      <c r="L91" s="35">
        <f t="shared" si="18"/>
        <v>1506.4861111111109</v>
      </c>
      <c r="M91" s="35">
        <f t="shared" si="19"/>
        <v>1602.6447990543734</v>
      </c>
    </row>
    <row r="92" spans="1:13" ht="15" customHeight="1" thickBot="1" x14ac:dyDescent="0.3">
      <c r="A92" s="168"/>
      <c r="B92" s="169"/>
      <c r="C92" s="59"/>
      <c r="D92" s="59"/>
      <c r="E92" s="59"/>
      <c r="F92" s="59"/>
      <c r="G92" s="59"/>
      <c r="H92" s="59"/>
      <c r="I92" s="16"/>
    </row>
    <row r="93" spans="1:13" ht="16.5" thickBot="1" x14ac:dyDescent="0.3">
      <c r="A93" s="6" t="s">
        <v>0</v>
      </c>
      <c r="B93" s="9"/>
      <c r="C93" s="7"/>
      <c r="D93" s="7"/>
      <c r="E93" s="7"/>
      <c r="F93" s="7"/>
      <c r="G93" s="7"/>
      <c r="H93" s="7"/>
      <c r="I93" s="8"/>
      <c r="J93" s="7"/>
      <c r="K93" s="7"/>
      <c r="L93" s="7"/>
      <c r="M93" s="8"/>
    </row>
    <row r="94" spans="1:13" ht="15.75" customHeight="1" thickBot="1" x14ac:dyDescent="0.3">
      <c r="A94" s="10"/>
      <c r="B94" s="25" t="s">
        <v>9</v>
      </c>
      <c r="C94" s="19" t="s">
        <v>1</v>
      </c>
      <c r="D94" s="20"/>
      <c r="E94" s="19" t="s">
        <v>2</v>
      </c>
      <c r="F94" s="20"/>
      <c r="G94" s="21" t="s">
        <v>3</v>
      </c>
      <c r="H94" s="26"/>
      <c r="I94" s="27" t="s">
        <v>5</v>
      </c>
      <c r="J94" s="68" t="s">
        <v>26</v>
      </c>
      <c r="K94" s="28" t="s">
        <v>39</v>
      </c>
      <c r="L94" s="28" t="s">
        <v>40</v>
      </c>
      <c r="M94" s="28" t="s">
        <v>41</v>
      </c>
    </row>
    <row r="95" spans="1:13" ht="15.75" customHeight="1" thickBot="1" x14ac:dyDescent="0.3">
      <c r="A95" s="29"/>
      <c r="B95" s="22" t="s">
        <v>23</v>
      </c>
      <c r="C95" s="18">
        <v>1.8</v>
      </c>
      <c r="D95" s="18" t="s">
        <v>4</v>
      </c>
      <c r="E95" s="23">
        <v>1</v>
      </c>
      <c r="F95" s="18" t="s">
        <v>4</v>
      </c>
      <c r="G95" s="23">
        <v>0.78</v>
      </c>
      <c r="H95" s="170"/>
      <c r="I95" s="110">
        <f>'Tabela Base Casa 7 Brasil'!I93*'Indices de Tabelas'!$C$2</f>
        <v>1672.5768321513006</v>
      </c>
      <c r="J95" s="69">
        <f t="shared" ref="J95:J106" si="20">ROUNDDOWN((I95*(1-$C$274)*(1-$E$274)*(1-$G$274)),0)</f>
        <v>1192</v>
      </c>
      <c r="K95" s="34">
        <f t="shared" ref="K95:K106" si="21">I95*(1-$C$275)*(1-$E$275)</f>
        <v>1242.0555555555559</v>
      </c>
      <c r="L95" s="35">
        <f t="shared" ref="L95:L106" si="22">I95*(1-$C$276)*(1-$E$275)</f>
        <v>1242.0555555555559</v>
      </c>
      <c r="M95" s="35">
        <f t="shared" ref="M95:M106" si="23">I95*(1-$C$277)</f>
        <v>1321.3356973995276</v>
      </c>
    </row>
    <row r="96" spans="1:13" ht="15.75" customHeight="1" thickBot="1" x14ac:dyDescent="0.3">
      <c r="A96" s="29"/>
      <c r="B96" s="24" t="s">
        <v>23</v>
      </c>
      <c r="C96" s="13">
        <v>2</v>
      </c>
      <c r="D96" s="13" t="s">
        <v>4</v>
      </c>
      <c r="E96" s="14">
        <v>1</v>
      </c>
      <c r="F96" s="13" t="s">
        <v>4</v>
      </c>
      <c r="G96" s="14">
        <v>0.78</v>
      </c>
      <c r="H96" s="122"/>
      <c r="I96" s="110">
        <f>'Tabela Base Casa 7 Brasil'!I94*'Indices de Tabelas'!$C$2</f>
        <v>1807.0330969267141</v>
      </c>
      <c r="J96" s="69">
        <f t="shared" si="20"/>
        <v>1288</v>
      </c>
      <c r="K96" s="34">
        <f t="shared" si="21"/>
        <v>1341.9027777777778</v>
      </c>
      <c r="L96" s="35">
        <f t="shared" si="22"/>
        <v>1341.9027777777778</v>
      </c>
      <c r="M96" s="35">
        <f t="shared" si="23"/>
        <v>1427.5561465721041</v>
      </c>
    </row>
    <row r="97" spans="1:13" ht="15.75" customHeight="1" thickBot="1" x14ac:dyDescent="0.3">
      <c r="A97" s="29"/>
      <c r="B97" s="24" t="s">
        <v>23</v>
      </c>
      <c r="C97" s="13">
        <v>2.2000000000000002</v>
      </c>
      <c r="D97" s="13" t="s">
        <v>4</v>
      </c>
      <c r="E97" s="14">
        <v>1</v>
      </c>
      <c r="F97" s="13" t="s">
        <v>4</v>
      </c>
      <c r="G97" s="14">
        <v>0.78</v>
      </c>
      <c r="H97" s="122"/>
      <c r="I97" s="110">
        <f>'Tabela Base Casa 7 Brasil'!I95*'Indices de Tabelas'!$C$2</f>
        <v>2010.9338061465721</v>
      </c>
      <c r="J97" s="69">
        <f t="shared" si="20"/>
        <v>1433</v>
      </c>
      <c r="K97" s="34">
        <f t="shared" si="21"/>
        <v>1493.3194444444443</v>
      </c>
      <c r="L97" s="35">
        <f t="shared" si="22"/>
        <v>1493.3194444444443</v>
      </c>
      <c r="M97" s="35">
        <f t="shared" si="23"/>
        <v>1588.637706855792</v>
      </c>
    </row>
    <row r="98" spans="1:13" ht="15.75" customHeight="1" thickBot="1" x14ac:dyDescent="0.3">
      <c r="A98" s="29"/>
      <c r="B98" s="24" t="s">
        <v>23</v>
      </c>
      <c r="C98" s="13">
        <v>2.4</v>
      </c>
      <c r="D98" s="13" t="s">
        <v>4</v>
      </c>
      <c r="E98" s="14">
        <v>1.2</v>
      </c>
      <c r="F98" s="13" t="s">
        <v>4</v>
      </c>
      <c r="G98" s="14">
        <v>0.78</v>
      </c>
      <c r="H98" s="122"/>
      <c r="I98" s="110">
        <f>'Tabela Base Casa 7 Brasil'!I96*'Indices de Tabelas'!$C$2</f>
        <v>2337.4704491725774</v>
      </c>
      <c r="J98" s="69">
        <f t="shared" si="20"/>
        <v>1666</v>
      </c>
      <c r="K98" s="34">
        <f t="shared" si="21"/>
        <v>1735.8055555555559</v>
      </c>
      <c r="L98" s="35">
        <f t="shared" si="22"/>
        <v>1735.8055555555559</v>
      </c>
      <c r="M98" s="35">
        <f t="shared" si="23"/>
        <v>1846.6016548463363</v>
      </c>
    </row>
    <row r="99" spans="1:13" ht="15.75" customHeight="1" thickBot="1" x14ac:dyDescent="0.3">
      <c r="A99" s="29"/>
      <c r="B99" s="17" t="s">
        <v>23</v>
      </c>
      <c r="C99" s="15">
        <v>2.6</v>
      </c>
      <c r="D99" s="15" t="s">
        <v>4</v>
      </c>
      <c r="E99" s="113">
        <v>1.2</v>
      </c>
      <c r="F99" s="15" t="s">
        <v>4</v>
      </c>
      <c r="G99" s="113">
        <v>0.78</v>
      </c>
      <c r="H99" s="123"/>
      <c r="I99" s="110">
        <f>'Tabela Base Casa 7 Brasil'!I97*'Indices de Tabelas'!$C$2</f>
        <v>2635.9338061465719</v>
      </c>
      <c r="J99" s="69">
        <f t="shared" si="20"/>
        <v>1879</v>
      </c>
      <c r="K99" s="34">
        <f t="shared" si="21"/>
        <v>1957.4444444444441</v>
      </c>
      <c r="L99" s="35">
        <f t="shared" si="22"/>
        <v>1957.4444444444441</v>
      </c>
      <c r="M99" s="35">
        <f t="shared" si="23"/>
        <v>2082.3877068557917</v>
      </c>
    </row>
    <row r="100" spans="1:13" ht="15.75" customHeight="1" thickBot="1" x14ac:dyDescent="0.3">
      <c r="A100" s="29"/>
      <c r="B100" s="17" t="s">
        <v>23</v>
      </c>
      <c r="C100" s="15">
        <v>2.73</v>
      </c>
      <c r="D100" s="15" t="s">
        <v>4</v>
      </c>
      <c r="E100" s="113">
        <v>1.2</v>
      </c>
      <c r="F100" s="15" t="s">
        <v>4</v>
      </c>
      <c r="G100" s="113">
        <v>0.78</v>
      </c>
      <c r="H100" s="123"/>
      <c r="I100" s="110">
        <f>'Tabela Base Casa 7 Brasil'!I98*'Indices de Tabelas'!$C$2</f>
        <v>2931.4420803782509</v>
      </c>
      <c r="J100" s="69">
        <f t="shared" si="20"/>
        <v>2089</v>
      </c>
      <c r="K100" s="34">
        <f t="shared" si="21"/>
        <v>2176.8888888888891</v>
      </c>
      <c r="L100" s="35">
        <f t="shared" si="22"/>
        <v>2176.8888888888891</v>
      </c>
      <c r="M100" s="35">
        <f t="shared" si="23"/>
        <v>2315.8392434988182</v>
      </c>
    </row>
    <row r="101" spans="1:13" ht="15.75" customHeight="1" thickBot="1" x14ac:dyDescent="0.3">
      <c r="A101" s="29"/>
      <c r="B101" s="107" t="s">
        <v>24</v>
      </c>
      <c r="C101" s="108">
        <v>1.8</v>
      </c>
      <c r="D101" s="108" t="s">
        <v>4</v>
      </c>
      <c r="E101" s="109">
        <v>1</v>
      </c>
      <c r="F101" s="108" t="s">
        <v>4</v>
      </c>
      <c r="G101" s="109">
        <v>0.78</v>
      </c>
      <c r="H101" s="120"/>
      <c r="I101" s="110">
        <f>'Tabela Base Casa 7 Brasil'!I99*'Indices de Tabelas'!$C$2</f>
        <v>1923.7588652482273</v>
      </c>
      <c r="J101" s="69">
        <f t="shared" si="20"/>
        <v>1371</v>
      </c>
      <c r="K101" s="34">
        <f t="shared" si="21"/>
        <v>1428.5833333333337</v>
      </c>
      <c r="L101" s="35">
        <f t="shared" si="22"/>
        <v>1428.5833333333337</v>
      </c>
      <c r="M101" s="35">
        <f t="shared" si="23"/>
        <v>1519.7695035460997</v>
      </c>
    </row>
    <row r="102" spans="1:13" ht="15.75" customHeight="1" thickBot="1" x14ac:dyDescent="0.3">
      <c r="A102" s="29"/>
      <c r="B102" s="24" t="s">
        <v>24</v>
      </c>
      <c r="C102" s="13">
        <v>2</v>
      </c>
      <c r="D102" s="13" t="s">
        <v>4</v>
      </c>
      <c r="E102" s="14">
        <v>1</v>
      </c>
      <c r="F102" s="13" t="s">
        <v>4</v>
      </c>
      <c r="G102" s="14">
        <v>0.78</v>
      </c>
      <c r="H102" s="122"/>
      <c r="I102" s="110">
        <f>'Tabela Base Casa 7 Brasil'!I100*'Indices de Tabelas'!$C$2</f>
        <v>2056.7375886524824</v>
      </c>
      <c r="J102" s="69">
        <f t="shared" si="20"/>
        <v>1466</v>
      </c>
      <c r="K102" s="34">
        <f t="shared" si="21"/>
        <v>1527.3333333333333</v>
      </c>
      <c r="L102" s="35">
        <f t="shared" si="22"/>
        <v>1527.3333333333333</v>
      </c>
      <c r="M102" s="35">
        <f t="shared" si="23"/>
        <v>1624.822695035461</v>
      </c>
    </row>
    <row r="103" spans="1:13" ht="15.75" customHeight="1" thickBot="1" x14ac:dyDescent="0.3">
      <c r="A103" s="29"/>
      <c r="B103" s="24" t="s">
        <v>24</v>
      </c>
      <c r="C103" s="13">
        <v>2.2000000000000002</v>
      </c>
      <c r="D103" s="13" t="s">
        <v>4</v>
      </c>
      <c r="E103" s="14">
        <v>1</v>
      </c>
      <c r="F103" s="13" t="s">
        <v>4</v>
      </c>
      <c r="G103" s="14">
        <v>0.78</v>
      </c>
      <c r="H103" s="122"/>
      <c r="I103" s="110">
        <f>'Tabela Base Casa 7 Brasil'!I101*'Indices de Tabelas'!$C$2</f>
        <v>2293.1442080378251</v>
      </c>
      <c r="J103" s="69">
        <f t="shared" si="20"/>
        <v>1634</v>
      </c>
      <c r="K103" s="34">
        <f t="shared" si="21"/>
        <v>1702.8888888888889</v>
      </c>
      <c r="L103" s="35">
        <f t="shared" si="22"/>
        <v>1702.8888888888889</v>
      </c>
      <c r="M103" s="35">
        <f t="shared" si="23"/>
        <v>1811.583924349882</v>
      </c>
    </row>
    <row r="104" spans="1:13" ht="15.75" customHeight="1" thickBot="1" x14ac:dyDescent="0.3">
      <c r="A104" s="29"/>
      <c r="B104" s="24" t="s">
        <v>24</v>
      </c>
      <c r="C104" s="13">
        <v>2.4</v>
      </c>
      <c r="D104" s="13" t="s">
        <v>4</v>
      </c>
      <c r="E104" s="14">
        <v>1.2</v>
      </c>
      <c r="F104" s="13" t="s">
        <v>4</v>
      </c>
      <c r="G104" s="14">
        <v>0.78</v>
      </c>
      <c r="H104" s="122"/>
      <c r="I104" s="110">
        <f>'Tabela Base Casa 7 Brasil'!I102*'Indices de Tabelas'!$C$2</f>
        <v>2467.4940898345158</v>
      </c>
      <c r="J104" s="69">
        <f t="shared" si="20"/>
        <v>1759</v>
      </c>
      <c r="K104" s="34">
        <f t="shared" si="21"/>
        <v>1832.3611111111115</v>
      </c>
      <c r="L104" s="35">
        <f t="shared" si="22"/>
        <v>1832.3611111111115</v>
      </c>
      <c r="M104" s="35">
        <f t="shared" si="23"/>
        <v>1949.3203309692676</v>
      </c>
    </row>
    <row r="105" spans="1:13" ht="15.75" customHeight="1" thickBot="1" x14ac:dyDescent="0.3">
      <c r="A105" s="29"/>
      <c r="B105" s="24" t="s">
        <v>24</v>
      </c>
      <c r="C105" s="15">
        <v>2.6</v>
      </c>
      <c r="D105" s="15" t="s">
        <v>4</v>
      </c>
      <c r="E105" s="113">
        <v>1.2</v>
      </c>
      <c r="F105" s="15" t="s">
        <v>4</v>
      </c>
      <c r="G105" s="113">
        <v>0.78</v>
      </c>
      <c r="H105" s="123"/>
      <c r="I105" s="110">
        <f>'Tabela Base Casa 7 Brasil'!I103*'Indices de Tabelas'!$C$2</f>
        <v>2697.9905437352249</v>
      </c>
      <c r="J105" s="69">
        <f t="shared" si="20"/>
        <v>1923</v>
      </c>
      <c r="K105" s="34">
        <f t="shared" si="21"/>
        <v>2003.5277777777781</v>
      </c>
      <c r="L105" s="35">
        <f t="shared" si="22"/>
        <v>2003.5277777777781</v>
      </c>
      <c r="M105" s="35">
        <f t="shared" si="23"/>
        <v>2131.4125295508279</v>
      </c>
    </row>
    <row r="106" spans="1:13" ht="15.75" customHeight="1" thickBot="1" x14ac:dyDescent="0.3">
      <c r="A106" s="30"/>
      <c r="B106" s="17" t="s">
        <v>24</v>
      </c>
      <c r="C106" s="15">
        <v>2.6</v>
      </c>
      <c r="D106" s="15" t="s">
        <v>4</v>
      </c>
      <c r="E106" s="113">
        <v>1.2</v>
      </c>
      <c r="F106" s="15" t="s">
        <v>4</v>
      </c>
      <c r="G106" s="113">
        <v>0.78</v>
      </c>
      <c r="H106" s="123"/>
      <c r="I106" s="110">
        <f>'Tabela Base Casa 7 Brasil'!I104*'Indices de Tabelas'!$C$2</f>
        <v>2993.4988179669031</v>
      </c>
      <c r="J106" s="69">
        <f t="shared" si="20"/>
        <v>2134</v>
      </c>
      <c r="K106" s="34">
        <f t="shared" si="21"/>
        <v>2222.9722222222222</v>
      </c>
      <c r="L106" s="35">
        <f t="shared" si="22"/>
        <v>2222.9722222222222</v>
      </c>
      <c r="M106" s="35">
        <f t="shared" si="23"/>
        <v>2364.8640661938534</v>
      </c>
    </row>
    <row r="107" spans="1:13" ht="15.75" thickBot="1" x14ac:dyDescent="0.3">
      <c r="H107"/>
      <c r="I107" s="16"/>
    </row>
    <row r="108" spans="1:13" ht="16.5" thickBot="1" x14ac:dyDescent="0.3">
      <c r="A108" s="6" t="s">
        <v>6</v>
      </c>
      <c r="B108" s="9"/>
      <c r="C108" s="7"/>
      <c r="D108" s="7"/>
      <c r="E108" s="7"/>
      <c r="F108" s="7"/>
      <c r="G108" s="7"/>
      <c r="H108" s="7"/>
      <c r="I108" s="8"/>
      <c r="J108" s="7"/>
      <c r="K108" s="7"/>
      <c r="L108" s="7"/>
      <c r="M108" s="8"/>
    </row>
    <row r="109" spans="1:13" ht="15.75" customHeight="1" thickBot="1" x14ac:dyDescent="0.3">
      <c r="A109" s="10"/>
      <c r="B109" s="25" t="s">
        <v>9</v>
      </c>
      <c r="C109" s="19" t="s">
        <v>1</v>
      </c>
      <c r="D109" s="20"/>
      <c r="E109" s="19" t="s">
        <v>2</v>
      </c>
      <c r="F109" s="20"/>
      <c r="G109" s="21" t="s">
        <v>3</v>
      </c>
      <c r="H109" s="26"/>
      <c r="I109" s="27" t="s">
        <v>5</v>
      </c>
      <c r="J109" s="68" t="s">
        <v>26</v>
      </c>
      <c r="K109" s="28" t="s">
        <v>39</v>
      </c>
      <c r="L109" s="28" t="s">
        <v>40</v>
      </c>
      <c r="M109" s="28" t="s">
        <v>41</v>
      </c>
    </row>
    <row r="110" spans="1:13" ht="15.75" customHeight="1" thickBot="1" x14ac:dyDescent="0.3">
      <c r="A110" s="29"/>
      <c r="B110" s="22" t="s">
        <v>23</v>
      </c>
      <c r="C110" s="18">
        <v>1.8</v>
      </c>
      <c r="D110" s="18" t="s">
        <v>4</v>
      </c>
      <c r="E110" s="23">
        <v>1</v>
      </c>
      <c r="F110" s="18" t="s">
        <v>4</v>
      </c>
      <c r="G110" s="23">
        <v>0.78</v>
      </c>
      <c r="H110" s="170"/>
      <c r="I110" s="110">
        <f>'Tabela Base Casa 7 Brasil'!I108*'Indices de Tabelas'!$C$2</f>
        <v>1963.6524822695039</v>
      </c>
      <c r="J110" s="69">
        <f t="shared" ref="J110:J121" si="24">ROUNDDOWN((I110*(1-$C$274)*(1-$E$274)*(1-$G$274)),0)</f>
        <v>1399</v>
      </c>
      <c r="K110" s="34">
        <f t="shared" ref="K110:K121" si="25">I110*(1-$C$275)*(1-$E$275)</f>
        <v>1458.2083333333335</v>
      </c>
      <c r="L110" s="35">
        <f t="shared" ref="L110:L121" si="26">I110*(1-$C$276)*(1-$E$275)</f>
        <v>1458.2083333333335</v>
      </c>
      <c r="M110" s="35">
        <f t="shared" ref="M110:M121" si="27">I110*(1-$C$277)</f>
        <v>1551.2854609929082</v>
      </c>
    </row>
    <row r="111" spans="1:13" ht="15.75" customHeight="1" thickBot="1" x14ac:dyDescent="0.3">
      <c r="A111" s="29"/>
      <c r="B111" s="24" t="s">
        <v>23</v>
      </c>
      <c r="C111" s="13">
        <v>2</v>
      </c>
      <c r="D111" s="13" t="s">
        <v>4</v>
      </c>
      <c r="E111" s="14">
        <v>1</v>
      </c>
      <c r="F111" s="13" t="s">
        <v>4</v>
      </c>
      <c r="G111" s="14">
        <v>0.78</v>
      </c>
      <c r="H111" s="122"/>
      <c r="I111" s="110">
        <f>'Tabela Base Casa 7 Brasil'!I109*'Indices de Tabelas'!$C$2</f>
        <v>2117.3167848699768</v>
      </c>
      <c r="J111" s="69">
        <f t="shared" si="24"/>
        <v>1509</v>
      </c>
      <c r="K111" s="34">
        <f t="shared" si="25"/>
        <v>1572.3194444444448</v>
      </c>
      <c r="L111" s="35">
        <f t="shared" si="26"/>
        <v>1572.3194444444448</v>
      </c>
      <c r="M111" s="35">
        <f t="shared" si="27"/>
        <v>1672.6802600472818</v>
      </c>
    </row>
    <row r="112" spans="1:13" ht="15.75" customHeight="1" thickBot="1" x14ac:dyDescent="0.3">
      <c r="A112" s="29"/>
      <c r="B112" s="24" t="s">
        <v>23</v>
      </c>
      <c r="C112" s="13">
        <v>2.2000000000000002</v>
      </c>
      <c r="D112" s="13" t="s">
        <v>4</v>
      </c>
      <c r="E112" s="14">
        <v>1</v>
      </c>
      <c r="F112" s="13" t="s">
        <v>4</v>
      </c>
      <c r="G112" s="14">
        <v>0.78</v>
      </c>
      <c r="H112" s="122"/>
      <c r="I112" s="110">
        <f>'Tabela Base Casa 7 Brasil'!I110*'Indices de Tabelas'!$C$2</f>
        <v>2239.9527186761234</v>
      </c>
      <c r="J112" s="69">
        <f t="shared" si="24"/>
        <v>1596</v>
      </c>
      <c r="K112" s="34">
        <f t="shared" si="25"/>
        <v>1663.3888888888891</v>
      </c>
      <c r="L112" s="35">
        <f t="shared" si="26"/>
        <v>1663.3888888888891</v>
      </c>
      <c r="M112" s="35">
        <f t="shared" si="27"/>
        <v>1769.5626477541375</v>
      </c>
    </row>
    <row r="113" spans="1:13" ht="15.75" customHeight="1" thickBot="1" x14ac:dyDescent="0.3">
      <c r="A113" s="29"/>
      <c r="B113" s="24" t="s">
        <v>23</v>
      </c>
      <c r="C113" s="13">
        <v>2.4</v>
      </c>
      <c r="D113" s="13" t="s">
        <v>4</v>
      </c>
      <c r="E113" s="14">
        <v>1.2</v>
      </c>
      <c r="F113" s="13" t="s">
        <v>4</v>
      </c>
      <c r="G113" s="14">
        <v>0.78</v>
      </c>
      <c r="H113" s="122"/>
      <c r="I113" s="110">
        <f>'Tabela Base Casa 7 Brasil'!I111*'Indices de Tabelas'!$C$2</f>
        <v>2468.9716312056739</v>
      </c>
      <c r="J113" s="69">
        <f t="shared" si="24"/>
        <v>1760</v>
      </c>
      <c r="K113" s="34">
        <f t="shared" si="25"/>
        <v>1833.4583333333335</v>
      </c>
      <c r="L113" s="35">
        <f t="shared" si="26"/>
        <v>1833.4583333333335</v>
      </c>
      <c r="M113" s="35">
        <f t="shared" si="27"/>
        <v>1950.4875886524826</v>
      </c>
    </row>
    <row r="114" spans="1:13" ht="15.75" customHeight="1" thickBot="1" x14ac:dyDescent="0.3">
      <c r="A114" s="29"/>
      <c r="B114" s="17" t="s">
        <v>23</v>
      </c>
      <c r="C114" s="15">
        <v>2.6</v>
      </c>
      <c r="D114" s="15" t="s">
        <v>4</v>
      </c>
      <c r="E114" s="113">
        <v>1.2</v>
      </c>
      <c r="F114" s="15" t="s">
        <v>4</v>
      </c>
      <c r="G114" s="113">
        <v>0.78</v>
      </c>
      <c r="H114" s="123"/>
      <c r="I114" s="110">
        <f>'Tabela Base Casa 7 Brasil'!I112*'Indices de Tabelas'!$C$2</f>
        <v>2839.8345153664304</v>
      </c>
      <c r="J114" s="69">
        <f t="shared" si="24"/>
        <v>2024</v>
      </c>
      <c r="K114" s="34">
        <f t="shared" si="25"/>
        <v>2108.8611111111113</v>
      </c>
      <c r="L114" s="35">
        <f t="shared" si="26"/>
        <v>2108.8611111111113</v>
      </c>
      <c r="M114" s="35">
        <f t="shared" si="27"/>
        <v>2243.4692671394801</v>
      </c>
    </row>
    <row r="115" spans="1:13" ht="15.75" customHeight="1" thickBot="1" x14ac:dyDescent="0.3">
      <c r="A115" s="29"/>
      <c r="B115" s="17" t="s">
        <v>23</v>
      </c>
      <c r="C115" s="15">
        <v>2.73</v>
      </c>
      <c r="D115" s="15" t="s">
        <v>4</v>
      </c>
      <c r="E115" s="113">
        <v>1.2</v>
      </c>
      <c r="F115" s="15" t="s">
        <v>4</v>
      </c>
      <c r="G115" s="113">
        <v>0.78</v>
      </c>
      <c r="H115" s="123"/>
      <c r="I115" s="110">
        <f>'Tabela Base Casa 7 Brasil'!I113*'Indices de Tabelas'!$C$2</f>
        <v>3135.342789598109</v>
      </c>
      <c r="J115" s="69">
        <f t="shared" si="24"/>
        <v>2235</v>
      </c>
      <c r="K115" s="34">
        <f t="shared" si="25"/>
        <v>2328.3055555555557</v>
      </c>
      <c r="L115" s="35">
        <f t="shared" si="26"/>
        <v>2328.3055555555557</v>
      </c>
      <c r="M115" s="35">
        <f t="shared" si="27"/>
        <v>2476.920803782506</v>
      </c>
    </row>
    <row r="116" spans="1:13" ht="15.75" customHeight="1" thickBot="1" x14ac:dyDescent="0.3">
      <c r="A116" s="29"/>
      <c r="B116" s="107" t="s">
        <v>24</v>
      </c>
      <c r="C116" s="108">
        <v>1.8</v>
      </c>
      <c r="D116" s="108" t="s">
        <v>4</v>
      </c>
      <c r="E116" s="109">
        <v>1</v>
      </c>
      <c r="F116" s="108" t="s">
        <v>4</v>
      </c>
      <c r="G116" s="109">
        <v>0.78</v>
      </c>
      <c r="H116" s="120"/>
      <c r="I116" s="110">
        <f>'Tabela Base Casa 7 Brasil'!I114*'Indices de Tabelas'!$C$2</f>
        <v>2025.7092198581563</v>
      </c>
      <c r="J116" s="69">
        <f t="shared" si="24"/>
        <v>1444</v>
      </c>
      <c r="K116" s="34">
        <f t="shared" si="25"/>
        <v>1504.291666666667</v>
      </c>
      <c r="L116" s="35">
        <f t="shared" si="26"/>
        <v>1504.291666666667</v>
      </c>
      <c r="M116" s="35">
        <f t="shared" si="27"/>
        <v>1600.3102836879436</v>
      </c>
    </row>
    <row r="117" spans="1:13" ht="15.75" customHeight="1" thickBot="1" x14ac:dyDescent="0.3">
      <c r="A117" s="29"/>
      <c r="B117" s="24" t="s">
        <v>24</v>
      </c>
      <c r="C117" s="13">
        <v>2</v>
      </c>
      <c r="D117" s="13" t="s">
        <v>4</v>
      </c>
      <c r="E117" s="14">
        <v>1</v>
      </c>
      <c r="F117" s="13" t="s">
        <v>4</v>
      </c>
      <c r="G117" s="14">
        <v>0.78</v>
      </c>
      <c r="H117" s="122"/>
      <c r="I117" s="110">
        <f>'Tabela Base Casa 7 Brasil'!I115*'Indices de Tabelas'!$C$2</f>
        <v>2216.3120567375895</v>
      </c>
      <c r="J117" s="69">
        <f t="shared" si="24"/>
        <v>1580</v>
      </c>
      <c r="K117" s="34">
        <f t="shared" si="25"/>
        <v>1645.8333333333339</v>
      </c>
      <c r="L117" s="35">
        <f t="shared" si="26"/>
        <v>1645.8333333333339</v>
      </c>
      <c r="M117" s="35">
        <f t="shared" si="27"/>
        <v>1750.8865248226957</v>
      </c>
    </row>
    <row r="118" spans="1:13" ht="15.75" customHeight="1" thickBot="1" x14ac:dyDescent="0.3">
      <c r="A118" s="29"/>
      <c r="B118" s="24" t="s">
        <v>24</v>
      </c>
      <c r="C118" s="13">
        <v>2.2000000000000002</v>
      </c>
      <c r="D118" s="13" t="s">
        <v>4</v>
      </c>
      <c r="E118" s="14">
        <v>1</v>
      </c>
      <c r="F118" s="13" t="s">
        <v>4</v>
      </c>
      <c r="G118" s="14">
        <v>0.78</v>
      </c>
      <c r="H118" s="122"/>
      <c r="I118" s="110">
        <f>'Tabela Base Casa 7 Brasil'!I116*'Indices de Tabelas'!$C$2</f>
        <v>2349.2907801418442</v>
      </c>
      <c r="J118" s="69">
        <f t="shared" si="24"/>
        <v>1674</v>
      </c>
      <c r="K118" s="34">
        <f t="shared" si="25"/>
        <v>1744.5833333333335</v>
      </c>
      <c r="L118" s="35">
        <f t="shared" si="26"/>
        <v>1744.5833333333335</v>
      </c>
      <c r="M118" s="35">
        <f t="shared" si="27"/>
        <v>1855.939716312057</v>
      </c>
    </row>
    <row r="119" spans="1:13" ht="15.75" customHeight="1" thickBot="1" x14ac:dyDescent="0.3">
      <c r="A119" s="29"/>
      <c r="B119" s="24" t="s">
        <v>24</v>
      </c>
      <c r="C119" s="13">
        <v>2.4</v>
      </c>
      <c r="D119" s="13" t="s">
        <v>4</v>
      </c>
      <c r="E119" s="14">
        <v>1.2</v>
      </c>
      <c r="F119" s="13" t="s">
        <v>4</v>
      </c>
      <c r="G119" s="14">
        <v>0.78</v>
      </c>
      <c r="H119" s="122"/>
      <c r="I119" s="110">
        <f>'Tabela Base Casa 7 Brasil'!I117*'Indices de Tabelas'!$C$2</f>
        <v>2570.921985815603</v>
      </c>
      <c r="J119" s="69">
        <f t="shared" si="24"/>
        <v>1832</v>
      </c>
      <c r="K119" s="34">
        <f t="shared" si="25"/>
        <v>1909.1666666666667</v>
      </c>
      <c r="L119" s="35">
        <f t="shared" si="26"/>
        <v>1909.1666666666667</v>
      </c>
      <c r="M119" s="35">
        <f t="shared" si="27"/>
        <v>2031.0283687943265</v>
      </c>
    </row>
    <row r="120" spans="1:13" ht="15.75" customHeight="1" thickBot="1" x14ac:dyDescent="0.3">
      <c r="A120" s="29"/>
      <c r="B120" s="24" t="s">
        <v>24</v>
      </c>
      <c r="C120" s="15">
        <v>2.6</v>
      </c>
      <c r="D120" s="15" t="s">
        <v>4</v>
      </c>
      <c r="E120" s="113">
        <v>1.2</v>
      </c>
      <c r="F120" s="15" t="s">
        <v>4</v>
      </c>
      <c r="G120" s="113">
        <v>0.78</v>
      </c>
      <c r="H120" s="122"/>
      <c r="I120" s="110">
        <f>'Tabela Base Casa 7 Brasil'!I118*'Indices de Tabelas'!$C$2</f>
        <v>2958.0378250591011</v>
      </c>
      <c r="J120" s="69">
        <f t="shared" si="24"/>
        <v>2108</v>
      </c>
      <c r="K120" s="34">
        <f t="shared" si="25"/>
        <v>2196.6388888888887</v>
      </c>
      <c r="L120" s="35">
        <f t="shared" si="26"/>
        <v>2196.6388888888887</v>
      </c>
      <c r="M120" s="35">
        <f t="shared" si="27"/>
        <v>2336.8498817966902</v>
      </c>
    </row>
    <row r="121" spans="1:13" ht="15.75" customHeight="1" thickBot="1" x14ac:dyDescent="0.3">
      <c r="A121" s="30"/>
      <c r="B121" s="17" t="s">
        <v>24</v>
      </c>
      <c r="C121" s="15">
        <v>2.73</v>
      </c>
      <c r="D121" s="15" t="s">
        <v>4</v>
      </c>
      <c r="E121" s="113">
        <v>1.2</v>
      </c>
      <c r="F121" s="15" t="s">
        <v>4</v>
      </c>
      <c r="G121" s="113">
        <v>0.78</v>
      </c>
      <c r="H121" s="123"/>
      <c r="I121" s="110">
        <f>'Tabela Base Casa 7 Brasil'!I119*'Indices de Tabelas'!$C$2</f>
        <v>3238.7706855791967</v>
      </c>
      <c r="J121" s="69">
        <f t="shared" si="24"/>
        <v>2308</v>
      </c>
      <c r="K121" s="34">
        <f t="shared" si="25"/>
        <v>2405.1111111111113</v>
      </c>
      <c r="L121" s="35">
        <f t="shared" si="26"/>
        <v>2405.1111111111113</v>
      </c>
      <c r="M121" s="35">
        <f t="shared" si="27"/>
        <v>2558.6288416075654</v>
      </c>
    </row>
    <row r="122" spans="1:13" ht="15.75" thickBot="1" x14ac:dyDescent="0.3"/>
    <row r="123" spans="1:13" ht="16.5" thickBot="1" x14ac:dyDescent="0.3">
      <c r="A123" s="6" t="s">
        <v>7</v>
      </c>
      <c r="B123" s="9"/>
      <c r="C123" s="7"/>
      <c r="D123" s="7"/>
      <c r="E123" s="7"/>
      <c r="F123" s="7"/>
      <c r="G123" s="7"/>
      <c r="H123" s="7"/>
      <c r="I123" s="8"/>
      <c r="J123" s="7"/>
      <c r="K123" s="7"/>
      <c r="L123" s="7"/>
      <c r="M123" s="8"/>
    </row>
    <row r="124" spans="1:13" ht="15.75" customHeight="1" thickBot="1" x14ac:dyDescent="0.3">
      <c r="A124" s="10"/>
      <c r="B124" s="25" t="s">
        <v>9</v>
      </c>
      <c r="C124" s="19" t="s">
        <v>1</v>
      </c>
      <c r="D124" s="20"/>
      <c r="E124" s="19" t="s">
        <v>2</v>
      </c>
      <c r="F124" s="20"/>
      <c r="G124" s="21" t="s">
        <v>3</v>
      </c>
      <c r="H124" s="26"/>
      <c r="I124" s="27" t="s">
        <v>5</v>
      </c>
      <c r="J124" s="68" t="s">
        <v>26</v>
      </c>
      <c r="K124" s="28" t="s">
        <v>39</v>
      </c>
      <c r="L124" s="28" t="s">
        <v>40</v>
      </c>
      <c r="M124" s="28" t="s">
        <v>41</v>
      </c>
    </row>
    <row r="125" spans="1:13" ht="15.75" customHeight="1" thickBot="1" x14ac:dyDescent="0.3">
      <c r="A125" s="29"/>
      <c r="B125" s="22" t="s">
        <v>23</v>
      </c>
      <c r="C125" s="18">
        <v>1.8</v>
      </c>
      <c r="D125" s="18" t="s">
        <v>4</v>
      </c>
      <c r="E125" s="23">
        <v>1</v>
      </c>
      <c r="F125" s="18" t="s">
        <v>4</v>
      </c>
      <c r="G125" s="23">
        <v>0.78</v>
      </c>
      <c r="H125" s="170"/>
      <c r="I125" s="110">
        <f>'Tabela Base Casa 7 Brasil'!I123*'Indices de Tabelas'!$C$2</f>
        <v>1697.695035460993</v>
      </c>
      <c r="J125" s="69">
        <f t="shared" ref="J125:J136" si="28">ROUNDDOWN((I125*(1-$C$274)*(1-$E$274)*(1-$G$274)),0)</f>
        <v>1210</v>
      </c>
      <c r="K125" s="34">
        <f t="shared" ref="K125:K136" si="29">I125*(1-$C$275)*(1-$E$275)</f>
        <v>1260.7083333333335</v>
      </c>
      <c r="L125" s="35">
        <f t="shared" ref="L125:L136" si="30">I125*(1-$C$276)*(1-$E$275)</f>
        <v>1260.7083333333335</v>
      </c>
      <c r="M125" s="35">
        <f t="shared" ref="M125:M136" si="31">I125*(1-$C$277)</f>
        <v>1341.1790780141846</v>
      </c>
    </row>
    <row r="126" spans="1:13" ht="15.75" customHeight="1" thickBot="1" x14ac:dyDescent="0.3">
      <c r="A126" s="29"/>
      <c r="B126" s="24" t="s">
        <v>23</v>
      </c>
      <c r="C126" s="13">
        <v>2</v>
      </c>
      <c r="D126" s="13" t="s">
        <v>4</v>
      </c>
      <c r="E126" s="14">
        <v>1</v>
      </c>
      <c r="F126" s="13" t="s">
        <v>4</v>
      </c>
      <c r="G126" s="14">
        <v>0.78</v>
      </c>
      <c r="H126" s="122"/>
      <c r="I126" s="110">
        <f>'Tabela Base Casa 7 Brasil'!I124*'Indices de Tabelas'!$C$2</f>
        <v>1815.8983451536649</v>
      </c>
      <c r="J126" s="69">
        <f t="shared" si="28"/>
        <v>1294</v>
      </c>
      <c r="K126" s="34">
        <f t="shared" si="29"/>
        <v>1348.4861111111115</v>
      </c>
      <c r="L126" s="35">
        <f t="shared" si="30"/>
        <v>1348.4861111111115</v>
      </c>
      <c r="M126" s="35">
        <f t="shared" si="31"/>
        <v>1434.5596926713954</v>
      </c>
    </row>
    <row r="127" spans="1:13" ht="15.75" customHeight="1" thickBot="1" x14ac:dyDescent="0.3">
      <c r="A127" s="29"/>
      <c r="B127" s="24" t="s">
        <v>23</v>
      </c>
      <c r="C127" s="13">
        <v>2.2000000000000002</v>
      </c>
      <c r="D127" s="13" t="s">
        <v>4</v>
      </c>
      <c r="E127" s="14">
        <v>1</v>
      </c>
      <c r="F127" s="13" t="s">
        <v>4</v>
      </c>
      <c r="G127" s="14">
        <v>0.78</v>
      </c>
      <c r="H127" s="122"/>
      <c r="I127" s="110">
        <f>'Tabela Base Casa 7 Brasil'!I125*'Indices de Tabelas'!$C$2</f>
        <v>2021.2765957446811</v>
      </c>
      <c r="J127" s="69">
        <f t="shared" si="28"/>
        <v>1440</v>
      </c>
      <c r="K127" s="34">
        <f t="shared" si="29"/>
        <v>1501.0000000000002</v>
      </c>
      <c r="L127" s="35">
        <f t="shared" si="30"/>
        <v>1501.0000000000002</v>
      </c>
      <c r="M127" s="35">
        <f t="shared" si="31"/>
        <v>1596.8085106382982</v>
      </c>
    </row>
    <row r="128" spans="1:13" ht="15.75" customHeight="1" thickBot="1" x14ac:dyDescent="0.3">
      <c r="A128" s="29"/>
      <c r="B128" s="24" t="s">
        <v>23</v>
      </c>
      <c r="C128" s="13">
        <v>2.4</v>
      </c>
      <c r="D128" s="13" t="s">
        <v>4</v>
      </c>
      <c r="E128" s="14">
        <v>1.2</v>
      </c>
      <c r="F128" s="13" t="s">
        <v>4</v>
      </c>
      <c r="G128" s="14">
        <v>0.78</v>
      </c>
      <c r="H128" s="122"/>
      <c r="I128" s="110">
        <f>'Tabela Base Casa 7 Brasil'!I126*'Indices de Tabelas'!$C$2</f>
        <v>2244.3853427895974</v>
      </c>
      <c r="J128" s="69">
        <f t="shared" si="28"/>
        <v>1600</v>
      </c>
      <c r="K128" s="34">
        <f t="shared" si="29"/>
        <v>1666.680555555555</v>
      </c>
      <c r="L128" s="35">
        <f t="shared" si="30"/>
        <v>1666.680555555555</v>
      </c>
      <c r="M128" s="35">
        <f t="shared" si="31"/>
        <v>1773.064420803782</v>
      </c>
    </row>
    <row r="129" spans="1:13" ht="15.75" customHeight="1" thickBot="1" x14ac:dyDescent="0.3">
      <c r="A129" s="29"/>
      <c r="B129" s="17" t="s">
        <v>23</v>
      </c>
      <c r="C129" s="15">
        <v>2.6</v>
      </c>
      <c r="D129" s="15" t="s">
        <v>4</v>
      </c>
      <c r="E129" s="113">
        <v>1.2</v>
      </c>
      <c r="F129" s="15" t="s">
        <v>4</v>
      </c>
      <c r="G129" s="113">
        <v>0.78</v>
      </c>
      <c r="H129" s="123"/>
      <c r="I129" s="110">
        <f>'Tabela Base Casa 7 Brasil'!I127*'Indices de Tabelas'!$C$2</f>
        <v>2374.4089834515362</v>
      </c>
      <c r="J129" s="69">
        <f t="shared" si="28"/>
        <v>1692</v>
      </c>
      <c r="K129" s="34">
        <f t="shared" si="29"/>
        <v>1763.2361111111106</v>
      </c>
      <c r="L129" s="35">
        <f t="shared" si="30"/>
        <v>1763.2361111111106</v>
      </c>
      <c r="M129" s="35">
        <f t="shared" si="31"/>
        <v>1875.7830969267136</v>
      </c>
    </row>
    <row r="130" spans="1:13" ht="15.75" customHeight="1" thickBot="1" x14ac:dyDescent="0.3">
      <c r="A130" s="29"/>
      <c r="B130" s="17" t="s">
        <v>23</v>
      </c>
      <c r="C130" s="15">
        <v>2.73</v>
      </c>
      <c r="D130" s="15" t="s">
        <v>4</v>
      </c>
      <c r="E130" s="113">
        <v>1.2</v>
      </c>
      <c r="F130" s="15" t="s">
        <v>4</v>
      </c>
      <c r="G130" s="113">
        <v>0.78</v>
      </c>
      <c r="H130" s="123"/>
      <c r="I130" s="110">
        <f>'Tabela Base Casa 7 Brasil'!I128*'Indices de Tabelas'!$C$2</f>
        <v>2669.9172576832152</v>
      </c>
      <c r="J130" s="69">
        <f t="shared" si="28"/>
        <v>1903</v>
      </c>
      <c r="K130" s="34">
        <f t="shared" si="29"/>
        <v>1982.6805555555557</v>
      </c>
      <c r="L130" s="35">
        <f t="shared" si="30"/>
        <v>1982.6805555555557</v>
      </c>
      <c r="M130" s="35">
        <f t="shared" si="31"/>
        <v>2109.2346335697403</v>
      </c>
    </row>
    <row r="131" spans="1:13" ht="15.75" customHeight="1" thickBot="1" x14ac:dyDescent="0.3">
      <c r="A131" s="29"/>
      <c r="B131" s="107" t="s">
        <v>24</v>
      </c>
      <c r="C131" s="108">
        <v>1.8</v>
      </c>
      <c r="D131" s="108" t="s">
        <v>4</v>
      </c>
      <c r="E131" s="109">
        <v>1</v>
      </c>
      <c r="F131" s="108" t="s">
        <v>4</v>
      </c>
      <c r="G131" s="109">
        <v>0.78</v>
      </c>
      <c r="H131" s="120"/>
      <c r="I131" s="110">
        <f>'Tabela Base Casa 7 Brasil'!I129*'Indices de Tabelas'!$C$2</f>
        <v>1830.6737588652481</v>
      </c>
      <c r="J131" s="69">
        <f t="shared" si="28"/>
        <v>1305</v>
      </c>
      <c r="K131" s="34">
        <f t="shared" si="29"/>
        <v>1359.4583333333333</v>
      </c>
      <c r="L131" s="35">
        <f t="shared" si="30"/>
        <v>1359.4583333333333</v>
      </c>
      <c r="M131" s="35">
        <f t="shared" si="31"/>
        <v>1446.2322695035461</v>
      </c>
    </row>
    <row r="132" spans="1:13" ht="15.75" customHeight="1" thickBot="1" x14ac:dyDescent="0.3">
      <c r="A132" s="29"/>
      <c r="B132" s="24" t="s">
        <v>24</v>
      </c>
      <c r="C132" s="13">
        <v>2</v>
      </c>
      <c r="D132" s="13" t="s">
        <v>4</v>
      </c>
      <c r="E132" s="14">
        <v>1</v>
      </c>
      <c r="F132" s="13" t="s">
        <v>4</v>
      </c>
      <c r="G132" s="14">
        <v>0.78</v>
      </c>
      <c r="H132" s="122"/>
      <c r="I132" s="110">
        <f>'Tabela Base Casa 7 Brasil'!I130*'Indices de Tabelas'!$C$2</f>
        <v>1963.6524822695039</v>
      </c>
      <c r="J132" s="69">
        <f t="shared" si="28"/>
        <v>1399</v>
      </c>
      <c r="K132" s="34">
        <f t="shared" si="29"/>
        <v>1458.2083333333335</v>
      </c>
      <c r="L132" s="35">
        <f t="shared" si="30"/>
        <v>1458.2083333333335</v>
      </c>
      <c r="M132" s="35">
        <f t="shared" si="31"/>
        <v>1551.2854609929082</v>
      </c>
    </row>
    <row r="133" spans="1:13" ht="15.75" customHeight="1" thickBot="1" x14ac:dyDescent="0.3">
      <c r="A133" s="29"/>
      <c r="B133" s="24" t="s">
        <v>24</v>
      </c>
      <c r="C133" s="13">
        <v>2.2000000000000002</v>
      </c>
      <c r="D133" s="13" t="s">
        <v>4</v>
      </c>
      <c r="E133" s="14">
        <v>1</v>
      </c>
      <c r="F133" s="13" t="s">
        <v>4</v>
      </c>
      <c r="G133" s="14">
        <v>0.78</v>
      </c>
      <c r="H133" s="122"/>
      <c r="I133" s="110">
        <f>'Tabela Base Casa 7 Brasil'!I131*'Indices de Tabelas'!$C$2</f>
        <v>2200.0591016548465</v>
      </c>
      <c r="J133" s="69">
        <f t="shared" si="28"/>
        <v>1568</v>
      </c>
      <c r="K133" s="34">
        <f t="shared" si="29"/>
        <v>1633.7638888888889</v>
      </c>
      <c r="L133" s="35">
        <f t="shared" si="30"/>
        <v>1633.7638888888889</v>
      </c>
      <c r="M133" s="35">
        <f t="shared" si="31"/>
        <v>1738.0466903073288</v>
      </c>
    </row>
    <row r="134" spans="1:13" ht="15.75" customHeight="1" thickBot="1" x14ac:dyDescent="0.3">
      <c r="A134" s="29"/>
      <c r="B134" s="24" t="s">
        <v>24</v>
      </c>
      <c r="C134" s="13">
        <v>2.4</v>
      </c>
      <c r="D134" s="13" t="s">
        <v>4</v>
      </c>
      <c r="E134" s="14">
        <v>1.2</v>
      </c>
      <c r="F134" s="13" t="s">
        <v>4</v>
      </c>
      <c r="G134" s="14">
        <v>0.78</v>
      </c>
      <c r="H134" s="122"/>
      <c r="I134" s="110">
        <f>'Tabela Base Casa 7 Brasil'!I132*'Indices de Tabelas'!$C$2</f>
        <v>2457.1513002364068</v>
      </c>
      <c r="J134" s="69">
        <f t="shared" si="28"/>
        <v>1751</v>
      </c>
      <c r="K134" s="34">
        <f t="shared" si="29"/>
        <v>1824.6805555555557</v>
      </c>
      <c r="L134" s="35">
        <f t="shared" si="30"/>
        <v>1824.6805555555557</v>
      </c>
      <c r="M134" s="35">
        <f t="shared" si="31"/>
        <v>1941.1495271867614</v>
      </c>
    </row>
    <row r="135" spans="1:13" ht="15.75" customHeight="1" thickBot="1" x14ac:dyDescent="0.3">
      <c r="A135" s="29"/>
      <c r="B135" s="24" t="s">
        <v>24</v>
      </c>
      <c r="C135" s="15">
        <v>2.6</v>
      </c>
      <c r="D135" s="15" t="s">
        <v>4</v>
      </c>
      <c r="E135" s="113">
        <v>1.2</v>
      </c>
      <c r="F135" s="15" t="s">
        <v>4</v>
      </c>
      <c r="G135" s="113">
        <v>0.78</v>
      </c>
      <c r="H135" s="122"/>
      <c r="I135" s="110">
        <f>'Tabela Base Casa 7 Brasil'!I133*'Indices de Tabelas'!$C$2</f>
        <v>2604.9054373522458</v>
      </c>
      <c r="J135" s="69">
        <f t="shared" si="28"/>
        <v>1857</v>
      </c>
      <c r="K135" s="34">
        <f t="shared" si="29"/>
        <v>1934.4027777777776</v>
      </c>
      <c r="L135" s="35">
        <f t="shared" si="30"/>
        <v>1934.4027777777776</v>
      </c>
      <c r="M135" s="35">
        <f t="shared" si="31"/>
        <v>2057.8752955082741</v>
      </c>
    </row>
    <row r="136" spans="1:13" ht="15.75" customHeight="1" thickBot="1" x14ac:dyDescent="0.3">
      <c r="A136" s="30"/>
      <c r="B136" s="17" t="s">
        <v>24</v>
      </c>
      <c r="C136" s="15">
        <v>2.73</v>
      </c>
      <c r="D136" s="15" t="s">
        <v>4</v>
      </c>
      <c r="E136" s="113">
        <v>1.2</v>
      </c>
      <c r="F136" s="15" t="s">
        <v>4</v>
      </c>
      <c r="G136" s="113">
        <v>0.78</v>
      </c>
      <c r="H136" s="123"/>
      <c r="I136" s="110">
        <f>'Tabela Base Casa 7 Brasil'!I134*'Indices de Tabelas'!$C$2</f>
        <v>2891.5484633569745</v>
      </c>
      <c r="J136" s="69">
        <f t="shared" si="28"/>
        <v>2061</v>
      </c>
      <c r="K136" s="34">
        <f t="shared" si="29"/>
        <v>2147.2638888888891</v>
      </c>
      <c r="L136" s="35">
        <f t="shared" si="30"/>
        <v>2147.2638888888891</v>
      </c>
      <c r="M136" s="35">
        <f t="shared" si="31"/>
        <v>2284.3232860520097</v>
      </c>
    </row>
    <row r="137" spans="1:13" ht="15.75" customHeight="1" thickBot="1" x14ac:dyDescent="0.3"/>
    <row r="138" spans="1:13" ht="16.5" thickBot="1" x14ac:dyDescent="0.3">
      <c r="A138" s="6" t="s">
        <v>8</v>
      </c>
      <c r="B138" s="9"/>
      <c r="C138" s="7"/>
      <c r="D138" s="7"/>
      <c r="E138" s="7"/>
      <c r="F138" s="7"/>
      <c r="G138" s="7"/>
      <c r="H138" s="7"/>
      <c r="I138" s="8"/>
      <c r="J138" s="7"/>
      <c r="K138" s="7"/>
      <c r="L138" s="7"/>
      <c r="M138" s="8"/>
    </row>
    <row r="139" spans="1:13" ht="15.75" customHeight="1" thickBot="1" x14ac:dyDescent="0.3">
      <c r="A139" s="10"/>
      <c r="B139" s="25" t="s">
        <v>9</v>
      </c>
      <c r="C139" s="19" t="s">
        <v>1</v>
      </c>
      <c r="D139" s="20"/>
      <c r="E139" s="19" t="s">
        <v>2</v>
      </c>
      <c r="F139" s="20"/>
      <c r="G139" s="21" t="s">
        <v>3</v>
      </c>
      <c r="H139" s="26"/>
      <c r="I139" s="27" t="s">
        <v>5</v>
      </c>
      <c r="J139" s="68" t="s">
        <v>26</v>
      </c>
      <c r="K139" s="28" t="s">
        <v>39</v>
      </c>
      <c r="L139" s="28" t="s">
        <v>40</v>
      </c>
      <c r="M139" s="28" t="s">
        <v>41</v>
      </c>
    </row>
    <row r="140" spans="1:13" ht="15.75" customHeight="1" thickBot="1" x14ac:dyDescent="0.3">
      <c r="A140" s="29"/>
      <c r="B140" s="22" t="s">
        <v>23</v>
      </c>
      <c r="C140" s="18">
        <v>1.8</v>
      </c>
      <c r="D140" s="18" t="s">
        <v>4</v>
      </c>
      <c r="E140" s="23">
        <v>1</v>
      </c>
      <c r="F140" s="18" t="s">
        <v>4</v>
      </c>
      <c r="G140" s="23">
        <v>0.78</v>
      </c>
      <c r="H140" s="170"/>
      <c r="I140" s="110">
        <f>'Tabela Base Casa 7 Brasil'!I138*'Indices de Tabelas'!$C$2</f>
        <v>1672.5768321513006</v>
      </c>
      <c r="J140" s="69">
        <f t="shared" ref="J140:J151" si="32">ROUNDDOWN((I140*(1-$C$274)*(1-$E$274)*(1-$G$274)),0)</f>
        <v>1192</v>
      </c>
      <c r="K140" s="34">
        <f t="shared" ref="K140:K151" si="33">I140*(1-$C$275)*(1-$E$275)</f>
        <v>1242.0555555555559</v>
      </c>
      <c r="L140" s="35">
        <f t="shared" ref="L140:L151" si="34">I140*(1-$C$276)*(1-$E$275)</f>
        <v>1242.0555555555559</v>
      </c>
      <c r="M140" s="35">
        <f t="shared" ref="M140:M151" si="35">I140*(1-$C$277)</f>
        <v>1321.3356973995276</v>
      </c>
    </row>
    <row r="141" spans="1:13" ht="15.75" customHeight="1" thickBot="1" x14ac:dyDescent="0.3">
      <c r="A141" s="29"/>
      <c r="B141" s="24" t="s">
        <v>23</v>
      </c>
      <c r="C141" s="13">
        <v>2</v>
      </c>
      <c r="D141" s="13" t="s">
        <v>4</v>
      </c>
      <c r="E141" s="14">
        <v>1</v>
      </c>
      <c r="F141" s="13" t="s">
        <v>4</v>
      </c>
      <c r="G141" s="14">
        <v>0.78</v>
      </c>
      <c r="H141" s="122"/>
      <c r="I141" s="110">
        <f>'Tabela Base Casa 7 Brasil'!I139*'Indices de Tabelas'!$C$2</f>
        <v>1807.0330969267141</v>
      </c>
      <c r="J141" s="69">
        <f t="shared" si="32"/>
        <v>1288</v>
      </c>
      <c r="K141" s="34">
        <f t="shared" si="33"/>
        <v>1341.9027777777778</v>
      </c>
      <c r="L141" s="35">
        <f t="shared" si="34"/>
        <v>1341.9027777777778</v>
      </c>
      <c r="M141" s="35">
        <f t="shared" si="35"/>
        <v>1427.5561465721041</v>
      </c>
    </row>
    <row r="142" spans="1:13" ht="15.75" customHeight="1" thickBot="1" x14ac:dyDescent="0.3">
      <c r="A142" s="29"/>
      <c r="B142" s="24" t="s">
        <v>23</v>
      </c>
      <c r="C142" s="13">
        <v>2.2000000000000002</v>
      </c>
      <c r="D142" s="13" t="s">
        <v>4</v>
      </c>
      <c r="E142" s="14">
        <v>1</v>
      </c>
      <c r="F142" s="13" t="s">
        <v>4</v>
      </c>
      <c r="G142" s="14">
        <v>0.78</v>
      </c>
      <c r="H142" s="122"/>
      <c r="I142" s="110">
        <f>'Tabela Base Casa 7 Brasil'!I140*'Indices de Tabelas'!$C$2</f>
        <v>2010.9338061465721</v>
      </c>
      <c r="J142" s="69">
        <f t="shared" si="32"/>
        <v>1433</v>
      </c>
      <c r="K142" s="34">
        <f t="shared" si="33"/>
        <v>1493.3194444444443</v>
      </c>
      <c r="L142" s="35">
        <f t="shared" si="34"/>
        <v>1493.3194444444443</v>
      </c>
      <c r="M142" s="35">
        <f t="shared" si="35"/>
        <v>1588.637706855792</v>
      </c>
    </row>
    <row r="143" spans="1:13" ht="15.75" customHeight="1" thickBot="1" x14ac:dyDescent="0.3">
      <c r="A143" s="29"/>
      <c r="B143" s="24" t="s">
        <v>23</v>
      </c>
      <c r="C143" s="13">
        <v>2.4</v>
      </c>
      <c r="D143" s="13" t="s">
        <v>4</v>
      </c>
      <c r="E143" s="14">
        <v>1.2</v>
      </c>
      <c r="F143" s="13" t="s">
        <v>4</v>
      </c>
      <c r="G143" s="14">
        <v>0.78</v>
      </c>
      <c r="H143" s="122"/>
      <c r="I143" s="110">
        <f>'Tabela Base Casa 7 Brasil'!I141*'Indices de Tabelas'!$C$2</f>
        <v>2337.4704491725774</v>
      </c>
      <c r="J143" s="69">
        <f t="shared" si="32"/>
        <v>1666</v>
      </c>
      <c r="K143" s="34">
        <f t="shared" si="33"/>
        <v>1735.8055555555559</v>
      </c>
      <c r="L143" s="35">
        <f t="shared" si="34"/>
        <v>1735.8055555555559</v>
      </c>
      <c r="M143" s="35">
        <f t="shared" si="35"/>
        <v>1846.6016548463363</v>
      </c>
    </row>
    <row r="144" spans="1:13" ht="15.75" customHeight="1" thickBot="1" x14ac:dyDescent="0.3">
      <c r="A144" s="29"/>
      <c r="B144" s="17" t="s">
        <v>23</v>
      </c>
      <c r="C144" s="15">
        <v>2.6</v>
      </c>
      <c r="D144" s="15" t="s">
        <v>4</v>
      </c>
      <c r="E144" s="113">
        <v>1.2</v>
      </c>
      <c r="F144" s="15" t="s">
        <v>4</v>
      </c>
      <c r="G144" s="113">
        <v>0.78</v>
      </c>
      <c r="H144" s="123"/>
      <c r="I144" s="110">
        <f>'Tabela Base Casa 7 Brasil'!I142*'Indices de Tabelas'!$C$2</f>
        <v>2635.9338061465719</v>
      </c>
      <c r="J144" s="69">
        <f t="shared" si="32"/>
        <v>1879</v>
      </c>
      <c r="K144" s="34">
        <f t="shared" si="33"/>
        <v>1957.4444444444441</v>
      </c>
      <c r="L144" s="35">
        <f t="shared" si="34"/>
        <v>1957.4444444444441</v>
      </c>
      <c r="M144" s="35">
        <f t="shared" si="35"/>
        <v>2082.3877068557917</v>
      </c>
    </row>
    <row r="145" spans="1:13" ht="15.75" customHeight="1" thickBot="1" x14ac:dyDescent="0.3">
      <c r="A145" s="29"/>
      <c r="B145" s="17" t="s">
        <v>23</v>
      </c>
      <c r="C145" s="15">
        <v>2.73</v>
      </c>
      <c r="D145" s="15" t="s">
        <v>4</v>
      </c>
      <c r="E145" s="113">
        <v>1.2</v>
      </c>
      <c r="F145" s="15" t="s">
        <v>4</v>
      </c>
      <c r="G145" s="113">
        <v>0.78</v>
      </c>
      <c r="H145" s="123"/>
      <c r="I145" s="110">
        <f>'Tabela Base Casa 7 Brasil'!I143*'Indices de Tabelas'!$C$2</f>
        <v>2931.4420803782509</v>
      </c>
      <c r="J145" s="69">
        <f t="shared" si="32"/>
        <v>2089</v>
      </c>
      <c r="K145" s="34">
        <f t="shared" si="33"/>
        <v>2176.8888888888891</v>
      </c>
      <c r="L145" s="35">
        <f t="shared" si="34"/>
        <v>2176.8888888888891</v>
      </c>
      <c r="M145" s="35">
        <f t="shared" si="35"/>
        <v>2315.8392434988182</v>
      </c>
    </row>
    <row r="146" spans="1:13" ht="15.75" customHeight="1" thickBot="1" x14ac:dyDescent="0.3">
      <c r="A146" s="29"/>
      <c r="B146" s="107" t="s">
        <v>24</v>
      </c>
      <c r="C146" s="108">
        <v>1.8</v>
      </c>
      <c r="D146" s="108" t="s">
        <v>4</v>
      </c>
      <c r="E146" s="109">
        <v>1</v>
      </c>
      <c r="F146" s="108" t="s">
        <v>4</v>
      </c>
      <c r="G146" s="109">
        <v>0.78</v>
      </c>
      <c r="H146" s="120"/>
      <c r="I146" s="110">
        <f>'Tabela Base Casa 7 Brasil'!I144*'Indices de Tabelas'!$C$2</f>
        <v>1923.7588652482273</v>
      </c>
      <c r="J146" s="69">
        <f t="shared" si="32"/>
        <v>1371</v>
      </c>
      <c r="K146" s="34">
        <f t="shared" si="33"/>
        <v>1428.5833333333337</v>
      </c>
      <c r="L146" s="35">
        <f t="shared" si="34"/>
        <v>1428.5833333333337</v>
      </c>
      <c r="M146" s="35">
        <f t="shared" si="35"/>
        <v>1519.7695035460997</v>
      </c>
    </row>
    <row r="147" spans="1:13" ht="15.75" customHeight="1" thickBot="1" x14ac:dyDescent="0.3">
      <c r="A147" s="29"/>
      <c r="B147" s="24" t="s">
        <v>24</v>
      </c>
      <c r="C147" s="13">
        <v>2</v>
      </c>
      <c r="D147" s="13" t="s">
        <v>4</v>
      </c>
      <c r="E147" s="14">
        <v>1</v>
      </c>
      <c r="F147" s="13" t="s">
        <v>4</v>
      </c>
      <c r="G147" s="14">
        <v>0.78</v>
      </c>
      <c r="H147" s="122"/>
      <c r="I147" s="110">
        <f>'Tabela Base Casa 7 Brasil'!I145*'Indices de Tabelas'!$C$2</f>
        <v>2056.7375886524824</v>
      </c>
      <c r="J147" s="69">
        <f t="shared" si="32"/>
        <v>1466</v>
      </c>
      <c r="K147" s="34">
        <f t="shared" si="33"/>
        <v>1527.3333333333333</v>
      </c>
      <c r="L147" s="35">
        <f t="shared" si="34"/>
        <v>1527.3333333333333</v>
      </c>
      <c r="M147" s="35">
        <f t="shared" si="35"/>
        <v>1624.822695035461</v>
      </c>
    </row>
    <row r="148" spans="1:13" ht="15.75" customHeight="1" thickBot="1" x14ac:dyDescent="0.3">
      <c r="A148" s="29"/>
      <c r="B148" s="24" t="s">
        <v>24</v>
      </c>
      <c r="C148" s="13">
        <v>2.2000000000000002</v>
      </c>
      <c r="D148" s="13" t="s">
        <v>4</v>
      </c>
      <c r="E148" s="14">
        <v>1</v>
      </c>
      <c r="F148" s="13" t="s">
        <v>4</v>
      </c>
      <c r="G148" s="14">
        <v>0.78</v>
      </c>
      <c r="H148" s="122"/>
      <c r="I148" s="110">
        <f>'Tabela Base Casa 7 Brasil'!I146*'Indices de Tabelas'!$C$2</f>
        <v>2293.1442080378251</v>
      </c>
      <c r="J148" s="69">
        <f t="shared" si="32"/>
        <v>1634</v>
      </c>
      <c r="K148" s="34">
        <f t="shared" si="33"/>
        <v>1702.8888888888889</v>
      </c>
      <c r="L148" s="35">
        <f t="shared" si="34"/>
        <v>1702.8888888888889</v>
      </c>
      <c r="M148" s="35">
        <f t="shared" si="35"/>
        <v>1811.583924349882</v>
      </c>
    </row>
    <row r="149" spans="1:13" ht="15.75" customHeight="1" thickBot="1" x14ac:dyDescent="0.3">
      <c r="A149" s="29"/>
      <c r="B149" s="24" t="s">
        <v>24</v>
      </c>
      <c r="C149" s="13">
        <v>2.4</v>
      </c>
      <c r="D149" s="13" t="s">
        <v>4</v>
      </c>
      <c r="E149" s="14">
        <v>1.2</v>
      </c>
      <c r="F149" s="13" t="s">
        <v>4</v>
      </c>
      <c r="G149" s="14">
        <v>0.78</v>
      </c>
      <c r="H149" s="122"/>
      <c r="I149" s="110">
        <f>'Tabela Base Casa 7 Brasil'!I147*'Indices de Tabelas'!$C$2</f>
        <v>2467.4940898345158</v>
      </c>
      <c r="J149" s="69">
        <f t="shared" si="32"/>
        <v>1759</v>
      </c>
      <c r="K149" s="34">
        <f t="shared" si="33"/>
        <v>1832.3611111111115</v>
      </c>
      <c r="L149" s="35">
        <f t="shared" si="34"/>
        <v>1832.3611111111115</v>
      </c>
      <c r="M149" s="35">
        <f t="shared" si="35"/>
        <v>1949.3203309692676</v>
      </c>
    </row>
    <row r="150" spans="1:13" ht="15.75" customHeight="1" thickBot="1" x14ac:dyDescent="0.3">
      <c r="A150" s="29"/>
      <c r="B150" s="24" t="s">
        <v>24</v>
      </c>
      <c r="C150" s="15">
        <v>2.6</v>
      </c>
      <c r="D150" s="15" t="s">
        <v>4</v>
      </c>
      <c r="E150" s="113">
        <v>1.2</v>
      </c>
      <c r="F150" s="15" t="s">
        <v>4</v>
      </c>
      <c r="G150" s="113">
        <v>0.78</v>
      </c>
      <c r="H150" s="122"/>
      <c r="I150" s="110">
        <f>'Tabela Base Casa 7 Brasil'!I148*'Indices de Tabelas'!$C$2</f>
        <v>2697.9905437352249</v>
      </c>
      <c r="J150" s="69">
        <f t="shared" si="32"/>
        <v>1923</v>
      </c>
      <c r="K150" s="34">
        <f t="shared" si="33"/>
        <v>2003.5277777777781</v>
      </c>
      <c r="L150" s="35">
        <f t="shared" si="34"/>
        <v>2003.5277777777781</v>
      </c>
      <c r="M150" s="35">
        <f t="shared" si="35"/>
        <v>2131.4125295508279</v>
      </c>
    </row>
    <row r="151" spans="1:13" ht="15.75" customHeight="1" thickBot="1" x14ac:dyDescent="0.3">
      <c r="A151" s="30"/>
      <c r="B151" s="17" t="s">
        <v>24</v>
      </c>
      <c r="C151" s="15">
        <v>2.73</v>
      </c>
      <c r="D151" s="15" t="s">
        <v>4</v>
      </c>
      <c r="E151" s="113">
        <v>1.2</v>
      </c>
      <c r="F151" s="15" t="s">
        <v>4</v>
      </c>
      <c r="G151" s="113">
        <v>0.78</v>
      </c>
      <c r="H151" s="123"/>
      <c r="I151" s="110">
        <f>'Tabela Base Casa 7 Brasil'!I149*'Indices de Tabelas'!$C$2</f>
        <v>2990.5437352245872</v>
      </c>
      <c r="J151" s="69">
        <f t="shared" si="32"/>
        <v>2131</v>
      </c>
      <c r="K151" s="34">
        <f t="shared" si="33"/>
        <v>2220.7777777777783</v>
      </c>
      <c r="L151" s="35">
        <f t="shared" si="34"/>
        <v>2220.7777777777783</v>
      </c>
      <c r="M151" s="35">
        <f t="shared" si="35"/>
        <v>2362.5295508274239</v>
      </c>
    </row>
    <row r="152" spans="1:13" ht="15.75" thickBot="1" x14ac:dyDescent="0.3"/>
    <row r="153" spans="1:13" ht="16.5" thickBot="1" x14ac:dyDescent="0.3">
      <c r="A153" s="6" t="s">
        <v>21</v>
      </c>
      <c r="B153" s="9"/>
      <c r="C153" s="7"/>
      <c r="D153" s="7"/>
      <c r="E153" s="7"/>
      <c r="F153" s="7"/>
      <c r="G153" s="7"/>
      <c r="H153" s="7"/>
      <c r="I153" s="8"/>
      <c r="J153" s="7"/>
      <c r="K153" s="7"/>
      <c r="L153" s="7"/>
      <c r="M153" s="8"/>
    </row>
    <row r="154" spans="1:13" ht="15.75" customHeight="1" thickBot="1" x14ac:dyDescent="0.3">
      <c r="A154" s="10"/>
      <c r="B154" s="25" t="s">
        <v>9</v>
      </c>
      <c r="C154" s="19" t="s">
        <v>1</v>
      </c>
      <c r="D154" s="20"/>
      <c r="E154" s="19" t="s">
        <v>2</v>
      </c>
      <c r="F154" s="20"/>
      <c r="G154" s="21" t="s">
        <v>3</v>
      </c>
      <c r="H154" s="26"/>
      <c r="I154" s="27" t="s">
        <v>5</v>
      </c>
      <c r="J154" s="68" t="s">
        <v>26</v>
      </c>
      <c r="K154" s="28" t="s">
        <v>39</v>
      </c>
      <c r="L154" s="28" t="s">
        <v>40</v>
      </c>
      <c r="M154" s="28" t="s">
        <v>41</v>
      </c>
    </row>
    <row r="155" spans="1:13" ht="15.75" customHeight="1" thickBot="1" x14ac:dyDescent="0.3">
      <c r="A155" s="29"/>
      <c r="B155" s="22" t="s">
        <v>23</v>
      </c>
      <c r="C155" s="18">
        <v>1.8</v>
      </c>
      <c r="D155" s="18" t="s">
        <v>4</v>
      </c>
      <c r="E155" s="23">
        <v>1</v>
      </c>
      <c r="F155" s="18" t="s">
        <v>4</v>
      </c>
      <c r="G155" s="23">
        <v>0.78</v>
      </c>
      <c r="H155" s="170"/>
      <c r="I155" s="110">
        <f>'Tabela Base Casa 7 Brasil'!I153*'Indices de Tabelas'!$C$2</f>
        <v>1697.695035460993</v>
      </c>
      <c r="J155" s="69">
        <f t="shared" ref="J155:J166" si="36">ROUNDDOWN((I155*(1-$C$274)*(1-$E$274)*(1-$G$274)),0)</f>
        <v>1210</v>
      </c>
      <c r="K155" s="34">
        <f t="shared" ref="K155:K166" si="37">I155*(1-$C$275)*(1-$E$275)</f>
        <v>1260.7083333333335</v>
      </c>
      <c r="L155" s="35">
        <f t="shared" ref="L155:L166" si="38">I155*(1-$C$276)*(1-$E$275)</f>
        <v>1260.7083333333335</v>
      </c>
      <c r="M155" s="35">
        <f t="shared" ref="M155:M166" si="39">I155*(1-$C$277)</f>
        <v>1341.1790780141846</v>
      </c>
    </row>
    <row r="156" spans="1:13" ht="15.75" customHeight="1" thickBot="1" x14ac:dyDescent="0.3">
      <c r="A156" s="29"/>
      <c r="B156" s="172" t="s">
        <v>23</v>
      </c>
      <c r="C156" s="13">
        <v>2</v>
      </c>
      <c r="D156" s="13" t="s">
        <v>4</v>
      </c>
      <c r="E156" s="14">
        <v>1</v>
      </c>
      <c r="F156" s="13" t="s">
        <v>4</v>
      </c>
      <c r="G156" s="14">
        <v>0.78</v>
      </c>
      <c r="H156" s="122"/>
      <c r="I156" s="110">
        <f>'Tabela Base Casa 7 Brasil'!I154*'Indices de Tabelas'!$C$2</f>
        <v>1815.8983451536649</v>
      </c>
      <c r="J156" s="69">
        <f t="shared" si="36"/>
        <v>1294</v>
      </c>
      <c r="K156" s="34">
        <f t="shared" si="37"/>
        <v>1348.4861111111115</v>
      </c>
      <c r="L156" s="35">
        <f t="shared" si="38"/>
        <v>1348.4861111111115</v>
      </c>
      <c r="M156" s="35">
        <f t="shared" si="39"/>
        <v>1434.5596926713954</v>
      </c>
    </row>
    <row r="157" spans="1:13" ht="15.75" customHeight="1" thickBot="1" x14ac:dyDescent="0.3">
      <c r="A157" s="29"/>
      <c r="B157" s="24" t="s">
        <v>23</v>
      </c>
      <c r="C157" s="13">
        <v>2.2000000000000002</v>
      </c>
      <c r="D157" s="13" t="s">
        <v>4</v>
      </c>
      <c r="E157" s="14">
        <v>1</v>
      </c>
      <c r="F157" s="13" t="s">
        <v>4</v>
      </c>
      <c r="G157" s="14">
        <v>0.78</v>
      </c>
      <c r="H157" s="122"/>
      <c r="I157" s="110">
        <f>'Tabela Base Casa 7 Brasil'!I155*'Indices de Tabelas'!$C$2</f>
        <v>2021.2765957446811</v>
      </c>
      <c r="J157" s="69">
        <f t="shared" si="36"/>
        <v>1440</v>
      </c>
      <c r="K157" s="34">
        <f t="shared" si="37"/>
        <v>1501.0000000000002</v>
      </c>
      <c r="L157" s="35">
        <f t="shared" si="38"/>
        <v>1501.0000000000002</v>
      </c>
      <c r="M157" s="35">
        <f t="shared" si="39"/>
        <v>1596.8085106382982</v>
      </c>
    </row>
    <row r="158" spans="1:13" ht="15.75" customHeight="1" thickBot="1" x14ac:dyDescent="0.3">
      <c r="A158" s="29"/>
      <c r="B158" s="24" t="s">
        <v>23</v>
      </c>
      <c r="C158" s="13">
        <v>2.4</v>
      </c>
      <c r="D158" s="13" t="s">
        <v>4</v>
      </c>
      <c r="E158" s="14">
        <v>1.2</v>
      </c>
      <c r="F158" s="13" t="s">
        <v>4</v>
      </c>
      <c r="G158" s="14">
        <v>0.78</v>
      </c>
      <c r="H158" s="122"/>
      <c r="I158" s="110">
        <f>'Tabela Base Casa 7 Brasil'!I156*'Indices de Tabelas'!$C$2</f>
        <v>2244.3853427895974</v>
      </c>
      <c r="J158" s="69">
        <f t="shared" si="36"/>
        <v>1600</v>
      </c>
      <c r="K158" s="34">
        <f t="shared" si="37"/>
        <v>1666.680555555555</v>
      </c>
      <c r="L158" s="35">
        <f t="shared" si="38"/>
        <v>1666.680555555555</v>
      </c>
      <c r="M158" s="35">
        <f t="shared" si="39"/>
        <v>1773.064420803782</v>
      </c>
    </row>
    <row r="159" spans="1:13" ht="15.75" customHeight="1" thickBot="1" x14ac:dyDescent="0.3">
      <c r="A159" s="29"/>
      <c r="B159" s="17" t="s">
        <v>23</v>
      </c>
      <c r="C159" s="15">
        <v>2.6</v>
      </c>
      <c r="D159" s="15" t="s">
        <v>4</v>
      </c>
      <c r="E159" s="113">
        <v>1.2</v>
      </c>
      <c r="F159" s="15" t="s">
        <v>4</v>
      </c>
      <c r="G159" s="113">
        <v>0.78</v>
      </c>
      <c r="H159" s="123"/>
      <c r="I159" s="110">
        <f>'Tabela Base Casa 7 Brasil'!I157*'Indices de Tabelas'!$C$2</f>
        <v>2374.4089834515362</v>
      </c>
      <c r="J159" s="69">
        <f t="shared" si="36"/>
        <v>1692</v>
      </c>
      <c r="K159" s="34">
        <f t="shared" si="37"/>
        <v>1763.2361111111106</v>
      </c>
      <c r="L159" s="35">
        <f t="shared" si="38"/>
        <v>1763.2361111111106</v>
      </c>
      <c r="M159" s="35">
        <f t="shared" si="39"/>
        <v>1875.7830969267136</v>
      </c>
    </row>
    <row r="160" spans="1:13" ht="15.75" customHeight="1" thickBot="1" x14ac:dyDescent="0.3">
      <c r="A160" s="29"/>
      <c r="B160" s="17" t="s">
        <v>23</v>
      </c>
      <c r="C160" s="15">
        <v>2.73</v>
      </c>
      <c r="D160" s="15" t="s">
        <v>4</v>
      </c>
      <c r="E160" s="113">
        <v>1.2</v>
      </c>
      <c r="F160" s="15" t="s">
        <v>4</v>
      </c>
      <c r="G160" s="113">
        <v>0.78</v>
      </c>
      <c r="H160" s="123"/>
      <c r="I160" s="110">
        <f>'Tabela Base Casa 7 Brasil'!I158*'Indices de Tabelas'!$C$2</f>
        <v>2669.9172576832152</v>
      </c>
      <c r="J160" s="69">
        <f t="shared" si="36"/>
        <v>1903</v>
      </c>
      <c r="K160" s="34">
        <f t="shared" si="37"/>
        <v>1982.6805555555557</v>
      </c>
      <c r="L160" s="35">
        <f t="shared" si="38"/>
        <v>1982.6805555555557</v>
      </c>
      <c r="M160" s="35">
        <f t="shared" si="39"/>
        <v>2109.2346335697403</v>
      </c>
    </row>
    <row r="161" spans="1:13" ht="15.75" customHeight="1" thickBot="1" x14ac:dyDescent="0.3">
      <c r="A161" s="29"/>
      <c r="B161" s="107" t="s">
        <v>24</v>
      </c>
      <c r="C161" s="108">
        <v>1.8</v>
      </c>
      <c r="D161" s="108" t="s">
        <v>4</v>
      </c>
      <c r="E161" s="109">
        <v>1</v>
      </c>
      <c r="F161" s="108" t="s">
        <v>4</v>
      </c>
      <c r="G161" s="109">
        <v>0.78</v>
      </c>
      <c r="H161" s="120"/>
      <c r="I161" s="110">
        <f>'Tabela Base Casa 7 Brasil'!I159*'Indices de Tabelas'!$C$2</f>
        <v>1830.6737588652481</v>
      </c>
      <c r="J161" s="69">
        <f t="shared" si="36"/>
        <v>1305</v>
      </c>
      <c r="K161" s="34">
        <f t="shared" si="37"/>
        <v>1359.4583333333333</v>
      </c>
      <c r="L161" s="35">
        <f t="shared" si="38"/>
        <v>1359.4583333333333</v>
      </c>
      <c r="M161" s="35">
        <f t="shared" si="39"/>
        <v>1446.2322695035461</v>
      </c>
    </row>
    <row r="162" spans="1:13" ht="15.75" customHeight="1" thickBot="1" x14ac:dyDescent="0.3">
      <c r="A162" s="29"/>
      <c r="B162" s="24" t="s">
        <v>24</v>
      </c>
      <c r="C162" s="13">
        <v>2</v>
      </c>
      <c r="D162" s="13" t="s">
        <v>4</v>
      </c>
      <c r="E162" s="14">
        <v>1</v>
      </c>
      <c r="F162" s="13" t="s">
        <v>4</v>
      </c>
      <c r="G162" s="14">
        <v>0.78</v>
      </c>
      <c r="H162" s="122"/>
      <c r="I162" s="110">
        <f>'Tabela Base Casa 7 Brasil'!I160*'Indices de Tabelas'!$C$2</f>
        <v>1963.6524822695039</v>
      </c>
      <c r="J162" s="69">
        <f t="shared" si="36"/>
        <v>1399</v>
      </c>
      <c r="K162" s="34">
        <f t="shared" si="37"/>
        <v>1458.2083333333335</v>
      </c>
      <c r="L162" s="35">
        <f t="shared" si="38"/>
        <v>1458.2083333333335</v>
      </c>
      <c r="M162" s="35">
        <f t="shared" si="39"/>
        <v>1551.2854609929082</v>
      </c>
    </row>
    <row r="163" spans="1:13" ht="15.75" customHeight="1" thickBot="1" x14ac:dyDescent="0.3">
      <c r="A163" s="29"/>
      <c r="B163" s="24" t="s">
        <v>24</v>
      </c>
      <c r="C163" s="13">
        <v>2.2000000000000002</v>
      </c>
      <c r="D163" s="13" t="s">
        <v>4</v>
      </c>
      <c r="E163" s="14">
        <v>1</v>
      </c>
      <c r="F163" s="13" t="s">
        <v>4</v>
      </c>
      <c r="G163" s="14">
        <v>0.78</v>
      </c>
      <c r="H163" s="122"/>
      <c r="I163" s="110">
        <f>'Tabela Base Casa 7 Brasil'!I161*'Indices de Tabelas'!$C$2</f>
        <v>2200.0591016548465</v>
      </c>
      <c r="J163" s="69">
        <f t="shared" si="36"/>
        <v>1568</v>
      </c>
      <c r="K163" s="34">
        <f t="shared" si="37"/>
        <v>1633.7638888888889</v>
      </c>
      <c r="L163" s="35">
        <f t="shared" si="38"/>
        <v>1633.7638888888889</v>
      </c>
      <c r="M163" s="35">
        <f t="shared" si="39"/>
        <v>1738.0466903073288</v>
      </c>
    </row>
    <row r="164" spans="1:13" ht="15.75" customHeight="1" thickBot="1" x14ac:dyDescent="0.3">
      <c r="A164" s="29"/>
      <c r="B164" s="24" t="s">
        <v>24</v>
      </c>
      <c r="C164" s="13">
        <v>2.4</v>
      </c>
      <c r="D164" s="13" t="s">
        <v>4</v>
      </c>
      <c r="E164" s="14">
        <v>1.2</v>
      </c>
      <c r="F164" s="13" t="s">
        <v>4</v>
      </c>
      <c r="G164" s="14">
        <v>0.78</v>
      </c>
      <c r="H164" s="122"/>
      <c r="I164" s="110">
        <f>'Tabela Base Casa 7 Brasil'!I162*'Indices de Tabelas'!$C$2</f>
        <v>2457.1513002364068</v>
      </c>
      <c r="J164" s="69">
        <f t="shared" si="36"/>
        <v>1751</v>
      </c>
      <c r="K164" s="34">
        <f t="shared" si="37"/>
        <v>1824.6805555555557</v>
      </c>
      <c r="L164" s="35">
        <f t="shared" si="38"/>
        <v>1824.6805555555557</v>
      </c>
      <c r="M164" s="35">
        <f t="shared" si="39"/>
        <v>1941.1495271867614</v>
      </c>
    </row>
    <row r="165" spans="1:13" ht="15.75" customHeight="1" thickBot="1" x14ac:dyDescent="0.3">
      <c r="A165" s="29"/>
      <c r="B165" s="24" t="s">
        <v>24</v>
      </c>
      <c r="C165" s="15">
        <v>2.6</v>
      </c>
      <c r="D165" s="15" t="s">
        <v>4</v>
      </c>
      <c r="E165" s="113">
        <v>1.2</v>
      </c>
      <c r="F165" s="15" t="s">
        <v>4</v>
      </c>
      <c r="G165" s="113">
        <v>0.78</v>
      </c>
      <c r="H165" s="122"/>
      <c r="I165" s="110">
        <f>'Tabela Base Casa 7 Brasil'!I163*'Indices de Tabelas'!$C$2</f>
        <v>2604.9054373522458</v>
      </c>
      <c r="J165" s="69">
        <f t="shared" si="36"/>
        <v>1857</v>
      </c>
      <c r="K165" s="34">
        <f t="shared" si="37"/>
        <v>1934.4027777777776</v>
      </c>
      <c r="L165" s="35">
        <f t="shared" si="38"/>
        <v>1934.4027777777776</v>
      </c>
      <c r="M165" s="35">
        <f t="shared" si="39"/>
        <v>2057.8752955082741</v>
      </c>
    </row>
    <row r="166" spans="1:13" ht="15" customHeight="1" thickBot="1" x14ac:dyDescent="0.3">
      <c r="A166" s="30"/>
      <c r="B166" s="17" t="s">
        <v>24</v>
      </c>
      <c r="C166" s="15">
        <v>2.73</v>
      </c>
      <c r="D166" s="15" t="s">
        <v>4</v>
      </c>
      <c r="E166" s="113">
        <v>1.2</v>
      </c>
      <c r="F166" s="15" t="s">
        <v>4</v>
      </c>
      <c r="G166" s="113">
        <v>0.78</v>
      </c>
      <c r="H166" s="123"/>
      <c r="I166" s="110">
        <f>'Tabela Base Casa 7 Brasil'!I164*'Indices de Tabelas'!$C$2</f>
        <v>2891.5484633569745</v>
      </c>
      <c r="J166" s="69">
        <f t="shared" si="36"/>
        <v>2061</v>
      </c>
      <c r="K166" s="34">
        <f t="shared" si="37"/>
        <v>2147.2638888888891</v>
      </c>
      <c r="L166" s="35">
        <f t="shared" si="38"/>
        <v>2147.2638888888891</v>
      </c>
      <c r="M166" s="35">
        <f t="shared" si="39"/>
        <v>2284.3232860520097</v>
      </c>
    </row>
    <row r="167" spans="1:13" ht="21.75" customHeight="1" thickBot="1" x14ac:dyDescent="0.3"/>
    <row r="168" spans="1:13" ht="32.25" thickBot="1" x14ac:dyDescent="0.3">
      <c r="A168" s="64" t="s">
        <v>30</v>
      </c>
      <c r="B168" s="65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</row>
    <row r="169" spans="1:13" ht="15.75" customHeight="1" thickBot="1" x14ac:dyDescent="0.3"/>
    <row r="170" spans="1:13" ht="16.5" customHeight="1" thickBot="1" x14ac:dyDescent="0.3">
      <c r="A170" s="43" t="s">
        <v>53</v>
      </c>
      <c r="B170" s="129"/>
      <c r="C170" s="130"/>
      <c r="D170" s="130"/>
      <c r="E170" s="130"/>
      <c r="F170" s="130"/>
      <c r="G170" s="130"/>
      <c r="H170" s="130"/>
      <c r="I170" s="131"/>
      <c r="J170" s="7"/>
      <c r="K170" s="7"/>
      <c r="L170" s="7"/>
      <c r="M170" s="8"/>
    </row>
    <row r="171" spans="1:13" ht="15.75" customHeight="1" thickBot="1" x14ac:dyDescent="0.3">
      <c r="A171" s="100"/>
      <c r="B171" s="132" t="s">
        <v>9</v>
      </c>
      <c r="C171" s="133" t="s">
        <v>1</v>
      </c>
      <c r="D171" s="134"/>
      <c r="E171" s="133" t="s">
        <v>2</v>
      </c>
      <c r="F171" s="134"/>
      <c r="G171" s="133" t="s">
        <v>3</v>
      </c>
      <c r="H171" s="135"/>
      <c r="I171" s="133" t="s">
        <v>5</v>
      </c>
      <c r="J171" s="68" t="s">
        <v>26</v>
      </c>
      <c r="K171" s="28" t="s">
        <v>39</v>
      </c>
      <c r="L171" s="28" t="s">
        <v>40</v>
      </c>
      <c r="M171" s="28" t="s">
        <v>41</v>
      </c>
    </row>
    <row r="172" spans="1:13" ht="39.75" customHeight="1" thickBot="1" x14ac:dyDescent="0.3">
      <c r="A172" s="30"/>
      <c r="B172" s="138" t="s">
        <v>55</v>
      </c>
      <c r="C172" s="61">
        <v>1.6</v>
      </c>
      <c r="D172" s="61" t="s">
        <v>4</v>
      </c>
      <c r="E172" s="14">
        <v>0.4</v>
      </c>
      <c r="F172" s="61" t="s">
        <v>4</v>
      </c>
      <c r="G172" s="14">
        <v>0.75</v>
      </c>
      <c r="H172" s="139"/>
      <c r="I172" s="110">
        <f>'Tabela Base Casa 7 Brasil'!I170*'Indices de Tabelas'!$C$2</f>
        <v>1529.2553191489362</v>
      </c>
      <c r="J172" s="69">
        <f>ROUNDDOWN((I172*(1-$C$274)*(1-$E$274)*(1-$G$274)),0)</f>
        <v>1090</v>
      </c>
      <c r="K172" s="34">
        <f>I172*(1-$C$275)*(1-$E$275)</f>
        <v>1135.6250000000002</v>
      </c>
      <c r="L172" s="35">
        <f>I172*(1-$C$276)*(1-$E$275)</f>
        <v>1135.6250000000002</v>
      </c>
      <c r="M172" s="35">
        <f>I172*(1-$C$277)</f>
        <v>1208.1117021276598</v>
      </c>
    </row>
    <row r="173" spans="1:13" ht="39.75" customHeight="1" thickBot="1" x14ac:dyDescent="0.3">
      <c r="A173" s="29"/>
      <c r="B173" s="136" t="s">
        <v>54</v>
      </c>
      <c r="C173" s="125">
        <v>1.8</v>
      </c>
      <c r="D173" s="125" t="s">
        <v>4</v>
      </c>
      <c r="E173" s="109">
        <v>0.4</v>
      </c>
      <c r="F173" s="125" t="s">
        <v>4</v>
      </c>
      <c r="G173" s="109">
        <v>0.75</v>
      </c>
      <c r="H173" s="137"/>
      <c r="I173" s="110">
        <f>'Tabela Base Casa 7 Brasil'!I171*'Indices de Tabelas'!$C$2</f>
        <v>1580.9692671394803</v>
      </c>
      <c r="J173" s="69">
        <f>ROUNDDOWN((I173*(1-$C$274)*(1-$E$274)*(1-$G$274)),0)</f>
        <v>1127</v>
      </c>
      <c r="K173" s="34">
        <f>I173*(1-$C$275)*(1-$E$275)</f>
        <v>1174.0277777777781</v>
      </c>
      <c r="L173" s="35">
        <f>I173*(1-$C$276)*(1-$E$275)</f>
        <v>1174.0277777777781</v>
      </c>
      <c r="M173" s="35">
        <f>I173*(1-$C$277)</f>
        <v>1248.9657210401895</v>
      </c>
    </row>
    <row r="174" spans="1:13" ht="39.75" customHeight="1" thickBot="1" x14ac:dyDescent="0.3">
      <c r="A174" s="142"/>
      <c r="B174" s="143" t="s">
        <v>57</v>
      </c>
      <c r="C174" s="62">
        <v>1.6</v>
      </c>
      <c r="D174" s="62" t="s">
        <v>4</v>
      </c>
      <c r="E174" s="113">
        <v>0.4</v>
      </c>
      <c r="F174" s="62" t="s">
        <v>4</v>
      </c>
      <c r="G174" s="113">
        <v>0.75</v>
      </c>
      <c r="H174" s="144"/>
      <c r="I174" s="110">
        <f>'Tabela Base Casa 7 Brasil'!I172*'Indices de Tabelas'!$C$2</f>
        <v>1282.5059101654847</v>
      </c>
      <c r="J174" s="69">
        <f>ROUNDDOWN((I174*(1-$C$274)*(1-$E$274)*(1-$G$274)),0)</f>
        <v>914</v>
      </c>
      <c r="K174" s="34">
        <f>I174*(1-$C$275)*(1-$E$275)</f>
        <v>952.38888888888891</v>
      </c>
      <c r="L174" s="35">
        <f>I174*(1-$C$276)*(1-$E$275)</f>
        <v>952.38888888888891</v>
      </c>
      <c r="M174" s="35">
        <f>I174*(1-$C$277)</f>
        <v>1013.179669030733</v>
      </c>
    </row>
    <row r="175" spans="1:13" ht="39.75" customHeight="1" x14ac:dyDescent="0.25">
      <c r="A175" s="140"/>
      <c r="B175" s="78" t="s">
        <v>56</v>
      </c>
      <c r="C175" s="125">
        <v>1.8</v>
      </c>
      <c r="D175" s="125" t="s">
        <v>4</v>
      </c>
      <c r="E175" s="109">
        <v>0.4</v>
      </c>
      <c r="F175" s="125" t="s">
        <v>4</v>
      </c>
      <c r="G175" s="109">
        <v>0.75</v>
      </c>
      <c r="H175" s="141"/>
      <c r="I175" s="110">
        <f>'Tabela Base Casa 7 Brasil'!I173*'Indices de Tabelas'!$C$2</f>
        <v>1319.4444444444446</v>
      </c>
      <c r="J175" s="69">
        <f>ROUNDDOWN((I175*(1-$C$274)*(1-$E$274)*(1-$G$274)),0)</f>
        <v>940</v>
      </c>
      <c r="K175" s="34">
        <f>I175*(1-$C$275)*(1-$E$275)</f>
        <v>979.81944444444457</v>
      </c>
      <c r="L175" s="35">
        <f>I175*(1-$C$276)*(1-$E$275)</f>
        <v>979.81944444444457</v>
      </c>
      <c r="M175" s="35">
        <f>I175*(1-$C$277)</f>
        <v>1042.3611111111113</v>
      </c>
    </row>
    <row r="176" spans="1:13" ht="15.75" customHeight="1" thickBot="1" x14ac:dyDescent="0.3">
      <c r="A176" s="29"/>
      <c r="B176" s="145"/>
      <c r="C176" s="146"/>
      <c r="D176" s="146"/>
      <c r="E176" s="97"/>
      <c r="F176" s="146"/>
      <c r="G176" s="97"/>
      <c r="H176" s="77"/>
      <c r="I176" s="126"/>
    </row>
    <row r="177" spans="1:13" ht="16.5" customHeight="1" thickBot="1" x14ac:dyDescent="0.3">
      <c r="A177" s="6" t="s">
        <v>58</v>
      </c>
      <c r="B177" s="129"/>
      <c r="C177" s="130"/>
      <c r="D177" s="130"/>
      <c r="E177" s="130"/>
      <c r="F177" s="130"/>
      <c r="G177" s="130"/>
      <c r="H177" s="130"/>
      <c r="I177" s="131"/>
      <c r="J177" s="7"/>
      <c r="K177" s="7"/>
      <c r="L177" s="7"/>
      <c r="M177" s="8"/>
    </row>
    <row r="178" spans="1:13" ht="15.75" customHeight="1" thickBot="1" x14ac:dyDescent="0.3">
      <c r="A178" s="147"/>
      <c r="B178" s="148" t="s">
        <v>9</v>
      </c>
      <c r="C178" s="133" t="s">
        <v>1</v>
      </c>
      <c r="D178" s="134"/>
      <c r="E178" s="133" t="s">
        <v>2</v>
      </c>
      <c r="F178" s="134"/>
      <c r="G178" s="133" t="s">
        <v>3</v>
      </c>
      <c r="H178" s="135"/>
      <c r="I178" s="133" t="s">
        <v>5</v>
      </c>
      <c r="J178" s="68" t="s">
        <v>26</v>
      </c>
      <c r="K178" s="28" t="s">
        <v>39</v>
      </c>
      <c r="L178" s="28" t="s">
        <v>40</v>
      </c>
      <c r="M178" s="28" t="s">
        <v>41</v>
      </c>
    </row>
    <row r="179" spans="1:13" ht="39.75" customHeight="1" thickBot="1" x14ac:dyDescent="0.3">
      <c r="A179" s="149"/>
      <c r="B179" s="152" t="s">
        <v>60</v>
      </c>
      <c r="C179" s="61">
        <v>1.6</v>
      </c>
      <c r="D179" s="61" t="s">
        <v>4</v>
      </c>
      <c r="E179" s="14">
        <v>0.4</v>
      </c>
      <c r="F179" s="61" t="s">
        <v>4</v>
      </c>
      <c r="G179" s="14">
        <v>0.75</v>
      </c>
      <c r="H179" s="153"/>
      <c r="I179" s="110">
        <f>'Tabela Base Casa 7 Brasil'!I177*'Indices de Tabelas'!$C$2</f>
        <v>1560.2836879432623</v>
      </c>
      <c r="J179" s="69">
        <f>ROUNDDOWN((I179*(1-$C$274)*(1-$E$274)*(1-$G$274)),0)</f>
        <v>1112</v>
      </c>
      <c r="K179" s="34">
        <f>I179*(1-$C$275)*(1-$E$275)</f>
        <v>1158.6666666666665</v>
      </c>
      <c r="L179" s="35">
        <f>I179*(1-$C$276)*(1-$E$275)</f>
        <v>1158.6666666666665</v>
      </c>
      <c r="M179" s="35">
        <f>I179*(1-$C$277)</f>
        <v>1232.6241134751772</v>
      </c>
    </row>
    <row r="180" spans="1:13" ht="39.75" customHeight="1" thickBot="1" x14ac:dyDescent="0.3">
      <c r="A180" s="149"/>
      <c r="B180" s="150" t="s">
        <v>59</v>
      </c>
      <c r="C180" s="125">
        <v>1.8</v>
      </c>
      <c r="D180" s="125" t="s">
        <v>4</v>
      </c>
      <c r="E180" s="109">
        <v>0.4</v>
      </c>
      <c r="F180" s="125" t="s">
        <v>4</v>
      </c>
      <c r="G180" s="109">
        <v>0.75</v>
      </c>
      <c r="H180" s="151"/>
      <c r="I180" s="110">
        <f>'Tabela Base Casa 7 Brasil'!I178*'Indices de Tabelas'!$C$2</f>
        <v>1616.4302600472813</v>
      </c>
      <c r="J180" s="69">
        <f>ROUNDDOWN((I180*(1-$C$274)*(1-$E$274)*(1-$G$274)),0)</f>
        <v>1152</v>
      </c>
      <c r="K180" s="34">
        <f>I180*(1-$C$275)*(1-$E$275)</f>
        <v>1200.3611111111111</v>
      </c>
      <c r="L180" s="35">
        <f>I180*(1-$C$276)*(1-$E$275)</f>
        <v>1200.3611111111111</v>
      </c>
      <c r="M180" s="35">
        <f>I180*(1-$C$277)</f>
        <v>1276.9799054373523</v>
      </c>
    </row>
    <row r="181" spans="1:13" ht="39.75" customHeight="1" thickBot="1" x14ac:dyDescent="0.3">
      <c r="A181" s="156"/>
      <c r="B181" s="157" t="s">
        <v>62</v>
      </c>
      <c r="C181" s="62">
        <v>1.6</v>
      </c>
      <c r="D181" s="62" t="s">
        <v>4</v>
      </c>
      <c r="E181" s="113">
        <v>0.4</v>
      </c>
      <c r="F181" s="62" t="s">
        <v>4</v>
      </c>
      <c r="G181" s="113">
        <v>0.75</v>
      </c>
      <c r="H181" s="158"/>
      <c r="I181" s="110">
        <f>'Tabela Base Casa 7 Brasil'!I179*'Indices de Tabelas'!$C$2</f>
        <v>1313.5342789598105</v>
      </c>
      <c r="J181" s="69">
        <f>ROUNDDOWN((I181*(1-$C$274)*(1-$E$274)*(1-$G$274)),0)</f>
        <v>936</v>
      </c>
      <c r="K181" s="34">
        <f>I181*(1-$C$275)*(1-$E$275)</f>
        <v>975.43055555555543</v>
      </c>
      <c r="L181" s="35">
        <f>I181*(1-$C$276)*(1-$E$275)</f>
        <v>975.43055555555543</v>
      </c>
      <c r="M181" s="35">
        <f>I181*(1-$C$277)</f>
        <v>1037.6920803782505</v>
      </c>
    </row>
    <row r="182" spans="1:13" ht="39.75" customHeight="1" x14ac:dyDescent="0.25">
      <c r="A182" s="154"/>
      <c r="B182" s="155" t="s">
        <v>61</v>
      </c>
      <c r="C182" s="125">
        <v>1.8</v>
      </c>
      <c r="D182" s="125" t="s">
        <v>4</v>
      </c>
      <c r="E182" s="109">
        <v>0.4</v>
      </c>
      <c r="F182" s="125" t="s">
        <v>4</v>
      </c>
      <c r="G182" s="109">
        <v>0.75</v>
      </c>
      <c r="H182" s="151"/>
      <c r="I182" s="110">
        <f>'Tabela Base Casa 7 Brasil'!I180*'Indices de Tabelas'!$C$2</f>
        <v>1350.4728132387709</v>
      </c>
      <c r="J182" s="69">
        <f>ROUNDDOWN((I182*(1-$C$274)*(1-$E$274)*(1-$G$274)),0)</f>
        <v>962</v>
      </c>
      <c r="K182" s="34">
        <f>I182*(1-$C$275)*(1-$E$275)</f>
        <v>1002.8611111111112</v>
      </c>
      <c r="L182" s="35">
        <f>I182*(1-$C$276)*(1-$E$275)</f>
        <v>1002.8611111111112</v>
      </c>
      <c r="M182" s="35">
        <f>I182*(1-$C$277)</f>
        <v>1066.8735224586289</v>
      </c>
    </row>
    <row r="183" spans="1:13" ht="15.75" customHeight="1" thickBot="1" x14ac:dyDescent="0.3">
      <c r="A183" s="59"/>
      <c r="B183" s="159"/>
      <c r="C183" s="146"/>
      <c r="D183" s="146"/>
      <c r="E183" s="97"/>
      <c r="F183" s="146"/>
      <c r="G183" s="97"/>
      <c r="H183" s="160"/>
      <c r="I183" s="160"/>
    </row>
    <row r="184" spans="1:13" ht="16.5" customHeight="1" thickBot="1" x14ac:dyDescent="0.3">
      <c r="A184" s="6" t="s">
        <v>63</v>
      </c>
      <c r="B184" s="129"/>
      <c r="C184" s="130"/>
      <c r="D184" s="130"/>
      <c r="E184" s="130"/>
      <c r="F184" s="130"/>
      <c r="G184" s="130"/>
      <c r="H184" s="130"/>
      <c r="I184" s="131"/>
      <c r="J184" s="7"/>
      <c r="K184" s="7"/>
      <c r="L184" s="7"/>
      <c r="M184" s="8"/>
    </row>
    <row r="185" spans="1:13" ht="15.75" customHeight="1" thickBot="1" x14ac:dyDescent="0.3">
      <c r="A185" s="147"/>
      <c r="B185" s="132" t="s">
        <v>9</v>
      </c>
      <c r="C185" s="133" t="s">
        <v>1</v>
      </c>
      <c r="D185" s="134"/>
      <c r="E185" s="133" t="s">
        <v>2</v>
      </c>
      <c r="F185" s="134"/>
      <c r="G185" s="133" t="s">
        <v>3</v>
      </c>
      <c r="H185" s="135"/>
      <c r="I185" s="133" t="s">
        <v>5</v>
      </c>
      <c r="J185" s="68" t="s">
        <v>26</v>
      </c>
      <c r="K185" s="28" t="s">
        <v>39</v>
      </c>
      <c r="L185" s="28" t="s">
        <v>40</v>
      </c>
      <c r="M185" s="28" t="s">
        <v>41</v>
      </c>
    </row>
    <row r="186" spans="1:13" ht="39.75" customHeight="1" thickBot="1" x14ac:dyDescent="0.3">
      <c r="A186" s="149"/>
      <c r="B186" s="161" t="s">
        <v>65</v>
      </c>
      <c r="C186" s="162">
        <v>1.6</v>
      </c>
      <c r="D186" s="162" t="s">
        <v>4</v>
      </c>
      <c r="E186" s="163">
        <v>0.4</v>
      </c>
      <c r="F186" s="162" t="s">
        <v>4</v>
      </c>
      <c r="G186" s="163">
        <v>0.75</v>
      </c>
      <c r="H186" s="164"/>
      <c r="I186" s="110">
        <f>'Tabela Base Casa 7 Brasil'!I184*'Indices de Tabelas'!$C$2</f>
        <v>1560.2836879432623</v>
      </c>
      <c r="J186" s="69">
        <f>ROUNDDOWN((I186*(1-$C$274)*(1-$E$274)*(1-$G$274)),0)</f>
        <v>1112</v>
      </c>
      <c r="K186" s="34">
        <f>I186*(1-$C$275)*(1-$E$275)</f>
        <v>1158.6666666666665</v>
      </c>
      <c r="L186" s="35">
        <f>I186*(1-$C$276)*(1-$E$275)</f>
        <v>1158.6666666666665</v>
      </c>
      <c r="M186" s="35">
        <f>I186*(1-$C$277)</f>
        <v>1232.6241134751772</v>
      </c>
    </row>
    <row r="187" spans="1:13" ht="39.75" customHeight="1" thickBot="1" x14ac:dyDescent="0.3">
      <c r="A187" s="149"/>
      <c r="B187" s="155" t="s">
        <v>64</v>
      </c>
      <c r="C187" s="125">
        <v>1.8</v>
      </c>
      <c r="D187" s="125" t="s">
        <v>4</v>
      </c>
      <c r="E187" s="109">
        <v>0.4</v>
      </c>
      <c r="F187" s="125" t="s">
        <v>4</v>
      </c>
      <c r="G187" s="109">
        <v>0.75</v>
      </c>
      <c r="H187" s="151"/>
      <c r="I187" s="110">
        <f>'Tabela Base Casa 7 Brasil'!I185*'Indices de Tabelas'!$C$2</f>
        <v>1614.9527186761227</v>
      </c>
      <c r="J187" s="69">
        <f>ROUNDDOWN((I187*(1-$C$274)*(1-$E$274)*(1-$G$274)),0)</f>
        <v>1151</v>
      </c>
      <c r="K187" s="34">
        <f>I187*(1-$C$275)*(1-$E$275)</f>
        <v>1199.2638888888887</v>
      </c>
      <c r="L187" s="35">
        <f>I187*(1-$C$276)*(1-$E$275)</f>
        <v>1199.2638888888887</v>
      </c>
      <c r="M187" s="35">
        <f>I187*(1-$C$277)</f>
        <v>1275.8126477541371</v>
      </c>
    </row>
    <row r="188" spans="1:13" ht="39.75" customHeight="1" thickBot="1" x14ac:dyDescent="0.3">
      <c r="A188" s="156"/>
      <c r="B188" s="166" t="s">
        <v>67</v>
      </c>
      <c r="C188" s="62">
        <v>1.6</v>
      </c>
      <c r="D188" s="62" t="s">
        <v>4</v>
      </c>
      <c r="E188" s="113">
        <v>0.4</v>
      </c>
      <c r="F188" s="62" t="s">
        <v>4</v>
      </c>
      <c r="G188" s="113">
        <v>0.75</v>
      </c>
      <c r="H188" s="158"/>
      <c r="I188" s="110">
        <f>'Tabela Base Casa 7 Brasil'!I186*'Indices de Tabelas'!$C$2</f>
        <v>1151.0047281323875</v>
      </c>
      <c r="J188" s="69">
        <f>ROUNDDOWN((I188*(1-$C$274)*(1-$E$274)*(1-$G$274)),0)</f>
        <v>820</v>
      </c>
      <c r="K188" s="34">
        <f>I188*(1-$C$275)*(1-$E$275)</f>
        <v>854.73611111111097</v>
      </c>
      <c r="L188" s="35">
        <f>I188*(1-$C$276)*(1-$E$275)</f>
        <v>854.73611111111097</v>
      </c>
      <c r="M188" s="35">
        <f>I188*(1-$C$277)</f>
        <v>909.29373522458616</v>
      </c>
    </row>
    <row r="189" spans="1:13" ht="39.75" customHeight="1" x14ac:dyDescent="0.25">
      <c r="A189" s="154"/>
      <c r="B189" s="165" t="s">
        <v>66</v>
      </c>
      <c r="C189" s="125">
        <v>1.8</v>
      </c>
      <c r="D189" s="125" t="s">
        <v>4</v>
      </c>
      <c r="E189" s="109">
        <v>0.4</v>
      </c>
      <c r="F189" s="125" t="s">
        <v>4</v>
      </c>
      <c r="G189" s="109">
        <v>0.75</v>
      </c>
      <c r="H189" s="153"/>
      <c r="I189" s="110">
        <f>'Tabela Base Casa 7 Brasil'!I187*'Indices de Tabelas'!$C$2</f>
        <v>1350.4728132387709</v>
      </c>
      <c r="J189" s="69">
        <f>ROUNDDOWN((I189*(1-$C$274)*(1-$E$274)*(1-$G$274)),0)</f>
        <v>962</v>
      </c>
      <c r="K189" s="34">
        <f>I189*(1-$C$275)*(1-$E$275)</f>
        <v>1002.8611111111112</v>
      </c>
      <c r="L189" s="35">
        <f>I189*(1-$C$276)*(1-$E$275)</f>
        <v>1002.8611111111112</v>
      </c>
      <c r="M189" s="35">
        <f>I189*(1-$C$277)</f>
        <v>1066.8735224586289</v>
      </c>
    </row>
    <row r="190" spans="1:13" ht="21.75" customHeight="1" thickBot="1" x14ac:dyDescent="0.3"/>
    <row r="191" spans="1:13" ht="32.25" customHeight="1" thickBot="1" x14ac:dyDescent="0.3">
      <c r="A191" s="64" t="s">
        <v>44</v>
      </c>
      <c r="B191" s="65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</row>
    <row r="192" spans="1:13" ht="15.75" customHeight="1" thickBot="1" x14ac:dyDescent="0.3"/>
    <row r="193" spans="1:13" ht="15.75" customHeight="1" thickBot="1" x14ac:dyDescent="0.3">
      <c r="A193" s="43" t="s">
        <v>42</v>
      </c>
      <c r="B193" s="9"/>
      <c r="C193" s="7"/>
      <c r="D193" s="7"/>
      <c r="E193" s="7"/>
      <c r="F193" s="7"/>
      <c r="G193" s="7"/>
      <c r="H193" s="7"/>
      <c r="I193" s="8"/>
      <c r="J193" s="7"/>
      <c r="K193" s="7"/>
      <c r="L193" s="7"/>
      <c r="M193" s="8"/>
    </row>
    <row r="194" spans="1:13" ht="15.75" customHeight="1" thickBot="1" x14ac:dyDescent="0.3">
      <c r="A194" s="173"/>
      <c r="B194" s="75" t="s">
        <v>9</v>
      </c>
      <c r="C194" s="19" t="s">
        <v>1</v>
      </c>
      <c r="D194" s="20"/>
      <c r="E194" s="19" t="s">
        <v>2</v>
      </c>
      <c r="F194" s="20"/>
      <c r="G194" s="21" t="s">
        <v>3</v>
      </c>
      <c r="H194" s="26"/>
      <c r="I194" s="27" t="s">
        <v>5</v>
      </c>
      <c r="J194" s="68" t="s">
        <v>26</v>
      </c>
      <c r="K194" s="28" t="s">
        <v>39</v>
      </c>
      <c r="L194" s="28" t="s">
        <v>40</v>
      </c>
      <c r="M194" s="28" t="s">
        <v>41</v>
      </c>
    </row>
    <row r="195" spans="1:13" ht="55.5" customHeight="1" thickBot="1" x14ac:dyDescent="0.3">
      <c r="A195" s="174"/>
      <c r="B195" s="175" t="s">
        <v>42</v>
      </c>
      <c r="C195" s="176">
        <v>1.6</v>
      </c>
      <c r="D195" s="176" t="s">
        <v>4</v>
      </c>
      <c r="E195" s="177">
        <v>0.45</v>
      </c>
      <c r="F195" s="176" t="s">
        <v>4</v>
      </c>
      <c r="G195" s="177">
        <v>0.75</v>
      </c>
      <c r="H195" s="178"/>
      <c r="I195" s="110">
        <f>'Tabela Base Casa 7 Brasil'!I193*'Indices de Tabelas'!$C$2</f>
        <v>1606.0874704491728</v>
      </c>
      <c r="J195" s="69">
        <f>ROUNDDOWN((I195*(1-$C$274)*(1-$E$274)*(1-$G$274)),0)</f>
        <v>1144</v>
      </c>
      <c r="K195" s="34">
        <f>I195*(1-$C$275)*(1-$E$275)</f>
        <v>1192.6805555555557</v>
      </c>
      <c r="L195" s="35">
        <f>I195*(1-$C$276)*(1-$E$275)</f>
        <v>1192.6805555555557</v>
      </c>
      <c r="M195" s="35">
        <f>I195*(1-$C$277)</f>
        <v>1268.8091016548465</v>
      </c>
    </row>
    <row r="196" spans="1:13" ht="15.75" customHeight="1" thickBot="1" x14ac:dyDescent="0.3">
      <c r="A196" s="149"/>
      <c r="B196" s="180"/>
      <c r="C196" s="181"/>
      <c r="D196" s="181"/>
      <c r="E196" s="182"/>
      <c r="F196" s="181"/>
      <c r="G196" s="182"/>
      <c r="H196" s="183"/>
      <c r="I196" s="184"/>
    </row>
    <row r="197" spans="1:13" ht="16.5" customHeight="1" thickBot="1" x14ac:dyDescent="0.3">
      <c r="A197" s="43" t="s">
        <v>43</v>
      </c>
      <c r="B197" s="9"/>
      <c r="C197" s="7"/>
      <c r="D197" s="7"/>
      <c r="E197" s="7"/>
      <c r="F197" s="7"/>
      <c r="G197" s="7"/>
      <c r="H197" s="7"/>
      <c r="I197" s="8"/>
      <c r="J197" s="7"/>
      <c r="K197" s="7"/>
      <c r="L197" s="7"/>
      <c r="M197" s="8"/>
    </row>
    <row r="198" spans="1:13" ht="15.75" customHeight="1" thickBot="1" x14ac:dyDescent="0.3">
      <c r="A198" s="173"/>
      <c r="B198" s="75" t="s">
        <v>9</v>
      </c>
      <c r="C198" s="19" t="s">
        <v>1</v>
      </c>
      <c r="D198" s="20"/>
      <c r="E198" s="19" t="s">
        <v>2</v>
      </c>
      <c r="F198" s="20"/>
      <c r="G198" s="21" t="s">
        <v>3</v>
      </c>
      <c r="H198" s="26"/>
      <c r="I198" s="27" t="s">
        <v>5</v>
      </c>
      <c r="J198" s="68" t="s">
        <v>26</v>
      </c>
      <c r="K198" s="28" t="s">
        <v>39</v>
      </c>
      <c r="L198" s="28" t="s">
        <v>40</v>
      </c>
      <c r="M198" s="28" t="s">
        <v>41</v>
      </c>
    </row>
    <row r="199" spans="1:13" ht="55.5" customHeight="1" thickBot="1" x14ac:dyDescent="0.3">
      <c r="A199" s="174"/>
      <c r="B199" s="175" t="s">
        <v>43</v>
      </c>
      <c r="C199" s="176">
        <v>1.6</v>
      </c>
      <c r="D199" s="176" t="s">
        <v>4</v>
      </c>
      <c r="E199" s="177">
        <v>0.45</v>
      </c>
      <c r="F199" s="176" t="s">
        <v>4</v>
      </c>
      <c r="G199" s="177">
        <v>0.75</v>
      </c>
      <c r="H199" s="178"/>
      <c r="I199" s="110">
        <f>'Tabela Base Casa 7 Brasil'!I197*'Indices de Tabelas'!$C$2</f>
        <v>1523.3451536643029</v>
      </c>
      <c r="J199" s="69">
        <f>ROUNDDOWN((I199*(1-$C$274)*(1-$E$274)*(1-$G$274)),0)</f>
        <v>1085</v>
      </c>
      <c r="K199" s="34">
        <f>I199*(1-$C$275)*(1-$E$275)</f>
        <v>1131.2361111111113</v>
      </c>
      <c r="L199" s="35">
        <f>I199*(1-$C$276)*(1-$E$275)</f>
        <v>1131.2361111111113</v>
      </c>
      <c r="M199" s="35">
        <f>I199*(1-$C$277)</f>
        <v>1203.4426713947994</v>
      </c>
    </row>
    <row r="200" spans="1:13" ht="21.75" customHeight="1" thickBot="1" x14ac:dyDescent="0.3"/>
    <row r="201" spans="1:13" ht="32.25" thickBot="1" x14ac:dyDescent="0.3">
      <c r="A201" s="64" t="s">
        <v>31</v>
      </c>
      <c r="B201" s="65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</row>
    <row r="202" spans="1:13" ht="15.75" customHeight="1" x14ac:dyDescent="0.25"/>
    <row r="203" spans="1:13" ht="15.75" customHeight="1" thickBot="1" x14ac:dyDescent="0.3"/>
    <row r="204" spans="1:13" ht="16.5" customHeight="1" thickBot="1" x14ac:dyDescent="0.3">
      <c r="A204" s="6" t="s">
        <v>69</v>
      </c>
      <c r="B204" s="129"/>
      <c r="C204" s="130"/>
      <c r="D204" s="130"/>
      <c r="E204" s="130"/>
      <c r="F204" s="130"/>
      <c r="G204" s="130"/>
      <c r="H204" s="130"/>
      <c r="I204" s="131"/>
      <c r="J204" s="7"/>
      <c r="K204" s="7"/>
      <c r="L204" s="7"/>
      <c r="M204" s="8"/>
    </row>
    <row r="205" spans="1:13" ht="15.75" customHeight="1" thickBot="1" x14ac:dyDescent="0.3">
      <c r="A205" s="100"/>
      <c r="B205" s="132" t="s">
        <v>10</v>
      </c>
      <c r="C205" s="133" t="s">
        <v>1</v>
      </c>
      <c r="D205" s="134"/>
      <c r="E205" s="133" t="s">
        <v>2</v>
      </c>
      <c r="F205" s="134"/>
      <c r="G205" s="133" t="s">
        <v>3</v>
      </c>
      <c r="H205" s="135"/>
      <c r="I205" s="133" t="s">
        <v>5</v>
      </c>
      <c r="J205" s="68" t="s">
        <v>26</v>
      </c>
      <c r="K205" s="28" t="s">
        <v>39</v>
      </c>
      <c r="L205" s="28" t="s">
        <v>40</v>
      </c>
      <c r="M205" s="28" t="s">
        <v>41</v>
      </c>
    </row>
    <row r="206" spans="1:13" ht="33" customHeight="1" thickBot="1" x14ac:dyDescent="0.3">
      <c r="A206" s="29"/>
      <c r="B206" s="107" t="s">
        <v>11</v>
      </c>
      <c r="C206" s="125">
        <v>0.48</v>
      </c>
      <c r="D206" s="125" t="s">
        <v>4</v>
      </c>
      <c r="E206" s="109">
        <v>0.5</v>
      </c>
      <c r="F206" s="125" t="s">
        <v>4</v>
      </c>
      <c r="G206" s="109">
        <v>0.91</v>
      </c>
      <c r="H206" s="120"/>
      <c r="I206" s="110">
        <f>'Tabela Base Casa 7 Brasil'!I204*'Indices de Tabelas'!$C$2</f>
        <v>252.04973500000003</v>
      </c>
      <c r="J206" s="69">
        <f>ROUNDDOWN((I206*(1-$C$274)*(1-$E$274)*(1-$G$274)),0)</f>
        <v>179</v>
      </c>
      <c r="K206" s="34">
        <v>163</v>
      </c>
      <c r="L206" s="35">
        <f>I206*(1-$C$276)*(1-$E$275)</f>
        <v>187.17213321100002</v>
      </c>
      <c r="M206" s="35">
        <f>I206*(1-$C$277)</f>
        <v>199.11929065000004</v>
      </c>
    </row>
    <row r="207" spans="1:13" ht="33" customHeight="1" thickBot="1" x14ac:dyDescent="0.3">
      <c r="A207" s="29"/>
      <c r="B207" s="24" t="s">
        <v>12</v>
      </c>
      <c r="C207" s="61">
        <v>0.48</v>
      </c>
      <c r="D207" s="61" t="s">
        <v>4</v>
      </c>
      <c r="E207" s="14">
        <v>0.5</v>
      </c>
      <c r="F207" s="61" t="s">
        <v>4</v>
      </c>
      <c r="G207" s="14">
        <v>0.91</v>
      </c>
      <c r="H207" s="122"/>
      <c r="I207" s="110">
        <f>'Tabela Base Casa 7 Brasil'!I205*'Indices de Tabelas'!$C$2</f>
        <v>279.12662000000006</v>
      </c>
      <c r="J207" s="69">
        <f>ROUNDDOWN((I207*(1-$C$274)*(1-$E$274)*(1-$G$274)),0)</f>
        <v>198</v>
      </c>
      <c r="K207" s="34">
        <f>I207*(1-$C$275)*(1-$E$275)</f>
        <v>207.27942801200004</v>
      </c>
      <c r="L207" s="35">
        <f>I207*(1-$C$276)*(1-$E$275)</f>
        <v>207.27942801200004</v>
      </c>
      <c r="M207" s="35">
        <f>I207*(1-$C$277)</f>
        <v>220.51002980000007</v>
      </c>
    </row>
    <row r="208" spans="1:13" ht="33" customHeight="1" thickBot="1" x14ac:dyDescent="0.3">
      <c r="A208" s="30"/>
      <c r="B208" s="17" t="s">
        <v>13</v>
      </c>
      <c r="C208" s="62">
        <v>0.48</v>
      </c>
      <c r="D208" s="62" t="s">
        <v>4</v>
      </c>
      <c r="E208" s="113">
        <v>0.5</v>
      </c>
      <c r="F208" s="62" t="s">
        <v>4</v>
      </c>
      <c r="G208" s="113">
        <v>0.91</v>
      </c>
      <c r="H208" s="123"/>
      <c r="I208" s="110">
        <f>'Tabela Base Casa 7 Brasil'!I206*'Indices de Tabelas'!$C$2</f>
        <v>307.87505900000008</v>
      </c>
      <c r="J208" s="69">
        <f>ROUNDDOWN((I208*(1-$C$274)*(1-$E$274)*(1-$G$274)),0)</f>
        <v>219</v>
      </c>
      <c r="K208" s="34">
        <f>I208*(1-$C$275)*(1-$E$275)</f>
        <v>228.62801881340008</v>
      </c>
      <c r="L208" s="35">
        <f>I208*(1-$C$276)*(1-$E$275)</f>
        <v>228.62801881340008</v>
      </c>
      <c r="M208" s="35">
        <f>I208*(1-$C$277)</f>
        <v>243.22129661000008</v>
      </c>
    </row>
    <row r="209" spans="1:13" ht="15.75" customHeight="1" thickBot="1" x14ac:dyDescent="0.3"/>
    <row r="210" spans="1:13" ht="16.5" customHeight="1" thickBot="1" x14ac:dyDescent="0.3">
      <c r="A210" s="6" t="s">
        <v>70</v>
      </c>
      <c r="B210" s="9"/>
      <c r="C210" s="7"/>
      <c r="D210" s="7"/>
      <c r="E210" s="7"/>
      <c r="F210" s="7"/>
      <c r="G210" s="7"/>
      <c r="H210" s="7"/>
      <c r="I210" s="8"/>
      <c r="J210" s="7"/>
      <c r="K210" s="7"/>
      <c r="L210" s="7"/>
      <c r="M210" s="8"/>
    </row>
    <row r="211" spans="1:13" ht="15.75" customHeight="1" thickBot="1" x14ac:dyDescent="0.3">
      <c r="A211" s="10"/>
      <c r="B211" s="25" t="s">
        <v>10</v>
      </c>
      <c r="C211" s="19" t="s">
        <v>1</v>
      </c>
      <c r="D211" s="20"/>
      <c r="E211" s="19" t="s">
        <v>2</v>
      </c>
      <c r="F211" s="20"/>
      <c r="G211" s="21" t="s">
        <v>3</v>
      </c>
      <c r="H211" s="26"/>
      <c r="I211" s="27" t="s">
        <v>5</v>
      </c>
      <c r="J211" s="68" t="s">
        <v>26</v>
      </c>
      <c r="K211" s="28" t="s">
        <v>39</v>
      </c>
      <c r="L211" s="28" t="s">
        <v>40</v>
      </c>
      <c r="M211" s="28" t="s">
        <v>41</v>
      </c>
    </row>
    <row r="212" spans="1:13" ht="33" customHeight="1" thickBot="1" x14ac:dyDescent="0.3">
      <c r="A212" s="29"/>
      <c r="B212" s="22" t="s">
        <v>11</v>
      </c>
      <c r="C212" s="60">
        <v>0.48</v>
      </c>
      <c r="D212" s="60" t="s">
        <v>4</v>
      </c>
      <c r="E212" s="23">
        <v>0.5</v>
      </c>
      <c r="F212" s="60" t="s">
        <v>4</v>
      </c>
      <c r="G212" s="23">
        <v>0.91</v>
      </c>
      <c r="H212" s="170"/>
      <c r="I212" s="110">
        <f>'Tabela Base Casa 7 Brasil'!I210*'Indices de Tabelas'!$C$2</f>
        <v>252.04973500000003</v>
      </c>
      <c r="J212" s="69">
        <f>ROUNDDOWN((I212*(1-$C$274)*(1-$E$274)*(1-$G$274)),0)</f>
        <v>179</v>
      </c>
      <c r="K212" s="34">
        <v>163</v>
      </c>
      <c r="L212" s="35">
        <f>I212*(1-$C$276)*(1-$E$275)</f>
        <v>187.17213321100002</v>
      </c>
      <c r="M212" s="35">
        <f>I212*(1-$C$277)</f>
        <v>199.11929065000004</v>
      </c>
    </row>
    <row r="213" spans="1:13" ht="33" customHeight="1" thickBot="1" x14ac:dyDescent="0.3">
      <c r="A213" s="29"/>
      <c r="B213" s="24" t="s">
        <v>12</v>
      </c>
      <c r="C213" s="61">
        <v>0.48</v>
      </c>
      <c r="D213" s="61" t="s">
        <v>4</v>
      </c>
      <c r="E213" s="14">
        <v>0.5</v>
      </c>
      <c r="F213" s="61" t="s">
        <v>4</v>
      </c>
      <c r="G213" s="14">
        <v>0.91</v>
      </c>
      <c r="H213" s="122"/>
      <c r="I213" s="110">
        <f>'Tabela Base Casa 7 Brasil'!I211*'Indices de Tabelas'!$C$2</f>
        <v>279.12662000000006</v>
      </c>
      <c r="J213" s="69">
        <f>ROUNDDOWN((I213*(1-$C$274)*(1-$E$274)*(1-$G$274)),0)</f>
        <v>198</v>
      </c>
      <c r="K213" s="34">
        <f>I213*(1-$C$275)*(1-$E$275)</f>
        <v>207.27942801200004</v>
      </c>
      <c r="L213" s="35">
        <f>I213*(1-$C$276)*(1-$E$275)</f>
        <v>207.27942801200004</v>
      </c>
      <c r="M213" s="35">
        <f>I213*(1-$C$277)</f>
        <v>220.51002980000007</v>
      </c>
    </row>
    <row r="214" spans="1:13" ht="33" customHeight="1" thickBot="1" x14ac:dyDescent="0.3">
      <c r="A214" s="30"/>
      <c r="B214" s="17" t="s">
        <v>13</v>
      </c>
      <c r="C214" s="62">
        <v>0.48</v>
      </c>
      <c r="D214" s="62" t="s">
        <v>4</v>
      </c>
      <c r="E214" s="113">
        <v>0.5</v>
      </c>
      <c r="F214" s="62" t="s">
        <v>4</v>
      </c>
      <c r="G214" s="113">
        <v>0.91</v>
      </c>
      <c r="H214" s="123"/>
      <c r="I214" s="110">
        <f>'Tabela Base Casa 7 Brasil'!I212*'Indices de Tabelas'!$C$2</f>
        <v>307.87505900000008</v>
      </c>
      <c r="J214" s="69">
        <f>ROUNDDOWN((I214*(1-$C$274)*(1-$E$274)*(1-$G$274)),0)</f>
        <v>219</v>
      </c>
      <c r="K214" s="34">
        <f>I214*(1-$C$275)*(1-$E$275)</f>
        <v>228.62801881340008</v>
      </c>
      <c r="L214" s="35">
        <f>I214*(1-$C$276)*(1-$E$275)</f>
        <v>228.62801881340008</v>
      </c>
      <c r="M214" s="35">
        <f>I214*(1-$C$277)</f>
        <v>243.22129661000008</v>
      </c>
    </row>
    <row r="215" spans="1:13" ht="15.75" customHeight="1" thickBot="1" x14ac:dyDescent="0.3"/>
    <row r="216" spans="1:13" ht="15.75" customHeight="1" thickBot="1" x14ac:dyDescent="0.3">
      <c r="A216" s="6" t="s">
        <v>71</v>
      </c>
      <c r="B216" s="9"/>
      <c r="C216" s="7"/>
      <c r="D216" s="7"/>
      <c r="E216" s="7"/>
      <c r="F216" s="7"/>
      <c r="G216" s="7"/>
      <c r="H216" s="7"/>
      <c r="I216" s="8"/>
      <c r="J216" s="7"/>
      <c r="K216" s="7"/>
      <c r="L216" s="7"/>
      <c r="M216" s="8"/>
    </row>
    <row r="217" spans="1:13" ht="15.75" customHeight="1" thickBot="1" x14ac:dyDescent="0.3">
      <c r="A217" s="10"/>
      <c r="B217" s="25" t="s">
        <v>10</v>
      </c>
      <c r="C217" s="19" t="s">
        <v>1</v>
      </c>
      <c r="D217" s="20"/>
      <c r="E217" s="19" t="s">
        <v>2</v>
      </c>
      <c r="F217" s="20"/>
      <c r="G217" s="21" t="s">
        <v>3</v>
      </c>
      <c r="H217" s="26"/>
      <c r="I217" s="27" t="s">
        <v>5</v>
      </c>
      <c r="J217" s="68" t="s">
        <v>26</v>
      </c>
      <c r="K217" s="28" t="s">
        <v>39</v>
      </c>
      <c r="L217" s="28" t="s">
        <v>40</v>
      </c>
      <c r="M217" s="28" t="s">
        <v>41</v>
      </c>
    </row>
    <row r="218" spans="1:13" ht="33" customHeight="1" thickBot="1" x14ac:dyDescent="0.3">
      <c r="A218" s="29"/>
      <c r="B218" s="22" t="s">
        <v>11</v>
      </c>
      <c r="C218" s="60">
        <v>0.48</v>
      </c>
      <c r="D218" s="60" t="s">
        <v>4</v>
      </c>
      <c r="E218" s="23">
        <v>0.5</v>
      </c>
      <c r="F218" s="60" t="s">
        <v>4</v>
      </c>
      <c r="G218" s="23">
        <v>0.91</v>
      </c>
      <c r="H218" s="170"/>
      <c r="I218" s="110">
        <f>'Tabela Base Casa 7 Brasil'!I216*'Indices de Tabelas'!$C$2</f>
        <v>252.04973500000003</v>
      </c>
      <c r="J218" s="69">
        <f>ROUNDDOWN((I218*(1-$C$274)*(1-$E$274)*(1-$G$274)),0)</f>
        <v>179</v>
      </c>
      <c r="K218" s="34">
        <v>163</v>
      </c>
      <c r="L218" s="35">
        <f>I218*(1-$C$276)*(1-$E$275)</f>
        <v>187.17213321100002</v>
      </c>
      <c r="M218" s="35">
        <f>I218*(1-$C$277)</f>
        <v>199.11929065000004</v>
      </c>
    </row>
    <row r="219" spans="1:13" ht="33" customHeight="1" thickBot="1" x14ac:dyDescent="0.3">
      <c r="A219" s="29"/>
      <c r="B219" s="24" t="s">
        <v>12</v>
      </c>
      <c r="C219" s="61">
        <v>0.48</v>
      </c>
      <c r="D219" s="61" t="s">
        <v>4</v>
      </c>
      <c r="E219" s="14">
        <v>0.5</v>
      </c>
      <c r="F219" s="61" t="s">
        <v>4</v>
      </c>
      <c r="G219" s="14">
        <v>0.91</v>
      </c>
      <c r="H219" s="122"/>
      <c r="I219" s="110">
        <f>'Tabela Base Casa 7 Brasil'!I217*'Indices de Tabelas'!$C$2</f>
        <v>279.12662000000006</v>
      </c>
      <c r="J219" s="69">
        <f>ROUNDDOWN((I219*(1-$C$274)*(1-$E$274)*(1-$G$274)),0)</f>
        <v>198</v>
      </c>
      <c r="K219" s="34">
        <f>I219*(1-$C$275)*(1-$E$275)</f>
        <v>207.27942801200004</v>
      </c>
      <c r="L219" s="35">
        <f>I219*(1-$C$276)*(1-$E$275)</f>
        <v>207.27942801200004</v>
      </c>
      <c r="M219" s="35">
        <f>I219*(1-$C$277)</f>
        <v>220.51002980000007</v>
      </c>
    </row>
    <row r="220" spans="1:13" ht="33" customHeight="1" thickBot="1" x14ac:dyDescent="0.3">
      <c r="A220" s="30"/>
      <c r="B220" s="17" t="s">
        <v>13</v>
      </c>
      <c r="C220" s="62">
        <v>0.48</v>
      </c>
      <c r="D220" s="62" t="s">
        <v>4</v>
      </c>
      <c r="E220" s="113">
        <v>0.5</v>
      </c>
      <c r="F220" s="62" t="s">
        <v>4</v>
      </c>
      <c r="G220" s="113">
        <v>0.91</v>
      </c>
      <c r="H220" s="123"/>
      <c r="I220" s="110">
        <f>'Tabela Base Casa 7 Brasil'!I218*'Indices de Tabelas'!$C$2</f>
        <v>307.87505900000008</v>
      </c>
      <c r="J220" s="69">
        <f>ROUNDDOWN((I220*(1-$C$274)*(1-$E$274)*(1-$G$274)),0)</f>
        <v>219</v>
      </c>
      <c r="K220" s="34">
        <f>I220*(1-$C$275)*(1-$E$275)</f>
        <v>228.62801881340008</v>
      </c>
      <c r="L220" s="35">
        <f>I220*(1-$C$276)*(1-$E$275)</f>
        <v>228.62801881340008</v>
      </c>
      <c r="M220" s="35">
        <f>I220*(1-$C$277)</f>
        <v>243.22129661000008</v>
      </c>
    </row>
    <row r="221" spans="1:13" ht="15.75" customHeight="1" thickBot="1" x14ac:dyDescent="0.3"/>
    <row r="222" spans="1:13" ht="16.5" customHeight="1" thickBot="1" x14ac:dyDescent="0.3">
      <c r="A222" s="6" t="s">
        <v>72</v>
      </c>
      <c r="B222" s="9"/>
      <c r="C222" s="7"/>
      <c r="D222" s="7"/>
      <c r="E222" s="7"/>
      <c r="F222" s="7"/>
      <c r="G222" s="7"/>
      <c r="H222" s="7"/>
      <c r="I222" s="8"/>
      <c r="J222" s="7"/>
      <c r="K222" s="7"/>
      <c r="L222" s="7"/>
      <c r="M222" s="8"/>
    </row>
    <row r="223" spans="1:13" ht="15.75" customHeight="1" thickBot="1" x14ac:dyDescent="0.3">
      <c r="A223" s="10"/>
      <c r="B223" s="25" t="s">
        <v>10</v>
      </c>
      <c r="C223" s="19" t="s">
        <v>1</v>
      </c>
      <c r="D223" s="20"/>
      <c r="E223" s="19" t="s">
        <v>2</v>
      </c>
      <c r="F223" s="20"/>
      <c r="G223" s="21" t="s">
        <v>3</v>
      </c>
      <c r="H223" s="26"/>
      <c r="I223" s="27" t="s">
        <v>5</v>
      </c>
      <c r="J223" s="68" t="s">
        <v>26</v>
      </c>
      <c r="K223" s="28" t="s">
        <v>39</v>
      </c>
      <c r="L223" s="28" t="s">
        <v>40</v>
      </c>
      <c r="M223" s="28" t="s">
        <v>41</v>
      </c>
    </row>
    <row r="224" spans="1:13" ht="33" customHeight="1" thickBot="1" x14ac:dyDescent="0.3">
      <c r="A224" s="29"/>
      <c r="B224" s="22" t="s">
        <v>11</v>
      </c>
      <c r="C224" s="60">
        <v>0.48</v>
      </c>
      <c r="D224" s="60" t="s">
        <v>4</v>
      </c>
      <c r="E224" s="23">
        <v>0.5</v>
      </c>
      <c r="F224" s="60" t="s">
        <v>4</v>
      </c>
      <c r="G224" s="23">
        <v>0.91</v>
      </c>
      <c r="H224" s="170"/>
      <c r="I224" s="110">
        <f>'Tabela Base Casa 7 Brasil'!I222*'Indices de Tabelas'!$C$2</f>
        <v>252.04973500000003</v>
      </c>
      <c r="J224" s="69">
        <f>ROUNDDOWN((I224*(1-$C$274)*(1-$E$274)*(1-$G$274)),0)</f>
        <v>179</v>
      </c>
      <c r="K224" s="34">
        <v>163</v>
      </c>
      <c r="L224" s="35">
        <f>I224*(1-$C$276)*(1-$E$275)</f>
        <v>187.17213321100002</v>
      </c>
      <c r="M224" s="35">
        <f>I224*(1-$C$277)</f>
        <v>199.11929065000004</v>
      </c>
    </row>
    <row r="225" spans="1:13" ht="33" customHeight="1" thickBot="1" x14ac:dyDescent="0.3">
      <c r="A225" s="29"/>
      <c r="B225" s="24" t="s">
        <v>12</v>
      </c>
      <c r="C225" s="61">
        <v>0.48</v>
      </c>
      <c r="D225" s="61" t="s">
        <v>4</v>
      </c>
      <c r="E225" s="14">
        <v>0.5</v>
      </c>
      <c r="F225" s="61" t="s">
        <v>4</v>
      </c>
      <c r="G225" s="14">
        <v>0.91</v>
      </c>
      <c r="H225" s="122"/>
      <c r="I225" s="110">
        <f>'Tabela Base Casa 7 Brasil'!I223*'Indices de Tabelas'!$C$2</f>
        <v>279.12662000000006</v>
      </c>
      <c r="J225" s="69">
        <f>ROUNDDOWN((I225*(1-$C$274)*(1-$E$274)*(1-$G$274)),0)</f>
        <v>198</v>
      </c>
      <c r="K225" s="34">
        <f>I225*(1-$C$275)*(1-$E$275)</f>
        <v>207.27942801200004</v>
      </c>
      <c r="L225" s="35">
        <f>I225*(1-$C$276)*(1-$E$275)</f>
        <v>207.27942801200004</v>
      </c>
      <c r="M225" s="35">
        <f>I225*(1-$C$277)</f>
        <v>220.51002980000007</v>
      </c>
    </row>
    <row r="226" spans="1:13" ht="33" customHeight="1" thickBot="1" x14ac:dyDescent="0.3">
      <c r="A226" s="30"/>
      <c r="B226" s="17" t="s">
        <v>13</v>
      </c>
      <c r="C226" s="62">
        <v>0.48</v>
      </c>
      <c r="D226" s="62" t="s">
        <v>4</v>
      </c>
      <c r="E226" s="113">
        <v>0.5</v>
      </c>
      <c r="F226" s="62" t="s">
        <v>4</v>
      </c>
      <c r="G226" s="113">
        <v>0.91</v>
      </c>
      <c r="H226" s="123"/>
      <c r="I226" s="110">
        <f>'Tabela Base Casa 7 Brasil'!I224*'Indices de Tabelas'!$C$2</f>
        <v>307.87505900000008</v>
      </c>
      <c r="J226" s="69">
        <f>ROUNDDOWN((I226*(1-$C$274)*(1-$E$274)*(1-$G$274)),0)</f>
        <v>219</v>
      </c>
      <c r="K226" s="34">
        <f>I226*(1-$C$275)*(1-$E$275)</f>
        <v>228.62801881340008</v>
      </c>
      <c r="L226" s="35">
        <f>I226*(1-$C$276)*(1-$E$275)</f>
        <v>228.62801881340008</v>
      </c>
      <c r="M226" s="35">
        <f>I226*(1-$C$277)</f>
        <v>243.22129661000008</v>
      </c>
    </row>
    <row r="227" spans="1:13" ht="15" customHeight="1" thickBot="1" x14ac:dyDescent="0.3"/>
    <row r="228" spans="1:13" ht="16.5" thickBot="1" x14ac:dyDescent="0.3">
      <c r="A228" s="185" t="s">
        <v>73</v>
      </c>
      <c r="B228" s="9"/>
      <c r="C228" s="7"/>
      <c r="D228" s="7"/>
      <c r="E228" s="7"/>
      <c r="F228" s="7"/>
      <c r="G228" s="7"/>
      <c r="H228" s="7"/>
      <c r="I228" s="8"/>
      <c r="J228" s="7"/>
      <c r="K228" s="7"/>
      <c r="L228" s="7"/>
      <c r="M228" s="8"/>
    </row>
    <row r="229" spans="1:13" ht="15.75" thickBot="1" x14ac:dyDescent="0.3">
      <c r="A229" s="10"/>
      <c r="B229" s="25" t="s">
        <v>10</v>
      </c>
      <c r="C229" s="19" t="s">
        <v>1</v>
      </c>
      <c r="D229" s="20"/>
      <c r="E229" s="19" t="s">
        <v>2</v>
      </c>
      <c r="F229" s="20"/>
      <c r="G229" s="21" t="s">
        <v>3</v>
      </c>
      <c r="H229" s="26"/>
      <c r="I229" s="27" t="s">
        <v>5</v>
      </c>
      <c r="J229" s="68" t="s">
        <v>26</v>
      </c>
      <c r="K229" s="28" t="s">
        <v>39</v>
      </c>
      <c r="L229" s="28" t="s">
        <v>40</v>
      </c>
      <c r="M229" s="28" t="s">
        <v>41</v>
      </c>
    </row>
    <row r="230" spans="1:13" ht="33.75" customHeight="1" thickBot="1" x14ac:dyDescent="0.3">
      <c r="A230" s="29"/>
      <c r="B230" s="22" t="s">
        <v>11</v>
      </c>
      <c r="C230" s="60">
        <v>0.48</v>
      </c>
      <c r="D230" s="60" t="s">
        <v>4</v>
      </c>
      <c r="E230" s="23">
        <v>0.5</v>
      </c>
      <c r="F230" s="60" t="s">
        <v>4</v>
      </c>
      <c r="G230" s="23">
        <v>0.91</v>
      </c>
      <c r="H230" s="170"/>
      <c r="I230" s="110">
        <f>'Tabela Base Casa 7 Brasil'!I228*'Indices de Tabelas'!$C$2</f>
        <v>277.77777777777777</v>
      </c>
      <c r="J230" s="69">
        <f>ROUNDDOWN((I230*(1-$C$274)*(1-$E$274)*(1-$G$274)),0)</f>
        <v>198</v>
      </c>
      <c r="K230" s="34">
        <v>163</v>
      </c>
      <c r="L230" s="35">
        <f>I230*(1-$C$276)*(1-$E$275)</f>
        <v>206.27777777777777</v>
      </c>
      <c r="M230" s="35">
        <f>I230*(1-$C$277)</f>
        <v>219.44444444444446</v>
      </c>
    </row>
    <row r="231" spans="1:13" ht="33.75" customHeight="1" thickBot="1" x14ac:dyDescent="0.3">
      <c r="A231" s="29"/>
      <c r="B231" s="24" t="s">
        <v>12</v>
      </c>
      <c r="C231" s="61">
        <v>0.48</v>
      </c>
      <c r="D231" s="61" t="s">
        <v>4</v>
      </c>
      <c r="E231" s="14">
        <v>0.5</v>
      </c>
      <c r="F231" s="61" t="s">
        <v>4</v>
      </c>
      <c r="G231" s="14">
        <v>0.91</v>
      </c>
      <c r="H231" s="122"/>
      <c r="I231" s="110">
        <f>'Tabela Base Casa 7 Brasil'!I229*'Indices de Tabelas'!$C$2</f>
        <v>307.32860520094562</v>
      </c>
      <c r="J231" s="69">
        <f>ROUNDDOWN((I231*(1-$C$274)*(1-$E$274)*(1-$G$274)),0)</f>
        <v>219</v>
      </c>
      <c r="K231" s="34">
        <f>I231*(1-$C$275)*(1-$E$275)</f>
        <v>228.2222222222222</v>
      </c>
      <c r="L231" s="35">
        <f>I231*(1-$C$276)*(1-$E$275)</f>
        <v>228.2222222222222</v>
      </c>
      <c r="M231" s="35">
        <f>I231*(1-$C$277)</f>
        <v>242.78959810874704</v>
      </c>
    </row>
    <row r="232" spans="1:13" ht="33.75" customHeight="1" thickBot="1" x14ac:dyDescent="0.3">
      <c r="A232" s="30"/>
      <c r="B232" s="17" t="s">
        <v>13</v>
      </c>
      <c r="C232" s="62">
        <v>0.48</v>
      </c>
      <c r="D232" s="62" t="s">
        <v>4</v>
      </c>
      <c r="E232" s="113">
        <v>0.5</v>
      </c>
      <c r="F232" s="62" t="s">
        <v>4</v>
      </c>
      <c r="G232" s="113">
        <v>0.91</v>
      </c>
      <c r="H232" s="123"/>
      <c r="I232" s="110">
        <f>'Tabela Base Casa 7 Brasil'!I230*'Indices de Tabelas'!$C$2</f>
        <v>339.83451536643025</v>
      </c>
      <c r="J232" s="69">
        <f>ROUNDDOWN((I232*(1-$C$274)*(1-$E$274)*(1-$G$274)),0)</f>
        <v>242</v>
      </c>
      <c r="K232" s="34">
        <f>I232*(1-$C$275)*(1-$E$275)</f>
        <v>252.36111111111111</v>
      </c>
      <c r="L232" s="35">
        <f>I232*(1-$C$276)*(1-$E$275)</f>
        <v>252.36111111111111</v>
      </c>
      <c r="M232" s="35">
        <f>I232*(1-$C$277)</f>
        <v>268.46926713947994</v>
      </c>
    </row>
    <row r="233" spans="1:13" ht="15.75" customHeight="1" thickBot="1" x14ac:dyDescent="0.3"/>
    <row r="234" spans="1:13" ht="16.5" thickBot="1" x14ac:dyDescent="0.3">
      <c r="A234" s="185" t="s">
        <v>74</v>
      </c>
      <c r="B234" s="9"/>
      <c r="C234" s="7"/>
      <c r="D234" s="7"/>
      <c r="E234" s="7"/>
      <c r="F234" s="7"/>
      <c r="G234" s="7"/>
      <c r="H234" s="7"/>
      <c r="I234" s="8"/>
      <c r="J234" s="7"/>
      <c r="K234" s="7"/>
      <c r="L234" s="7"/>
      <c r="M234" s="8"/>
    </row>
    <row r="235" spans="1:13" ht="15.75" thickBot="1" x14ac:dyDescent="0.3">
      <c r="A235" s="10"/>
      <c r="B235" s="25" t="s">
        <v>10</v>
      </c>
      <c r="C235" s="19" t="s">
        <v>1</v>
      </c>
      <c r="D235" s="20"/>
      <c r="E235" s="19" t="s">
        <v>2</v>
      </c>
      <c r="F235" s="20"/>
      <c r="G235" s="21" t="s">
        <v>3</v>
      </c>
      <c r="H235" s="26"/>
      <c r="I235" s="27" t="s">
        <v>5</v>
      </c>
      <c r="J235" s="68" t="s">
        <v>26</v>
      </c>
      <c r="K235" s="28" t="s">
        <v>39</v>
      </c>
      <c r="L235" s="28" t="s">
        <v>40</v>
      </c>
      <c r="M235" s="28" t="s">
        <v>41</v>
      </c>
    </row>
    <row r="236" spans="1:13" ht="33.75" customHeight="1" thickBot="1" x14ac:dyDescent="0.3">
      <c r="A236" s="29"/>
      <c r="B236" s="22" t="s">
        <v>11</v>
      </c>
      <c r="C236" s="60">
        <v>0.48</v>
      </c>
      <c r="D236" s="60" t="s">
        <v>4</v>
      </c>
      <c r="E236" s="23">
        <v>0.5</v>
      </c>
      <c r="F236" s="60" t="s">
        <v>4</v>
      </c>
      <c r="G236" s="23">
        <v>0.91</v>
      </c>
      <c r="H236" s="170"/>
      <c r="I236" s="110">
        <f>'Tabela Base Casa 7 Brasil'!I234*'Indices de Tabelas'!$C$2</f>
        <v>252.04973500000003</v>
      </c>
      <c r="J236" s="69">
        <f>ROUNDDOWN((I236*(1-$C$274)*(1-$E$274)*(1-$G$274)),0)</f>
        <v>179</v>
      </c>
      <c r="K236" s="34">
        <v>163</v>
      </c>
      <c r="L236" s="35">
        <f>I236*(1-$C$276)*(1-$E$275)</f>
        <v>187.17213321100002</v>
      </c>
      <c r="M236" s="35">
        <f>I236*(1-$C$277)</f>
        <v>199.11929065000004</v>
      </c>
    </row>
    <row r="237" spans="1:13" ht="33.75" customHeight="1" thickBot="1" x14ac:dyDescent="0.3">
      <c r="A237" s="29"/>
      <c r="B237" s="24" t="s">
        <v>12</v>
      </c>
      <c r="C237" s="61">
        <v>0.48</v>
      </c>
      <c r="D237" s="61" t="s">
        <v>4</v>
      </c>
      <c r="E237" s="14">
        <v>0.5</v>
      </c>
      <c r="F237" s="61" t="s">
        <v>4</v>
      </c>
      <c r="G237" s="14">
        <v>0.91</v>
      </c>
      <c r="H237" s="122"/>
      <c r="I237" s="110">
        <f>'Tabela Base Casa 7 Brasil'!I235*'Indices de Tabelas'!$C$2</f>
        <v>279.12662000000006</v>
      </c>
      <c r="J237" s="69">
        <f>ROUNDDOWN((I237*(1-$C$274)*(1-$E$274)*(1-$G$274)),0)</f>
        <v>198</v>
      </c>
      <c r="K237" s="34">
        <f>I237*(1-$C$275)*(1-$E$275)</f>
        <v>207.27942801200004</v>
      </c>
      <c r="L237" s="35">
        <f>I237*(1-$C$276)*(1-$E$275)</f>
        <v>207.27942801200004</v>
      </c>
      <c r="M237" s="35">
        <f>I237*(1-$C$277)</f>
        <v>220.51002980000007</v>
      </c>
    </row>
    <row r="238" spans="1:13" ht="33.75" customHeight="1" thickBot="1" x14ac:dyDescent="0.3">
      <c r="A238" s="30"/>
      <c r="B238" s="17" t="s">
        <v>13</v>
      </c>
      <c r="C238" s="62">
        <v>0.48</v>
      </c>
      <c r="D238" s="62" t="s">
        <v>4</v>
      </c>
      <c r="E238" s="113">
        <v>0.5</v>
      </c>
      <c r="F238" s="62" t="s">
        <v>4</v>
      </c>
      <c r="G238" s="113">
        <v>0.91</v>
      </c>
      <c r="H238" s="123"/>
      <c r="I238" s="110">
        <f>'Tabela Base Casa 7 Brasil'!I236*'Indices de Tabelas'!$C$2</f>
        <v>307.87505900000008</v>
      </c>
      <c r="J238" s="69">
        <f>ROUNDDOWN((I238*(1-$C$274)*(1-$E$274)*(1-$G$274)),0)</f>
        <v>219</v>
      </c>
      <c r="K238" s="34">
        <f>I238*(1-$C$275)*(1-$E$275)</f>
        <v>228.62801881340008</v>
      </c>
      <c r="L238" s="35">
        <f>I238*(1-$C$276)*(1-$E$275)</f>
        <v>228.62801881340008</v>
      </c>
      <c r="M238" s="35">
        <f>I238*(1-$C$277)</f>
        <v>243.22129661000008</v>
      </c>
    </row>
    <row r="239" spans="1:13" ht="15.75" thickBot="1" x14ac:dyDescent="0.3"/>
    <row r="240" spans="1:13" ht="16.5" thickBot="1" x14ac:dyDescent="0.3">
      <c r="A240" s="185" t="s">
        <v>78</v>
      </c>
      <c r="B240" s="9"/>
      <c r="C240" s="7"/>
      <c r="D240" s="7"/>
      <c r="E240" s="7"/>
      <c r="F240" s="7"/>
      <c r="G240" s="7"/>
      <c r="H240" s="7"/>
      <c r="I240" s="8"/>
      <c r="J240" s="7"/>
      <c r="K240" s="7"/>
      <c r="L240" s="7"/>
      <c r="M240" s="8"/>
    </row>
    <row r="241" spans="1:13" ht="15.75" thickBot="1" x14ac:dyDescent="0.3">
      <c r="A241" s="10"/>
      <c r="B241" s="25" t="s">
        <v>10</v>
      </c>
      <c r="C241" s="19" t="s">
        <v>1</v>
      </c>
      <c r="D241" s="20"/>
      <c r="E241" s="19" t="s">
        <v>2</v>
      </c>
      <c r="F241" s="20"/>
      <c r="G241" s="21" t="s">
        <v>3</v>
      </c>
      <c r="H241" s="26"/>
      <c r="I241" s="27" t="s">
        <v>5</v>
      </c>
      <c r="J241" s="68" t="s">
        <v>26</v>
      </c>
      <c r="K241" s="28" t="s">
        <v>39</v>
      </c>
      <c r="L241" s="28" t="s">
        <v>40</v>
      </c>
      <c r="M241" s="28" t="s">
        <v>41</v>
      </c>
    </row>
    <row r="242" spans="1:13" ht="33" customHeight="1" thickBot="1" x14ac:dyDescent="0.3">
      <c r="A242" s="29"/>
      <c r="B242" s="22" t="s">
        <v>11</v>
      </c>
      <c r="C242" s="60">
        <v>0.48</v>
      </c>
      <c r="D242" s="60" t="s">
        <v>4</v>
      </c>
      <c r="E242" s="23">
        <v>0.5</v>
      </c>
      <c r="F242" s="60" t="s">
        <v>4</v>
      </c>
      <c r="G242" s="23">
        <v>0.91</v>
      </c>
      <c r="H242" s="170"/>
      <c r="I242" s="110">
        <f>'Tabela Base Casa 7 Brasil'!I240*'Indices de Tabelas'!$C$2</f>
        <v>277.77777777777777</v>
      </c>
      <c r="J242" s="69">
        <f>ROUNDDOWN((I242*(1-$C$274)*(1-$E$274)*(1-$G$274)),0)</f>
        <v>198</v>
      </c>
      <c r="K242" s="34">
        <v>187</v>
      </c>
      <c r="L242" s="35">
        <f>I242*(1-$C$276)*(1-$E$275)</f>
        <v>206.27777777777777</v>
      </c>
      <c r="M242" s="35">
        <f>I242*(1-$C$277)</f>
        <v>219.44444444444446</v>
      </c>
    </row>
    <row r="243" spans="1:13" ht="33" customHeight="1" thickBot="1" x14ac:dyDescent="0.3">
      <c r="A243" s="29"/>
      <c r="B243" s="24" t="s">
        <v>12</v>
      </c>
      <c r="C243" s="61">
        <v>0.48</v>
      </c>
      <c r="D243" s="61" t="s">
        <v>4</v>
      </c>
      <c r="E243" s="14">
        <v>0.5</v>
      </c>
      <c r="F243" s="61" t="s">
        <v>4</v>
      </c>
      <c r="G243" s="14">
        <v>0.91</v>
      </c>
      <c r="H243" s="122"/>
      <c r="I243" s="110">
        <f>'Tabela Base Casa 7 Brasil'!I241*'Indices de Tabelas'!$C$2</f>
        <v>307.32860520094562</v>
      </c>
      <c r="J243" s="69">
        <f>ROUNDDOWN((I243*(1-$C$274)*(1-$E$274)*(1-$G$274)),0)</f>
        <v>219</v>
      </c>
      <c r="K243" s="34">
        <f>I243*(1-$C$275)*(1-$E$275)</f>
        <v>228.2222222222222</v>
      </c>
      <c r="L243" s="35">
        <f>I243*(1-$C$276)*(1-$E$275)</f>
        <v>228.2222222222222</v>
      </c>
      <c r="M243" s="35">
        <f>I243*(1-$C$277)</f>
        <v>242.78959810874704</v>
      </c>
    </row>
    <row r="244" spans="1:13" ht="33" customHeight="1" thickBot="1" x14ac:dyDescent="0.3">
      <c r="A244" s="30"/>
      <c r="B244" s="17" t="s">
        <v>13</v>
      </c>
      <c r="C244" s="62">
        <v>0.48</v>
      </c>
      <c r="D244" s="62" t="s">
        <v>4</v>
      </c>
      <c r="E244" s="113">
        <v>0.5</v>
      </c>
      <c r="F244" s="62" t="s">
        <v>4</v>
      </c>
      <c r="G244" s="113">
        <v>0.91</v>
      </c>
      <c r="H244" s="123"/>
      <c r="I244" s="110">
        <f>'Tabela Base Casa 7 Brasil'!I242*'Indices de Tabelas'!$C$2</f>
        <v>339.83451536643025</v>
      </c>
      <c r="J244" s="69">
        <f>ROUNDDOWN((I244*(1-$C$274)*(1-$E$274)*(1-$G$274)),0)</f>
        <v>242</v>
      </c>
      <c r="K244" s="34">
        <f>I244*(1-$C$275)*(1-$E$275)</f>
        <v>252.36111111111111</v>
      </c>
      <c r="L244" s="35">
        <f>I244*(1-$C$276)*(1-$E$275)</f>
        <v>252.36111111111111</v>
      </c>
      <c r="M244" s="35">
        <f>I244*(1-$C$277)</f>
        <v>268.46926713947994</v>
      </c>
    </row>
    <row r="245" spans="1:13" ht="15.75" thickBot="1" x14ac:dyDescent="0.3">
      <c r="A245" s="30"/>
      <c r="B245" s="116"/>
      <c r="C245" s="146"/>
      <c r="D245" s="186"/>
      <c r="E245" s="97"/>
      <c r="F245" s="186"/>
      <c r="G245" s="97"/>
      <c r="H245" s="2"/>
      <c r="I245" s="126"/>
    </row>
    <row r="246" spans="1:13" ht="15.75" thickBot="1" x14ac:dyDescent="0.3"/>
    <row r="247" spans="1:13" ht="16.5" thickBot="1" x14ac:dyDescent="0.3">
      <c r="A247" s="6" t="s">
        <v>34</v>
      </c>
      <c r="B247" s="9"/>
      <c r="C247" s="7"/>
      <c r="D247" s="7"/>
      <c r="E247" s="7"/>
      <c r="F247" s="7"/>
      <c r="G247" s="7"/>
      <c r="H247" s="7"/>
      <c r="I247" s="8"/>
      <c r="J247" s="7"/>
      <c r="K247" s="7"/>
      <c r="L247" s="7"/>
      <c r="M247" s="8"/>
    </row>
    <row r="248" spans="1:13" ht="15.75" thickBot="1" x14ac:dyDescent="0.3">
      <c r="A248" s="10"/>
      <c r="B248" s="25" t="s">
        <v>10</v>
      </c>
      <c r="C248" s="19" t="s">
        <v>1</v>
      </c>
      <c r="D248" s="20"/>
      <c r="E248" s="19" t="s">
        <v>2</v>
      </c>
      <c r="F248" s="20"/>
      <c r="G248" s="21" t="s">
        <v>3</v>
      </c>
      <c r="H248" s="26"/>
      <c r="I248" s="27" t="s">
        <v>5</v>
      </c>
      <c r="J248" s="68" t="s">
        <v>26</v>
      </c>
      <c r="K248" s="28" t="s">
        <v>39</v>
      </c>
      <c r="L248" s="28" t="s">
        <v>40</v>
      </c>
      <c r="M248" s="28" t="s">
        <v>41</v>
      </c>
    </row>
    <row r="249" spans="1:13" ht="33.75" customHeight="1" thickBot="1" x14ac:dyDescent="0.3">
      <c r="A249" s="29"/>
      <c r="B249" s="22" t="s">
        <v>11</v>
      </c>
      <c r="C249" s="60">
        <v>0.48</v>
      </c>
      <c r="D249" s="60" t="s">
        <v>4</v>
      </c>
      <c r="E249" s="23">
        <v>0.5</v>
      </c>
      <c r="F249" s="60" t="s">
        <v>4</v>
      </c>
      <c r="G249" s="23">
        <v>0.91</v>
      </c>
      <c r="H249" s="170"/>
      <c r="I249" s="110">
        <f>'Tabela Base Casa 7 Brasil'!I247*'Indices de Tabelas'!$C$2</f>
        <v>460.1</v>
      </c>
      <c r="J249" s="69">
        <f>ROUNDDOWN((I249*(1-$C$274)*(1-$E$274)*(1-$G$274)),0)</f>
        <v>328</v>
      </c>
      <c r="K249" s="34">
        <f>I249*(1-$C$275)*(1-$E$275)</f>
        <v>341.67026000000004</v>
      </c>
      <c r="L249" s="35">
        <f>I249*(1-$C$276)*(1-$E$275)</f>
        <v>341.67026000000004</v>
      </c>
      <c r="M249" s="35">
        <f>I249*(1-$C$277)</f>
        <v>363.47900000000004</v>
      </c>
    </row>
    <row r="250" spans="1:13" ht="33.75" customHeight="1" thickBot="1" x14ac:dyDescent="0.3">
      <c r="A250" s="29"/>
      <c r="B250" s="24" t="s">
        <v>12</v>
      </c>
      <c r="C250" s="61">
        <v>0.48</v>
      </c>
      <c r="D250" s="61" t="s">
        <v>4</v>
      </c>
      <c r="E250" s="14">
        <v>0.5</v>
      </c>
      <c r="F250" s="61" t="s">
        <v>4</v>
      </c>
      <c r="G250" s="14">
        <v>0.91</v>
      </c>
      <c r="H250" s="122"/>
      <c r="I250" s="110">
        <f>'Tabela Base Casa 7 Brasil'!I248*'Indices de Tabelas'!$C$2</f>
        <v>479.36</v>
      </c>
      <c r="J250" s="69">
        <f>ROUNDDOWN((I250*(1-$C$274)*(1-$E$274)*(1-$G$274)),0)</f>
        <v>341</v>
      </c>
      <c r="K250" s="34">
        <f>I250*(1-$C$275)*(1-$E$275)</f>
        <v>355.972736</v>
      </c>
      <c r="L250" s="35">
        <f>I250*(1-$C$276)*(1-$E$275)</f>
        <v>355.972736</v>
      </c>
      <c r="M250" s="35">
        <f>I250*(1-$C$277)</f>
        <v>378.69440000000003</v>
      </c>
    </row>
    <row r="251" spans="1:13" ht="33" customHeight="1" thickBot="1" x14ac:dyDescent="0.3">
      <c r="A251" s="30"/>
      <c r="B251" s="17" t="s">
        <v>13</v>
      </c>
      <c r="C251" s="62">
        <v>0.48</v>
      </c>
      <c r="D251" s="62" t="s">
        <v>4</v>
      </c>
      <c r="E251" s="113">
        <v>0.5</v>
      </c>
      <c r="F251" s="62" t="s">
        <v>4</v>
      </c>
      <c r="G251" s="113">
        <v>0.91</v>
      </c>
      <c r="H251" s="123"/>
      <c r="I251" s="110">
        <f>'Tabela Base Casa 7 Brasil'!I249*'Indices de Tabelas'!$C$2</f>
        <v>494.34000000000003</v>
      </c>
      <c r="J251" s="69">
        <f>ROUNDDOWN((I251*(1-$C$274)*(1-$E$274)*(1-$G$274)),0)</f>
        <v>352</v>
      </c>
      <c r="K251" s="34">
        <f>I251*(1-$C$275)*(1-$E$275)</f>
        <v>367.09688399999999</v>
      </c>
      <c r="L251" s="35">
        <f>I251*(1-$C$276)*(1-$E$275)</f>
        <v>367.09688399999999</v>
      </c>
      <c r="M251" s="35">
        <f>I251*(1-$C$277)</f>
        <v>390.52860000000004</v>
      </c>
    </row>
    <row r="252" spans="1:13" ht="15.75" thickBot="1" x14ac:dyDescent="0.3"/>
    <row r="253" spans="1:13" ht="16.5" thickBot="1" x14ac:dyDescent="0.3">
      <c r="A253" s="6" t="s">
        <v>35</v>
      </c>
      <c r="B253" s="9"/>
      <c r="C253" s="7"/>
      <c r="D253" s="7"/>
      <c r="E253" s="7"/>
      <c r="F253" s="7"/>
      <c r="G253" s="7"/>
      <c r="H253" s="7"/>
      <c r="I253" s="8"/>
      <c r="J253" s="7"/>
      <c r="K253" s="7"/>
      <c r="L253" s="7"/>
      <c r="M253" s="8"/>
    </row>
    <row r="254" spans="1:13" ht="15.75" thickBot="1" x14ac:dyDescent="0.3">
      <c r="A254" s="10"/>
      <c r="B254" s="25" t="s">
        <v>10</v>
      </c>
      <c r="C254" s="19" t="s">
        <v>1</v>
      </c>
      <c r="D254" s="20"/>
      <c r="E254" s="19" t="s">
        <v>2</v>
      </c>
      <c r="F254" s="20"/>
      <c r="G254" s="21" t="s">
        <v>3</v>
      </c>
      <c r="H254" s="26"/>
      <c r="I254" s="27" t="s">
        <v>5</v>
      </c>
      <c r="J254" s="68" t="s">
        <v>26</v>
      </c>
      <c r="K254" s="28" t="s">
        <v>39</v>
      </c>
      <c r="L254" s="28" t="s">
        <v>40</v>
      </c>
      <c r="M254" s="28" t="s">
        <v>41</v>
      </c>
    </row>
    <row r="255" spans="1:13" ht="33" customHeight="1" thickBot="1" x14ac:dyDescent="0.3">
      <c r="A255" s="29"/>
      <c r="B255" s="22" t="s">
        <v>11</v>
      </c>
      <c r="C255" s="60">
        <v>0.48</v>
      </c>
      <c r="D255" s="60" t="s">
        <v>4</v>
      </c>
      <c r="E255" s="23">
        <v>0.55000000000000004</v>
      </c>
      <c r="F255" s="60" t="s">
        <v>4</v>
      </c>
      <c r="G255" s="23">
        <v>0.93</v>
      </c>
      <c r="H255" s="170"/>
      <c r="I255" s="110">
        <f>'Tabela Base Casa 7 Brasil'!I253*'Indices de Tabelas'!$C$2</f>
        <v>433.35</v>
      </c>
      <c r="J255" s="69">
        <f>ROUNDDOWN((I255*(1-$C$274)*(1-$E$274)*(1-$G$274)),0)</f>
        <v>308</v>
      </c>
      <c r="K255" s="34">
        <f>I255*(1-$C$275)*(1-$E$275)</f>
        <v>321.80571000000003</v>
      </c>
      <c r="L255" s="35">
        <f>I255*(1-$C$276)*(1-$E$275)</f>
        <v>321.80571000000003</v>
      </c>
      <c r="M255" s="35">
        <f>I255*(1-$C$277)</f>
        <v>342.34650000000005</v>
      </c>
    </row>
    <row r="256" spans="1:13" ht="33" customHeight="1" thickBot="1" x14ac:dyDescent="0.3">
      <c r="A256" s="29"/>
      <c r="B256" s="24" t="s">
        <v>12</v>
      </c>
      <c r="C256" s="61">
        <v>0.48</v>
      </c>
      <c r="D256" s="61" t="s">
        <v>4</v>
      </c>
      <c r="E256" s="14">
        <v>0.55000000000000004</v>
      </c>
      <c r="F256" s="61" t="s">
        <v>4</v>
      </c>
      <c r="G256" s="14">
        <v>0.93</v>
      </c>
      <c r="H256" s="122"/>
      <c r="I256" s="110">
        <f>'Tabela Base Casa 7 Brasil'!I254*'Indices de Tabelas'!$C$2</f>
        <v>447.26000000000005</v>
      </c>
      <c r="J256" s="69">
        <f>ROUNDDOWN((I256*(1-$C$274)*(1-$E$274)*(1-$G$274)),0)</f>
        <v>318</v>
      </c>
      <c r="K256" s="34">
        <f>I256*(1-$C$275)*(1-$E$275)</f>
        <v>332.13527600000003</v>
      </c>
      <c r="L256" s="35">
        <f>I256*(1-$C$276)*(1-$E$275)</f>
        <v>332.13527600000003</v>
      </c>
      <c r="M256" s="35">
        <f>I256*(1-$C$277)</f>
        <v>353.33540000000005</v>
      </c>
    </row>
    <row r="257" spans="1:13" ht="33" customHeight="1" thickBot="1" x14ac:dyDescent="0.3">
      <c r="A257" s="30"/>
      <c r="B257" s="17" t="s">
        <v>13</v>
      </c>
      <c r="C257" s="62">
        <v>0.48</v>
      </c>
      <c r="D257" s="62" t="s">
        <v>4</v>
      </c>
      <c r="E257" s="113">
        <v>0.55000000000000004</v>
      </c>
      <c r="F257" s="62" t="s">
        <v>4</v>
      </c>
      <c r="G257" s="113">
        <v>0.93</v>
      </c>
      <c r="H257" s="123"/>
      <c r="I257" s="110">
        <f>'Tabela Base Casa 7 Brasil'!I255*'Indices de Tabelas'!$C$2</f>
        <v>462.24</v>
      </c>
      <c r="J257" s="69">
        <f>ROUNDDOWN((I257*(1-$C$274)*(1-$E$274)*(1-$G$274)),0)</f>
        <v>329</v>
      </c>
      <c r="K257" s="34">
        <f>I257*(1-$C$275)*(1-$E$275)</f>
        <v>343.25942399999997</v>
      </c>
      <c r="L257" s="35">
        <f>I257*(1-$C$276)*(1-$E$275)</f>
        <v>343.25942399999997</v>
      </c>
      <c r="M257" s="35">
        <f>I257*(1-$C$277)</f>
        <v>365.1696</v>
      </c>
    </row>
    <row r="258" spans="1:13" ht="15.75" customHeight="1" thickBot="1" x14ac:dyDescent="0.3"/>
    <row r="259" spans="1:13" ht="16.5" thickBot="1" x14ac:dyDescent="0.3">
      <c r="A259" s="6" t="s">
        <v>36</v>
      </c>
      <c r="B259" s="9"/>
      <c r="C259" s="7"/>
      <c r="D259" s="7"/>
      <c r="E259" s="7"/>
      <c r="F259" s="7"/>
      <c r="G259" s="7"/>
      <c r="H259" s="7"/>
      <c r="I259" s="8"/>
      <c r="J259" s="7"/>
      <c r="K259" s="7"/>
      <c r="L259" s="7"/>
      <c r="M259" s="8"/>
    </row>
    <row r="260" spans="1:13" ht="15.75" thickBot="1" x14ac:dyDescent="0.3">
      <c r="A260" s="10"/>
      <c r="B260" s="25" t="s">
        <v>10</v>
      </c>
      <c r="C260" s="19" t="s">
        <v>1</v>
      </c>
      <c r="D260" s="20"/>
      <c r="E260" s="19" t="s">
        <v>2</v>
      </c>
      <c r="F260" s="20"/>
      <c r="G260" s="21" t="s">
        <v>3</v>
      </c>
      <c r="H260" s="26"/>
      <c r="I260" s="27" t="s">
        <v>5</v>
      </c>
      <c r="J260" s="68" t="s">
        <v>26</v>
      </c>
      <c r="K260" s="28" t="s">
        <v>39</v>
      </c>
      <c r="L260" s="28" t="s">
        <v>40</v>
      </c>
      <c r="M260" s="28" t="s">
        <v>41</v>
      </c>
    </row>
    <row r="261" spans="1:13" ht="33.75" customHeight="1" thickBot="1" x14ac:dyDescent="0.3">
      <c r="A261" s="29"/>
      <c r="B261" s="22" t="s">
        <v>11</v>
      </c>
      <c r="C261" s="60">
        <v>0.57999999999999996</v>
      </c>
      <c r="D261" s="60" t="s">
        <v>4</v>
      </c>
      <c r="E261" s="23">
        <v>0.61</v>
      </c>
      <c r="F261" s="60" t="s">
        <v>4</v>
      </c>
      <c r="G261" s="23">
        <v>0.91</v>
      </c>
      <c r="H261" s="170"/>
      <c r="I261" s="110">
        <f>'Tabela Base Casa 7 Brasil'!I259*'Indices de Tabelas'!$C$2</f>
        <v>522.71554400000002</v>
      </c>
      <c r="J261" s="69">
        <f>ROUNDDOWN((I261*(1-$C$274)*(1-$E$274)*(1-$G$274)),0)</f>
        <v>372</v>
      </c>
      <c r="K261" s="34">
        <f>I261*(1-$C$275)*(1-$E$275)</f>
        <v>388.16856297440006</v>
      </c>
      <c r="L261" s="35">
        <f>I261*(1-$C$276)*(1-$E$275)</f>
        <v>388.16856297440006</v>
      </c>
      <c r="M261" s="35">
        <f>I261*(1-$C$277)</f>
        <v>412.94527976000006</v>
      </c>
    </row>
    <row r="262" spans="1:13" ht="33.75" customHeight="1" thickBot="1" x14ac:dyDescent="0.3">
      <c r="A262" s="29"/>
      <c r="B262" s="24" t="s">
        <v>12</v>
      </c>
      <c r="C262" s="61">
        <v>0.57999999999999996</v>
      </c>
      <c r="D262" s="61" t="s">
        <v>4</v>
      </c>
      <c r="E262" s="14">
        <v>0.61</v>
      </c>
      <c r="F262" s="61" t="s">
        <v>4</v>
      </c>
      <c r="G262" s="14">
        <v>0.91</v>
      </c>
      <c r="H262" s="122"/>
      <c r="I262" s="110">
        <f>'Tabela Base Casa 7 Brasil'!I260*'Indices de Tabelas'!$C$2</f>
        <v>536.07000000000005</v>
      </c>
      <c r="J262" s="69">
        <f>ROUNDDOWN((I262*(1-$C$274)*(1-$E$274)*(1-$G$274)),0)</f>
        <v>382</v>
      </c>
      <c r="K262" s="34">
        <f>I262*(1-$C$275)*(1-$E$275)</f>
        <v>398.08558200000004</v>
      </c>
      <c r="L262" s="35">
        <f>I262*(1-$C$276)*(1-$E$275)</f>
        <v>398.08558200000004</v>
      </c>
      <c r="M262" s="35">
        <f>I262*(1-$C$277)</f>
        <v>423.49530000000004</v>
      </c>
    </row>
    <row r="263" spans="1:13" ht="33.75" customHeight="1" thickBot="1" x14ac:dyDescent="0.3">
      <c r="A263" s="30"/>
      <c r="B263" s="17" t="s">
        <v>13</v>
      </c>
      <c r="C263" s="62">
        <v>0.57999999999999996</v>
      </c>
      <c r="D263" s="62" t="s">
        <v>4</v>
      </c>
      <c r="E263" s="113">
        <v>0.61</v>
      </c>
      <c r="F263" s="62" t="s">
        <v>4</v>
      </c>
      <c r="G263" s="113">
        <v>0.91</v>
      </c>
      <c r="H263" s="123"/>
      <c r="I263" s="110">
        <f>'Tabela Base Casa 7 Brasil'!I261*'Indices de Tabelas'!$C$2</f>
        <v>547.84</v>
      </c>
      <c r="J263" s="69">
        <f>ROUNDDOWN((I263*(1-$C$274)*(1-$E$274)*(1-$G$274)),0)</f>
        <v>390</v>
      </c>
      <c r="K263" s="34">
        <f>I263*(1-$C$275)*(1-$E$275)</f>
        <v>406.82598400000001</v>
      </c>
      <c r="L263" s="35">
        <f>I263*(1-$C$276)*(1-$E$275)</f>
        <v>406.82598400000001</v>
      </c>
      <c r="M263" s="35">
        <f>I263*(1-$C$277)</f>
        <v>432.79360000000003</v>
      </c>
    </row>
    <row r="264" spans="1:13" ht="15.75" thickBot="1" x14ac:dyDescent="0.3"/>
    <row r="265" spans="1:13" ht="16.5" thickBot="1" x14ac:dyDescent="0.3">
      <c r="A265" s="6" t="s">
        <v>37</v>
      </c>
      <c r="B265" s="9"/>
      <c r="C265" s="7"/>
      <c r="D265" s="7"/>
      <c r="E265" s="7"/>
      <c r="F265" s="7"/>
      <c r="G265" s="7"/>
      <c r="H265" s="7"/>
      <c r="I265" s="8"/>
      <c r="J265" s="7"/>
      <c r="K265" s="7"/>
      <c r="L265" s="7"/>
      <c r="M265" s="8"/>
    </row>
    <row r="266" spans="1:13" ht="15.75" thickBot="1" x14ac:dyDescent="0.3">
      <c r="A266" s="10"/>
      <c r="B266" s="25" t="s">
        <v>10</v>
      </c>
      <c r="C266" s="19" t="s">
        <v>1</v>
      </c>
      <c r="D266" s="20"/>
      <c r="E266" s="19" t="s">
        <v>2</v>
      </c>
      <c r="F266" s="20"/>
      <c r="G266" s="21" t="s">
        <v>3</v>
      </c>
      <c r="H266" s="26"/>
      <c r="I266" s="27" t="s">
        <v>5</v>
      </c>
      <c r="J266" s="68" t="s">
        <v>26</v>
      </c>
      <c r="K266" s="28" t="s">
        <v>39</v>
      </c>
      <c r="L266" s="28" t="s">
        <v>40</v>
      </c>
      <c r="M266" s="28" t="s">
        <v>41</v>
      </c>
    </row>
    <row r="267" spans="1:13" ht="33" customHeight="1" thickBot="1" x14ac:dyDescent="0.3">
      <c r="A267" s="29"/>
      <c r="B267" s="22" t="s">
        <v>11</v>
      </c>
      <c r="C267" s="60">
        <v>0.48</v>
      </c>
      <c r="D267" s="60" t="s">
        <v>4</v>
      </c>
      <c r="E267" s="23">
        <v>0.5</v>
      </c>
      <c r="F267" s="60" t="s">
        <v>4</v>
      </c>
      <c r="G267" s="23">
        <v>0.91</v>
      </c>
      <c r="H267" s="170"/>
      <c r="I267" s="110">
        <f>'Tabela Base Casa 7 Brasil'!I265*'Indices de Tabelas'!$C$2</f>
        <v>460.1</v>
      </c>
      <c r="J267" s="69">
        <f t="shared" ref="J267:J269" si="40">ROUNDDOWN((I267*(1-$C$274)*(1-$E$274)*(1-$G$274)),0)</f>
        <v>328</v>
      </c>
      <c r="K267" s="34">
        <f t="shared" ref="K267:K268" si="41">I267*(1-$C$275)*(1-$E$275)</f>
        <v>341.67026000000004</v>
      </c>
      <c r="L267" s="35">
        <f t="shared" ref="L267:L268" si="42">I267*(1-$C$276)*(1-$E$276)</f>
        <v>352.57463000000001</v>
      </c>
      <c r="M267" s="35">
        <f t="shared" ref="M267:M268" si="43">I267*(1-$C$277)</f>
        <v>363.47900000000004</v>
      </c>
    </row>
    <row r="268" spans="1:13" ht="33" customHeight="1" thickBot="1" x14ac:dyDescent="0.3">
      <c r="A268" s="29"/>
      <c r="B268" s="24" t="s">
        <v>12</v>
      </c>
      <c r="C268" s="61">
        <v>0.48</v>
      </c>
      <c r="D268" s="61" t="s">
        <v>4</v>
      </c>
      <c r="E268" s="14">
        <v>0.5</v>
      </c>
      <c r="F268" s="61" t="s">
        <v>4</v>
      </c>
      <c r="G268" s="14">
        <v>0.91</v>
      </c>
      <c r="H268" s="122"/>
      <c r="I268" s="110">
        <f>'Tabela Base Casa 7 Brasil'!I266*'Indices de Tabelas'!$C$2</f>
        <v>479.36</v>
      </c>
      <c r="J268" s="69">
        <f t="shared" si="40"/>
        <v>341</v>
      </c>
      <c r="K268" s="34">
        <f t="shared" si="41"/>
        <v>355.972736</v>
      </c>
      <c r="L268" s="35">
        <f t="shared" si="42"/>
        <v>367.33356800000001</v>
      </c>
      <c r="M268" s="35">
        <f t="shared" si="43"/>
        <v>378.69440000000003</v>
      </c>
    </row>
    <row r="269" spans="1:13" ht="33" customHeight="1" thickBot="1" x14ac:dyDescent="0.3">
      <c r="A269" s="30"/>
      <c r="B269" s="17" t="s">
        <v>13</v>
      </c>
      <c r="C269" s="62">
        <v>0.48</v>
      </c>
      <c r="D269" s="62" t="s">
        <v>4</v>
      </c>
      <c r="E269" s="113">
        <v>0.5</v>
      </c>
      <c r="F269" s="62" t="s">
        <v>4</v>
      </c>
      <c r="G269" s="113">
        <v>0.91</v>
      </c>
      <c r="H269" s="123"/>
      <c r="I269" s="110">
        <f>'Tabela Base Casa 7 Brasil'!I267*'Indices de Tabelas'!$C$2</f>
        <v>494.34000000000003</v>
      </c>
      <c r="J269" s="69">
        <f t="shared" si="40"/>
        <v>352</v>
      </c>
      <c r="K269" s="34">
        <f>I269*(1-$C$275)*(1-$E$275)</f>
        <v>367.09688399999999</v>
      </c>
      <c r="L269" s="35">
        <f>I269*(1-$C$276)*(1-$E$276)</f>
        <v>378.81274200000001</v>
      </c>
      <c r="M269" s="35">
        <f>I269*(1-$C$277)</f>
        <v>390.52860000000004</v>
      </c>
    </row>
    <row r="271" spans="1:13" ht="15.75" thickBot="1" x14ac:dyDescent="0.3">
      <c r="A271" s="37"/>
      <c r="B271" s="38"/>
      <c r="C271" s="38"/>
      <c r="D271" s="38"/>
      <c r="E271" s="38"/>
      <c r="F271" s="38"/>
      <c r="G271" s="38"/>
      <c r="H271" s="38"/>
      <c r="I271" s="38"/>
    </row>
    <row r="272" spans="1:13" ht="16.5" thickBot="1" x14ac:dyDescent="0.3">
      <c r="A272" s="6" t="s">
        <v>20</v>
      </c>
      <c r="B272" s="9"/>
      <c r="C272" s="7"/>
      <c r="D272" s="7"/>
      <c r="E272" s="7"/>
      <c r="F272" s="7"/>
      <c r="G272" s="7"/>
      <c r="H272" s="7"/>
      <c r="I272" s="8"/>
    </row>
    <row r="273" spans="1:9" ht="15.75" x14ac:dyDescent="0.25">
      <c r="A273" s="44" t="s">
        <v>14</v>
      </c>
      <c r="B273" s="38"/>
      <c r="C273" s="47" t="s">
        <v>15</v>
      </c>
      <c r="D273" s="48"/>
      <c r="E273" s="49"/>
      <c r="F273" s="48"/>
      <c r="G273" s="49"/>
      <c r="H273" s="50"/>
      <c r="I273" s="51"/>
    </row>
    <row r="274" spans="1:9" ht="15.75" x14ac:dyDescent="0.25">
      <c r="A274" s="45" t="s">
        <v>26</v>
      </c>
      <c r="B274" s="38"/>
      <c r="C274" s="52">
        <f>M1</f>
        <v>0.21</v>
      </c>
      <c r="D274" s="79"/>
      <c r="E274" s="80">
        <v>0.06</v>
      </c>
      <c r="F274" s="79"/>
      <c r="G274" s="80">
        <v>0.04</v>
      </c>
      <c r="H274" s="81"/>
      <c r="I274" s="82"/>
    </row>
    <row r="275" spans="1:9" ht="15.75" x14ac:dyDescent="0.25">
      <c r="A275" s="45" t="s">
        <v>16</v>
      </c>
      <c r="B275" s="38"/>
      <c r="C275" s="52">
        <f>M1</f>
        <v>0.21</v>
      </c>
      <c r="D275" s="79"/>
      <c r="E275" s="80">
        <v>0.06</v>
      </c>
      <c r="F275" s="79"/>
      <c r="G275" s="80"/>
      <c r="H275" s="81"/>
      <c r="I275" s="82"/>
    </row>
    <row r="276" spans="1:9" ht="15.75" x14ac:dyDescent="0.25">
      <c r="A276" s="45" t="s">
        <v>17</v>
      </c>
      <c r="B276" s="38"/>
      <c r="C276" s="52">
        <f>M1</f>
        <v>0.21</v>
      </c>
      <c r="D276" s="79"/>
      <c r="E276" s="80">
        <v>0.03</v>
      </c>
      <c r="F276" s="79"/>
      <c r="G276" s="80"/>
      <c r="H276" s="81"/>
      <c r="I276" s="82"/>
    </row>
    <row r="277" spans="1:9" ht="16.5" thickBot="1" x14ac:dyDescent="0.3">
      <c r="A277" s="46" t="s">
        <v>18</v>
      </c>
      <c r="B277" s="38"/>
      <c r="C277" s="52">
        <f>M1</f>
        <v>0.21</v>
      </c>
      <c r="D277" s="83"/>
      <c r="E277" s="84"/>
      <c r="F277" s="83"/>
      <c r="G277" s="84"/>
      <c r="H277" s="85"/>
      <c r="I277" s="86"/>
    </row>
    <row r="278" spans="1:9" ht="16.5" thickBot="1" x14ac:dyDescent="0.3">
      <c r="A278" s="189"/>
      <c r="B278" s="38"/>
      <c r="C278" s="190"/>
      <c r="D278" s="190"/>
      <c r="E278" s="191"/>
      <c r="F278" s="190"/>
      <c r="G278" s="191"/>
      <c r="H278" s="188"/>
      <c r="I278" s="188"/>
    </row>
    <row r="279" spans="1:9" ht="27.75" thickBot="1" x14ac:dyDescent="0.3">
      <c r="A279" s="192" t="s">
        <v>77</v>
      </c>
      <c r="B279" s="193"/>
      <c r="C279" s="90"/>
      <c r="D279" s="90"/>
      <c r="E279" s="194"/>
      <c r="F279" s="90"/>
      <c r="G279" s="194"/>
      <c r="H279" s="195"/>
      <c r="I279" s="196"/>
    </row>
    <row r="280" spans="1:9" ht="15.75" thickBot="1" x14ac:dyDescent="0.3">
      <c r="A280" s="37"/>
      <c r="B280" s="38"/>
      <c r="C280" s="39"/>
      <c r="D280" s="39"/>
      <c r="E280" s="40"/>
      <c r="F280" s="39"/>
      <c r="G280" s="40"/>
      <c r="H280" s="41"/>
      <c r="I280" s="42"/>
    </row>
    <row r="281" spans="1:9" ht="15.75" thickBot="1" x14ac:dyDescent="0.3">
      <c r="A281" s="53" t="s">
        <v>19</v>
      </c>
      <c r="B281" s="54"/>
      <c r="C281" s="55"/>
      <c r="D281" s="55"/>
      <c r="E281" s="56"/>
      <c r="F281" s="55"/>
      <c r="G281" s="56"/>
      <c r="H281" s="57"/>
      <c r="I281" s="58"/>
    </row>
  </sheetData>
  <mergeCells count="1">
    <mergeCell ref="A77:A91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84" fitToHeight="0" orientation="portrait" r:id="rId1"/>
  <rowBreaks count="7" manualBreakCount="7">
    <brk id="45" max="12" man="1"/>
    <brk id="60" max="12" man="1"/>
    <brk id="122" max="12" man="1"/>
    <brk id="176" max="12" man="1"/>
    <brk id="190" max="12" man="1"/>
    <brk id="227" max="12" man="1"/>
    <brk id="232" max="12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81"/>
  <sheetViews>
    <sheetView view="pageBreakPreview" topLeftCell="A261" zoomScaleNormal="100" zoomScaleSheetLayoutView="100" workbookViewId="0">
      <selection activeCell="R270" sqref="R270"/>
    </sheetView>
  </sheetViews>
  <sheetFormatPr defaultRowHeight="15" x14ac:dyDescent="0.25"/>
  <cols>
    <col min="1" max="1" width="33.85546875" customWidth="1"/>
    <col min="2" max="2" width="40.42578125" style="11" bestFit="1" customWidth="1"/>
    <col min="3" max="3" width="7.7109375" bestFit="1" customWidth="1"/>
    <col min="4" max="4" width="1.7109375" bestFit="1" customWidth="1"/>
    <col min="5" max="5" width="8.42578125" bestFit="1" customWidth="1"/>
    <col min="6" max="6" width="1.7109375" bestFit="1" customWidth="1"/>
    <col min="7" max="7" width="6.42578125" bestFit="1" customWidth="1"/>
    <col min="8" max="8" width="1.28515625" style="1" customWidth="1"/>
    <col min="9" max="9" width="12.85546875" style="1" customWidth="1"/>
    <col min="10" max="10" width="13.7109375" hidden="1" customWidth="1"/>
    <col min="11" max="11" width="16.7109375" hidden="1" customWidth="1"/>
    <col min="12" max="12" width="16.85546875" hidden="1" customWidth="1"/>
    <col min="13" max="13" width="14.7109375" hidden="1" customWidth="1"/>
    <col min="14" max="16" width="8.85546875" customWidth="1"/>
  </cols>
  <sheetData>
    <row r="1" spans="1:13" ht="84.75" customHeight="1" thickBot="1" x14ac:dyDescent="0.3">
      <c r="A1" s="73"/>
      <c r="B1" s="74"/>
      <c r="C1" s="73"/>
      <c r="D1" s="73"/>
      <c r="E1" s="73"/>
      <c r="F1" s="73"/>
      <c r="G1" s="73"/>
      <c r="H1" s="73"/>
      <c r="I1" s="73"/>
      <c r="J1" s="73"/>
      <c r="K1" s="73"/>
      <c r="L1" s="187" t="s">
        <v>75</v>
      </c>
      <c r="M1" s="87">
        <v>0.25</v>
      </c>
    </row>
    <row r="2" spans="1:13" ht="9.9499999999999993" customHeight="1" thickBot="1" x14ac:dyDescent="0.3">
      <c r="A2" s="71"/>
      <c r="B2" s="72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16.5" customHeight="1" thickBot="1" x14ac:dyDescent="0.3">
      <c r="A3" s="36" t="s">
        <v>76</v>
      </c>
      <c r="B3" s="31"/>
      <c r="C3" s="32"/>
      <c r="D3" s="32"/>
      <c r="E3" s="32"/>
      <c r="F3" s="32"/>
      <c r="G3" s="32"/>
      <c r="H3" s="32"/>
      <c r="I3" s="33"/>
      <c r="J3" s="32"/>
      <c r="K3" s="32"/>
      <c r="L3" s="32"/>
      <c r="M3" s="33"/>
    </row>
    <row r="4" spans="1:13" ht="16.5" thickBot="1" x14ac:dyDescent="0.3">
      <c r="A4" s="189"/>
      <c r="B4" s="38"/>
      <c r="C4" s="190"/>
      <c r="D4" s="190"/>
      <c r="E4" s="191"/>
      <c r="F4" s="190"/>
      <c r="G4" s="191"/>
      <c r="H4" s="188"/>
      <c r="I4" s="188"/>
    </row>
    <row r="5" spans="1:13" ht="27.75" thickBot="1" x14ac:dyDescent="0.3">
      <c r="A5" s="192" t="s">
        <v>77</v>
      </c>
      <c r="B5" s="193"/>
      <c r="C5" s="90"/>
      <c r="D5" s="90"/>
      <c r="E5" s="194"/>
      <c r="F5" s="90"/>
      <c r="G5" s="194"/>
      <c r="H5" s="195"/>
      <c r="I5" s="196"/>
    </row>
    <row r="6" spans="1:13" ht="21.75" customHeight="1" thickBot="1" x14ac:dyDescent="0.3">
      <c r="A6" s="5"/>
      <c r="B6" s="12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32.25" thickBot="1" x14ac:dyDescent="0.3">
      <c r="A7" s="64" t="s">
        <v>25</v>
      </c>
      <c r="B7" s="65"/>
      <c r="C7" s="66"/>
      <c r="D7" s="66"/>
      <c r="E7" s="66"/>
      <c r="F7" s="66"/>
      <c r="G7" s="66"/>
      <c r="H7" s="66"/>
      <c r="I7" s="66"/>
      <c r="J7" s="66"/>
      <c r="K7" s="66"/>
      <c r="L7" s="66"/>
      <c r="M7" s="67"/>
    </row>
    <row r="8" spans="1:13" ht="15.75" thickBot="1" x14ac:dyDescent="0.3">
      <c r="A8" s="30"/>
      <c r="B8" s="38"/>
      <c r="C8" s="95"/>
      <c r="D8" s="96"/>
      <c r="E8" s="97"/>
      <c r="F8" s="96"/>
      <c r="G8" s="97"/>
      <c r="H8" s="2"/>
      <c r="I8" s="98"/>
    </row>
    <row r="9" spans="1:13" ht="16.5" thickBot="1" x14ac:dyDescent="0.3">
      <c r="A9" s="6" t="s">
        <v>46</v>
      </c>
      <c r="B9" s="99"/>
      <c r="C9" s="7"/>
      <c r="D9" s="7"/>
      <c r="E9" s="7"/>
      <c r="F9" s="7"/>
      <c r="G9" s="7"/>
      <c r="H9" s="7"/>
      <c r="I9" s="8"/>
      <c r="J9" s="7"/>
      <c r="K9" s="7"/>
      <c r="L9" s="7"/>
      <c r="M9" s="8"/>
    </row>
    <row r="10" spans="1:13" ht="15.75" customHeight="1" thickBot="1" x14ac:dyDescent="0.3">
      <c r="A10" s="100"/>
      <c r="B10" s="101" t="s">
        <v>9</v>
      </c>
      <c r="C10" s="102" t="s">
        <v>1</v>
      </c>
      <c r="D10" s="103"/>
      <c r="E10" s="102" t="s">
        <v>2</v>
      </c>
      <c r="F10" s="103"/>
      <c r="G10" s="104" t="s">
        <v>3</v>
      </c>
      <c r="H10" s="105"/>
      <c r="I10" s="106" t="s">
        <v>5</v>
      </c>
      <c r="J10" s="68" t="s">
        <v>26</v>
      </c>
      <c r="K10" s="28" t="s">
        <v>39</v>
      </c>
      <c r="L10" s="28" t="s">
        <v>40</v>
      </c>
      <c r="M10" s="28" t="s">
        <v>41</v>
      </c>
    </row>
    <row r="11" spans="1:13" ht="15.75" customHeight="1" thickBot="1" x14ac:dyDescent="0.3">
      <c r="A11" s="29"/>
      <c r="B11" s="107" t="s">
        <v>23</v>
      </c>
      <c r="C11" s="108">
        <v>1.2</v>
      </c>
      <c r="D11" s="108" t="s">
        <v>4</v>
      </c>
      <c r="E11" s="109">
        <v>0.9</v>
      </c>
      <c r="F11" s="108" t="s">
        <v>4</v>
      </c>
      <c r="G11" s="109">
        <v>0.78</v>
      </c>
      <c r="H11" s="2"/>
      <c r="I11" s="110">
        <f>'Tabela Base Casa 7 Brasil'!I9*'Indices de Tabelas'!$C$2</f>
        <v>1136.2293144208038</v>
      </c>
      <c r="J11" s="69">
        <f t="shared" ref="J11:J19" si="0">ROUNDDOWN((I11*(1-$C$274)*(1-$E$274)*(1-$G$274)),0)</f>
        <v>769</v>
      </c>
      <c r="K11" s="34">
        <f t="shared" ref="K11:K19" si="1">I11*(1-$C$275)*(1-$E$275)</f>
        <v>801.04166666666663</v>
      </c>
      <c r="L11" s="35">
        <f t="shared" ref="L11:L19" si="2">I11*(1-$C$276)*(1-$E$275)</f>
        <v>801.04166666666663</v>
      </c>
      <c r="M11" s="35">
        <f t="shared" ref="M11:M19" si="3">I11*(1-$C$277)</f>
        <v>852.17198581560285</v>
      </c>
    </row>
    <row r="12" spans="1:13" ht="15.75" customHeight="1" thickBot="1" x14ac:dyDescent="0.3">
      <c r="A12" s="29"/>
      <c r="B12" s="24" t="s">
        <v>23</v>
      </c>
      <c r="C12" s="13">
        <v>1.4</v>
      </c>
      <c r="D12" s="13" t="s">
        <v>4</v>
      </c>
      <c r="E12" s="14">
        <v>0.9</v>
      </c>
      <c r="F12" s="13" t="s">
        <v>4</v>
      </c>
      <c r="G12" s="14">
        <v>0.78</v>
      </c>
      <c r="H12" s="2"/>
      <c r="I12" s="110">
        <f>'Tabela Base Casa 7 Brasil'!I10*'Indices de Tabelas'!$C$2</f>
        <v>1190.8983451536644</v>
      </c>
      <c r="J12" s="69">
        <f t="shared" si="0"/>
        <v>806</v>
      </c>
      <c r="K12" s="34">
        <f t="shared" si="1"/>
        <v>839.58333333333337</v>
      </c>
      <c r="L12" s="35">
        <f t="shared" si="2"/>
        <v>839.58333333333337</v>
      </c>
      <c r="M12" s="35">
        <f t="shared" si="3"/>
        <v>893.17375886524837</v>
      </c>
    </row>
    <row r="13" spans="1:13" ht="15.75" customHeight="1" thickBot="1" x14ac:dyDescent="0.3">
      <c r="A13" s="29"/>
      <c r="B13" s="107" t="s">
        <v>23</v>
      </c>
      <c r="C13" s="13">
        <v>1.35</v>
      </c>
      <c r="D13" s="13" t="s">
        <v>4</v>
      </c>
      <c r="E13" s="14">
        <v>1.35</v>
      </c>
      <c r="F13" s="13" t="s">
        <v>4</v>
      </c>
      <c r="G13" s="14">
        <v>0.78</v>
      </c>
      <c r="H13" s="2"/>
      <c r="I13" s="110">
        <f>'Tabela Base Casa 7 Brasil'!I11*'Indices de Tabelas'!$C$2</f>
        <v>1499.7044917257685</v>
      </c>
      <c r="J13" s="69">
        <f t="shared" si="0"/>
        <v>1015</v>
      </c>
      <c r="K13" s="34">
        <f t="shared" si="1"/>
        <v>1057.291666666667</v>
      </c>
      <c r="L13" s="35">
        <f t="shared" si="2"/>
        <v>1057.291666666667</v>
      </c>
      <c r="M13" s="35">
        <f t="shared" si="3"/>
        <v>1124.7783687943265</v>
      </c>
    </row>
    <row r="14" spans="1:13" ht="15.75" customHeight="1" thickBot="1" x14ac:dyDescent="0.3">
      <c r="A14" s="29"/>
      <c r="B14" s="24" t="s">
        <v>24</v>
      </c>
      <c r="C14" s="108">
        <v>1.2</v>
      </c>
      <c r="D14" s="108" t="s">
        <v>4</v>
      </c>
      <c r="E14" s="109">
        <v>0.9</v>
      </c>
      <c r="F14" s="108" t="s">
        <v>4</v>
      </c>
      <c r="G14" s="109">
        <v>0.78</v>
      </c>
      <c r="H14" s="2"/>
      <c r="I14" s="110">
        <f>'Tabela Base Casa 7 Brasil'!I12*'Indices de Tabelas'!$C$2</f>
        <v>1170.2127659574471</v>
      </c>
      <c r="J14" s="69">
        <f t="shared" si="0"/>
        <v>792</v>
      </c>
      <c r="K14" s="34">
        <f t="shared" si="1"/>
        <v>825.00000000000023</v>
      </c>
      <c r="L14" s="35">
        <f t="shared" si="2"/>
        <v>825.00000000000023</v>
      </c>
      <c r="M14" s="35">
        <f t="shared" si="3"/>
        <v>877.65957446808534</v>
      </c>
    </row>
    <row r="15" spans="1:13" ht="15.75" customHeight="1" thickBot="1" x14ac:dyDescent="0.3">
      <c r="A15" s="29"/>
      <c r="B15" s="24" t="s">
        <v>24</v>
      </c>
      <c r="C15" s="13">
        <v>1.4</v>
      </c>
      <c r="D15" s="13" t="s">
        <v>4</v>
      </c>
      <c r="E15" s="14">
        <v>0.9</v>
      </c>
      <c r="F15" s="13" t="s">
        <v>4</v>
      </c>
      <c r="G15" s="14">
        <v>0.78</v>
      </c>
      <c r="H15" s="2"/>
      <c r="I15" s="110">
        <f>'Tabela Base Casa 7 Brasil'!I13*'Indices de Tabelas'!$C$2</f>
        <v>1239.6572104018912</v>
      </c>
      <c r="J15" s="69">
        <f t="shared" si="0"/>
        <v>839</v>
      </c>
      <c r="K15" s="34">
        <f t="shared" si="1"/>
        <v>873.95833333333326</v>
      </c>
      <c r="L15" s="35">
        <f t="shared" si="2"/>
        <v>873.95833333333326</v>
      </c>
      <c r="M15" s="35">
        <f t="shared" si="3"/>
        <v>929.74290780141837</v>
      </c>
    </row>
    <row r="16" spans="1:13" ht="15.75" customHeight="1" thickBot="1" x14ac:dyDescent="0.3">
      <c r="A16" s="29"/>
      <c r="B16" s="24" t="s">
        <v>24</v>
      </c>
      <c r="C16" s="13">
        <v>1.35</v>
      </c>
      <c r="D16" s="13" t="s">
        <v>4</v>
      </c>
      <c r="E16" s="14">
        <v>1.35</v>
      </c>
      <c r="F16" s="13" t="s">
        <v>4</v>
      </c>
      <c r="G16" s="14">
        <v>0.78</v>
      </c>
      <c r="H16" s="2"/>
      <c r="I16" s="110">
        <f>'Tabela Base Casa 7 Brasil'!I14*'Indices de Tabelas'!$C$2</f>
        <v>1635.6382978723402</v>
      </c>
      <c r="J16" s="69">
        <f t="shared" si="0"/>
        <v>1107</v>
      </c>
      <c r="K16" s="34">
        <f t="shared" si="1"/>
        <v>1153.1249999999998</v>
      </c>
      <c r="L16" s="35">
        <f t="shared" si="2"/>
        <v>1153.1249999999998</v>
      </c>
      <c r="M16" s="35">
        <f t="shared" si="3"/>
        <v>1226.7287234042551</v>
      </c>
    </row>
    <row r="17" spans="1:13" ht="15.75" customHeight="1" thickBot="1" x14ac:dyDescent="0.3">
      <c r="A17" s="29"/>
      <c r="B17" s="107" t="s">
        <v>47</v>
      </c>
      <c r="C17" s="108">
        <v>1.2</v>
      </c>
      <c r="D17" s="108" t="s">
        <v>4</v>
      </c>
      <c r="E17" s="109">
        <v>0.9</v>
      </c>
      <c r="F17" s="108" t="s">
        <v>4</v>
      </c>
      <c r="G17" s="109">
        <v>0.78</v>
      </c>
      <c r="H17" s="2"/>
      <c r="I17" s="110">
        <f>'Tabela Base Casa 7 Brasil'!I15*'Indices de Tabelas'!$C$2</f>
        <v>1170.2127659574471</v>
      </c>
      <c r="J17" s="69">
        <f t="shared" si="0"/>
        <v>792</v>
      </c>
      <c r="K17" s="34">
        <f t="shared" si="1"/>
        <v>825.00000000000023</v>
      </c>
      <c r="L17" s="35">
        <f t="shared" si="2"/>
        <v>825.00000000000023</v>
      </c>
      <c r="M17" s="35">
        <f t="shared" si="3"/>
        <v>877.65957446808534</v>
      </c>
    </row>
    <row r="18" spans="1:13" ht="15.75" customHeight="1" thickBot="1" x14ac:dyDescent="0.3">
      <c r="A18" s="29"/>
      <c r="B18" s="24" t="s">
        <v>48</v>
      </c>
      <c r="C18" s="13">
        <v>1</v>
      </c>
      <c r="D18" s="13" t="s">
        <v>4</v>
      </c>
      <c r="E18" s="14">
        <v>1</v>
      </c>
      <c r="F18" s="13" t="s">
        <v>4</v>
      </c>
      <c r="G18" s="14">
        <v>0.78</v>
      </c>
      <c r="H18" s="2"/>
      <c r="I18" s="110">
        <f>'Tabela Base Casa 7 Brasil'!I16*'Indices de Tabelas'!$C$2</f>
        <v>1162.8250591016551</v>
      </c>
      <c r="J18" s="69">
        <f t="shared" si="0"/>
        <v>787</v>
      </c>
      <c r="K18" s="34">
        <f t="shared" si="1"/>
        <v>819.79166666666686</v>
      </c>
      <c r="L18" s="35">
        <f t="shared" si="2"/>
        <v>819.79166666666686</v>
      </c>
      <c r="M18" s="35">
        <f t="shared" si="3"/>
        <v>872.11879432624141</v>
      </c>
    </row>
    <row r="19" spans="1:13" ht="15.75" customHeight="1" thickBot="1" x14ac:dyDescent="0.3">
      <c r="A19" s="29"/>
      <c r="B19" s="24" t="s">
        <v>48</v>
      </c>
      <c r="C19" s="112">
        <v>1.3</v>
      </c>
      <c r="D19" s="15" t="s">
        <v>4</v>
      </c>
      <c r="E19" s="113">
        <v>1.3</v>
      </c>
      <c r="F19" s="15" t="s">
        <v>4</v>
      </c>
      <c r="G19" s="113">
        <v>0.78</v>
      </c>
      <c r="H19" s="114"/>
      <c r="I19" s="110">
        <f>'Tabela Base Casa 7 Brasil'!I17*'Indices de Tabelas'!$C$2</f>
        <v>1442.0803782505909</v>
      </c>
      <c r="J19" s="69">
        <f t="shared" si="0"/>
        <v>976</v>
      </c>
      <c r="K19" s="34">
        <f t="shared" si="1"/>
        <v>1016.6666666666665</v>
      </c>
      <c r="L19" s="35">
        <f t="shared" si="2"/>
        <v>1016.6666666666665</v>
      </c>
      <c r="M19" s="35">
        <f t="shared" si="3"/>
        <v>1081.5602836879432</v>
      </c>
    </row>
    <row r="20" spans="1:13" ht="15.75" customHeight="1" thickBot="1" x14ac:dyDescent="0.3">
      <c r="A20" s="29"/>
      <c r="B20" s="116"/>
      <c r="C20" s="96"/>
      <c r="D20" s="96"/>
      <c r="E20" s="117"/>
      <c r="F20" s="96"/>
      <c r="G20" s="117"/>
      <c r="H20" s="114"/>
      <c r="I20" s="98"/>
    </row>
    <row r="21" spans="1:13" ht="16.5" thickBot="1" x14ac:dyDescent="0.3">
      <c r="A21" s="6" t="s">
        <v>22</v>
      </c>
      <c r="B21" s="9"/>
      <c r="C21" s="7"/>
      <c r="D21" s="7"/>
      <c r="E21" s="7"/>
      <c r="F21" s="7"/>
      <c r="G21" s="7"/>
      <c r="H21" s="7"/>
      <c r="I21" s="8"/>
      <c r="J21" s="7"/>
      <c r="K21" s="7"/>
      <c r="L21" s="7"/>
      <c r="M21" s="8"/>
    </row>
    <row r="22" spans="1:13" ht="15.75" customHeight="1" thickBot="1" x14ac:dyDescent="0.3">
      <c r="A22" s="10"/>
      <c r="B22" s="101" t="s">
        <v>9</v>
      </c>
      <c r="C22" s="102" t="s">
        <v>1</v>
      </c>
      <c r="D22" s="103"/>
      <c r="E22" s="102" t="s">
        <v>2</v>
      </c>
      <c r="F22" s="103"/>
      <c r="G22" s="104" t="s">
        <v>3</v>
      </c>
      <c r="H22" s="118"/>
      <c r="I22" s="106" t="s">
        <v>5</v>
      </c>
      <c r="J22" s="68" t="s">
        <v>26</v>
      </c>
      <c r="K22" s="28" t="s">
        <v>39</v>
      </c>
      <c r="L22" s="28" t="s">
        <v>40</v>
      </c>
      <c r="M22" s="28" t="s">
        <v>41</v>
      </c>
    </row>
    <row r="23" spans="1:13" ht="15.75" customHeight="1" thickBot="1" x14ac:dyDescent="0.3">
      <c r="A23" s="3"/>
      <c r="B23" s="119" t="s">
        <v>23</v>
      </c>
      <c r="C23" s="108">
        <v>1.2</v>
      </c>
      <c r="D23" s="108" t="s">
        <v>4</v>
      </c>
      <c r="E23" s="109">
        <v>0.9</v>
      </c>
      <c r="F23" s="108" t="s">
        <v>4</v>
      </c>
      <c r="G23" s="109">
        <v>0.78</v>
      </c>
      <c r="H23" s="120"/>
      <c r="I23" s="110">
        <f>'Tabela Base Casa 7 Brasil'!I21*'Indices de Tabelas'!$C$2</f>
        <v>1223.4042553191489</v>
      </c>
      <c r="J23" s="69">
        <f t="shared" ref="J23:J38" si="4">ROUNDDOWN((I23*(1-$C$274)*(1-$E$274)*(1-$G$274)),0)</f>
        <v>828</v>
      </c>
      <c r="K23" s="34">
        <f t="shared" ref="K23:K38" si="5">I23*(1-$C$275)*(1-$E$275)</f>
        <v>862.49999999999989</v>
      </c>
      <c r="L23" s="35">
        <f t="shared" ref="L23:L38" si="6">I23*(1-$C$276)*(1-$E$275)</f>
        <v>862.49999999999989</v>
      </c>
      <c r="M23" s="35">
        <f t="shared" ref="M23:M38" si="7">I23*(1-$C$277)</f>
        <v>917.55319148936167</v>
      </c>
    </row>
    <row r="24" spans="1:13" ht="15.75" customHeight="1" thickBot="1" x14ac:dyDescent="0.3">
      <c r="A24" s="3"/>
      <c r="B24" s="121" t="s">
        <v>23</v>
      </c>
      <c r="C24" s="13">
        <v>1.4</v>
      </c>
      <c r="D24" s="13" t="s">
        <v>4</v>
      </c>
      <c r="E24" s="14">
        <v>0.9</v>
      </c>
      <c r="F24" s="13" t="s">
        <v>4</v>
      </c>
      <c r="G24" s="14">
        <v>0.78</v>
      </c>
      <c r="H24" s="122"/>
      <c r="I24" s="110">
        <f>'Tabela Base Casa 7 Brasil'!I22*'Indices de Tabelas'!$C$2</f>
        <v>1276.5957446808511</v>
      </c>
      <c r="J24" s="69">
        <f t="shared" si="4"/>
        <v>864</v>
      </c>
      <c r="K24" s="34">
        <f t="shared" si="5"/>
        <v>900</v>
      </c>
      <c r="L24" s="35">
        <f t="shared" si="6"/>
        <v>900</v>
      </c>
      <c r="M24" s="35">
        <f t="shared" si="7"/>
        <v>957.44680851063833</v>
      </c>
    </row>
    <row r="25" spans="1:13" ht="15.75" customHeight="1" thickBot="1" x14ac:dyDescent="0.3">
      <c r="A25" s="3"/>
      <c r="B25" s="121" t="s">
        <v>23</v>
      </c>
      <c r="C25" s="13">
        <v>1.6</v>
      </c>
      <c r="D25" s="13" t="s">
        <v>4</v>
      </c>
      <c r="E25" s="14">
        <v>1</v>
      </c>
      <c r="F25" s="13" t="s">
        <v>4</v>
      </c>
      <c r="G25" s="14">
        <v>0.78</v>
      </c>
      <c r="H25" s="122"/>
      <c r="I25" s="110">
        <f>'Tabela Base Casa 7 Brasil'!I23*'Indices de Tabelas'!$C$2</f>
        <v>1437.6477541371162</v>
      </c>
      <c r="J25" s="69">
        <f t="shared" si="4"/>
        <v>973</v>
      </c>
      <c r="K25" s="34">
        <f t="shared" si="5"/>
        <v>1013.5416666666669</v>
      </c>
      <c r="L25" s="35">
        <f t="shared" si="6"/>
        <v>1013.5416666666669</v>
      </c>
      <c r="M25" s="35">
        <f t="shared" si="7"/>
        <v>1078.2358156028372</v>
      </c>
    </row>
    <row r="26" spans="1:13" ht="15.75" customHeight="1" thickBot="1" x14ac:dyDescent="0.3">
      <c r="A26" s="3"/>
      <c r="B26" s="121" t="s">
        <v>23</v>
      </c>
      <c r="C26" s="13">
        <v>1.8</v>
      </c>
      <c r="D26" s="13" t="s">
        <v>4</v>
      </c>
      <c r="E26" s="14">
        <v>1</v>
      </c>
      <c r="F26" s="13" t="s">
        <v>4</v>
      </c>
      <c r="G26" s="14">
        <v>0.78</v>
      </c>
      <c r="H26" s="122"/>
      <c r="I26" s="110">
        <f>'Tabela Base Casa 7 Brasil'!I24*'Indices de Tabelas'!$C$2</f>
        <v>1498.2269503546099</v>
      </c>
      <c r="J26" s="69">
        <f t="shared" si="4"/>
        <v>1014</v>
      </c>
      <c r="K26" s="34">
        <f t="shared" si="5"/>
        <v>1056.2499999999998</v>
      </c>
      <c r="L26" s="35">
        <f t="shared" si="6"/>
        <v>1056.2499999999998</v>
      </c>
      <c r="M26" s="35">
        <f t="shared" si="7"/>
        <v>1123.6702127659573</v>
      </c>
    </row>
    <row r="27" spans="1:13" ht="15.75" customHeight="1" thickBot="1" x14ac:dyDescent="0.3">
      <c r="A27" s="3"/>
      <c r="B27" s="121" t="s">
        <v>23</v>
      </c>
      <c r="C27" s="13">
        <v>2</v>
      </c>
      <c r="D27" s="13" t="s">
        <v>4</v>
      </c>
      <c r="E27" s="14">
        <v>1</v>
      </c>
      <c r="F27" s="13" t="s">
        <v>4</v>
      </c>
      <c r="G27" s="14">
        <v>0.78</v>
      </c>
      <c r="H27" s="122"/>
      <c r="I27" s="110">
        <f>'Tabela Base Casa 7 Brasil'!I25*'Indices de Tabelas'!$C$2</f>
        <v>1561.7612293144209</v>
      </c>
      <c r="J27" s="69">
        <f t="shared" si="4"/>
        <v>1057</v>
      </c>
      <c r="K27" s="34">
        <f t="shared" si="5"/>
        <v>1101.0416666666667</v>
      </c>
      <c r="L27" s="35">
        <f t="shared" si="6"/>
        <v>1101.0416666666667</v>
      </c>
      <c r="M27" s="35">
        <f t="shared" si="7"/>
        <v>1171.3209219858156</v>
      </c>
    </row>
    <row r="28" spans="1:13" ht="15.75" customHeight="1" thickBot="1" x14ac:dyDescent="0.3">
      <c r="A28" s="3"/>
      <c r="B28" s="121" t="s">
        <v>23</v>
      </c>
      <c r="C28" s="13">
        <v>2.2000000000000002</v>
      </c>
      <c r="D28" s="13" t="s">
        <v>4</v>
      </c>
      <c r="E28" s="14">
        <v>1.1000000000000001</v>
      </c>
      <c r="F28" s="13" t="s">
        <v>4</v>
      </c>
      <c r="G28" s="14">
        <v>0.78</v>
      </c>
      <c r="H28" s="122"/>
      <c r="I28" s="110">
        <f>'Tabela Base Casa 7 Brasil'!I26*'Indices de Tabelas'!$C$2</f>
        <v>1767.1394799054374</v>
      </c>
      <c r="J28" s="69">
        <f t="shared" si="4"/>
        <v>1196</v>
      </c>
      <c r="K28" s="34">
        <f t="shared" si="5"/>
        <v>1245.8333333333333</v>
      </c>
      <c r="L28" s="35">
        <f t="shared" si="6"/>
        <v>1245.8333333333333</v>
      </c>
      <c r="M28" s="35">
        <f t="shared" si="7"/>
        <v>1325.3546099290779</v>
      </c>
    </row>
    <row r="29" spans="1:13" ht="15.75" customHeight="1" thickBot="1" x14ac:dyDescent="0.3">
      <c r="A29" s="3"/>
      <c r="B29" s="17" t="s">
        <v>23</v>
      </c>
      <c r="C29" s="15">
        <v>1.35</v>
      </c>
      <c r="D29" s="15" t="s">
        <v>4</v>
      </c>
      <c r="E29" s="113">
        <v>1.35</v>
      </c>
      <c r="F29" s="15" t="s">
        <v>4</v>
      </c>
      <c r="G29" s="113">
        <v>0.78</v>
      </c>
      <c r="H29" s="123"/>
      <c r="I29" s="110">
        <f>'Tabela Base Casa 7 Brasil'!I27*'Indices de Tabelas'!$C$2</f>
        <v>1496.7494089834518</v>
      </c>
      <c r="J29" s="69">
        <f t="shared" si="4"/>
        <v>1013</v>
      </c>
      <c r="K29" s="34">
        <f t="shared" si="5"/>
        <v>1055.2083333333335</v>
      </c>
      <c r="L29" s="35">
        <f t="shared" si="6"/>
        <v>1055.2083333333335</v>
      </c>
      <c r="M29" s="35">
        <f t="shared" si="7"/>
        <v>1122.5620567375888</v>
      </c>
    </row>
    <row r="30" spans="1:13" ht="15.75" customHeight="1" thickBot="1" x14ac:dyDescent="0.3">
      <c r="A30" s="3"/>
      <c r="B30" s="119" t="s">
        <v>24</v>
      </c>
      <c r="C30" s="108">
        <v>1.2</v>
      </c>
      <c r="D30" s="108" t="s">
        <v>4</v>
      </c>
      <c r="E30" s="109">
        <v>0.9</v>
      </c>
      <c r="F30" s="108" t="s">
        <v>4</v>
      </c>
      <c r="G30" s="109">
        <v>0.78</v>
      </c>
      <c r="H30" s="120"/>
      <c r="I30" s="110">
        <f>'Tabela Base Casa 7 Brasil'!I28*'Indices de Tabelas'!$C$2</f>
        <v>1255.9101654846338</v>
      </c>
      <c r="J30" s="69">
        <f t="shared" si="4"/>
        <v>850</v>
      </c>
      <c r="K30" s="34">
        <f t="shared" si="5"/>
        <v>885.41666666666686</v>
      </c>
      <c r="L30" s="35">
        <f t="shared" si="6"/>
        <v>885.41666666666686</v>
      </c>
      <c r="M30" s="35">
        <f t="shared" si="7"/>
        <v>941.93262411347541</v>
      </c>
    </row>
    <row r="31" spans="1:13" ht="15.75" customHeight="1" thickBot="1" x14ac:dyDescent="0.3">
      <c r="A31" s="3"/>
      <c r="B31" s="121" t="s">
        <v>24</v>
      </c>
      <c r="C31" s="13">
        <v>1.4</v>
      </c>
      <c r="D31" s="13" t="s">
        <v>4</v>
      </c>
      <c r="E31" s="14">
        <v>0.9</v>
      </c>
      <c r="F31" s="13" t="s">
        <v>4</v>
      </c>
      <c r="G31" s="14">
        <v>0.78</v>
      </c>
      <c r="H31" s="122"/>
      <c r="I31" s="110">
        <f>'Tabela Base Casa 7 Brasil'!I29*'Indices de Tabelas'!$C$2</f>
        <v>1315.0118203309692</v>
      </c>
      <c r="J31" s="69">
        <f t="shared" si="4"/>
        <v>890</v>
      </c>
      <c r="K31" s="34">
        <f t="shared" si="5"/>
        <v>927.08333333333314</v>
      </c>
      <c r="L31" s="35">
        <f t="shared" si="6"/>
        <v>927.08333333333314</v>
      </c>
      <c r="M31" s="35">
        <f t="shared" si="7"/>
        <v>986.25886524822681</v>
      </c>
    </row>
    <row r="32" spans="1:13" ht="15.75" customHeight="1" thickBot="1" x14ac:dyDescent="0.3">
      <c r="A32" s="3"/>
      <c r="B32" s="121" t="s">
        <v>24</v>
      </c>
      <c r="C32" s="13">
        <v>1.6</v>
      </c>
      <c r="D32" s="13" t="s">
        <v>4</v>
      </c>
      <c r="E32" s="14">
        <v>1</v>
      </c>
      <c r="F32" s="13" t="s">
        <v>4</v>
      </c>
      <c r="G32" s="14">
        <v>0.78</v>
      </c>
      <c r="H32" s="122"/>
      <c r="I32" s="110">
        <f>'Tabela Base Casa 7 Brasil'!I30*'Indices de Tabelas'!$C$2</f>
        <v>1486.4066193853432</v>
      </c>
      <c r="J32" s="69">
        <f t="shared" si="4"/>
        <v>1006</v>
      </c>
      <c r="K32" s="34">
        <f t="shared" si="5"/>
        <v>1047.916666666667</v>
      </c>
      <c r="L32" s="35">
        <f t="shared" si="6"/>
        <v>1047.916666666667</v>
      </c>
      <c r="M32" s="35">
        <f t="shared" si="7"/>
        <v>1114.8049645390074</v>
      </c>
    </row>
    <row r="33" spans="1:13" ht="15.75" customHeight="1" thickBot="1" x14ac:dyDescent="0.3">
      <c r="A33" s="3"/>
      <c r="B33" s="121" t="s">
        <v>24</v>
      </c>
      <c r="C33" s="13">
        <v>1.8</v>
      </c>
      <c r="D33" s="13" t="s">
        <v>4</v>
      </c>
      <c r="E33" s="14">
        <v>1</v>
      </c>
      <c r="F33" s="13" t="s">
        <v>4</v>
      </c>
      <c r="G33" s="14">
        <v>0.78</v>
      </c>
      <c r="H33" s="122"/>
      <c r="I33" s="110">
        <f>'Tabela Base Casa 7 Brasil'!I31*'Indices de Tabelas'!$C$2</f>
        <v>1578.0141843971633</v>
      </c>
      <c r="J33" s="69">
        <f t="shared" si="4"/>
        <v>1068</v>
      </c>
      <c r="K33" s="34">
        <f t="shared" si="5"/>
        <v>1112.5</v>
      </c>
      <c r="L33" s="35">
        <f t="shared" si="6"/>
        <v>1112.5</v>
      </c>
      <c r="M33" s="35">
        <f t="shared" si="7"/>
        <v>1183.5106382978724</v>
      </c>
    </row>
    <row r="34" spans="1:13" ht="15.75" customHeight="1" thickBot="1" x14ac:dyDescent="0.3">
      <c r="A34" s="3"/>
      <c r="B34" s="121" t="s">
        <v>24</v>
      </c>
      <c r="C34" s="13">
        <v>2</v>
      </c>
      <c r="D34" s="13" t="s">
        <v>4</v>
      </c>
      <c r="E34" s="14">
        <v>1</v>
      </c>
      <c r="F34" s="13" t="s">
        <v>4</v>
      </c>
      <c r="G34" s="14">
        <v>0.78</v>
      </c>
      <c r="H34" s="122"/>
      <c r="I34" s="110">
        <f>'Tabela Base Casa 7 Brasil'!I32*'Indices de Tabelas'!$C$2</f>
        <v>1647.4586288416076</v>
      </c>
      <c r="J34" s="69">
        <f t="shared" si="4"/>
        <v>1115</v>
      </c>
      <c r="K34" s="34">
        <f t="shared" si="5"/>
        <v>1161.4583333333333</v>
      </c>
      <c r="L34" s="35">
        <f t="shared" si="6"/>
        <v>1161.4583333333333</v>
      </c>
      <c r="M34" s="35">
        <f t="shared" si="7"/>
        <v>1235.5939716312057</v>
      </c>
    </row>
    <row r="35" spans="1:13" ht="15.75" customHeight="1" thickBot="1" x14ac:dyDescent="0.3">
      <c r="A35" s="3"/>
      <c r="B35" s="121" t="s">
        <v>24</v>
      </c>
      <c r="C35" s="13">
        <v>2.2000000000000002</v>
      </c>
      <c r="D35" s="13" t="s">
        <v>4</v>
      </c>
      <c r="E35" s="14">
        <v>1.1000000000000001</v>
      </c>
      <c r="F35" s="13" t="s">
        <v>4</v>
      </c>
      <c r="G35" s="14">
        <v>0.78</v>
      </c>
      <c r="H35" s="14">
        <v>0.78</v>
      </c>
      <c r="I35" s="110">
        <f>'Tabela Base Casa 7 Brasil'!I33*'Indices de Tabelas'!$C$2</f>
        <v>1945.9219858156027</v>
      </c>
      <c r="J35" s="69">
        <f t="shared" si="4"/>
        <v>1317</v>
      </c>
      <c r="K35" s="34">
        <f t="shared" si="5"/>
        <v>1371.8749999999998</v>
      </c>
      <c r="L35" s="35">
        <f t="shared" si="6"/>
        <v>1371.8749999999998</v>
      </c>
      <c r="M35" s="35">
        <f t="shared" si="7"/>
        <v>1459.441489361702</v>
      </c>
    </row>
    <row r="36" spans="1:13" ht="15.75" customHeight="1" thickBot="1" x14ac:dyDescent="0.3">
      <c r="A36" s="3"/>
      <c r="B36" s="17" t="s">
        <v>24</v>
      </c>
      <c r="C36" s="15">
        <v>1.35</v>
      </c>
      <c r="D36" s="15" t="s">
        <v>4</v>
      </c>
      <c r="E36" s="113">
        <v>1.35</v>
      </c>
      <c r="F36" s="15" t="s">
        <v>4</v>
      </c>
      <c r="G36" s="113">
        <v>0.78</v>
      </c>
      <c r="H36" s="123"/>
      <c r="I36" s="110">
        <f>'Tabela Base Casa 7 Brasil'!I34*'Indices de Tabelas'!$C$2</f>
        <v>1631.2056737588653</v>
      </c>
      <c r="J36" s="69">
        <f t="shared" si="4"/>
        <v>1104</v>
      </c>
      <c r="K36" s="34">
        <f t="shared" si="5"/>
        <v>1150</v>
      </c>
      <c r="L36" s="35">
        <f t="shared" si="6"/>
        <v>1150</v>
      </c>
      <c r="M36" s="35">
        <f t="shared" si="7"/>
        <v>1223.4042553191489</v>
      </c>
    </row>
    <row r="37" spans="1:13" ht="15.75" customHeight="1" thickBot="1" x14ac:dyDescent="0.3">
      <c r="A37" s="3"/>
      <c r="B37" s="119" t="s">
        <v>49</v>
      </c>
      <c r="C37" s="108">
        <v>1.2</v>
      </c>
      <c r="D37" s="108" t="s">
        <v>4</v>
      </c>
      <c r="E37" s="109">
        <v>0.9</v>
      </c>
      <c r="F37" s="108" t="s">
        <v>4</v>
      </c>
      <c r="G37" s="109">
        <v>0.78</v>
      </c>
      <c r="H37" s="120"/>
      <c r="I37" s="110">
        <f>'Tabela Base Casa 7 Brasil'!I35*'Indices de Tabelas'!$C$2</f>
        <v>1255.9101654846338</v>
      </c>
      <c r="J37" s="69">
        <f t="shared" si="4"/>
        <v>850</v>
      </c>
      <c r="K37" s="34">
        <f t="shared" si="5"/>
        <v>885.41666666666686</v>
      </c>
      <c r="L37" s="35">
        <f t="shared" si="6"/>
        <v>885.41666666666686</v>
      </c>
      <c r="M37" s="35">
        <f t="shared" si="7"/>
        <v>941.93262411347541</v>
      </c>
    </row>
    <row r="38" spans="1:13" ht="15.75" customHeight="1" thickBot="1" x14ac:dyDescent="0.3">
      <c r="A38" s="4"/>
      <c r="B38" s="124" t="s">
        <v>49</v>
      </c>
      <c r="C38" s="15">
        <v>1.8</v>
      </c>
      <c r="D38" s="15" t="s">
        <v>4</v>
      </c>
      <c r="E38" s="113">
        <v>1</v>
      </c>
      <c r="F38" s="15" t="s">
        <v>4</v>
      </c>
      <c r="G38" s="113">
        <v>0.78</v>
      </c>
      <c r="H38" s="123"/>
      <c r="I38" s="110">
        <f>'Tabela Base Casa 7 Brasil'!I36*'Indices de Tabelas'!$C$2</f>
        <v>1578.0141843971633</v>
      </c>
      <c r="J38" s="69">
        <f t="shared" si="4"/>
        <v>1068</v>
      </c>
      <c r="K38" s="34">
        <f t="shared" si="5"/>
        <v>1112.5</v>
      </c>
      <c r="L38" s="35">
        <f t="shared" si="6"/>
        <v>1112.5</v>
      </c>
      <c r="M38" s="35">
        <f t="shared" si="7"/>
        <v>1183.5106382978724</v>
      </c>
    </row>
    <row r="39" spans="1:13" ht="15.75" customHeight="1" thickBot="1" x14ac:dyDescent="0.3">
      <c r="A39" s="30"/>
      <c r="B39" s="116"/>
      <c r="C39" s="96"/>
      <c r="D39" s="96"/>
      <c r="E39" s="117"/>
      <c r="F39" s="96"/>
      <c r="G39" s="117"/>
      <c r="H39" s="114"/>
      <c r="I39" s="98"/>
    </row>
    <row r="40" spans="1:13" ht="16.5" thickBot="1" x14ac:dyDescent="0.3">
      <c r="A40" s="6" t="s">
        <v>50</v>
      </c>
      <c r="B40" s="9"/>
      <c r="C40" s="7"/>
      <c r="D40" s="7"/>
      <c r="E40" s="7"/>
      <c r="F40" s="7"/>
      <c r="G40" s="7"/>
      <c r="H40" s="7"/>
      <c r="I40" s="8"/>
      <c r="J40" s="7"/>
      <c r="K40" s="7"/>
      <c r="L40" s="7"/>
      <c r="M40" s="8"/>
    </row>
    <row r="41" spans="1:13" ht="15.75" customHeight="1" thickBot="1" x14ac:dyDescent="0.3">
      <c r="A41" s="10"/>
      <c r="B41" s="101" t="s">
        <v>9</v>
      </c>
      <c r="C41" s="102" t="s">
        <v>1</v>
      </c>
      <c r="D41" s="103"/>
      <c r="E41" s="102" t="s">
        <v>2</v>
      </c>
      <c r="F41" s="103"/>
      <c r="G41" s="104" t="s">
        <v>3</v>
      </c>
      <c r="H41" s="118"/>
      <c r="I41" s="106" t="s">
        <v>5</v>
      </c>
      <c r="J41" s="68" t="s">
        <v>26</v>
      </c>
      <c r="K41" s="28" t="s">
        <v>39</v>
      </c>
      <c r="L41" s="28" t="s">
        <v>40</v>
      </c>
      <c r="M41" s="28" t="s">
        <v>41</v>
      </c>
    </row>
    <row r="42" spans="1:13" ht="39.950000000000003" customHeight="1" thickBot="1" x14ac:dyDescent="0.3">
      <c r="A42" s="3"/>
      <c r="B42" s="119" t="s">
        <v>51</v>
      </c>
      <c r="C42" s="125">
        <v>1.2</v>
      </c>
      <c r="D42" s="125" t="s">
        <v>4</v>
      </c>
      <c r="E42" s="109">
        <v>1.2</v>
      </c>
      <c r="F42" s="125" t="s">
        <v>4</v>
      </c>
      <c r="G42" s="109">
        <v>0.78</v>
      </c>
      <c r="H42" s="120"/>
      <c r="I42" s="110">
        <f>'Tabela Base Casa 7 Brasil'!I40*'Indices de Tabelas'!$C$2</f>
        <v>1753.8416075650121</v>
      </c>
      <c r="J42" s="69">
        <f>ROUNDDOWN((I42*(1-$C$274)*(1-$E$274)*(1-$G$274)),0)</f>
        <v>1187</v>
      </c>
      <c r="K42" s="34">
        <f>I42*(1-$C$275)*(1-$E$275)</f>
        <v>1236.4583333333335</v>
      </c>
      <c r="L42" s="35">
        <f>I42*(1-$C$276)*(1-$E$275)</f>
        <v>1236.4583333333335</v>
      </c>
      <c r="M42" s="35">
        <f>I42*(1-$C$277)</f>
        <v>1315.381205673759</v>
      </c>
    </row>
    <row r="43" spans="1:13" ht="39.950000000000003" customHeight="1" thickBot="1" x14ac:dyDescent="0.3">
      <c r="A43" s="3"/>
      <c r="B43" s="119" t="s">
        <v>51</v>
      </c>
      <c r="C43" s="61">
        <v>1.3</v>
      </c>
      <c r="D43" s="61" t="s">
        <v>4</v>
      </c>
      <c r="E43" s="14">
        <v>1.3</v>
      </c>
      <c r="F43" s="61" t="s">
        <v>4</v>
      </c>
      <c r="G43" s="14">
        <v>0.78</v>
      </c>
      <c r="H43" s="122"/>
      <c r="I43" s="110">
        <f>'Tabela Base Casa 7 Brasil'!I41*'Indices de Tabelas'!$C$2</f>
        <v>1824.7635933806146</v>
      </c>
      <c r="J43" s="69">
        <f>ROUNDDOWN((I43*(1-$C$274)*(1-$E$274)*(1-$G$274)),0)</f>
        <v>1235</v>
      </c>
      <c r="K43" s="34">
        <f>I43*(1-$C$275)*(1-$E$275)</f>
        <v>1286.4583333333333</v>
      </c>
      <c r="L43" s="35">
        <f>I43*(1-$C$276)*(1-$E$275)</f>
        <v>1286.4583333333333</v>
      </c>
      <c r="M43" s="35">
        <f>I43*(1-$C$277)</f>
        <v>1368.572695035461</v>
      </c>
    </row>
    <row r="44" spans="1:13" ht="39.950000000000003" customHeight="1" x14ac:dyDescent="0.25">
      <c r="A44" s="3"/>
      <c r="B44" s="119" t="s">
        <v>51</v>
      </c>
      <c r="C44" s="61">
        <v>1.5</v>
      </c>
      <c r="D44" s="61" t="s">
        <v>4</v>
      </c>
      <c r="E44" s="14">
        <v>1.5</v>
      </c>
      <c r="F44" s="61" t="s">
        <v>4</v>
      </c>
      <c r="G44" s="14">
        <v>0.78</v>
      </c>
      <c r="H44" s="122"/>
      <c r="I44" s="110">
        <f>'Tabela Base Casa 7 Brasil'!I42*'Indices de Tabelas'!$C$2</f>
        <v>2106.9739952718674</v>
      </c>
      <c r="J44" s="69">
        <f>ROUNDDOWN((I44*(1-$C$274)*(1-$E$274)*(1-$G$274)),0)</f>
        <v>1426</v>
      </c>
      <c r="K44" s="34">
        <f>I44*(1-$C$275)*(1-$E$275)</f>
        <v>1485.4166666666663</v>
      </c>
      <c r="L44" s="35">
        <f>I44*(1-$C$276)*(1-$E$275)</f>
        <v>1485.4166666666663</v>
      </c>
      <c r="M44" s="35">
        <f>I44*(1-$C$277)</f>
        <v>1580.2304964539005</v>
      </c>
    </row>
    <row r="45" spans="1:13" ht="15.75" thickBot="1" x14ac:dyDescent="0.3">
      <c r="A45" s="30"/>
      <c r="B45" s="38"/>
      <c r="C45" s="95"/>
      <c r="D45" s="96"/>
      <c r="E45" s="97"/>
      <c r="F45" s="96"/>
      <c r="G45" s="97"/>
      <c r="H45" s="2"/>
      <c r="I45" s="126"/>
    </row>
    <row r="46" spans="1:13" ht="16.5" thickBot="1" x14ac:dyDescent="0.3">
      <c r="A46" s="6" t="s">
        <v>52</v>
      </c>
      <c r="B46" s="9"/>
      <c r="C46" s="7"/>
      <c r="D46" s="7"/>
      <c r="E46" s="7"/>
      <c r="F46" s="7"/>
      <c r="G46" s="7"/>
      <c r="H46" s="7"/>
      <c r="I46" s="8"/>
      <c r="J46" s="7"/>
      <c r="K46" s="7"/>
      <c r="L46" s="7"/>
      <c r="M46" s="8"/>
    </row>
    <row r="47" spans="1:13" ht="15.75" customHeight="1" thickBot="1" x14ac:dyDescent="0.3">
      <c r="A47" s="10"/>
      <c r="B47" s="101" t="s">
        <v>9</v>
      </c>
      <c r="C47" s="102" t="s">
        <v>1</v>
      </c>
      <c r="D47" s="103"/>
      <c r="E47" s="102" t="s">
        <v>2</v>
      </c>
      <c r="F47" s="103"/>
      <c r="G47" s="104" t="s">
        <v>3</v>
      </c>
      <c r="H47" s="118"/>
      <c r="I47" s="106" t="s">
        <v>5</v>
      </c>
      <c r="J47" s="68" t="s">
        <v>26</v>
      </c>
      <c r="K47" s="28" t="s">
        <v>39</v>
      </c>
      <c r="L47" s="28" t="s">
        <v>40</v>
      </c>
      <c r="M47" s="28" t="s">
        <v>41</v>
      </c>
    </row>
    <row r="48" spans="1:13" ht="15.75" customHeight="1" thickBot="1" x14ac:dyDescent="0.3">
      <c r="A48" s="3"/>
      <c r="B48" s="119" t="s">
        <v>23</v>
      </c>
      <c r="C48" s="108">
        <v>1.8</v>
      </c>
      <c r="D48" s="108" t="s">
        <v>4</v>
      </c>
      <c r="E48" s="109">
        <v>1</v>
      </c>
      <c r="F48" s="108" t="s">
        <v>4</v>
      </c>
      <c r="G48" s="109">
        <v>0.78</v>
      </c>
      <c r="H48" s="120"/>
      <c r="I48" s="110">
        <f>'Tabela Base Casa 7 Brasil'!I46*'Indices de Tabelas'!$C$2</f>
        <v>1663.7115839243497</v>
      </c>
      <c r="J48" s="69">
        <f t="shared" ref="J48:J59" si="8">ROUNDDOWN((I48*(1-$C$274)*(1-$E$274)*(1-$G$274)),0)</f>
        <v>1126</v>
      </c>
      <c r="K48" s="34">
        <f t="shared" ref="K48:K59" si="9">I48*(1-$C$275)*(1-$E$275)</f>
        <v>1172.9166666666665</v>
      </c>
      <c r="L48" s="35">
        <f t="shared" ref="L48:L59" si="10">I48*(1-$C$276)*(1-$E$275)</f>
        <v>1172.9166666666665</v>
      </c>
      <c r="M48" s="35">
        <f t="shared" ref="M48:M59" si="11">I48*(1-$C$277)</f>
        <v>1247.7836879432623</v>
      </c>
    </row>
    <row r="49" spans="1:13" ht="15.75" customHeight="1" thickBot="1" x14ac:dyDescent="0.3">
      <c r="A49" s="3"/>
      <c r="B49" s="121" t="s">
        <v>23</v>
      </c>
      <c r="C49" s="13">
        <v>2</v>
      </c>
      <c r="D49" s="13" t="s">
        <v>4</v>
      </c>
      <c r="E49" s="14">
        <v>1</v>
      </c>
      <c r="F49" s="13" t="s">
        <v>4</v>
      </c>
      <c r="G49" s="14">
        <v>0.78</v>
      </c>
      <c r="H49" s="122"/>
      <c r="I49" s="110">
        <f>'Tabela Base Casa 7 Brasil'!I47*'Indices de Tabelas'!$C$2</f>
        <v>1814.4208037825058</v>
      </c>
      <c r="J49" s="69">
        <f t="shared" si="8"/>
        <v>1228</v>
      </c>
      <c r="K49" s="34">
        <f t="shared" si="9"/>
        <v>1279.1666666666665</v>
      </c>
      <c r="L49" s="35">
        <f t="shared" si="10"/>
        <v>1279.1666666666665</v>
      </c>
      <c r="M49" s="35">
        <f t="shared" si="11"/>
        <v>1360.8156028368794</v>
      </c>
    </row>
    <row r="50" spans="1:13" ht="15.75" customHeight="1" thickBot="1" x14ac:dyDescent="0.3">
      <c r="A50" s="3"/>
      <c r="B50" s="121" t="s">
        <v>23</v>
      </c>
      <c r="C50" s="13">
        <v>2.2000000000000002</v>
      </c>
      <c r="D50" s="13" t="s">
        <v>4</v>
      </c>
      <c r="E50" s="14">
        <v>1</v>
      </c>
      <c r="F50" s="13" t="s">
        <v>4</v>
      </c>
      <c r="G50" s="14">
        <v>0.78</v>
      </c>
      <c r="H50" s="122"/>
      <c r="I50" s="110">
        <f>'Tabela Base Casa 7 Brasil'!I48*'Indices de Tabelas'!$C$2</f>
        <v>1976.9503546099293</v>
      </c>
      <c r="J50" s="69">
        <f t="shared" si="8"/>
        <v>1338</v>
      </c>
      <c r="K50" s="34">
        <f t="shared" si="9"/>
        <v>1393.75</v>
      </c>
      <c r="L50" s="35">
        <f t="shared" si="10"/>
        <v>1393.75</v>
      </c>
      <c r="M50" s="35">
        <f t="shared" si="11"/>
        <v>1482.7127659574469</v>
      </c>
    </row>
    <row r="51" spans="1:13" ht="15.75" customHeight="1" thickBot="1" x14ac:dyDescent="0.3">
      <c r="A51" s="3"/>
      <c r="B51" s="121" t="s">
        <v>23</v>
      </c>
      <c r="C51" s="13">
        <v>2.4</v>
      </c>
      <c r="D51" s="13" t="s">
        <v>4</v>
      </c>
      <c r="E51" s="14">
        <v>1.2</v>
      </c>
      <c r="F51" s="13" t="s">
        <v>4</v>
      </c>
      <c r="G51" s="14">
        <v>0.78</v>
      </c>
      <c r="H51" s="122"/>
      <c r="I51" s="110">
        <f>'Tabela Base Casa 7 Brasil'!I49*'Indices de Tabelas'!$C$2</f>
        <v>2208.9243498817973</v>
      </c>
      <c r="J51" s="69">
        <f t="shared" si="8"/>
        <v>1495</v>
      </c>
      <c r="K51" s="34">
        <f t="shared" si="9"/>
        <v>1557.291666666667</v>
      </c>
      <c r="L51" s="35">
        <f t="shared" si="10"/>
        <v>1557.291666666667</v>
      </c>
      <c r="M51" s="35">
        <f t="shared" si="11"/>
        <v>1656.6932624113479</v>
      </c>
    </row>
    <row r="52" spans="1:13" ht="15.75" customHeight="1" thickBot="1" x14ac:dyDescent="0.3">
      <c r="A52" s="3"/>
      <c r="B52" s="121" t="s">
        <v>23</v>
      </c>
      <c r="C52" s="13">
        <v>2.6</v>
      </c>
      <c r="D52" s="13" t="s">
        <v>4</v>
      </c>
      <c r="E52" s="14">
        <v>1.2</v>
      </c>
      <c r="F52" s="13" t="s">
        <v>4</v>
      </c>
      <c r="G52" s="14">
        <v>0.78</v>
      </c>
      <c r="H52" s="122"/>
      <c r="I52" s="110">
        <f>'Tabela Base Casa 7 Brasil'!I50*'Indices de Tabelas'!$C$2</f>
        <v>2429.0780141843975</v>
      </c>
      <c r="J52" s="69">
        <f t="shared" si="8"/>
        <v>1644</v>
      </c>
      <c r="K52" s="34">
        <f t="shared" si="9"/>
        <v>1712.5000000000002</v>
      </c>
      <c r="L52" s="35">
        <f t="shared" si="10"/>
        <v>1712.5000000000002</v>
      </c>
      <c r="M52" s="35">
        <f t="shared" si="11"/>
        <v>1821.8085106382982</v>
      </c>
    </row>
    <row r="53" spans="1:13" ht="15.75" customHeight="1" thickBot="1" x14ac:dyDescent="0.3">
      <c r="A53" s="3"/>
      <c r="B53" s="121" t="s">
        <v>23</v>
      </c>
      <c r="C53" s="13">
        <v>2.73</v>
      </c>
      <c r="D53" s="13" t="s">
        <v>4</v>
      </c>
      <c r="E53" s="14">
        <v>1.2</v>
      </c>
      <c r="F53" s="13" t="s">
        <v>4</v>
      </c>
      <c r="G53" s="14">
        <v>0.78</v>
      </c>
      <c r="H53" s="122"/>
      <c r="I53" s="110">
        <f>'Tabela Base Casa 7 Brasil'!I51*'Indices de Tabelas'!$C$2</f>
        <v>2729.0189125295515</v>
      </c>
      <c r="J53" s="69">
        <f t="shared" si="8"/>
        <v>1847</v>
      </c>
      <c r="K53" s="34">
        <f t="shared" si="9"/>
        <v>1923.9583333333337</v>
      </c>
      <c r="L53" s="35">
        <f t="shared" si="10"/>
        <v>1923.9583333333337</v>
      </c>
      <c r="M53" s="35">
        <f t="shared" si="11"/>
        <v>2046.7641843971637</v>
      </c>
    </row>
    <row r="54" spans="1:13" ht="15.75" customHeight="1" thickBot="1" x14ac:dyDescent="0.3">
      <c r="A54" s="3"/>
      <c r="B54" s="121" t="s">
        <v>24</v>
      </c>
      <c r="C54" s="13">
        <v>1.8</v>
      </c>
      <c r="D54" s="13" t="s">
        <v>4</v>
      </c>
      <c r="E54" s="14">
        <v>1</v>
      </c>
      <c r="F54" s="13" t="s">
        <v>4</v>
      </c>
      <c r="G54" s="14">
        <v>0.78</v>
      </c>
      <c r="H54" s="122"/>
      <c r="I54" s="110">
        <f>'Tabela Base Casa 7 Brasil'!I52*'Indices de Tabelas'!$C$2</f>
        <v>1764.1843971631208</v>
      </c>
      <c r="J54" s="69">
        <f t="shared" si="8"/>
        <v>1194</v>
      </c>
      <c r="K54" s="34">
        <f t="shared" si="9"/>
        <v>1243.7500000000002</v>
      </c>
      <c r="L54" s="35">
        <f t="shared" si="10"/>
        <v>1243.7500000000002</v>
      </c>
      <c r="M54" s="35">
        <f t="shared" si="11"/>
        <v>1323.1382978723407</v>
      </c>
    </row>
    <row r="55" spans="1:13" ht="15.75" customHeight="1" thickBot="1" x14ac:dyDescent="0.3">
      <c r="A55" s="3"/>
      <c r="B55" s="121" t="s">
        <v>24</v>
      </c>
      <c r="C55" s="13">
        <v>2</v>
      </c>
      <c r="D55" s="13" t="s">
        <v>4</v>
      </c>
      <c r="E55" s="14">
        <v>1</v>
      </c>
      <c r="F55" s="13" t="s">
        <v>4</v>
      </c>
      <c r="G55" s="14">
        <v>0.78</v>
      </c>
      <c r="H55" s="122"/>
      <c r="I55" s="110">
        <f>'Tabela Base Casa 7 Brasil'!I53*'Indices de Tabelas'!$C$2</f>
        <v>1922.2813238770684</v>
      </c>
      <c r="J55" s="69">
        <f t="shared" si="8"/>
        <v>1301</v>
      </c>
      <c r="K55" s="34">
        <f t="shared" si="9"/>
        <v>1355.208333333333</v>
      </c>
      <c r="L55" s="35">
        <f t="shared" si="10"/>
        <v>1355.208333333333</v>
      </c>
      <c r="M55" s="35">
        <f t="shared" si="11"/>
        <v>1441.7109929078013</v>
      </c>
    </row>
    <row r="56" spans="1:13" ht="15.75" customHeight="1" thickBot="1" x14ac:dyDescent="0.3">
      <c r="A56" s="3"/>
      <c r="B56" s="121" t="s">
        <v>24</v>
      </c>
      <c r="C56" s="13">
        <v>2.2000000000000002</v>
      </c>
      <c r="D56" s="13" t="s">
        <v>4</v>
      </c>
      <c r="E56" s="14">
        <v>1</v>
      </c>
      <c r="F56" s="13" t="s">
        <v>4</v>
      </c>
      <c r="G56" s="14">
        <v>0.78</v>
      </c>
      <c r="H56" s="122"/>
      <c r="I56" s="110">
        <f>'Tabela Base Casa 7 Brasil'!I54*'Indices de Tabelas'!$C$2</f>
        <v>2096.6312056737588</v>
      </c>
      <c r="J56" s="69">
        <f t="shared" si="8"/>
        <v>1419</v>
      </c>
      <c r="K56" s="34">
        <f t="shared" si="9"/>
        <v>1478.1249999999998</v>
      </c>
      <c r="L56" s="35">
        <f t="shared" si="10"/>
        <v>1478.1249999999998</v>
      </c>
      <c r="M56" s="35">
        <f t="shared" si="11"/>
        <v>1572.4734042553191</v>
      </c>
    </row>
    <row r="57" spans="1:13" ht="15.75" customHeight="1" thickBot="1" x14ac:dyDescent="0.3">
      <c r="A57" s="3"/>
      <c r="B57" s="121" t="s">
        <v>24</v>
      </c>
      <c r="C57" s="13">
        <v>2.4</v>
      </c>
      <c r="D57" s="13" t="s">
        <v>4</v>
      </c>
      <c r="E57" s="14">
        <v>1.2</v>
      </c>
      <c r="F57" s="13" t="s">
        <v>4</v>
      </c>
      <c r="G57" s="14">
        <v>0.78</v>
      </c>
      <c r="H57" s="122"/>
      <c r="I57" s="110">
        <f>'Tabela Base Casa 7 Brasil'!I55*'Indices de Tabelas'!$C$2</f>
        <v>2395.0945626477546</v>
      </c>
      <c r="J57" s="69">
        <f t="shared" si="8"/>
        <v>1621</v>
      </c>
      <c r="K57" s="34">
        <f t="shared" si="9"/>
        <v>1688.5416666666667</v>
      </c>
      <c r="L57" s="35">
        <f t="shared" si="10"/>
        <v>1688.5416666666667</v>
      </c>
      <c r="M57" s="35">
        <f t="shared" si="11"/>
        <v>1796.3209219858159</v>
      </c>
    </row>
    <row r="58" spans="1:13" ht="15.75" customHeight="1" thickBot="1" x14ac:dyDescent="0.3">
      <c r="A58" s="3"/>
      <c r="B58" s="121" t="s">
        <v>24</v>
      </c>
      <c r="C58" s="15">
        <v>2.6</v>
      </c>
      <c r="D58" s="15" t="s">
        <v>4</v>
      </c>
      <c r="E58" s="113">
        <v>1.2</v>
      </c>
      <c r="F58" s="15" t="s">
        <v>4</v>
      </c>
      <c r="G58" s="113">
        <v>0.78</v>
      </c>
      <c r="H58" s="123"/>
      <c r="I58" s="110">
        <f>'Tabela Base Casa 7 Brasil'!I56*'Indices de Tabelas'!$C$2</f>
        <v>2696.5130023640663</v>
      </c>
      <c r="J58" s="69">
        <f t="shared" si="8"/>
        <v>1825</v>
      </c>
      <c r="K58" s="34">
        <f t="shared" si="9"/>
        <v>1901.0416666666665</v>
      </c>
      <c r="L58" s="35">
        <f t="shared" si="10"/>
        <v>1901.0416666666665</v>
      </c>
      <c r="M58" s="35">
        <f t="shared" si="11"/>
        <v>2022.3847517730496</v>
      </c>
    </row>
    <row r="59" spans="1:13" ht="15.75" customHeight="1" thickBot="1" x14ac:dyDescent="0.3">
      <c r="A59" s="4"/>
      <c r="B59" s="124" t="s">
        <v>24</v>
      </c>
      <c r="C59" s="15">
        <v>2.73</v>
      </c>
      <c r="D59" s="15" t="s">
        <v>4</v>
      </c>
      <c r="E59" s="113">
        <v>1.2</v>
      </c>
      <c r="F59" s="15" t="s">
        <v>4</v>
      </c>
      <c r="G59" s="113">
        <v>0.78</v>
      </c>
      <c r="H59" s="123"/>
      <c r="I59" s="110">
        <f>'Tabela Base Casa 7 Brasil'!I57*'Indices de Tabelas'!$C$2</f>
        <v>2990.5437352245872</v>
      </c>
      <c r="J59" s="69">
        <f t="shared" si="8"/>
        <v>2024</v>
      </c>
      <c r="K59" s="34">
        <f t="shared" si="9"/>
        <v>2108.3333333333339</v>
      </c>
      <c r="L59" s="35">
        <f t="shared" si="10"/>
        <v>2108.3333333333339</v>
      </c>
      <c r="M59" s="35">
        <f t="shared" si="11"/>
        <v>2242.9078014184406</v>
      </c>
    </row>
    <row r="60" spans="1:13" ht="15.75" thickBot="1" x14ac:dyDescent="0.3">
      <c r="A60" s="127"/>
      <c r="B60" s="128"/>
      <c r="C60" s="127"/>
      <c r="D60" s="127"/>
      <c r="E60" s="127"/>
      <c r="F60" s="127"/>
      <c r="G60" s="127"/>
      <c r="H60" s="127"/>
      <c r="I60" s="127"/>
    </row>
    <row r="61" spans="1:13" ht="16.5" thickBot="1" x14ac:dyDescent="0.3">
      <c r="A61" s="6" t="s">
        <v>32</v>
      </c>
      <c r="B61" s="9"/>
      <c r="C61" s="7"/>
      <c r="D61" s="7"/>
      <c r="E61" s="7"/>
      <c r="F61" s="7"/>
      <c r="G61" s="7"/>
      <c r="H61" s="7"/>
      <c r="I61" s="8"/>
      <c r="J61" s="7"/>
      <c r="K61" s="7"/>
      <c r="L61" s="7"/>
      <c r="M61" s="8"/>
    </row>
    <row r="62" spans="1:13" ht="15.75" customHeight="1" thickBot="1" x14ac:dyDescent="0.3">
      <c r="A62" s="10"/>
      <c r="B62" s="101" t="s">
        <v>9</v>
      </c>
      <c r="C62" s="102" t="s">
        <v>1</v>
      </c>
      <c r="D62" s="103"/>
      <c r="E62" s="102" t="s">
        <v>2</v>
      </c>
      <c r="F62" s="103"/>
      <c r="G62" s="104" t="s">
        <v>3</v>
      </c>
      <c r="H62" s="118"/>
      <c r="I62" s="167" t="s">
        <v>5</v>
      </c>
      <c r="J62" s="68" t="s">
        <v>26</v>
      </c>
      <c r="K62" s="28" t="s">
        <v>39</v>
      </c>
      <c r="L62" s="28" t="s">
        <v>40</v>
      </c>
      <c r="M62" s="28" t="s">
        <v>41</v>
      </c>
    </row>
    <row r="63" spans="1:13" ht="15.75" customHeight="1" thickBot="1" x14ac:dyDescent="0.3">
      <c r="A63" s="3"/>
      <c r="B63" s="119" t="s">
        <v>23</v>
      </c>
      <c r="C63" s="108">
        <v>1.8</v>
      </c>
      <c r="D63" s="108" t="s">
        <v>4</v>
      </c>
      <c r="E63" s="109">
        <v>1</v>
      </c>
      <c r="F63" s="108" t="s">
        <v>4</v>
      </c>
      <c r="G63" s="109">
        <v>0.78</v>
      </c>
      <c r="H63" s="120"/>
      <c r="I63" s="110">
        <f>'Tabela Base Casa 7 Brasil'!I61*'Indices de Tabelas'!$C$2</f>
        <v>2012.4113475177307</v>
      </c>
      <c r="J63" s="69">
        <f t="shared" ref="J63:J74" si="12">ROUNDDOWN((I63*(1-$C$274)*(1-$E$274)*(1-$G$274)),0)</f>
        <v>1362</v>
      </c>
      <c r="K63" s="34">
        <f t="shared" ref="K63:K74" si="13">I63*(1-$C$275)*(1-$E$275)</f>
        <v>1418.75</v>
      </c>
      <c r="L63" s="35">
        <f t="shared" ref="L63:L74" si="14">I63*(1-$C$276)*(1-$E$275)</f>
        <v>1418.75</v>
      </c>
      <c r="M63" s="35">
        <f t="shared" ref="M63:M74" si="15">I63*(1-$C$277)</f>
        <v>1509.308510638298</v>
      </c>
    </row>
    <row r="64" spans="1:13" ht="15.75" customHeight="1" thickBot="1" x14ac:dyDescent="0.3">
      <c r="A64" s="3"/>
      <c r="B64" s="121" t="s">
        <v>23</v>
      </c>
      <c r="C64" s="13">
        <v>2</v>
      </c>
      <c r="D64" s="13" t="s">
        <v>4</v>
      </c>
      <c r="E64" s="14">
        <v>1</v>
      </c>
      <c r="F64" s="13" t="s">
        <v>4</v>
      </c>
      <c r="G64" s="14">
        <v>0.78</v>
      </c>
      <c r="H64" s="122"/>
      <c r="I64" s="110">
        <f>'Tabela Base Casa 7 Brasil'!I62*'Indices de Tabelas'!$C$2</f>
        <v>2180.8510638297876</v>
      </c>
      <c r="J64" s="69">
        <f t="shared" si="12"/>
        <v>1476</v>
      </c>
      <c r="K64" s="34">
        <f t="shared" si="13"/>
        <v>1537.5000000000002</v>
      </c>
      <c r="L64" s="35">
        <f t="shared" si="14"/>
        <v>1537.5000000000002</v>
      </c>
      <c r="M64" s="35">
        <f t="shared" si="15"/>
        <v>1635.6382978723407</v>
      </c>
    </row>
    <row r="65" spans="1:13" ht="15.75" customHeight="1" thickBot="1" x14ac:dyDescent="0.3">
      <c r="A65" s="3"/>
      <c r="B65" s="121" t="s">
        <v>23</v>
      </c>
      <c r="C65" s="13">
        <v>2.2000000000000002</v>
      </c>
      <c r="D65" s="13" t="s">
        <v>4</v>
      </c>
      <c r="E65" s="14">
        <v>1</v>
      </c>
      <c r="F65" s="13" t="s">
        <v>4</v>
      </c>
      <c r="G65" s="14">
        <v>0.78</v>
      </c>
      <c r="H65" s="122"/>
      <c r="I65" s="110">
        <f>'Tabela Base Casa 7 Brasil'!I63*'Indices de Tabelas'!$C$2</f>
        <v>2610.8156028368794</v>
      </c>
      <c r="J65" s="69">
        <f t="shared" si="12"/>
        <v>1767</v>
      </c>
      <c r="K65" s="34">
        <f t="shared" si="13"/>
        <v>1840.6249999999998</v>
      </c>
      <c r="L65" s="35">
        <f t="shared" si="14"/>
        <v>1840.6249999999998</v>
      </c>
      <c r="M65" s="35">
        <f t="shared" si="15"/>
        <v>1958.1117021276596</v>
      </c>
    </row>
    <row r="66" spans="1:13" ht="15.75" customHeight="1" thickBot="1" x14ac:dyDescent="0.3">
      <c r="A66" s="3"/>
      <c r="B66" s="121" t="s">
        <v>23</v>
      </c>
      <c r="C66" s="13">
        <v>2.4</v>
      </c>
      <c r="D66" s="13" t="s">
        <v>4</v>
      </c>
      <c r="E66" s="14">
        <v>1.2</v>
      </c>
      <c r="F66" s="13" t="s">
        <v>4</v>
      </c>
      <c r="G66" s="14">
        <v>0.78</v>
      </c>
      <c r="H66" s="122"/>
      <c r="I66" s="110">
        <f>'Tabela Base Casa 7 Brasil'!I64*'Indices de Tabelas'!$C$2</f>
        <v>2850.1773049645394</v>
      </c>
      <c r="J66" s="69">
        <f t="shared" si="12"/>
        <v>1929</v>
      </c>
      <c r="K66" s="34">
        <f t="shared" si="13"/>
        <v>2009.375</v>
      </c>
      <c r="L66" s="35">
        <f t="shared" si="14"/>
        <v>2009.375</v>
      </c>
      <c r="M66" s="35">
        <f t="shared" si="15"/>
        <v>2137.6329787234044</v>
      </c>
    </row>
    <row r="67" spans="1:13" ht="15.75" customHeight="1" thickBot="1" x14ac:dyDescent="0.3">
      <c r="A67" s="3"/>
      <c r="B67" s="17" t="s">
        <v>23</v>
      </c>
      <c r="C67" s="15">
        <v>2.6</v>
      </c>
      <c r="D67" s="15" t="s">
        <v>4</v>
      </c>
      <c r="E67" s="113">
        <v>1.2</v>
      </c>
      <c r="F67" s="15" t="s">
        <v>4</v>
      </c>
      <c r="G67" s="113">
        <v>0.78</v>
      </c>
      <c r="H67" s="123"/>
      <c r="I67" s="110">
        <f>'Tabela Base Casa 7 Brasil'!I65*'Indices de Tabelas'!$C$2</f>
        <v>3145.6855791962171</v>
      </c>
      <c r="J67" s="69">
        <f t="shared" si="12"/>
        <v>2129</v>
      </c>
      <c r="K67" s="34">
        <f t="shared" si="13"/>
        <v>2217.708333333333</v>
      </c>
      <c r="L67" s="35">
        <f t="shared" si="14"/>
        <v>2217.708333333333</v>
      </c>
      <c r="M67" s="35">
        <f t="shared" si="15"/>
        <v>2359.2641843971628</v>
      </c>
    </row>
    <row r="68" spans="1:13" ht="15.75" customHeight="1" thickBot="1" x14ac:dyDescent="0.3">
      <c r="A68" s="3"/>
      <c r="B68" s="17" t="s">
        <v>23</v>
      </c>
      <c r="C68" s="15">
        <v>2.73</v>
      </c>
      <c r="D68" s="15" t="s">
        <v>4</v>
      </c>
      <c r="E68" s="113">
        <v>1.2</v>
      </c>
      <c r="F68" s="15" t="s">
        <v>4</v>
      </c>
      <c r="G68" s="113">
        <v>0.78</v>
      </c>
      <c r="H68" s="123"/>
      <c r="I68" s="110">
        <f>'Tabela Base Casa 7 Brasil'!I66*'Indices de Tabelas'!$C$2</f>
        <v>3433.8061465721044</v>
      </c>
      <c r="J68" s="69">
        <f t="shared" si="12"/>
        <v>2324</v>
      </c>
      <c r="K68" s="34">
        <f t="shared" si="13"/>
        <v>2420.8333333333335</v>
      </c>
      <c r="L68" s="35">
        <f t="shared" si="14"/>
        <v>2420.8333333333335</v>
      </c>
      <c r="M68" s="35">
        <f t="shared" si="15"/>
        <v>2575.3546099290784</v>
      </c>
    </row>
    <row r="69" spans="1:13" ht="15.75" customHeight="1" thickBot="1" x14ac:dyDescent="0.3">
      <c r="A69" s="3"/>
      <c r="B69" s="119" t="s">
        <v>24</v>
      </c>
      <c r="C69" s="108">
        <v>1.8</v>
      </c>
      <c r="D69" s="108" t="s">
        <v>4</v>
      </c>
      <c r="E69" s="109">
        <v>1</v>
      </c>
      <c r="F69" s="108" t="s">
        <v>4</v>
      </c>
      <c r="G69" s="109">
        <v>0.78</v>
      </c>
      <c r="H69" s="120"/>
      <c r="I69" s="110">
        <f>'Tabela Base Casa 7 Brasil'!I67*'Indices de Tabelas'!$C$2</f>
        <v>2436.4657210401892</v>
      </c>
      <c r="J69" s="69">
        <f t="shared" si="12"/>
        <v>1649</v>
      </c>
      <c r="K69" s="34">
        <f t="shared" si="13"/>
        <v>1717.7083333333333</v>
      </c>
      <c r="L69" s="35">
        <f t="shared" si="14"/>
        <v>1717.7083333333333</v>
      </c>
      <c r="M69" s="35">
        <f t="shared" si="15"/>
        <v>1827.3492907801419</v>
      </c>
    </row>
    <row r="70" spans="1:13" ht="15.75" customHeight="1" thickBot="1" x14ac:dyDescent="0.3">
      <c r="A70" s="3"/>
      <c r="B70" s="121" t="s">
        <v>24</v>
      </c>
      <c r="C70" s="13">
        <v>2</v>
      </c>
      <c r="D70" s="13" t="s">
        <v>4</v>
      </c>
      <c r="E70" s="14">
        <v>1</v>
      </c>
      <c r="F70" s="13" t="s">
        <v>4</v>
      </c>
      <c r="G70" s="14">
        <v>0.78</v>
      </c>
      <c r="H70" s="122"/>
      <c r="I70" s="110">
        <f>'Tabela Base Casa 7 Brasil'!I68*'Indices de Tabelas'!$C$2</f>
        <v>2569.4444444444448</v>
      </c>
      <c r="J70" s="69">
        <f t="shared" si="12"/>
        <v>1739</v>
      </c>
      <c r="K70" s="34">
        <f t="shared" si="13"/>
        <v>1811.4583333333335</v>
      </c>
      <c r="L70" s="35">
        <f t="shared" si="14"/>
        <v>1811.4583333333335</v>
      </c>
      <c r="M70" s="35">
        <f t="shared" si="15"/>
        <v>1927.0833333333335</v>
      </c>
    </row>
    <row r="71" spans="1:13" ht="15.75" customHeight="1" thickBot="1" x14ac:dyDescent="0.3">
      <c r="A71" s="3"/>
      <c r="B71" s="121" t="s">
        <v>24</v>
      </c>
      <c r="C71" s="13">
        <v>2.2000000000000002</v>
      </c>
      <c r="D71" s="13" t="s">
        <v>4</v>
      </c>
      <c r="E71" s="14">
        <v>1</v>
      </c>
      <c r="F71" s="13" t="s">
        <v>4</v>
      </c>
      <c r="G71" s="14">
        <v>0.78</v>
      </c>
      <c r="H71" s="122"/>
      <c r="I71" s="110">
        <f>'Tabela Base Casa 7 Brasil'!I69*'Indices de Tabelas'!$C$2</f>
        <v>2807.3286052009457</v>
      </c>
      <c r="J71" s="69">
        <f t="shared" si="12"/>
        <v>1900</v>
      </c>
      <c r="K71" s="34">
        <f t="shared" si="13"/>
        <v>1979.1666666666665</v>
      </c>
      <c r="L71" s="35">
        <f t="shared" si="14"/>
        <v>1979.1666666666665</v>
      </c>
      <c r="M71" s="35">
        <f t="shared" si="15"/>
        <v>2105.4964539007092</v>
      </c>
    </row>
    <row r="72" spans="1:13" ht="15.75" customHeight="1" thickBot="1" x14ac:dyDescent="0.3">
      <c r="A72" s="3"/>
      <c r="B72" s="121" t="s">
        <v>24</v>
      </c>
      <c r="C72" s="13">
        <v>2.4</v>
      </c>
      <c r="D72" s="13" t="s">
        <v>4</v>
      </c>
      <c r="E72" s="14">
        <v>1.2</v>
      </c>
      <c r="F72" s="13" t="s">
        <v>4</v>
      </c>
      <c r="G72" s="14">
        <v>0.78</v>
      </c>
      <c r="H72" s="122"/>
      <c r="I72" s="110">
        <f>'Tabela Base Casa 7 Brasil'!I70*'Indices de Tabelas'!$C$2</f>
        <v>2807.3286052009457</v>
      </c>
      <c r="J72" s="69">
        <f t="shared" si="12"/>
        <v>1900</v>
      </c>
      <c r="K72" s="34">
        <f t="shared" si="13"/>
        <v>1979.1666666666665</v>
      </c>
      <c r="L72" s="35">
        <f t="shared" si="14"/>
        <v>1979.1666666666665</v>
      </c>
      <c r="M72" s="35">
        <f t="shared" si="15"/>
        <v>2105.4964539007092</v>
      </c>
    </row>
    <row r="73" spans="1:13" ht="15.75" customHeight="1" thickBot="1" x14ac:dyDescent="0.3">
      <c r="A73" s="3"/>
      <c r="B73" s="124" t="s">
        <v>24</v>
      </c>
      <c r="C73" s="15">
        <v>2.6</v>
      </c>
      <c r="D73" s="15" t="s">
        <v>4</v>
      </c>
      <c r="E73" s="113">
        <v>1.2</v>
      </c>
      <c r="F73" s="15" t="s">
        <v>4</v>
      </c>
      <c r="G73" s="113">
        <v>0.78</v>
      </c>
      <c r="H73" s="123"/>
      <c r="I73" s="110">
        <f>'Tabela Base Casa 7 Brasil'!I71*'Indices de Tabelas'!$C$2</f>
        <v>3210.697399527186</v>
      </c>
      <c r="J73" s="69">
        <f t="shared" si="12"/>
        <v>2173</v>
      </c>
      <c r="K73" s="34">
        <f t="shared" si="13"/>
        <v>2263.5416666666661</v>
      </c>
      <c r="L73" s="35">
        <f t="shared" si="14"/>
        <v>2263.5416666666661</v>
      </c>
      <c r="M73" s="35">
        <f t="shared" si="15"/>
        <v>2408.0230496453896</v>
      </c>
    </row>
    <row r="74" spans="1:13" ht="15.75" customHeight="1" thickBot="1" x14ac:dyDescent="0.3">
      <c r="A74" s="4"/>
      <c r="B74" s="124" t="s">
        <v>24</v>
      </c>
      <c r="C74" s="15">
        <v>2.73</v>
      </c>
      <c r="D74" s="15" t="s">
        <v>4</v>
      </c>
      <c r="E74" s="113">
        <v>1.2</v>
      </c>
      <c r="F74" s="15" t="s">
        <v>4</v>
      </c>
      <c r="G74" s="113">
        <v>0.78</v>
      </c>
      <c r="H74" s="123"/>
      <c r="I74" s="110">
        <f>'Tabela Base Casa 7 Brasil'!I72*'Indices de Tabelas'!$C$2</f>
        <v>3501.7730496453901</v>
      </c>
      <c r="J74" s="69">
        <f t="shared" si="12"/>
        <v>2370</v>
      </c>
      <c r="K74" s="34">
        <f t="shared" si="13"/>
        <v>2468.75</v>
      </c>
      <c r="L74" s="35">
        <f t="shared" si="14"/>
        <v>2468.75</v>
      </c>
      <c r="M74" s="35">
        <f t="shared" si="15"/>
        <v>2626.3297872340427</v>
      </c>
    </row>
    <row r="75" spans="1:13" ht="15.75" thickBot="1" x14ac:dyDescent="0.3">
      <c r="H75"/>
      <c r="I75" s="16"/>
    </row>
    <row r="76" spans="1:13" ht="16.5" thickBot="1" x14ac:dyDescent="0.3">
      <c r="A76" s="6" t="s">
        <v>45</v>
      </c>
      <c r="B76" s="9"/>
      <c r="C76" s="7"/>
      <c r="D76" s="7"/>
      <c r="E76" s="7"/>
      <c r="F76" s="7"/>
      <c r="G76" s="7"/>
      <c r="H76" s="7"/>
      <c r="I76" s="8"/>
      <c r="J76" s="7"/>
      <c r="K76" s="7"/>
      <c r="L76" s="7"/>
      <c r="M76" s="8"/>
    </row>
    <row r="77" spans="1:13" ht="15" customHeight="1" thickBot="1" x14ac:dyDescent="0.3">
      <c r="A77" s="197"/>
      <c r="B77" s="25" t="s">
        <v>9</v>
      </c>
      <c r="C77" s="19" t="s">
        <v>1</v>
      </c>
      <c r="D77" s="20"/>
      <c r="E77" s="19" t="s">
        <v>2</v>
      </c>
      <c r="F77" s="20"/>
      <c r="G77" s="21" t="s">
        <v>3</v>
      </c>
      <c r="H77" s="26"/>
      <c r="I77" s="27" t="s">
        <v>5</v>
      </c>
      <c r="J77" s="68" t="s">
        <v>26</v>
      </c>
      <c r="K77" s="28" t="s">
        <v>39</v>
      </c>
      <c r="L77" s="28" t="s">
        <v>40</v>
      </c>
      <c r="M77" s="28" t="s">
        <v>41</v>
      </c>
    </row>
    <row r="78" spans="1:13" ht="15" customHeight="1" thickBot="1" x14ac:dyDescent="0.3">
      <c r="A78" s="198"/>
      <c r="B78" s="119" t="s">
        <v>23</v>
      </c>
      <c r="C78" s="108">
        <v>1.8</v>
      </c>
      <c r="D78" s="108" t="s">
        <v>4</v>
      </c>
      <c r="E78" s="109">
        <v>1</v>
      </c>
      <c r="F78" s="108" t="s">
        <v>4</v>
      </c>
      <c r="G78" s="109">
        <v>0.78</v>
      </c>
      <c r="H78" s="120"/>
      <c r="I78" s="110">
        <f>'Tabela Base Casa 7 Brasil'!I76*'Indices de Tabelas'!$C$2</f>
        <v>1969.5626477541371</v>
      </c>
      <c r="J78" s="69">
        <f t="shared" ref="J78:J91" si="16">ROUNDDOWN((I78*(1-$C$274)*(1-$E$274)*(1-$G$274)),0)</f>
        <v>1333</v>
      </c>
      <c r="K78" s="34">
        <f t="shared" ref="K78:K91" si="17">I78*(1-$C$275)*(1-$E$275)</f>
        <v>1388.5416666666665</v>
      </c>
      <c r="L78" s="35">
        <f t="shared" ref="L78:L91" si="18">I78*(1-$C$276)*(1-$E$275)</f>
        <v>1388.5416666666665</v>
      </c>
      <c r="M78" s="35">
        <f t="shared" ref="M78:M91" si="19">I78*(1-$C$277)</f>
        <v>1477.1719858156027</v>
      </c>
    </row>
    <row r="79" spans="1:13" ht="15" customHeight="1" thickBot="1" x14ac:dyDescent="0.3">
      <c r="A79" s="198"/>
      <c r="B79" s="121" t="s">
        <v>23</v>
      </c>
      <c r="C79" s="13">
        <v>2</v>
      </c>
      <c r="D79" s="13" t="s">
        <v>4</v>
      </c>
      <c r="E79" s="14">
        <v>1</v>
      </c>
      <c r="F79" s="13" t="s">
        <v>4</v>
      </c>
      <c r="G79" s="14">
        <v>0.78</v>
      </c>
      <c r="H79" s="122"/>
      <c r="I79" s="110">
        <f>'Tabela Base Casa 7 Brasil'!I77*'Indices de Tabelas'!$C$2</f>
        <v>2161.6430260047282</v>
      </c>
      <c r="J79" s="69">
        <f t="shared" si="16"/>
        <v>1463</v>
      </c>
      <c r="K79" s="34">
        <f t="shared" si="17"/>
        <v>1523.9583333333333</v>
      </c>
      <c r="L79" s="35">
        <f t="shared" si="18"/>
        <v>1523.9583333333333</v>
      </c>
      <c r="M79" s="35">
        <f t="shared" si="19"/>
        <v>1621.2322695035461</v>
      </c>
    </row>
    <row r="80" spans="1:13" ht="15" customHeight="1" thickBot="1" x14ac:dyDescent="0.3">
      <c r="A80" s="198"/>
      <c r="B80" s="121" t="s">
        <v>23</v>
      </c>
      <c r="C80" s="13">
        <v>2.2000000000000002</v>
      </c>
      <c r="D80" s="13" t="s">
        <v>4</v>
      </c>
      <c r="E80" s="14">
        <v>1</v>
      </c>
      <c r="F80" s="13" t="s">
        <v>4</v>
      </c>
      <c r="G80" s="14">
        <v>0.78</v>
      </c>
      <c r="H80" s="122"/>
      <c r="I80" s="110">
        <f>'Tabela Base Casa 7 Brasil'!I78*'Indices de Tabelas'!$C$2</f>
        <v>2579.7872340425538</v>
      </c>
      <c r="J80" s="69">
        <f t="shared" si="16"/>
        <v>1746</v>
      </c>
      <c r="K80" s="34">
        <f t="shared" si="17"/>
        <v>1818.7500000000002</v>
      </c>
      <c r="L80" s="35">
        <f t="shared" si="18"/>
        <v>1818.7500000000002</v>
      </c>
      <c r="M80" s="35">
        <f t="shared" si="19"/>
        <v>1934.8404255319153</v>
      </c>
    </row>
    <row r="81" spans="1:13" ht="15" customHeight="1" thickBot="1" x14ac:dyDescent="0.3">
      <c r="A81" s="198"/>
      <c r="B81" s="121" t="s">
        <v>23</v>
      </c>
      <c r="C81" s="13">
        <v>2.4</v>
      </c>
      <c r="D81" s="13" t="s">
        <v>4</v>
      </c>
      <c r="E81" s="14">
        <v>1.2</v>
      </c>
      <c r="F81" s="13" t="s">
        <v>4</v>
      </c>
      <c r="G81" s="14">
        <v>0.78</v>
      </c>
      <c r="H81" s="122"/>
      <c r="I81" s="110">
        <f>'Tabela Base Casa 7 Brasil'!I79*'Indices de Tabelas'!$C$2</f>
        <v>2820.6264775413711</v>
      </c>
      <c r="J81" s="69">
        <f t="shared" si="16"/>
        <v>1909</v>
      </c>
      <c r="K81" s="34">
        <f t="shared" si="17"/>
        <v>1988.5416666666665</v>
      </c>
      <c r="L81" s="35">
        <f t="shared" si="18"/>
        <v>1988.5416666666665</v>
      </c>
      <c r="M81" s="35">
        <f t="shared" si="19"/>
        <v>2115.4698581560283</v>
      </c>
    </row>
    <row r="82" spans="1:13" ht="15" customHeight="1" thickBot="1" x14ac:dyDescent="0.3">
      <c r="A82" s="198"/>
      <c r="B82" s="17" t="s">
        <v>23</v>
      </c>
      <c r="C82" s="15">
        <v>2.6</v>
      </c>
      <c r="D82" s="15" t="s">
        <v>4</v>
      </c>
      <c r="E82" s="113">
        <v>1.2</v>
      </c>
      <c r="F82" s="15" t="s">
        <v>4</v>
      </c>
      <c r="G82" s="113">
        <v>0.78</v>
      </c>
      <c r="H82" s="123"/>
      <c r="I82" s="110">
        <f>'Tabela Base Casa 7 Brasil'!I80*'Indices de Tabelas'!$C$2</f>
        <v>2937.352245862884</v>
      </c>
      <c r="J82" s="69">
        <f t="shared" si="16"/>
        <v>1988</v>
      </c>
      <c r="K82" s="34">
        <f t="shared" si="17"/>
        <v>2070.8333333333335</v>
      </c>
      <c r="L82" s="35">
        <f t="shared" si="18"/>
        <v>2070.8333333333335</v>
      </c>
      <c r="M82" s="35">
        <f t="shared" si="19"/>
        <v>2203.0141843971633</v>
      </c>
    </row>
    <row r="83" spans="1:13" ht="15" customHeight="1" thickBot="1" x14ac:dyDescent="0.3">
      <c r="A83" s="198"/>
      <c r="B83" s="17" t="s">
        <v>23</v>
      </c>
      <c r="C83" s="15">
        <v>2.73</v>
      </c>
      <c r="D83" s="15" t="s">
        <v>4</v>
      </c>
      <c r="E83" s="113">
        <v>1.2</v>
      </c>
      <c r="F83" s="15" t="s">
        <v>4</v>
      </c>
      <c r="G83" s="113">
        <v>0.78</v>
      </c>
      <c r="H83" s="123"/>
      <c r="I83" s="110">
        <f>'Tabela Base Casa 7 Brasil'!I81*'Indices de Tabelas'!$C$2</f>
        <v>3088.0614657210399</v>
      </c>
      <c r="J83" s="69">
        <f t="shared" si="16"/>
        <v>2090</v>
      </c>
      <c r="K83" s="34">
        <f t="shared" si="17"/>
        <v>2177.083333333333</v>
      </c>
      <c r="L83" s="35">
        <f t="shared" si="18"/>
        <v>2177.083333333333</v>
      </c>
      <c r="M83" s="35">
        <f t="shared" si="19"/>
        <v>2316.0460992907801</v>
      </c>
    </row>
    <row r="84" spans="1:13" ht="15" customHeight="1" thickBot="1" x14ac:dyDescent="0.3">
      <c r="A84" s="198"/>
      <c r="B84" s="119" t="s">
        <v>24</v>
      </c>
      <c r="C84" s="108">
        <v>1.8</v>
      </c>
      <c r="D84" s="108" t="s">
        <v>4</v>
      </c>
      <c r="E84" s="109">
        <v>1</v>
      </c>
      <c r="F84" s="108" t="s">
        <v>4</v>
      </c>
      <c r="G84" s="109">
        <v>0.78</v>
      </c>
      <c r="H84" s="120"/>
      <c r="I84" s="110">
        <f>'Tabela Base Casa 7 Brasil'!I82*'Indices de Tabelas'!$C$2</f>
        <v>2396.5721040189128</v>
      </c>
      <c r="J84" s="69">
        <f t="shared" si="16"/>
        <v>1622</v>
      </c>
      <c r="K84" s="34">
        <f t="shared" si="17"/>
        <v>1689.5833333333335</v>
      </c>
      <c r="L84" s="35">
        <f t="shared" si="18"/>
        <v>1689.5833333333335</v>
      </c>
      <c r="M84" s="35">
        <f t="shared" si="19"/>
        <v>1797.4290780141846</v>
      </c>
    </row>
    <row r="85" spans="1:13" ht="15" customHeight="1" thickBot="1" x14ac:dyDescent="0.3">
      <c r="A85" s="198"/>
      <c r="B85" s="121" t="s">
        <v>24</v>
      </c>
      <c r="C85" s="13">
        <v>2</v>
      </c>
      <c r="D85" s="13" t="s">
        <v>4</v>
      </c>
      <c r="E85" s="14">
        <v>1</v>
      </c>
      <c r="F85" s="13" t="s">
        <v>4</v>
      </c>
      <c r="G85" s="14">
        <v>0.78</v>
      </c>
      <c r="H85" s="122"/>
      <c r="I85" s="110">
        <f>'Tabela Base Casa 7 Brasil'!I83*'Indices de Tabelas'!$C$2</f>
        <v>2525.1182033096925</v>
      </c>
      <c r="J85" s="69">
        <f t="shared" si="16"/>
        <v>1709</v>
      </c>
      <c r="K85" s="34">
        <f t="shared" si="17"/>
        <v>1780.2083333333333</v>
      </c>
      <c r="L85" s="35">
        <f t="shared" si="18"/>
        <v>1780.2083333333333</v>
      </c>
      <c r="M85" s="35">
        <f t="shared" si="19"/>
        <v>1893.8386524822695</v>
      </c>
    </row>
    <row r="86" spans="1:13" ht="15" customHeight="1" thickBot="1" x14ac:dyDescent="0.3">
      <c r="A86" s="198"/>
      <c r="B86" s="121" t="s">
        <v>24</v>
      </c>
      <c r="C86" s="13">
        <v>2.2000000000000002</v>
      </c>
      <c r="D86" s="13" t="s">
        <v>4</v>
      </c>
      <c r="E86" s="14">
        <v>1</v>
      </c>
      <c r="F86" s="13" t="s">
        <v>4</v>
      </c>
      <c r="G86" s="14">
        <v>0.78</v>
      </c>
      <c r="H86" s="122"/>
      <c r="I86" s="110">
        <f>'Tabela Base Casa 7 Brasil'!I84*'Indices de Tabelas'!$C$2</f>
        <v>2776.3002364066201</v>
      </c>
      <c r="J86" s="69">
        <f t="shared" si="16"/>
        <v>1879</v>
      </c>
      <c r="K86" s="34">
        <f t="shared" si="17"/>
        <v>1957.2916666666672</v>
      </c>
      <c r="L86" s="35">
        <f t="shared" si="18"/>
        <v>1957.2916666666672</v>
      </c>
      <c r="M86" s="35">
        <f t="shared" si="19"/>
        <v>2082.2251773049652</v>
      </c>
    </row>
    <row r="87" spans="1:13" ht="15" customHeight="1" thickBot="1" x14ac:dyDescent="0.3">
      <c r="A87" s="198"/>
      <c r="B87" s="121" t="s">
        <v>24</v>
      </c>
      <c r="C87" s="13">
        <v>2.4</v>
      </c>
      <c r="D87" s="13" t="s">
        <v>4</v>
      </c>
      <c r="E87" s="14">
        <v>1.2</v>
      </c>
      <c r="F87" s="13" t="s">
        <v>4</v>
      </c>
      <c r="G87" s="14">
        <v>0.78</v>
      </c>
      <c r="H87" s="122"/>
      <c r="I87" s="110">
        <f>'Tabela Base Casa 7 Brasil'!I85*'Indices de Tabelas'!$C$2</f>
        <v>3027.4822695035464</v>
      </c>
      <c r="J87" s="69">
        <f t="shared" si="16"/>
        <v>2049</v>
      </c>
      <c r="K87" s="34">
        <f t="shared" si="17"/>
        <v>2134.375</v>
      </c>
      <c r="L87" s="35">
        <f t="shared" si="18"/>
        <v>2134.375</v>
      </c>
      <c r="M87" s="35">
        <f t="shared" si="19"/>
        <v>2270.6117021276596</v>
      </c>
    </row>
    <row r="88" spans="1:13" ht="15" customHeight="1" thickBot="1" x14ac:dyDescent="0.3">
      <c r="A88" s="198"/>
      <c r="B88" s="124" t="s">
        <v>24</v>
      </c>
      <c r="C88" s="15">
        <v>2.6</v>
      </c>
      <c r="D88" s="15" t="s">
        <v>4</v>
      </c>
      <c r="E88" s="113">
        <v>1.2</v>
      </c>
      <c r="F88" s="15" t="s">
        <v>4</v>
      </c>
      <c r="G88" s="113">
        <v>0.78</v>
      </c>
      <c r="H88" s="123"/>
      <c r="I88" s="110">
        <f>'Tabela Base Casa 7 Brasil'!I86*'Indices de Tabelas'!$C$2</f>
        <v>3156.0283687943261</v>
      </c>
      <c r="J88" s="69">
        <f t="shared" si="16"/>
        <v>2136</v>
      </c>
      <c r="K88" s="34">
        <f t="shared" si="17"/>
        <v>2224.9999999999995</v>
      </c>
      <c r="L88" s="35">
        <f t="shared" si="18"/>
        <v>2224.9999999999995</v>
      </c>
      <c r="M88" s="35">
        <f t="shared" si="19"/>
        <v>2367.0212765957444</v>
      </c>
    </row>
    <row r="89" spans="1:13" ht="15" customHeight="1" thickBot="1" x14ac:dyDescent="0.3">
      <c r="A89" s="198"/>
      <c r="B89" s="124" t="s">
        <v>24</v>
      </c>
      <c r="C89" s="15">
        <v>2.73</v>
      </c>
      <c r="D89" s="15" t="s">
        <v>4</v>
      </c>
      <c r="E89" s="113">
        <v>1.2</v>
      </c>
      <c r="F89" s="15" t="s">
        <v>4</v>
      </c>
      <c r="G89" s="113">
        <v>0.78</v>
      </c>
      <c r="H89" s="123"/>
      <c r="I89" s="110">
        <f>'Tabela Base Casa 7 Brasil'!I87*'Indices de Tabelas'!$C$2</f>
        <v>3445.6264775413715</v>
      </c>
      <c r="J89" s="69">
        <f t="shared" si="16"/>
        <v>2332</v>
      </c>
      <c r="K89" s="34">
        <f t="shared" si="17"/>
        <v>2429.166666666667</v>
      </c>
      <c r="L89" s="35">
        <f t="shared" si="18"/>
        <v>2429.166666666667</v>
      </c>
      <c r="M89" s="35">
        <f t="shared" si="19"/>
        <v>2584.2198581560287</v>
      </c>
    </row>
    <row r="90" spans="1:13" ht="15" customHeight="1" thickBot="1" x14ac:dyDescent="0.3">
      <c r="A90" s="198"/>
      <c r="B90" s="107" t="s">
        <v>23</v>
      </c>
      <c r="C90" s="13">
        <v>1.5</v>
      </c>
      <c r="D90" s="13" t="s">
        <v>4</v>
      </c>
      <c r="E90" s="14">
        <v>1.5</v>
      </c>
      <c r="F90" s="13" t="s">
        <v>4</v>
      </c>
      <c r="G90" s="14">
        <v>0.78</v>
      </c>
      <c r="H90" s="2"/>
      <c r="I90" s="110">
        <f>'Tabela Base Casa 7 Brasil'!I88*'Indices de Tabelas'!$C$2</f>
        <v>1956.2647754137115</v>
      </c>
      <c r="J90" s="69">
        <f t="shared" si="16"/>
        <v>1324</v>
      </c>
      <c r="K90" s="34">
        <f t="shared" si="17"/>
        <v>1379.1666666666665</v>
      </c>
      <c r="L90" s="35">
        <f t="shared" si="18"/>
        <v>1379.1666666666665</v>
      </c>
      <c r="M90" s="35">
        <f t="shared" si="19"/>
        <v>1467.1985815602836</v>
      </c>
    </row>
    <row r="91" spans="1:13" ht="15" customHeight="1" thickBot="1" x14ac:dyDescent="0.3">
      <c r="A91" s="199"/>
      <c r="B91" s="107" t="s">
        <v>24</v>
      </c>
      <c r="C91" s="13">
        <v>1.5</v>
      </c>
      <c r="D91" s="13" t="s">
        <v>4</v>
      </c>
      <c r="E91" s="14">
        <v>1.5</v>
      </c>
      <c r="F91" s="13" t="s">
        <v>4</v>
      </c>
      <c r="G91" s="14">
        <v>0.78</v>
      </c>
      <c r="H91" s="2"/>
      <c r="I91" s="110">
        <f>'Tabela Base Casa 7 Brasil'!I89*'Indices de Tabelas'!$C$2</f>
        <v>2028.6643026004726</v>
      </c>
      <c r="J91" s="69">
        <f t="shared" si="16"/>
        <v>1373</v>
      </c>
      <c r="K91" s="34">
        <f t="shared" si="17"/>
        <v>1430.208333333333</v>
      </c>
      <c r="L91" s="35">
        <f t="shared" si="18"/>
        <v>1430.208333333333</v>
      </c>
      <c r="M91" s="35">
        <f t="shared" si="19"/>
        <v>1521.4982269503544</v>
      </c>
    </row>
    <row r="92" spans="1:13" ht="15" customHeight="1" thickBot="1" x14ac:dyDescent="0.3">
      <c r="A92" s="168"/>
      <c r="B92" s="169"/>
      <c r="C92" s="59"/>
      <c r="D92" s="59"/>
      <c r="E92" s="59"/>
      <c r="F92" s="59"/>
      <c r="G92" s="59"/>
      <c r="H92" s="59"/>
      <c r="I92" s="16"/>
    </row>
    <row r="93" spans="1:13" ht="16.5" thickBot="1" x14ac:dyDescent="0.3">
      <c r="A93" s="6" t="s">
        <v>0</v>
      </c>
      <c r="B93" s="9"/>
      <c r="C93" s="7"/>
      <c r="D93" s="7"/>
      <c r="E93" s="7"/>
      <c r="F93" s="7"/>
      <c r="G93" s="7"/>
      <c r="H93" s="7"/>
      <c r="I93" s="8"/>
      <c r="J93" s="7"/>
      <c r="K93" s="7"/>
      <c r="L93" s="7"/>
      <c r="M93" s="8"/>
    </row>
    <row r="94" spans="1:13" ht="15.75" customHeight="1" thickBot="1" x14ac:dyDescent="0.3">
      <c r="A94" s="10"/>
      <c r="B94" s="25" t="s">
        <v>9</v>
      </c>
      <c r="C94" s="19" t="s">
        <v>1</v>
      </c>
      <c r="D94" s="20"/>
      <c r="E94" s="19" t="s">
        <v>2</v>
      </c>
      <c r="F94" s="20"/>
      <c r="G94" s="21" t="s">
        <v>3</v>
      </c>
      <c r="H94" s="26"/>
      <c r="I94" s="27" t="s">
        <v>5</v>
      </c>
      <c r="J94" s="68" t="s">
        <v>26</v>
      </c>
      <c r="K94" s="28" t="s">
        <v>39</v>
      </c>
      <c r="L94" s="28" t="s">
        <v>40</v>
      </c>
      <c r="M94" s="28" t="s">
        <v>41</v>
      </c>
    </row>
    <row r="95" spans="1:13" ht="15.75" customHeight="1" thickBot="1" x14ac:dyDescent="0.3">
      <c r="A95" s="29"/>
      <c r="B95" s="22" t="s">
        <v>23</v>
      </c>
      <c r="C95" s="18">
        <v>1.8</v>
      </c>
      <c r="D95" s="18" t="s">
        <v>4</v>
      </c>
      <c r="E95" s="23">
        <v>1</v>
      </c>
      <c r="F95" s="18" t="s">
        <v>4</v>
      </c>
      <c r="G95" s="23">
        <v>0.78</v>
      </c>
      <c r="H95" s="170"/>
      <c r="I95" s="110">
        <f>'Tabela Base Casa 7 Brasil'!I93*'Indices de Tabelas'!$C$2</f>
        <v>1672.5768321513006</v>
      </c>
      <c r="J95" s="69">
        <f t="shared" ref="J95:J106" si="20">ROUNDDOWN((I95*(1-$C$274)*(1-$E$274)*(1-$G$274)),0)</f>
        <v>1132</v>
      </c>
      <c r="K95" s="34">
        <f t="shared" ref="K95:K106" si="21">I95*(1-$C$275)*(1-$E$275)</f>
        <v>1179.1666666666667</v>
      </c>
      <c r="L95" s="35">
        <f t="shared" ref="L95:L106" si="22">I95*(1-$C$276)*(1-$E$275)</f>
        <v>1179.1666666666667</v>
      </c>
      <c r="M95" s="35">
        <f t="shared" ref="M95:M106" si="23">I95*(1-$C$277)</f>
        <v>1254.4326241134754</v>
      </c>
    </row>
    <row r="96" spans="1:13" ht="15.75" customHeight="1" thickBot="1" x14ac:dyDescent="0.3">
      <c r="A96" s="29"/>
      <c r="B96" s="24" t="s">
        <v>23</v>
      </c>
      <c r="C96" s="13">
        <v>2</v>
      </c>
      <c r="D96" s="13" t="s">
        <v>4</v>
      </c>
      <c r="E96" s="14">
        <v>1</v>
      </c>
      <c r="F96" s="13" t="s">
        <v>4</v>
      </c>
      <c r="G96" s="14">
        <v>0.78</v>
      </c>
      <c r="H96" s="122"/>
      <c r="I96" s="110">
        <f>'Tabela Base Casa 7 Brasil'!I94*'Indices de Tabelas'!$C$2</f>
        <v>1807.0330969267141</v>
      </c>
      <c r="J96" s="69">
        <f t="shared" si="20"/>
        <v>1223</v>
      </c>
      <c r="K96" s="34">
        <f t="shared" si="21"/>
        <v>1273.9583333333333</v>
      </c>
      <c r="L96" s="35">
        <f t="shared" si="22"/>
        <v>1273.9583333333333</v>
      </c>
      <c r="M96" s="35">
        <f t="shared" si="23"/>
        <v>1355.2748226950355</v>
      </c>
    </row>
    <row r="97" spans="1:13" ht="15.75" customHeight="1" thickBot="1" x14ac:dyDescent="0.3">
      <c r="A97" s="29"/>
      <c r="B97" s="24" t="s">
        <v>23</v>
      </c>
      <c r="C97" s="13">
        <v>2.2000000000000002</v>
      </c>
      <c r="D97" s="13" t="s">
        <v>4</v>
      </c>
      <c r="E97" s="14">
        <v>1</v>
      </c>
      <c r="F97" s="13" t="s">
        <v>4</v>
      </c>
      <c r="G97" s="14">
        <v>0.78</v>
      </c>
      <c r="H97" s="122"/>
      <c r="I97" s="110">
        <f>'Tabela Base Casa 7 Brasil'!I95*'Indices de Tabelas'!$C$2</f>
        <v>2010.9338061465721</v>
      </c>
      <c r="J97" s="69">
        <f t="shared" si="20"/>
        <v>1361</v>
      </c>
      <c r="K97" s="34">
        <f t="shared" si="21"/>
        <v>1417.7083333333333</v>
      </c>
      <c r="L97" s="35">
        <f t="shared" si="22"/>
        <v>1417.7083333333333</v>
      </c>
      <c r="M97" s="35">
        <f t="shared" si="23"/>
        <v>1508.200354609929</v>
      </c>
    </row>
    <row r="98" spans="1:13" ht="15.75" customHeight="1" thickBot="1" x14ac:dyDescent="0.3">
      <c r="A98" s="29"/>
      <c r="B98" s="24" t="s">
        <v>23</v>
      </c>
      <c r="C98" s="13">
        <v>2.4</v>
      </c>
      <c r="D98" s="13" t="s">
        <v>4</v>
      </c>
      <c r="E98" s="14">
        <v>1.2</v>
      </c>
      <c r="F98" s="13" t="s">
        <v>4</v>
      </c>
      <c r="G98" s="14">
        <v>0.78</v>
      </c>
      <c r="H98" s="122"/>
      <c r="I98" s="110">
        <f>'Tabela Base Casa 7 Brasil'!I96*'Indices de Tabelas'!$C$2</f>
        <v>2337.4704491725774</v>
      </c>
      <c r="J98" s="69">
        <f t="shared" si="20"/>
        <v>1582</v>
      </c>
      <c r="K98" s="34">
        <f t="shared" si="21"/>
        <v>1647.9166666666672</v>
      </c>
      <c r="L98" s="35">
        <f t="shared" si="22"/>
        <v>1647.9166666666672</v>
      </c>
      <c r="M98" s="35">
        <f t="shared" si="23"/>
        <v>1753.1028368794332</v>
      </c>
    </row>
    <row r="99" spans="1:13" ht="15.75" customHeight="1" thickBot="1" x14ac:dyDescent="0.3">
      <c r="A99" s="29"/>
      <c r="B99" s="17" t="s">
        <v>23</v>
      </c>
      <c r="C99" s="15">
        <v>2.6</v>
      </c>
      <c r="D99" s="15" t="s">
        <v>4</v>
      </c>
      <c r="E99" s="113">
        <v>1.2</v>
      </c>
      <c r="F99" s="15" t="s">
        <v>4</v>
      </c>
      <c r="G99" s="113">
        <v>0.78</v>
      </c>
      <c r="H99" s="123"/>
      <c r="I99" s="110">
        <f>'Tabela Base Casa 7 Brasil'!I97*'Indices de Tabelas'!$C$2</f>
        <v>2635.9338061465719</v>
      </c>
      <c r="J99" s="69">
        <f t="shared" si="20"/>
        <v>1784</v>
      </c>
      <c r="K99" s="34">
        <f t="shared" si="21"/>
        <v>1858.3333333333333</v>
      </c>
      <c r="L99" s="35">
        <f t="shared" si="22"/>
        <v>1858.3333333333333</v>
      </c>
      <c r="M99" s="35">
        <f t="shared" si="23"/>
        <v>1976.950354609929</v>
      </c>
    </row>
    <row r="100" spans="1:13" ht="15.75" customHeight="1" thickBot="1" x14ac:dyDescent="0.3">
      <c r="A100" s="29"/>
      <c r="B100" s="17" t="s">
        <v>23</v>
      </c>
      <c r="C100" s="15">
        <v>2.73</v>
      </c>
      <c r="D100" s="15" t="s">
        <v>4</v>
      </c>
      <c r="E100" s="113">
        <v>1.2</v>
      </c>
      <c r="F100" s="15" t="s">
        <v>4</v>
      </c>
      <c r="G100" s="113">
        <v>0.78</v>
      </c>
      <c r="H100" s="123"/>
      <c r="I100" s="110">
        <f>'Tabela Base Casa 7 Brasil'!I98*'Indices de Tabelas'!$C$2</f>
        <v>2931.4420803782509</v>
      </c>
      <c r="J100" s="69">
        <f t="shared" si="20"/>
        <v>1984</v>
      </c>
      <c r="K100" s="34">
        <f t="shared" si="21"/>
        <v>2066.666666666667</v>
      </c>
      <c r="L100" s="35">
        <f t="shared" si="22"/>
        <v>2066.666666666667</v>
      </c>
      <c r="M100" s="35">
        <f t="shared" si="23"/>
        <v>2198.5815602836883</v>
      </c>
    </row>
    <row r="101" spans="1:13" ht="15.75" customHeight="1" thickBot="1" x14ac:dyDescent="0.3">
      <c r="A101" s="29"/>
      <c r="B101" s="107" t="s">
        <v>24</v>
      </c>
      <c r="C101" s="108">
        <v>1.8</v>
      </c>
      <c r="D101" s="108" t="s">
        <v>4</v>
      </c>
      <c r="E101" s="109">
        <v>1</v>
      </c>
      <c r="F101" s="108" t="s">
        <v>4</v>
      </c>
      <c r="G101" s="109">
        <v>0.78</v>
      </c>
      <c r="H101" s="120"/>
      <c r="I101" s="110">
        <f>'Tabela Base Casa 7 Brasil'!I99*'Indices de Tabelas'!$C$2</f>
        <v>1923.7588652482273</v>
      </c>
      <c r="J101" s="69">
        <f t="shared" si="20"/>
        <v>1302</v>
      </c>
      <c r="K101" s="34">
        <f t="shared" si="21"/>
        <v>1356.2500000000002</v>
      </c>
      <c r="L101" s="35">
        <f t="shared" si="22"/>
        <v>1356.2500000000002</v>
      </c>
      <c r="M101" s="35">
        <f t="shared" si="23"/>
        <v>1442.8191489361704</v>
      </c>
    </row>
    <row r="102" spans="1:13" ht="15.75" customHeight="1" thickBot="1" x14ac:dyDescent="0.3">
      <c r="A102" s="29"/>
      <c r="B102" s="24" t="s">
        <v>24</v>
      </c>
      <c r="C102" s="13">
        <v>2</v>
      </c>
      <c r="D102" s="13" t="s">
        <v>4</v>
      </c>
      <c r="E102" s="14">
        <v>1</v>
      </c>
      <c r="F102" s="13" t="s">
        <v>4</v>
      </c>
      <c r="G102" s="14">
        <v>0.78</v>
      </c>
      <c r="H102" s="122"/>
      <c r="I102" s="110">
        <f>'Tabela Base Casa 7 Brasil'!I100*'Indices de Tabelas'!$C$2</f>
        <v>2056.7375886524824</v>
      </c>
      <c r="J102" s="69">
        <f t="shared" si="20"/>
        <v>1392</v>
      </c>
      <c r="K102" s="34">
        <f t="shared" si="21"/>
        <v>1450</v>
      </c>
      <c r="L102" s="35">
        <f t="shared" si="22"/>
        <v>1450</v>
      </c>
      <c r="M102" s="35">
        <f t="shared" si="23"/>
        <v>1542.5531914893618</v>
      </c>
    </row>
    <row r="103" spans="1:13" ht="15.75" customHeight="1" thickBot="1" x14ac:dyDescent="0.3">
      <c r="A103" s="29"/>
      <c r="B103" s="24" t="s">
        <v>24</v>
      </c>
      <c r="C103" s="13">
        <v>2.2000000000000002</v>
      </c>
      <c r="D103" s="13" t="s">
        <v>4</v>
      </c>
      <c r="E103" s="14">
        <v>1</v>
      </c>
      <c r="F103" s="13" t="s">
        <v>4</v>
      </c>
      <c r="G103" s="14">
        <v>0.78</v>
      </c>
      <c r="H103" s="122"/>
      <c r="I103" s="110">
        <f>'Tabela Base Casa 7 Brasil'!I101*'Indices de Tabelas'!$C$2</f>
        <v>2293.1442080378251</v>
      </c>
      <c r="J103" s="69">
        <f t="shared" si="20"/>
        <v>1552</v>
      </c>
      <c r="K103" s="34">
        <f t="shared" si="21"/>
        <v>1616.6666666666665</v>
      </c>
      <c r="L103" s="35">
        <f t="shared" si="22"/>
        <v>1616.6666666666665</v>
      </c>
      <c r="M103" s="35">
        <f t="shared" si="23"/>
        <v>1719.8581560283687</v>
      </c>
    </row>
    <row r="104" spans="1:13" ht="15.75" customHeight="1" thickBot="1" x14ac:dyDescent="0.3">
      <c r="A104" s="29"/>
      <c r="B104" s="24" t="s">
        <v>24</v>
      </c>
      <c r="C104" s="13">
        <v>2.4</v>
      </c>
      <c r="D104" s="13" t="s">
        <v>4</v>
      </c>
      <c r="E104" s="14">
        <v>1.2</v>
      </c>
      <c r="F104" s="13" t="s">
        <v>4</v>
      </c>
      <c r="G104" s="14">
        <v>0.78</v>
      </c>
      <c r="H104" s="122"/>
      <c r="I104" s="110">
        <f>'Tabela Base Casa 7 Brasil'!I102*'Indices de Tabelas'!$C$2</f>
        <v>2467.4940898345158</v>
      </c>
      <c r="J104" s="69">
        <f t="shared" si="20"/>
        <v>1670</v>
      </c>
      <c r="K104" s="34">
        <f t="shared" si="21"/>
        <v>1739.5833333333335</v>
      </c>
      <c r="L104" s="35">
        <f t="shared" si="22"/>
        <v>1739.5833333333335</v>
      </c>
      <c r="M104" s="35">
        <f t="shared" si="23"/>
        <v>1850.6205673758868</v>
      </c>
    </row>
    <row r="105" spans="1:13" ht="15.75" customHeight="1" thickBot="1" x14ac:dyDescent="0.3">
      <c r="A105" s="29"/>
      <c r="B105" s="24" t="s">
        <v>24</v>
      </c>
      <c r="C105" s="15">
        <v>2.6</v>
      </c>
      <c r="D105" s="15" t="s">
        <v>4</v>
      </c>
      <c r="E105" s="113">
        <v>1.2</v>
      </c>
      <c r="F105" s="15" t="s">
        <v>4</v>
      </c>
      <c r="G105" s="113">
        <v>0.78</v>
      </c>
      <c r="H105" s="123"/>
      <c r="I105" s="110">
        <f>'Tabela Base Casa 7 Brasil'!I103*'Indices de Tabelas'!$C$2</f>
        <v>2697.9905437352249</v>
      </c>
      <c r="J105" s="69">
        <f t="shared" si="20"/>
        <v>1826</v>
      </c>
      <c r="K105" s="34">
        <f t="shared" si="21"/>
        <v>1902.0833333333335</v>
      </c>
      <c r="L105" s="35">
        <f t="shared" si="22"/>
        <v>1902.0833333333335</v>
      </c>
      <c r="M105" s="35">
        <f t="shared" si="23"/>
        <v>2023.4929078014188</v>
      </c>
    </row>
    <row r="106" spans="1:13" ht="15.75" customHeight="1" thickBot="1" x14ac:dyDescent="0.3">
      <c r="A106" s="30"/>
      <c r="B106" s="17" t="s">
        <v>24</v>
      </c>
      <c r="C106" s="15">
        <v>2.6</v>
      </c>
      <c r="D106" s="15" t="s">
        <v>4</v>
      </c>
      <c r="E106" s="113">
        <v>1.2</v>
      </c>
      <c r="F106" s="15" t="s">
        <v>4</v>
      </c>
      <c r="G106" s="113">
        <v>0.78</v>
      </c>
      <c r="H106" s="123"/>
      <c r="I106" s="110">
        <f>'Tabela Base Casa 7 Brasil'!I104*'Indices de Tabelas'!$C$2</f>
        <v>2993.4988179669031</v>
      </c>
      <c r="J106" s="69">
        <f t="shared" si="20"/>
        <v>2026</v>
      </c>
      <c r="K106" s="34">
        <f t="shared" si="21"/>
        <v>2110.4166666666665</v>
      </c>
      <c r="L106" s="35">
        <f t="shared" si="22"/>
        <v>2110.4166666666665</v>
      </c>
      <c r="M106" s="35">
        <f t="shared" si="23"/>
        <v>2245.1241134751772</v>
      </c>
    </row>
    <row r="107" spans="1:13" ht="15.75" thickBot="1" x14ac:dyDescent="0.3">
      <c r="H107"/>
      <c r="I107" s="16"/>
    </row>
    <row r="108" spans="1:13" ht="16.5" thickBot="1" x14ac:dyDescent="0.3">
      <c r="A108" s="6" t="s">
        <v>6</v>
      </c>
      <c r="B108" s="9"/>
      <c r="C108" s="7"/>
      <c r="D108" s="7"/>
      <c r="E108" s="7"/>
      <c r="F108" s="7"/>
      <c r="G108" s="7"/>
      <c r="H108" s="7"/>
      <c r="I108" s="8"/>
      <c r="J108" s="7"/>
      <c r="K108" s="7"/>
      <c r="L108" s="7"/>
      <c r="M108" s="8"/>
    </row>
    <row r="109" spans="1:13" ht="15.75" customHeight="1" thickBot="1" x14ac:dyDescent="0.3">
      <c r="A109" s="10"/>
      <c r="B109" s="25" t="s">
        <v>9</v>
      </c>
      <c r="C109" s="19" t="s">
        <v>1</v>
      </c>
      <c r="D109" s="20"/>
      <c r="E109" s="19" t="s">
        <v>2</v>
      </c>
      <c r="F109" s="20"/>
      <c r="G109" s="21" t="s">
        <v>3</v>
      </c>
      <c r="H109" s="26"/>
      <c r="I109" s="27" t="s">
        <v>5</v>
      </c>
      <c r="J109" s="68" t="s">
        <v>26</v>
      </c>
      <c r="K109" s="28" t="s">
        <v>39</v>
      </c>
      <c r="L109" s="28" t="s">
        <v>40</v>
      </c>
      <c r="M109" s="28" t="s">
        <v>41</v>
      </c>
    </row>
    <row r="110" spans="1:13" ht="15.75" customHeight="1" thickBot="1" x14ac:dyDescent="0.3">
      <c r="A110" s="29"/>
      <c r="B110" s="22" t="s">
        <v>23</v>
      </c>
      <c r="C110" s="18">
        <v>1.8</v>
      </c>
      <c r="D110" s="18" t="s">
        <v>4</v>
      </c>
      <c r="E110" s="23">
        <v>1</v>
      </c>
      <c r="F110" s="18" t="s">
        <v>4</v>
      </c>
      <c r="G110" s="23">
        <v>0.78</v>
      </c>
      <c r="H110" s="170"/>
      <c r="I110" s="110">
        <f>'Tabela Base Casa 7 Brasil'!I108*'Indices de Tabelas'!$C$2</f>
        <v>1963.6524822695039</v>
      </c>
      <c r="J110" s="69">
        <f t="shared" ref="J110:J121" si="24">ROUNDDOWN((I110*(1-$C$274)*(1-$E$274)*(1-$G$274)),0)</f>
        <v>1329</v>
      </c>
      <c r="K110" s="34">
        <f t="shared" ref="K110:K121" si="25">I110*(1-$C$275)*(1-$E$275)</f>
        <v>1384.3750000000002</v>
      </c>
      <c r="L110" s="35">
        <f t="shared" ref="L110:L121" si="26">I110*(1-$C$276)*(1-$E$275)</f>
        <v>1384.3750000000002</v>
      </c>
      <c r="M110" s="35">
        <f t="shared" ref="M110:M121" si="27">I110*(1-$C$277)</f>
        <v>1472.739361702128</v>
      </c>
    </row>
    <row r="111" spans="1:13" ht="15.75" customHeight="1" thickBot="1" x14ac:dyDescent="0.3">
      <c r="A111" s="29"/>
      <c r="B111" s="24" t="s">
        <v>23</v>
      </c>
      <c r="C111" s="13">
        <v>2</v>
      </c>
      <c r="D111" s="13" t="s">
        <v>4</v>
      </c>
      <c r="E111" s="14">
        <v>1</v>
      </c>
      <c r="F111" s="13" t="s">
        <v>4</v>
      </c>
      <c r="G111" s="14">
        <v>0.78</v>
      </c>
      <c r="H111" s="122"/>
      <c r="I111" s="110">
        <f>'Tabela Base Casa 7 Brasil'!I109*'Indices de Tabelas'!$C$2</f>
        <v>2117.3167848699768</v>
      </c>
      <c r="J111" s="69">
        <f t="shared" si="24"/>
        <v>1433</v>
      </c>
      <c r="K111" s="34">
        <f t="shared" si="25"/>
        <v>1492.7083333333335</v>
      </c>
      <c r="L111" s="35">
        <f t="shared" si="26"/>
        <v>1492.7083333333335</v>
      </c>
      <c r="M111" s="35">
        <f t="shared" si="27"/>
        <v>1587.9875886524826</v>
      </c>
    </row>
    <row r="112" spans="1:13" ht="15.75" customHeight="1" thickBot="1" x14ac:dyDescent="0.3">
      <c r="A112" s="29"/>
      <c r="B112" s="24" t="s">
        <v>23</v>
      </c>
      <c r="C112" s="13">
        <v>2.2000000000000002</v>
      </c>
      <c r="D112" s="13" t="s">
        <v>4</v>
      </c>
      <c r="E112" s="14">
        <v>1</v>
      </c>
      <c r="F112" s="13" t="s">
        <v>4</v>
      </c>
      <c r="G112" s="14">
        <v>0.78</v>
      </c>
      <c r="H112" s="122"/>
      <c r="I112" s="110">
        <f>'Tabela Base Casa 7 Brasil'!I110*'Indices de Tabelas'!$C$2</f>
        <v>2239.9527186761234</v>
      </c>
      <c r="J112" s="69">
        <f t="shared" si="24"/>
        <v>1516</v>
      </c>
      <c r="K112" s="34">
        <f t="shared" si="25"/>
        <v>1579.166666666667</v>
      </c>
      <c r="L112" s="35">
        <f t="shared" si="26"/>
        <v>1579.166666666667</v>
      </c>
      <c r="M112" s="35">
        <f t="shared" si="27"/>
        <v>1679.9645390070925</v>
      </c>
    </row>
    <row r="113" spans="1:13" ht="15.75" customHeight="1" thickBot="1" x14ac:dyDescent="0.3">
      <c r="A113" s="29"/>
      <c r="B113" s="24" t="s">
        <v>23</v>
      </c>
      <c r="C113" s="13">
        <v>2.4</v>
      </c>
      <c r="D113" s="13" t="s">
        <v>4</v>
      </c>
      <c r="E113" s="14">
        <v>1.2</v>
      </c>
      <c r="F113" s="13" t="s">
        <v>4</v>
      </c>
      <c r="G113" s="14">
        <v>0.78</v>
      </c>
      <c r="H113" s="122"/>
      <c r="I113" s="110">
        <f>'Tabela Base Casa 7 Brasil'!I111*'Indices de Tabelas'!$C$2</f>
        <v>2468.9716312056739</v>
      </c>
      <c r="J113" s="69">
        <f t="shared" si="24"/>
        <v>1671</v>
      </c>
      <c r="K113" s="34">
        <f t="shared" si="25"/>
        <v>1740.6250000000002</v>
      </c>
      <c r="L113" s="35">
        <f t="shared" si="26"/>
        <v>1740.6250000000002</v>
      </c>
      <c r="M113" s="35">
        <f t="shared" si="27"/>
        <v>1851.7287234042556</v>
      </c>
    </row>
    <row r="114" spans="1:13" ht="15.75" customHeight="1" thickBot="1" x14ac:dyDescent="0.3">
      <c r="A114" s="29"/>
      <c r="B114" s="17" t="s">
        <v>23</v>
      </c>
      <c r="C114" s="15">
        <v>2.6</v>
      </c>
      <c r="D114" s="15" t="s">
        <v>4</v>
      </c>
      <c r="E114" s="113">
        <v>1.2</v>
      </c>
      <c r="F114" s="15" t="s">
        <v>4</v>
      </c>
      <c r="G114" s="113">
        <v>0.78</v>
      </c>
      <c r="H114" s="123"/>
      <c r="I114" s="110">
        <f>'Tabela Base Casa 7 Brasil'!I112*'Indices de Tabelas'!$C$2</f>
        <v>2839.8345153664304</v>
      </c>
      <c r="J114" s="69">
        <f t="shared" si="24"/>
        <v>1922</v>
      </c>
      <c r="K114" s="34">
        <f t="shared" si="25"/>
        <v>2002.0833333333333</v>
      </c>
      <c r="L114" s="35">
        <f t="shared" si="26"/>
        <v>2002.0833333333333</v>
      </c>
      <c r="M114" s="35">
        <f t="shared" si="27"/>
        <v>2129.8758865248228</v>
      </c>
    </row>
    <row r="115" spans="1:13" ht="15.75" customHeight="1" thickBot="1" x14ac:dyDescent="0.3">
      <c r="A115" s="29"/>
      <c r="B115" s="17" t="s">
        <v>23</v>
      </c>
      <c r="C115" s="15">
        <v>2.73</v>
      </c>
      <c r="D115" s="15" t="s">
        <v>4</v>
      </c>
      <c r="E115" s="113">
        <v>1.2</v>
      </c>
      <c r="F115" s="15" t="s">
        <v>4</v>
      </c>
      <c r="G115" s="113">
        <v>0.78</v>
      </c>
      <c r="H115" s="123"/>
      <c r="I115" s="110">
        <f>'Tabela Base Casa 7 Brasil'!I113*'Indices de Tabelas'!$C$2</f>
        <v>3135.342789598109</v>
      </c>
      <c r="J115" s="69">
        <f t="shared" si="24"/>
        <v>2122</v>
      </c>
      <c r="K115" s="34">
        <f t="shared" si="25"/>
        <v>2210.4166666666665</v>
      </c>
      <c r="L115" s="35">
        <f t="shared" si="26"/>
        <v>2210.4166666666665</v>
      </c>
      <c r="M115" s="35">
        <f t="shared" si="27"/>
        <v>2351.5070921985816</v>
      </c>
    </row>
    <row r="116" spans="1:13" ht="15.75" customHeight="1" thickBot="1" x14ac:dyDescent="0.3">
      <c r="A116" s="29"/>
      <c r="B116" s="107" t="s">
        <v>24</v>
      </c>
      <c r="C116" s="108">
        <v>1.8</v>
      </c>
      <c r="D116" s="108" t="s">
        <v>4</v>
      </c>
      <c r="E116" s="109">
        <v>1</v>
      </c>
      <c r="F116" s="108" t="s">
        <v>4</v>
      </c>
      <c r="G116" s="109">
        <v>0.78</v>
      </c>
      <c r="H116" s="120"/>
      <c r="I116" s="110">
        <f>'Tabela Base Casa 7 Brasil'!I114*'Indices de Tabelas'!$C$2</f>
        <v>2025.7092198581563</v>
      </c>
      <c r="J116" s="69">
        <f t="shared" si="24"/>
        <v>1371</v>
      </c>
      <c r="K116" s="34">
        <f t="shared" si="25"/>
        <v>1428.1250000000002</v>
      </c>
      <c r="L116" s="35">
        <f t="shared" si="26"/>
        <v>1428.1250000000002</v>
      </c>
      <c r="M116" s="35">
        <f t="shared" si="27"/>
        <v>1519.2819148936173</v>
      </c>
    </row>
    <row r="117" spans="1:13" ht="15.75" customHeight="1" thickBot="1" x14ac:dyDescent="0.3">
      <c r="A117" s="29"/>
      <c r="B117" s="24" t="s">
        <v>24</v>
      </c>
      <c r="C117" s="13">
        <v>2</v>
      </c>
      <c r="D117" s="13" t="s">
        <v>4</v>
      </c>
      <c r="E117" s="14">
        <v>1</v>
      </c>
      <c r="F117" s="13" t="s">
        <v>4</v>
      </c>
      <c r="G117" s="14">
        <v>0.78</v>
      </c>
      <c r="H117" s="122"/>
      <c r="I117" s="110">
        <f>'Tabela Base Casa 7 Brasil'!I115*'Indices de Tabelas'!$C$2</f>
        <v>2216.3120567375895</v>
      </c>
      <c r="J117" s="69">
        <f t="shared" si="24"/>
        <v>1500</v>
      </c>
      <c r="K117" s="34">
        <f t="shared" si="25"/>
        <v>1562.5000000000005</v>
      </c>
      <c r="L117" s="35">
        <f t="shared" si="26"/>
        <v>1562.5000000000005</v>
      </c>
      <c r="M117" s="35">
        <f t="shared" si="27"/>
        <v>1662.234042553192</v>
      </c>
    </row>
    <row r="118" spans="1:13" ht="15.75" customHeight="1" thickBot="1" x14ac:dyDescent="0.3">
      <c r="A118" s="29"/>
      <c r="B118" s="24" t="s">
        <v>24</v>
      </c>
      <c r="C118" s="13">
        <v>2.2000000000000002</v>
      </c>
      <c r="D118" s="13" t="s">
        <v>4</v>
      </c>
      <c r="E118" s="14">
        <v>1</v>
      </c>
      <c r="F118" s="13" t="s">
        <v>4</v>
      </c>
      <c r="G118" s="14">
        <v>0.78</v>
      </c>
      <c r="H118" s="122"/>
      <c r="I118" s="110">
        <f>'Tabela Base Casa 7 Brasil'!I116*'Indices de Tabelas'!$C$2</f>
        <v>2349.2907801418442</v>
      </c>
      <c r="J118" s="69">
        <f t="shared" si="24"/>
        <v>1590</v>
      </c>
      <c r="K118" s="34">
        <f t="shared" si="25"/>
        <v>1656.25</v>
      </c>
      <c r="L118" s="35">
        <f t="shared" si="26"/>
        <v>1656.25</v>
      </c>
      <c r="M118" s="35">
        <f t="shared" si="27"/>
        <v>1761.9680851063831</v>
      </c>
    </row>
    <row r="119" spans="1:13" ht="15.75" customHeight="1" thickBot="1" x14ac:dyDescent="0.3">
      <c r="A119" s="29"/>
      <c r="B119" s="24" t="s">
        <v>24</v>
      </c>
      <c r="C119" s="13">
        <v>2.4</v>
      </c>
      <c r="D119" s="13" t="s">
        <v>4</v>
      </c>
      <c r="E119" s="14">
        <v>1.2</v>
      </c>
      <c r="F119" s="13" t="s">
        <v>4</v>
      </c>
      <c r="G119" s="14">
        <v>0.78</v>
      </c>
      <c r="H119" s="122"/>
      <c r="I119" s="110">
        <f>'Tabela Base Casa 7 Brasil'!I117*'Indices de Tabelas'!$C$2</f>
        <v>2570.921985815603</v>
      </c>
      <c r="J119" s="69">
        <f t="shared" si="24"/>
        <v>1740</v>
      </c>
      <c r="K119" s="34">
        <f t="shared" si="25"/>
        <v>1812.5</v>
      </c>
      <c r="L119" s="35">
        <f t="shared" si="26"/>
        <v>1812.5</v>
      </c>
      <c r="M119" s="35">
        <f t="shared" si="27"/>
        <v>1928.1914893617022</v>
      </c>
    </row>
    <row r="120" spans="1:13" ht="15.75" customHeight="1" thickBot="1" x14ac:dyDescent="0.3">
      <c r="A120" s="29"/>
      <c r="B120" s="24" t="s">
        <v>24</v>
      </c>
      <c r="C120" s="15">
        <v>2.6</v>
      </c>
      <c r="D120" s="15" t="s">
        <v>4</v>
      </c>
      <c r="E120" s="113">
        <v>1.2</v>
      </c>
      <c r="F120" s="15" t="s">
        <v>4</v>
      </c>
      <c r="G120" s="113">
        <v>0.78</v>
      </c>
      <c r="H120" s="122"/>
      <c r="I120" s="110">
        <f>'Tabela Base Casa 7 Brasil'!I118*'Indices de Tabelas'!$C$2</f>
        <v>2958.0378250591011</v>
      </c>
      <c r="J120" s="69">
        <f t="shared" si="24"/>
        <v>2002</v>
      </c>
      <c r="K120" s="34">
        <f t="shared" si="25"/>
        <v>2085.4166666666661</v>
      </c>
      <c r="L120" s="35">
        <f t="shared" si="26"/>
        <v>2085.4166666666661</v>
      </c>
      <c r="M120" s="35">
        <f t="shared" si="27"/>
        <v>2218.5283687943256</v>
      </c>
    </row>
    <row r="121" spans="1:13" ht="15.75" customHeight="1" thickBot="1" x14ac:dyDescent="0.3">
      <c r="A121" s="30"/>
      <c r="B121" s="17" t="s">
        <v>24</v>
      </c>
      <c r="C121" s="15">
        <v>2.73</v>
      </c>
      <c r="D121" s="15" t="s">
        <v>4</v>
      </c>
      <c r="E121" s="113">
        <v>1.2</v>
      </c>
      <c r="F121" s="15" t="s">
        <v>4</v>
      </c>
      <c r="G121" s="113">
        <v>0.78</v>
      </c>
      <c r="H121" s="123"/>
      <c r="I121" s="110">
        <f>'Tabela Base Casa 7 Brasil'!I119*'Indices de Tabelas'!$C$2</f>
        <v>3238.7706855791967</v>
      </c>
      <c r="J121" s="69">
        <f t="shared" si="24"/>
        <v>2192</v>
      </c>
      <c r="K121" s="34">
        <f t="shared" si="25"/>
        <v>2283.3333333333335</v>
      </c>
      <c r="L121" s="35">
        <f t="shared" si="26"/>
        <v>2283.3333333333335</v>
      </c>
      <c r="M121" s="35">
        <f t="shared" si="27"/>
        <v>2429.0780141843975</v>
      </c>
    </row>
    <row r="122" spans="1:13" ht="15.75" thickBot="1" x14ac:dyDescent="0.3"/>
    <row r="123" spans="1:13" ht="16.5" thickBot="1" x14ac:dyDescent="0.3">
      <c r="A123" s="6" t="s">
        <v>7</v>
      </c>
      <c r="B123" s="9"/>
      <c r="C123" s="7"/>
      <c r="D123" s="7"/>
      <c r="E123" s="7"/>
      <c r="F123" s="7"/>
      <c r="G123" s="7"/>
      <c r="H123" s="7"/>
      <c r="I123" s="8"/>
      <c r="J123" s="7"/>
      <c r="K123" s="7"/>
      <c r="L123" s="7"/>
      <c r="M123" s="8"/>
    </row>
    <row r="124" spans="1:13" ht="15.75" customHeight="1" thickBot="1" x14ac:dyDescent="0.3">
      <c r="A124" s="10"/>
      <c r="B124" s="25" t="s">
        <v>9</v>
      </c>
      <c r="C124" s="19" t="s">
        <v>1</v>
      </c>
      <c r="D124" s="20"/>
      <c r="E124" s="19" t="s">
        <v>2</v>
      </c>
      <c r="F124" s="20"/>
      <c r="G124" s="21" t="s">
        <v>3</v>
      </c>
      <c r="H124" s="26"/>
      <c r="I124" s="27" t="s">
        <v>5</v>
      </c>
      <c r="J124" s="68" t="s">
        <v>26</v>
      </c>
      <c r="K124" s="28" t="s">
        <v>39</v>
      </c>
      <c r="L124" s="28" t="s">
        <v>40</v>
      </c>
      <c r="M124" s="28" t="s">
        <v>41</v>
      </c>
    </row>
    <row r="125" spans="1:13" ht="15.75" customHeight="1" thickBot="1" x14ac:dyDescent="0.3">
      <c r="A125" s="29"/>
      <c r="B125" s="22" t="s">
        <v>23</v>
      </c>
      <c r="C125" s="18">
        <v>1.8</v>
      </c>
      <c r="D125" s="18" t="s">
        <v>4</v>
      </c>
      <c r="E125" s="23">
        <v>1</v>
      </c>
      <c r="F125" s="18" t="s">
        <v>4</v>
      </c>
      <c r="G125" s="23">
        <v>0.78</v>
      </c>
      <c r="H125" s="170"/>
      <c r="I125" s="110">
        <f>'Tabela Base Casa 7 Brasil'!I123*'Indices de Tabelas'!$C$2</f>
        <v>1697.695035460993</v>
      </c>
      <c r="J125" s="69">
        <f t="shared" ref="J125:J136" si="28">ROUNDDOWN((I125*(1-$C$274)*(1-$E$274)*(1-$G$274)),0)</f>
        <v>1149</v>
      </c>
      <c r="K125" s="34">
        <f t="shared" ref="K125:K136" si="29">I125*(1-$C$275)*(1-$E$275)</f>
        <v>1196.8750000000002</v>
      </c>
      <c r="L125" s="35">
        <f t="shared" ref="L125:L136" si="30">I125*(1-$C$276)*(1-$E$275)</f>
        <v>1196.8750000000002</v>
      </c>
      <c r="M125" s="35">
        <f t="shared" ref="M125:M136" si="31">I125*(1-$C$277)</f>
        <v>1273.2712765957449</v>
      </c>
    </row>
    <row r="126" spans="1:13" ht="15.75" customHeight="1" thickBot="1" x14ac:dyDescent="0.3">
      <c r="A126" s="29"/>
      <c r="B126" s="24" t="s">
        <v>23</v>
      </c>
      <c r="C126" s="13">
        <v>2</v>
      </c>
      <c r="D126" s="13" t="s">
        <v>4</v>
      </c>
      <c r="E126" s="14">
        <v>1</v>
      </c>
      <c r="F126" s="13" t="s">
        <v>4</v>
      </c>
      <c r="G126" s="14">
        <v>0.78</v>
      </c>
      <c r="H126" s="122"/>
      <c r="I126" s="110">
        <f>'Tabela Base Casa 7 Brasil'!I124*'Indices de Tabelas'!$C$2</f>
        <v>1815.8983451536649</v>
      </c>
      <c r="J126" s="69">
        <f t="shared" si="28"/>
        <v>1229</v>
      </c>
      <c r="K126" s="34">
        <f t="shared" si="29"/>
        <v>1280.2083333333337</v>
      </c>
      <c r="L126" s="35">
        <f t="shared" si="30"/>
        <v>1280.2083333333337</v>
      </c>
      <c r="M126" s="35">
        <f t="shared" si="31"/>
        <v>1361.9237588652486</v>
      </c>
    </row>
    <row r="127" spans="1:13" ht="15.75" customHeight="1" thickBot="1" x14ac:dyDescent="0.3">
      <c r="A127" s="29"/>
      <c r="B127" s="24" t="s">
        <v>23</v>
      </c>
      <c r="C127" s="13">
        <v>2.2000000000000002</v>
      </c>
      <c r="D127" s="13" t="s">
        <v>4</v>
      </c>
      <c r="E127" s="14">
        <v>1</v>
      </c>
      <c r="F127" s="13" t="s">
        <v>4</v>
      </c>
      <c r="G127" s="14">
        <v>0.78</v>
      </c>
      <c r="H127" s="122"/>
      <c r="I127" s="110">
        <f>'Tabela Base Casa 7 Brasil'!I125*'Indices de Tabelas'!$C$2</f>
        <v>2021.2765957446811</v>
      </c>
      <c r="J127" s="69">
        <f t="shared" si="28"/>
        <v>1368</v>
      </c>
      <c r="K127" s="34">
        <f t="shared" si="29"/>
        <v>1425.0000000000002</v>
      </c>
      <c r="L127" s="35">
        <f t="shared" si="30"/>
        <v>1425.0000000000002</v>
      </c>
      <c r="M127" s="35">
        <f t="shared" si="31"/>
        <v>1515.9574468085109</v>
      </c>
    </row>
    <row r="128" spans="1:13" ht="15.75" customHeight="1" thickBot="1" x14ac:dyDescent="0.3">
      <c r="A128" s="29"/>
      <c r="B128" s="24" t="s">
        <v>23</v>
      </c>
      <c r="C128" s="13">
        <v>2.4</v>
      </c>
      <c r="D128" s="13" t="s">
        <v>4</v>
      </c>
      <c r="E128" s="14">
        <v>1.2</v>
      </c>
      <c r="F128" s="13" t="s">
        <v>4</v>
      </c>
      <c r="G128" s="14">
        <v>0.78</v>
      </c>
      <c r="H128" s="122"/>
      <c r="I128" s="110">
        <f>'Tabela Base Casa 7 Brasil'!I126*'Indices de Tabelas'!$C$2</f>
        <v>2244.3853427895974</v>
      </c>
      <c r="J128" s="69">
        <f t="shared" si="28"/>
        <v>1519</v>
      </c>
      <c r="K128" s="34">
        <f t="shared" si="29"/>
        <v>1582.2916666666661</v>
      </c>
      <c r="L128" s="35">
        <f t="shared" si="30"/>
        <v>1582.2916666666661</v>
      </c>
      <c r="M128" s="35">
        <f t="shared" si="31"/>
        <v>1683.2890070921981</v>
      </c>
    </row>
    <row r="129" spans="1:13" ht="15.75" customHeight="1" thickBot="1" x14ac:dyDescent="0.3">
      <c r="A129" s="29"/>
      <c r="B129" s="17" t="s">
        <v>23</v>
      </c>
      <c r="C129" s="15">
        <v>2.6</v>
      </c>
      <c r="D129" s="15" t="s">
        <v>4</v>
      </c>
      <c r="E129" s="113">
        <v>1.2</v>
      </c>
      <c r="F129" s="15" t="s">
        <v>4</v>
      </c>
      <c r="G129" s="113">
        <v>0.78</v>
      </c>
      <c r="H129" s="123"/>
      <c r="I129" s="110">
        <f>'Tabela Base Casa 7 Brasil'!I127*'Indices de Tabelas'!$C$2</f>
        <v>2374.4089834515362</v>
      </c>
      <c r="J129" s="69">
        <f t="shared" si="28"/>
        <v>1607</v>
      </c>
      <c r="K129" s="34">
        <f t="shared" si="29"/>
        <v>1673.958333333333</v>
      </c>
      <c r="L129" s="35">
        <f t="shared" si="30"/>
        <v>1673.958333333333</v>
      </c>
      <c r="M129" s="35">
        <f t="shared" si="31"/>
        <v>1780.8067375886521</v>
      </c>
    </row>
    <row r="130" spans="1:13" ht="15.75" customHeight="1" thickBot="1" x14ac:dyDescent="0.3">
      <c r="A130" s="29"/>
      <c r="B130" s="17" t="s">
        <v>23</v>
      </c>
      <c r="C130" s="15">
        <v>2.73</v>
      </c>
      <c r="D130" s="15" t="s">
        <v>4</v>
      </c>
      <c r="E130" s="113">
        <v>1.2</v>
      </c>
      <c r="F130" s="15" t="s">
        <v>4</v>
      </c>
      <c r="G130" s="113">
        <v>0.78</v>
      </c>
      <c r="H130" s="123"/>
      <c r="I130" s="110">
        <f>'Tabela Base Casa 7 Brasil'!I128*'Indices de Tabelas'!$C$2</f>
        <v>2669.9172576832152</v>
      </c>
      <c r="J130" s="69">
        <f t="shared" si="28"/>
        <v>1807</v>
      </c>
      <c r="K130" s="34">
        <f t="shared" si="29"/>
        <v>1882.2916666666665</v>
      </c>
      <c r="L130" s="35">
        <f t="shared" si="30"/>
        <v>1882.2916666666665</v>
      </c>
      <c r="M130" s="35">
        <f t="shared" si="31"/>
        <v>2002.4379432624114</v>
      </c>
    </row>
    <row r="131" spans="1:13" ht="15.75" customHeight="1" thickBot="1" x14ac:dyDescent="0.3">
      <c r="A131" s="29"/>
      <c r="B131" s="107" t="s">
        <v>24</v>
      </c>
      <c r="C131" s="108">
        <v>1.8</v>
      </c>
      <c r="D131" s="108" t="s">
        <v>4</v>
      </c>
      <c r="E131" s="109">
        <v>1</v>
      </c>
      <c r="F131" s="108" t="s">
        <v>4</v>
      </c>
      <c r="G131" s="109">
        <v>0.78</v>
      </c>
      <c r="H131" s="120"/>
      <c r="I131" s="110">
        <f>'Tabela Base Casa 7 Brasil'!I129*'Indices de Tabelas'!$C$2</f>
        <v>1830.6737588652481</v>
      </c>
      <c r="J131" s="69">
        <f t="shared" si="28"/>
        <v>1239</v>
      </c>
      <c r="K131" s="34">
        <f t="shared" si="29"/>
        <v>1290.6249999999998</v>
      </c>
      <c r="L131" s="35">
        <f t="shared" si="30"/>
        <v>1290.6249999999998</v>
      </c>
      <c r="M131" s="35">
        <f t="shared" si="31"/>
        <v>1373.005319148936</v>
      </c>
    </row>
    <row r="132" spans="1:13" ht="15.75" customHeight="1" thickBot="1" x14ac:dyDescent="0.3">
      <c r="A132" s="29"/>
      <c r="B132" s="24" t="s">
        <v>24</v>
      </c>
      <c r="C132" s="13">
        <v>2</v>
      </c>
      <c r="D132" s="13" t="s">
        <v>4</v>
      </c>
      <c r="E132" s="14">
        <v>1</v>
      </c>
      <c r="F132" s="13" t="s">
        <v>4</v>
      </c>
      <c r="G132" s="14">
        <v>0.78</v>
      </c>
      <c r="H132" s="122"/>
      <c r="I132" s="110">
        <f>'Tabela Base Casa 7 Brasil'!I130*'Indices de Tabelas'!$C$2</f>
        <v>1963.6524822695039</v>
      </c>
      <c r="J132" s="69">
        <f t="shared" si="28"/>
        <v>1329</v>
      </c>
      <c r="K132" s="34">
        <f t="shared" si="29"/>
        <v>1384.3750000000002</v>
      </c>
      <c r="L132" s="35">
        <f t="shared" si="30"/>
        <v>1384.3750000000002</v>
      </c>
      <c r="M132" s="35">
        <f t="shared" si="31"/>
        <v>1472.739361702128</v>
      </c>
    </row>
    <row r="133" spans="1:13" ht="15.75" customHeight="1" thickBot="1" x14ac:dyDescent="0.3">
      <c r="A133" s="29"/>
      <c r="B133" s="24" t="s">
        <v>24</v>
      </c>
      <c r="C133" s="13">
        <v>2.2000000000000002</v>
      </c>
      <c r="D133" s="13" t="s">
        <v>4</v>
      </c>
      <c r="E133" s="14">
        <v>1</v>
      </c>
      <c r="F133" s="13" t="s">
        <v>4</v>
      </c>
      <c r="G133" s="14">
        <v>0.78</v>
      </c>
      <c r="H133" s="122"/>
      <c r="I133" s="110">
        <f>'Tabela Base Casa 7 Brasil'!I131*'Indices de Tabelas'!$C$2</f>
        <v>2200.0591016548465</v>
      </c>
      <c r="J133" s="69">
        <f t="shared" si="28"/>
        <v>1489</v>
      </c>
      <c r="K133" s="34">
        <f t="shared" si="29"/>
        <v>1551.0416666666667</v>
      </c>
      <c r="L133" s="35">
        <f t="shared" si="30"/>
        <v>1551.0416666666667</v>
      </c>
      <c r="M133" s="35">
        <f t="shared" si="31"/>
        <v>1650.044326241135</v>
      </c>
    </row>
    <row r="134" spans="1:13" ht="15.75" customHeight="1" thickBot="1" x14ac:dyDescent="0.3">
      <c r="A134" s="29"/>
      <c r="B134" s="24" t="s">
        <v>24</v>
      </c>
      <c r="C134" s="13">
        <v>2.4</v>
      </c>
      <c r="D134" s="13" t="s">
        <v>4</v>
      </c>
      <c r="E134" s="14">
        <v>1.2</v>
      </c>
      <c r="F134" s="13" t="s">
        <v>4</v>
      </c>
      <c r="G134" s="14">
        <v>0.78</v>
      </c>
      <c r="H134" s="122"/>
      <c r="I134" s="110">
        <f>'Tabela Base Casa 7 Brasil'!I132*'Indices de Tabelas'!$C$2</f>
        <v>2457.1513002364068</v>
      </c>
      <c r="J134" s="69">
        <f t="shared" si="28"/>
        <v>1663</v>
      </c>
      <c r="K134" s="34">
        <f t="shared" si="29"/>
        <v>1732.2916666666667</v>
      </c>
      <c r="L134" s="35">
        <f t="shared" si="30"/>
        <v>1732.2916666666667</v>
      </c>
      <c r="M134" s="35">
        <f t="shared" si="31"/>
        <v>1842.8634751773052</v>
      </c>
    </row>
    <row r="135" spans="1:13" ht="15.75" customHeight="1" thickBot="1" x14ac:dyDescent="0.3">
      <c r="A135" s="29"/>
      <c r="B135" s="24" t="s">
        <v>24</v>
      </c>
      <c r="C135" s="15">
        <v>2.6</v>
      </c>
      <c r="D135" s="15" t="s">
        <v>4</v>
      </c>
      <c r="E135" s="113">
        <v>1.2</v>
      </c>
      <c r="F135" s="15" t="s">
        <v>4</v>
      </c>
      <c r="G135" s="113">
        <v>0.78</v>
      </c>
      <c r="H135" s="122"/>
      <c r="I135" s="110">
        <f>'Tabela Base Casa 7 Brasil'!I133*'Indices de Tabelas'!$C$2</f>
        <v>2604.9054373522458</v>
      </c>
      <c r="J135" s="69">
        <f t="shared" si="28"/>
        <v>1763</v>
      </c>
      <c r="K135" s="34">
        <f t="shared" si="29"/>
        <v>1836.4583333333333</v>
      </c>
      <c r="L135" s="35">
        <f t="shared" si="30"/>
        <v>1836.4583333333333</v>
      </c>
      <c r="M135" s="35">
        <f t="shared" si="31"/>
        <v>1953.6790780141844</v>
      </c>
    </row>
    <row r="136" spans="1:13" ht="15.75" customHeight="1" thickBot="1" x14ac:dyDescent="0.3">
      <c r="A136" s="30"/>
      <c r="B136" s="17" t="s">
        <v>24</v>
      </c>
      <c r="C136" s="15">
        <v>2.73</v>
      </c>
      <c r="D136" s="15" t="s">
        <v>4</v>
      </c>
      <c r="E136" s="113">
        <v>1.2</v>
      </c>
      <c r="F136" s="15" t="s">
        <v>4</v>
      </c>
      <c r="G136" s="113">
        <v>0.78</v>
      </c>
      <c r="H136" s="123"/>
      <c r="I136" s="110">
        <f>'Tabela Base Casa 7 Brasil'!I134*'Indices de Tabelas'!$C$2</f>
        <v>2891.5484633569745</v>
      </c>
      <c r="J136" s="69">
        <f t="shared" si="28"/>
        <v>1957</v>
      </c>
      <c r="K136" s="34">
        <f t="shared" si="29"/>
        <v>2038.541666666667</v>
      </c>
      <c r="L136" s="35">
        <f t="shared" si="30"/>
        <v>2038.541666666667</v>
      </c>
      <c r="M136" s="35">
        <f t="shared" si="31"/>
        <v>2168.661347517731</v>
      </c>
    </row>
    <row r="137" spans="1:13" ht="15.75" customHeight="1" thickBot="1" x14ac:dyDescent="0.3"/>
    <row r="138" spans="1:13" ht="16.5" thickBot="1" x14ac:dyDescent="0.3">
      <c r="A138" s="6" t="s">
        <v>8</v>
      </c>
      <c r="B138" s="9"/>
      <c r="C138" s="7"/>
      <c r="D138" s="7"/>
      <c r="E138" s="7"/>
      <c r="F138" s="7"/>
      <c r="G138" s="7"/>
      <c r="H138" s="7"/>
      <c r="I138" s="8"/>
      <c r="J138" s="7"/>
      <c r="K138" s="7"/>
      <c r="L138" s="7"/>
      <c r="M138" s="8"/>
    </row>
    <row r="139" spans="1:13" ht="15.75" customHeight="1" thickBot="1" x14ac:dyDescent="0.3">
      <c r="A139" s="10"/>
      <c r="B139" s="25" t="s">
        <v>9</v>
      </c>
      <c r="C139" s="19" t="s">
        <v>1</v>
      </c>
      <c r="D139" s="20"/>
      <c r="E139" s="19" t="s">
        <v>2</v>
      </c>
      <c r="F139" s="20"/>
      <c r="G139" s="21" t="s">
        <v>3</v>
      </c>
      <c r="H139" s="26"/>
      <c r="I139" s="27" t="s">
        <v>5</v>
      </c>
      <c r="J139" s="68" t="s">
        <v>26</v>
      </c>
      <c r="K139" s="28" t="s">
        <v>39</v>
      </c>
      <c r="L139" s="28" t="s">
        <v>40</v>
      </c>
      <c r="M139" s="28" t="s">
        <v>41</v>
      </c>
    </row>
    <row r="140" spans="1:13" ht="15.75" customHeight="1" thickBot="1" x14ac:dyDescent="0.3">
      <c r="A140" s="29"/>
      <c r="B140" s="22" t="s">
        <v>23</v>
      </c>
      <c r="C140" s="18">
        <v>1.8</v>
      </c>
      <c r="D140" s="18" t="s">
        <v>4</v>
      </c>
      <c r="E140" s="23">
        <v>1</v>
      </c>
      <c r="F140" s="18" t="s">
        <v>4</v>
      </c>
      <c r="G140" s="23">
        <v>0.78</v>
      </c>
      <c r="H140" s="170"/>
      <c r="I140" s="110">
        <f>'Tabela Base Casa 7 Brasil'!I138*'Indices de Tabelas'!$C$2</f>
        <v>1672.5768321513006</v>
      </c>
      <c r="J140" s="69">
        <f t="shared" ref="J140:J151" si="32">ROUNDDOWN((I140*(1-$C$274)*(1-$E$274)*(1-$G$274)),0)</f>
        <v>1132</v>
      </c>
      <c r="K140" s="34">
        <f t="shared" ref="K140:K151" si="33">I140*(1-$C$275)*(1-$E$275)</f>
        <v>1179.1666666666667</v>
      </c>
      <c r="L140" s="35">
        <f t="shared" ref="L140:L151" si="34">I140*(1-$C$276)*(1-$E$275)</f>
        <v>1179.1666666666667</v>
      </c>
      <c r="M140" s="35">
        <f t="shared" ref="M140:M151" si="35">I140*(1-$C$277)</f>
        <v>1254.4326241134754</v>
      </c>
    </row>
    <row r="141" spans="1:13" ht="15.75" customHeight="1" thickBot="1" x14ac:dyDescent="0.3">
      <c r="A141" s="29"/>
      <c r="B141" s="24" t="s">
        <v>23</v>
      </c>
      <c r="C141" s="13">
        <v>2</v>
      </c>
      <c r="D141" s="13" t="s">
        <v>4</v>
      </c>
      <c r="E141" s="14">
        <v>1</v>
      </c>
      <c r="F141" s="13" t="s">
        <v>4</v>
      </c>
      <c r="G141" s="14">
        <v>0.78</v>
      </c>
      <c r="H141" s="122"/>
      <c r="I141" s="110">
        <f>'Tabela Base Casa 7 Brasil'!I139*'Indices de Tabelas'!$C$2</f>
        <v>1807.0330969267141</v>
      </c>
      <c r="J141" s="69">
        <f t="shared" si="32"/>
        <v>1223</v>
      </c>
      <c r="K141" s="34">
        <f t="shared" si="33"/>
        <v>1273.9583333333333</v>
      </c>
      <c r="L141" s="35">
        <f t="shared" si="34"/>
        <v>1273.9583333333333</v>
      </c>
      <c r="M141" s="35">
        <f t="shared" si="35"/>
        <v>1355.2748226950355</v>
      </c>
    </row>
    <row r="142" spans="1:13" ht="15.75" customHeight="1" thickBot="1" x14ac:dyDescent="0.3">
      <c r="A142" s="29"/>
      <c r="B142" s="24" t="s">
        <v>23</v>
      </c>
      <c r="C142" s="13">
        <v>2.2000000000000002</v>
      </c>
      <c r="D142" s="13" t="s">
        <v>4</v>
      </c>
      <c r="E142" s="14">
        <v>1</v>
      </c>
      <c r="F142" s="13" t="s">
        <v>4</v>
      </c>
      <c r="G142" s="14">
        <v>0.78</v>
      </c>
      <c r="H142" s="122"/>
      <c r="I142" s="110">
        <f>'Tabela Base Casa 7 Brasil'!I140*'Indices de Tabelas'!$C$2</f>
        <v>2010.9338061465721</v>
      </c>
      <c r="J142" s="69">
        <f t="shared" si="32"/>
        <v>1361</v>
      </c>
      <c r="K142" s="34">
        <f t="shared" si="33"/>
        <v>1417.7083333333333</v>
      </c>
      <c r="L142" s="35">
        <f t="shared" si="34"/>
        <v>1417.7083333333333</v>
      </c>
      <c r="M142" s="35">
        <f t="shared" si="35"/>
        <v>1508.200354609929</v>
      </c>
    </row>
    <row r="143" spans="1:13" ht="15.75" customHeight="1" thickBot="1" x14ac:dyDescent="0.3">
      <c r="A143" s="29"/>
      <c r="B143" s="24" t="s">
        <v>23</v>
      </c>
      <c r="C143" s="13">
        <v>2.4</v>
      </c>
      <c r="D143" s="13" t="s">
        <v>4</v>
      </c>
      <c r="E143" s="14">
        <v>1.2</v>
      </c>
      <c r="F143" s="13" t="s">
        <v>4</v>
      </c>
      <c r="G143" s="14">
        <v>0.78</v>
      </c>
      <c r="H143" s="122"/>
      <c r="I143" s="110">
        <f>'Tabela Base Casa 7 Brasil'!I141*'Indices de Tabelas'!$C$2</f>
        <v>2337.4704491725774</v>
      </c>
      <c r="J143" s="69">
        <f t="shared" si="32"/>
        <v>1582</v>
      </c>
      <c r="K143" s="34">
        <f t="shared" si="33"/>
        <v>1647.9166666666672</v>
      </c>
      <c r="L143" s="35">
        <f t="shared" si="34"/>
        <v>1647.9166666666672</v>
      </c>
      <c r="M143" s="35">
        <f t="shared" si="35"/>
        <v>1753.1028368794332</v>
      </c>
    </row>
    <row r="144" spans="1:13" ht="15.75" customHeight="1" thickBot="1" x14ac:dyDescent="0.3">
      <c r="A144" s="29"/>
      <c r="B144" s="17" t="s">
        <v>23</v>
      </c>
      <c r="C144" s="15">
        <v>2.6</v>
      </c>
      <c r="D144" s="15" t="s">
        <v>4</v>
      </c>
      <c r="E144" s="113">
        <v>1.2</v>
      </c>
      <c r="F144" s="15" t="s">
        <v>4</v>
      </c>
      <c r="G144" s="113">
        <v>0.78</v>
      </c>
      <c r="H144" s="123"/>
      <c r="I144" s="110">
        <f>'Tabela Base Casa 7 Brasil'!I142*'Indices de Tabelas'!$C$2</f>
        <v>2635.9338061465719</v>
      </c>
      <c r="J144" s="69">
        <f t="shared" si="32"/>
        <v>1784</v>
      </c>
      <c r="K144" s="34">
        <f t="shared" si="33"/>
        <v>1858.3333333333333</v>
      </c>
      <c r="L144" s="35">
        <f t="shared" si="34"/>
        <v>1858.3333333333333</v>
      </c>
      <c r="M144" s="35">
        <f t="shared" si="35"/>
        <v>1976.950354609929</v>
      </c>
    </row>
    <row r="145" spans="1:13" ht="15.75" customHeight="1" thickBot="1" x14ac:dyDescent="0.3">
      <c r="A145" s="29"/>
      <c r="B145" s="17" t="s">
        <v>23</v>
      </c>
      <c r="C145" s="15">
        <v>2.73</v>
      </c>
      <c r="D145" s="15" t="s">
        <v>4</v>
      </c>
      <c r="E145" s="113">
        <v>1.2</v>
      </c>
      <c r="F145" s="15" t="s">
        <v>4</v>
      </c>
      <c r="G145" s="113">
        <v>0.78</v>
      </c>
      <c r="H145" s="123"/>
      <c r="I145" s="110">
        <f>'Tabela Base Casa 7 Brasil'!I143*'Indices de Tabelas'!$C$2</f>
        <v>2931.4420803782509</v>
      </c>
      <c r="J145" s="69">
        <f t="shared" si="32"/>
        <v>1984</v>
      </c>
      <c r="K145" s="34">
        <f t="shared" si="33"/>
        <v>2066.666666666667</v>
      </c>
      <c r="L145" s="35">
        <f t="shared" si="34"/>
        <v>2066.666666666667</v>
      </c>
      <c r="M145" s="35">
        <f t="shared" si="35"/>
        <v>2198.5815602836883</v>
      </c>
    </row>
    <row r="146" spans="1:13" ht="15.75" customHeight="1" thickBot="1" x14ac:dyDescent="0.3">
      <c r="A146" s="29"/>
      <c r="B146" s="107" t="s">
        <v>24</v>
      </c>
      <c r="C146" s="108">
        <v>1.8</v>
      </c>
      <c r="D146" s="108" t="s">
        <v>4</v>
      </c>
      <c r="E146" s="109">
        <v>1</v>
      </c>
      <c r="F146" s="108" t="s">
        <v>4</v>
      </c>
      <c r="G146" s="109">
        <v>0.78</v>
      </c>
      <c r="H146" s="120"/>
      <c r="I146" s="110">
        <f>'Tabela Base Casa 7 Brasil'!I144*'Indices de Tabelas'!$C$2</f>
        <v>1923.7588652482273</v>
      </c>
      <c r="J146" s="69">
        <f t="shared" si="32"/>
        <v>1302</v>
      </c>
      <c r="K146" s="34">
        <f t="shared" si="33"/>
        <v>1356.2500000000002</v>
      </c>
      <c r="L146" s="35">
        <f t="shared" si="34"/>
        <v>1356.2500000000002</v>
      </c>
      <c r="M146" s="35">
        <f t="shared" si="35"/>
        <v>1442.8191489361704</v>
      </c>
    </row>
    <row r="147" spans="1:13" ht="15.75" customHeight="1" thickBot="1" x14ac:dyDescent="0.3">
      <c r="A147" s="29"/>
      <c r="B147" s="24" t="s">
        <v>24</v>
      </c>
      <c r="C147" s="13">
        <v>2</v>
      </c>
      <c r="D147" s="13" t="s">
        <v>4</v>
      </c>
      <c r="E147" s="14">
        <v>1</v>
      </c>
      <c r="F147" s="13" t="s">
        <v>4</v>
      </c>
      <c r="G147" s="14">
        <v>0.78</v>
      </c>
      <c r="H147" s="122"/>
      <c r="I147" s="110">
        <f>'Tabela Base Casa 7 Brasil'!I145*'Indices de Tabelas'!$C$2</f>
        <v>2056.7375886524824</v>
      </c>
      <c r="J147" s="69">
        <f t="shared" si="32"/>
        <v>1392</v>
      </c>
      <c r="K147" s="34">
        <f t="shared" si="33"/>
        <v>1450</v>
      </c>
      <c r="L147" s="35">
        <f t="shared" si="34"/>
        <v>1450</v>
      </c>
      <c r="M147" s="35">
        <f t="shared" si="35"/>
        <v>1542.5531914893618</v>
      </c>
    </row>
    <row r="148" spans="1:13" ht="15.75" customHeight="1" thickBot="1" x14ac:dyDescent="0.3">
      <c r="A148" s="29"/>
      <c r="B148" s="24" t="s">
        <v>24</v>
      </c>
      <c r="C148" s="13">
        <v>2.2000000000000002</v>
      </c>
      <c r="D148" s="13" t="s">
        <v>4</v>
      </c>
      <c r="E148" s="14">
        <v>1</v>
      </c>
      <c r="F148" s="13" t="s">
        <v>4</v>
      </c>
      <c r="G148" s="14">
        <v>0.78</v>
      </c>
      <c r="H148" s="122"/>
      <c r="I148" s="110">
        <f>'Tabela Base Casa 7 Brasil'!I146*'Indices de Tabelas'!$C$2</f>
        <v>2293.1442080378251</v>
      </c>
      <c r="J148" s="69">
        <f t="shared" si="32"/>
        <v>1552</v>
      </c>
      <c r="K148" s="34">
        <f t="shared" si="33"/>
        <v>1616.6666666666665</v>
      </c>
      <c r="L148" s="35">
        <f t="shared" si="34"/>
        <v>1616.6666666666665</v>
      </c>
      <c r="M148" s="35">
        <f t="shared" si="35"/>
        <v>1719.8581560283687</v>
      </c>
    </row>
    <row r="149" spans="1:13" ht="15.75" customHeight="1" thickBot="1" x14ac:dyDescent="0.3">
      <c r="A149" s="29"/>
      <c r="B149" s="24" t="s">
        <v>24</v>
      </c>
      <c r="C149" s="13">
        <v>2.4</v>
      </c>
      <c r="D149" s="13" t="s">
        <v>4</v>
      </c>
      <c r="E149" s="14">
        <v>1.2</v>
      </c>
      <c r="F149" s="13" t="s">
        <v>4</v>
      </c>
      <c r="G149" s="14">
        <v>0.78</v>
      </c>
      <c r="H149" s="122"/>
      <c r="I149" s="110">
        <f>'Tabela Base Casa 7 Brasil'!I147*'Indices de Tabelas'!$C$2</f>
        <v>2467.4940898345158</v>
      </c>
      <c r="J149" s="69">
        <f t="shared" si="32"/>
        <v>1670</v>
      </c>
      <c r="K149" s="34">
        <f t="shared" si="33"/>
        <v>1739.5833333333335</v>
      </c>
      <c r="L149" s="35">
        <f t="shared" si="34"/>
        <v>1739.5833333333335</v>
      </c>
      <c r="M149" s="35">
        <f t="shared" si="35"/>
        <v>1850.6205673758868</v>
      </c>
    </row>
    <row r="150" spans="1:13" ht="15.75" customHeight="1" thickBot="1" x14ac:dyDescent="0.3">
      <c r="A150" s="29"/>
      <c r="B150" s="24" t="s">
        <v>24</v>
      </c>
      <c r="C150" s="15">
        <v>2.6</v>
      </c>
      <c r="D150" s="15" t="s">
        <v>4</v>
      </c>
      <c r="E150" s="113">
        <v>1.2</v>
      </c>
      <c r="F150" s="15" t="s">
        <v>4</v>
      </c>
      <c r="G150" s="113">
        <v>0.78</v>
      </c>
      <c r="H150" s="122"/>
      <c r="I150" s="110">
        <f>'Tabela Base Casa 7 Brasil'!I148*'Indices de Tabelas'!$C$2</f>
        <v>2697.9905437352249</v>
      </c>
      <c r="J150" s="69">
        <f t="shared" si="32"/>
        <v>1826</v>
      </c>
      <c r="K150" s="34">
        <f t="shared" si="33"/>
        <v>1902.0833333333335</v>
      </c>
      <c r="L150" s="35">
        <f t="shared" si="34"/>
        <v>1902.0833333333335</v>
      </c>
      <c r="M150" s="35">
        <f t="shared" si="35"/>
        <v>2023.4929078014188</v>
      </c>
    </row>
    <row r="151" spans="1:13" ht="15.75" customHeight="1" thickBot="1" x14ac:dyDescent="0.3">
      <c r="A151" s="30"/>
      <c r="B151" s="17" t="s">
        <v>24</v>
      </c>
      <c r="C151" s="15">
        <v>2.73</v>
      </c>
      <c r="D151" s="15" t="s">
        <v>4</v>
      </c>
      <c r="E151" s="113">
        <v>1.2</v>
      </c>
      <c r="F151" s="15" t="s">
        <v>4</v>
      </c>
      <c r="G151" s="113">
        <v>0.78</v>
      </c>
      <c r="H151" s="123"/>
      <c r="I151" s="110">
        <f>'Tabela Base Casa 7 Brasil'!I149*'Indices de Tabelas'!$C$2</f>
        <v>2990.5437352245872</v>
      </c>
      <c r="J151" s="69">
        <f t="shared" si="32"/>
        <v>2024</v>
      </c>
      <c r="K151" s="34">
        <f t="shared" si="33"/>
        <v>2108.3333333333339</v>
      </c>
      <c r="L151" s="35">
        <f t="shared" si="34"/>
        <v>2108.3333333333339</v>
      </c>
      <c r="M151" s="35">
        <f t="shared" si="35"/>
        <v>2242.9078014184406</v>
      </c>
    </row>
    <row r="152" spans="1:13" ht="15.75" thickBot="1" x14ac:dyDescent="0.3"/>
    <row r="153" spans="1:13" ht="16.5" thickBot="1" x14ac:dyDescent="0.3">
      <c r="A153" s="6" t="s">
        <v>21</v>
      </c>
      <c r="B153" s="9"/>
      <c r="C153" s="7"/>
      <c r="D153" s="7"/>
      <c r="E153" s="7"/>
      <c r="F153" s="7"/>
      <c r="G153" s="7"/>
      <c r="H153" s="7"/>
      <c r="I153" s="8"/>
      <c r="J153" s="7"/>
      <c r="K153" s="7"/>
      <c r="L153" s="7"/>
      <c r="M153" s="8"/>
    </row>
    <row r="154" spans="1:13" ht="15.75" customHeight="1" thickBot="1" x14ac:dyDescent="0.3">
      <c r="A154" s="10"/>
      <c r="B154" s="25" t="s">
        <v>9</v>
      </c>
      <c r="C154" s="19" t="s">
        <v>1</v>
      </c>
      <c r="D154" s="20"/>
      <c r="E154" s="19" t="s">
        <v>2</v>
      </c>
      <c r="F154" s="20"/>
      <c r="G154" s="21" t="s">
        <v>3</v>
      </c>
      <c r="H154" s="26"/>
      <c r="I154" s="27" t="s">
        <v>5</v>
      </c>
      <c r="J154" s="68" t="s">
        <v>26</v>
      </c>
      <c r="K154" s="28" t="s">
        <v>39</v>
      </c>
      <c r="L154" s="28" t="s">
        <v>40</v>
      </c>
      <c r="M154" s="28" t="s">
        <v>41</v>
      </c>
    </row>
    <row r="155" spans="1:13" ht="15.75" customHeight="1" thickBot="1" x14ac:dyDescent="0.3">
      <c r="A155" s="29"/>
      <c r="B155" s="22" t="s">
        <v>23</v>
      </c>
      <c r="C155" s="18">
        <v>1.8</v>
      </c>
      <c r="D155" s="18" t="s">
        <v>4</v>
      </c>
      <c r="E155" s="23">
        <v>1</v>
      </c>
      <c r="F155" s="18" t="s">
        <v>4</v>
      </c>
      <c r="G155" s="23">
        <v>0.78</v>
      </c>
      <c r="H155" s="170"/>
      <c r="I155" s="110">
        <f>'Tabela Base Casa 7 Brasil'!I153*'Indices de Tabelas'!$C$2</f>
        <v>1697.695035460993</v>
      </c>
      <c r="J155" s="69">
        <f t="shared" ref="J155:J166" si="36">ROUNDDOWN((I155*(1-$C$274)*(1-$E$274)*(1-$G$274)),0)</f>
        <v>1149</v>
      </c>
      <c r="K155" s="34">
        <f t="shared" ref="K155:K166" si="37">I155*(1-$C$275)*(1-$E$275)</f>
        <v>1196.8750000000002</v>
      </c>
      <c r="L155" s="35">
        <f t="shared" ref="L155:L166" si="38">I155*(1-$C$276)*(1-$E$275)</f>
        <v>1196.8750000000002</v>
      </c>
      <c r="M155" s="35">
        <f t="shared" ref="M155:M166" si="39">I155*(1-$C$277)</f>
        <v>1273.2712765957449</v>
      </c>
    </row>
    <row r="156" spans="1:13" ht="15.75" customHeight="1" thickBot="1" x14ac:dyDescent="0.3">
      <c r="A156" s="29"/>
      <c r="B156" s="172" t="s">
        <v>23</v>
      </c>
      <c r="C156" s="13">
        <v>2</v>
      </c>
      <c r="D156" s="13" t="s">
        <v>4</v>
      </c>
      <c r="E156" s="14">
        <v>1</v>
      </c>
      <c r="F156" s="13" t="s">
        <v>4</v>
      </c>
      <c r="G156" s="14">
        <v>0.78</v>
      </c>
      <c r="H156" s="122"/>
      <c r="I156" s="110">
        <f>'Tabela Base Casa 7 Brasil'!I154*'Indices de Tabelas'!$C$2</f>
        <v>1815.8983451536649</v>
      </c>
      <c r="J156" s="69">
        <f t="shared" si="36"/>
        <v>1229</v>
      </c>
      <c r="K156" s="34">
        <f t="shared" si="37"/>
        <v>1280.2083333333337</v>
      </c>
      <c r="L156" s="35">
        <f t="shared" si="38"/>
        <v>1280.2083333333337</v>
      </c>
      <c r="M156" s="35">
        <f t="shared" si="39"/>
        <v>1361.9237588652486</v>
      </c>
    </row>
    <row r="157" spans="1:13" ht="15.75" customHeight="1" thickBot="1" x14ac:dyDescent="0.3">
      <c r="A157" s="29"/>
      <c r="B157" s="24" t="s">
        <v>23</v>
      </c>
      <c r="C157" s="13">
        <v>2.2000000000000002</v>
      </c>
      <c r="D157" s="13" t="s">
        <v>4</v>
      </c>
      <c r="E157" s="14">
        <v>1</v>
      </c>
      <c r="F157" s="13" t="s">
        <v>4</v>
      </c>
      <c r="G157" s="14">
        <v>0.78</v>
      </c>
      <c r="H157" s="122"/>
      <c r="I157" s="110">
        <f>'Tabela Base Casa 7 Brasil'!I155*'Indices de Tabelas'!$C$2</f>
        <v>2021.2765957446811</v>
      </c>
      <c r="J157" s="69">
        <f t="shared" si="36"/>
        <v>1368</v>
      </c>
      <c r="K157" s="34">
        <f t="shared" si="37"/>
        <v>1425.0000000000002</v>
      </c>
      <c r="L157" s="35">
        <f t="shared" si="38"/>
        <v>1425.0000000000002</v>
      </c>
      <c r="M157" s="35">
        <f t="shared" si="39"/>
        <v>1515.9574468085109</v>
      </c>
    </row>
    <row r="158" spans="1:13" ht="15.75" customHeight="1" thickBot="1" x14ac:dyDescent="0.3">
      <c r="A158" s="29"/>
      <c r="B158" s="24" t="s">
        <v>23</v>
      </c>
      <c r="C158" s="13">
        <v>2.4</v>
      </c>
      <c r="D158" s="13" t="s">
        <v>4</v>
      </c>
      <c r="E158" s="14">
        <v>1.2</v>
      </c>
      <c r="F158" s="13" t="s">
        <v>4</v>
      </c>
      <c r="G158" s="14">
        <v>0.78</v>
      </c>
      <c r="H158" s="122"/>
      <c r="I158" s="110">
        <f>'Tabela Base Casa 7 Brasil'!I156*'Indices de Tabelas'!$C$2</f>
        <v>2244.3853427895974</v>
      </c>
      <c r="J158" s="69">
        <f t="shared" si="36"/>
        <v>1519</v>
      </c>
      <c r="K158" s="34">
        <f t="shared" si="37"/>
        <v>1582.2916666666661</v>
      </c>
      <c r="L158" s="35">
        <f t="shared" si="38"/>
        <v>1582.2916666666661</v>
      </c>
      <c r="M158" s="35">
        <f t="shared" si="39"/>
        <v>1683.2890070921981</v>
      </c>
    </row>
    <row r="159" spans="1:13" ht="15.75" customHeight="1" thickBot="1" x14ac:dyDescent="0.3">
      <c r="A159" s="29"/>
      <c r="B159" s="17" t="s">
        <v>23</v>
      </c>
      <c r="C159" s="15">
        <v>2.6</v>
      </c>
      <c r="D159" s="15" t="s">
        <v>4</v>
      </c>
      <c r="E159" s="113">
        <v>1.2</v>
      </c>
      <c r="F159" s="15" t="s">
        <v>4</v>
      </c>
      <c r="G159" s="113">
        <v>0.78</v>
      </c>
      <c r="H159" s="123"/>
      <c r="I159" s="110">
        <f>'Tabela Base Casa 7 Brasil'!I157*'Indices de Tabelas'!$C$2</f>
        <v>2374.4089834515362</v>
      </c>
      <c r="J159" s="69">
        <f t="shared" si="36"/>
        <v>1607</v>
      </c>
      <c r="K159" s="34">
        <f t="shared" si="37"/>
        <v>1673.958333333333</v>
      </c>
      <c r="L159" s="35">
        <f t="shared" si="38"/>
        <v>1673.958333333333</v>
      </c>
      <c r="M159" s="35">
        <f t="shared" si="39"/>
        <v>1780.8067375886521</v>
      </c>
    </row>
    <row r="160" spans="1:13" ht="15.75" customHeight="1" thickBot="1" x14ac:dyDescent="0.3">
      <c r="A160" s="29"/>
      <c r="B160" s="17" t="s">
        <v>23</v>
      </c>
      <c r="C160" s="15">
        <v>2.73</v>
      </c>
      <c r="D160" s="15" t="s">
        <v>4</v>
      </c>
      <c r="E160" s="113">
        <v>1.2</v>
      </c>
      <c r="F160" s="15" t="s">
        <v>4</v>
      </c>
      <c r="G160" s="113">
        <v>0.78</v>
      </c>
      <c r="H160" s="123"/>
      <c r="I160" s="110">
        <f>'Tabela Base Casa 7 Brasil'!I158*'Indices de Tabelas'!$C$2</f>
        <v>2669.9172576832152</v>
      </c>
      <c r="J160" s="69">
        <f t="shared" si="36"/>
        <v>1807</v>
      </c>
      <c r="K160" s="34">
        <f t="shared" si="37"/>
        <v>1882.2916666666665</v>
      </c>
      <c r="L160" s="35">
        <f t="shared" si="38"/>
        <v>1882.2916666666665</v>
      </c>
      <c r="M160" s="35">
        <f t="shared" si="39"/>
        <v>2002.4379432624114</v>
      </c>
    </row>
    <row r="161" spans="1:13" ht="15.75" customHeight="1" thickBot="1" x14ac:dyDescent="0.3">
      <c r="A161" s="29"/>
      <c r="B161" s="107" t="s">
        <v>24</v>
      </c>
      <c r="C161" s="108">
        <v>1.8</v>
      </c>
      <c r="D161" s="108" t="s">
        <v>4</v>
      </c>
      <c r="E161" s="109">
        <v>1</v>
      </c>
      <c r="F161" s="108" t="s">
        <v>4</v>
      </c>
      <c r="G161" s="109">
        <v>0.78</v>
      </c>
      <c r="H161" s="120"/>
      <c r="I161" s="110">
        <f>'Tabela Base Casa 7 Brasil'!I159*'Indices de Tabelas'!$C$2</f>
        <v>1830.6737588652481</v>
      </c>
      <c r="J161" s="69">
        <f t="shared" si="36"/>
        <v>1239</v>
      </c>
      <c r="K161" s="34">
        <f t="shared" si="37"/>
        <v>1290.6249999999998</v>
      </c>
      <c r="L161" s="35">
        <f t="shared" si="38"/>
        <v>1290.6249999999998</v>
      </c>
      <c r="M161" s="35">
        <f t="shared" si="39"/>
        <v>1373.005319148936</v>
      </c>
    </row>
    <row r="162" spans="1:13" ht="15.75" customHeight="1" thickBot="1" x14ac:dyDescent="0.3">
      <c r="A162" s="29"/>
      <c r="B162" s="24" t="s">
        <v>24</v>
      </c>
      <c r="C162" s="13">
        <v>2</v>
      </c>
      <c r="D162" s="13" t="s">
        <v>4</v>
      </c>
      <c r="E162" s="14">
        <v>1</v>
      </c>
      <c r="F162" s="13" t="s">
        <v>4</v>
      </c>
      <c r="G162" s="14">
        <v>0.78</v>
      </c>
      <c r="H162" s="122"/>
      <c r="I162" s="110">
        <f>'Tabela Base Casa 7 Brasil'!I160*'Indices de Tabelas'!$C$2</f>
        <v>1963.6524822695039</v>
      </c>
      <c r="J162" s="69">
        <f t="shared" si="36"/>
        <v>1329</v>
      </c>
      <c r="K162" s="34">
        <f t="shared" si="37"/>
        <v>1384.3750000000002</v>
      </c>
      <c r="L162" s="35">
        <f t="shared" si="38"/>
        <v>1384.3750000000002</v>
      </c>
      <c r="M162" s="35">
        <f t="shared" si="39"/>
        <v>1472.739361702128</v>
      </c>
    </row>
    <row r="163" spans="1:13" ht="15.75" customHeight="1" thickBot="1" x14ac:dyDescent="0.3">
      <c r="A163" s="29"/>
      <c r="B163" s="24" t="s">
        <v>24</v>
      </c>
      <c r="C163" s="13">
        <v>2.2000000000000002</v>
      </c>
      <c r="D163" s="13" t="s">
        <v>4</v>
      </c>
      <c r="E163" s="14">
        <v>1</v>
      </c>
      <c r="F163" s="13" t="s">
        <v>4</v>
      </c>
      <c r="G163" s="14">
        <v>0.78</v>
      </c>
      <c r="H163" s="122"/>
      <c r="I163" s="110">
        <f>'Tabela Base Casa 7 Brasil'!I161*'Indices de Tabelas'!$C$2</f>
        <v>2200.0591016548465</v>
      </c>
      <c r="J163" s="69">
        <f t="shared" si="36"/>
        <v>1489</v>
      </c>
      <c r="K163" s="34">
        <f t="shared" si="37"/>
        <v>1551.0416666666667</v>
      </c>
      <c r="L163" s="35">
        <f t="shared" si="38"/>
        <v>1551.0416666666667</v>
      </c>
      <c r="M163" s="35">
        <f t="shared" si="39"/>
        <v>1650.044326241135</v>
      </c>
    </row>
    <row r="164" spans="1:13" ht="15.75" customHeight="1" thickBot="1" x14ac:dyDescent="0.3">
      <c r="A164" s="29"/>
      <c r="B164" s="24" t="s">
        <v>24</v>
      </c>
      <c r="C164" s="13">
        <v>2.4</v>
      </c>
      <c r="D164" s="13" t="s">
        <v>4</v>
      </c>
      <c r="E164" s="14">
        <v>1.2</v>
      </c>
      <c r="F164" s="13" t="s">
        <v>4</v>
      </c>
      <c r="G164" s="14">
        <v>0.78</v>
      </c>
      <c r="H164" s="122"/>
      <c r="I164" s="110">
        <f>'Tabela Base Casa 7 Brasil'!I162*'Indices de Tabelas'!$C$2</f>
        <v>2457.1513002364068</v>
      </c>
      <c r="J164" s="69">
        <f t="shared" si="36"/>
        <v>1663</v>
      </c>
      <c r="K164" s="34">
        <f t="shared" si="37"/>
        <v>1732.2916666666667</v>
      </c>
      <c r="L164" s="35">
        <f t="shared" si="38"/>
        <v>1732.2916666666667</v>
      </c>
      <c r="M164" s="35">
        <f t="shared" si="39"/>
        <v>1842.8634751773052</v>
      </c>
    </row>
    <row r="165" spans="1:13" ht="15.75" customHeight="1" thickBot="1" x14ac:dyDescent="0.3">
      <c r="A165" s="29"/>
      <c r="B165" s="24" t="s">
        <v>24</v>
      </c>
      <c r="C165" s="15">
        <v>2.6</v>
      </c>
      <c r="D165" s="15" t="s">
        <v>4</v>
      </c>
      <c r="E165" s="113">
        <v>1.2</v>
      </c>
      <c r="F165" s="15" t="s">
        <v>4</v>
      </c>
      <c r="G165" s="113">
        <v>0.78</v>
      </c>
      <c r="H165" s="122"/>
      <c r="I165" s="110">
        <f>'Tabela Base Casa 7 Brasil'!I163*'Indices de Tabelas'!$C$2</f>
        <v>2604.9054373522458</v>
      </c>
      <c r="J165" s="69">
        <f t="shared" si="36"/>
        <v>1763</v>
      </c>
      <c r="K165" s="34">
        <f t="shared" si="37"/>
        <v>1836.4583333333333</v>
      </c>
      <c r="L165" s="35">
        <f t="shared" si="38"/>
        <v>1836.4583333333333</v>
      </c>
      <c r="M165" s="35">
        <f t="shared" si="39"/>
        <v>1953.6790780141844</v>
      </c>
    </row>
    <row r="166" spans="1:13" ht="15" customHeight="1" thickBot="1" x14ac:dyDescent="0.3">
      <c r="A166" s="30"/>
      <c r="B166" s="17" t="s">
        <v>24</v>
      </c>
      <c r="C166" s="15">
        <v>2.73</v>
      </c>
      <c r="D166" s="15" t="s">
        <v>4</v>
      </c>
      <c r="E166" s="113">
        <v>1.2</v>
      </c>
      <c r="F166" s="15" t="s">
        <v>4</v>
      </c>
      <c r="G166" s="113">
        <v>0.78</v>
      </c>
      <c r="H166" s="123"/>
      <c r="I166" s="110">
        <f>'Tabela Base Casa 7 Brasil'!I164*'Indices de Tabelas'!$C$2</f>
        <v>2891.5484633569745</v>
      </c>
      <c r="J166" s="69">
        <f t="shared" si="36"/>
        <v>1957</v>
      </c>
      <c r="K166" s="34">
        <f t="shared" si="37"/>
        <v>2038.541666666667</v>
      </c>
      <c r="L166" s="35">
        <f t="shared" si="38"/>
        <v>2038.541666666667</v>
      </c>
      <c r="M166" s="35">
        <f t="shared" si="39"/>
        <v>2168.661347517731</v>
      </c>
    </row>
    <row r="167" spans="1:13" ht="21.75" customHeight="1" thickBot="1" x14ac:dyDescent="0.3"/>
    <row r="168" spans="1:13" ht="32.25" thickBot="1" x14ac:dyDescent="0.3">
      <c r="A168" s="64" t="s">
        <v>30</v>
      </c>
      <c r="B168" s="65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</row>
    <row r="169" spans="1:13" ht="15.75" customHeight="1" thickBot="1" x14ac:dyDescent="0.3"/>
    <row r="170" spans="1:13" ht="16.5" customHeight="1" thickBot="1" x14ac:dyDescent="0.3">
      <c r="A170" s="43" t="s">
        <v>53</v>
      </c>
      <c r="B170" s="129"/>
      <c r="C170" s="130"/>
      <c r="D170" s="130"/>
      <c r="E170" s="130"/>
      <c r="F170" s="130"/>
      <c r="G170" s="130"/>
      <c r="H170" s="130"/>
      <c r="I170" s="131"/>
      <c r="J170" s="7"/>
      <c r="K170" s="7"/>
      <c r="L170" s="7"/>
      <c r="M170" s="8"/>
    </row>
    <row r="171" spans="1:13" ht="15.75" customHeight="1" thickBot="1" x14ac:dyDescent="0.3">
      <c r="A171" s="100"/>
      <c r="B171" s="132" t="s">
        <v>9</v>
      </c>
      <c r="C171" s="133" t="s">
        <v>1</v>
      </c>
      <c r="D171" s="134"/>
      <c r="E171" s="133" t="s">
        <v>2</v>
      </c>
      <c r="F171" s="134"/>
      <c r="G171" s="133" t="s">
        <v>3</v>
      </c>
      <c r="H171" s="135"/>
      <c r="I171" s="133" t="s">
        <v>5</v>
      </c>
      <c r="J171" s="68" t="s">
        <v>26</v>
      </c>
      <c r="K171" s="28" t="s">
        <v>39</v>
      </c>
      <c r="L171" s="28" t="s">
        <v>40</v>
      </c>
      <c r="M171" s="28" t="s">
        <v>41</v>
      </c>
    </row>
    <row r="172" spans="1:13" ht="39.75" customHeight="1" thickBot="1" x14ac:dyDescent="0.3">
      <c r="A172" s="30"/>
      <c r="B172" s="138" t="s">
        <v>55</v>
      </c>
      <c r="C172" s="61">
        <v>1.6</v>
      </c>
      <c r="D172" s="61" t="s">
        <v>4</v>
      </c>
      <c r="E172" s="14">
        <v>0.4</v>
      </c>
      <c r="F172" s="61" t="s">
        <v>4</v>
      </c>
      <c r="G172" s="14">
        <v>0.75</v>
      </c>
      <c r="H172" s="139"/>
      <c r="I172" s="110">
        <f>'Tabela Base Casa 7 Brasil'!I170*'Indices de Tabelas'!$C$2</f>
        <v>1529.2553191489362</v>
      </c>
      <c r="J172" s="69">
        <f>ROUNDDOWN((I172*(1-$C$274)*(1-$E$274)*(1-$G$274)),0)</f>
        <v>1035</v>
      </c>
      <c r="K172" s="34">
        <f>I172*(1-$C$275)*(1-$E$275)</f>
        <v>1078.125</v>
      </c>
      <c r="L172" s="35">
        <f>I172*(1-$C$276)*(1-$E$275)</f>
        <v>1078.125</v>
      </c>
      <c r="M172" s="35">
        <f>I172*(1-$C$277)</f>
        <v>1146.9414893617022</v>
      </c>
    </row>
    <row r="173" spans="1:13" ht="39.75" customHeight="1" thickBot="1" x14ac:dyDescent="0.3">
      <c r="A173" s="29"/>
      <c r="B173" s="136" t="s">
        <v>54</v>
      </c>
      <c r="C173" s="125">
        <v>1.8</v>
      </c>
      <c r="D173" s="125" t="s">
        <v>4</v>
      </c>
      <c r="E173" s="109">
        <v>0.4</v>
      </c>
      <c r="F173" s="125" t="s">
        <v>4</v>
      </c>
      <c r="G173" s="109">
        <v>0.75</v>
      </c>
      <c r="H173" s="137"/>
      <c r="I173" s="110">
        <f>'Tabela Base Casa 7 Brasil'!I171*'Indices de Tabelas'!$C$2</f>
        <v>1580.9692671394803</v>
      </c>
      <c r="J173" s="69">
        <f>ROUNDDOWN((I173*(1-$C$274)*(1-$E$274)*(1-$G$274)),0)</f>
        <v>1070</v>
      </c>
      <c r="K173" s="34">
        <f>I173*(1-$C$275)*(1-$E$275)</f>
        <v>1114.5833333333335</v>
      </c>
      <c r="L173" s="35">
        <f>I173*(1-$C$276)*(1-$E$275)</f>
        <v>1114.5833333333335</v>
      </c>
      <c r="M173" s="35">
        <f>I173*(1-$C$277)</f>
        <v>1185.7269503546102</v>
      </c>
    </row>
    <row r="174" spans="1:13" ht="39.75" customHeight="1" thickBot="1" x14ac:dyDescent="0.3">
      <c r="A174" s="142"/>
      <c r="B174" s="143" t="s">
        <v>57</v>
      </c>
      <c r="C174" s="62">
        <v>1.6</v>
      </c>
      <c r="D174" s="62" t="s">
        <v>4</v>
      </c>
      <c r="E174" s="113">
        <v>0.4</v>
      </c>
      <c r="F174" s="62" t="s">
        <v>4</v>
      </c>
      <c r="G174" s="113">
        <v>0.75</v>
      </c>
      <c r="H174" s="144"/>
      <c r="I174" s="110">
        <f>'Tabela Base Casa 7 Brasil'!I172*'Indices de Tabelas'!$C$2</f>
        <v>1282.5059101654847</v>
      </c>
      <c r="J174" s="69">
        <f>ROUNDDOWN((I174*(1-$C$274)*(1-$E$274)*(1-$G$274)),0)</f>
        <v>868</v>
      </c>
      <c r="K174" s="34">
        <f>I174*(1-$C$275)*(1-$E$275)</f>
        <v>904.16666666666663</v>
      </c>
      <c r="L174" s="35">
        <f>I174*(1-$C$276)*(1-$E$275)</f>
        <v>904.16666666666663</v>
      </c>
      <c r="M174" s="35">
        <f>I174*(1-$C$277)</f>
        <v>961.87943262411352</v>
      </c>
    </row>
    <row r="175" spans="1:13" ht="39.75" customHeight="1" x14ac:dyDescent="0.25">
      <c r="A175" s="140"/>
      <c r="B175" s="78" t="s">
        <v>56</v>
      </c>
      <c r="C175" s="125">
        <v>1.8</v>
      </c>
      <c r="D175" s="125" t="s">
        <v>4</v>
      </c>
      <c r="E175" s="109">
        <v>0.4</v>
      </c>
      <c r="F175" s="125" t="s">
        <v>4</v>
      </c>
      <c r="G175" s="109">
        <v>0.75</v>
      </c>
      <c r="H175" s="141"/>
      <c r="I175" s="110">
        <f>'Tabela Base Casa 7 Brasil'!I173*'Indices de Tabelas'!$C$2</f>
        <v>1319.4444444444446</v>
      </c>
      <c r="J175" s="69">
        <f>ROUNDDOWN((I175*(1-$C$274)*(1-$E$274)*(1-$G$274)),0)</f>
        <v>893</v>
      </c>
      <c r="K175" s="34">
        <f>I175*(1-$C$275)*(1-$E$275)</f>
        <v>930.20833333333337</v>
      </c>
      <c r="L175" s="35">
        <f>I175*(1-$C$276)*(1-$E$275)</f>
        <v>930.20833333333337</v>
      </c>
      <c r="M175" s="35">
        <f>I175*(1-$C$277)</f>
        <v>989.58333333333348</v>
      </c>
    </row>
    <row r="176" spans="1:13" ht="15.75" customHeight="1" thickBot="1" x14ac:dyDescent="0.3">
      <c r="A176" s="29"/>
      <c r="B176" s="145"/>
      <c r="C176" s="146"/>
      <c r="D176" s="146"/>
      <c r="E176" s="97"/>
      <c r="F176" s="146"/>
      <c r="G176" s="97"/>
      <c r="H176" s="77"/>
      <c r="I176" s="126"/>
    </row>
    <row r="177" spans="1:13" ht="16.5" customHeight="1" thickBot="1" x14ac:dyDescent="0.3">
      <c r="A177" s="6" t="s">
        <v>58</v>
      </c>
      <c r="B177" s="129"/>
      <c r="C177" s="130"/>
      <c r="D177" s="130"/>
      <c r="E177" s="130"/>
      <c r="F177" s="130"/>
      <c r="G177" s="130"/>
      <c r="H177" s="130"/>
      <c r="I177" s="131"/>
      <c r="J177" s="7"/>
      <c r="K177" s="7"/>
      <c r="L177" s="7"/>
      <c r="M177" s="8"/>
    </row>
    <row r="178" spans="1:13" ht="15.75" customHeight="1" thickBot="1" x14ac:dyDescent="0.3">
      <c r="A178" s="147"/>
      <c r="B178" s="148" t="s">
        <v>9</v>
      </c>
      <c r="C178" s="133" t="s">
        <v>1</v>
      </c>
      <c r="D178" s="134"/>
      <c r="E178" s="133" t="s">
        <v>2</v>
      </c>
      <c r="F178" s="134"/>
      <c r="G178" s="133" t="s">
        <v>3</v>
      </c>
      <c r="H178" s="135"/>
      <c r="I178" s="133" t="s">
        <v>5</v>
      </c>
      <c r="J178" s="68" t="s">
        <v>26</v>
      </c>
      <c r="K178" s="28" t="s">
        <v>39</v>
      </c>
      <c r="L178" s="28" t="s">
        <v>40</v>
      </c>
      <c r="M178" s="28" t="s">
        <v>41</v>
      </c>
    </row>
    <row r="179" spans="1:13" ht="39.75" customHeight="1" thickBot="1" x14ac:dyDescent="0.3">
      <c r="A179" s="149"/>
      <c r="B179" s="152" t="s">
        <v>60</v>
      </c>
      <c r="C179" s="61">
        <v>1.6</v>
      </c>
      <c r="D179" s="61" t="s">
        <v>4</v>
      </c>
      <c r="E179" s="14">
        <v>0.4</v>
      </c>
      <c r="F179" s="61" t="s">
        <v>4</v>
      </c>
      <c r="G179" s="14">
        <v>0.75</v>
      </c>
      <c r="H179" s="153"/>
      <c r="I179" s="110">
        <f>'Tabela Base Casa 7 Brasil'!I177*'Indices de Tabelas'!$C$2</f>
        <v>1560.2836879432623</v>
      </c>
      <c r="J179" s="69">
        <f>ROUNDDOWN((I179*(1-$C$274)*(1-$E$274)*(1-$G$274)),0)</f>
        <v>1056</v>
      </c>
      <c r="K179" s="34">
        <f>I179*(1-$C$275)*(1-$E$275)</f>
        <v>1099.9999999999998</v>
      </c>
      <c r="L179" s="35">
        <f>I179*(1-$C$276)*(1-$E$275)</f>
        <v>1099.9999999999998</v>
      </c>
      <c r="M179" s="35">
        <f>I179*(1-$C$277)</f>
        <v>1170.2127659574467</v>
      </c>
    </row>
    <row r="180" spans="1:13" ht="39.75" customHeight="1" thickBot="1" x14ac:dyDescent="0.3">
      <c r="A180" s="149"/>
      <c r="B180" s="150" t="s">
        <v>59</v>
      </c>
      <c r="C180" s="125">
        <v>1.8</v>
      </c>
      <c r="D180" s="125" t="s">
        <v>4</v>
      </c>
      <c r="E180" s="109">
        <v>0.4</v>
      </c>
      <c r="F180" s="125" t="s">
        <v>4</v>
      </c>
      <c r="G180" s="109">
        <v>0.75</v>
      </c>
      <c r="H180" s="151"/>
      <c r="I180" s="110">
        <f>'Tabela Base Casa 7 Brasil'!I178*'Indices de Tabelas'!$C$2</f>
        <v>1616.4302600472813</v>
      </c>
      <c r="J180" s="69">
        <f>ROUNDDOWN((I180*(1-$C$274)*(1-$E$274)*(1-$G$274)),0)</f>
        <v>1094</v>
      </c>
      <c r="K180" s="34">
        <f>I180*(1-$C$275)*(1-$E$275)</f>
        <v>1139.5833333333333</v>
      </c>
      <c r="L180" s="35">
        <f>I180*(1-$C$276)*(1-$E$275)</f>
        <v>1139.5833333333333</v>
      </c>
      <c r="M180" s="35">
        <f>I180*(1-$C$277)</f>
        <v>1212.322695035461</v>
      </c>
    </row>
    <row r="181" spans="1:13" ht="39.75" customHeight="1" thickBot="1" x14ac:dyDescent="0.3">
      <c r="A181" s="156"/>
      <c r="B181" s="157" t="s">
        <v>62</v>
      </c>
      <c r="C181" s="62">
        <v>1.6</v>
      </c>
      <c r="D181" s="62" t="s">
        <v>4</v>
      </c>
      <c r="E181" s="113">
        <v>0.4</v>
      </c>
      <c r="F181" s="62" t="s">
        <v>4</v>
      </c>
      <c r="G181" s="113">
        <v>0.75</v>
      </c>
      <c r="H181" s="158"/>
      <c r="I181" s="110">
        <f>'Tabela Base Casa 7 Brasil'!I179*'Indices de Tabelas'!$C$2</f>
        <v>1313.5342789598105</v>
      </c>
      <c r="J181" s="69">
        <f>ROUNDDOWN((I181*(1-$C$274)*(1-$E$274)*(1-$G$274)),0)</f>
        <v>889</v>
      </c>
      <c r="K181" s="34">
        <f>I181*(1-$C$275)*(1-$E$275)</f>
        <v>926.04166666666629</v>
      </c>
      <c r="L181" s="35">
        <f>I181*(1-$C$276)*(1-$E$275)</f>
        <v>926.04166666666629</v>
      </c>
      <c r="M181" s="35">
        <f>I181*(1-$C$277)</f>
        <v>985.15070921985784</v>
      </c>
    </row>
    <row r="182" spans="1:13" ht="39.75" customHeight="1" x14ac:dyDescent="0.25">
      <c r="A182" s="154"/>
      <c r="B182" s="155" t="s">
        <v>61</v>
      </c>
      <c r="C182" s="125">
        <v>1.8</v>
      </c>
      <c r="D182" s="125" t="s">
        <v>4</v>
      </c>
      <c r="E182" s="109">
        <v>0.4</v>
      </c>
      <c r="F182" s="125" t="s">
        <v>4</v>
      </c>
      <c r="G182" s="109">
        <v>0.75</v>
      </c>
      <c r="H182" s="151"/>
      <c r="I182" s="110">
        <f>'Tabela Base Casa 7 Brasil'!I180*'Indices de Tabelas'!$C$2</f>
        <v>1350.4728132387709</v>
      </c>
      <c r="J182" s="69">
        <f>ROUNDDOWN((I182*(1-$C$274)*(1-$E$274)*(1-$G$274)),0)</f>
        <v>914</v>
      </c>
      <c r="K182" s="34">
        <f>I182*(1-$C$275)*(1-$E$275)</f>
        <v>952.08333333333337</v>
      </c>
      <c r="L182" s="35">
        <f>I182*(1-$C$276)*(1-$E$275)</f>
        <v>952.08333333333337</v>
      </c>
      <c r="M182" s="35">
        <f>I182*(1-$C$277)</f>
        <v>1012.8546099290782</v>
      </c>
    </row>
    <row r="183" spans="1:13" ht="15.75" customHeight="1" thickBot="1" x14ac:dyDescent="0.3">
      <c r="A183" s="59"/>
      <c r="B183" s="159"/>
      <c r="C183" s="146"/>
      <c r="D183" s="146"/>
      <c r="E183" s="97"/>
      <c r="F183" s="146"/>
      <c r="G183" s="97"/>
      <c r="H183" s="160"/>
      <c r="I183" s="160"/>
    </row>
    <row r="184" spans="1:13" ht="16.5" customHeight="1" thickBot="1" x14ac:dyDescent="0.3">
      <c r="A184" s="6" t="s">
        <v>63</v>
      </c>
      <c r="B184" s="129"/>
      <c r="C184" s="130"/>
      <c r="D184" s="130"/>
      <c r="E184" s="130"/>
      <c r="F184" s="130"/>
      <c r="G184" s="130"/>
      <c r="H184" s="130"/>
      <c r="I184" s="131"/>
      <c r="J184" s="7"/>
      <c r="K184" s="7"/>
      <c r="L184" s="7"/>
      <c r="M184" s="8"/>
    </row>
    <row r="185" spans="1:13" ht="15.75" customHeight="1" thickBot="1" x14ac:dyDescent="0.3">
      <c r="A185" s="147"/>
      <c r="B185" s="132" t="s">
        <v>9</v>
      </c>
      <c r="C185" s="133" t="s">
        <v>1</v>
      </c>
      <c r="D185" s="134"/>
      <c r="E185" s="133" t="s">
        <v>2</v>
      </c>
      <c r="F185" s="134"/>
      <c r="G185" s="133" t="s">
        <v>3</v>
      </c>
      <c r="H185" s="135"/>
      <c r="I185" s="133" t="s">
        <v>5</v>
      </c>
      <c r="J185" s="68" t="s">
        <v>26</v>
      </c>
      <c r="K185" s="28" t="s">
        <v>39</v>
      </c>
      <c r="L185" s="28" t="s">
        <v>40</v>
      </c>
      <c r="M185" s="28" t="s">
        <v>41</v>
      </c>
    </row>
    <row r="186" spans="1:13" ht="39.75" customHeight="1" thickBot="1" x14ac:dyDescent="0.3">
      <c r="A186" s="149"/>
      <c r="B186" s="161" t="s">
        <v>65</v>
      </c>
      <c r="C186" s="162">
        <v>1.6</v>
      </c>
      <c r="D186" s="162" t="s">
        <v>4</v>
      </c>
      <c r="E186" s="163">
        <v>0.4</v>
      </c>
      <c r="F186" s="162" t="s">
        <v>4</v>
      </c>
      <c r="G186" s="163">
        <v>0.75</v>
      </c>
      <c r="H186" s="164"/>
      <c r="I186" s="110">
        <f>'Tabela Base Casa 7 Brasil'!I184*'Indices de Tabelas'!$C$2</f>
        <v>1560.2836879432623</v>
      </c>
      <c r="J186" s="69">
        <f>ROUNDDOWN((I186*(1-$C$274)*(1-$E$274)*(1-$G$274)),0)</f>
        <v>1056</v>
      </c>
      <c r="K186" s="34">
        <f>I186*(1-$C$275)*(1-$E$275)</f>
        <v>1099.9999999999998</v>
      </c>
      <c r="L186" s="35">
        <f>I186*(1-$C$276)*(1-$E$275)</f>
        <v>1099.9999999999998</v>
      </c>
      <c r="M186" s="35">
        <f>I186*(1-$C$277)</f>
        <v>1170.2127659574467</v>
      </c>
    </row>
    <row r="187" spans="1:13" ht="39.75" customHeight="1" thickBot="1" x14ac:dyDescent="0.3">
      <c r="A187" s="149"/>
      <c r="B187" s="155" t="s">
        <v>64</v>
      </c>
      <c r="C187" s="125">
        <v>1.8</v>
      </c>
      <c r="D187" s="125" t="s">
        <v>4</v>
      </c>
      <c r="E187" s="109">
        <v>0.4</v>
      </c>
      <c r="F187" s="125" t="s">
        <v>4</v>
      </c>
      <c r="G187" s="109">
        <v>0.75</v>
      </c>
      <c r="H187" s="151"/>
      <c r="I187" s="110">
        <f>'Tabela Base Casa 7 Brasil'!I185*'Indices de Tabelas'!$C$2</f>
        <v>1614.9527186761227</v>
      </c>
      <c r="J187" s="69">
        <f>ROUNDDOWN((I187*(1-$C$274)*(1-$E$274)*(1-$G$274)),0)</f>
        <v>1093</v>
      </c>
      <c r="K187" s="34">
        <f>I187*(1-$C$275)*(1-$E$275)</f>
        <v>1138.5416666666665</v>
      </c>
      <c r="L187" s="35">
        <f>I187*(1-$C$276)*(1-$E$275)</f>
        <v>1138.5416666666665</v>
      </c>
      <c r="M187" s="35">
        <f>I187*(1-$C$277)</f>
        <v>1211.2145390070921</v>
      </c>
    </row>
    <row r="188" spans="1:13" ht="39.75" customHeight="1" thickBot="1" x14ac:dyDescent="0.3">
      <c r="A188" s="156"/>
      <c r="B188" s="166" t="s">
        <v>67</v>
      </c>
      <c r="C188" s="62">
        <v>1.6</v>
      </c>
      <c r="D188" s="62" t="s">
        <v>4</v>
      </c>
      <c r="E188" s="113">
        <v>0.4</v>
      </c>
      <c r="F188" s="62" t="s">
        <v>4</v>
      </c>
      <c r="G188" s="113">
        <v>0.75</v>
      </c>
      <c r="H188" s="158"/>
      <c r="I188" s="110">
        <f>'Tabela Base Casa 7 Brasil'!I186*'Indices de Tabelas'!$C$2</f>
        <v>1151.0047281323875</v>
      </c>
      <c r="J188" s="69">
        <f>ROUNDDOWN((I188*(1-$C$274)*(1-$E$274)*(1-$G$274)),0)</f>
        <v>779</v>
      </c>
      <c r="K188" s="34">
        <f>I188*(1-$C$275)*(1-$E$275)</f>
        <v>811.45833333333314</v>
      </c>
      <c r="L188" s="35">
        <f>I188*(1-$C$276)*(1-$E$275)</f>
        <v>811.45833333333314</v>
      </c>
      <c r="M188" s="35">
        <f>I188*(1-$C$277)</f>
        <v>863.25354609929059</v>
      </c>
    </row>
    <row r="189" spans="1:13" ht="39.75" customHeight="1" x14ac:dyDescent="0.25">
      <c r="A189" s="154"/>
      <c r="B189" s="165" t="s">
        <v>66</v>
      </c>
      <c r="C189" s="125">
        <v>1.8</v>
      </c>
      <c r="D189" s="125" t="s">
        <v>4</v>
      </c>
      <c r="E189" s="109">
        <v>0.4</v>
      </c>
      <c r="F189" s="125" t="s">
        <v>4</v>
      </c>
      <c r="G189" s="109">
        <v>0.75</v>
      </c>
      <c r="H189" s="153"/>
      <c r="I189" s="110">
        <f>'Tabela Base Casa 7 Brasil'!I187*'Indices de Tabelas'!$C$2</f>
        <v>1350.4728132387709</v>
      </c>
      <c r="J189" s="69">
        <f>ROUNDDOWN((I189*(1-$C$274)*(1-$E$274)*(1-$G$274)),0)</f>
        <v>914</v>
      </c>
      <c r="K189" s="34">
        <f>I189*(1-$C$275)*(1-$E$275)</f>
        <v>952.08333333333337</v>
      </c>
      <c r="L189" s="35">
        <f>I189*(1-$C$276)*(1-$E$275)</f>
        <v>952.08333333333337</v>
      </c>
      <c r="M189" s="35">
        <f>I189*(1-$C$277)</f>
        <v>1012.8546099290782</v>
      </c>
    </row>
    <row r="190" spans="1:13" ht="21.75" customHeight="1" thickBot="1" x14ac:dyDescent="0.3"/>
    <row r="191" spans="1:13" ht="32.25" customHeight="1" thickBot="1" x14ac:dyDescent="0.3">
      <c r="A191" s="64" t="s">
        <v>44</v>
      </c>
      <c r="B191" s="65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</row>
    <row r="192" spans="1:13" ht="15.75" customHeight="1" thickBot="1" x14ac:dyDescent="0.3"/>
    <row r="193" spans="1:13" ht="15.75" customHeight="1" thickBot="1" x14ac:dyDescent="0.3">
      <c r="A193" s="43" t="s">
        <v>42</v>
      </c>
      <c r="B193" s="9"/>
      <c r="C193" s="7"/>
      <c r="D193" s="7"/>
      <c r="E193" s="7"/>
      <c r="F193" s="7"/>
      <c r="G193" s="7"/>
      <c r="H193" s="7"/>
      <c r="I193" s="8"/>
      <c r="J193" s="7"/>
      <c r="K193" s="7"/>
      <c r="L193" s="7"/>
      <c r="M193" s="8"/>
    </row>
    <row r="194" spans="1:13" ht="15.75" customHeight="1" thickBot="1" x14ac:dyDescent="0.3">
      <c r="A194" s="173"/>
      <c r="B194" s="75" t="s">
        <v>9</v>
      </c>
      <c r="C194" s="19" t="s">
        <v>1</v>
      </c>
      <c r="D194" s="20"/>
      <c r="E194" s="19" t="s">
        <v>2</v>
      </c>
      <c r="F194" s="20"/>
      <c r="G194" s="21" t="s">
        <v>3</v>
      </c>
      <c r="H194" s="26"/>
      <c r="I194" s="27" t="s">
        <v>5</v>
      </c>
      <c r="J194" s="68" t="s">
        <v>26</v>
      </c>
      <c r="K194" s="28" t="s">
        <v>39</v>
      </c>
      <c r="L194" s="28" t="s">
        <v>40</v>
      </c>
      <c r="M194" s="28" t="s">
        <v>41</v>
      </c>
    </row>
    <row r="195" spans="1:13" ht="55.5" customHeight="1" thickBot="1" x14ac:dyDescent="0.3">
      <c r="A195" s="174"/>
      <c r="B195" s="175" t="s">
        <v>42</v>
      </c>
      <c r="C195" s="176">
        <v>1.6</v>
      </c>
      <c r="D195" s="176" t="s">
        <v>4</v>
      </c>
      <c r="E195" s="177">
        <v>0.45</v>
      </c>
      <c r="F195" s="176" t="s">
        <v>4</v>
      </c>
      <c r="G195" s="177">
        <v>0.75</v>
      </c>
      <c r="H195" s="178"/>
      <c r="I195" s="110">
        <f>'Tabela Base Casa 7 Brasil'!I193*'Indices de Tabelas'!$C$2</f>
        <v>1606.0874704491728</v>
      </c>
      <c r="J195" s="69">
        <f>ROUNDDOWN((I195*(1-$C$274)*(1-$E$274)*(1-$G$274)),0)</f>
        <v>1087</v>
      </c>
      <c r="K195" s="34">
        <f>I195*(1-$C$275)*(1-$E$275)</f>
        <v>1132.2916666666667</v>
      </c>
      <c r="L195" s="35">
        <f>I195*(1-$C$276)*(1-$E$275)</f>
        <v>1132.2916666666667</v>
      </c>
      <c r="M195" s="35">
        <f>I195*(1-$C$277)</f>
        <v>1204.5656028368796</v>
      </c>
    </row>
    <row r="196" spans="1:13" ht="15.75" customHeight="1" thickBot="1" x14ac:dyDescent="0.3">
      <c r="A196" s="149"/>
      <c r="B196" s="180"/>
      <c r="C196" s="181"/>
      <c r="D196" s="181"/>
      <c r="E196" s="182"/>
      <c r="F196" s="181"/>
      <c r="G196" s="182"/>
      <c r="H196" s="183"/>
      <c r="I196" s="184"/>
    </row>
    <row r="197" spans="1:13" ht="16.5" customHeight="1" thickBot="1" x14ac:dyDescent="0.3">
      <c r="A197" s="43" t="s">
        <v>43</v>
      </c>
      <c r="B197" s="9"/>
      <c r="C197" s="7"/>
      <c r="D197" s="7"/>
      <c r="E197" s="7"/>
      <c r="F197" s="7"/>
      <c r="G197" s="7"/>
      <c r="H197" s="7"/>
      <c r="I197" s="8"/>
      <c r="J197" s="7"/>
      <c r="K197" s="7"/>
      <c r="L197" s="7"/>
      <c r="M197" s="8"/>
    </row>
    <row r="198" spans="1:13" ht="15.75" customHeight="1" thickBot="1" x14ac:dyDescent="0.3">
      <c r="A198" s="173"/>
      <c r="B198" s="75" t="s">
        <v>9</v>
      </c>
      <c r="C198" s="19" t="s">
        <v>1</v>
      </c>
      <c r="D198" s="20"/>
      <c r="E198" s="19" t="s">
        <v>2</v>
      </c>
      <c r="F198" s="20"/>
      <c r="G198" s="21" t="s">
        <v>3</v>
      </c>
      <c r="H198" s="26"/>
      <c r="I198" s="27" t="s">
        <v>5</v>
      </c>
      <c r="J198" s="68" t="s">
        <v>26</v>
      </c>
      <c r="K198" s="28" t="s">
        <v>39</v>
      </c>
      <c r="L198" s="28" t="s">
        <v>40</v>
      </c>
      <c r="M198" s="28" t="s">
        <v>41</v>
      </c>
    </row>
    <row r="199" spans="1:13" ht="55.5" customHeight="1" thickBot="1" x14ac:dyDescent="0.3">
      <c r="A199" s="174"/>
      <c r="B199" s="175" t="s">
        <v>43</v>
      </c>
      <c r="C199" s="176">
        <v>1.6</v>
      </c>
      <c r="D199" s="176" t="s">
        <v>4</v>
      </c>
      <c r="E199" s="177">
        <v>0.45</v>
      </c>
      <c r="F199" s="176" t="s">
        <v>4</v>
      </c>
      <c r="G199" s="177">
        <v>0.75</v>
      </c>
      <c r="H199" s="178"/>
      <c r="I199" s="110">
        <f>'Tabela Base Casa 7 Brasil'!I197*'Indices de Tabelas'!$C$2</f>
        <v>1523.3451536643029</v>
      </c>
      <c r="J199" s="69">
        <f>ROUNDDOWN((I199*(1-$C$274)*(1-$E$274)*(1-$G$274)),0)</f>
        <v>1031</v>
      </c>
      <c r="K199" s="34">
        <f>I199*(1-$C$275)*(1-$E$275)</f>
        <v>1073.9583333333335</v>
      </c>
      <c r="L199" s="35">
        <f>I199*(1-$C$276)*(1-$E$275)</f>
        <v>1073.9583333333335</v>
      </c>
      <c r="M199" s="35">
        <f>I199*(1-$C$277)</f>
        <v>1142.5088652482273</v>
      </c>
    </row>
    <row r="200" spans="1:13" ht="21.75" customHeight="1" thickBot="1" x14ac:dyDescent="0.3"/>
    <row r="201" spans="1:13" ht="32.25" thickBot="1" x14ac:dyDescent="0.3">
      <c r="A201" s="64" t="s">
        <v>31</v>
      </c>
      <c r="B201" s="65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</row>
    <row r="202" spans="1:13" ht="15.75" customHeight="1" x14ac:dyDescent="0.25"/>
    <row r="203" spans="1:13" ht="15.75" customHeight="1" thickBot="1" x14ac:dyDescent="0.3"/>
    <row r="204" spans="1:13" ht="16.5" customHeight="1" thickBot="1" x14ac:dyDescent="0.3">
      <c r="A204" s="6" t="s">
        <v>69</v>
      </c>
      <c r="B204" s="129"/>
      <c r="C204" s="130"/>
      <c r="D204" s="130"/>
      <c r="E204" s="130"/>
      <c r="F204" s="130"/>
      <c r="G204" s="130"/>
      <c r="H204" s="130"/>
      <c r="I204" s="131"/>
      <c r="J204" s="7"/>
      <c r="K204" s="7"/>
      <c r="L204" s="7"/>
      <c r="M204" s="8"/>
    </row>
    <row r="205" spans="1:13" ht="15.75" customHeight="1" thickBot="1" x14ac:dyDescent="0.3">
      <c r="A205" s="100"/>
      <c r="B205" s="132" t="s">
        <v>10</v>
      </c>
      <c r="C205" s="133" t="s">
        <v>1</v>
      </c>
      <c r="D205" s="134"/>
      <c r="E205" s="133" t="s">
        <v>2</v>
      </c>
      <c r="F205" s="134"/>
      <c r="G205" s="133" t="s">
        <v>3</v>
      </c>
      <c r="H205" s="135"/>
      <c r="I205" s="133" t="s">
        <v>5</v>
      </c>
      <c r="J205" s="68" t="s">
        <v>26</v>
      </c>
      <c r="K205" s="28" t="s">
        <v>39</v>
      </c>
      <c r="L205" s="28" t="s">
        <v>40</v>
      </c>
      <c r="M205" s="28" t="s">
        <v>41</v>
      </c>
    </row>
    <row r="206" spans="1:13" ht="33" customHeight="1" thickBot="1" x14ac:dyDescent="0.3">
      <c r="A206" s="29"/>
      <c r="B206" s="107" t="s">
        <v>11</v>
      </c>
      <c r="C206" s="125">
        <v>0.48</v>
      </c>
      <c r="D206" s="125" t="s">
        <v>4</v>
      </c>
      <c r="E206" s="109">
        <v>0.5</v>
      </c>
      <c r="F206" s="125" t="s">
        <v>4</v>
      </c>
      <c r="G206" s="109">
        <v>0.91</v>
      </c>
      <c r="H206" s="120"/>
      <c r="I206" s="110">
        <f>'Tabela Base Casa 7 Brasil'!I204*'Indices de Tabelas'!$C$2</f>
        <v>252.04973500000003</v>
      </c>
      <c r="J206" s="69">
        <f>ROUNDDOWN((I206*(1-$C$274)*(1-$E$274)*(1-$G$274)),0)</f>
        <v>170</v>
      </c>
      <c r="K206" s="34">
        <f>I206*(1-$C$275)*(1-$E$275)</f>
        <v>177.695063175</v>
      </c>
      <c r="L206" s="35">
        <f>I206*(1-$C$276)*(1-$E$275)</f>
        <v>177.695063175</v>
      </c>
      <c r="M206" s="35">
        <f>I206*(1-$C$277)</f>
        <v>189.03730125000001</v>
      </c>
    </row>
    <row r="207" spans="1:13" ht="33" customHeight="1" thickBot="1" x14ac:dyDescent="0.3">
      <c r="A207" s="29"/>
      <c r="B207" s="24" t="s">
        <v>12</v>
      </c>
      <c r="C207" s="61">
        <v>0.48</v>
      </c>
      <c r="D207" s="61" t="s">
        <v>4</v>
      </c>
      <c r="E207" s="14">
        <v>0.5</v>
      </c>
      <c r="F207" s="61" t="s">
        <v>4</v>
      </c>
      <c r="G207" s="14">
        <v>0.91</v>
      </c>
      <c r="H207" s="122"/>
      <c r="I207" s="110">
        <f>'Tabela Base Casa 7 Brasil'!I205*'Indices de Tabelas'!$C$2</f>
        <v>279.12662000000006</v>
      </c>
      <c r="J207" s="69">
        <f>ROUNDDOWN((I207*(1-$C$274)*(1-$E$274)*(1-$G$274)),0)</f>
        <v>188</v>
      </c>
      <c r="K207" s="34">
        <f>I207*(1-$C$275)*(1-$E$275)</f>
        <v>196.78426710000005</v>
      </c>
      <c r="L207" s="35">
        <f>I207*(1-$C$276)*(1-$E$275)</f>
        <v>196.78426710000005</v>
      </c>
      <c r="M207" s="35">
        <f>I207*(1-$C$277)</f>
        <v>209.34496500000006</v>
      </c>
    </row>
    <row r="208" spans="1:13" ht="33" customHeight="1" thickBot="1" x14ac:dyDescent="0.3">
      <c r="A208" s="30"/>
      <c r="B208" s="17" t="s">
        <v>13</v>
      </c>
      <c r="C208" s="62">
        <v>0.48</v>
      </c>
      <c r="D208" s="62" t="s">
        <v>4</v>
      </c>
      <c r="E208" s="113">
        <v>0.5</v>
      </c>
      <c r="F208" s="62" t="s">
        <v>4</v>
      </c>
      <c r="G208" s="113">
        <v>0.91</v>
      </c>
      <c r="H208" s="123"/>
      <c r="I208" s="110">
        <f>'Tabela Base Casa 7 Brasil'!I206*'Indices de Tabelas'!$C$2</f>
        <v>307.87505900000008</v>
      </c>
      <c r="J208" s="69">
        <f>ROUNDDOWN((I208*(1-$C$274)*(1-$E$274)*(1-$G$274)),0)</f>
        <v>208</v>
      </c>
      <c r="K208" s="34">
        <f>I208*(1-$C$275)*(1-$E$275)</f>
        <v>217.05191659500005</v>
      </c>
      <c r="L208" s="35">
        <f>I208*(1-$C$276)*(1-$E$275)</f>
        <v>217.05191659500005</v>
      </c>
      <c r="M208" s="35">
        <f>I208*(1-$C$277)</f>
        <v>230.90629425000006</v>
      </c>
    </row>
    <row r="209" spans="1:13" ht="15.75" customHeight="1" thickBot="1" x14ac:dyDescent="0.3"/>
    <row r="210" spans="1:13" ht="16.5" customHeight="1" thickBot="1" x14ac:dyDescent="0.3">
      <c r="A210" s="6" t="s">
        <v>70</v>
      </c>
      <c r="B210" s="9"/>
      <c r="C210" s="7"/>
      <c r="D210" s="7"/>
      <c r="E210" s="7"/>
      <c r="F210" s="7"/>
      <c r="G210" s="7"/>
      <c r="H210" s="7"/>
      <c r="I210" s="8"/>
      <c r="J210" s="7"/>
      <c r="K210" s="7"/>
      <c r="L210" s="7"/>
      <c r="M210" s="8"/>
    </row>
    <row r="211" spans="1:13" ht="15.75" customHeight="1" thickBot="1" x14ac:dyDescent="0.3">
      <c r="A211" s="10"/>
      <c r="B211" s="25" t="s">
        <v>10</v>
      </c>
      <c r="C211" s="19" t="s">
        <v>1</v>
      </c>
      <c r="D211" s="20"/>
      <c r="E211" s="19" t="s">
        <v>2</v>
      </c>
      <c r="F211" s="20"/>
      <c r="G211" s="21" t="s">
        <v>3</v>
      </c>
      <c r="H211" s="26"/>
      <c r="I211" s="27" t="s">
        <v>5</v>
      </c>
      <c r="J211" s="68" t="s">
        <v>26</v>
      </c>
      <c r="K211" s="28" t="s">
        <v>39</v>
      </c>
      <c r="L211" s="28" t="s">
        <v>40</v>
      </c>
      <c r="M211" s="28" t="s">
        <v>41</v>
      </c>
    </row>
    <row r="212" spans="1:13" ht="33" customHeight="1" thickBot="1" x14ac:dyDescent="0.3">
      <c r="A212" s="29"/>
      <c r="B212" s="22" t="s">
        <v>11</v>
      </c>
      <c r="C212" s="60">
        <v>0.48</v>
      </c>
      <c r="D212" s="60" t="s">
        <v>4</v>
      </c>
      <c r="E212" s="23">
        <v>0.5</v>
      </c>
      <c r="F212" s="60" t="s">
        <v>4</v>
      </c>
      <c r="G212" s="23">
        <v>0.91</v>
      </c>
      <c r="H212" s="170"/>
      <c r="I212" s="110">
        <f>'Tabela Base Casa 7 Brasil'!I210*'Indices de Tabelas'!$C$2</f>
        <v>252.04973500000003</v>
      </c>
      <c r="J212" s="69">
        <f>ROUNDDOWN((I212*(1-$C$274)*(1-$E$274)*(1-$G$274)),0)</f>
        <v>170</v>
      </c>
      <c r="K212" s="34">
        <f>I212*(1-$C$275)*(1-$E$275)</f>
        <v>177.695063175</v>
      </c>
      <c r="L212" s="35">
        <f>I212*(1-$C$276)*(1-$E$275)</f>
        <v>177.695063175</v>
      </c>
      <c r="M212" s="35">
        <f>I212*(1-$C$277)</f>
        <v>189.03730125000001</v>
      </c>
    </row>
    <row r="213" spans="1:13" ht="33" customHeight="1" thickBot="1" x14ac:dyDescent="0.3">
      <c r="A213" s="29"/>
      <c r="B213" s="24" t="s">
        <v>12</v>
      </c>
      <c r="C213" s="61">
        <v>0.48</v>
      </c>
      <c r="D213" s="61" t="s">
        <v>4</v>
      </c>
      <c r="E213" s="14">
        <v>0.5</v>
      </c>
      <c r="F213" s="61" t="s">
        <v>4</v>
      </c>
      <c r="G213" s="14">
        <v>0.91</v>
      </c>
      <c r="H213" s="122"/>
      <c r="I213" s="110">
        <f>'Tabela Base Casa 7 Brasil'!I211*'Indices de Tabelas'!$C$2</f>
        <v>279.12662000000006</v>
      </c>
      <c r="J213" s="69">
        <f>ROUNDDOWN((I213*(1-$C$274)*(1-$E$274)*(1-$G$274)),0)</f>
        <v>188</v>
      </c>
      <c r="K213" s="34">
        <f>I213*(1-$C$275)*(1-$E$275)</f>
        <v>196.78426710000005</v>
      </c>
      <c r="L213" s="35">
        <f>I213*(1-$C$276)*(1-$E$275)</f>
        <v>196.78426710000005</v>
      </c>
      <c r="M213" s="35">
        <f>I213*(1-$C$277)</f>
        <v>209.34496500000006</v>
      </c>
    </row>
    <row r="214" spans="1:13" ht="33" customHeight="1" thickBot="1" x14ac:dyDescent="0.3">
      <c r="A214" s="30"/>
      <c r="B214" s="17" t="s">
        <v>13</v>
      </c>
      <c r="C214" s="62">
        <v>0.48</v>
      </c>
      <c r="D214" s="62" t="s">
        <v>4</v>
      </c>
      <c r="E214" s="113">
        <v>0.5</v>
      </c>
      <c r="F214" s="62" t="s">
        <v>4</v>
      </c>
      <c r="G214" s="113">
        <v>0.91</v>
      </c>
      <c r="H214" s="123"/>
      <c r="I214" s="110">
        <f>'Tabela Base Casa 7 Brasil'!I212*'Indices de Tabelas'!$C$2</f>
        <v>307.87505900000008</v>
      </c>
      <c r="J214" s="69">
        <f>ROUNDDOWN((I214*(1-$C$274)*(1-$E$274)*(1-$G$274)),0)</f>
        <v>208</v>
      </c>
      <c r="K214" s="34">
        <f>I214*(1-$C$275)*(1-$E$275)</f>
        <v>217.05191659500005</v>
      </c>
      <c r="L214" s="35">
        <f>I214*(1-$C$276)*(1-$E$275)</f>
        <v>217.05191659500005</v>
      </c>
      <c r="M214" s="35">
        <f>I214*(1-$C$277)</f>
        <v>230.90629425000006</v>
      </c>
    </row>
    <row r="215" spans="1:13" ht="15.75" customHeight="1" thickBot="1" x14ac:dyDescent="0.3"/>
    <row r="216" spans="1:13" ht="15.75" customHeight="1" thickBot="1" x14ac:dyDescent="0.3">
      <c r="A216" s="6" t="s">
        <v>71</v>
      </c>
      <c r="B216" s="9"/>
      <c r="C216" s="7"/>
      <c r="D216" s="7"/>
      <c r="E216" s="7"/>
      <c r="F216" s="7"/>
      <c r="G216" s="7"/>
      <c r="H216" s="7"/>
      <c r="I216" s="8"/>
      <c r="J216" s="7"/>
      <c r="K216" s="7"/>
      <c r="L216" s="7"/>
      <c r="M216" s="8"/>
    </row>
    <row r="217" spans="1:13" ht="15.75" customHeight="1" thickBot="1" x14ac:dyDescent="0.3">
      <c r="A217" s="10"/>
      <c r="B217" s="25" t="s">
        <v>10</v>
      </c>
      <c r="C217" s="19" t="s">
        <v>1</v>
      </c>
      <c r="D217" s="20"/>
      <c r="E217" s="19" t="s">
        <v>2</v>
      </c>
      <c r="F217" s="20"/>
      <c r="G217" s="21" t="s">
        <v>3</v>
      </c>
      <c r="H217" s="26"/>
      <c r="I217" s="27" t="s">
        <v>5</v>
      </c>
      <c r="J217" s="68" t="s">
        <v>26</v>
      </c>
      <c r="K217" s="28" t="s">
        <v>39</v>
      </c>
      <c r="L217" s="28" t="s">
        <v>40</v>
      </c>
      <c r="M217" s="28" t="s">
        <v>41</v>
      </c>
    </row>
    <row r="218" spans="1:13" ht="33" customHeight="1" thickBot="1" x14ac:dyDescent="0.3">
      <c r="A218" s="29"/>
      <c r="B218" s="22" t="s">
        <v>11</v>
      </c>
      <c r="C218" s="60">
        <v>0.48</v>
      </c>
      <c r="D218" s="60" t="s">
        <v>4</v>
      </c>
      <c r="E218" s="23">
        <v>0.5</v>
      </c>
      <c r="F218" s="60" t="s">
        <v>4</v>
      </c>
      <c r="G218" s="23">
        <v>0.91</v>
      </c>
      <c r="H218" s="170"/>
      <c r="I218" s="110">
        <f>'Tabela Base Casa 7 Brasil'!I216*'Indices de Tabelas'!$C$2</f>
        <v>252.04973500000003</v>
      </c>
      <c r="J218" s="69">
        <f>ROUNDDOWN((I218*(1-$C$274)*(1-$E$274)*(1-$G$274)),0)</f>
        <v>170</v>
      </c>
      <c r="K218" s="34">
        <f>I218*(1-$C$275)*(1-$E$275)</f>
        <v>177.695063175</v>
      </c>
      <c r="L218" s="35">
        <f>I218*(1-$C$276)*(1-$E$275)</f>
        <v>177.695063175</v>
      </c>
      <c r="M218" s="35">
        <f>I218*(1-$C$277)</f>
        <v>189.03730125000001</v>
      </c>
    </row>
    <row r="219" spans="1:13" ht="33" customHeight="1" thickBot="1" x14ac:dyDescent="0.3">
      <c r="A219" s="29"/>
      <c r="B219" s="24" t="s">
        <v>12</v>
      </c>
      <c r="C219" s="61">
        <v>0.48</v>
      </c>
      <c r="D219" s="61" t="s">
        <v>4</v>
      </c>
      <c r="E219" s="14">
        <v>0.5</v>
      </c>
      <c r="F219" s="61" t="s">
        <v>4</v>
      </c>
      <c r="G219" s="14">
        <v>0.91</v>
      </c>
      <c r="H219" s="122"/>
      <c r="I219" s="110">
        <f>'Tabela Base Casa 7 Brasil'!I217*'Indices de Tabelas'!$C$2</f>
        <v>279.12662000000006</v>
      </c>
      <c r="J219" s="69">
        <f>ROUNDDOWN((I219*(1-$C$274)*(1-$E$274)*(1-$G$274)),0)</f>
        <v>188</v>
      </c>
      <c r="K219" s="34">
        <f>I219*(1-$C$275)*(1-$E$275)</f>
        <v>196.78426710000005</v>
      </c>
      <c r="L219" s="35">
        <f>I219*(1-$C$276)*(1-$E$275)</f>
        <v>196.78426710000005</v>
      </c>
      <c r="M219" s="35">
        <f>I219*(1-$C$277)</f>
        <v>209.34496500000006</v>
      </c>
    </row>
    <row r="220" spans="1:13" ht="33" customHeight="1" thickBot="1" x14ac:dyDescent="0.3">
      <c r="A220" s="30"/>
      <c r="B220" s="17" t="s">
        <v>13</v>
      </c>
      <c r="C220" s="62">
        <v>0.48</v>
      </c>
      <c r="D220" s="62" t="s">
        <v>4</v>
      </c>
      <c r="E220" s="113">
        <v>0.5</v>
      </c>
      <c r="F220" s="62" t="s">
        <v>4</v>
      </c>
      <c r="G220" s="113">
        <v>0.91</v>
      </c>
      <c r="H220" s="123"/>
      <c r="I220" s="110">
        <f>'Tabela Base Casa 7 Brasil'!I218*'Indices de Tabelas'!$C$2</f>
        <v>307.87505900000008</v>
      </c>
      <c r="J220" s="69">
        <f>ROUNDDOWN((I220*(1-$C$274)*(1-$E$274)*(1-$G$274)),0)</f>
        <v>208</v>
      </c>
      <c r="K220" s="34">
        <f>I220*(1-$C$275)*(1-$E$275)</f>
        <v>217.05191659500005</v>
      </c>
      <c r="L220" s="35">
        <f>I220*(1-$C$276)*(1-$E$275)</f>
        <v>217.05191659500005</v>
      </c>
      <c r="M220" s="35">
        <f>I220*(1-$C$277)</f>
        <v>230.90629425000006</v>
      </c>
    </row>
    <row r="221" spans="1:13" ht="15.75" customHeight="1" thickBot="1" x14ac:dyDescent="0.3"/>
    <row r="222" spans="1:13" ht="16.5" customHeight="1" thickBot="1" x14ac:dyDescent="0.3">
      <c r="A222" s="6" t="s">
        <v>72</v>
      </c>
      <c r="B222" s="9"/>
      <c r="C222" s="7"/>
      <c r="D222" s="7"/>
      <c r="E222" s="7"/>
      <c r="F222" s="7"/>
      <c r="G222" s="7"/>
      <c r="H222" s="7"/>
      <c r="I222" s="8"/>
      <c r="J222" s="7"/>
      <c r="K222" s="7"/>
      <c r="L222" s="7"/>
      <c r="M222" s="8"/>
    </row>
    <row r="223" spans="1:13" ht="15.75" customHeight="1" thickBot="1" x14ac:dyDescent="0.3">
      <c r="A223" s="10"/>
      <c r="B223" s="25" t="s">
        <v>10</v>
      </c>
      <c r="C223" s="19" t="s">
        <v>1</v>
      </c>
      <c r="D223" s="20"/>
      <c r="E223" s="19" t="s">
        <v>2</v>
      </c>
      <c r="F223" s="20"/>
      <c r="G223" s="21" t="s">
        <v>3</v>
      </c>
      <c r="H223" s="26"/>
      <c r="I223" s="27" t="s">
        <v>5</v>
      </c>
      <c r="J223" s="68" t="s">
        <v>26</v>
      </c>
      <c r="K223" s="28" t="s">
        <v>39</v>
      </c>
      <c r="L223" s="28" t="s">
        <v>40</v>
      </c>
      <c r="M223" s="28" t="s">
        <v>41</v>
      </c>
    </row>
    <row r="224" spans="1:13" ht="33" customHeight="1" thickBot="1" x14ac:dyDescent="0.3">
      <c r="A224" s="29"/>
      <c r="B224" s="22" t="s">
        <v>11</v>
      </c>
      <c r="C224" s="60">
        <v>0.48</v>
      </c>
      <c r="D224" s="60" t="s">
        <v>4</v>
      </c>
      <c r="E224" s="23">
        <v>0.5</v>
      </c>
      <c r="F224" s="60" t="s">
        <v>4</v>
      </c>
      <c r="G224" s="23">
        <v>0.91</v>
      </c>
      <c r="H224" s="170"/>
      <c r="I224" s="110">
        <f>'Tabela Base Casa 7 Brasil'!I222*'Indices de Tabelas'!$C$2</f>
        <v>252.04973500000003</v>
      </c>
      <c r="J224" s="69">
        <f>ROUNDDOWN((I224*(1-$C$274)*(1-$E$274)*(1-$G$274)),0)</f>
        <v>170</v>
      </c>
      <c r="K224" s="34">
        <f>I224*(1-$C$275)*(1-$E$275)</f>
        <v>177.695063175</v>
      </c>
      <c r="L224" s="35">
        <f>I224*(1-$C$276)*(1-$E$275)</f>
        <v>177.695063175</v>
      </c>
      <c r="M224" s="35">
        <f>I224*(1-$C$277)</f>
        <v>189.03730125000001</v>
      </c>
    </row>
    <row r="225" spans="1:13" ht="33" customHeight="1" thickBot="1" x14ac:dyDescent="0.3">
      <c r="A225" s="29"/>
      <c r="B225" s="24" t="s">
        <v>12</v>
      </c>
      <c r="C225" s="61">
        <v>0.48</v>
      </c>
      <c r="D225" s="61" t="s">
        <v>4</v>
      </c>
      <c r="E225" s="14">
        <v>0.5</v>
      </c>
      <c r="F225" s="61" t="s">
        <v>4</v>
      </c>
      <c r="G225" s="14">
        <v>0.91</v>
      </c>
      <c r="H225" s="122"/>
      <c r="I225" s="110">
        <f>'Tabela Base Casa 7 Brasil'!I223*'Indices de Tabelas'!$C$2</f>
        <v>279.12662000000006</v>
      </c>
      <c r="J225" s="69">
        <f>ROUNDDOWN((I225*(1-$C$274)*(1-$E$274)*(1-$G$274)),0)</f>
        <v>188</v>
      </c>
      <c r="K225" s="34">
        <f>I225*(1-$C$275)*(1-$E$275)</f>
        <v>196.78426710000005</v>
      </c>
      <c r="L225" s="35">
        <f>I225*(1-$C$276)*(1-$E$275)</f>
        <v>196.78426710000005</v>
      </c>
      <c r="M225" s="35">
        <f>I225*(1-$C$277)</f>
        <v>209.34496500000006</v>
      </c>
    </row>
    <row r="226" spans="1:13" ht="33" customHeight="1" thickBot="1" x14ac:dyDescent="0.3">
      <c r="A226" s="30"/>
      <c r="B226" s="17" t="s">
        <v>13</v>
      </c>
      <c r="C226" s="62">
        <v>0.48</v>
      </c>
      <c r="D226" s="62" t="s">
        <v>4</v>
      </c>
      <c r="E226" s="113">
        <v>0.5</v>
      </c>
      <c r="F226" s="62" t="s">
        <v>4</v>
      </c>
      <c r="G226" s="113">
        <v>0.91</v>
      </c>
      <c r="H226" s="123"/>
      <c r="I226" s="110">
        <f>'Tabela Base Casa 7 Brasil'!I224*'Indices de Tabelas'!$C$2</f>
        <v>307.87505900000008</v>
      </c>
      <c r="J226" s="69">
        <f>ROUNDDOWN((I226*(1-$C$274)*(1-$E$274)*(1-$G$274)),0)</f>
        <v>208</v>
      </c>
      <c r="K226" s="34">
        <f>I226*(1-$C$275)*(1-$E$275)</f>
        <v>217.05191659500005</v>
      </c>
      <c r="L226" s="35">
        <f>I226*(1-$C$276)*(1-$E$275)</f>
        <v>217.05191659500005</v>
      </c>
      <c r="M226" s="35">
        <f>I226*(1-$C$277)</f>
        <v>230.90629425000006</v>
      </c>
    </row>
    <row r="227" spans="1:13" ht="15" customHeight="1" thickBot="1" x14ac:dyDescent="0.3"/>
    <row r="228" spans="1:13" ht="16.5" thickBot="1" x14ac:dyDescent="0.3">
      <c r="A228" s="185" t="s">
        <v>73</v>
      </c>
      <c r="B228" s="9"/>
      <c r="C228" s="7"/>
      <c r="D228" s="7"/>
      <c r="E228" s="7"/>
      <c r="F228" s="7"/>
      <c r="G228" s="7"/>
      <c r="H228" s="7"/>
      <c r="I228" s="8"/>
      <c r="J228" s="7"/>
      <c r="K228" s="7"/>
      <c r="L228" s="7"/>
      <c r="M228" s="8"/>
    </row>
    <row r="229" spans="1:13" ht="15.75" thickBot="1" x14ac:dyDescent="0.3">
      <c r="A229" s="10"/>
      <c r="B229" s="25" t="s">
        <v>10</v>
      </c>
      <c r="C229" s="19" t="s">
        <v>1</v>
      </c>
      <c r="D229" s="20"/>
      <c r="E229" s="19" t="s">
        <v>2</v>
      </c>
      <c r="F229" s="20"/>
      <c r="G229" s="21" t="s">
        <v>3</v>
      </c>
      <c r="H229" s="26"/>
      <c r="I229" s="27" t="s">
        <v>5</v>
      </c>
      <c r="J229" s="68" t="s">
        <v>26</v>
      </c>
      <c r="K229" s="28" t="s">
        <v>39</v>
      </c>
      <c r="L229" s="28" t="s">
        <v>40</v>
      </c>
      <c r="M229" s="28" t="s">
        <v>41</v>
      </c>
    </row>
    <row r="230" spans="1:13" ht="33.75" customHeight="1" thickBot="1" x14ac:dyDescent="0.3">
      <c r="A230" s="29"/>
      <c r="B230" s="22" t="s">
        <v>11</v>
      </c>
      <c r="C230" s="60">
        <v>0.48</v>
      </c>
      <c r="D230" s="60" t="s">
        <v>4</v>
      </c>
      <c r="E230" s="23">
        <v>0.5</v>
      </c>
      <c r="F230" s="60" t="s">
        <v>4</v>
      </c>
      <c r="G230" s="23">
        <v>0.91</v>
      </c>
      <c r="H230" s="170"/>
      <c r="I230" s="110">
        <f>'Tabela Base Casa 7 Brasil'!I228*'Indices de Tabelas'!$C$2</f>
        <v>277.77777777777777</v>
      </c>
      <c r="J230" s="69">
        <f>ROUNDDOWN((I230*(1-$C$274)*(1-$E$274)*(1-$G$274)),0)</f>
        <v>188</v>
      </c>
      <c r="K230" s="34">
        <f>I230*(1-$C$275)*(1-$E$275)</f>
        <v>195.83333333333331</v>
      </c>
      <c r="L230" s="35">
        <f>I230*(1-$C$276)*(1-$E$275)</f>
        <v>195.83333333333331</v>
      </c>
      <c r="M230" s="35">
        <f>I230*(1-$C$277)</f>
        <v>208.33333333333331</v>
      </c>
    </row>
    <row r="231" spans="1:13" ht="33.75" customHeight="1" thickBot="1" x14ac:dyDescent="0.3">
      <c r="A231" s="29"/>
      <c r="B231" s="24" t="s">
        <v>12</v>
      </c>
      <c r="C231" s="61">
        <v>0.48</v>
      </c>
      <c r="D231" s="61" t="s">
        <v>4</v>
      </c>
      <c r="E231" s="14">
        <v>0.5</v>
      </c>
      <c r="F231" s="61" t="s">
        <v>4</v>
      </c>
      <c r="G231" s="14">
        <v>0.91</v>
      </c>
      <c r="H231" s="122"/>
      <c r="I231" s="110">
        <f>'Tabela Base Casa 7 Brasil'!I229*'Indices de Tabelas'!$C$2</f>
        <v>307.32860520094562</v>
      </c>
      <c r="J231" s="69">
        <f>ROUNDDOWN((I231*(1-$C$274)*(1-$E$274)*(1-$G$274)),0)</f>
        <v>208</v>
      </c>
      <c r="K231" s="34">
        <f>I231*(1-$C$275)*(1-$E$275)</f>
        <v>216.66666666666666</v>
      </c>
      <c r="L231" s="35">
        <f>I231*(1-$C$276)*(1-$E$275)</f>
        <v>216.66666666666666</v>
      </c>
      <c r="M231" s="35">
        <f>I231*(1-$C$277)</f>
        <v>230.49645390070921</v>
      </c>
    </row>
    <row r="232" spans="1:13" ht="33.75" customHeight="1" thickBot="1" x14ac:dyDescent="0.3">
      <c r="A232" s="30"/>
      <c r="B232" s="17" t="s">
        <v>13</v>
      </c>
      <c r="C232" s="62">
        <v>0.48</v>
      </c>
      <c r="D232" s="62" t="s">
        <v>4</v>
      </c>
      <c r="E232" s="113">
        <v>0.5</v>
      </c>
      <c r="F232" s="62" t="s">
        <v>4</v>
      </c>
      <c r="G232" s="113">
        <v>0.91</v>
      </c>
      <c r="H232" s="123"/>
      <c r="I232" s="110">
        <f>'Tabela Base Casa 7 Brasil'!I230*'Indices de Tabelas'!$C$2</f>
        <v>339.83451536643025</v>
      </c>
      <c r="J232" s="69">
        <f>ROUNDDOWN((I232*(1-$C$274)*(1-$E$274)*(1-$G$274)),0)</f>
        <v>230</v>
      </c>
      <c r="K232" s="34">
        <f>I232*(1-$C$275)*(1-$E$275)</f>
        <v>239.58333333333331</v>
      </c>
      <c r="L232" s="35">
        <f>I232*(1-$C$276)*(1-$E$275)</f>
        <v>239.58333333333331</v>
      </c>
      <c r="M232" s="35">
        <f>I232*(1-$C$277)</f>
        <v>254.8758865248227</v>
      </c>
    </row>
    <row r="233" spans="1:13" ht="15.75" customHeight="1" thickBot="1" x14ac:dyDescent="0.3"/>
    <row r="234" spans="1:13" ht="16.5" thickBot="1" x14ac:dyDescent="0.3">
      <c r="A234" s="185" t="s">
        <v>74</v>
      </c>
      <c r="B234" s="9"/>
      <c r="C234" s="7"/>
      <c r="D234" s="7"/>
      <c r="E234" s="7"/>
      <c r="F234" s="7"/>
      <c r="G234" s="7"/>
      <c r="H234" s="7"/>
      <c r="I234" s="8"/>
      <c r="J234" s="7"/>
      <c r="K234" s="7"/>
      <c r="L234" s="7"/>
      <c r="M234" s="8"/>
    </row>
    <row r="235" spans="1:13" ht="15.75" thickBot="1" x14ac:dyDescent="0.3">
      <c r="A235" s="10"/>
      <c r="B235" s="25" t="s">
        <v>10</v>
      </c>
      <c r="C235" s="19" t="s">
        <v>1</v>
      </c>
      <c r="D235" s="20"/>
      <c r="E235" s="19" t="s">
        <v>2</v>
      </c>
      <c r="F235" s="20"/>
      <c r="G235" s="21" t="s">
        <v>3</v>
      </c>
      <c r="H235" s="26"/>
      <c r="I235" s="27" t="s">
        <v>5</v>
      </c>
      <c r="J235" s="68" t="s">
        <v>26</v>
      </c>
      <c r="K235" s="28" t="s">
        <v>39</v>
      </c>
      <c r="L235" s="28" t="s">
        <v>40</v>
      </c>
      <c r="M235" s="28" t="s">
        <v>41</v>
      </c>
    </row>
    <row r="236" spans="1:13" ht="33.75" customHeight="1" thickBot="1" x14ac:dyDescent="0.3">
      <c r="A236" s="29"/>
      <c r="B236" s="22" t="s">
        <v>11</v>
      </c>
      <c r="C236" s="60">
        <v>0.48</v>
      </c>
      <c r="D236" s="60" t="s">
        <v>4</v>
      </c>
      <c r="E236" s="23">
        <v>0.5</v>
      </c>
      <c r="F236" s="60" t="s">
        <v>4</v>
      </c>
      <c r="G236" s="23">
        <v>0.91</v>
      </c>
      <c r="H236" s="170"/>
      <c r="I236" s="110">
        <f>'Tabela Base Casa 7 Brasil'!I234*'Indices de Tabelas'!$C$2</f>
        <v>252.04973500000003</v>
      </c>
      <c r="J236" s="69">
        <f>ROUNDDOWN((I236*(1-$C$274)*(1-$E$274)*(1-$G$274)),0)</f>
        <v>170</v>
      </c>
      <c r="K236" s="34">
        <f>I236*(1-$C$275)*(1-$E$275)</f>
        <v>177.695063175</v>
      </c>
      <c r="L236" s="35">
        <f>I236*(1-$C$276)*(1-$E$275)</f>
        <v>177.695063175</v>
      </c>
      <c r="M236" s="35">
        <f>I236*(1-$C$277)</f>
        <v>189.03730125000001</v>
      </c>
    </row>
    <row r="237" spans="1:13" ht="33.75" customHeight="1" thickBot="1" x14ac:dyDescent="0.3">
      <c r="A237" s="29"/>
      <c r="B237" s="24" t="s">
        <v>12</v>
      </c>
      <c r="C237" s="61">
        <v>0.48</v>
      </c>
      <c r="D237" s="61" t="s">
        <v>4</v>
      </c>
      <c r="E237" s="14">
        <v>0.5</v>
      </c>
      <c r="F237" s="61" t="s">
        <v>4</v>
      </c>
      <c r="G237" s="14">
        <v>0.91</v>
      </c>
      <c r="H237" s="122"/>
      <c r="I237" s="110">
        <f>'Tabela Base Casa 7 Brasil'!I235*'Indices de Tabelas'!$C$2</f>
        <v>279.12662000000006</v>
      </c>
      <c r="J237" s="69">
        <f>ROUNDDOWN((I237*(1-$C$274)*(1-$E$274)*(1-$G$274)),0)</f>
        <v>188</v>
      </c>
      <c r="K237" s="34">
        <f>I237*(1-$C$275)*(1-$E$275)</f>
        <v>196.78426710000005</v>
      </c>
      <c r="L237" s="35">
        <f>I237*(1-$C$276)*(1-$E$275)</f>
        <v>196.78426710000005</v>
      </c>
      <c r="M237" s="35">
        <f>I237*(1-$C$277)</f>
        <v>209.34496500000006</v>
      </c>
    </row>
    <row r="238" spans="1:13" ht="33.75" customHeight="1" thickBot="1" x14ac:dyDescent="0.3">
      <c r="A238" s="30"/>
      <c r="B238" s="17" t="s">
        <v>13</v>
      </c>
      <c r="C238" s="62">
        <v>0.48</v>
      </c>
      <c r="D238" s="62" t="s">
        <v>4</v>
      </c>
      <c r="E238" s="113">
        <v>0.5</v>
      </c>
      <c r="F238" s="62" t="s">
        <v>4</v>
      </c>
      <c r="G238" s="113">
        <v>0.91</v>
      </c>
      <c r="H238" s="123"/>
      <c r="I238" s="110">
        <f>'Tabela Base Casa 7 Brasil'!I236*'Indices de Tabelas'!$C$2</f>
        <v>307.87505900000008</v>
      </c>
      <c r="J238" s="69">
        <f>ROUNDDOWN((I238*(1-$C$274)*(1-$E$274)*(1-$G$274)),0)</f>
        <v>208</v>
      </c>
      <c r="K238" s="34">
        <f>I238*(1-$C$275)*(1-$E$275)</f>
        <v>217.05191659500005</v>
      </c>
      <c r="L238" s="35">
        <f>I238*(1-$C$276)*(1-$E$275)</f>
        <v>217.05191659500005</v>
      </c>
      <c r="M238" s="35">
        <f>I238*(1-$C$277)</f>
        <v>230.90629425000006</v>
      </c>
    </row>
    <row r="239" spans="1:13" ht="15.75" thickBot="1" x14ac:dyDescent="0.3"/>
    <row r="240" spans="1:13" ht="16.5" thickBot="1" x14ac:dyDescent="0.3">
      <c r="A240" s="185" t="s">
        <v>78</v>
      </c>
      <c r="B240" s="9"/>
      <c r="C240" s="7"/>
      <c r="D240" s="7"/>
      <c r="E240" s="7"/>
      <c r="F240" s="7"/>
      <c r="G240" s="7"/>
      <c r="H240" s="7"/>
      <c r="I240" s="8"/>
      <c r="J240" s="7"/>
      <c r="K240" s="7"/>
      <c r="L240" s="7"/>
      <c r="M240" s="8"/>
    </row>
    <row r="241" spans="1:13" ht="15.75" thickBot="1" x14ac:dyDescent="0.3">
      <c r="A241" s="10"/>
      <c r="B241" s="25" t="s">
        <v>10</v>
      </c>
      <c r="C241" s="19" t="s">
        <v>1</v>
      </c>
      <c r="D241" s="20"/>
      <c r="E241" s="19" t="s">
        <v>2</v>
      </c>
      <c r="F241" s="20"/>
      <c r="G241" s="21" t="s">
        <v>3</v>
      </c>
      <c r="H241" s="26"/>
      <c r="I241" s="27" t="s">
        <v>5</v>
      </c>
      <c r="J241" s="68" t="s">
        <v>26</v>
      </c>
      <c r="K241" s="28" t="s">
        <v>39</v>
      </c>
      <c r="L241" s="28" t="s">
        <v>40</v>
      </c>
      <c r="M241" s="28" t="s">
        <v>41</v>
      </c>
    </row>
    <row r="242" spans="1:13" ht="33" customHeight="1" thickBot="1" x14ac:dyDescent="0.3">
      <c r="A242" s="29"/>
      <c r="B242" s="22" t="s">
        <v>11</v>
      </c>
      <c r="C242" s="60">
        <v>0.48</v>
      </c>
      <c r="D242" s="60" t="s">
        <v>4</v>
      </c>
      <c r="E242" s="23">
        <v>0.5</v>
      </c>
      <c r="F242" s="60" t="s">
        <v>4</v>
      </c>
      <c r="G242" s="23">
        <v>0.91</v>
      </c>
      <c r="H242" s="170"/>
      <c r="I242" s="110">
        <f>'Tabela Base Casa 7 Brasil'!I240*'Indices de Tabelas'!$C$2</f>
        <v>277.77777777777777</v>
      </c>
      <c r="J242" s="69">
        <f>ROUNDDOWN((I242*(1-$C$274)*(1-$E$274)*(1-$G$274)),0)</f>
        <v>188</v>
      </c>
      <c r="K242" s="34">
        <f>I242*(1-$C$275)*(1-$E$275)</f>
        <v>195.83333333333331</v>
      </c>
      <c r="L242" s="35">
        <f>I242*(1-$C$276)*(1-$E$275)</f>
        <v>195.83333333333331</v>
      </c>
      <c r="M242" s="35">
        <f>I242*(1-$C$277)</f>
        <v>208.33333333333331</v>
      </c>
    </row>
    <row r="243" spans="1:13" ht="33" customHeight="1" thickBot="1" x14ac:dyDescent="0.3">
      <c r="A243" s="29"/>
      <c r="B243" s="24" t="s">
        <v>12</v>
      </c>
      <c r="C243" s="61">
        <v>0.48</v>
      </c>
      <c r="D243" s="61" t="s">
        <v>4</v>
      </c>
      <c r="E243" s="14">
        <v>0.5</v>
      </c>
      <c r="F243" s="61" t="s">
        <v>4</v>
      </c>
      <c r="G243" s="14">
        <v>0.91</v>
      </c>
      <c r="H243" s="122"/>
      <c r="I243" s="110">
        <f>'Tabela Base Casa 7 Brasil'!I241*'Indices de Tabelas'!$C$2</f>
        <v>307.32860520094562</v>
      </c>
      <c r="J243" s="69">
        <f>ROUNDDOWN((I243*(1-$C$274)*(1-$E$274)*(1-$G$274)),0)</f>
        <v>208</v>
      </c>
      <c r="K243" s="34">
        <f>I243*(1-$C$275)*(1-$E$275)</f>
        <v>216.66666666666666</v>
      </c>
      <c r="L243" s="35">
        <f>I243*(1-$C$276)*(1-$E$275)</f>
        <v>216.66666666666666</v>
      </c>
      <c r="M243" s="35">
        <f>I243*(1-$C$277)</f>
        <v>230.49645390070921</v>
      </c>
    </row>
    <row r="244" spans="1:13" ht="33" customHeight="1" thickBot="1" x14ac:dyDescent="0.3">
      <c r="A244" s="30"/>
      <c r="B244" s="17" t="s">
        <v>13</v>
      </c>
      <c r="C244" s="62">
        <v>0.48</v>
      </c>
      <c r="D244" s="62" t="s">
        <v>4</v>
      </c>
      <c r="E244" s="113">
        <v>0.5</v>
      </c>
      <c r="F244" s="62" t="s">
        <v>4</v>
      </c>
      <c r="G244" s="113">
        <v>0.91</v>
      </c>
      <c r="H244" s="123"/>
      <c r="I244" s="110">
        <f>'Tabela Base Casa 7 Brasil'!I242*'Indices de Tabelas'!$C$2</f>
        <v>339.83451536643025</v>
      </c>
      <c r="J244" s="69">
        <f>ROUNDDOWN((I244*(1-$C$274)*(1-$E$274)*(1-$G$274)),0)</f>
        <v>230</v>
      </c>
      <c r="K244" s="34">
        <f>I244*(1-$C$275)*(1-$E$275)</f>
        <v>239.58333333333331</v>
      </c>
      <c r="L244" s="35">
        <f>I244*(1-$C$276)*(1-$E$275)</f>
        <v>239.58333333333331</v>
      </c>
      <c r="M244" s="35">
        <f>I244*(1-$C$277)</f>
        <v>254.8758865248227</v>
      </c>
    </row>
    <row r="245" spans="1:13" ht="15.75" thickBot="1" x14ac:dyDescent="0.3">
      <c r="A245" s="30"/>
      <c r="B245" s="116"/>
      <c r="C245" s="146"/>
      <c r="D245" s="186"/>
      <c r="E245" s="97"/>
      <c r="F245" s="186"/>
      <c r="G245" s="97"/>
      <c r="H245" s="2"/>
      <c r="I245" s="126"/>
    </row>
    <row r="246" spans="1:13" ht="15.75" thickBot="1" x14ac:dyDescent="0.3"/>
    <row r="247" spans="1:13" ht="16.5" thickBot="1" x14ac:dyDescent="0.3">
      <c r="A247" s="6" t="s">
        <v>34</v>
      </c>
      <c r="B247" s="9"/>
      <c r="C247" s="7"/>
      <c r="D247" s="7"/>
      <c r="E247" s="7"/>
      <c r="F247" s="7"/>
      <c r="G247" s="7"/>
      <c r="H247" s="7"/>
      <c r="I247" s="8"/>
      <c r="J247" s="7"/>
      <c r="K247" s="7"/>
      <c r="L247" s="7"/>
      <c r="M247" s="8"/>
    </row>
    <row r="248" spans="1:13" ht="15.75" thickBot="1" x14ac:dyDescent="0.3">
      <c r="A248" s="10"/>
      <c r="B248" s="25" t="s">
        <v>10</v>
      </c>
      <c r="C248" s="19" t="s">
        <v>1</v>
      </c>
      <c r="D248" s="20"/>
      <c r="E248" s="19" t="s">
        <v>2</v>
      </c>
      <c r="F248" s="20"/>
      <c r="G248" s="21" t="s">
        <v>3</v>
      </c>
      <c r="H248" s="26"/>
      <c r="I248" s="27" t="s">
        <v>5</v>
      </c>
      <c r="J248" s="68" t="s">
        <v>26</v>
      </c>
      <c r="K248" s="28" t="s">
        <v>39</v>
      </c>
      <c r="L248" s="28" t="s">
        <v>40</v>
      </c>
      <c r="M248" s="28" t="s">
        <v>41</v>
      </c>
    </row>
    <row r="249" spans="1:13" ht="33.75" customHeight="1" thickBot="1" x14ac:dyDescent="0.3">
      <c r="A249" s="29"/>
      <c r="B249" s="22" t="s">
        <v>11</v>
      </c>
      <c r="C249" s="60">
        <v>0.48</v>
      </c>
      <c r="D249" s="60" t="s">
        <v>4</v>
      </c>
      <c r="E249" s="23">
        <v>0.5</v>
      </c>
      <c r="F249" s="60" t="s">
        <v>4</v>
      </c>
      <c r="G249" s="23">
        <v>0.91</v>
      </c>
      <c r="H249" s="170"/>
      <c r="I249" s="110">
        <f>'Tabela Base Casa 7 Brasil'!I247*'Indices de Tabelas'!$C$2</f>
        <v>460.1</v>
      </c>
      <c r="J249" s="69">
        <f>ROUNDDOWN((I249*(1-$C$274)*(1-$E$274)*(1-$G$274)),0)</f>
        <v>311</v>
      </c>
      <c r="K249" s="34">
        <f>I249*(1-$C$275)*(1-$E$275)</f>
        <v>324.37050000000005</v>
      </c>
      <c r="L249" s="35">
        <f>I249*(1-$C$276)*(1-$E$275)</f>
        <v>324.37050000000005</v>
      </c>
      <c r="M249" s="35">
        <f>I249*(1-$C$277)</f>
        <v>345.07500000000005</v>
      </c>
    </row>
    <row r="250" spans="1:13" ht="33.75" customHeight="1" thickBot="1" x14ac:dyDescent="0.3">
      <c r="A250" s="29"/>
      <c r="B250" s="24" t="s">
        <v>12</v>
      </c>
      <c r="C250" s="61">
        <v>0.48</v>
      </c>
      <c r="D250" s="61" t="s">
        <v>4</v>
      </c>
      <c r="E250" s="14">
        <v>0.5</v>
      </c>
      <c r="F250" s="61" t="s">
        <v>4</v>
      </c>
      <c r="G250" s="14">
        <v>0.91</v>
      </c>
      <c r="H250" s="122"/>
      <c r="I250" s="110">
        <f>'Tabela Base Casa 7 Brasil'!I248*'Indices de Tabelas'!$C$2</f>
        <v>479.36</v>
      </c>
      <c r="J250" s="69">
        <f>ROUNDDOWN((I250*(1-$C$274)*(1-$E$274)*(1-$G$274)),0)</f>
        <v>324</v>
      </c>
      <c r="K250" s="34">
        <f>I250*(1-$C$275)*(1-$E$275)</f>
        <v>337.94879999999995</v>
      </c>
      <c r="L250" s="35">
        <f>I250*(1-$C$276)*(1-$E$275)</f>
        <v>337.94879999999995</v>
      </c>
      <c r="M250" s="35">
        <f>I250*(1-$C$277)</f>
        <v>359.52</v>
      </c>
    </row>
    <row r="251" spans="1:13" ht="33" customHeight="1" thickBot="1" x14ac:dyDescent="0.3">
      <c r="A251" s="30"/>
      <c r="B251" s="17" t="s">
        <v>13</v>
      </c>
      <c r="C251" s="62">
        <v>0.48</v>
      </c>
      <c r="D251" s="62" t="s">
        <v>4</v>
      </c>
      <c r="E251" s="113">
        <v>0.5</v>
      </c>
      <c r="F251" s="62" t="s">
        <v>4</v>
      </c>
      <c r="G251" s="113">
        <v>0.91</v>
      </c>
      <c r="H251" s="123"/>
      <c r="I251" s="110">
        <f>'Tabela Base Casa 7 Brasil'!I249*'Indices de Tabelas'!$C$2</f>
        <v>494.34000000000003</v>
      </c>
      <c r="J251" s="69">
        <f>ROUNDDOWN((I251*(1-$C$274)*(1-$E$274)*(1-$G$274)),0)</f>
        <v>334</v>
      </c>
      <c r="K251" s="34">
        <f>I251*(1-$C$275)*(1-$E$275)</f>
        <v>348.50969999999995</v>
      </c>
      <c r="L251" s="35">
        <f>I251*(1-$C$276)*(1-$E$275)</f>
        <v>348.50969999999995</v>
      </c>
      <c r="M251" s="35">
        <f>I251*(1-$C$277)</f>
        <v>370.755</v>
      </c>
    </row>
    <row r="252" spans="1:13" ht="15.75" thickBot="1" x14ac:dyDescent="0.3"/>
    <row r="253" spans="1:13" ht="16.5" thickBot="1" x14ac:dyDescent="0.3">
      <c r="A253" s="6" t="s">
        <v>35</v>
      </c>
      <c r="B253" s="9"/>
      <c r="C253" s="7"/>
      <c r="D253" s="7"/>
      <c r="E253" s="7"/>
      <c r="F253" s="7"/>
      <c r="G253" s="7"/>
      <c r="H253" s="7"/>
      <c r="I253" s="8"/>
      <c r="J253" s="7"/>
      <c r="K253" s="7"/>
      <c r="L253" s="7"/>
      <c r="M253" s="8"/>
    </row>
    <row r="254" spans="1:13" ht="15.75" thickBot="1" x14ac:dyDescent="0.3">
      <c r="A254" s="10"/>
      <c r="B254" s="25" t="s">
        <v>10</v>
      </c>
      <c r="C254" s="19" t="s">
        <v>1</v>
      </c>
      <c r="D254" s="20"/>
      <c r="E254" s="19" t="s">
        <v>2</v>
      </c>
      <c r="F254" s="20"/>
      <c r="G254" s="21" t="s">
        <v>3</v>
      </c>
      <c r="H254" s="26"/>
      <c r="I254" s="27" t="s">
        <v>5</v>
      </c>
      <c r="J254" s="68" t="s">
        <v>26</v>
      </c>
      <c r="K254" s="28" t="s">
        <v>39</v>
      </c>
      <c r="L254" s="28" t="s">
        <v>40</v>
      </c>
      <c r="M254" s="28" t="s">
        <v>41</v>
      </c>
    </row>
    <row r="255" spans="1:13" ht="33" customHeight="1" thickBot="1" x14ac:dyDescent="0.3">
      <c r="A255" s="29"/>
      <c r="B255" s="22" t="s">
        <v>11</v>
      </c>
      <c r="C255" s="60">
        <v>0.48</v>
      </c>
      <c r="D255" s="60" t="s">
        <v>4</v>
      </c>
      <c r="E255" s="23">
        <v>0.55000000000000004</v>
      </c>
      <c r="F255" s="60" t="s">
        <v>4</v>
      </c>
      <c r="G255" s="23">
        <v>0.93</v>
      </c>
      <c r="H255" s="170"/>
      <c r="I255" s="110">
        <f>'Tabela Base Casa 7 Brasil'!I253*'Indices de Tabelas'!$C$2</f>
        <v>433.35</v>
      </c>
      <c r="J255" s="69">
        <f>ROUNDDOWN((I255*(1-$C$274)*(1-$E$274)*(1-$G$274)),0)</f>
        <v>293</v>
      </c>
      <c r="K255" s="34">
        <f>I255*(1-$C$275)*(1-$E$275)</f>
        <v>305.51175000000001</v>
      </c>
      <c r="L255" s="35">
        <f>I255*(1-$C$276)*(1-$E$275)</f>
        <v>305.51175000000001</v>
      </c>
      <c r="M255" s="35">
        <f>I255*(1-$C$277)</f>
        <v>325.01250000000005</v>
      </c>
    </row>
    <row r="256" spans="1:13" ht="33" customHeight="1" thickBot="1" x14ac:dyDescent="0.3">
      <c r="A256" s="29"/>
      <c r="B256" s="24" t="s">
        <v>12</v>
      </c>
      <c r="C256" s="61">
        <v>0.48</v>
      </c>
      <c r="D256" s="61" t="s">
        <v>4</v>
      </c>
      <c r="E256" s="14">
        <v>0.55000000000000004</v>
      </c>
      <c r="F256" s="61" t="s">
        <v>4</v>
      </c>
      <c r="G256" s="14">
        <v>0.93</v>
      </c>
      <c r="H256" s="122"/>
      <c r="I256" s="110">
        <f>'Tabela Base Casa 7 Brasil'!I254*'Indices de Tabelas'!$C$2</f>
        <v>447.26000000000005</v>
      </c>
      <c r="J256" s="69">
        <f>ROUNDDOWN((I256*(1-$C$274)*(1-$E$274)*(1-$G$274)),0)</f>
        <v>302</v>
      </c>
      <c r="K256" s="34">
        <f>I256*(1-$C$275)*(1-$E$275)</f>
        <v>315.31830000000002</v>
      </c>
      <c r="L256" s="35">
        <f>I256*(1-$C$276)*(1-$E$275)</f>
        <v>315.31830000000002</v>
      </c>
      <c r="M256" s="35">
        <f>I256*(1-$C$277)</f>
        <v>335.44500000000005</v>
      </c>
    </row>
    <row r="257" spans="1:13" ht="33" customHeight="1" thickBot="1" x14ac:dyDescent="0.3">
      <c r="A257" s="30"/>
      <c r="B257" s="17" t="s">
        <v>13</v>
      </c>
      <c r="C257" s="62">
        <v>0.48</v>
      </c>
      <c r="D257" s="62" t="s">
        <v>4</v>
      </c>
      <c r="E257" s="113">
        <v>0.55000000000000004</v>
      </c>
      <c r="F257" s="62" t="s">
        <v>4</v>
      </c>
      <c r="G257" s="113">
        <v>0.93</v>
      </c>
      <c r="H257" s="123"/>
      <c r="I257" s="110">
        <f>'Tabela Base Casa 7 Brasil'!I255*'Indices de Tabelas'!$C$2</f>
        <v>462.24</v>
      </c>
      <c r="J257" s="69">
        <f>ROUNDDOWN((I257*(1-$C$274)*(1-$E$274)*(1-$G$274)),0)</f>
        <v>312</v>
      </c>
      <c r="K257" s="34">
        <f>I257*(1-$C$275)*(1-$E$275)</f>
        <v>325.87919999999997</v>
      </c>
      <c r="L257" s="35">
        <f>I257*(1-$C$276)*(1-$E$275)</f>
        <v>325.87919999999997</v>
      </c>
      <c r="M257" s="35">
        <f>I257*(1-$C$277)</f>
        <v>346.68</v>
      </c>
    </row>
    <row r="258" spans="1:13" ht="15.75" customHeight="1" thickBot="1" x14ac:dyDescent="0.3"/>
    <row r="259" spans="1:13" ht="16.5" thickBot="1" x14ac:dyDescent="0.3">
      <c r="A259" s="6" t="s">
        <v>36</v>
      </c>
      <c r="B259" s="9"/>
      <c r="C259" s="7"/>
      <c r="D259" s="7"/>
      <c r="E259" s="7"/>
      <c r="F259" s="7"/>
      <c r="G259" s="7"/>
      <c r="H259" s="7"/>
      <c r="I259" s="8"/>
      <c r="J259" s="7"/>
      <c r="K259" s="7"/>
      <c r="L259" s="7"/>
      <c r="M259" s="8"/>
    </row>
    <row r="260" spans="1:13" ht="15.75" thickBot="1" x14ac:dyDescent="0.3">
      <c r="A260" s="10"/>
      <c r="B260" s="25" t="s">
        <v>10</v>
      </c>
      <c r="C260" s="19" t="s">
        <v>1</v>
      </c>
      <c r="D260" s="20"/>
      <c r="E260" s="19" t="s">
        <v>2</v>
      </c>
      <c r="F260" s="20"/>
      <c r="G260" s="21" t="s">
        <v>3</v>
      </c>
      <c r="H260" s="26"/>
      <c r="I260" s="27" t="s">
        <v>5</v>
      </c>
      <c r="J260" s="68" t="s">
        <v>26</v>
      </c>
      <c r="K260" s="28" t="s">
        <v>39</v>
      </c>
      <c r="L260" s="28" t="s">
        <v>40</v>
      </c>
      <c r="M260" s="28" t="s">
        <v>41</v>
      </c>
    </row>
    <row r="261" spans="1:13" ht="33.75" customHeight="1" thickBot="1" x14ac:dyDescent="0.3">
      <c r="A261" s="29"/>
      <c r="B261" s="22" t="s">
        <v>11</v>
      </c>
      <c r="C261" s="60">
        <v>0.57999999999999996</v>
      </c>
      <c r="D261" s="60" t="s">
        <v>4</v>
      </c>
      <c r="E261" s="23">
        <v>0.61</v>
      </c>
      <c r="F261" s="60" t="s">
        <v>4</v>
      </c>
      <c r="G261" s="23">
        <v>0.91</v>
      </c>
      <c r="H261" s="170"/>
      <c r="I261" s="110">
        <f>'Tabela Base Casa 7 Brasil'!I259*'Indices de Tabelas'!$C$2</f>
        <v>522.71554400000002</v>
      </c>
      <c r="J261" s="69">
        <f>ROUNDDOWN((I261*(1-$C$274)*(1-$E$274)*(1-$G$274)),0)</f>
        <v>353</v>
      </c>
      <c r="K261" s="34">
        <f>I261*(1-$C$275)*(1-$E$275)</f>
        <v>368.51445851999995</v>
      </c>
      <c r="L261" s="35">
        <f>I261*(1-$C$276)*(1-$E$275)</f>
        <v>368.51445851999995</v>
      </c>
      <c r="M261" s="35">
        <f>I261*(1-$C$277)</f>
        <v>392.03665799999999</v>
      </c>
    </row>
    <row r="262" spans="1:13" ht="33.75" customHeight="1" thickBot="1" x14ac:dyDescent="0.3">
      <c r="A262" s="29"/>
      <c r="B262" s="24" t="s">
        <v>12</v>
      </c>
      <c r="C262" s="61">
        <v>0.57999999999999996</v>
      </c>
      <c r="D262" s="61" t="s">
        <v>4</v>
      </c>
      <c r="E262" s="14">
        <v>0.61</v>
      </c>
      <c r="F262" s="61" t="s">
        <v>4</v>
      </c>
      <c r="G262" s="14">
        <v>0.91</v>
      </c>
      <c r="H262" s="122"/>
      <c r="I262" s="110">
        <f>'Tabela Base Casa 7 Brasil'!I260*'Indices de Tabelas'!$C$2</f>
        <v>536.07000000000005</v>
      </c>
      <c r="J262" s="69">
        <f>ROUNDDOWN((I262*(1-$C$274)*(1-$E$274)*(1-$G$274)),0)</f>
        <v>362</v>
      </c>
      <c r="K262" s="34">
        <f>I262*(1-$C$275)*(1-$E$275)</f>
        <v>377.92935</v>
      </c>
      <c r="L262" s="35">
        <f>I262*(1-$C$276)*(1-$E$275)</f>
        <v>377.92935</v>
      </c>
      <c r="M262" s="35">
        <f>I262*(1-$C$277)</f>
        <v>402.05250000000001</v>
      </c>
    </row>
    <row r="263" spans="1:13" ht="33.75" customHeight="1" thickBot="1" x14ac:dyDescent="0.3">
      <c r="A263" s="30"/>
      <c r="B263" s="17" t="s">
        <v>13</v>
      </c>
      <c r="C263" s="62">
        <v>0.57999999999999996</v>
      </c>
      <c r="D263" s="62" t="s">
        <v>4</v>
      </c>
      <c r="E263" s="113">
        <v>0.61</v>
      </c>
      <c r="F263" s="62" t="s">
        <v>4</v>
      </c>
      <c r="G263" s="113">
        <v>0.91</v>
      </c>
      <c r="H263" s="123"/>
      <c r="I263" s="110">
        <f>'Tabela Base Casa 7 Brasil'!I261*'Indices de Tabelas'!$C$2</f>
        <v>547.84</v>
      </c>
      <c r="J263" s="69">
        <f>ROUNDDOWN((I263*(1-$C$274)*(1-$E$274)*(1-$G$274)),0)</f>
        <v>370</v>
      </c>
      <c r="K263" s="34">
        <f>I263*(1-$C$275)*(1-$E$275)</f>
        <v>386.22719999999998</v>
      </c>
      <c r="L263" s="35">
        <f>I263*(1-$C$276)*(1-$E$275)</f>
        <v>386.22719999999998</v>
      </c>
      <c r="M263" s="35">
        <f>I263*(1-$C$277)</f>
        <v>410.88</v>
      </c>
    </row>
    <row r="264" spans="1:13" ht="15.75" thickBot="1" x14ac:dyDescent="0.3"/>
    <row r="265" spans="1:13" ht="16.5" thickBot="1" x14ac:dyDescent="0.3">
      <c r="A265" s="6" t="s">
        <v>37</v>
      </c>
      <c r="B265" s="9"/>
      <c r="C265" s="7"/>
      <c r="D265" s="7"/>
      <c r="E265" s="7"/>
      <c r="F265" s="7"/>
      <c r="G265" s="7"/>
      <c r="H265" s="7"/>
      <c r="I265" s="8"/>
      <c r="J265" s="7"/>
      <c r="K265" s="7"/>
      <c r="L265" s="7"/>
      <c r="M265" s="8"/>
    </row>
    <row r="266" spans="1:13" ht="15.75" thickBot="1" x14ac:dyDescent="0.3">
      <c r="A266" s="10"/>
      <c r="B266" s="25" t="s">
        <v>10</v>
      </c>
      <c r="C266" s="19" t="s">
        <v>1</v>
      </c>
      <c r="D266" s="20"/>
      <c r="E266" s="19" t="s">
        <v>2</v>
      </c>
      <c r="F266" s="20"/>
      <c r="G266" s="21" t="s">
        <v>3</v>
      </c>
      <c r="H266" s="26"/>
      <c r="I266" s="27" t="s">
        <v>5</v>
      </c>
      <c r="J266" s="68" t="s">
        <v>26</v>
      </c>
      <c r="K266" s="28" t="s">
        <v>39</v>
      </c>
      <c r="L266" s="28" t="s">
        <v>40</v>
      </c>
      <c r="M266" s="28" t="s">
        <v>41</v>
      </c>
    </row>
    <row r="267" spans="1:13" ht="33" customHeight="1" thickBot="1" x14ac:dyDescent="0.3">
      <c r="A267" s="29"/>
      <c r="B267" s="22" t="s">
        <v>11</v>
      </c>
      <c r="C267" s="60">
        <v>0.48</v>
      </c>
      <c r="D267" s="60" t="s">
        <v>4</v>
      </c>
      <c r="E267" s="23">
        <v>0.5</v>
      </c>
      <c r="F267" s="60" t="s">
        <v>4</v>
      </c>
      <c r="G267" s="23">
        <v>0.91</v>
      </c>
      <c r="H267" s="170"/>
      <c r="I267" s="110">
        <f>'Tabela Base Casa 7 Brasil'!I265*'Indices de Tabelas'!$C$2</f>
        <v>460.1</v>
      </c>
      <c r="J267" s="69">
        <f t="shared" ref="J267:J269" si="40">ROUNDDOWN((I267*(1-$C$274)*(1-$E$274)*(1-$G$274)),0)</f>
        <v>311</v>
      </c>
      <c r="K267" s="34">
        <f t="shared" ref="K267:K268" si="41">I267*(1-$C$275)*(1-$E$275)</f>
        <v>324.37050000000005</v>
      </c>
      <c r="L267" s="35">
        <f t="shared" ref="L267:L268" si="42">I267*(1-$C$276)*(1-$E$276)</f>
        <v>334.72275000000002</v>
      </c>
      <c r="M267" s="35">
        <f t="shared" ref="M267:M268" si="43">I267*(1-$C$277)</f>
        <v>345.07500000000005</v>
      </c>
    </row>
    <row r="268" spans="1:13" ht="33" customHeight="1" thickBot="1" x14ac:dyDescent="0.3">
      <c r="A268" s="29"/>
      <c r="B268" s="24" t="s">
        <v>12</v>
      </c>
      <c r="C268" s="61">
        <v>0.48</v>
      </c>
      <c r="D268" s="61" t="s">
        <v>4</v>
      </c>
      <c r="E268" s="14">
        <v>0.5</v>
      </c>
      <c r="F268" s="61" t="s">
        <v>4</v>
      </c>
      <c r="G268" s="14">
        <v>0.91</v>
      </c>
      <c r="H268" s="122"/>
      <c r="I268" s="110">
        <f>'Tabela Base Casa 7 Brasil'!I266*'Indices de Tabelas'!$C$2</f>
        <v>479.36</v>
      </c>
      <c r="J268" s="69">
        <f t="shared" si="40"/>
        <v>324</v>
      </c>
      <c r="K268" s="34">
        <f t="shared" si="41"/>
        <v>337.94879999999995</v>
      </c>
      <c r="L268" s="35">
        <f t="shared" si="42"/>
        <v>348.73439999999999</v>
      </c>
      <c r="M268" s="35">
        <f t="shared" si="43"/>
        <v>359.52</v>
      </c>
    </row>
    <row r="269" spans="1:13" ht="33" customHeight="1" thickBot="1" x14ac:dyDescent="0.3">
      <c r="A269" s="30"/>
      <c r="B269" s="17" t="s">
        <v>13</v>
      </c>
      <c r="C269" s="62">
        <v>0.48</v>
      </c>
      <c r="D269" s="62" t="s">
        <v>4</v>
      </c>
      <c r="E269" s="113">
        <v>0.5</v>
      </c>
      <c r="F269" s="62" t="s">
        <v>4</v>
      </c>
      <c r="G269" s="113">
        <v>0.91</v>
      </c>
      <c r="H269" s="123"/>
      <c r="I269" s="110">
        <f>'Tabela Base Casa 7 Brasil'!I267*'Indices de Tabelas'!$C$2</f>
        <v>494.34000000000003</v>
      </c>
      <c r="J269" s="69">
        <f t="shared" si="40"/>
        <v>334</v>
      </c>
      <c r="K269" s="34">
        <f>I269*(1-$C$275)*(1-$E$275)</f>
        <v>348.50969999999995</v>
      </c>
      <c r="L269" s="35">
        <f>I269*(1-$C$276)*(1-$E$276)</f>
        <v>359.63234999999997</v>
      </c>
      <c r="M269" s="35">
        <f>I269*(1-$C$277)</f>
        <v>370.755</v>
      </c>
    </row>
    <row r="271" spans="1:13" ht="15.75" thickBot="1" x14ac:dyDescent="0.3">
      <c r="A271" s="37"/>
      <c r="B271" s="38"/>
      <c r="C271" s="38"/>
      <c r="D271" s="38"/>
      <c r="E271" s="38"/>
      <c r="F271" s="38"/>
      <c r="G271" s="38"/>
      <c r="H271" s="38"/>
      <c r="I271" s="38"/>
    </row>
    <row r="272" spans="1:13" ht="16.5" thickBot="1" x14ac:dyDescent="0.3">
      <c r="A272" s="6" t="s">
        <v>20</v>
      </c>
      <c r="B272" s="9"/>
      <c r="C272" s="7"/>
      <c r="D272" s="7"/>
      <c r="E272" s="7"/>
      <c r="F272" s="7"/>
      <c r="G272" s="7"/>
      <c r="H272" s="7"/>
      <c r="I272" s="8"/>
    </row>
    <row r="273" spans="1:9" ht="15.75" x14ac:dyDescent="0.25">
      <c r="A273" s="44" t="s">
        <v>14</v>
      </c>
      <c r="B273" s="38"/>
      <c r="C273" s="47" t="s">
        <v>15</v>
      </c>
      <c r="D273" s="48"/>
      <c r="E273" s="49"/>
      <c r="F273" s="48"/>
      <c r="G273" s="49"/>
      <c r="H273" s="50"/>
      <c r="I273" s="51"/>
    </row>
    <row r="274" spans="1:9" ht="15.75" x14ac:dyDescent="0.25">
      <c r="A274" s="45" t="s">
        <v>26</v>
      </c>
      <c r="B274" s="38"/>
      <c r="C274" s="52">
        <f>M1</f>
        <v>0.25</v>
      </c>
      <c r="D274" s="79"/>
      <c r="E274" s="80">
        <v>0.06</v>
      </c>
      <c r="F274" s="79"/>
      <c r="G274" s="80">
        <v>0.04</v>
      </c>
      <c r="H274" s="81"/>
      <c r="I274" s="82"/>
    </row>
    <row r="275" spans="1:9" ht="15.75" x14ac:dyDescent="0.25">
      <c r="A275" s="45" t="s">
        <v>16</v>
      </c>
      <c r="B275" s="38"/>
      <c r="C275" s="52">
        <f>M1</f>
        <v>0.25</v>
      </c>
      <c r="D275" s="79"/>
      <c r="E275" s="80">
        <v>0.06</v>
      </c>
      <c r="F275" s="79"/>
      <c r="G275" s="80"/>
      <c r="H275" s="81"/>
      <c r="I275" s="82"/>
    </row>
    <row r="276" spans="1:9" ht="15.75" x14ac:dyDescent="0.25">
      <c r="A276" s="45" t="s">
        <v>17</v>
      </c>
      <c r="B276" s="38"/>
      <c r="C276" s="52">
        <f>M1</f>
        <v>0.25</v>
      </c>
      <c r="D276" s="79"/>
      <c r="E276" s="80">
        <v>0.03</v>
      </c>
      <c r="F276" s="79"/>
      <c r="G276" s="80"/>
      <c r="H276" s="81"/>
      <c r="I276" s="82"/>
    </row>
    <row r="277" spans="1:9" ht="16.5" thickBot="1" x14ac:dyDescent="0.3">
      <c r="A277" s="46" t="s">
        <v>18</v>
      </c>
      <c r="B277" s="38"/>
      <c r="C277" s="52">
        <f>M1</f>
        <v>0.25</v>
      </c>
      <c r="D277" s="83"/>
      <c r="E277" s="84"/>
      <c r="F277" s="83"/>
      <c r="G277" s="84"/>
      <c r="H277" s="85"/>
      <c r="I277" s="86"/>
    </row>
    <row r="278" spans="1:9" ht="16.5" thickBot="1" x14ac:dyDescent="0.3">
      <c r="A278" s="189"/>
      <c r="B278" s="38"/>
      <c r="C278" s="190"/>
      <c r="D278" s="190"/>
      <c r="E278" s="191"/>
      <c r="F278" s="190"/>
      <c r="G278" s="191"/>
      <c r="H278" s="188"/>
      <c r="I278" s="188"/>
    </row>
    <row r="279" spans="1:9" ht="27.75" thickBot="1" x14ac:dyDescent="0.3">
      <c r="A279" s="192" t="s">
        <v>77</v>
      </c>
      <c r="B279" s="193"/>
      <c r="C279" s="90"/>
      <c r="D279" s="90"/>
      <c r="E279" s="194"/>
      <c r="F279" s="90"/>
      <c r="G279" s="194"/>
      <c r="H279" s="195"/>
      <c r="I279" s="196"/>
    </row>
    <row r="280" spans="1:9" ht="15.75" thickBot="1" x14ac:dyDescent="0.3">
      <c r="A280" s="37"/>
      <c r="B280" s="38"/>
      <c r="C280" s="39"/>
      <c r="D280" s="39"/>
      <c r="E280" s="40"/>
      <c r="F280" s="39"/>
      <c r="G280" s="40"/>
      <c r="H280" s="41"/>
      <c r="I280" s="42"/>
    </row>
    <row r="281" spans="1:9" ht="15.75" thickBot="1" x14ac:dyDescent="0.3">
      <c r="A281" s="53" t="s">
        <v>19</v>
      </c>
      <c r="B281" s="54"/>
      <c r="C281" s="55"/>
      <c r="D281" s="55"/>
      <c r="E281" s="56"/>
      <c r="F281" s="55"/>
      <c r="G281" s="56"/>
      <c r="H281" s="57"/>
      <c r="I281" s="58"/>
    </row>
  </sheetData>
  <mergeCells count="1">
    <mergeCell ref="A77:A91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88" fitToHeight="0" orientation="portrait" r:id="rId1"/>
  <rowBreaks count="3" manualBreakCount="3">
    <brk id="196" max="12" man="1"/>
    <brk id="233" max="12" man="1"/>
    <brk id="271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Indices de Tabelas</vt:lpstr>
      <vt:lpstr>Tabela Base Casa 7 Brasil</vt:lpstr>
      <vt:lpstr>Tabela Casa 7 RS</vt:lpstr>
      <vt:lpstr>Tabela Casa 7 Brasil</vt:lpstr>
      <vt:lpstr>Tabela Casa 7 Intersul</vt:lpstr>
      <vt:lpstr>'Tabela Base Casa 7 Brasil'!Area_de_impressao</vt:lpstr>
      <vt:lpstr>'Tabela Casa 7 Brasil'!Area_de_impressao</vt:lpstr>
      <vt:lpstr>'Tabela Casa 7 Intersul'!Area_de_impressao</vt:lpstr>
      <vt:lpstr>'Tabela Casa 7 RS'!Area_de_impressao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Junior</cp:lastModifiedBy>
  <cp:lastPrinted>2021-01-15T11:09:26Z</cp:lastPrinted>
  <dcterms:created xsi:type="dcterms:W3CDTF">2019-09-09T17:22:57Z</dcterms:created>
  <dcterms:modified xsi:type="dcterms:W3CDTF">2021-01-15T11:24:46Z</dcterms:modified>
</cp:coreProperties>
</file>