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81b1b2d406b422d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 hidePivotFieldList="1" defaultThemeVersion="166925"/>
  <xr:revisionPtr revIDLastSave="0" documentId="13_ncr:1_{7775DB18-EF24-4598-8235-A8087436E969}" xr6:coauthVersionLast="47" xr6:coauthVersionMax="47" xr10:uidLastSave="{00000000-0000-0000-0000-000000000000}"/>
  <bookViews>
    <workbookView xWindow="-120" yWindow="-120" windowWidth="20730" windowHeight="11160" tabRatio="682" activeTab="2" xr2:uid="{00000000-000D-0000-FFFF-FFFF00000000}"/>
  </bookViews>
  <sheets>
    <sheet name="Más información" sheetId="158" r:id="rId1"/>
    <sheet name="Datos" sheetId="205" r:id="rId2"/>
    <sheet name="DASHBOARD" sheetId="206" r:id="rId3"/>
  </sheets>
  <externalReferences>
    <externalReference r:id="rId4"/>
  </externalReferences>
  <definedNames>
    <definedName name="CompanyContactsHeader">'[1]Datos de ejemplo'!$W$1</definedName>
    <definedName name="CompanyName">[1]Configurar!$C$7</definedName>
    <definedName name="DataDisplayed">"Ejemplo"</definedName>
    <definedName name="grp_FlechasGuía">"shp_FlechaCurva,txt_FlechasDeLaGuía,shp_FlechaRecta"</definedName>
    <definedName name="grp_Llave">"Otra línea de apertura,Línea de apertura"</definedName>
    <definedName name="grp_LlaveGuía">"shp_LlaveInferior,txt_LlaveDeLaGuía,shp_LlaveDeApertura"</definedName>
    <definedName name="grp_MásInformación">"Línea inferior,Grupo 113"</definedName>
    <definedName name="Impuestos_de_ventas">0.0825</definedName>
    <definedName name="SegmentaciónDeDatos_Año">#N/A</definedName>
    <definedName name="SegmentaciónDeDatos_Tienda">#N/A</definedName>
    <definedName name="SegmentaciónDeDatos_Vendedor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06" l="1"/>
  <c r="C12" i="206"/>
  <c r="M22" i="205"/>
  <c r="J4" i="205"/>
  <c r="J5" i="205"/>
  <c r="J6" i="205"/>
  <c r="J7" i="205"/>
  <c r="J8" i="205"/>
  <c r="J9" i="205"/>
  <c r="J10" i="205"/>
  <c r="J11" i="205"/>
  <c r="J12" i="205"/>
  <c r="J13" i="205"/>
  <c r="J14" i="205"/>
  <c r="J15" i="205"/>
  <c r="J16" i="205"/>
  <c r="J17" i="205"/>
  <c r="J18" i="205"/>
  <c r="J19" i="205"/>
  <c r="J20" i="205"/>
  <c r="J21" i="205"/>
  <c r="J22" i="205"/>
  <c r="J23" i="205"/>
  <c r="J24" i="205"/>
  <c r="J25" i="205"/>
  <c r="J26" i="205"/>
  <c r="J27" i="205"/>
  <c r="J28" i="205"/>
  <c r="J29" i="205"/>
  <c r="J30" i="205"/>
  <c r="J31" i="205"/>
  <c r="J32" i="205"/>
  <c r="J33" i="205"/>
  <c r="J34" i="205"/>
  <c r="J35" i="205"/>
  <c r="J36" i="205"/>
  <c r="J37" i="205"/>
  <c r="J38" i="205"/>
  <c r="J39" i="205"/>
  <c r="J40" i="205"/>
  <c r="J41" i="205"/>
  <c r="J42" i="205"/>
  <c r="J43" i="205"/>
  <c r="J44" i="205"/>
  <c r="J45" i="205"/>
  <c r="J46" i="205"/>
  <c r="J47" i="205"/>
  <c r="J48" i="205"/>
  <c r="J49" i="205"/>
  <c r="J50" i="205"/>
  <c r="J51" i="205"/>
  <c r="J52" i="205"/>
  <c r="J53" i="205"/>
  <c r="J54" i="205"/>
  <c r="J55" i="205"/>
  <c r="J56" i="205"/>
  <c r="J57" i="205"/>
  <c r="J58" i="205"/>
  <c r="J59" i="205"/>
  <c r="J60" i="205"/>
  <c r="J61" i="205"/>
  <c r="J3" i="205"/>
  <c r="A7" i="206"/>
  <c r="A12" i="206"/>
  <c r="I4" i="205" l="1"/>
  <c r="H4" i="205" s="1"/>
  <c r="I5" i="205"/>
  <c r="H5" i="205" s="1"/>
  <c r="I6" i="205"/>
  <c r="H6" i="205" s="1"/>
  <c r="I7" i="205"/>
  <c r="H7" i="205" s="1"/>
  <c r="I8" i="205"/>
  <c r="H8" i="205" s="1"/>
  <c r="I9" i="205"/>
  <c r="H9" i="205" s="1"/>
  <c r="I10" i="205"/>
  <c r="H10" i="205" s="1"/>
  <c r="I11" i="205"/>
  <c r="H11" i="205" s="1"/>
  <c r="I12" i="205"/>
  <c r="H12" i="205" s="1"/>
  <c r="I13" i="205"/>
  <c r="H13" i="205" s="1"/>
  <c r="I14" i="205"/>
  <c r="H14" i="205" s="1"/>
  <c r="I15" i="205"/>
  <c r="H15" i="205" s="1"/>
  <c r="I16" i="205"/>
  <c r="H16" i="205" s="1"/>
  <c r="I17" i="205"/>
  <c r="H17" i="205" s="1"/>
  <c r="I18" i="205"/>
  <c r="H18" i="205" s="1"/>
  <c r="I19" i="205"/>
  <c r="H19" i="205" s="1"/>
  <c r="I20" i="205"/>
  <c r="H20" i="205" s="1"/>
  <c r="I21" i="205"/>
  <c r="H21" i="205" s="1"/>
  <c r="I22" i="205"/>
  <c r="H22" i="205" s="1"/>
  <c r="I23" i="205"/>
  <c r="H23" i="205" s="1"/>
  <c r="I24" i="205"/>
  <c r="H24" i="205" s="1"/>
  <c r="I25" i="205"/>
  <c r="H25" i="205" s="1"/>
  <c r="I26" i="205"/>
  <c r="H26" i="205" s="1"/>
  <c r="I27" i="205"/>
  <c r="H27" i="205" s="1"/>
  <c r="I28" i="205"/>
  <c r="H28" i="205" s="1"/>
  <c r="I29" i="205"/>
  <c r="H29" i="205" s="1"/>
  <c r="I30" i="205"/>
  <c r="H30" i="205" s="1"/>
  <c r="I31" i="205"/>
  <c r="H31" i="205" s="1"/>
  <c r="I32" i="205"/>
  <c r="H32" i="205" s="1"/>
  <c r="I33" i="205"/>
  <c r="H33" i="205" s="1"/>
  <c r="I34" i="205"/>
  <c r="H34" i="205" s="1"/>
  <c r="I35" i="205"/>
  <c r="H35" i="205" s="1"/>
  <c r="I36" i="205"/>
  <c r="H36" i="205" s="1"/>
  <c r="I37" i="205"/>
  <c r="H37" i="205" s="1"/>
  <c r="I38" i="205"/>
  <c r="H38" i="205" s="1"/>
  <c r="I39" i="205"/>
  <c r="H39" i="205" s="1"/>
  <c r="I40" i="205"/>
  <c r="H40" i="205" s="1"/>
  <c r="I41" i="205"/>
  <c r="H41" i="205" s="1"/>
  <c r="I42" i="205"/>
  <c r="H42" i="205" s="1"/>
  <c r="I43" i="205"/>
  <c r="H43" i="205" s="1"/>
  <c r="I44" i="205"/>
  <c r="H44" i="205" s="1"/>
  <c r="I45" i="205"/>
  <c r="H45" i="205" s="1"/>
  <c r="I46" i="205"/>
  <c r="H46" i="205" s="1"/>
  <c r="I47" i="205"/>
  <c r="H47" i="205" s="1"/>
  <c r="I48" i="205"/>
  <c r="H48" i="205" s="1"/>
  <c r="I49" i="205"/>
  <c r="H49" i="205" s="1"/>
  <c r="I50" i="205"/>
  <c r="H50" i="205" s="1"/>
  <c r="I51" i="205"/>
  <c r="H51" i="205" s="1"/>
  <c r="I52" i="205"/>
  <c r="H52" i="205" s="1"/>
  <c r="I53" i="205"/>
  <c r="H53" i="205" s="1"/>
  <c r="I54" i="205"/>
  <c r="H54" i="205" s="1"/>
  <c r="I55" i="205"/>
  <c r="H55" i="205" s="1"/>
  <c r="I56" i="205"/>
  <c r="H56" i="205" s="1"/>
  <c r="I57" i="205"/>
  <c r="H57" i="205" s="1"/>
  <c r="I58" i="205"/>
  <c r="H58" i="205" s="1"/>
  <c r="I59" i="205"/>
  <c r="H59" i="205" s="1"/>
  <c r="I60" i="205"/>
  <c r="H60" i="205" s="1"/>
  <c r="I61" i="205"/>
  <c r="H61" i="205" s="1"/>
  <c r="I3" i="205"/>
  <c r="H3" i="205" s="1"/>
</calcChain>
</file>

<file path=xl/sharedStrings.xml><?xml version="1.0" encoding="utf-8"?>
<sst xmlns="http://schemas.openxmlformats.org/spreadsheetml/2006/main" count="231" uniqueCount="44">
  <si>
    <t>Vendedor</t>
  </si>
  <si>
    <t>Se han realizado gráficos increíbles. Buen trabajo.
 Buen trabajo.</t>
  </si>
  <si>
    <t>Ahora consulte estos otros vínculos para mejorar aún más su productividad:</t>
  </si>
  <si>
    <t>Más información Eche un vistazo a este artículo para obtener más información sobre cómo crear gráficos.</t>
  </si>
  <si>
    <t xml:space="preserve">Pruebe este método abreviado: Pruebe este acceso directo para crear gráficos automáticamente con esta característica. 
</t>
  </si>
  <si>
    <t>Comunidad: Formule preguntas y conéctese con otros aficionados a Excel</t>
  </si>
  <si>
    <t xml:space="preserve">Vídeos: Obtenga más información en observación. Este vídeo le guiará por todo. </t>
  </si>
  <si>
    <t>Fecha</t>
  </si>
  <si>
    <t>Tienda</t>
  </si>
  <si>
    <t>Producto</t>
  </si>
  <si>
    <t>Carlos Vasquez</t>
  </si>
  <si>
    <t>Tienda A</t>
  </si>
  <si>
    <t>Laptop i3</t>
  </si>
  <si>
    <t>Juan Carlos</t>
  </si>
  <si>
    <t>Tienda B</t>
  </si>
  <si>
    <t xml:space="preserve">Impresora </t>
  </si>
  <si>
    <t>Pedro Noriega</t>
  </si>
  <si>
    <t>Laptop i5</t>
  </si>
  <si>
    <t>José Almanares</t>
  </si>
  <si>
    <t>Tienda C</t>
  </si>
  <si>
    <t>Pantalla 42</t>
  </si>
  <si>
    <t>Teclado</t>
  </si>
  <si>
    <t>Mouse</t>
  </si>
  <si>
    <t>Tienda D</t>
  </si>
  <si>
    <t>Laptop i7</t>
  </si>
  <si>
    <t>Pantalla 17</t>
  </si>
  <si>
    <t>USB 3.0.1</t>
  </si>
  <si>
    <t>Cantidad</t>
  </si>
  <si>
    <t>Precio</t>
  </si>
  <si>
    <t>Total</t>
  </si>
  <si>
    <t>Año</t>
  </si>
  <si>
    <t>Metas</t>
  </si>
  <si>
    <t>Detalles Metas</t>
  </si>
  <si>
    <t>Detalles Ventas</t>
  </si>
  <si>
    <t>Mejores Vendedores</t>
  </si>
  <si>
    <t xml:space="preserve"> Los 10 productos más vendidos</t>
  </si>
  <si>
    <t>Etiquetas de fila</t>
  </si>
  <si>
    <t>Total general</t>
  </si>
  <si>
    <t>Suma de Total</t>
  </si>
  <si>
    <t xml:space="preserve"> Total</t>
  </si>
  <si>
    <t xml:space="preserve"> Productos</t>
  </si>
  <si>
    <t>Suma de Metas</t>
  </si>
  <si>
    <t>Suma de Cantidad</t>
  </si>
  <si>
    <r>
      <rPr>
        <sz val="22"/>
        <color theme="0"/>
        <rFont val="Calibri"/>
        <family val="2"/>
        <scheme val="minor"/>
      </rPr>
      <t xml:space="preserve">   DASHBOARD</t>
    </r>
    <r>
      <rPr>
        <sz val="11"/>
        <color theme="1"/>
        <rFont val="Calibri"/>
        <family val="2"/>
        <scheme val="minor"/>
      </rPr>
      <t xml:space="preserve">  </t>
    </r>
    <r>
      <rPr>
        <sz val="20"/>
        <color theme="0"/>
        <rFont val="Calibri"/>
        <family val="2"/>
        <scheme val="minor"/>
      </rPr>
      <t>VENTAS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</si>
</sst>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\ &quot;€&quot;;[Red]\-#,##0\ &quot;€&quot;"/>
    <numFmt numFmtId="165" formatCode="&quot;$&quot;#,##0_);\(&quot;$&quot;#,##0\)"/>
    <numFmt numFmtId="166" formatCode="&quot;$&quot;#,##0_);[Red]\(&quot;$&quot;#,##0\)"/>
    <numFmt numFmtId="167" formatCode="_(* #,##0.00_);_(* \(#,##0.00\);_(* &quot;-&quot;??_);_(@_)"/>
    <numFmt numFmtId="168" formatCode="yyyy;@"/>
    <numFmt numFmtId="169" formatCode="&quot;S/&quot;#,##0.00"/>
    <numFmt numFmtId="170" formatCode="_-[$S/-280A]\ * #,##0.00_-;\-[$S/-280A]\ * #,##0.00_-;_-[$S/-28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sz val="24"/>
      <color theme="1"/>
      <name val="Segoe UI"/>
      <family val="2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sz val="10"/>
      <color theme="1"/>
      <name val="Lucida Sans"/>
      <family val="2"/>
    </font>
    <font>
      <sz val="12"/>
      <color theme="0"/>
      <name val="Rockwell"/>
      <family val="1"/>
    </font>
    <font>
      <sz val="9"/>
      <color theme="1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421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26C3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auto="1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</borders>
  <cellStyleXfs count="44">
    <xf numFmtId="0" fontId="0" fillId="0" borderId="0" applyFill="0" applyBorder="0"/>
    <xf numFmtId="0" fontId="6" fillId="0" borderId="0" applyFill="0" applyBorder="0">
      <alignment wrapText="1"/>
    </xf>
    <xf numFmtId="0" fontId="7" fillId="0" borderId="0" applyFill="0" applyBorder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14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6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8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6" fillId="0" borderId="0" applyBorder="0" applyProtection="0">
      <alignment horizontal="left"/>
    </xf>
    <xf numFmtId="0" fontId="17" fillId="2" borderId="0" applyNumberFormat="0" applyBorder="0" applyProtection="0">
      <alignment horizontal="left" indent="1"/>
    </xf>
    <xf numFmtId="0" fontId="3" fillId="0" borderId="0"/>
    <xf numFmtId="16" fontId="18" fillId="0" borderId="0" applyFont="0" applyFill="0" applyBorder="0" applyAlignment="0">
      <alignment horizontal="left"/>
    </xf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1" fillId="0" borderId="0">
      <alignment vertical="center"/>
    </xf>
    <xf numFmtId="0" fontId="22" fillId="0" borderId="0" applyNumberFormat="0" applyFill="0" applyBorder="0" applyAlignment="0" applyProtection="0"/>
  </cellStyleXfs>
  <cellXfs count="47">
    <xf numFmtId="0" fontId="0" fillId="0" borderId="0" xfId="0"/>
    <xf numFmtId="0" fontId="10" fillId="0" borderId="0" xfId="0" applyFont="1"/>
    <xf numFmtId="0" fontId="1" fillId="0" borderId="0" xfId="40"/>
    <xf numFmtId="0" fontId="11" fillId="0" borderId="0" xfId="40" applyFont="1"/>
    <xf numFmtId="0" fontId="12" fillId="0" borderId="0" xfId="40" applyFont="1"/>
    <xf numFmtId="0" fontId="12" fillId="0" borderId="0" xfId="40" applyFont="1" applyAlignment="1">
      <alignment vertical="center"/>
    </xf>
    <xf numFmtId="0" fontId="10" fillId="0" borderId="0" xfId="6"/>
    <xf numFmtId="0" fontId="19" fillId="0" borderId="0" xfId="0" applyFont="1" applyBorder="1" applyAlignment="1">
      <alignment horizontal="left" vertical="center"/>
    </xf>
    <xf numFmtId="169" fontId="19" fillId="0" borderId="0" xfId="0" applyNumberFormat="1" applyFont="1" applyBorder="1" applyAlignment="1">
      <alignment horizontal="left" vertical="center"/>
    </xf>
    <xf numFmtId="0" fontId="19" fillId="3" borderId="0" xfId="0" applyFont="1" applyFill="1" applyBorder="1" applyAlignment="1">
      <alignment horizontal="left" vertical="center"/>
    </xf>
    <xf numFmtId="169" fontId="19" fillId="3" borderId="0" xfId="0" applyNumberFormat="1" applyFont="1" applyFill="1" applyBorder="1" applyAlignment="1">
      <alignment horizontal="left" vertical="center"/>
    </xf>
    <xf numFmtId="0" fontId="0" fillId="0" borderId="0" xfId="0" applyFill="1"/>
    <xf numFmtId="14" fontId="19" fillId="0" borderId="0" xfId="0" applyNumberFormat="1" applyFont="1" applyFill="1" applyBorder="1" applyAlignment="1">
      <alignment horizontal="left" vertical="center"/>
    </xf>
    <xf numFmtId="169" fontId="19" fillId="0" borderId="0" xfId="0" applyNumberFormat="1" applyFont="1" applyFill="1" applyBorder="1" applyAlignment="1">
      <alignment horizontal="left" vertical="center"/>
    </xf>
    <xf numFmtId="0" fontId="20" fillId="7" borderId="0" xfId="0" applyFont="1" applyFill="1" applyBorder="1" applyAlignment="1">
      <alignment horizontal="left" vertical="center" wrapText="1" indent="1"/>
    </xf>
    <xf numFmtId="0" fontId="20" fillId="7" borderId="0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7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1" fontId="19" fillId="3" borderId="0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left" vertical="center"/>
    </xf>
    <xf numFmtId="0" fontId="19" fillId="8" borderId="0" xfId="0" applyFont="1" applyFill="1" applyBorder="1" applyAlignment="1">
      <alignment horizontal="left" vertical="center"/>
    </xf>
    <xf numFmtId="10" fontId="0" fillId="0" borderId="0" xfId="0" applyNumberFormat="1"/>
    <xf numFmtId="14" fontId="19" fillId="3" borderId="0" xfId="0" applyNumberFormat="1" applyFont="1" applyFill="1" applyBorder="1" applyAlignment="1">
      <alignment horizontal="left" vertical="center"/>
    </xf>
    <xf numFmtId="14" fontId="19" fillId="0" borderId="0" xfId="0" applyNumberFormat="1" applyFont="1" applyBorder="1" applyAlignment="1">
      <alignment horizontal="left" vertical="center"/>
    </xf>
    <xf numFmtId="0" fontId="24" fillId="14" borderId="0" xfId="0" applyFont="1" applyFill="1" applyAlignment="1">
      <alignment horizontal="centerContinuous" vertical="center"/>
    </xf>
    <xf numFmtId="0" fontId="0" fillId="9" borderId="0" xfId="0" applyFill="1"/>
    <xf numFmtId="0" fontId="0" fillId="15" borderId="0" xfId="0" applyFill="1" applyAlignment="1">
      <alignment wrapText="1"/>
    </xf>
    <xf numFmtId="0" fontId="0" fillId="3" borderId="0" xfId="0" applyFill="1"/>
    <xf numFmtId="0" fontId="10" fillId="10" borderId="0" xfId="0" applyFont="1" applyFill="1" applyAlignment="1">
      <alignment horizontal="centerContinuous" vertical="center"/>
    </xf>
    <xf numFmtId="0" fontId="0" fillId="10" borderId="0" xfId="0" applyFill="1" applyAlignment="1">
      <alignment horizontal="centerContinuous" vertical="center"/>
    </xf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8" fillId="9" borderId="0" xfId="0" applyFont="1" applyFill="1" applyAlignment="1">
      <alignment horizontal="left"/>
    </xf>
    <xf numFmtId="170" fontId="18" fillId="9" borderId="0" xfId="0" applyNumberFormat="1" applyFont="1" applyFill="1"/>
    <xf numFmtId="10" fontId="25" fillId="13" borderId="0" xfId="0" applyNumberFormat="1" applyFont="1" applyFill="1" applyAlignment="1">
      <alignment horizontal="centerContinuous" vertical="center"/>
    </xf>
    <xf numFmtId="0" fontId="25" fillId="13" borderId="0" xfId="0" applyFont="1" applyFill="1" applyAlignment="1">
      <alignment horizontal="centerContinuous" vertical="center"/>
    </xf>
    <xf numFmtId="10" fontId="25" fillId="12" borderId="0" xfId="0" applyNumberFormat="1" applyFont="1" applyFill="1" applyAlignment="1">
      <alignment horizontal="centerContinuous" vertical="center"/>
    </xf>
    <xf numFmtId="0" fontId="25" fillId="12" borderId="0" xfId="0" applyFont="1" applyFill="1" applyAlignment="1">
      <alignment horizontal="centerContinuous" vertical="center"/>
    </xf>
    <xf numFmtId="170" fontId="24" fillId="11" borderId="0" xfId="0" applyNumberFormat="1" applyFont="1" applyFill="1" applyAlignment="1">
      <alignment horizontal="centerContinuous" vertical="center"/>
    </xf>
    <xf numFmtId="170" fontId="24" fillId="0" borderId="0" xfId="0" applyNumberFormat="1" applyFont="1" applyFill="1" applyAlignment="1">
      <alignment horizontal="centerContinuous" vertical="center"/>
    </xf>
    <xf numFmtId="0" fontId="25" fillId="0" borderId="0" xfId="0" applyFont="1" applyFill="1" applyAlignment="1">
      <alignment horizontal="centerContinuous" vertical="center"/>
    </xf>
    <xf numFmtId="0" fontId="0" fillId="15" borderId="0" xfId="0" applyFill="1" applyAlignment="1">
      <alignment horizontal="left" vertical="center" wrapText="1"/>
    </xf>
  </cellXfs>
  <cellStyles count="44">
    <cellStyle name="Año" xfId="24" xr:uid="{00000000-0005-0000-0000-000028000000}"/>
    <cellStyle name="Borde inferior" xfId="13" xr:uid="{00000000-0005-0000-0000-000000000000}"/>
    <cellStyle name="Borde inferior verde" xfId="14" xr:uid="{00000000-0005-0000-0000-000001000000}"/>
    <cellStyle name="Borde inferior verde derecho" xfId="22" xr:uid="{00000000-0005-0000-0000-000021000000}"/>
    <cellStyle name="Borde inferior verde izquierdo" xfId="19" xr:uid="{00000000-0005-0000-0000-000015000000}"/>
    <cellStyle name="Borde izquierdo" xfId="18" xr:uid="{00000000-0005-0000-0000-000014000000}"/>
    <cellStyle name="Borde naranja" xfId="21" xr:uid="{00000000-0005-0000-0000-00001F000000}"/>
    <cellStyle name="Borde naranja 2" xfId="31" xr:uid="{00000000-0005-0000-0000-000020000000}"/>
    <cellStyle name="Borde verde derecho" xfId="23" xr:uid="{00000000-0005-0000-0000-000022000000}"/>
    <cellStyle name="Borde verde izquierdo" xfId="20" xr:uid="{00000000-0005-0000-0000-000016000000}"/>
    <cellStyle name="Celda amarilla" xfId="25" xr:uid="{00000000-0005-0000-0000-000029000000}"/>
    <cellStyle name="Celda amarilla 2" xfId="28" xr:uid="{00000000-0005-0000-0000-00002A000000}"/>
    <cellStyle name="Celda gris" xfId="16" xr:uid="{00000000-0005-0000-0000-000009000000}"/>
    <cellStyle name="Celda gris 2" xfId="27" xr:uid="{00000000-0005-0000-0000-00000A000000}"/>
    <cellStyle name="Columna de texto Z-A" xfId="6" xr:uid="{00000000-0005-0000-0000-00002B000000}"/>
    <cellStyle name="Coma 2" xfId="41" xr:uid="{00000000-0005-0000-0000-000002000000}"/>
    <cellStyle name="Encabezado 1" xfId="11" builtinId="16" customBuiltin="1"/>
    <cellStyle name="Encabezado 1 2" xfId="4" xr:uid="{00000000-0005-0000-0000-00000C000000}"/>
    <cellStyle name="Encabezado 2 2" xfId="5" xr:uid="{00000000-0005-0000-0000-00000E000000}"/>
    <cellStyle name="Encabezado 3 2" xfId="26" xr:uid="{00000000-0005-0000-0000-000010000000}"/>
    <cellStyle name="Encabezado 4" xfId="12" builtinId="19" customBuiltin="1"/>
    <cellStyle name="Fecha" xfId="15" xr:uid="{00000000-0005-0000-0000-000006000000}"/>
    <cellStyle name="Fecha 2" xfId="36" xr:uid="{00000000-0005-0000-0000-000007000000}"/>
    <cellStyle name="Hipervínculo" xfId="8" builtinId="8" customBuiltin="1"/>
    <cellStyle name="Hipervínculo visitado" xfId="9" builtinId="9" customBuiltin="1"/>
    <cellStyle name="Moneda" xfId="10" builtinId="4" customBuiltin="1"/>
    <cellStyle name="Moneda 2" xfId="37" xr:uid="{00000000-0005-0000-0000-000004000000}"/>
    <cellStyle name="Moneda 2 2" xfId="39" xr:uid="{00000000-0005-0000-0000-000005000000}"/>
    <cellStyle name="Normal" xfId="0" builtinId="0" customBuiltin="1"/>
    <cellStyle name="Normal 2" xfId="2" xr:uid="{00000000-0005-0000-0000-000018000000}"/>
    <cellStyle name="Normal 3" xfId="29" xr:uid="{00000000-0005-0000-0000-000019000000}"/>
    <cellStyle name="Normal 4" xfId="30" xr:uid="{00000000-0005-0000-0000-00001A000000}"/>
    <cellStyle name="Normal 5" xfId="32" xr:uid="{00000000-0005-0000-0000-00001B000000}"/>
    <cellStyle name="Normal 5 2" xfId="35" xr:uid="{00000000-0005-0000-0000-00001C000000}"/>
    <cellStyle name="Normal 5 2 2" xfId="40" xr:uid="{00000000-0005-0000-0000-00001D000000}"/>
    <cellStyle name="Normal 5 3" xfId="38" xr:uid="{00000000-0005-0000-0000-00001E000000}"/>
    <cellStyle name="Normal 6" xfId="42" xr:uid="{99669FB6-260B-4452-A260-403589B05058}"/>
    <cellStyle name="Resaltar" xfId="17" xr:uid="{00000000-0005-0000-0000-000012000000}"/>
    <cellStyle name="Texto de inicio" xfId="1" xr:uid="{00000000-0005-0000-0000-000023000000}"/>
    <cellStyle name="Título" xfId="7" builtinId="15" customBuiltin="1"/>
    <cellStyle name="Título 2" xfId="3" builtinId="17" customBuiltin="1"/>
    <cellStyle name="Título 2 2" xfId="43" xr:uid="{4CB059E6-164A-4EEE-B782-7D46D50E6EFE}"/>
    <cellStyle name="Título 3" xfId="33" builtinId="18" customBuiltin="1"/>
    <cellStyle name="Título 4" xfId="34" xr:uid="{00000000-0005-0000-0000-000027000000}"/>
  </cellStyles>
  <dxfs count="32">
    <dxf>
      <font>
        <color auto="1"/>
      </font>
    </dxf>
    <dxf>
      <font>
        <color auto="1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170" formatCode="_-[$S/-280A]\ * #,##0.00_-;\-[$S/-280A]\ * #,##0.00_-;_-[$S/-28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numFmt numFmtId="169" formatCode="&quot;S/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numFmt numFmtId="169" formatCode="&quot;S/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numFmt numFmtId="169" formatCode="&quot;S/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numFmt numFmtId="19" formatCode="d/m/yyyy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Sans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ckwell"/>
        <family val="1"/>
        <scheme val="none"/>
      </font>
      <fill>
        <patternFill patternType="solid">
          <fgColor indexed="64"/>
          <bgColor rgb="FF00421F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b/>
        <sz val="11"/>
        <color theme="1"/>
      </font>
      <fill>
        <patternFill>
          <bgColor rgb="FFFFC000"/>
        </patternFill>
      </fill>
    </dxf>
    <dxf>
      <fill>
        <patternFill patternType="solid">
          <fgColor theme="0"/>
          <bgColor theme="9" tint="0.5999633777886288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rgb="FF92D050"/>
        </patternFill>
      </fill>
    </dxf>
    <dxf>
      <fill>
        <patternFill patternType="solid">
          <fgColor theme="0"/>
          <bgColor rgb="FFFFC00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7" defaultTableStyle="TableStyleMedium2" defaultPivotStyle="PivotStyleLight16">
    <tableStyle name="Estilo de escala de tiempo 1" pivot="0" table="0" count="8" xr9:uid="{458DC9CD-8AB8-47E6-8B51-8D1545792203}">
      <tableStyleElement type="wholeTable" dxfId="31"/>
      <tableStyleElement type="headerRow" dxfId="30"/>
    </tableStyle>
    <tableStyle name="Estilo de escala de tiempo 2" pivot="0" table="0" count="9" xr9:uid="{3D4D23F9-3794-4008-BE99-1E1ECBD1E8E2}">
      <tableStyleElement type="wholeTable" dxfId="29"/>
      <tableStyleElement type="headerRow" dxfId="28"/>
    </tableStyle>
    <tableStyle name="Estilo de segmentación de datos 1" pivot="0" table="0" count="1" xr9:uid="{3D17B2BD-3B84-4E3F-805B-32FAB07B8032}">
      <tableStyleElement type="headerRow" dxfId="27"/>
    </tableStyle>
    <tableStyle name="Estilo de segmentación de datos 2" pivot="0" table="0" count="1" xr9:uid="{B7418B1C-20BC-4CAA-8805-16907F9953B1}"/>
    <tableStyle name="Estilo de segmentación de datos 3" pivot="0" table="0" count="2" xr9:uid="{98855260-8542-46E8-BD45-DCD3E0D3E736}">
      <tableStyleElement type="headerRow" dxfId="26"/>
    </tableStyle>
    <tableStyle name="Estilo Tabla Personalizado" pivot="0" count="2" xr9:uid="{00000000-0011-0000-FFFF-FFFF00000000}">
      <tableStyleElement type="headerRow" dxfId="25"/>
      <tableStyleElement type="firstRowStripe" dxfId="24"/>
    </tableStyle>
    <tableStyle name="Estilo Tabla Excel" pivot="0" count="7" xr9:uid="{00000000-0011-0000-FFFF-FFFF01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colors>
    <mruColors>
      <color rgb="FF226C3B"/>
      <color rgb="FF1E7346"/>
      <color rgb="FF00421F"/>
      <color rgb="FFF4B183"/>
      <color rgb="FFFF9900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226C3B"/>
            </patternFill>
          </fill>
        </dxf>
        <dxf>
          <fill>
            <patternFill>
              <fgColor rgb="FF00421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>
              <bgColor theme="1" tint="4.9989318521683403E-2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10"/>
            <color rgb="FF00421F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rgb="FF00421F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Estilo de escala de tiempo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[dashboard_ventas.xlsx]Datos!TablaDinámica6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Datos!$M$5</c:f>
              <c:strCache>
                <c:ptCount val="1"/>
                <c:pt idx="0">
                  <c:v>Suma de Metas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strRef>
              <c:f>Datos!$L$6:$L$15</c:f>
              <c:strCache>
                <c:ptCount val="9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Laptop i7</c:v>
                </c:pt>
                <c:pt idx="4">
                  <c:v>Mouse</c:v>
                </c:pt>
                <c:pt idx="5">
                  <c:v>Pantalla 17</c:v>
                </c:pt>
                <c:pt idx="6">
                  <c:v>Pantalla 42</c:v>
                </c:pt>
                <c:pt idx="7">
                  <c:v>Teclado</c:v>
                </c:pt>
                <c:pt idx="8">
                  <c:v>USB 3.0.1</c:v>
                </c:pt>
              </c:strCache>
            </c:strRef>
          </c:cat>
          <c:val>
            <c:numRef>
              <c:f>Datos!$M$6:$M$15</c:f>
              <c:numCache>
                <c:formatCode>General</c:formatCode>
                <c:ptCount val="9"/>
                <c:pt idx="0">
                  <c:v>74520</c:v>
                </c:pt>
                <c:pt idx="1">
                  <c:v>196684.5</c:v>
                </c:pt>
                <c:pt idx="2">
                  <c:v>36225</c:v>
                </c:pt>
                <c:pt idx="3">
                  <c:v>100050</c:v>
                </c:pt>
                <c:pt idx="4">
                  <c:v>2794.5</c:v>
                </c:pt>
                <c:pt idx="5">
                  <c:v>35776.5</c:v>
                </c:pt>
                <c:pt idx="6">
                  <c:v>37145</c:v>
                </c:pt>
                <c:pt idx="7">
                  <c:v>2829</c:v>
                </c:pt>
                <c:pt idx="8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B-45DF-8D8D-68DAF7CB258B}"/>
            </c:ext>
          </c:extLst>
        </c:ser>
        <c:ser>
          <c:idx val="1"/>
          <c:order val="1"/>
          <c:tx>
            <c:strRef>
              <c:f>Datos!$N$5</c:f>
              <c:strCache>
                <c:ptCount val="1"/>
                <c:pt idx="0">
                  <c:v>Suma de 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Datos!$L$6:$L$15</c:f>
              <c:strCache>
                <c:ptCount val="9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Laptop i7</c:v>
                </c:pt>
                <c:pt idx="4">
                  <c:v>Mouse</c:v>
                </c:pt>
                <c:pt idx="5">
                  <c:v>Pantalla 17</c:v>
                </c:pt>
                <c:pt idx="6">
                  <c:v>Pantalla 42</c:v>
                </c:pt>
                <c:pt idx="7">
                  <c:v>Teclado</c:v>
                </c:pt>
                <c:pt idx="8">
                  <c:v>USB 3.0.1</c:v>
                </c:pt>
              </c:strCache>
            </c:strRef>
          </c:cat>
          <c:val>
            <c:numRef>
              <c:f>Datos!$N$6:$N$15</c:f>
              <c:numCache>
                <c:formatCode>General</c:formatCode>
                <c:ptCount val="9"/>
                <c:pt idx="0">
                  <c:v>64800</c:v>
                </c:pt>
                <c:pt idx="1">
                  <c:v>171030</c:v>
                </c:pt>
                <c:pt idx="2">
                  <c:v>31500</c:v>
                </c:pt>
                <c:pt idx="3">
                  <c:v>87000</c:v>
                </c:pt>
                <c:pt idx="4">
                  <c:v>2430</c:v>
                </c:pt>
                <c:pt idx="5">
                  <c:v>31110</c:v>
                </c:pt>
                <c:pt idx="6">
                  <c:v>32300</c:v>
                </c:pt>
                <c:pt idx="7">
                  <c:v>2460</c:v>
                </c:pt>
                <c:pt idx="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B-45DF-8D8D-68DAF7CB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4884815"/>
        <c:axId val="824885295"/>
      </c:barChart>
      <c:catAx>
        <c:axId val="82488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4885295"/>
        <c:crosses val="autoZero"/>
        <c:auto val="1"/>
        <c:lblAlgn val="ctr"/>
        <c:lblOffset val="100"/>
        <c:noMultiLvlLbl val="0"/>
      </c:catAx>
      <c:valAx>
        <c:axId val="8248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4884815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[dashboard_ventas.xlsx]Datos!TablaDinámica8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Datos!$M$25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Datos!$L$26:$L$30</c:f>
              <c:strCache>
                <c:ptCount val="4"/>
                <c:pt idx="0">
                  <c:v>Carlos Vasquez</c:v>
                </c:pt>
                <c:pt idx="1">
                  <c:v>José Almanares</c:v>
                </c:pt>
                <c:pt idx="2">
                  <c:v>Juan Carlos</c:v>
                </c:pt>
                <c:pt idx="3">
                  <c:v>Pedro Noriega</c:v>
                </c:pt>
              </c:strCache>
            </c:strRef>
          </c:cat>
          <c:val>
            <c:numRef>
              <c:f>Datos!$M$26:$M$30</c:f>
              <c:numCache>
                <c:formatCode>General</c:formatCode>
                <c:ptCount val="4"/>
                <c:pt idx="0">
                  <c:v>45</c:v>
                </c:pt>
                <c:pt idx="1">
                  <c:v>68</c:v>
                </c:pt>
                <c:pt idx="2">
                  <c:v>51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A71-B619-1D75E648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8163583"/>
        <c:axId val="1168157823"/>
      </c:barChart>
      <c:catAx>
        <c:axId val="116816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8157823"/>
        <c:crosses val="autoZero"/>
        <c:auto val="1"/>
        <c:lblAlgn val="ctr"/>
        <c:lblOffset val="100"/>
        <c:noMultiLvlLbl val="0"/>
      </c:catAx>
      <c:valAx>
        <c:axId val="116815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81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202165</xdr:colOff>
      <xdr:row>13</xdr:row>
      <xdr:rowOff>83872</xdr:rowOff>
    </xdr:from>
    <xdr:to>
      <xdr:col>7</xdr:col>
      <xdr:colOff>373765</xdr:colOff>
      <xdr:row>13</xdr:row>
      <xdr:rowOff>83872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56F0C2B-0E47-41C4-B7B2-ABD5360FA34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/>
      </xdr:nvCxnSpPr>
      <xdr:spPr>
        <a:xfrm>
          <a:off x="792715" y="2436547"/>
          <a:ext cx="9468000" cy="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171451</xdr:colOff>
      <xdr:row>1</xdr:row>
      <xdr:rowOff>82550</xdr:rowOff>
    </xdr:from>
    <xdr:to>
      <xdr:col>7</xdr:col>
      <xdr:colOff>400501</xdr:colOff>
      <xdr:row>24</xdr:row>
      <xdr:rowOff>57150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417684C-80E6-41DA-B276-BBC86A40FCA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71451" y="263525"/>
          <a:ext cx="10116000" cy="4137025"/>
        </a:xfrm>
        <a:prstGeom prst="rect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absolute">
    <xdr:from>
      <xdr:col>0</xdr:col>
      <xdr:colOff>171450</xdr:colOff>
      <xdr:row>8</xdr:row>
      <xdr:rowOff>15721</xdr:rowOff>
    </xdr:from>
    <xdr:to>
      <xdr:col>7</xdr:col>
      <xdr:colOff>400049</xdr:colOff>
      <xdr:row>33</xdr:row>
      <xdr:rowOff>38100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E1A21A5-0FF3-4616-9A59-9F078E9EB58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71450" y="1463521"/>
          <a:ext cx="10115549" cy="4546754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absolute">
    <xdr:from>
      <xdr:col>1</xdr:col>
      <xdr:colOff>189760</xdr:colOff>
      <xdr:row>7</xdr:row>
      <xdr:rowOff>9525</xdr:rowOff>
    </xdr:from>
    <xdr:to>
      <xdr:col>5</xdr:col>
      <xdr:colOff>320807</xdr:colOff>
      <xdr:row>12</xdr:row>
      <xdr:rowOff>28575</xdr:rowOff>
    </xdr:to>
    <xdr:sp macro="" textlink="">
      <xdr:nvSpPr>
        <xdr:cNvPr id="5" name="Mensaje de bienvenida" descr="Ahora consulte estas páginas para mejorar aún más su productividad:&#10;&#10;">
          <a:extLst>
            <a:ext uri="{FF2B5EF4-FFF2-40B4-BE49-F238E27FC236}">
              <a16:creationId xmlns:a16="http://schemas.microsoft.com/office/drawing/2014/main" id="{90041EC1-F2BF-4FA8-8BB0-A6BE95B85C0A}"/>
            </a:ext>
          </a:extLst>
        </xdr:cNvPr>
        <xdr:cNvSpPr txBox="1"/>
      </xdr:nvSpPr>
      <xdr:spPr>
        <a:xfrm>
          <a:off x="780310" y="1276350"/>
          <a:ext cx="8246347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rtl="0" eaLnBrk="1" fontAlgn="auto" latinLnBrk="0" hangingPunct="1"/>
          <a:r>
            <a:rPr lang="es" sz="1400" b="0" i="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Objetivos de lo que se desea mostrar del análisis de datos con Excel:</a:t>
          </a:r>
          <a:endParaRPr lang="en-US" sz="1800" b="0">
            <a:solidFill>
              <a:sysClr val="windowText" lastClr="00000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161106</xdr:colOff>
      <xdr:row>1</xdr:row>
      <xdr:rowOff>76200</xdr:rowOff>
    </xdr:from>
    <xdr:to>
      <xdr:col>7</xdr:col>
      <xdr:colOff>447675</xdr:colOff>
      <xdr:row>7</xdr:row>
      <xdr:rowOff>14567</xdr:rowOff>
    </xdr:to>
    <xdr:sp macro="" textlink="">
      <xdr:nvSpPr>
        <xdr:cNvPr id="6" name="Mensaje de bienvenida" descr="Se han realizado gráficos increíbles. Buen trabajo.&#10;">
          <a:extLst>
            <a:ext uri="{FF2B5EF4-FFF2-40B4-BE49-F238E27FC236}">
              <a16:creationId xmlns:a16="http://schemas.microsoft.com/office/drawing/2014/main" id="{00A30668-8AF7-46C1-BAE8-7D896064F837}"/>
            </a:ext>
          </a:extLst>
        </xdr:cNvPr>
        <xdr:cNvSpPr txBox="1"/>
      </xdr:nvSpPr>
      <xdr:spPr>
        <a:xfrm>
          <a:off x="751656" y="257175"/>
          <a:ext cx="9582969" cy="1024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rtl="0" eaLnBrk="1" fontAlgn="auto" latinLnBrk="0" hangingPunct="1"/>
          <a:r>
            <a:rPr lang="en-US" sz="3600" b="1" baseline="0">
              <a:solidFill>
                <a:schemeClr val="bg1"/>
              </a:solidFill>
              <a:latin typeface="Segoe UI Light" pitchFamily="34" charset="0"/>
              <a:ea typeface="Segoe UI" pitchFamily="34" charset="0"/>
              <a:cs typeface="Segoe UI" pitchFamily="34" charset="0"/>
            </a:rPr>
            <a:t>DASHBOARD DE VENTAS</a:t>
          </a:r>
          <a:endParaRPr lang="en-US" sz="3600" b="1">
            <a:solidFill>
              <a:schemeClr val="bg1"/>
            </a:solidFill>
            <a:latin typeface="Segoe UI Light" pitchFamily="34" charset="0"/>
            <a:ea typeface="Segoe UI" pitchFamily="34" charset="0"/>
            <a:cs typeface="Segoe UI" pitchFamily="34" charset="0"/>
          </a:endParaRPr>
        </a:p>
      </xdr:txBody>
    </xdr:sp>
    <xdr:clientData/>
  </xdr:twoCellAnchor>
  <xdr:twoCellAnchor editAs="absolute">
    <xdr:from>
      <xdr:col>4</xdr:col>
      <xdr:colOff>381000</xdr:colOff>
      <xdr:row>2</xdr:row>
      <xdr:rowOff>28575</xdr:rowOff>
    </xdr:from>
    <xdr:to>
      <xdr:col>7</xdr:col>
      <xdr:colOff>248920</xdr:colOff>
      <xdr:row>6</xdr:row>
      <xdr:rowOff>38100</xdr:rowOff>
    </xdr:to>
    <xdr:pic>
      <xdr:nvPicPr>
        <xdr:cNvPr id="24" name="Logotipo" descr="Logotipo de Excel">
          <a:extLst>
            <a:ext uri="{FF2B5EF4-FFF2-40B4-BE49-F238E27FC236}">
              <a16:creationId xmlns:a16="http://schemas.microsoft.com/office/drawing/2014/main" id="{89B83180-9713-415D-9330-CAE45A2F1D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589" t="13099" r="6742" b="13099"/>
        <a:stretch/>
      </xdr:blipFill>
      <xdr:spPr>
        <a:xfrm>
          <a:off x="8496300" y="390525"/>
          <a:ext cx="1639570" cy="733425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11</xdr:row>
      <xdr:rowOff>19049</xdr:rowOff>
    </xdr:from>
    <xdr:to>
      <xdr:col>1</xdr:col>
      <xdr:colOff>4486275</xdr:colOff>
      <xdr:row>14</xdr:row>
      <xdr:rowOff>47625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531263C-685F-4E8E-B0C0-744B41D297E1}"/>
            </a:ext>
          </a:extLst>
        </xdr:cNvPr>
        <xdr:cNvSpPr/>
      </xdr:nvSpPr>
      <xdr:spPr>
        <a:xfrm>
          <a:off x="704850" y="2009774"/>
          <a:ext cx="4371975" cy="571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- Suma de todas las ventas y porcentaje </a:t>
          </a:r>
        </a:p>
        <a:p>
          <a:pPr marL="0" indent="0" algn="l" rtl="0"/>
          <a: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- Suma de todas las metas y porcentaje (100%)</a:t>
          </a: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endParaRPr lang="es-PE" sz="1200" baseline="0">
            <a:solidFill>
              <a:sysClr val="windowText" lastClr="000000"/>
            </a:solidFill>
            <a:effectLst/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276225</xdr:colOff>
      <xdr:row>19</xdr:row>
      <xdr:rowOff>142875</xdr:rowOff>
    </xdr:from>
    <xdr:to>
      <xdr:col>6</xdr:col>
      <xdr:colOff>38100</xdr:colOff>
      <xdr:row>19</xdr:row>
      <xdr:rowOff>142875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BF327D60-444F-46F4-B725-0AEB44DADB27}"/>
            </a:ext>
          </a:extLst>
        </xdr:cNvPr>
        <xdr:cNvCxnSpPr/>
      </xdr:nvCxnSpPr>
      <xdr:spPr>
        <a:xfrm>
          <a:off x="866775" y="3581400"/>
          <a:ext cx="8467725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4171950</xdr:colOff>
      <xdr:row>11</xdr:row>
      <xdr:rowOff>38099</xdr:rowOff>
    </xdr:from>
    <xdr:to>
      <xdr:col>5</xdr:col>
      <xdr:colOff>428625</xdr:colOff>
      <xdr:row>14</xdr:row>
      <xdr:rowOff>66675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6562980A-0B4E-49A2-AC36-21E47C52428C}"/>
            </a:ext>
          </a:extLst>
        </xdr:cNvPr>
        <xdr:cNvSpPr/>
      </xdr:nvSpPr>
      <xdr:spPr>
        <a:xfrm>
          <a:off x="4762500" y="2028824"/>
          <a:ext cx="4371975" cy="571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- Tabla dinámica de los 10 productos mas vendidos</a:t>
          </a:r>
        </a:p>
        <a:p>
          <a:pPr marL="0" indent="0" algn="l" rtl="0"/>
          <a: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- Gráfico de barras con superposición de serie 100%</a:t>
          </a: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endParaRPr lang="es-PE" sz="1200" baseline="0">
            <a:solidFill>
              <a:sysClr val="windowText" lastClr="000000"/>
            </a:solidFill>
            <a:effectLst/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66675</xdr:colOff>
      <xdr:row>14</xdr:row>
      <xdr:rowOff>171449</xdr:rowOff>
    </xdr:from>
    <xdr:to>
      <xdr:col>1</xdr:col>
      <xdr:colOff>4438650</xdr:colOff>
      <xdr:row>19</xdr:row>
      <xdr:rowOff>95250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EB973C1C-F393-431E-8628-632CFDEF05A4}"/>
            </a:ext>
          </a:extLst>
        </xdr:cNvPr>
        <xdr:cNvSpPr/>
      </xdr:nvSpPr>
      <xdr:spPr>
        <a:xfrm>
          <a:off x="657225" y="2705099"/>
          <a:ext cx="4371975" cy="8286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- Gráfico de Columnas con progreso (Metas Vs Ventas)</a:t>
          </a:r>
        </a:p>
        <a:p>
          <a:pPr marL="0" indent="0" algn="l" rtl="0"/>
          <a: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- Gráfico de barras mejores vendedores </a:t>
          </a: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endParaRPr lang="es-PE" sz="1200" baseline="0">
            <a:solidFill>
              <a:sysClr val="windowText" lastClr="000000"/>
            </a:solidFill>
            <a:effectLst/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4152900</xdr:colOff>
      <xdr:row>15</xdr:row>
      <xdr:rowOff>38099</xdr:rowOff>
    </xdr:from>
    <xdr:to>
      <xdr:col>5</xdr:col>
      <xdr:colOff>409575</xdr:colOff>
      <xdr:row>19</xdr:row>
      <xdr:rowOff>142875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2DB07807-0B60-4AED-AF7E-106A12E0B1CC}"/>
            </a:ext>
          </a:extLst>
        </xdr:cNvPr>
        <xdr:cNvSpPr/>
      </xdr:nvSpPr>
      <xdr:spPr>
        <a:xfrm>
          <a:off x="4743450" y="2752724"/>
          <a:ext cx="4371975" cy="8286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- Segmentación por Años</a:t>
          </a:r>
        </a:p>
        <a:p>
          <a:pPr marL="0" indent="0" algn="l" rtl="0"/>
          <a: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- Segmentación por Tienda</a:t>
          </a:r>
        </a:p>
        <a:p>
          <a:pPr marL="0" indent="0" algn="l" rtl="0"/>
          <a: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- Segmentación por vendedores</a:t>
          </a: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br>
            <a:rPr lang="es-PE" sz="1200" baseline="0">
              <a:solidFill>
                <a:sysClr val="windowText" lastClr="00000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</a:br>
          <a:endParaRPr lang="es-PE" sz="1200" baseline="0">
            <a:solidFill>
              <a:sysClr val="windowText" lastClr="000000"/>
            </a:solidFill>
            <a:effectLst/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4</xdr:col>
      <xdr:colOff>266700</xdr:colOff>
      <xdr:row>30</xdr:row>
      <xdr:rowOff>85725</xdr:rowOff>
    </xdr:from>
    <xdr:to>
      <xdr:col>7</xdr:col>
      <xdr:colOff>209550</xdr:colOff>
      <xdr:row>32</xdr:row>
      <xdr:rowOff>57150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50351D6-C8F3-BABB-8070-04830E3B25CA}"/>
            </a:ext>
          </a:extLst>
        </xdr:cNvPr>
        <xdr:cNvSpPr/>
      </xdr:nvSpPr>
      <xdr:spPr>
        <a:xfrm>
          <a:off x="8382000" y="5514975"/>
          <a:ext cx="1714500" cy="3333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prst="convex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Analista:</a:t>
          </a:r>
          <a:r>
            <a:rPr lang="es-AR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AR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Rony</a:t>
          </a:r>
          <a:r>
            <a:rPr lang="es-AR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Taco </a:t>
          </a:r>
          <a:endParaRPr lang="es-AR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</xdr:col>
      <xdr:colOff>5991225</xdr:colOff>
      <xdr:row>2</xdr:row>
      <xdr:rowOff>104775</xdr:rowOff>
    </xdr:from>
    <xdr:to>
      <xdr:col>4</xdr:col>
      <xdr:colOff>9524</xdr:colOff>
      <xdr:row>5</xdr:row>
      <xdr:rowOff>137356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F468988-8A9E-4029-99DC-FF6ED457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1775" y="466725"/>
          <a:ext cx="1543049" cy="5755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296636</xdr:colOff>
      <xdr:row>6</xdr:row>
      <xdr:rowOff>295275</xdr:rowOff>
    </xdr:from>
    <xdr:to>
      <xdr:col>17</xdr:col>
      <xdr:colOff>149678</xdr:colOff>
      <xdr:row>9</xdr:row>
      <xdr:rowOff>40821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B1F9264E-89C8-B841-DA38-884092D16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4743" y="2036989"/>
              <a:ext cx="1839685" cy="684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296637</xdr:colOff>
      <xdr:row>9</xdr:row>
      <xdr:rowOff>172811</xdr:rowOff>
    </xdr:from>
    <xdr:to>
      <xdr:col>17</xdr:col>
      <xdr:colOff>176893</xdr:colOff>
      <xdr:row>15</xdr:row>
      <xdr:rowOff>151039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enda">
              <a:extLst>
                <a:ext uri="{FF2B5EF4-FFF2-40B4-BE49-F238E27FC236}">
                  <a16:creationId xmlns:a16="http://schemas.microsoft.com/office/drawing/2014/main" id="{513562CC-711F-2A5D-8BEE-E26F6D2BD5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4744" y="2853418"/>
              <a:ext cx="1866899" cy="1475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680356</xdr:colOff>
      <xdr:row>4</xdr:row>
      <xdr:rowOff>176893</xdr:rowOff>
    </xdr:from>
    <xdr:to>
      <xdr:col>13</xdr:col>
      <xdr:colOff>476249</xdr:colOff>
      <xdr:row>16</xdr:row>
      <xdr:rowOff>13607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9C7652-8B23-461D-B393-081085799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179614</xdr:rowOff>
    </xdr:from>
    <xdr:to>
      <xdr:col>3</xdr:col>
      <xdr:colOff>742950</xdr:colOff>
      <xdr:row>19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59B462-EC24-4545-B31C-9690286D0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685799</xdr:colOff>
      <xdr:row>16</xdr:row>
      <xdr:rowOff>219075</xdr:rowOff>
    </xdr:from>
    <xdr:to>
      <xdr:col>13</xdr:col>
      <xdr:colOff>523874</xdr:colOff>
      <xdr:row>19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59B049F8-784B-6E5D-CF87-B516A41463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799" y="4586968"/>
              <a:ext cx="6696075" cy="6164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17</xdr:col>
      <xdr:colOff>54428</xdr:colOff>
      <xdr:row>22</xdr:row>
      <xdr:rowOff>163286</xdr:rowOff>
    </xdr:from>
    <xdr:to>
      <xdr:col>18</xdr:col>
      <xdr:colOff>394606</xdr:colOff>
      <xdr:row>23</xdr:row>
      <xdr:rowOff>299357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4BBA13BF-1DF1-6660-B7BE-58376534F73B}"/>
            </a:ext>
          </a:extLst>
        </xdr:cNvPr>
        <xdr:cNvSpPr/>
      </xdr:nvSpPr>
      <xdr:spPr>
        <a:xfrm>
          <a:off x="15199178" y="6286500"/>
          <a:ext cx="2326821" cy="449036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prst="convex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600"/>
            <a:t>Analista: Rony Taco</a:t>
          </a:r>
        </a:p>
      </xdr:txBody>
    </xdr:sp>
    <xdr:clientData/>
  </xdr:twoCellAnchor>
  <xdr:twoCellAnchor editAs="oneCell">
    <xdr:from>
      <xdr:col>3</xdr:col>
      <xdr:colOff>496663</xdr:colOff>
      <xdr:row>1</xdr:row>
      <xdr:rowOff>40822</xdr:rowOff>
    </xdr:from>
    <xdr:to>
      <xdr:col>5</xdr:col>
      <xdr:colOff>515712</xdr:colOff>
      <xdr:row>1</xdr:row>
      <xdr:rowOff>616328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F5E071C-C6B0-41CB-9048-DC338C19D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2663" y="231322"/>
          <a:ext cx="1543049" cy="5755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/Downloads/mi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os"/>
      <sheetName val="Configurar"/>
      <sheetName val="Datos de ejemplo"/>
    </sheetNames>
    <sheetDataSet>
      <sheetData sheetId="0"/>
      <sheetData sheetId="1">
        <row r="7">
          <cell r="C7" t="str">
            <v>FABRIKAM, INC.</v>
          </cell>
        </row>
      </sheetData>
      <sheetData sheetId="2">
        <row r="1">
          <cell r="W1" t="str">
            <v>FABRIKAM, INC. CUSTOMER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80.650107291665" createdVersion="8" refreshedVersion="8" minRefreshableVersion="3" recordCount="59" xr:uid="{0250A22A-42C4-4C17-A0DF-86BCB0B9B7BC}">
  <cacheSource type="worksheet">
    <worksheetSource name="BD"/>
  </cacheSource>
  <cacheFields count="9">
    <cacheField name="Fecha" numFmtId="14">
      <sharedItems containsSemiMixedTypes="0" containsNonDate="0" containsDate="1" containsString="0" minDate="2019-03-15T00:00:00" maxDate="2020-04-25T00:00:00"/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 count="9">
        <s v="Laptop i3"/>
        <s v="Impresora "/>
        <s v="Laptop i5"/>
        <s v="Pantalla 17"/>
        <s v="Pantalla 42"/>
        <s v="Teclado"/>
        <s v="Mouse"/>
        <s v="USB 3.0.1"/>
        <s v="Laptop i7"/>
      </sharedItems>
    </cacheField>
    <cacheField name="Cantidad" numFmtId="0">
      <sharedItems containsSemiMixedTypes="0" containsString="0" containsNumber="1" containsInteger="1" minValue="1" maxValue="10"/>
    </cacheField>
    <cacheField name="Precio" numFmtId="169">
      <sharedItems containsSemiMixedTypes="0" containsString="0" containsNumber="1" containsInteger="1" minValue="15" maxValue="9500"/>
    </cacheField>
    <cacheField name="Metas" numFmtId="169">
      <sharedItems containsSemiMixedTypes="0" containsString="0" containsNumber="1" minValue="34.5" maxValue="98325" count="22">
        <n v="32775"/>
        <n v="8280"/>
        <n v="8050"/>
        <n v="16560"/>
        <n v="5462.5"/>
        <n v="414"/>
        <n v="460"/>
        <n v="6670"/>
        <n v="3335"/>
        <n v="3070.5"/>
        <n v="517.5"/>
        <n v="207"/>
        <n v="10925"/>
        <n v="34.5"/>
        <n v="20010"/>
        <n v="86.25"/>
        <n v="2185"/>
        <n v="51.75"/>
        <n v="7647.5"/>
        <n v="98325"/>
        <n v="20125"/>
        <n v="69"/>
      </sharedItems>
    </cacheField>
    <cacheField name="Total" numFmtId="169">
      <sharedItems containsSemiMixedTypes="0" containsString="0" containsNumber="1" containsInteger="1" minValue="30" maxValue="85500" count="22">
        <n v="28500"/>
        <n v="7200"/>
        <n v="7000"/>
        <n v="14400"/>
        <n v="4750"/>
        <n v="360"/>
        <n v="400"/>
        <n v="5800"/>
        <n v="2900"/>
        <n v="2670"/>
        <n v="450"/>
        <n v="180"/>
        <n v="9500"/>
        <n v="30"/>
        <n v="17400"/>
        <n v="75"/>
        <n v="1900"/>
        <n v="45"/>
        <n v="6650"/>
        <n v="85500"/>
        <n v="17500"/>
        <n v="60"/>
      </sharedItems>
    </cacheField>
    <cacheField name="Año" numFmtId="1">
      <sharedItems containsSemiMixedTypes="0" containsString="0" containsNumber="1" containsInteger="1" minValue="2019" maxValue="2020" count="2">
        <n v="2019"/>
        <n v="2020"/>
      </sharedItems>
    </cacheField>
  </cacheFields>
  <extLst>
    <ext xmlns:x14="http://schemas.microsoft.com/office/spreadsheetml/2009/9/main" uri="{725AE2AE-9491-48be-B2B4-4EB974FC3084}">
      <x14:pivotCacheDefinition pivotCacheId="8279320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d v="2019-03-15T00:00:00"/>
    <x v="0"/>
    <x v="0"/>
    <x v="0"/>
    <n v="3"/>
    <n v="9500"/>
    <x v="0"/>
    <x v="0"/>
    <x v="0"/>
  </r>
  <r>
    <d v="2019-03-22T00:00:00"/>
    <x v="1"/>
    <x v="1"/>
    <x v="1"/>
    <n v="4"/>
    <n v="1800"/>
    <x v="1"/>
    <x v="1"/>
    <x v="0"/>
  </r>
  <r>
    <d v="2019-03-29T00:00:00"/>
    <x v="2"/>
    <x v="1"/>
    <x v="2"/>
    <n v="2"/>
    <n v="3500"/>
    <x v="2"/>
    <x v="2"/>
    <x v="0"/>
  </r>
  <r>
    <d v="2019-04-05T00:00:00"/>
    <x v="3"/>
    <x v="2"/>
    <x v="3"/>
    <n v="8"/>
    <n v="1800"/>
    <x v="3"/>
    <x v="3"/>
    <x v="0"/>
  </r>
  <r>
    <d v="2019-04-12T00:00:00"/>
    <x v="0"/>
    <x v="0"/>
    <x v="4"/>
    <n v="5"/>
    <n v="950"/>
    <x v="4"/>
    <x v="4"/>
    <x v="0"/>
  </r>
  <r>
    <d v="2019-04-19T00:00:00"/>
    <x v="1"/>
    <x v="2"/>
    <x v="5"/>
    <n v="2"/>
    <n v="180"/>
    <x v="5"/>
    <x v="5"/>
    <x v="0"/>
  </r>
  <r>
    <d v="2019-04-26T00:00:00"/>
    <x v="2"/>
    <x v="2"/>
    <x v="6"/>
    <n v="4"/>
    <n v="90"/>
    <x v="5"/>
    <x v="5"/>
    <x v="0"/>
  </r>
  <r>
    <d v="2019-05-03T00:00:00"/>
    <x v="3"/>
    <x v="0"/>
    <x v="5"/>
    <n v="5"/>
    <n v="80"/>
    <x v="6"/>
    <x v="6"/>
    <x v="0"/>
  </r>
  <r>
    <d v="2019-05-10T00:00:00"/>
    <x v="3"/>
    <x v="3"/>
    <x v="3"/>
    <n v="2"/>
    <n v="2900"/>
    <x v="7"/>
    <x v="7"/>
    <x v="0"/>
  </r>
  <r>
    <d v="2019-05-17T00:00:00"/>
    <x v="0"/>
    <x v="2"/>
    <x v="3"/>
    <n v="1"/>
    <n v="2900"/>
    <x v="8"/>
    <x v="8"/>
    <x v="0"/>
  </r>
  <r>
    <d v="2019-05-24T00:00:00"/>
    <x v="1"/>
    <x v="2"/>
    <x v="3"/>
    <n v="3"/>
    <n v="890"/>
    <x v="9"/>
    <x v="9"/>
    <x v="0"/>
  </r>
  <r>
    <d v="2019-05-31T00:00:00"/>
    <x v="2"/>
    <x v="0"/>
    <x v="6"/>
    <n v="5"/>
    <n v="90"/>
    <x v="10"/>
    <x v="10"/>
    <x v="0"/>
  </r>
  <r>
    <d v="2019-06-07T00:00:00"/>
    <x v="3"/>
    <x v="3"/>
    <x v="5"/>
    <n v="1"/>
    <n v="180"/>
    <x v="11"/>
    <x v="11"/>
    <x v="0"/>
  </r>
  <r>
    <d v="2019-06-14T00:00:00"/>
    <x v="0"/>
    <x v="1"/>
    <x v="0"/>
    <n v="1"/>
    <n v="9500"/>
    <x v="12"/>
    <x v="12"/>
    <x v="0"/>
  </r>
  <r>
    <d v="2019-06-21T00:00:00"/>
    <x v="1"/>
    <x v="2"/>
    <x v="7"/>
    <n v="2"/>
    <n v="15"/>
    <x v="13"/>
    <x v="13"/>
    <x v="0"/>
  </r>
  <r>
    <d v="2019-06-28T00:00:00"/>
    <x v="2"/>
    <x v="0"/>
    <x v="8"/>
    <n v="6"/>
    <n v="2900"/>
    <x v="14"/>
    <x v="14"/>
    <x v="0"/>
  </r>
  <r>
    <d v="2019-07-05T00:00:00"/>
    <x v="3"/>
    <x v="2"/>
    <x v="7"/>
    <n v="5"/>
    <n v="15"/>
    <x v="15"/>
    <x v="15"/>
    <x v="0"/>
  </r>
  <r>
    <d v="2019-07-12T00:00:00"/>
    <x v="0"/>
    <x v="0"/>
    <x v="1"/>
    <n v="4"/>
    <n v="1800"/>
    <x v="1"/>
    <x v="1"/>
    <x v="0"/>
  </r>
  <r>
    <d v="2019-07-19T00:00:00"/>
    <x v="1"/>
    <x v="3"/>
    <x v="4"/>
    <n v="10"/>
    <n v="950"/>
    <x v="12"/>
    <x v="12"/>
    <x v="0"/>
  </r>
  <r>
    <d v="2019-07-26T00:00:00"/>
    <x v="2"/>
    <x v="0"/>
    <x v="0"/>
    <n v="2"/>
    <n v="15"/>
    <x v="13"/>
    <x v="13"/>
    <x v="0"/>
  </r>
  <r>
    <d v="2019-08-02T00:00:00"/>
    <x v="3"/>
    <x v="2"/>
    <x v="4"/>
    <n v="2"/>
    <n v="950"/>
    <x v="16"/>
    <x v="16"/>
    <x v="0"/>
  </r>
  <r>
    <d v="2019-08-09T00:00:00"/>
    <x v="0"/>
    <x v="3"/>
    <x v="7"/>
    <n v="3"/>
    <n v="15"/>
    <x v="17"/>
    <x v="17"/>
    <x v="0"/>
  </r>
  <r>
    <d v="2019-08-16T00:00:00"/>
    <x v="1"/>
    <x v="2"/>
    <x v="4"/>
    <n v="5"/>
    <n v="950"/>
    <x v="4"/>
    <x v="4"/>
    <x v="0"/>
  </r>
  <r>
    <d v="2019-08-23T00:00:00"/>
    <x v="2"/>
    <x v="0"/>
    <x v="8"/>
    <n v="6"/>
    <n v="2900"/>
    <x v="14"/>
    <x v="14"/>
    <x v="0"/>
  </r>
  <r>
    <d v="2019-08-30T00:00:00"/>
    <x v="3"/>
    <x v="0"/>
    <x v="4"/>
    <n v="7"/>
    <n v="950"/>
    <x v="18"/>
    <x v="18"/>
    <x v="0"/>
  </r>
  <r>
    <d v="2019-09-06T00:00:00"/>
    <x v="0"/>
    <x v="1"/>
    <x v="1"/>
    <n v="8"/>
    <n v="1800"/>
    <x v="3"/>
    <x v="3"/>
    <x v="0"/>
  </r>
  <r>
    <d v="2019-09-13T00:00:00"/>
    <x v="1"/>
    <x v="0"/>
    <x v="0"/>
    <n v="9"/>
    <n v="9500"/>
    <x v="19"/>
    <x v="19"/>
    <x v="0"/>
  </r>
  <r>
    <d v="2019-09-20T00:00:00"/>
    <x v="2"/>
    <x v="3"/>
    <x v="2"/>
    <n v="5"/>
    <n v="3500"/>
    <x v="20"/>
    <x v="20"/>
    <x v="0"/>
  </r>
  <r>
    <d v="2019-09-27T00:00:00"/>
    <x v="3"/>
    <x v="1"/>
    <x v="7"/>
    <n v="4"/>
    <n v="15"/>
    <x v="21"/>
    <x v="21"/>
    <x v="0"/>
  </r>
  <r>
    <d v="2019-10-04T00:00:00"/>
    <x v="0"/>
    <x v="0"/>
    <x v="0"/>
    <n v="3"/>
    <n v="9500"/>
    <x v="0"/>
    <x v="0"/>
    <x v="0"/>
  </r>
  <r>
    <d v="2019-10-11T00:00:00"/>
    <x v="1"/>
    <x v="1"/>
    <x v="1"/>
    <n v="4"/>
    <n v="1800"/>
    <x v="1"/>
    <x v="1"/>
    <x v="0"/>
  </r>
  <r>
    <d v="2019-10-18T00:00:00"/>
    <x v="2"/>
    <x v="1"/>
    <x v="2"/>
    <n v="2"/>
    <n v="3500"/>
    <x v="2"/>
    <x v="2"/>
    <x v="0"/>
  </r>
  <r>
    <d v="2019-10-25T00:00:00"/>
    <x v="3"/>
    <x v="2"/>
    <x v="1"/>
    <n v="8"/>
    <n v="1800"/>
    <x v="3"/>
    <x v="3"/>
    <x v="0"/>
  </r>
  <r>
    <d v="2019-11-01T00:00:00"/>
    <x v="0"/>
    <x v="0"/>
    <x v="4"/>
    <n v="5"/>
    <n v="950"/>
    <x v="4"/>
    <x v="4"/>
    <x v="0"/>
  </r>
  <r>
    <d v="2019-11-08T00:00:00"/>
    <x v="1"/>
    <x v="2"/>
    <x v="5"/>
    <n v="2"/>
    <n v="180"/>
    <x v="5"/>
    <x v="5"/>
    <x v="0"/>
  </r>
  <r>
    <d v="2019-11-15T00:00:00"/>
    <x v="2"/>
    <x v="2"/>
    <x v="6"/>
    <n v="4"/>
    <n v="90"/>
    <x v="5"/>
    <x v="5"/>
    <x v="0"/>
  </r>
  <r>
    <d v="2019-11-22T00:00:00"/>
    <x v="3"/>
    <x v="0"/>
    <x v="5"/>
    <n v="5"/>
    <n v="80"/>
    <x v="6"/>
    <x v="6"/>
    <x v="0"/>
  </r>
  <r>
    <d v="2019-11-29T00:00:00"/>
    <x v="3"/>
    <x v="3"/>
    <x v="8"/>
    <n v="2"/>
    <n v="2900"/>
    <x v="7"/>
    <x v="7"/>
    <x v="0"/>
  </r>
  <r>
    <d v="2019-12-06T00:00:00"/>
    <x v="0"/>
    <x v="2"/>
    <x v="8"/>
    <n v="1"/>
    <n v="2900"/>
    <x v="8"/>
    <x v="8"/>
    <x v="0"/>
  </r>
  <r>
    <d v="2019-12-13T00:00:00"/>
    <x v="1"/>
    <x v="2"/>
    <x v="3"/>
    <n v="3"/>
    <n v="890"/>
    <x v="9"/>
    <x v="9"/>
    <x v="0"/>
  </r>
  <r>
    <d v="2019-12-20T00:00:00"/>
    <x v="2"/>
    <x v="0"/>
    <x v="6"/>
    <n v="5"/>
    <n v="90"/>
    <x v="10"/>
    <x v="10"/>
    <x v="0"/>
  </r>
  <r>
    <d v="2019-12-27T00:00:00"/>
    <x v="3"/>
    <x v="3"/>
    <x v="5"/>
    <n v="1"/>
    <n v="180"/>
    <x v="11"/>
    <x v="11"/>
    <x v="0"/>
  </r>
  <r>
    <d v="2020-01-03T00:00:00"/>
    <x v="0"/>
    <x v="1"/>
    <x v="0"/>
    <n v="1"/>
    <n v="9500"/>
    <x v="12"/>
    <x v="12"/>
    <x v="1"/>
  </r>
  <r>
    <d v="2020-01-10T00:00:00"/>
    <x v="1"/>
    <x v="2"/>
    <x v="7"/>
    <n v="2"/>
    <n v="15"/>
    <x v="13"/>
    <x v="13"/>
    <x v="1"/>
  </r>
  <r>
    <d v="2020-01-17T00:00:00"/>
    <x v="2"/>
    <x v="0"/>
    <x v="8"/>
    <n v="6"/>
    <n v="2900"/>
    <x v="14"/>
    <x v="14"/>
    <x v="1"/>
  </r>
  <r>
    <d v="2020-01-24T00:00:00"/>
    <x v="3"/>
    <x v="2"/>
    <x v="7"/>
    <n v="5"/>
    <n v="15"/>
    <x v="15"/>
    <x v="15"/>
    <x v="1"/>
  </r>
  <r>
    <d v="2020-01-31T00:00:00"/>
    <x v="0"/>
    <x v="0"/>
    <x v="1"/>
    <n v="4"/>
    <n v="1800"/>
    <x v="1"/>
    <x v="1"/>
    <x v="1"/>
  </r>
  <r>
    <d v="2020-02-07T00:00:00"/>
    <x v="2"/>
    <x v="2"/>
    <x v="6"/>
    <n v="4"/>
    <n v="90"/>
    <x v="5"/>
    <x v="5"/>
    <x v="1"/>
  </r>
  <r>
    <d v="2020-02-14T00:00:00"/>
    <x v="3"/>
    <x v="0"/>
    <x v="5"/>
    <n v="5"/>
    <n v="80"/>
    <x v="6"/>
    <x v="6"/>
    <x v="1"/>
  </r>
  <r>
    <d v="2020-02-21T00:00:00"/>
    <x v="3"/>
    <x v="3"/>
    <x v="8"/>
    <n v="2"/>
    <n v="2900"/>
    <x v="7"/>
    <x v="7"/>
    <x v="1"/>
  </r>
  <r>
    <d v="2020-02-28T00:00:00"/>
    <x v="0"/>
    <x v="2"/>
    <x v="8"/>
    <n v="1"/>
    <n v="2900"/>
    <x v="8"/>
    <x v="8"/>
    <x v="1"/>
  </r>
  <r>
    <d v="2020-03-06T00:00:00"/>
    <x v="1"/>
    <x v="2"/>
    <x v="3"/>
    <n v="3"/>
    <n v="890"/>
    <x v="9"/>
    <x v="9"/>
    <x v="1"/>
  </r>
  <r>
    <d v="2020-03-13T00:00:00"/>
    <x v="2"/>
    <x v="0"/>
    <x v="6"/>
    <n v="5"/>
    <n v="90"/>
    <x v="10"/>
    <x v="10"/>
    <x v="1"/>
  </r>
  <r>
    <d v="2020-03-20T00:00:00"/>
    <x v="3"/>
    <x v="3"/>
    <x v="5"/>
    <n v="1"/>
    <n v="180"/>
    <x v="11"/>
    <x v="11"/>
    <x v="1"/>
  </r>
  <r>
    <d v="2020-03-27T00:00:00"/>
    <x v="0"/>
    <x v="1"/>
    <x v="0"/>
    <n v="1"/>
    <n v="9500"/>
    <x v="12"/>
    <x v="12"/>
    <x v="1"/>
  </r>
  <r>
    <d v="2020-04-03T00:00:00"/>
    <x v="1"/>
    <x v="2"/>
    <x v="7"/>
    <n v="2"/>
    <n v="15"/>
    <x v="13"/>
    <x v="13"/>
    <x v="1"/>
  </r>
  <r>
    <d v="2020-04-10T00:00:00"/>
    <x v="2"/>
    <x v="0"/>
    <x v="8"/>
    <n v="6"/>
    <n v="2900"/>
    <x v="14"/>
    <x v="14"/>
    <x v="1"/>
  </r>
  <r>
    <d v="2020-04-17T00:00:00"/>
    <x v="3"/>
    <x v="2"/>
    <x v="7"/>
    <n v="5"/>
    <n v="15"/>
    <x v="15"/>
    <x v="15"/>
    <x v="1"/>
  </r>
  <r>
    <d v="2020-04-24T00:00:00"/>
    <x v="0"/>
    <x v="0"/>
    <x v="1"/>
    <n v="4"/>
    <n v="180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7ADFA-C00F-4065-BEFA-2FA785478A6B}" name="TablaDinámica7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18:M19" firstHeaderRow="0" firstDataRow="1" firstDataCol="0"/>
  <pivotFields count="9">
    <pivotField numFmtId="14" showAll="0"/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numFmtId="169" showAll="0"/>
    <pivotField dataField="1" numFmtId="169" showAll="0">
      <items count="23">
        <item x="13"/>
        <item x="17"/>
        <item x="21"/>
        <item x="15"/>
        <item x="11"/>
        <item x="5"/>
        <item x="6"/>
        <item x="10"/>
        <item x="16"/>
        <item x="9"/>
        <item x="8"/>
        <item x="4"/>
        <item x="7"/>
        <item x="18"/>
        <item x="2"/>
        <item x="1"/>
        <item x="12"/>
        <item x="3"/>
        <item x="14"/>
        <item x="20"/>
        <item x="0"/>
        <item x="19"/>
        <item t="default"/>
      </items>
    </pivotField>
    <pivotField dataField="1" numFmtId="169" showAll="0">
      <items count="23">
        <item x="13"/>
        <item x="17"/>
        <item x="21"/>
        <item x="15"/>
        <item x="11"/>
        <item x="5"/>
        <item x="6"/>
        <item x="10"/>
        <item x="16"/>
        <item x="9"/>
        <item x="8"/>
        <item x="4"/>
        <item x="7"/>
        <item x="18"/>
        <item x="2"/>
        <item x="1"/>
        <item x="12"/>
        <item x="3"/>
        <item x="14"/>
        <item x="20"/>
        <item x="0"/>
        <item x="19"/>
        <item t="default"/>
      </items>
    </pivotField>
    <pivotField numFmtId="1"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Total" fld="7" baseField="0" baseItem="0"/>
    <dataField name="Suma de Meta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7F218-BA0A-4CDD-9D51-37A6ACA9B9A9}" name="TablaDinámica6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L5:N15" firstHeaderRow="0" firstDataRow="1" firstDataCol="1"/>
  <pivotFields count="9">
    <pivotField numFmtId="14" showAll="0"/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0">
        <item x="1"/>
        <item x="0"/>
        <item x="2"/>
        <item x="8"/>
        <item x="6"/>
        <item x="3"/>
        <item x="4"/>
        <item x="5"/>
        <item x="7"/>
        <item t="default"/>
      </items>
    </pivotField>
    <pivotField showAll="0"/>
    <pivotField numFmtId="169" showAll="0"/>
    <pivotField dataField="1" numFmtId="169" showAll="0"/>
    <pivotField dataField="1" numFmtId="169" showAll="0"/>
    <pivotField numFmtId="1" showAll="0">
      <items count="3">
        <item x="0"/>
        <item x="1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etas" fld="6" baseField="0" baseItem="0"/>
    <dataField name="Suma de Total" fld="7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4D608-11CD-468A-AB97-D6802E20E4B9}" name="TablaDinámica8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L25:M30" firstHeaderRow="1" firstDataRow="1" firstDataCol="1"/>
  <pivotFields count="9">
    <pivotField numFmtId="14" showAll="0"/>
    <pivotField axis="axisRow" showAll="0">
      <items count="5">
        <item x="0"/>
        <item x="3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69" showAll="0"/>
    <pivotField numFmtId="169" showAll="0"/>
    <pivotField numFmtId="169" showAll="0"/>
    <pivotField numFmtId="1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4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FBCAA-5D1E-4540-B4A6-106687283298}" name="TablaDinámica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 Productos">
  <location ref="O8:P18" firstHeaderRow="1" firstDataRow="1" firstDataCol="1"/>
  <pivotFields count="9">
    <pivotField numFmtId="14" showAll="0"/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 measureFilter="1">
      <items count="10">
        <item x="1"/>
        <item x="0"/>
        <item x="2"/>
        <item x="8"/>
        <item x="6"/>
        <item x="3"/>
        <item x="4"/>
        <item x="5"/>
        <item x="7"/>
        <item t="default"/>
      </items>
    </pivotField>
    <pivotField showAll="0"/>
    <pivotField numFmtId="169" showAll="0"/>
    <pivotField numFmtId="169" showAll="0"/>
    <pivotField dataField="1" numFmtId="169" showAll="0"/>
    <pivotField numFmtId="1" showAll="0">
      <items count="3">
        <item x="0"/>
        <item x="1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 Total" fld="7" baseField="0" baseItem="0" numFmtId="170"/>
  </dataFields>
  <formats count="5">
    <format dxfId="4">
      <pivotArea outline="0" collapsedLevelsAreSubtotals="1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7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474FFE4-FCF2-4F64-B9FA-B24A4E079666}" sourceName="Año">
  <pivotTables>
    <pivotTable tabId="206" name="TablaDinámica5"/>
    <pivotTable tabId="205" name="TablaDinámica6"/>
    <pivotTable tabId="205" name="TablaDinámica7"/>
    <pivotTable tabId="205" name="TablaDinámica8"/>
  </pivotTables>
  <data>
    <tabular pivotCacheId="82793206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DD9C5B17-DD28-4936-9A1C-6CE1EB1BDF12}" sourceName="Tienda">
  <pivotTables>
    <pivotTable tabId="206" name="TablaDinámica5"/>
    <pivotTable tabId="205" name="TablaDinámica6"/>
    <pivotTable tabId="205" name="TablaDinámica7"/>
    <pivotTable tabId="205" name="TablaDinámica8"/>
  </pivotTables>
  <data>
    <tabular pivotCacheId="827932064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76C72DB6-9645-46B3-BC17-AAAAB162A1C8}" sourceName="Vendedor">
  <pivotTables>
    <pivotTable tabId="205" name="TablaDinámica8"/>
    <pivotTable tabId="206" name="TablaDinámica5"/>
    <pivotTable tabId="205" name="TablaDinámica6"/>
    <pivotTable tabId="205" name="TablaDinámica7"/>
  </pivotTables>
  <data>
    <tabular pivotCacheId="827932064">
      <items count="4">
        <i x="0" s="1"/>
        <i x="3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EF038B9A-96F8-4008-9989-4869BEA89545}" cache="SegmentaciónDeDatos_Año" caption="Año" columnCount="2" style="SlicerStyleLight6" rowHeight="241300"/>
  <slicer name="Tienda" xr10:uid="{EBAC726B-1028-4533-A657-C77DE127161C}" cache="SegmentaciónDeDatos_Tienda" caption="Tienda" style="SlicerStyleLight6" rowHeight="241300"/>
  <slicer name="Vendedor" xr10:uid="{0D705758-098D-4B39-B818-5B7DCEE3B288}" cache="SegmentaciónDeDatos_Vendedor" caption="Vendedor" columnCount="4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8EFE7-1734-4630-BE43-40C4C10A401B}" name="BD" displayName="BD" ref="B2:J61" totalsRowShown="0" headerRowDxfId="16" dataDxfId="15" tableBorderDxfId="14">
  <autoFilter ref="B2:J61" xr:uid="{79A8EFE7-1734-4630-BE43-40C4C10A401B}"/>
  <tableColumns count="9">
    <tableColumn id="1" xr3:uid="{6F7BF742-CCD7-4B98-8EF1-ED59C09989A7}" name="Fecha" dataDxfId="13"/>
    <tableColumn id="2" xr3:uid="{EF4D355F-0C47-496A-8570-8451DA4E553E}" name="Vendedor" dataDxfId="12"/>
    <tableColumn id="3" xr3:uid="{9634A88A-FC43-47E1-BDC5-7198BFC4E46B}" name="Tienda" dataDxfId="11"/>
    <tableColumn id="4" xr3:uid="{4D6EE918-27B3-4133-B491-825C9E0ABF01}" name="Producto" dataDxfId="10"/>
    <tableColumn id="5" xr3:uid="{71EEBE8C-9AA2-4B0B-BA59-6A08063BA715}" name="Cantidad" dataDxfId="9"/>
    <tableColumn id="6" xr3:uid="{B67396BF-EC86-48BC-9AB1-08EFA3364F39}" name="Precio" dataDxfId="8"/>
    <tableColumn id="7" xr3:uid="{ABF8C08C-0D22-43FD-9F29-14CB5BBA0C14}" name="Metas" dataDxfId="7">
      <calculatedColumnFormula>I3+I3*0.15</calculatedColumnFormula>
    </tableColumn>
    <tableColumn id="8" xr3:uid="{35C5EDD8-6D73-466E-9CF0-DAD6AA22F8D2}" name="Total" dataDxfId="6">
      <calculatedColumnFormula>F3*G3</calculatedColumnFormula>
    </tableColumn>
    <tableColumn id="9" xr3:uid="{158B544D-19FC-421F-8E76-31D46E74665F}" name="Año" dataDxfId="5">
      <calculatedColumnFormula>YEAR(B3)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chcommunity.microsoft.com/t5/excel/ct-p/excel_cat" TargetMode="External"/><Relationship Id="rId2" Type="http://schemas.openxmlformats.org/officeDocument/2006/relationships/hyperlink" Target="https://support.office.com/es-ES/article/ideas-in-excel-3223aab8-f543-4fda-85ed-76bb0295ffc4?ui=es-ES&amp;rs=en-001&amp;ad=us" TargetMode="External"/><Relationship Id="rId1" Type="http://schemas.openxmlformats.org/officeDocument/2006/relationships/hyperlink" Target="https://support.office.com/es-ES/article/add-a-pie-chart-1a5f08ae-ba40-46f2-9ed0-ff84873b7863?ui=es-ES&amp;rs=en-001&amp;ad=u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upport.office.com/es-ES/article/create-a-chart-from-start-to-finish-0baf399e-dd61-4e18-8a73-b3fd5d5680c2?ui=es-ES&amp;rs=en-001&amp;ad=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ws_LearnMore">
    <tabColor rgb="FF1E7346"/>
  </sheetPr>
  <dimension ref="A1:B8"/>
  <sheetViews>
    <sheetView showGridLines="0" showRowColHeaders="0" zoomScaleNormal="100" workbookViewId="0">
      <selection activeCell="I12" sqref="I12"/>
    </sheetView>
  </sheetViews>
  <sheetFormatPr baseColWidth="10" defaultColWidth="8.85546875" defaultRowHeight="14.85" customHeight="1" x14ac:dyDescent="0.25"/>
  <cols>
    <col min="1" max="1" width="8.85546875" style="1"/>
    <col min="2" max="2" width="95.140625" style="2" customWidth="1"/>
    <col min="3" max="16384" width="8.85546875" style="2"/>
  </cols>
  <sheetData>
    <row r="1" spans="1:2" ht="14.85" customHeight="1" x14ac:dyDescent="0.25">
      <c r="A1" s="6" t="s">
        <v>1</v>
      </c>
    </row>
    <row r="2" spans="1:2" s="3" customFormat="1" ht="14.85" customHeight="1" x14ac:dyDescent="0.3">
      <c r="A2" s="6" t="s">
        <v>2</v>
      </c>
      <c r="B2" s="2"/>
    </row>
    <row r="3" spans="1:2" s="3" customFormat="1" ht="14.85" customHeight="1" x14ac:dyDescent="0.3">
      <c r="A3" s="6" t="s">
        <v>3</v>
      </c>
      <c r="B3" s="2"/>
    </row>
    <row r="4" spans="1:2" s="4" customFormat="1" ht="14.85" customHeight="1" x14ac:dyDescent="0.7">
      <c r="A4" s="6" t="s">
        <v>4</v>
      </c>
      <c r="B4" s="2"/>
    </row>
    <row r="5" spans="1:2" s="5" customFormat="1" ht="14.85" customHeight="1" x14ac:dyDescent="0.25">
      <c r="A5" s="6" t="s">
        <v>6</v>
      </c>
      <c r="B5" s="2"/>
    </row>
    <row r="6" spans="1:2" ht="14.85" customHeight="1" x14ac:dyDescent="0.25">
      <c r="A6" s="6" t="s">
        <v>5</v>
      </c>
    </row>
    <row r="7" spans="1:2" ht="14.85" customHeight="1" x14ac:dyDescent="0.25">
      <c r="A7" s="6"/>
    </row>
    <row r="8" spans="1:2" ht="14.85" customHeight="1" x14ac:dyDescent="0.25">
      <c r="A8" s="6"/>
    </row>
  </sheetData>
  <hyperlinks>
    <hyperlink ref="A3" r:id="rId1" xr:uid="{00000000-0004-0000-1A00-000000000000}"/>
    <hyperlink ref="A4" r:id="rId2" xr:uid="{00000000-0004-0000-1A00-000001000000}"/>
    <hyperlink ref="A6" r:id="rId3" xr:uid="{00000000-0004-0000-1A00-000003000000}"/>
    <hyperlink ref="A5" r:id="rId4" xr:uid="{F416CC7E-9A67-41BC-9937-215BD473F817}"/>
  </hyperlinks>
  <pageMargins left="0.7" right="0.7" top="0.75" bottom="0.75" header="0.3" footer="0.3"/>
  <pageSetup paperSize="9" fitToHeight="0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1098-2B58-49F9-B939-4F49A9F91BEB}">
  <sheetPr codeName="Hoja1"/>
  <dimension ref="B2:N61"/>
  <sheetViews>
    <sheetView showGridLines="0" workbookViewId="0">
      <selection activeCell="I65" sqref="I65"/>
    </sheetView>
  </sheetViews>
  <sheetFormatPr baseColWidth="10" defaultRowHeight="15" x14ac:dyDescent="0.25"/>
  <cols>
    <col min="2" max="2" width="16.28515625" customWidth="1"/>
    <col min="3" max="3" width="20" customWidth="1"/>
    <col min="4" max="4" width="21.140625" customWidth="1"/>
    <col min="5" max="5" width="17.85546875" customWidth="1"/>
    <col min="6" max="6" width="19.7109375" style="18" customWidth="1"/>
    <col min="7" max="7" width="20.140625" style="19" customWidth="1"/>
    <col min="8" max="8" width="21.7109375" style="21" customWidth="1"/>
    <col min="9" max="9" width="20.140625" style="21" customWidth="1"/>
    <col min="12" max="12" width="17.5703125" bestFit="1" customWidth="1"/>
    <col min="13" max="13" width="17" bestFit="1" customWidth="1"/>
    <col min="14" max="14" width="13.42578125" bestFit="1" customWidth="1"/>
    <col min="15" max="16" width="7.42578125" bestFit="1" customWidth="1"/>
    <col min="17" max="20" width="8.42578125" bestFit="1" customWidth="1"/>
    <col min="21" max="28" width="10" bestFit="1" customWidth="1"/>
    <col min="29" max="34" width="11" bestFit="1" customWidth="1"/>
    <col min="35" max="35" width="12.5703125" bestFit="1" customWidth="1"/>
    <col min="36" max="36" width="11.85546875" bestFit="1" customWidth="1"/>
    <col min="37" max="37" width="14.85546875" bestFit="1" customWidth="1"/>
    <col min="38" max="38" width="11.85546875" bestFit="1" customWidth="1"/>
    <col min="39" max="39" width="14.85546875" bestFit="1" customWidth="1"/>
    <col min="40" max="40" width="11.85546875" bestFit="1" customWidth="1"/>
    <col min="41" max="41" width="14.85546875" bestFit="1" customWidth="1"/>
    <col min="42" max="42" width="11.85546875" bestFit="1" customWidth="1"/>
    <col min="43" max="43" width="14.85546875" bestFit="1" customWidth="1"/>
    <col min="44" max="44" width="11.85546875" bestFit="1" customWidth="1"/>
    <col min="45" max="45" width="14.85546875" bestFit="1" customWidth="1"/>
    <col min="46" max="46" width="12.85546875" bestFit="1" customWidth="1"/>
    <col min="47" max="47" width="15.85546875" bestFit="1" customWidth="1"/>
    <col min="48" max="48" width="12.85546875" bestFit="1" customWidth="1"/>
    <col min="49" max="49" width="15.85546875" bestFit="1" customWidth="1"/>
    <col min="50" max="50" width="12.85546875" bestFit="1" customWidth="1"/>
    <col min="51" max="51" width="15.85546875" bestFit="1" customWidth="1"/>
    <col min="52" max="52" width="12.85546875" bestFit="1" customWidth="1"/>
    <col min="53" max="53" width="15.85546875" bestFit="1" customWidth="1"/>
    <col min="54" max="54" width="12.85546875" bestFit="1" customWidth="1"/>
    <col min="55" max="55" width="15.85546875" bestFit="1" customWidth="1"/>
    <col min="56" max="56" width="12.5703125" bestFit="1" customWidth="1"/>
  </cols>
  <sheetData>
    <row r="2" spans="2:14" ht="34.5" customHeight="1" x14ac:dyDescent="0.25">
      <c r="B2" s="14" t="s">
        <v>7</v>
      </c>
      <c r="C2" s="14" t="s">
        <v>0</v>
      </c>
      <c r="D2" s="14" t="s">
        <v>8</v>
      </c>
      <c r="E2" s="14" t="s">
        <v>9</v>
      </c>
      <c r="F2" s="15" t="s">
        <v>27</v>
      </c>
      <c r="G2" s="20" t="s">
        <v>28</v>
      </c>
      <c r="H2" s="20" t="s">
        <v>31</v>
      </c>
      <c r="I2" s="20" t="s">
        <v>29</v>
      </c>
      <c r="J2" s="20" t="s">
        <v>30</v>
      </c>
    </row>
    <row r="3" spans="2:14" ht="21.95" customHeight="1" x14ac:dyDescent="0.25">
      <c r="B3" s="26">
        <v>43539</v>
      </c>
      <c r="C3" s="9" t="s">
        <v>10</v>
      </c>
      <c r="D3" s="9" t="s">
        <v>11</v>
      </c>
      <c r="E3" s="9" t="s">
        <v>12</v>
      </c>
      <c r="F3" s="16">
        <v>3</v>
      </c>
      <c r="G3" s="10">
        <v>9500</v>
      </c>
      <c r="H3" s="10">
        <f t="shared" ref="H3:H34" si="0">I3+I3*0.15</f>
        <v>32775</v>
      </c>
      <c r="I3" s="10">
        <f t="shared" ref="I3:I34" si="1">F3*G3</f>
        <v>28500</v>
      </c>
      <c r="J3" s="22">
        <f>YEAR(B3)</f>
        <v>2019</v>
      </c>
    </row>
    <row r="4" spans="2:14" ht="21.95" customHeight="1" x14ac:dyDescent="0.25">
      <c r="B4" s="27">
        <v>43546</v>
      </c>
      <c r="C4" s="7" t="s">
        <v>13</v>
      </c>
      <c r="D4" s="7" t="s">
        <v>14</v>
      </c>
      <c r="E4" s="7" t="s">
        <v>15</v>
      </c>
      <c r="F4" s="17">
        <v>4</v>
      </c>
      <c r="G4" s="8">
        <v>1800</v>
      </c>
      <c r="H4" s="13">
        <f t="shared" si="0"/>
        <v>8280</v>
      </c>
      <c r="I4" s="13">
        <f t="shared" si="1"/>
        <v>7200</v>
      </c>
      <c r="J4" s="23">
        <f t="shared" ref="J4:J61" si="2">YEAR(B4)</f>
        <v>2019</v>
      </c>
    </row>
    <row r="5" spans="2:14" ht="21.95" customHeight="1" x14ac:dyDescent="0.25">
      <c r="B5" s="26">
        <v>43553</v>
      </c>
      <c r="C5" s="9" t="s">
        <v>16</v>
      </c>
      <c r="D5" s="9" t="s">
        <v>14</v>
      </c>
      <c r="E5" s="9" t="s">
        <v>17</v>
      </c>
      <c r="F5" s="16">
        <v>2</v>
      </c>
      <c r="G5" s="10">
        <v>3500</v>
      </c>
      <c r="H5" s="10">
        <f t="shared" si="0"/>
        <v>8050</v>
      </c>
      <c r="I5" s="10">
        <f t="shared" si="1"/>
        <v>7000</v>
      </c>
      <c r="J5" s="22">
        <f t="shared" si="2"/>
        <v>2019</v>
      </c>
      <c r="L5" s="34" t="s">
        <v>36</v>
      </c>
      <c r="M5" t="s">
        <v>41</v>
      </c>
      <c r="N5" t="s">
        <v>38</v>
      </c>
    </row>
    <row r="6" spans="2:14" ht="21.95" customHeight="1" x14ac:dyDescent="0.25">
      <c r="B6" s="26">
        <v>43560</v>
      </c>
      <c r="C6" s="7" t="s">
        <v>18</v>
      </c>
      <c r="D6" s="7" t="s">
        <v>19</v>
      </c>
      <c r="E6" s="24" t="s">
        <v>25</v>
      </c>
      <c r="F6" s="17">
        <v>8</v>
      </c>
      <c r="G6" s="8">
        <v>1800</v>
      </c>
      <c r="H6" s="13">
        <f t="shared" si="0"/>
        <v>16560</v>
      </c>
      <c r="I6" s="13">
        <f t="shared" si="1"/>
        <v>14400</v>
      </c>
      <c r="J6" s="23">
        <f t="shared" si="2"/>
        <v>2019</v>
      </c>
      <c r="K6" s="11"/>
      <c r="L6" s="35" t="s">
        <v>15</v>
      </c>
      <c r="M6">
        <v>74520</v>
      </c>
      <c r="N6">
        <v>64800</v>
      </c>
    </row>
    <row r="7" spans="2:14" ht="21.95" customHeight="1" x14ac:dyDescent="0.25">
      <c r="B7" s="27">
        <v>43567</v>
      </c>
      <c r="C7" s="9" t="s">
        <v>10</v>
      </c>
      <c r="D7" s="9" t="s">
        <v>11</v>
      </c>
      <c r="E7" s="9" t="s">
        <v>20</v>
      </c>
      <c r="F7" s="16">
        <v>5</v>
      </c>
      <c r="G7" s="10">
        <v>950</v>
      </c>
      <c r="H7" s="10">
        <f t="shared" si="0"/>
        <v>5462.5</v>
      </c>
      <c r="I7" s="10">
        <f t="shared" si="1"/>
        <v>4750</v>
      </c>
      <c r="J7" s="22">
        <f t="shared" si="2"/>
        <v>2019</v>
      </c>
      <c r="K7" s="11"/>
      <c r="L7" s="35" t="s">
        <v>12</v>
      </c>
      <c r="M7">
        <v>196684.5</v>
      </c>
      <c r="N7">
        <v>171030</v>
      </c>
    </row>
    <row r="8" spans="2:14" x14ac:dyDescent="0.25">
      <c r="B8" s="26">
        <v>43574</v>
      </c>
      <c r="C8" s="7" t="s">
        <v>13</v>
      </c>
      <c r="D8" s="7" t="s">
        <v>19</v>
      </c>
      <c r="E8" s="7" t="s">
        <v>21</v>
      </c>
      <c r="F8" s="17">
        <v>2</v>
      </c>
      <c r="G8" s="8">
        <v>180</v>
      </c>
      <c r="H8" s="13">
        <f t="shared" si="0"/>
        <v>414</v>
      </c>
      <c r="I8" s="13">
        <f t="shared" si="1"/>
        <v>360</v>
      </c>
      <c r="J8" s="23">
        <f t="shared" si="2"/>
        <v>2019</v>
      </c>
      <c r="K8" s="11"/>
      <c r="L8" s="35" t="s">
        <v>17</v>
      </c>
      <c r="M8">
        <v>36225</v>
      </c>
      <c r="N8">
        <v>31500</v>
      </c>
    </row>
    <row r="9" spans="2:14" x14ac:dyDescent="0.25">
      <c r="B9" s="26">
        <v>43581</v>
      </c>
      <c r="C9" s="9" t="s">
        <v>16</v>
      </c>
      <c r="D9" s="9" t="s">
        <v>19</v>
      </c>
      <c r="E9" s="9" t="s">
        <v>22</v>
      </c>
      <c r="F9" s="16">
        <v>4</v>
      </c>
      <c r="G9" s="10">
        <v>90</v>
      </c>
      <c r="H9" s="10">
        <f t="shared" si="0"/>
        <v>414</v>
      </c>
      <c r="I9" s="10">
        <f t="shared" si="1"/>
        <v>360</v>
      </c>
      <c r="J9" s="22">
        <f t="shared" si="2"/>
        <v>2019</v>
      </c>
      <c r="K9" s="11"/>
      <c r="L9" s="35" t="s">
        <v>24</v>
      </c>
      <c r="M9">
        <v>100050</v>
      </c>
      <c r="N9">
        <v>87000</v>
      </c>
    </row>
    <row r="10" spans="2:14" ht="21.95" customHeight="1" x14ac:dyDescent="0.25">
      <c r="B10" s="27">
        <v>43588</v>
      </c>
      <c r="C10" s="7" t="s">
        <v>18</v>
      </c>
      <c r="D10" s="7" t="s">
        <v>11</v>
      </c>
      <c r="E10" s="7" t="s">
        <v>21</v>
      </c>
      <c r="F10" s="17">
        <v>5</v>
      </c>
      <c r="G10" s="8">
        <v>80</v>
      </c>
      <c r="H10" s="13">
        <f t="shared" si="0"/>
        <v>460</v>
      </c>
      <c r="I10" s="13">
        <f t="shared" si="1"/>
        <v>400</v>
      </c>
      <c r="J10" s="23">
        <f t="shared" si="2"/>
        <v>2019</v>
      </c>
      <c r="K10" s="11"/>
      <c r="L10" s="35" t="s">
        <v>22</v>
      </c>
      <c r="M10">
        <v>2794.5</v>
      </c>
      <c r="N10">
        <v>2430</v>
      </c>
    </row>
    <row r="11" spans="2:14" ht="21.95" customHeight="1" x14ac:dyDescent="0.25">
      <c r="B11" s="26">
        <v>43595</v>
      </c>
      <c r="C11" s="9" t="s">
        <v>18</v>
      </c>
      <c r="D11" s="9" t="s">
        <v>23</v>
      </c>
      <c r="E11" s="9" t="s">
        <v>25</v>
      </c>
      <c r="F11" s="16">
        <v>2</v>
      </c>
      <c r="G11" s="10">
        <v>2900</v>
      </c>
      <c r="H11" s="10">
        <f t="shared" si="0"/>
        <v>6670</v>
      </c>
      <c r="I11" s="10">
        <f t="shared" si="1"/>
        <v>5800</v>
      </c>
      <c r="J11" s="22">
        <f t="shared" si="2"/>
        <v>2019</v>
      </c>
      <c r="K11" s="11"/>
      <c r="L11" s="35" t="s">
        <v>25</v>
      </c>
      <c r="M11">
        <v>35776.5</v>
      </c>
      <c r="N11">
        <v>31110</v>
      </c>
    </row>
    <row r="12" spans="2:14" ht="21.95" customHeight="1" x14ac:dyDescent="0.25">
      <c r="B12" s="26">
        <v>43602</v>
      </c>
      <c r="C12" s="7" t="s">
        <v>10</v>
      </c>
      <c r="D12" s="7" t="s">
        <v>19</v>
      </c>
      <c r="E12" s="24" t="s">
        <v>25</v>
      </c>
      <c r="F12" s="17">
        <v>1</v>
      </c>
      <c r="G12" s="8">
        <v>2900</v>
      </c>
      <c r="H12" s="13">
        <f t="shared" si="0"/>
        <v>3335</v>
      </c>
      <c r="I12" s="13">
        <f t="shared" si="1"/>
        <v>2900</v>
      </c>
      <c r="J12" s="23">
        <f t="shared" si="2"/>
        <v>2019</v>
      </c>
      <c r="K12" s="11"/>
      <c r="L12" s="35" t="s">
        <v>20</v>
      </c>
      <c r="M12">
        <v>37145</v>
      </c>
      <c r="N12">
        <v>32300</v>
      </c>
    </row>
    <row r="13" spans="2:14" ht="21.95" customHeight="1" x14ac:dyDescent="0.25">
      <c r="B13" s="27">
        <v>43609</v>
      </c>
      <c r="C13" s="9" t="s">
        <v>13</v>
      </c>
      <c r="D13" s="9" t="s">
        <v>19</v>
      </c>
      <c r="E13" s="9" t="s">
        <v>25</v>
      </c>
      <c r="F13" s="16">
        <v>3</v>
      </c>
      <c r="G13" s="10">
        <v>890</v>
      </c>
      <c r="H13" s="10">
        <f t="shared" si="0"/>
        <v>3070.5</v>
      </c>
      <c r="I13" s="10">
        <f t="shared" si="1"/>
        <v>2670</v>
      </c>
      <c r="J13" s="22">
        <f t="shared" si="2"/>
        <v>2019</v>
      </c>
      <c r="K13" s="11"/>
      <c r="L13" s="35" t="s">
        <v>21</v>
      </c>
      <c r="M13">
        <v>2829</v>
      </c>
      <c r="N13">
        <v>2460</v>
      </c>
    </row>
    <row r="14" spans="2:14" ht="21.95" customHeight="1" x14ac:dyDescent="0.25">
      <c r="B14" s="26">
        <v>43616</v>
      </c>
      <c r="C14" s="7" t="s">
        <v>16</v>
      </c>
      <c r="D14" s="7" t="s">
        <v>11</v>
      </c>
      <c r="E14" s="7" t="s">
        <v>22</v>
      </c>
      <c r="F14" s="17">
        <v>5</v>
      </c>
      <c r="G14" s="8">
        <v>90</v>
      </c>
      <c r="H14" s="13">
        <f t="shared" si="0"/>
        <v>517.5</v>
      </c>
      <c r="I14" s="13">
        <f t="shared" si="1"/>
        <v>450</v>
      </c>
      <c r="J14" s="23">
        <f t="shared" si="2"/>
        <v>2019</v>
      </c>
      <c r="K14" s="11"/>
      <c r="L14" s="35" t="s">
        <v>26</v>
      </c>
      <c r="M14">
        <v>483</v>
      </c>
      <c r="N14">
        <v>420</v>
      </c>
    </row>
    <row r="15" spans="2:14" ht="21.95" customHeight="1" x14ac:dyDescent="0.25">
      <c r="B15" s="26">
        <v>43623</v>
      </c>
      <c r="C15" s="9" t="s">
        <v>18</v>
      </c>
      <c r="D15" s="9" t="s">
        <v>23</v>
      </c>
      <c r="E15" s="9" t="s">
        <v>21</v>
      </c>
      <c r="F15" s="16">
        <v>1</v>
      </c>
      <c r="G15" s="10">
        <v>180</v>
      </c>
      <c r="H15" s="10">
        <f t="shared" si="0"/>
        <v>207</v>
      </c>
      <c r="I15" s="10">
        <f t="shared" si="1"/>
        <v>180</v>
      </c>
      <c r="J15" s="22">
        <f t="shared" si="2"/>
        <v>2019</v>
      </c>
      <c r="K15" s="11"/>
      <c r="L15" s="35" t="s">
        <v>37</v>
      </c>
      <c r="M15">
        <v>486507.5</v>
      </c>
      <c r="N15">
        <v>423050</v>
      </c>
    </row>
    <row r="16" spans="2:14" ht="21.95" customHeight="1" x14ac:dyDescent="0.25">
      <c r="B16" s="27">
        <v>43630</v>
      </c>
      <c r="C16" s="7" t="s">
        <v>10</v>
      </c>
      <c r="D16" s="7" t="s">
        <v>14</v>
      </c>
      <c r="E16" s="7" t="s">
        <v>12</v>
      </c>
      <c r="F16" s="17">
        <v>1</v>
      </c>
      <c r="G16" s="8">
        <v>9500</v>
      </c>
      <c r="H16" s="13">
        <f t="shared" si="0"/>
        <v>10925</v>
      </c>
      <c r="I16" s="13">
        <f t="shared" si="1"/>
        <v>9500</v>
      </c>
      <c r="J16" s="23">
        <f t="shared" si="2"/>
        <v>2019</v>
      </c>
      <c r="K16" s="11"/>
    </row>
    <row r="17" spans="2:13" ht="21.95" customHeight="1" x14ac:dyDescent="0.25">
      <c r="B17" s="26">
        <v>43637</v>
      </c>
      <c r="C17" s="9" t="s">
        <v>13</v>
      </c>
      <c r="D17" s="9" t="s">
        <v>19</v>
      </c>
      <c r="E17" s="9" t="s">
        <v>26</v>
      </c>
      <c r="F17" s="16">
        <v>2</v>
      </c>
      <c r="G17" s="10">
        <v>15</v>
      </c>
      <c r="H17" s="10">
        <f t="shared" si="0"/>
        <v>34.5</v>
      </c>
      <c r="I17" s="10">
        <f t="shared" si="1"/>
        <v>30</v>
      </c>
      <c r="J17" s="22">
        <f t="shared" si="2"/>
        <v>2019</v>
      </c>
      <c r="K17" s="11"/>
    </row>
    <row r="18" spans="2:13" ht="21.95" customHeight="1" x14ac:dyDescent="0.25">
      <c r="B18" s="26">
        <v>43644</v>
      </c>
      <c r="C18" s="7" t="s">
        <v>16</v>
      </c>
      <c r="D18" s="7" t="s">
        <v>11</v>
      </c>
      <c r="E18" s="7" t="s">
        <v>24</v>
      </c>
      <c r="F18" s="17">
        <v>6</v>
      </c>
      <c r="G18" s="8">
        <v>2900</v>
      </c>
      <c r="H18" s="13">
        <f t="shared" si="0"/>
        <v>20010</v>
      </c>
      <c r="I18" s="13">
        <f t="shared" si="1"/>
        <v>17400</v>
      </c>
      <c r="J18" s="23">
        <f t="shared" si="2"/>
        <v>2019</v>
      </c>
      <c r="K18" s="11"/>
      <c r="L18" t="s">
        <v>38</v>
      </c>
      <c r="M18" t="s">
        <v>41</v>
      </c>
    </row>
    <row r="19" spans="2:13" ht="21.95" customHeight="1" x14ac:dyDescent="0.25">
      <c r="B19" s="27">
        <v>43651</v>
      </c>
      <c r="C19" s="9" t="s">
        <v>18</v>
      </c>
      <c r="D19" s="9" t="s">
        <v>19</v>
      </c>
      <c r="E19" s="9" t="s">
        <v>26</v>
      </c>
      <c r="F19" s="16">
        <v>5</v>
      </c>
      <c r="G19" s="10">
        <v>15</v>
      </c>
      <c r="H19" s="10">
        <f t="shared" si="0"/>
        <v>86.25</v>
      </c>
      <c r="I19" s="10">
        <f t="shared" si="1"/>
        <v>75</v>
      </c>
      <c r="J19" s="22">
        <f t="shared" si="2"/>
        <v>2019</v>
      </c>
      <c r="K19" s="11"/>
      <c r="L19">
        <v>423050</v>
      </c>
      <c r="M19">
        <v>486507.5</v>
      </c>
    </row>
    <row r="20" spans="2:13" ht="21.95" customHeight="1" x14ac:dyDescent="0.25">
      <c r="B20" s="26">
        <v>43658</v>
      </c>
      <c r="C20" s="7" t="s">
        <v>10</v>
      </c>
      <c r="D20" s="7" t="s">
        <v>11</v>
      </c>
      <c r="E20" s="7" t="s">
        <v>15</v>
      </c>
      <c r="F20" s="17">
        <v>4</v>
      </c>
      <c r="G20" s="8">
        <v>1800</v>
      </c>
      <c r="H20" s="13">
        <f t="shared" si="0"/>
        <v>8280</v>
      </c>
      <c r="I20" s="13">
        <f t="shared" si="1"/>
        <v>7200</v>
      </c>
      <c r="J20" s="23">
        <f t="shared" si="2"/>
        <v>2019</v>
      </c>
      <c r="K20" s="11"/>
    </row>
    <row r="21" spans="2:13" ht="21.95" customHeight="1" x14ac:dyDescent="0.25">
      <c r="B21" s="26">
        <v>43665</v>
      </c>
      <c r="C21" s="9" t="s">
        <v>13</v>
      </c>
      <c r="D21" s="9" t="s">
        <v>23</v>
      </c>
      <c r="E21" s="9" t="s">
        <v>20</v>
      </c>
      <c r="F21" s="16">
        <v>10</v>
      </c>
      <c r="G21" s="10">
        <v>950</v>
      </c>
      <c r="H21" s="10">
        <f t="shared" si="0"/>
        <v>10925</v>
      </c>
      <c r="I21" s="10">
        <f t="shared" si="1"/>
        <v>9500</v>
      </c>
      <c r="J21" s="22">
        <f t="shared" si="2"/>
        <v>2019</v>
      </c>
      <c r="K21" s="11"/>
      <c r="L21" s="36">
        <v>486507.5</v>
      </c>
      <c r="M21" s="25">
        <v>1</v>
      </c>
    </row>
    <row r="22" spans="2:13" x14ac:dyDescent="0.25">
      <c r="B22" s="27">
        <v>43672</v>
      </c>
      <c r="C22" s="7" t="s">
        <v>16</v>
      </c>
      <c r="D22" s="7" t="s">
        <v>11</v>
      </c>
      <c r="E22" s="7" t="s">
        <v>12</v>
      </c>
      <c r="F22" s="17">
        <v>2</v>
      </c>
      <c r="G22" s="8">
        <v>15</v>
      </c>
      <c r="H22" s="13">
        <f t="shared" si="0"/>
        <v>34.5</v>
      </c>
      <c r="I22" s="13">
        <f t="shared" si="1"/>
        <v>30</v>
      </c>
      <c r="J22" s="23">
        <f t="shared" si="2"/>
        <v>2019</v>
      </c>
      <c r="K22" s="12"/>
      <c r="L22" s="36">
        <v>423050</v>
      </c>
      <c r="M22" s="25">
        <f>L22*M21/L21</f>
        <v>0.86956521739130432</v>
      </c>
    </row>
    <row r="23" spans="2:13" x14ac:dyDescent="0.25">
      <c r="B23" s="26">
        <v>43679</v>
      </c>
      <c r="C23" s="9" t="s">
        <v>18</v>
      </c>
      <c r="D23" s="9" t="s">
        <v>19</v>
      </c>
      <c r="E23" s="9" t="s">
        <v>20</v>
      </c>
      <c r="F23" s="16">
        <v>2</v>
      </c>
      <c r="G23" s="10">
        <v>950</v>
      </c>
      <c r="H23" s="10">
        <f t="shared" si="0"/>
        <v>2185</v>
      </c>
      <c r="I23" s="10">
        <f t="shared" si="1"/>
        <v>1900</v>
      </c>
      <c r="J23" s="22">
        <f t="shared" si="2"/>
        <v>2019</v>
      </c>
      <c r="K23" s="12"/>
    </row>
    <row r="24" spans="2:13" x14ac:dyDescent="0.25">
      <c r="B24" s="26">
        <v>43686</v>
      </c>
      <c r="C24" s="7" t="s">
        <v>10</v>
      </c>
      <c r="D24" s="7" t="s">
        <v>23</v>
      </c>
      <c r="E24" s="7" t="s">
        <v>26</v>
      </c>
      <c r="F24" s="17">
        <v>3</v>
      </c>
      <c r="G24" s="8">
        <v>15</v>
      </c>
      <c r="H24" s="13">
        <f t="shared" si="0"/>
        <v>51.75</v>
      </c>
      <c r="I24" s="13">
        <f t="shared" si="1"/>
        <v>45</v>
      </c>
      <c r="J24" s="23">
        <f t="shared" si="2"/>
        <v>2019</v>
      </c>
      <c r="K24" s="12"/>
    </row>
    <row r="25" spans="2:13" ht="21.95" customHeight="1" x14ac:dyDescent="0.25">
      <c r="B25" s="27">
        <v>43693</v>
      </c>
      <c r="C25" s="9" t="s">
        <v>13</v>
      </c>
      <c r="D25" s="9" t="s">
        <v>19</v>
      </c>
      <c r="E25" s="9" t="s">
        <v>20</v>
      </c>
      <c r="F25" s="16">
        <v>5</v>
      </c>
      <c r="G25" s="10">
        <v>950</v>
      </c>
      <c r="H25" s="10">
        <f t="shared" si="0"/>
        <v>5462.5</v>
      </c>
      <c r="I25" s="10">
        <f t="shared" si="1"/>
        <v>4750</v>
      </c>
      <c r="J25" s="22">
        <f t="shared" si="2"/>
        <v>2019</v>
      </c>
      <c r="K25" s="11"/>
      <c r="L25" s="34" t="s">
        <v>36</v>
      </c>
      <c r="M25" t="s">
        <v>42</v>
      </c>
    </row>
    <row r="26" spans="2:13" ht="21.95" customHeight="1" x14ac:dyDescent="0.25">
      <c r="B26" s="26">
        <v>43700</v>
      </c>
      <c r="C26" s="7" t="s">
        <v>16</v>
      </c>
      <c r="D26" s="7" t="s">
        <v>11</v>
      </c>
      <c r="E26" s="7" t="s">
        <v>24</v>
      </c>
      <c r="F26" s="17">
        <v>6</v>
      </c>
      <c r="G26" s="8">
        <v>2900</v>
      </c>
      <c r="H26" s="13">
        <f t="shared" si="0"/>
        <v>20010</v>
      </c>
      <c r="I26" s="13">
        <f t="shared" si="1"/>
        <v>17400</v>
      </c>
      <c r="J26" s="23">
        <f t="shared" si="2"/>
        <v>2019</v>
      </c>
      <c r="K26" s="11"/>
      <c r="L26" s="35" t="s">
        <v>10</v>
      </c>
      <c r="M26">
        <v>45</v>
      </c>
    </row>
    <row r="27" spans="2:13" ht="21.95" customHeight="1" x14ac:dyDescent="0.25">
      <c r="B27" s="26">
        <v>43707</v>
      </c>
      <c r="C27" s="9" t="s">
        <v>18</v>
      </c>
      <c r="D27" s="9" t="s">
        <v>11</v>
      </c>
      <c r="E27" s="9" t="s">
        <v>20</v>
      </c>
      <c r="F27" s="16">
        <v>7</v>
      </c>
      <c r="G27" s="10">
        <v>950</v>
      </c>
      <c r="H27" s="10">
        <f t="shared" si="0"/>
        <v>7647.5</v>
      </c>
      <c r="I27" s="10">
        <f t="shared" si="1"/>
        <v>6650</v>
      </c>
      <c r="J27" s="22">
        <f t="shared" si="2"/>
        <v>2019</v>
      </c>
      <c r="K27" s="11"/>
      <c r="L27" s="35" t="s">
        <v>18</v>
      </c>
      <c r="M27">
        <v>68</v>
      </c>
    </row>
    <row r="28" spans="2:13" ht="21.95" customHeight="1" x14ac:dyDescent="0.25">
      <c r="B28" s="27">
        <v>43714</v>
      </c>
      <c r="C28" s="7" t="s">
        <v>10</v>
      </c>
      <c r="D28" s="7" t="s">
        <v>14</v>
      </c>
      <c r="E28" s="7" t="s">
        <v>15</v>
      </c>
      <c r="F28" s="17">
        <v>8</v>
      </c>
      <c r="G28" s="8">
        <v>1800</v>
      </c>
      <c r="H28" s="13">
        <f t="shared" si="0"/>
        <v>16560</v>
      </c>
      <c r="I28" s="13">
        <f t="shared" si="1"/>
        <v>14400</v>
      </c>
      <c r="J28" s="23">
        <f t="shared" si="2"/>
        <v>2019</v>
      </c>
      <c r="K28" s="11"/>
      <c r="L28" s="35" t="s">
        <v>13</v>
      </c>
      <c r="M28">
        <v>51</v>
      </c>
    </row>
    <row r="29" spans="2:13" ht="21.95" customHeight="1" x14ac:dyDescent="0.25">
      <c r="B29" s="26">
        <v>43721</v>
      </c>
      <c r="C29" s="9" t="s">
        <v>13</v>
      </c>
      <c r="D29" s="9" t="s">
        <v>11</v>
      </c>
      <c r="E29" s="9" t="s">
        <v>12</v>
      </c>
      <c r="F29" s="16">
        <v>9</v>
      </c>
      <c r="G29" s="10">
        <v>9500</v>
      </c>
      <c r="H29" s="10">
        <f t="shared" si="0"/>
        <v>98325</v>
      </c>
      <c r="I29" s="10">
        <f t="shared" si="1"/>
        <v>85500</v>
      </c>
      <c r="J29" s="22">
        <f t="shared" si="2"/>
        <v>2019</v>
      </c>
      <c r="K29" s="11"/>
      <c r="L29" s="35" t="s">
        <v>16</v>
      </c>
      <c r="M29">
        <v>62</v>
      </c>
    </row>
    <row r="30" spans="2:13" ht="21.95" customHeight="1" x14ac:dyDescent="0.25">
      <c r="B30" s="26">
        <v>43728</v>
      </c>
      <c r="C30" s="7" t="s">
        <v>16</v>
      </c>
      <c r="D30" s="7" t="s">
        <v>23</v>
      </c>
      <c r="E30" s="7" t="s">
        <v>17</v>
      </c>
      <c r="F30" s="17">
        <v>5</v>
      </c>
      <c r="G30" s="8">
        <v>3500</v>
      </c>
      <c r="H30" s="13">
        <f t="shared" si="0"/>
        <v>20125</v>
      </c>
      <c r="I30" s="13">
        <f t="shared" si="1"/>
        <v>17500</v>
      </c>
      <c r="J30" s="23">
        <f t="shared" si="2"/>
        <v>2019</v>
      </c>
      <c r="L30" s="35" t="s">
        <v>37</v>
      </c>
      <c r="M30">
        <v>226</v>
      </c>
    </row>
    <row r="31" spans="2:13" ht="21.95" customHeight="1" x14ac:dyDescent="0.25">
      <c r="B31" s="27">
        <v>43735</v>
      </c>
      <c r="C31" s="9" t="s">
        <v>18</v>
      </c>
      <c r="D31" s="9" t="s">
        <v>14</v>
      </c>
      <c r="E31" s="9" t="s">
        <v>26</v>
      </c>
      <c r="F31" s="16">
        <v>4</v>
      </c>
      <c r="G31" s="10">
        <v>15</v>
      </c>
      <c r="H31" s="10">
        <f t="shared" si="0"/>
        <v>69</v>
      </c>
      <c r="I31" s="10">
        <f t="shared" si="1"/>
        <v>60</v>
      </c>
      <c r="J31" s="22">
        <f t="shared" si="2"/>
        <v>2019</v>
      </c>
    </row>
    <row r="32" spans="2:13" ht="21.95" customHeight="1" x14ac:dyDescent="0.25">
      <c r="B32" s="26">
        <v>43742</v>
      </c>
      <c r="C32" s="7" t="s">
        <v>10</v>
      </c>
      <c r="D32" s="7" t="s">
        <v>11</v>
      </c>
      <c r="E32" s="7" t="s">
        <v>12</v>
      </c>
      <c r="F32" s="17">
        <v>3</v>
      </c>
      <c r="G32" s="8">
        <v>9500</v>
      </c>
      <c r="H32" s="13">
        <f t="shared" si="0"/>
        <v>32775</v>
      </c>
      <c r="I32" s="13">
        <f t="shared" si="1"/>
        <v>28500</v>
      </c>
      <c r="J32" s="23">
        <f t="shared" si="2"/>
        <v>2019</v>
      </c>
    </row>
    <row r="33" spans="2:10" ht="21.95" customHeight="1" x14ac:dyDescent="0.25">
      <c r="B33" s="26">
        <v>43749</v>
      </c>
      <c r="C33" s="9" t="s">
        <v>13</v>
      </c>
      <c r="D33" s="9" t="s">
        <v>14</v>
      </c>
      <c r="E33" s="9" t="s">
        <v>15</v>
      </c>
      <c r="F33" s="16">
        <v>4</v>
      </c>
      <c r="G33" s="10">
        <v>1800</v>
      </c>
      <c r="H33" s="10">
        <f t="shared" si="0"/>
        <v>8280</v>
      </c>
      <c r="I33" s="10">
        <f t="shared" si="1"/>
        <v>7200</v>
      </c>
      <c r="J33" s="22">
        <f t="shared" si="2"/>
        <v>2019</v>
      </c>
    </row>
    <row r="34" spans="2:10" ht="21.95" customHeight="1" x14ac:dyDescent="0.25">
      <c r="B34" s="27">
        <v>43756</v>
      </c>
      <c r="C34" s="7" t="s">
        <v>16</v>
      </c>
      <c r="D34" s="7" t="s">
        <v>14</v>
      </c>
      <c r="E34" s="7" t="s">
        <v>17</v>
      </c>
      <c r="F34" s="17">
        <v>2</v>
      </c>
      <c r="G34" s="8">
        <v>3500</v>
      </c>
      <c r="H34" s="13">
        <f t="shared" si="0"/>
        <v>8050</v>
      </c>
      <c r="I34" s="13">
        <f t="shared" si="1"/>
        <v>7000</v>
      </c>
      <c r="J34" s="23">
        <f t="shared" si="2"/>
        <v>2019</v>
      </c>
    </row>
    <row r="35" spans="2:10" ht="21.95" customHeight="1" x14ac:dyDescent="0.25">
      <c r="B35" s="26">
        <v>43763</v>
      </c>
      <c r="C35" s="9" t="s">
        <v>18</v>
      </c>
      <c r="D35" s="9" t="s">
        <v>19</v>
      </c>
      <c r="E35" s="9" t="s">
        <v>15</v>
      </c>
      <c r="F35" s="16">
        <v>8</v>
      </c>
      <c r="G35" s="10">
        <v>1800</v>
      </c>
      <c r="H35" s="10">
        <f t="shared" ref="H35:H61" si="3">I35+I35*0.15</f>
        <v>16560</v>
      </c>
      <c r="I35" s="10">
        <f t="shared" ref="I35:I61" si="4">F35*G35</f>
        <v>14400</v>
      </c>
      <c r="J35" s="22">
        <f t="shared" si="2"/>
        <v>2019</v>
      </c>
    </row>
    <row r="36" spans="2:10" ht="21.95" customHeight="1" x14ac:dyDescent="0.25">
      <c r="B36" s="26">
        <v>43770</v>
      </c>
      <c r="C36" s="7" t="s">
        <v>10</v>
      </c>
      <c r="D36" s="7" t="s">
        <v>11</v>
      </c>
      <c r="E36" s="7" t="s">
        <v>20</v>
      </c>
      <c r="F36" s="17">
        <v>5</v>
      </c>
      <c r="G36" s="8">
        <v>950</v>
      </c>
      <c r="H36" s="13">
        <f t="shared" si="3"/>
        <v>5462.5</v>
      </c>
      <c r="I36" s="13">
        <f t="shared" si="4"/>
        <v>4750</v>
      </c>
      <c r="J36" s="23">
        <f t="shared" si="2"/>
        <v>2019</v>
      </c>
    </row>
    <row r="37" spans="2:10" ht="21.95" customHeight="1" x14ac:dyDescent="0.25">
      <c r="B37" s="27">
        <v>43777</v>
      </c>
      <c r="C37" s="9" t="s">
        <v>13</v>
      </c>
      <c r="D37" s="9" t="s">
        <v>19</v>
      </c>
      <c r="E37" s="9" t="s">
        <v>21</v>
      </c>
      <c r="F37" s="16">
        <v>2</v>
      </c>
      <c r="G37" s="10">
        <v>180</v>
      </c>
      <c r="H37" s="10">
        <f t="shared" si="3"/>
        <v>414</v>
      </c>
      <c r="I37" s="10">
        <f t="shared" si="4"/>
        <v>360</v>
      </c>
      <c r="J37" s="22">
        <f t="shared" si="2"/>
        <v>2019</v>
      </c>
    </row>
    <row r="38" spans="2:10" ht="21.95" customHeight="1" x14ac:dyDescent="0.25">
      <c r="B38" s="26">
        <v>43784</v>
      </c>
      <c r="C38" s="7" t="s">
        <v>16</v>
      </c>
      <c r="D38" s="7" t="s">
        <v>19</v>
      </c>
      <c r="E38" s="7" t="s">
        <v>22</v>
      </c>
      <c r="F38" s="17">
        <v>4</v>
      </c>
      <c r="G38" s="8">
        <v>90</v>
      </c>
      <c r="H38" s="13">
        <f t="shared" si="3"/>
        <v>414</v>
      </c>
      <c r="I38" s="13">
        <f t="shared" si="4"/>
        <v>360</v>
      </c>
      <c r="J38" s="23">
        <f t="shared" si="2"/>
        <v>2019</v>
      </c>
    </row>
    <row r="39" spans="2:10" ht="21.95" customHeight="1" x14ac:dyDescent="0.25">
      <c r="B39" s="26">
        <v>43791</v>
      </c>
      <c r="C39" s="9" t="s">
        <v>18</v>
      </c>
      <c r="D39" s="9" t="s">
        <v>11</v>
      </c>
      <c r="E39" s="9" t="s">
        <v>21</v>
      </c>
      <c r="F39" s="16">
        <v>5</v>
      </c>
      <c r="G39" s="10">
        <v>80</v>
      </c>
      <c r="H39" s="10">
        <f t="shared" si="3"/>
        <v>460</v>
      </c>
      <c r="I39" s="10">
        <f t="shared" si="4"/>
        <v>400</v>
      </c>
      <c r="J39" s="22">
        <f t="shared" si="2"/>
        <v>2019</v>
      </c>
    </row>
    <row r="40" spans="2:10" ht="21.95" customHeight="1" x14ac:dyDescent="0.25">
      <c r="B40" s="27">
        <v>43798</v>
      </c>
      <c r="C40" s="7" t="s">
        <v>18</v>
      </c>
      <c r="D40" s="7" t="s">
        <v>23</v>
      </c>
      <c r="E40" s="7" t="s">
        <v>24</v>
      </c>
      <c r="F40" s="17">
        <v>2</v>
      </c>
      <c r="G40" s="8">
        <v>2900</v>
      </c>
      <c r="H40" s="13">
        <f t="shared" si="3"/>
        <v>6670</v>
      </c>
      <c r="I40" s="13">
        <f t="shared" si="4"/>
        <v>5800</v>
      </c>
      <c r="J40" s="23">
        <f t="shared" si="2"/>
        <v>2019</v>
      </c>
    </row>
    <row r="41" spans="2:10" ht="21.95" customHeight="1" x14ac:dyDescent="0.25">
      <c r="B41" s="26">
        <v>43805</v>
      </c>
      <c r="C41" s="9" t="s">
        <v>10</v>
      </c>
      <c r="D41" s="9" t="s">
        <v>19</v>
      </c>
      <c r="E41" s="9" t="s">
        <v>24</v>
      </c>
      <c r="F41" s="16">
        <v>1</v>
      </c>
      <c r="G41" s="10">
        <v>2900</v>
      </c>
      <c r="H41" s="10">
        <f t="shared" si="3"/>
        <v>3335</v>
      </c>
      <c r="I41" s="10">
        <f t="shared" si="4"/>
        <v>2900</v>
      </c>
      <c r="J41" s="22">
        <f t="shared" si="2"/>
        <v>2019</v>
      </c>
    </row>
    <row r="42" spans="2:10" ht="21.95" customHeight="1" x14ac:dyDescent="0.25">
      <c r="B42" s="26">
        <v>43812</v>
      </c>
      <c r="C42" s="7" t="s">
        <v>13</v>
      </c>
      <c r="D42" s="7" t="s">
        <v>19</v>
      </c>
      <c r="E42" s="7" t="s">
        <v>25</v>
      </c>
      <c r="F42" s="17">
        <v>3</v>
      </c>
      <c r="G42" s="8">
        <v>890</v>
      </c>
      <c r="H42" s="13">
        <f t="shared" si="3"/>
        <v>3070.5</v>
      </c>
      <c r="I42" s="13">
        <f t="shared" si="4"/>
        <v>2670</v>
      </c>
      <c r="J42" s="23">
        <f t="shared" si="2"/>
        <v>2019</v>
      </c>
    </row>
    <row r="43" spans="2:10" ht="21.95" customHeight="1" x14ac:dyDescent="0.25">
      <c r="B43" s="27">
        <v>43819</v>
      </c>
      <c r="C43" s="9" t="s">
        <v>16</v>
      </c>
      <c r="D43" s="9" t="s">
        <v>11</v>
      </c>
      <c r="E43" s="9" t="s">
        <v>22</v>
      </c>
      <c r="F43" s="16">
        <v>5</v>
      </c>
      <c r="G43" s="10">
        <v>90</v>
      </c>
      <c r="H43" s="10">
        <f t="shared" si="3"/>
        <v>517.5</v>
      </c>
      <c r="I43" s="10">
        <f t="shared" si="4"/>
        <v>450</v>
      </c>
      <c r="J43" s="22">
        <f t="shared" si="2"/>
        <v>2019</v>
      </c>
    </row>
    <row r="44" spans="2:10" ht="21.95" customHeight="1" x14ac:dyDescent="0.25">
      <c r="B44" s="26">
        <v>43826</v>
      </c>
      <c r="C44" s="7" t="s">
        <v>18</v>
      </c>
      <c r="D44" s="7" t="s">
        <v>23</v>
      </c>
      <c r="E44" s="7" t="s">
        <v>21</v>
      </c>
      <c r="F44" s="17">
        <v>1</v>
      </c>
      <c r="G44" s="8">
        <v>180</v>
      </c>
      <c r="H44" s="13">
        <f t="shared" si="3"/>
        <v>207</v>
      </c>
      <c r="I44" s="13">
        <f t="shared" si="4"/>
        <v>180</v>
      </c>
      <c r="J44" s="23">
        <f t="shared" si="2"/>
        <v>2019</v>
      </c>
    </row>
    <row r="45" spans="2:10" ht="21.95" customHeight="1" x14ac:dyDescent="0.25">
      <c r="B45" s="26">
        <v>43833</v>
      </c>
      <c r="C45" s="9" t="s">
        <v>10</v>
      </c>
      <c r="D45" s="9" t="s">
        <v>14</v>
      </c>
      <c r="E45" s="9" t="s">
        <v>12</v>
      </c>
      <c r="F45" s="16">
        <v>1</v>
      </c>
      <c r="G45" s="10">
        <v>9500</v>
      </c>
      <c r="H45" s="10">
        <f t="shared" si="3"/>
        <v>10925</v>
      </c>
      <c r="I45" s="10">
        <f t="shared" si="4"/>
        <v>9500</v>
      </c>
      <c r="J45" s="22">
        <f t="shared" si="2"/>
        <v>2020</v>
      </c>
    </row>
    <row r="46" spans="2:10" ht="21.95" customHeight="1" x14ac:dyDescent="0.25">
      <c r="B46" s="27">
        <v>43840</v>
      </c>
      <c r="C46" s="7" t="s">
        <v>13</v>
      </c>
      <c r="D46" s="7" t="s">
        <v>19</v>
      </c>
      <c r="E46" s="7" t="s">
        <v>26</v>
      </c>
      <c r="F46" s="17">
        <v>2</v>
      </c>
      <c r="G46" s="8">
        <v>15</v>
      </c>
      <c r="H46" s="13">
        <f t="shared" si="3"/>
        <v>34.5</v>
      </c>
      <c r="I46" s="13">
        <f t="shared" si="4"/>
        <v>30</v>
      </c>
      <c r="J46" s="23">
        <f t="shared" si="2"/>
        <v>2020</v>
      </c>
    </row>
    <row r="47" spans="2:10" ht="21.95" customHeight="1" x14ac:dyDescent="0.25">
      <c r="B47" s="26">
        <v>43847</v>
      </c>
      <c r="C47" s="9" t="s">
        <v>16</v>
      </c>
      <c r="D47" s="9" t="s">
        <v>11</v>
      </c>
      <c r="E47" s="9" t="s">
        <v>24</v>
      </c>
      <c r="F47" s="16">
        <v>6</v>
      </c>
      <c r="G47" s="10">
        <v>2900</v>
      </c>
      <c r="H47" s="10">
        <f t="shared" si="3"/>
        <v>20010</v>
      </c>
      <c r="I47" s="10">
        <f t="shared" si="4"/>
        <v>17400</v>
      </c>
      <c r="J47" s="22">
        <f t="shared" si="2"/>
        <v>2020</v>
      </c>
    </row>
    <row r="48" spans="2:10" ht="21.95" customHeight="1" x14ac:dyDescent="0.25">
      <c r="B48" s="26">
        <v>43854</v>
      </c>
      <c r="C48" s="7" t="s">
        <v>18</v>
      </c>
      <c r="D48" s="7" t="s">
        <v>19</v>
      </c>
      <c r="E48" s="7" t="s">
        <v>26</v>
      </c>
      <c r="F48" s="17">
        <v>5</v>
      </c>
      <c r="G48" s="8">
        <v>15</v>
      </c>
      <c r="H48" s="13">
        <f t="shared" si="3"/>
        <v>86.25</v>
      </c>
      <c r="I48" s="13">
        <f t="shared" si="4"/>
        <v>75</v>
      </c>
      <c r="J48" s="23">
        <f t="shared" si="2"/>
        <v>2020</v>
      </c>
    </row>
    <row r="49" spans="2:10" ht="21.95" customHeight="1" x14ac:dyDescent="0.25">
      <c r="B49" s="27">
        <v>43861</v>
      </c>
      <c r="C49" s="9" t="s">
        <v>10</v>
      </c>
      <c r="D49" s="9" t="s">
        <v>11</v>
      </c>
      <c r="E49" s="9" t="s">
        <v>15</v>
      </c>
      <c r="F49" s="16">
        <v>4</v>
      </c>
      <c r="G49" s="10">
        <v>1800</v>
      </c>
      <c r="H49" s="10">
        <f t="shared" si="3"/>
        <v>8280</v>
      </c>
      <c r="I49" s="10">
        <f t="shared" si="4"/>
        <v>7200</v>
      </c>
      <c r="J49" s="22">
        <f t="shared" si="2"/>
        <v>2020</v>
      </c>
    </row>
    <row r="50" spans="2:10" ht="21.95" customHeight="1" x14ac:dyDescent="0.25">
      <c r="B50" s="26">
        <v>43868</v>
      </c>
      <c r="C50" s="7" t="s">
        <v>16</v>
      </c>
      <c r="D50" s="7" t="s">
        <v>19</v>
      </c>
      <c r="E50" s="7" t="s">
        <v>22</v>
      </c>
      <c r="F50" s="17">
        <v>4</v>
      </c>
      <c r="G50" s="8">
        <v>90</v>
      </c>
      <c r="H50" s="13">
        <f t="shared" si="3"/>
        <v>414</v>
      </c>
      <c r="I50" s="13">
        <f t="shared" si="4"/>
        <v>360</v>
      </c>
      <c r="J50" s="23">
        <f t="shared" si="2"/>
        <v>2020</v>
      </c>
    </row>
    <row r="51" spans="2:10" ht="21.95" customHeight="1" x14ac:dyDescent="0.25">
      <c r="B51" s="26">
        <v>43875</v>
      </c>
      <c r="C51" s="9" t="s">
        <v>18</v>
      </c>
      <c r="D51" s="9" t="s">
        <v>11</v>
      </c>
      <c r="E51" s="9" t="s">
        <v>21</v>
      </c>
      <c r="F51" s="16">
        <v>5</v>
      </c>
      <c r="G51" s="10">
        <v>80</v>
      </c>
      <c r="H51" s="10">
        <f t="shared" si="3"/>
        <v>460</v>
      </c>
      <c r="I51" s="10">
        <f t="shared" si="4"/>
        <v>400</v>
      </c>
      <c r="J51" s="22">
        <f t="shared" si="2"/>
        <v>2020</v>
      </c>
    </row>
    <row r="52" spans="2:10" ht="21.95" customHeight="1" x14ac:dyDescent="0.25">
      <c r="B52" s="27">
        <v>43882</v>
      </c>
      <c r="C52" s="7" t="s">
        <v>18</v>
      </c>
      <c r="D52" s="7" t="s">
        <v>23</v>
      </c>
      <c r="E52" s="7" t="s">
        <v>24</v>
      </c>
      <c r="F52" s="17">
        <v>2</v>
      </c>
      <c r="G52" s="8">
        <v>2900</v>
      </c>
      <c r="H52" s="13">
        <f t="shared" si="3"/>
        <v>6670</v>
      </c>
      <c r="I52" s="13">
        <f t="shared" si="4"/>
        <v>5800</v>
      </c>
      <c r="J52" s="23">
        <f t="shared" si="2"/>
        <v>2020</v>
      </c>
    </row>
    <row r="53" spans="2:10" ht="21.95" customHeight="1" x14ac:dyDescent="0.25">
      <c r="B53" s="26">
        <v>43889</v>
      </c>
      <c r="C53" s="9" t="s">
        <v>10</v>
      </c>
      <c r="D53" s="9" t="s">
        <v>19</v>
      </c>
      <c r="E53" s="9" t="s">
        <v>24</v>
      </c>
      <c r="F53" s="16">
        <v>1</v>
      </c>
      <c r="G53" s="10">
        <v>2900</v>
      </c>
      <c r="H53" s="10">
        <f t="shared" si="3"/>
        <v>3335</v>
      </c>
      <c r="I53" s="10">
        <f t="shared" si="4"/>
        <v>2900</v>
      </c>
      <c r="J53" s="22">
        <f t="shared" si="2"/>
        <v>2020</v>
      </c>
    </row>
    <row r="54" spans="2:10" ht="21.95" customHeight="1" x14ac:dyDescent="0.25">
      <c r="B54" s="26">
        <v>43896</v>
      </c>
      <c r="C54" s="7" t="s">
        <v>13</v>
      </c>
      <c r="D54" s="7" t="s">
        <v>19</v>
      </c>
      <c r="E54" s="7" t="s">
        <v>25</v>
      </c>
      <c r="F54" s="17">
        <v>3</v>
      </c>
      <c r="G54" s="8">
        <v>890</v>
      </c>
      <c r="H54" s="13">
        <f t="shared" si="3"/>
        <v>3070.5</v>
      </c>
      <c r="I54" s="13">
        <f t="shared" si="4"/>
        <v>2670</v>
      </c>
      <c r="J54" s="23">
        <f t="shared" si="2"/>
        <v>2020</v>
      </c>
    </row>
    <row r="55" spans="2:10" ht="21.95" customHeight="1" x14ac:dyDescent="0.25">
      <c r="B55" s="27">
        <v>43903</v>
      </c>
      <c r="C55" s="9" t="s">
        <v>16</v>
      </c>
      <c r="D55" s="9" t="s">
        <v>11</v>
      </c>
      <c r="E55" s="9" t="s">
        <v>22</v>
      </c>
      <c r="F55" s="16">
        <v>5</v>
      </c>
      <c r="G55" s="10">
        <v>90</v>
      </c>
      <c r="H55" s="10">
        <f t="shared" si="3"/>
        <v>517.5</v>
      </c>
      <c r="I55" s="10">
        <f t="shared" si="4"/>
        <v>450</v>
      </c>
      <c r="J55" s="22">
        <f t="shared" si="2"/>
        <v>2020</v>
      </c>
    </row>
    <row r="56" spans="2:10" ht="21.95" customHeight="1" x14ac:dyDescent="0.25">
      <c r="B56" s="26">
        <v>43910</v>
      </c>
      <c r="C56" s="7" t="s">
        <v>18</v>
      </c>
      <c r="D56" s="7" t="s">
        <v>23</v>
      </c>
      <c r="E56" s="7" t="s">
        <v>21</v>
      </c>
      <c r="F56" s="17">
        <v>1</v>
      </c>
      <c r="G56" s="8">
        <v>180</v>
      </c>
      <c r="H56" s="13">
        <f t="shared" si="3"/>
        <v>207</v>
      </c>
      <c r="I56" s="13">
        <f t="shared" si="4"/>
        <v>180</v>
      </c>
      <c r="J56" s="23">
        <f t="shared" si="2"/>
        <v>2020</v>
      </c>
    </row>
    <row r="57" spans="2:10" ht="21.95" customHeight="1" x14ac:dyDescent="0.25">
      <c r="B57" s="26">
        <v>43917</v>
      </c>
      <c r="C57" s="9" t="s">
        <v>10</v>
      </c>
      <c r="D57" s="9" t="s">
        <v>14</v>
      </c>
      <c r="E57" s="9" t="s">
        <v>12</v>
      </c>
      <c r="F57" s="16">
        <v>1</v>
      </c>
      <c r="G57" s="10">
        <v>9500</v>
      </c>
      <c r="H57" s="10">
        <f t="shared" si="3"/>
        <v>10925</v>
      </c>
      <c r="I57" s="10">
        <f t="shared" si="4"/>
        <v>9500</v>
      </c>
      <c r="J57" s="22">
        <f t="shared" si="2"/>
        <v>2020</v>
      </c>
    </row>
    <row r="58" spans="2:10" ht="21.95" customHeight="1" x14ac:dyDescent="0.25">
      <c r="B58" s="27">
        <v>43924</v>
      </c>
      <c r="C58" s="7" t="s">
        <v>13</v>
      </c>
      <c r="D58" s="7" t="s">
        <v>19</v>
      </c>
      <c r="E58" s="7" t="s">
        <v>26</v>
      </c>
      <c r="F58" s="17">
        <v>2</v>
      </c>
      <c r="G58" s="8">
        <v>15</v>
      </c>
      <c r="H58" s="13">
        <f t="shared" si="3"/>
        <v>34.5</v>
      </c>
      <c r="I58" s="13">
        <f t="shared" si="4"/>
        <v>30</v>
      </c>
      <c r="J58" s="23">
        <f t="shared" si="2"/>
        <v>2020</v>
      </c>
    </row>
    <row r="59" spans="2:10" ht="21.95" customHeight="1" x14ac:dyDescent="0.25">
      <c r="B59" s="26">
        <v>43931</v>
      </c>
      <c r="C59" s="9" t="s">
        <v>16</v>
      </c>
      <c r="D59" s="9" t="s">
        <v>11</v>
      </c>
      <c r="E59" s="9" t="s">
        <v>24</v>
      </c>
      <c r="F59" s="16">
        <v>6</v>
      </c>
      <c r="G59" s="10">
        <v>2900</v>
      </c>
      <c r="H59" s="10">
        <f t="shared" si="3"/>
        <v>20010</v>
      </c>
      <c r="I59" s="10">
        <f t="shared" si="4"/>
        <v>17400</v>
      </c>
      <c r="J59" s="22">
        <f t="shared" si="2"/>
        <v>2020</v>
      </c>
    </row>
    <row r="60" spans="2:10" ht="21.95" customHeight="1" x14ac:dyDescent="0.25">
      <c r="B60" s="26">
        <v>43938</v>
      </c>
      <c r="C60" s="7" t="s">
        <v>18</v>
      </c>
      <c r="D60" s="7" t="s">
        <v>19</v>
      </c>
      <c r="E60" s="7" t="s">
        <v>26</v>
      </c>
      <c r="F60" s="17">
        <v>5</v>
      </c>
      <c r="G60" s="8">
        <v>15</v>
      </c>
      <c r="H60" s="13">
        <f t="shared" si="3"/>
        <v>86.25</v>
      </c>
      <c r="I60" s="13">
        <f t="shared" si="4"/>
        <v>75</v>
      </c>
      <c r="J60" s="23">
        <f t="shared" si="2"/>
        <v>2020</v>
      </c>
    </row>
    <row r="61" spans="2:10" ht="21.95" customHeight="1" x14ac:dyDescent="0.25">
      <c r="B61" s="27">
        <v>43945</v>
      </c>
      <c r="C61" s="9" t="s">
        <v>10</v>
      </c>
      <c r="D61" s="9" t="s">
        <v>11</v>
      </c>
      <c r="E61" s="9" t="s">
        <v>15</v>
      </c>
      <c r="F61" s="16">
        <v>4</v>
      </c>
      <c r="G61" s="10">
        <v>1800</v>
      </c>
      <c r="H61" s="10">
        <f t="shared" si="3"/>
        <v>8280</v>
      </c>
      <c r="I61" s="10">
        <f t="shared" si="4"/>
        <v>7200</v>
      </c>
      <c r="J61" s="22">
        <f t="shared" si="2"/>
        <v>2020</v>
      </c>
    </row>
  </sheetData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870-390A-4627-8BFD-DF72E3E3731D}">
  <dimension ref="A1:T54"/>
  <sheetViews>
    <sheetView showGridLines="0" tabSelected="1" zoomScale="70" zoomScaleNormal="70" workbookViewId="0">
      <selection activeCell="M4" sqref="M4"/>
    </sheetView>
  </sheetViews>
  <sheetFormatPr baseColWidth="10" defaultRowHeight="15" x14ac:dyDescent="0.25"/>
  <cols>
    <col min="15" max="15" width="16.7109375" bestFit="1" customWidth="1"/>
    <col min="16" max="16" width="20.5703125" bestFit="1" customWidth="1"/>
    <col min="17" max="23" width="29.7109375" bestFit="1" customWidth="1"/>
    <col min="24" max="24" width="16.7109375" bestFit="1" customWidth="1"/>
  </cols>
  <sheetData>
    <row r="1" spans="1:20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ht="52.5" customHeight="1" x14ac:dyDescent="0.25">
      <c r="A2" s="46" t="s">
        <v>43</v>
      </c>
      <c r="B2" s="46"/>
      <c r="C2" s="46"/>
      <c r="D2" s="46"/>
      <c r="E2" s="46"/>
      <c r="F2" s="46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6" spans="1:20" ht="24.95" customHeight="1" x14ac:dyDescent="0.25">
      <c r="A6" s="32" t="s">
        <v>33</v>
      </c>
      <c r="B6" s="33"/>
      <c r="C6" s="33"/>
      <c r="D6" s="33"/>
      <c r="O6" s="28" t="s">
        <v>35</v>
      </c>
      <c r="P6" s="28"/>
      <c r="Q6" s="28"/>
      <c r="R6" s="28"/>
      <c r="S6" s="28"/>
    </row>
    <row r="7" spans="1:20" ht="24.95" customHeight="1" x14ac:dyDescent="0.25">
      <c r="A7" s="43">
        <f>GETPIVOTDATA("Suma de Total",Datos!$L$18)</f>
        <v>423050</v>
      </c>
      <c r="B7" s="43"/>
      <c r="C7" s="41">
        <f>Datos!M22</f>
        <v>0.86956521739130432</v>
      </c>
      <c r="D7" s="42"/>
    </row>
    <row r="8" spans="1:20" ht="24.95" customHeight="1" x14ac:dyDescent="0.25">
      <c r="A8" s="43"/>
      <c r="B8" s="43"/>
      <c r="C8" s="42"/>
      <c r="D8" s="42"/>
      <c r="O8" s="34" t="s">
        <v>40</v>
      </c>
      <c r="P8" t="s">
        <v>39</v>
      </c>
    </row>
    <row r="9" spans="1:20" ht="24.95" customHeight="1" x14ac:dyDescent="0.25">
      <c r="A9" s="44"/>
      <c r="B9" s="44"/>
      <c r="C9" s="45"/>
      <c r="D9" s="45"/>
      <c r="O9" s="35" t="s">
        <v>15</v>
      </c>
      <c r="P9" s="36">
        <v>64800</v>
      </c>
    </row>
    <row r="10" spans="1:20" x14ac:dyDescent="0.25">
      <c r="O10" s="35" t="s">
        <v>12</v>
      </c>
      <c r="P10" s="36">
        <v>171030</v>
      </c>
    </row>
    <row r="11" spans="1:20" x14ac:dyDescent="0.25">
      <c r="A11" s="32" t="s">
        <v>32</v>
      </c>
      <c r="B11" s="33"/>
      <c r="C11" s="33"/>
      <c r="D11" s="33"/>
      <c r="O11" s="35" t="s">
        <v>17</v>
      </c>
      <c r="P11" s="36">
        <v>31500</v>
      </c>
    </row>
    <row r="12" spans="1:20" ht="24.95" customHeight="1" x14ac:dyDescent="0.25">
      <c r="A12" s="43">
        <f>GETPIVOTDATA("Suma de Metas",Datos!$L$18)</f>
        <v>486507.5</v>
      </c>
      <c r="B12" s="43"/>
      <c r="C12" s="39">
        <f>Datos!M21</f>
        <v>1</v>
      </c>
      <c r="D12" s="40"/>
      <c r="O12" s="35" t="s">
        <v>24</v>
      </c>
      <c r="P12" s="36">
        <v>87000</v>
      </c>
      <c r="S12" s="1"/>
    </row>
    <row r="13" spans="1:20" ht="23.25" x14ac:dyDescent="0.25">
      <c r="A13" s="43"/>
      <c r="B13" s="43"/>
      <c r="C13" s="40"/>
      <c r="D13" s="40"/>
      <c r="O13" s="35" t="s">
        <v>22</v>
      </c>
      <c r="P13" s="36">
        <v>2430</v>
      </c>
    </row>
    <row r="14" spans="1:20" ht="24.95" customHeight="1" x14ac:dyDescent="0.25">
      <c r="A14" s="44"/>
      <c r="B14" s="44"/>
      <c r="C14" s="45"/>
      <c r="D14" s="45"/>
      <c r="O14" s="35" t="s">
        <v>25</v>
      </c>
      <c r="P14" s="36">
        <v>31110</v>
      </c>
    </row>
    <row r="15" spans="1:20" x14ac:dyDescent="0.25">
      <c r="O15" s="35" t="s">
        <v>20</v>
      </c>
      <c r="P15" s="36">
        <v>32300</v>
      </c>
    </row>
    <row r="16" spans="1:20" x14ac:dyDescent="0.25">
      <c r="A16" s="32" t="s">
        <v>34</v>
      </c>
      <c r="B16" s="33"/>
      <c r="C16" s="33"/>
      <c r="D16" s="33"/>
      <c r="O16" s="35" t="s">
        <v>21</v>
      </c>
      <c r="P16" s="36">
        <v>2460</v>
      </c>
    </row>
    <row r="17" spans="1:20" ht="24.95" customHeight="1" x14ac:dyDescent="0.25">
      <c r="A17" s="31"/>
      <c r="B17" s="31"/>
      <c r="C17" s="31"/>
      <c r="D17" s="31"/>
      <c r="O17" s="35" t="s">
        <v>26</v>
      </c>
      <c r="P17" s="36">
        <v>420</v>
      </c>
    </row>
    <row r="18" spans="1:20" x14ac:dyDescent="0.25">
      <c r="A18" s="31"/>
      <c r="B18" s="31"/>
      <c r="C18" s="31"/>
      <c r="D18" s="31"/>
      <c r="O18" s="37" t="s">
        <v>37</v>
      </c>
      <c r="P18" s="38">
        <v>423050</v>
      </c>
    </row>
    <row r="19" spans="1:20" ht="24.95" customHeight="1" x14ac:dyDescent="0.25">
      <c r="A19" s="31"/>
      <c r="B19" s="31"/>
      <c r="C19" s="31"/>
      <c r="D19" s="31"/>
    </row>
    <row r="20" spans="1:20" ht="24.95" customHeight="1" x14ac:dyDescent="0.25"/>
    <row r="21" spans="1:20" ht="24.9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0" ht="24.95" customHeight="1" x14ac:dyDescent="0.25"/>
    <row r="23" spans="1:20" ht="24.95" customHeight="1" x14ac:dyDescent="0.25"/>
    <row r="24" spans="1:20" ht="24.95" customHeight="1" x14ac:dyDescent="0.25"/>
    <row r="25" spans="1:20" ht="24.95" customHeight="1" x14ac:dyDescent="0.25"/>
    <row r="26" spans="1:20" ht="24.95" customHeight="1" x14ac:dyDescent="0.25"/>
    <row r="27" spans="1:20" ht="24.95" customHeight="1" x14ac:dyDescent="0.25"/>
    <row r="28" spans="1:20" ht="24.95" customHeight="1" x14ac:dyDescent="0.25"/>
    <row r="29" spans="1:20" ht="24.95" customHeight="1" x14ac:dyDescent="0.25"/>
    <row r="30" spans="1:20" ht="24.95" customHeight="1" x14ac:dyDescent="0.25"/>
    <row r="31" spans="1:20" ht="24.95" customHeight="1" x14ac:dyDescent="0.25"/>
    <row r="32" spans="1:20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</sheetData>
  <mergeCells count="1">
    <mergeCell ref="A2:F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UI/customUI14.xml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Más información</vt:lpstr>
      <vt:lpstr>Datos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2019-06-25T16:28:26Z</dcterms:created>
  <dcterms:modified xsi:type="dcterms:W3CDTF">2023-06-07T23:35:26Z</dcterms:modified>
  <cp:category/>
  <cp:contentStatus/>
</cp:coreProperties>
</file>