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MUHASEBE\Reporting\Butce\Bütçe_2024\Senaryolar\"/>
    </mc:Choice>
  </mc:AlternateContent>
  <xr:revisionPtr revIDLastSave="0" documentId="13_ncr:1_{C6648793-E0AF-4C1B-891F-7A708CAFD39C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Enflasyon_Baz" sheetId="28" state="hidden" r:id="rId1"/>
    <sheet name="Enflasyon_Alternatif" sheetId="33" state="hidden" r:id="rId2"/>
    <sheet name="Karşılaştırma" sheetId="36" state="hidden" r:id="rId3"/>
    <sheet name="Kur_Baz" sheetId="30" r:id="rId4"/>
    <sheet name="Kur_Alternatif" sheetId="32" state="hidden" r:id="rId5"/>
    <sheet name="Üfe_Baz" sheetId="34" r:id="rId6"/>
    <sheet name="Üfe_Alternatif" sheetId="3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1">#REF!</definedName>
    <definedName name="\a" localSheetId="4">#REF!</definedName>
    <definedName name="\a" localSheetId="6">#REF!</definedName>
    <definedName name="\a">#REF!</definedName>
    <definedName name="\b" localSheetId="1">#REF!</definedName>
    <definedName name="\b" localSheetId="4">#REF!</definedName>
    <definedName name="\b" localSheetId="6">#REF!</definedName>
    <definedName name="\b">#REF!</definedName>
    <definedName name="\c" localSheetId="1">#REF!</definedName>
    <definedName name="\c" localSheetId="4">#REF!</definedName>
    <definedName name="\c" localSheetId="6">#REF!</definedName>
    <definedName name="\c">#REF!</definedName>
    <definedName name="\d" localSheetId="1">#REF!</definedName>
    <definedName name="\d" localSheetId="4">#REF!</definedName>
    <definedName name="\d" localSheetId="6">#REF!</definedName>
    <definedName name="\d">#REF!</definedName>
    <definedName name="\e" localSheetId="1">#REF!</definedName>
    <definedName name="\e" localSheetId="4">#REF!</definedName>
    <definedName name="\e" localSheetId="6">#REF!</definedName>
    <definedName name="\e">#REF!</definedName>
    <definedName name="\f" localSheetId="1">#REF!</definedName>
    <definedName name="\f" localSheetId="4">#REF!</definedName>
    <definedName name="\f" localSheetId="6">#REF!</definedName>
    <definedName name="\f">#REF!</definedName>
    <definedName name="\g" localSheetId="1">#REF!</definedName>
    <definedName name="\g" localSheetId="4">#REF!</definedName>
    <definedName name="\g" localSheetId="6">#REF!</definedName>
    <definedName name="\g">#REF!</definedName>
    <definedName name="\h" localSheetId="1">#REF!</definedName>
    <definedName name="\h" localSheetId="4">#REF!</definedName>
    <definedName name="\h" localSheetId="6">#REF!</definedName>
    <definedName name="\h">#REF!</definedName>
    <definedName name="\i" localSheetId="1">#REF!</definedName>
    <definedName name="\i" localSheetId="4">#REF!</definedName>
    <definedName name="\i" localSheetId="6">#REF!</definedName>
    <definedName name="\i">#REF!</definedName>
    <definedName name="\j" localSheetId="1">#REF!</definedName>
    <definedName name="\j" localSheetId="4">#REF!</definedName>
    <definedName name="\j" localSheetId="6">#REF!</definedName>
    <definedName name="\j">#REF!</definedName>
    <definedName name="\k" localSheetId="1">#REF!</definedName>
    <definedName name="\k" localSheetId="4">#REF!</definedName>
    <definedName name="\k" localSheetId="6">#REF!</definedName>
    <definedName name="\k">#REF!</definedName>
    <definedName name="\l" localSheetId="1">#REF!</definedName>
    <definedName name="\l" localSheetId="4">#REF!</definedName>
    <definedName name="\l" localSheetId="6">#REF!</definedName>
    <definedName name="\l">#REF!</definedName>
    <definedName name="\m" localSheetId="1">#REF!</definedName>
    <definedName name="\m" localSheetId="4">#REF!</definedName>
    <definedName name="\m" localSheetId="6">#REF!</definedName>
    <definedName name="\m">#REF!</definedName>
    <definedName name="\z" localSheetId="1">#REF!</definedName>
    <definedName name="\z" localSheetId="4">#REF!</definedName>
    <definedName name="\z" localSheetId="6">#REF!</definedName>
    <definedName name="\z">#REF!</definedName>
    <definedName name="__123Graph_A" localSheetId="1" hidden="1">#REF!</definedName>
    <definedName name="__123Graph_A" localSheetId="4" hidden="1">#REF!</definedName>
    <definedName name="__123Graph_A" localSheetId="6" hidden="1">#REF!</definedName>
    <definedName name="__123Graph_A" hidden="1">#REF!</definedName>
    <definedName name="__123Graph_ABERLGRAP" localSheetId="1" hidden="1">'[1]Time series'!#REF!</definedName>
    <definedName name="__123Graph_ABERLGRAP" localSheetId="4" hidden="1">'[1]Time series'!#REF!</definedName>
    <definedName name="__123Graph_ABERLGRAP" localSheetId="6" hidden="1">'[1]Time series'!#REF!</definedName>
    <definedName name="__123Graph_ABERLGRAP" hidden="1">'[1]Time series'!#REF!</definedName>
    <definedName name="__123Graph_ACATCH1" localSheetId="1" hidden="1">'[1]Time series'!#REF!</definedName>
    <definedName name="__123Graph_ACATCH1" localSheetId="4" hidden="1">'[1]Time series'!#REF!</definedName>
    <definedName name="__123Graph_ACATCH1" localSheetId="6" hidden="1">'[1]Time series'!#REF!</definedName>
    <definedName name="__123Graph_ACATCH1" hidden="1">'[1]Time series'!#REF!</definedName>
    <definedName name="__123Graph_ACONVERG1" localSheetId="1" hidden="1">'[1]Time series'!#REF!</definedName>
    <definedName name="__123Graph_ACONVERG1" localSheetId="4" hidden="1">'[1]Time series'!#REF!</definedName>
    <definedName name="__123Graph_ACONVERG1" localSheetId="6" hidden="1">'[1]Time series'!#REF!</definedName>
    <definedName name="__123Graph_ACONVERG1" hidden="1">'[1]Time series'!#REF!</definedName>
    <definedName name="__123Graph_AECTOT" localSheetId="1" hidden="1">#REF!</definedName>
    <definedName name="__123Graph_AECTOT" localSheetId="4" hidden="1">#REF!</definedName>
    <definedName name="__123Graph_AECTOT" localSheetId="6" hidden="1">#REF!</definedName>
    <definedName name="__123Graph_AECTOT" hidden="1">#REF!</definedName>
    <definedName name="__123Graph_AGRAPH2" localSheetId="1" hidden="1">'[1]Time series'!#REF!</definedName>
    <definedName name="__123Graph_AGRAPH2" localSheetId="4" hidden="1">'[1]Time series'!#REF!</definedName>
    <definedName name="__123Graph_AGRAPH2" localSheetId="6" hidden="1">'[1]Time series'!#REF!</definedName>
    <definedName name="__123Graph_AGRAPH2" hidden="1">'[1]Time series'!#REF!</definedName>
    <definedName name="__123Graph_AGRAPH41" localSheetId="1" hidden="1">'[1]Time series'!#REF!</definedName>
    <definedName name="__123Graph_AGRAPH41" localSheetId="4" hidden="1">'[1]Time series'!#REF!</definedName>
    <definedName name="__123Graph_AGRAPH41" localSheetId="6" hidden="1">'[1]Time series'!#REF!</definedName>
    <definedName name="__123Graph_AGRAPH41" hidden="1">'[1]Time series'!#REF!</definedName>
    <definedName name="__123Graph_AGRAPH42" localSheetId="1" hidden="1">'[1]Time series'!#REF!</definedName>
    <definedName name="__123Graph_AGRAPH42" localSheetId="4" hidden="1">'[1]Time series'!#REF!</definedName>
    <definedName name="__123Graph_AGRAPH42" localSheetId="6" hidden="1">'[1]Time series'!#REF!</definedName>
    <definedName name="__123Graph_AGRAPH42" hidden="1">'[1]Time series'!#REF!</definedName>
    <definedName name="__123Graph_AGRAPH44" localSheetId="1" hidden="1">'[1]Time series'!#REF!</definedName>
    <definedName name="__123Graph_AGRAPH44" localSheetId="4" hidden="1">'[1]Time series'!#REF!</definedName>
    <definedName name="__123Graph_AGRAPH44" localSheetId="6" hidden="1">'[1]Time series'!#REF!</definedName>
    <definedName name="__123Graph_AGRAPH44" hidden="1">'[1]Time series'!#REF!</definedName>
    <definedName name="__123Graph_APERIB" localSheetId="1" hidden="1">'[1]Time series'!#REF!</definedName>
    <definedName name="__123Graph_APERIB" localSheetId="4" hidden="1">'[1]Time series'!#REF!</definedName>
    <definedName name="__123Graph_APERIB" localSheetId="6" hidden="1">'[1]Time series'!#REF!</definedName>
    <definedName name="__123Graph_APERIB" hidden="1">'[1]Time series'!#REF!</definedName>
    <definedName name="__123Graph_APRODABSC" localSheetId="1" hidden="1">'[1]Time series'!#REF!</definedName>
    <definedName name="__123Graph_APRODABSC" localSheetId="4" hidden="1">'[1]Time series'!#REF!</definedName>
    <definedName name="__123Graph_APRODABSC" localSheetId="6" hidden="1">'[1]Time series'!#REF!</definedName>
    <definedName name="__123Graph_APRODABSC" hidden="1">'[1]Time series'!#REF!</definedName>
    <definedName name="__123Graph_APRODABSD" localSheetId="1" hidden="1">'[1]Time series'!#REF!</definedName>
    <definedName name="__123Graph_APRODABSD" localSheetId="4" hidden="1">'[1]Time series'!#REF!</definedName>
    <definedName name="__123Graph_APRODABSD" localSheetId="6" hidden="1">'[1]Time series'!#REF!</definedName>
    <definedName name="__123Graph_APRODABSD" hidden="1">'[1]Time series'!#REF!</definedName>
    <definedName name="__123Graph_APRODTRE2" localSheetId="1" hidden="1">'[1]Time series'!#REF!</definedName>
    <definedName name="__123Graph_APRODTRE2" localSheetId="4" hidden="1">'[1]Time series'!#REF!</definedName>
    <definedName name="__123Graph_APRODTRE2" localSheetId="6" hidden="1">'[1]Time series'!#REF!</definedName>
    <definedName name="__123Graph_APRODTRE2" hidden="1">'[1]Time series'!#REF!</definedName>
    <definedName name="__123Graph_APRODTRE3" localSheetId="1" hidden="1">'[1]Time series'!#REF!</definedName>
    <definedName name="__123Graph_APRODTRE3" localSheetId="4" hidden="1">'[1]Time series'!#REF!</definedName>
    <definedName name="__123Graph_APRODTRE3" localSheetId="6" hidden="1">'[1]Time series'!#REF!</definedName>
    <definedName name="__123Graph_APRODTRE3" hidden="1">'[1]Time series'!#REF!</definedName>
    <definedName name="__123Graph_APRODTRE4" localSheetId="1" hidden="1">'[1]Time series'!#REF!</definedName>
    <definedName name="__123Graph_APRODTRE4" localSheetId="4" hidden="1">'[1]Time series'!#REF!</definedName>
    <definedName name="__123Graph_APRODTRE4" localSheetId="6" hidden="1">'[1]Time series'!#REF!</definedName>
    <definedName name="__123Graph_APRODTRE4" hidden="1">'[1]Time series'!#REF!</definedName>
    <definedName name="__123Graph_APRODTREND" localSheetId="1" hidden="1">'[1]Time series'!#REF!</definedName>
    <definedName name="__123Graph_APRODTREND" localSheetId="4" hidden="1">'[1]Time series'!#REF!</definedName>
    <definedName name="__123Graph_APRODTREND" localSheetId="6" hidden="1">'[1]Time series'!#REF!</definedName>
    <definedName name="__123Graph_APRODTREND" hidden="1">'[1]Time series'!#REF!</definedName>
    <definedName name="__123Graph_AUTRECHT" localSheetId="1" hidden="1">'[1]Time series'!#REF!</definedName>
    <definedName name="__123Graph_AUTRECHT" localSheetId="4" hidden="1">'[1]Time series'!#REF!</definedName>
    <definedName name="__123Graph_AUTRECHT" localSheetId="6" hidden="1">'[1]Time series'!#REF!</definedName>
    <definedName name="__123Graph_AUTRECHT" hidden="1">'[1]Time series'!#REF!</definedName>
    <definedName name="__123Graph_B" localSheetId="1" hidden="1">#REF!</definedName>
    <definedName name="__123Graph_B" localSheetId="4" hidden="1">#REF!</definedName>
    <definedName name="__123Graph_B" localSheetId="6" hidden="1">#REF!</definedName>
    <definedName name="__123Graph_B" hidden="1">#REF!</definedName>
    <definedName name="__123Graph_BBERLGRAP" localSheetId="1" hidden="1">'[1]Time series'!#REF!</definedName>
    <definedName name="__123Graph_BBERLGRAP" localSheetId="4" hidden="1">'[1]Time series'!#REF!</definedName>
    <definedName name="__123Graph_BBERLGRAP" localSheetId="6" hidden="1">'[1]Time series'!#REF!</definedName>
    <definedName name="__123Graph_BBERLGRAP" hidden="1">'[1]Time series'!#REF!</definedName>
    <definedName name="__123Graph_BCATCH1" localSheetId="1" hidden="1">'[1]Time series'!#REF!</definedName>
    <definedName name="__123Graph_BCATCH1" localSheetId="4" hidden="1">'[1]Time series'!#REF!</definedName>
    <definedName name="__123Graph_BCATCH1" localSheetId="6" hidden="1">'[1]Time series'!#REF!</definedName>
    <definedName name="__123Graph_BCATCH1" hidden="1">'[1]Time series'!#REF!</definedName>
    <definedName name="__123Graph_BCONVERG1" localSheetId="1" hidden="1">'[1]Time series'!#REF!</definedName>
    <definedName name="__123Graph_BCONVERG1" localSheetId="4" hidden="1">'[1]Time series'!#REF!</definedName>
    <definedName name="__123Graph_BCONVERG1" localSheetId="6" hidden="1">'[1]Time series'!#REF!</definedName>
    <definedName name="__123Graph_BCONVERG1" hidden="1">'[1]Time series'!#REF!</definedName>
    <definedName name="__123Graph_BECTOT" localSheetId="1" hidden="1">#REF!</definedName>
    <definedName name="__123Graph_BECTOT" localSheetId="4" hidden="1">#REF!</definedName>
    <definedName name="__123Graph_BECTOT" localSheetId="6" hidden="1">#REF!</definedName>
    <definedName name="__123Graph_BECTOT" hidden="1">#REF!</definedName>
    <definedName name="__123Graph_BGRAPH2" localSheetId="1" hidden="1">'[1]Time series'!#REF!</definedName>
    <definedName name="__123Graph_BGRAPH2" localSheetId="4" hidden="1">'[1]Time series'!#REF!</definedName>
    <definedName name="__123Graph_BGRAPH2" localSheetId="6" hidden="1">'[1]Time series'!#REF!</definedName>
    <definedName name="__123Graph_BGRAPH2" hidden="1">'[1]Time series'!#REF!</definedName>
    <definedName name="__123Graph_BGRAPH41" localSheetId="1" hidden="1">'[1]Time series'!#REF!</definedName>
    <definedName name="__123Graph_BGRAPH41" localSheetId="4" hidden="1">'[1]Time series'!#REF!</definedName>
    <definedName name="__123Graph_BGRAPH41" localSheetId="6" hidden="1">'[1]Time series'!#REF!</definedName>
    <definedName name="__123Graph_BGRAPH41" hidden="1">'[1]Time series'!#REF!</definedName>
    <definedName name="__123Graph_BPERIB" localSheetId="1" hidden="1">'[1]Time series'!#REF!</definedName>
    <definedName name="__123Graph_BPERIB" localSheetId="4" hidden="1">'[1]Time series'!#REF!</definedName>
    <definedName name="__123Graph_BPERIB" localSheetId="6" hidden="1">'[1]Time series'!#REF!</definedName>
    <definedName name="__123Graph_BPERIB" hidden="1">'[1]Time series'!#REF!</definedName>
    <definedName name="__123Graph_BPRODABSC" localSheetId="1" hidden="1">'[1]Time series'!#REF!</definedName>
    <definedName name="__123Graph_BPRODABSC" localSheetId="4" hidden="1">'[1]Time series'!#REF!</definedName>
    <definedName name="__123Graph_BPRODABSC" localSheetId="6" hidden="1">'[1]Time series'!#REF!</definedName>
    <definedName name="__123Graph_BPRODABSC" hidden="1">'[1]Time series'!#REF!</definedName>
    <definedName name="__123Graph_BPRODABSD" localSheetId="1" hidden="1">'[1]Time series'!#REF!</definedName>
    <definedName name="__123Graph_BPRODABSD" localSheetId="4" hidden="1">'[1]Time series'!#REF!</definedName>
    <definedName name="__123Graph_BPRODABSD" localSheetId="6" hidden="1">'[1]Time series'!#REF!</definedName>
    <definedName name="__123Graph_BPRODABSD" hidden="1">'[1]Time series'!#REF!</definedName>
    <definedName name="__123Graph_C" localSheetId="1" hidden="1">#REF!</definedName>
    <definedName name="__123Graph_C" localSheetId="4" hidden="1">#REF!</definedName>
    <definedName name="__123Graph_C" localSheetId="6" hidden="1">#REF!</definedName>
    <definedName name="__123Graph_C" hidden="1">#REF!</definedName>
    <definedName name="__123Graph_CBERLGRAP" localSheetId="1" hidden="1">'[1]Time series'!#REF!</definedName>
    <definedName name="__123Graph_CBERLGRAP" localSheetId="4" hidden="1">'[1]Time series'!#REF!</definedName>
    <definedName name="__123Graph_CBERLGRAP" localSheetId="6" hidden="1">'[1]Time series'!#REF!</definedName>
    <definedName name="__123Graph_CBERLGRAP" hidden="1">'[1]Time series'!#REF!</definedName>
    <definedName name="__123Graph_CCATCH1" localSheetId="1" hidden="1">'[1]Time series'!#REF!</definedName>
    <definedName name="__123Graph_CCATCH1" localSheetId="4" hidden="1">'[1]Time series'!#REF!</definedName>
    <definedName name="__123Graph_CCATCH1" localSheetId="6" hidden="1">'[1]Time series'!#REF!</definedName>
    <definedName name="__123Graph_CCATCH1" hidden="1">'[1]Time series'!#REF!</definedName>
    <definedName name="__123Graph_CCONVERG1" localSheetId="1" hidden="1">#REF!</definedName>
    <definedName name="__123Graph_CCONVERG1" localSheetId="4" hidden="1">#REF!</definedName>
    <definedName name="__123Graph_CCONVERG1" localSheetId="6" hidden="1">#REF!</definedName>
    <definedName name="__123Graph_CCONVERG1" hidden="1">#REF!</definedName>
    <definedName name="__123Graph_CECTOT" localSheetId="1" hidden="1">#REF!</definedName>
    <definedName name="__123Graph_CECTOT" localSheetId="4" hidden="1">#REF!</definedName>
    <definedName name="__123Graph_CECTOT" localSheetId="6" hidden="1">#REF!</definedName>
    <definedName name="__123Graph_CECTOT" hidden="1">#REF!</definedName>
    <definedName name="__123Graph_CGRAPH41" localSheetId="1" hidden="1">'[1]Time series'!#REF!</definedName>
    <definedName name="__123Graph_CGRAPH41" localSheetId="4" hidden="1">'[1]Time series'!#REF!</definedName>
    <definedName name="__123Graph_CGRAPH41" localSheetId="6" hidden="1">'[1]Time series'!#REF!</definedName>
    <definedName name="__123Graph_CGRAPH41" hidden="1">'[1]Time series'!#REF!</definedName>
    <definedName name="__123Graph_CGRAPH44" localSheetId="1" hidden="1">'[1]Time series'!#REF!</definedName>
    <definedName name="__123Graph_CGRAPH44" localSheetId="4" hidden="1">'[1]Time series'!#REF!</definedName>
    <definedName name="__123Graph_CGRAPH44" localSheetId="6" hidden="1">'[1]Time series'!#REF!</definedName>
    <definedName name="__123Graph_CGRAPH44" hidden="1">'[1]Time series'!#REF!</definedName>
    <definedName name="__123Graph_CPERIA" localSheetId="1" hidden="1">'[1]Time series'!#REF!</definedName>
    <definedName name="__123Graph_CPERIA" localSheetId="4" hidden="1">'[1]Time series'!#REF!</definedName>
    <definedName name="__123Graph_CPERIA" localSheetId="6" hidden="1">'[1]Time series'!#REF!</definedName>
    <definedName name="__123Graph_CPERIA" hidden="1">'[1]Time series'!#REF!</definedName>
    <definedName name="__123Graph_CPERIB" localSheetId="1" hidden="1">'[1]Time series'!#REF!</definedName>
    <definedName name="__123Graph_CPERIB" localSheetId="4" hidden="1">'[1]Time series'!#REF!</definedName>
    <definedName name="__123Graph_CPERIB" localSheetId="6" hidden="1">'[1]Time series'!#REF!</definedName>
    <definedName name="__123Graph_CPERIB" hidden="1">'[1]Time series'!#REF!</definedName>
    <definedName name="__123Graph_CPRODABSC" localSheetId="1" hidden="1">'[1]Time series'!#REF!</definedName>
    <definedName name="__123Graph_CPRODABSC" localSheetId="4" hidden="1">'[1]Time series'!#REF!</definedName>
    <definedName name="__123Graph_CPRODABSC" localSheetId="6" hidden="1">'[1]Time series'!#REF!</definedName>
    <definedName name="__123Graph_CPRODABSC" hidden="1">'[1]Time series'!#REF!</definedName>
    <definedName name="__123Graph_CPRODTRE2" localSheetId="1" hidden="1">'[1]Time series'!#REF!</definedName>
    <definedName name="__123Graph_CPRODTRE2" localSheetId="4" hidden="1">'[1]Time series'!#REF!</definedName>
    <definedName name="__123Graph_CPRODTRE2" localSheetId="6" hidden="1">'[1]Time series'!#REF!</definedName>
    <definedName name="__123Graph_CPRODTRE2" hidden="1">'[1]Time series'!#REF!</definedName>
    <definedName name="__123Graph_CPRODTREND" localSheetId="1" hidden="1">'[1]Time series'!#REF!</definedName>
    <definedName name="__123Graph_CPRODTREND" localSheetId="4" hidden="1">'[1]Time series'!#REF!</definedName>
    <definedName name="__123Graph_CPRODTREND" localSheetId="6" hidden="1">'[1]Time series'!#REF!</definedName>
    <definedName name="__123Graph_CPRODTREND" hidden="1">'[1]Time series'!#REF!</definedName>
    <definedName name="__123Graph_CUTRECHT" localSheetId="1" hidden="1">'[1]Time series'!#REF!</definedName>
    <definedName name="__123Graph_CUTRECHT" localSheetId="4" hidden="1">'[1]Time series'!#REF!</definedName>
    <definedName name="__123Graph_CUTRECHT" localSheetId="6" hidden="1">'[1]Time series'!#REF!</definedName>
    <definedName name="__123Graph_CUTRECHT" hidden="1">'[1]Time series'!#REF!</definedName>
    <definedName name="__123Graph_D" localSheetId="1" hidden="1">#REF!</definedName>
    <definedName name="__123Graph_D" localSheetId="4" hidden="1">#REF!</definedName>
    <definedName name="__123Graph_D" localSheetId="6" hidden="1">#REF!</definedName>
    <definedName name="__123Graph_D" hidden="1">#REF!</definedName>
    <definedName name="__123Graph_DBERLGRAP" localSheetId="1" hidden="1">'[1]Time series'!#REF!</definedName>
    <definedName name="__123Graph_DBERLGRAP" localSheetId="4" hidden="1">'[1]Time series'!#REF!</definedName>
    <definedName name="__123Graph_DBERLGRAP" localSheetId="6" hidden="1">'[1]Time series'!#REF!</definedName>
    <definedName name="__123Graph_DBERLGRAP" hidden="1">'[1]Time series'!#REF!</definedName>
    <definedName name="__123Graph_DCATCH1" localSheetId="1" hidden="1">'[1]Time series'!#REF!</definedName>
    <definedName name="__123Graph_DCATCH1" localSheetId="4" hidden="1">'[1]Time series'!#REF!</definedName>
    <definedName name="__123Graph_DCATCH1" localSheetId="6" hidden="1">'[1]Time series'!#REF!</definedName>
    <definedName name="__123Graph_DCATCH1" hidden="1">'[1]Time series'!#REF!</definedName>
    <definedName name="__123Graph_DCONVERG1" localSheetId="1" hidden="1">'[1]Time series'!#REF!</definedName>
    <definedName name="__123Graph_DCONVERG1" localSheetId="4" hidden="1">'[1]Time series'!#REF!</definedName>
    <definedName name="__123Graph_DCONVERG1" localSheetId="6" hidden="1">'[1]Time series'!#REF!</definedName>
    <definedName name="__123Graph_DCONVERG1" hidden="1">'[1]Time series'!#REF!</definedName>
    <definedName name="__123Graph_DECTOT" localSheetId="1" hidden="1">#REF!</definedName>
    <definedName name="__123Graph_DECTOT" localSheetId="4" hidden="1">#REF!</definedName>
    <definedName name="__123Graph_DECTOT" localSheetId="6" hidden="1">#REF!</definedName>
    <definedName name="__123Graph_DECTOT" hidden="1">#REF!</definedName>
    <definedName name="__123Graph_DGRAPH41" localSheetId="1" hidden="1">'[1]Time series'!#REF!</definedName>
    <definedName name="__123Graph_DGRAPH41" localSheetId="4" hidden="1">'[1]Time series'!#REF!</definedName>
    <definedName name="__123Graph_DGRAPH41" localSheetId="6" hidden="1">'[1]Time series'!#REF!</definedName>
    <definedName name="__123Graph_DGRAPH41" hidden="1">'[1]Time series'!#REF!</definedName>
    <definedName name="__123Graph_DPERIA" localSheetId="1" hidden="1">'[1]Time series'!#REF!</definedName>
    <definedName name="__123Graph_DPERIA" localSheetId="4" hidden="1">'[1]Time series'!#REF!</definedName>
    <definedName name="__123Graph_DPERIA" localSheetId="6" hidden="1">'[1]Time series'!#REF!</definedName>
    <definedName name="__123Graph_DPERIA" hidden="1">'[1]Time series'!#REF!</definedName>
    <definedName name="__123Graph_DPERIB" localSheetId="1" hidden="1">'[1]Time series'!#REF!</definedName>
    <definedName name="__123Graph_DPERIB" localSheetId="4" hidden="1">'[1]Time series'!#REF!</definedName>
    <definedName name="__123Graph_DPERIB" localSheetId="6" hidden="1">'[1]Time series'!#REF!</definedName>
    <definedName name="__123Graph_DPERIB" hidden="1">'[1]Time series'!#REF!</definedName>
    <definedName name="__123Graph_DPRODABSC" localSheetId="1" hidden="1">'[1]Time series'!#REF!</definedName>
    <definedName name="__123Graph_DPRODABSC" localSheetId="4" hidden="1">'[1]Time series'!#REF!</definedName>
    <definedName name="__123Graph_DPRODABSC" localSheetId="6" hidden="1">'[1]Time series'!#REF!</definedName>
    <definedName name="__123Graph_DPRODABSC" hidden="1">'[1]Time series'!#REF!</definedName>
    <definedName name="__123Graph_DUTRECHT" localSheetId="1" hidden="1">'[1]Time series'!#REF!</definedName>
    <definedName name="__123Graph_DUTRECHT" localSheetId="4" hidden="1">'[1]Time series'!#REF!</definedName>
    <definedName name="__123Graph_DUTRECHT" localSheetId="6" hidden="1">'[1]Time series'!#REF!</definedName>
    <definedName name="__123Graph_DUTRECHT" hidden="1">'[1]Time series'!#REF!</definedName>
    <definedName name="__123Graph_E" localSheetId="1" hidden="1">#REF!</definedName>
    <definedName name="__123Graph_E" localSheetId="4" hidden="1">#REF!</definedName>
    <definedName name="__123Graph_E" localSheetId="6" hidden="1">#REF!</definedName>
    <definedName name="__123Graph_E" hidden="1">#REF!</definedName>
    <definedName name="__123Graph_EBERLGRAP" localSheetId="1" hidden="1">'[1]Time series'!#REF!</definedName>
    <definedName name="__123Graph_EBERLGRAP" localSheetId="4" hidden="1">'[1]Time series'!#REF!</definedName>
    <definedName name="__123Graph_EBERLGRAP" localSheetId="6" hidden="1">'[1]Time series'!#REF!</definedName>
    <definedName name="__123Graph_EBERLGRAP" hidden="1">'[1]Time series'!#REF!</definedName>
    <definedName name="__123Graph_ECATCH1" localSheetId="1" hidden="1">#REF!</definedName>
    <definedName name="__123Graph_ECATCH1" localSheetId="4" hidden="1">#REF!</definedName>
    <definedName name="__123Graph_ECATCH1" localSheetId="6" hidden="1">#REF!</definedName>
    <definedName name="__123Graph_ECATCH1" hidden="1">#REF!</definedName>
    <definedName name="__123Graph_ECONVERG1" localSheetId="1" hidden="1">'[1]Time series'!#REF!</definedName>
    <definedName name="__123Graph_ECONVERG1" localSheetId="4" hidden="1">'[1]Time series'!#REF!</definedName>
    <definedName name="__123Graph_ECONVERG1" localSheetId="6" hidden="1">'[1]Time series'!#REF!</definedName>
    <definedName name="__123Graph_ECONVERG1" hidden="1">'[1]Time series'!#REF!</definedName>
    <definedName name="__123Graph_EECTOT" localSheetId="1" hidden="1">#REF!</definedName>
    <definedName name="__123Graph_EECTOT" localSheetId="4" hidden="1">#REF!</definedName>
    <definedName name="__123Graph_EECTOT" localSheetId="6" hidden="1">#REF!</definedName>
    <definedName name="__123Graph_EECTOT" hidden="1">#REF!</definedName>
    <definedName name="__123Graph_EGRAPH41" localSheetId="1" hidden="1">'[1]Time series'!#REF!</definedName>
    <definedName name="__123Graph_EGRAPH41" localSheetId="4" hidden="1">'[1]Time series'!#REF!</definedName>
    <definedName name="__123Graph_EGRAPH41" localSheetId="6" hidden="1">'[1]Time series'!#REF!</definedName>
    <definedName name="__123Graph_EGRAPH41" hidden="1">'[1]Time series'!#REF!</definedName>
    <definedName name="__123Graph_EPERIA" localSheetId="1" hidden="1">'[1]Time series'!#REF!</definedName>
    <definedName name="__123Graph_EPERIA" localSheetId="4" hidden="1">'[1]Time series'!#REF!</definedName>
    <definedName name="__123Graph_EPERIA" localSheetId="6" hidden="1">'[1]Time series'!#REF!</definedName>
    <definedName name="__123Graph_EPERIA" hidden="1">'[1]Time series'!#REF!</definedName>
    <definedName name="__123Graph_EPRODABSC" localSheetId="1" hidden="1">'[1]Time series'!#REF!</definedName>
    <definedName name="__123Graph_EPRODABSC" localSheetId="4" hidden="1">'[1]Time series'!#REF!</definedName>
    <definedName name="__123Graph_EPRODABSC" localSheetId="6" hidden="1">'[1]Time series'!#REF!</definedName>
    <definedName name="__123Graph_EPRODABSC" hidden="1">'[1]Time series'!#REF!</definedName>
    <definedName name="__123Graph_FBERLGRAP" localSheetId="1" hidden="1">'[1]Time series'!#REF!</definedName>
    <definedName name="__123Graph_FBERLGRAP" localSheetId="4" hidden="1">'[1]Time series'!#REF!</definedName>
    <definedName name="__123Graph_FBERLGRAP" localSheetId="6" hidden="1">'[1]Time series'!#REF!</definedName>
    <definedName name="__123Graph_FBERLGRAP" hidden="1">'[1]Time series'!#REF!</definedName>
    <definedName name="__123Graph_FGRAPH41" localSheetId="1" hidden="1">'[1]Time series'!#REF!</definedName>
    <definedName name="__123Graph_FGRAPH41" localSheetId="4" hidden="1">'[1]Time series'!#REF!</definedName>
    <definedName name="__123Graph_FGRAPH41" localSheetId="6" hidden="1">'[1]Time series'!#REF!</definedName>
    <definedName name="__123Graph_FGRAPH41" hidden="1">'[1]Time series'!#REF!</definedName>
    <definedName name="__123Graph_FPRODABSC" localSheetId="1" hidden="1">'[1]Time series'!#REF!</definedName>
    <definedName name="__123Graph_FPRODABSC" localSheetId="4" hidden="1">'[1]Time series'!#REF!</definedName>
    <definedName name="__123Graph_FPRODABSC" localSheetId="6" hidden="1">'[1]Time series'!#REF!</definedName>
    <definedName name="__123Graph_FPRODABSC" hidden="1">'[1]Time series'!#REF!</definedName>
    <definedName name="__123Graph_X" localSheetId="1" hidden="1">'[2]34'!#REF!</definedName>
    <definedName name="__123Graph_X" localSheetId="4" hidden="1">'[2]34'!#REF!</definedName>
    <definedName name="__123Graph_X" localSheetId="6" hidden="1">'[2]34'!#REF!</definedName>
    <definedName name="__123Graph_X" hidden="1">'[2]34'!#REF!</definedName>
    <definedName name="__123Graph_XECTOT" localSheetId="1" hidden="1">#REF!</definedName>
    <definedName name="__123Graph_XECTOT" localSheetId="4" hidden="1">#REF!</definedName>
    <definedName name="__123Graph_XECTOT" localSheetId="6" hidden="1">#REF!</definedName>
    <definedName name="__123Graph_XECTOT" hidden="1">#REF!</definedName>
    <definedName name="_1" localSheetId="1">#REF!</definedName>
    <definedName name="_1" localSheetId="4">#REF!</definedName>
    <definedName name="_1" localSheetId="6">#REF!</definedName>
    <definedName name="_1">#REF!</definedName>
    <definedName name="_1__123Graph_ADEV_EMPL" localSheetId="1" hidden="1">'[1]Time series'!#REF!</definedName>
    <definedName name="_1__123Graph_ADEV_EMPL" localSheetId="4" hidden="1">'[1]Time series'!#REF!</definedName>
    <definedName name="_1__123Graph_ADEV_EMPL" localSheetId="6" hidden="1">'[1]Time series'!#REF!</definedName>
    <definedName name="_1__123Graph_ADEV_EMPL" hidden="1">'[1]Time series'!#REF!</definedName>
    <definedName name="_2__123Graph_BDEV_EMPL" localSheetId="1" hidden="1">'[1]Time series'!#REF!</definedName>
    <definedName name="_2__123Graph_BDEV_EMPL" localSheetId="4" hidden="1">'[1]Time series'!#REF!</definedName>
    <definedName name="_2__123Graph_BDEV_EMPL" localSheetId="6" hidden="1">'[1]Time series'!#REF!</definedName>
    <definedName name="_2__123Graph_BDEV_EMPL" hidden="1">'[1]Time series'!#REF!</definedName>
    <definedName name="_3__123Graph_CDEV_EMPL" localSheetId="1" hidden="1">'[1]Time series'!#REF!</definedName>
    <definedName name="_3__123Graph_CDEV_EMPL" localSheetId="4" hidden="1">'[1]Time series'!#REF!</definedName>
    <definedName name="_3__123Graph_CDEV_EMPL" localSheetId="6" hidden="1">'[1]Time series'!#REF!</definedName>
    <definedName name="_3__123Graph_CDEV_EMPL" hidden="1">'[1]Time series'!#REF!</definedName>
    <definedName name="_4__123Graph_CSWE_EMPL" localSheetId="1" hidden="1">'[1]Time series'!#REF!</definedName>
    <definedName name="_4__123Graph_CSWE_EMPL" localSheetId="4" hidden="1">'[1]Time series'!#REF!</definedName>
    <definedName name="_4__123Graph_CSWE_EMPL" localSheetId="6" hidden="1">'[1]Time series'!#REF!</definedName>
    <definedName name="_4__123Graph_CSWE_EMPL" hidden="1">'[1]Time series'!#REF!</definedName>
    <definedName name="_Key1" localSheetId="1" hidden="1">'[2]24'!#REF!</definedName>
    <definedName name="_Key1" localSheetId="4" hidden="1">'[2]24'!#REF!</definedName>
    <definedName name="_Key1" localSheetId="6" hidden="1">'[2]24'!#REF!</definedName>
    <definedName name="_Key1" hidden="1">'[2]24'!#REF!</definedName>
    <definedName name="_Kur2002">[3]ONEMLI_OKUYUN!$H$86</definedName>
    <definedName name="_Order1" hidden="1">255</definedName>
    <definedName name="_Regression_Out" localSheetId="1" hidden="1">#REF!</definedName>
    <definedName name="_Regression_Out" localSheetId="4" hidden="1">#REF!</definedName>
    <definedName name="_Regression_Out" localSheetId="6" hidden="1">#REF!</definedName>
    <definedName name="_Regression_Out" hidden="1">#REF!</definedName>
    <definedName name="_Regression_X" localSheetId="1" hidden="1">#REF!</definedName>
    <definedName name="_Regression_X" localSheetId="4" hidden="1">#REF!</definedName>
    <definedName name="_Regression_X" localSheetId="6" hidden="1">#REF!</definedName>
    <definedName name="_Regression_X" hidden="1">#REF!</definedName>
    <definedName name="_Regression_Y" localSheetId="1" hidden="1">#REF!</definedName>
    <definedName name="_Regression_Y" localSheetId="4" hidden="1">#REF!</definedName>
    <definedName name="_Regression_Y" localSheetId="6" hidden="1">#REF!</definedName>
    <definedName name="_Regression_Y" hidden="1">#REF!</definedName>
    <definedName name="_Sort" localSheetId="1" hidden="1">'[2]24'!#REF!</definedName>
    <definedName name="_Sort" localSheetId="4" hidden="1">'[2]24'!#REF!</definedName>
    <definedName name="_Sort" localSheetId="6" hidden="1">'[2]24'!#REF!</definedName>
    <definedName name="_Sort" hidden="1">'[2]24'!#REF!</definedName>
    <definedName name="A" localSheetId="1">#REF!</definedName>
    <definedName name="A" localSheetId="4">#REF!</definedName>
    <definedName name="A" localSheetId="6">#REF!</definedName>
    <definedName name="A">#REF!</definedName>
    <definedName name="ALAPADATOK" localSheetId="1">#REF!</definedName>
    <definedName name="ALAPADATOK" localSheetId="4">#REF!</definedName>
    <definedName name="ALAPADATOK" localSheetId="6">#REF!</definedName>
    <definedName name="ALAPADATOK">#REF!</definedName>
    <definedName name="B" localSheetId="1">#REF!</definedName>
    <definedName name="B" localSheetId="4">#REF!</definedName>
    <definedName name="B" localSheetId="6">#REF!</definedName>
    <definedName name="B">#REF!</definedName>
    <definedName name="BLPH11" localSheetId="1" hidden="1">'[4]Long-term yields'!#REF!</definedName>
    <definedName name="BLPH11" localSheetId="4" hidden="1">'[4]Long-term yields'!#REF!</definedName>
    <definedName name="BLPH11" localSheetId="6" hidden="1">'[4]Long-term yields'!#REF!</definedName>
    <definedName name="BLPH11" hidden="1">'[4]Long-term yields'!#REF!</definedName>
    <definedName name="BLPH4" localSheetId="1" hidden="1">'[4]Long-term yields'!#REF!</definedName>
    <definedName name="BLPH4" localSheetId="4" hidden="1">'[4]Long-term yields'!#REF!</definedName>
    <definedName name="BLPH4" localSheetId="6" hidden="1">'[4]Long-term yields'!#REF!</definedName>
    <definedName name="BLPH4" hidden="1">'[4]Long-term yields'!#REF!</definedName>
    <definedName name="BLPH6" localSheetId="1" hidden="1">'[4]Long-term yields'!#REF!</definedName>
    <definedName name="BLPH6" localSheetId="4" hidden="1">'[4]Long-term yields'!#REF!</definedName>
    <definedName name="BLPH6" localSheetId="6" hidden="1">'[4]Long-term yields'!#REF!</definedName>
    <definedName name="BLPH6" hidden="1">'[4]Long-term yields'!#REF!</definedName>
    <definedName name="BLPH7" localSheetId="1" hidden="1">'[4]Long-term yields'!#REF!</definedName>
    <definedName name="BLPH7" localSheetId="4" hidden="1">'[4]Long-term yields'!#REF!</definedName>
    <definedName name="BLPH7" localSheetId="6" hidden="1">'[4]Long-term yields'!#REF!</definedName>
    <definedName name="BLPH7" hidden="1">'[4]Long-term yields'!#REF!</definedName>
    <definedName name="BLPH8" localSheetId="1" hidden="1">'[4]Long-term yields'!#REF!</definedName>
    <definedName name="BLPH8" localSheetId="4" hidden="1">'[4]Long-term yields'!#REF!</definedName>
    <definedName name="BLPH8" localSheetId="6" hidden="1">'[4]Long-term yields'!#REF!</definedName>
    <definedName name="BLPH8" hidden="1">'[4]Long-term yields'!#REF!</definedName>
    <definedName name="BOP">[5]BoP!$A$1:$H$72</definedName>
    <definedName name="BoPexo">[5]BoPexo!$A$1:$I$48</definedName>
    <definedName name="BOPfoot">[5]BoP!$A$74:$H$93</definedName>
    <definedName name="C_" localSheetId="1">#REF!</definedName>
    <definedName name="C_" localSheetId="4">#REF!</definedName>
    <definedName name="C_" localSheetId="6">#REF!</definedName>
    <definedName name="C_">#REF!</definedName>
    <definedName name="CBT">[5]CBT!$A$1:$I$37</definedName>
    <definedName name="CoherenceInterval">[6]HiddenSettings!$B$4</definedName>
    <definedName name="D" localSheetId="1">#REF!</definedName>
    <definedName name="D" localSheetId="4">#REF!</definedName>
    <definedName name="D" localSheetId="6">#REF!</definedName>
    <definedName name="D">#REF!</definedName>
    <definedName name="_xlnm.Database" localSheetId="1">'[7]TABLO2-03'!#REF!</definedName>
    <definedName name="_xlnm.Database" localSheetId="4">'[7]TABLO2-03'!#REF!</definedName>
    <definedName name="_xlnm.Database" localSheetId="6">'[7]TABLO2-03'!#REF!</definedName>
    <definedName name="_xlnm.Database">'[7]TABLO2-03'!#REF!</definedName>
    <definedName name="DebtCG" localSheetId="1">'[5]Fis-Debt'!#REF!</definedName>
    <definedName name="DebtCG" localSheetId="4">'[5]Fis-Debt'!#REF!</definedName>
    <definedName name="DebtCG" localSheetId="6">'[5]Fis-Debt'!#REF!</definedName>
    <definedName name="DebtCG">'[5]Fis-Debt'!#REF!</definedName>
    <definedName name="DebtGG">'[5]Fis-Debt'!$A$1:$I$51</definedName>
    <definedName name="E" localSheetId="1">#REF!</definedName>
    <definedName name="E" localSheetId="4">#REF!</definedName>
    <definedName name="E" localSheetId="6">#REF!</definedName>
    <definedName name="E">#REF!</definedName>
    <definedName name="ExtDebt">[5]ExtDebt!$A$1:$G$52</definedName>
    <definedName name="ff" hidden="1">{"'Tablo I-C Analiz'!$A$2:$AY$62"}</definedName>
    <definedName name="FisExp">[5]Fiscal!$A$50:$J$108</definedName>
    <definedName name="FisExpExo">[5]FisExpExo!$A$1:$H$31</definedName>
    <definedName name="FisExpFoot">[5]Fiscal!$A$110:$W$129</definedName>
    <definedName name="FisRev">[5]Fiscal!$A$1:$J$47</definedName>
    <definedName name="FisRevExo">[5]FisRevExo!$A$1:$H$46</definedName>
    <definedName name="HTML_CodePage" hidden="1">1254</definedName>
    <definedName name="HTML_Control" hidden="1">{"'Tablo I-C Analiz'!$A$2:$AY$62"}</definedName>
    <definedName name="HTML_Description" hidden="1">""</definedName>
    <definedName name="HTML_Email" hidden="1">""</definedName>
    <definedName name="HTML_Header" hidden="1">"Tablo I-C Analiz"</definedName>
    <definedName name="HTML_LastUpdate" hidden="1">"21.12.2000"</definedName>
    <definedName name="HTML_LineAfter" hidden="1">TRUE</definedName>
    <definedName name="HTML_LineBefore" hidden="1">TRUE</definedName>
    <definedName name="HTML_Name" hidden="1">"Kubilay YILMAZ"</definedName>
    <definedName name="HTML_OBDlg2" hidden="1">TRUE</definedName>
    <definedName name="HTML_OBDlg4" hidden="1">TRUE</definedName>
    <definedName name="HTML_OS" hidden="1">0</definedName>
    <definedName name="HTML_PathFile" hidden="1">"C:\MBRM\MyHTML.htm"</definedName>
    <definedName name="HTML_Title" hidden="1">"Hepsi"</definedName>
    <definedName name="MonExo">[5]MonExo!$A$1:$I$54</definedName>
    <definedName name="Money">[5]Money!$A$1:$J$54</definedName>
    <definedName name="MonGrow">[5]Money!$A$59:$J$109</definedName>
    <definedName name="NFA">[5]NFA!$A$1:$J$38</definedName>
    <definedName name="_xlnm.Print_Area" localSheetId="1">#REF!</definedName>
    <definedName name="_xlnm.Print_Area" localSheetId="4">#REF!</definedName>
    <definedName name="_xlnm.Print_Area" localSheetId="6">#REF!</definedName>
    <definedName name="_xlnm.Print_Area">#REF!</definedName>
    <definedName name="Print_Area_MI" localSheetId="1">#REF!</definedName>
    <definedName name="Print_Area_MI" localSheetId="4">#REF!</definedName>
    <definedName name="Print_Area_MI" localSheetId="6">#REF!</definedName>
    <definedName name="Print_Area_MI">#REF!</definedName>
    <definedName name="Print_Titles_MI" localSheetId="1">#REF!</definedName>
    <definedName name="Print_Titles_MI" localSheetId="4">#REF!</definedName>
    <definedName name="Print_Titles_MI" localSheetId="6">#REF!</definedName>
    <definedName name="Print_Titles_MI">#REF!</definedName>
    <definedName name="Real">[5]Real!$A$1:$J$49</definedName>
    <definedName name="RealExo">[5]RealExo!$A$1:$I$40</definedName>
    <definedName name="RealPercent" localSheetId="1">#REF!</definedName>
    <definedName name="RealPercent" localSheetId="4">#REF!</definedName>
    <definedName name="RealPercent" localSheetId="6">#REF!</definedName>
    <definedName name="RealPercent">#REF!</definedName>
    <definedName name="T.I.1" localSheetId="1">#REF!</definedName>
    <definedName name="T.I.1" localSheetId="4">#REF!</definedName>
    <definedName name="T.I.1" localSheetId="6">#REF!</definedName>
    <definedName name="T.I.1">#REF!</definedName>
    <definedName name="T.I.2" localSheetId="1">#REF!</definedName>
    <definedName name="T.I.2" localSheetId="4">#REF!</definedName>
    <definedName name="T.I.2" localSheetId="6">#REF!</definedName>
    <definedName name="T.I.2">#REF!</definedName>
    <definedName name="T.I.3" localSheetId="1">#REF!</definedName>
    <definedName name="T.I.3" localSheetId="4">#REF!</definedName>
    <definedName name="T.I.3" localSheetId="6">#REF!</definedName>
    <definedName name="T.I.3">#REF!</definedName>
    <definedName name="T.I.4" localSheetId="1">#REF!</definedName>
    <definedName name="T.I.4" localSheetId="4">#REF!</definedName>
    <definedName name="T.I.4" localSheetId="6">#REF!</definedName>
    <definedName name="T.I.4">#REF!</definedName>
    <definedName name="T.II.1" localSheetId="1">#REF!</definedName>
    <definedName name="T.II.1" localSheetId="4">#REF!</definedName>
    <definedName name="T.II.1" localSheetId="6">#REF!</definedName>
    <definedName name="T.II.1">#REF!</definedName>
    <definedName name="T.II.2" localSheetId="1">#REF!</definedName>
    <definedName name="T.II.2" localSheetId="4">#REF!</definedName>
    <definedName name="T.II.2" localSheetId="6">#REF!</definedName>
    <definedName name="T.II.2">#REF!</definedName>
    <definedName name="T.III.3" localSheetId="1">#REF!</definedName>
    <definedName name="T.III.3" localSheetId="4">#REF!</definedName>
    <definedName name="T.III.3" localSheetId="6">#REF!</definedName>
    <definedName name="T.III.3">#REF!</definedName>
    <definedName name="T.III.4" localSheetId="1">#REF!</definedName>
    <definedName name="T.III.4" localSheetId="4">#REF!</definedName>
    <definedName name="T.III.4" localSheetId="6">#REF!</definedName>
    <definedName name="T.III.4">#REF!</definedName>
    <definedName name="T.III.5" localSheetId="1">#REF!</definedName>
    <definedName name="T.III.5" localSheetId="4">#REF!</definedName>
    <definedName name="T.III.5" localSheetId="6">#REF!</definedName>
    <definedName name="T.III.5">#REF!</definedName>
    <definedName name="T.IX.1" localSheetId="1">#REF!</definedName>
    <definedName name="T.IX.1" localSheetId="4">#REF!</definedName>
    <definedName name="T.IX.1" localSheetId="6">#REF!</definedName>
    <definedName name="T.IX.1">#REF!</definedName>
    <definedName name="Table_2._Turkey__Exogenous_assumptions">[5]RealExo!$A$1:$I$40</definedName>
    <definedName name="TABLO">#N/A</definedName>
    <definedName name="TDY">[8]BLOTTER!$B$6:$Q$18</definedName>
    <definedName name="wrn.Ratio._.to._.GNP." hidden="1">{#N/A,#N/A,FALSE,"Prog"}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6" l="1"/>
  <c r="Y6" i="36"/>
  <c r="R8" i="36"/>
  <c r="R7" i="36"/>
  <c r="R6" i="36"/>
  <c r="L8" i="36"/>
  <c r="X8" i="36" s="1"/>
  <c r="L7" i="36"/>
  <c r="X7" i="36" s="1"/>
  <c r="L6" i="36"/>
  <c r="X6" i="36" s="1"/>
  <c r="Q8" i="36"/>
  <c r="P8" i="36"/>
  <c r="Q7" i="36"/>
  <c r="P7" i="36"/>
  <c r="S7" i="36" s="1"/>
  <c r="Q6" i="36"/>
  <c r="P6" i="36"/>
  <c r="F40" i="32"/>
  <c r="E40" i="32"/>
  <c r="E41" i="32" s="1"/>
  <c r="C40" i="32"/>
  <c r="C41" i="32" s="1"/>
  <c r="C42" i="32" s="1"/>
  <c r="C43" i="32" s="1"/>
  <c r="K8" i="36"/>
  <c r="W8" i="36" s="1"/>
  <c r="J8" i="36"/>
  <c r="V8" i="36" s="1"/>
  <c r="K7" i="36"/>
  <c r="W7" i="36" s="1"/>
  <c r="J7" i="36"/>
  <c r="K6" i="36"/>
  <c r="W6" i="36" s="1"/>
  <c r="J6" i="36"/>
  <c r="V6" i="36" s="1"/>
  <c r="G12" i="36"/>
  <c r="G11" i="36"/>
  <c r="G10" i="36"/>
  <c r="G9" i="36"/>
  <c r="G8" i="36"/>
  <c r="G7" i="36"/>
  <c r="B39" i="35"/>
  <c r="B40" i="35" s="1"/>
  <c r="J41" i="32" s="1"/>
  <c r="J40" i="32" l="1"/>
  <c r="B40" i="32" s="1"/>
  <c r="B41" i="32" s="1"/>
  <c r="H41" i="32" s="1"/>
  <c r="S8" i="36"/>
  <c r="F41" i="32"/>
  <c r="F42" i="32" s="1"/>
  <c r="F43" i="32" s="1"/>
  <c r="C44" i="32"/>
  <c r="C45" i="32" s="1"/>
  <c r="C46" i="32" s="1"/>
  <c r="E42" i="32"/>
  <c r="D42" i="32"/>
  <c r="M8" i="36"/>
  <c r="Y8" i="36" s="1"/>
  <c r="M7" i="36"/>
  <c r="Y7" i="36" s="1"/>
  <c r="B41" i="35"/>
  <c r="J42" i="32" s="1"/>
  <c r="D40" i="35"/>
  <c r="D39" i="35"/>
  <c r="F44" i="32" l="1"/>
  <c r="F45" i="32" s="1"/>
  <c r="F46" i="32" s="1"/>
  <c r="H40" i="32"/>
  <c r="B42" i="32"/>
  <c r="G42" i="32"/>
  <c r="F47" i="32"/>
  <c r="F48" i="32" s="1"/>
  <c r="F49" i="32" s="1"/>
  <c r="G48" i="32"/>
  <c r="E43" i="32"/>
  <c r="H42" i="32"/>
  <c r="D45" i="32"/>
  <c r="D48" i="32"/>
  <c r="C47" i="32"/>
  <c r="C48" i="32" s="1"/>
  <c r="C49" i="32" s="1"/>
  <c r="E40" i="35"/>
  <c r="E39" i="35"/>
  <c r="D41" i="35"/>
  <c r="E41" i="35" s="1"/>
  <c r="B42" i="35"/>
  <c r="J43" i="32" s="1"/>
  <c r="G45" i="32" l="1"/>
  <c r="B43" i="32"/>
  <c r="F50" i="32"/>
  <c r="F51" i="32" s="1"/>
  <c r="F52" i="32" s="1"/>
  <c r="G51" i="32"/>
  <c r="C50" i="32"/>
  <c r="C51" i="32" s="1"/>
  <c r="C52" i="32" s="1"/>
  <c r="H43" i="32"/>
  <c r="E44" i="32"/>
  <c r="B43" i="35"/>
  <c r="J44" i="32" s="1"/>
  <c r="D42" i="35"/>
  <c r="E42" i="35" s="1"/>
  <c r="B44" i="32" l="1"/>
  <c r="D51" i="32"/>
  <c r="F53" i="32"/>
  <c r="F54" i="32" s="1"/>
  <c r="F55" i="32" s="1"/>
  <c r="C53" i="32"/>
  <c r="C54" i="32" s="1"/>
  <c r="C55" i="32" s="1"/>
  <c r="E45" i="32"/>
  <c r="H44" i="32"/>
  <c r="B44" i="35"/>
  <c r="J45" i="32" s="1"/>
  <c r="D43" i="35"/>
  <c r="E43" i="35" s="1"/>
  <c r="B45" i="32" l="1"/>
  <c r="D54" i="32"/>
  <c r="F56" i="32"/>
  <c r="F57" i="32" s="1"/>
  <c r="F58" i="32" s="1"/>
  <c r="G54" i="32"/>
  <c r="E46" i="32"/>
  <c r="H45" i="32"/>
  <c r="C56" i="32"/>
  <c r="C57" i="32" s="1"/>
  <c r="C58" i="32" s="1"/>
  <c r="D44" i="35"/>
  <c r="B45" i="35"/>
  <c r="J46" i="32" s="1"/>
  <c r="B46" i="32" l="1"/>
  <c r="G57" i="32"/>
  <c r="F59" i="32"/>
  <c r="F60" i="32" s="1"/>
  <c r="F61" i="32" s="1"/>
  <c r="D57" i="32"/>
  <c r="H46" i="32"/>
  <c r="E47" i="32"/>
  <c r="C59" i="32"/>
  <c r="C60" i="32" s="1"/>
  <c r="C61" i="32" s="1"/>
  <c r="B46" i="35"/>
  <c r="J47" i="32" s="1"/>
  <c r="D45" i="35"/>
  <c r="E44" i="35"/>
  <c r="B47" i="32" l="1"/>
  <c r="G60" i="32"/>
  <c r="D60" i="32"/>
  <c r="C62" i="32"/>
  <c r="C63" i="32" s="1"/>
  <c r="C64" i="32" s="1"/>
  <c r="E48" i="32"/>
  <c r="H47" i="32"/>
  <c r="F62" i="32"/>
  <c r="F63" i="32" s="1"/>
  <c r="F64" i="32" s="1"/>
  <c r="E45" i="35"/>
  <c r="D46" i="35"/>
  <c r="B47" i="35"/>
  <c r="J48" i="32" s="1"/>
  <c r="G63" i="32" l="1"/>
  <c r="B48" i="32"/>
  <c r="D63" i="32"/>
  <c r="F65" i="32"/>
  <c r="F66" i="32" s="1"/>
  <c r="F67" i="32" s="1"/>
  <c r="E49" i="32"/>
  <c r="H48" i="32"/>
  <c r="C65" i="32"/>
  <c r="C66" i="32" s="1"/>
  <c r="C67" i="32" s="1"/>
  <c r="E46" i="35"/>
  <c r="D47" i="35"/>
  <c r="B48" i="35"/>
  <c r="J49" i="32" s="1"/>
  <c r="B49" i="32" l="1"/>
  <c r="G66" i="32"/>
  <c r="F68" i="32"/>
  <c r="F69" i="32" s="1"/>
  <c r="F70" i="32" s="1"/>
  <c r="C68" i="32"/>
  <c r="C69" i="32" s="1"/>
  <c r="C70" i="32" s="1"/>
  <c r="H49" i="32"/>
  <c r="E50" i="32"/>
  <c r="D66" i="32"/>
  <c r="E47" i="35"/>
  <c r="B49" i="35"/>
  <c r="J50" i="32" s="1"/>
  <c r="D48" i="35"/>
  <c r="D69" i="32" l="1"/>
  <c r="B50" i="32"/>
  <c r="F71" i="32"/>
  <c r="F72" i="32" s="1"/>
  <c r="F73" i="32" s="1"/>
  <c r="G69" i="32"/>
  <c r="E51" i="32"/>
  <c r="Q9" i="36" s="1"/>
  <c r="H50" i="32"/>
  <c r="C71" i="32"/>
  <c r="C72" i="32" s="1"/>
  <c r="C73" i="32" s="1"/>
  <c r="D72" i="32"/>
  <c r="K9" i="36"/>
  <c r="W9" i="36" s="1"/>
  <c r="D49" i="35"/>
  <c r="B50" i="35"/>
  <c r="J51" i="32" s="1"/>
  <c r="E48" i="35"/>
  <c r="B51" i="32" l="1"/>
  <c r="F74" i="32"/>
  <c r="F75" i="32" s="1"/>
  <c r="F76" i="32" s="1"/>
  <c r="E52" i="32"/>
  <c r="H51" i="32"/>
  <c r="G72" i="32"/>
  <c r="C74" i="32"/>
  <c r="C75" i="32" s="1"/>
  <c r="C76" i="32" s="1"/>
  <c r="B51" i="35"/>
  <c r="J52" i="32" s="1"/>
  <c r="D50" i="35"/>
  <c r="R9" i="36" s="1"/>
  <c r="E49" i="35"/>
  <c r="B52" i="32" l="1"/>
  <c r="P9" i="36"/>
  <c r="S9" i="36" s="1"/>
  <c r="F77" i="32"/>
  <c r="F78" i="32" s="1"/>
  <c r="F79" i="32" s="1"/>
  <c r="G75" i="32"/>
  <c r="C77" i="32"/>
  <c r="C78" i="32" s="1"/>
  <c r="C79" i="32" s="1"/>
  <c r="D75" i="32"/>
  <c r="E53" i="32"/>
  <c r="H52" i="32"/>
  <c r="B52" i="35"/>
  <c r="J53" i="32" s="1"/>
  <c r="D51" i="35"/>
  <c r="E50" i="35"/>
  <c r="J9" i="36" l="1"/>
  <c r="B53" i="32"/>
  <c r="D78" i="32"/>
  <c r="F80" i="32"/>
  <c r="F81" i="32" s="1"/>
  <c r="F82" i="32" s="1"/>
  <c r="G81" i="32"/>
  <c r="G78" i="32"/>
  <c r="H53" i="32"/>
  <c r="E54" i="32"/>
  <c r="C80" i="32"/>
  <c r="C81" i="32" s="1"/>
  <c r="C82" i="32" s="1"/>
  <c r="D52" i="35"/>
  <c r="B53" i="35"/>
  <c r="J54" i="32" s="1"/>
  <c r="E51" i="35"/>
  <c r="L9" i="36"/>
  <c r="X9" i="36" s="1"/>
  <c r="M9" i="36" l="1"/>
  <c r="Y9" i="36" s="1"/>
  <c r="V9" i="36"/>
  <c r="B54" i="32"/>
  <c r="E55" i="32"/>
  <c r="H54" i="32"/>
  <c r="C83" i="32"/>
  <c r="C84" i="32" s="1"/>
  <c r="C85" i="32" s="1"/>
  <c r="D84" i="32"/>
  <c r="F83" i="32"/>
  <c r="F84" i="32" s="1"/>
  <c r="F85" i="32" s="1"/>
  <c r="D81" i="32"/>
  <c r="E52" i="35"/>
  <c r="B54" i="35"/>
  <c r="J55" i="32" s="1"/>
  <c r="D53" i="35"/>
  <c r="B55" i="32" l="1"/>
  <c r="E56" i="32"/>
  <c r="H55" i="32"/>
  <c r="F86" i="32"/>
  <c r="F87" i="32" s="1"/>
  <c r="G87" i="32" s="1"/>
  <c r="G84" i="32"/>
  <c r="C86" i="32"/>
  <c r="C87" i="32" s="1"/>
  <c r="D87" i="32" s="1"/>
  <c r="D54" i="35"/>
  <c r="B55" i="35"/>
  <c r="J56" i="32" s="1"/>
  <c r="E53" i="35"/>
  <c r="B56" i="32" l="1"/>
  <c r="H56" i="32"/>
  <c r="E57" i="32"/>
  <c r="B56" i="35"/>
  <c r="J57" i="32" s="1"/>
  <c r="D55" i="35"/>
  <c r="E54" i="35"/>
  <c r="B57" i="32" l="1"/>
  <c r="H57" i="32"/>
  <c r="E58" i="32"/>
  <c r="E55" i="35"/>
  <c r="B57" i="35"/>
  <c r="J58" i="32" s="1"/>
  <c r="D56" i="35"/>
  <c r="B58" i="32" l="1"/>
  <c r="E59" i="32"/>
  <c r="H58" i="32"/>
  <c r="E56" i="35"/>
  <c r="D57" i="35"/>
  <c r="B58" i="35"/>
  <c r="J59" i="32" s="1"/>
  <c r="B59" i="32" l="1"/>
  <c r="H59" i="32"/>
  <c r="E60" i="32"/>
  <c r="B59" i="35"/>
  <c r="J60" i="32" s="1"/>
  <c r="D58" i="35"/>
  <c r="E57" i="35"/>
  <c r="B60" i="32" l="1"/>
  <c r="H60" i="32"/>
  <c r="E61" i="32"/>
  <c r="E58" i="35"/>
  <c r="B60" i="35"/>
  <c r="J61" i="32" s="1"/>
  <c r="D59" i="35"/>
  <c r="B61" i="32" l="1"/>
  <c r="E62" i="32"/>
  <c r="H61" i="32"/>
  <c r="E59" i="35"/>
  <c r="D60" i="35"/>
  <c r="B61" i="35"/>
  <c r="J62" i="32" s="1"/>
  <c r="B62" i="32" l="1"/>
  <c r="H62" i="32"/>
  <c r="E63" i="32"/>
  <c r="Q10" i="36" s="1"/>
  <c r="K10" i="36"/>
  <c r="W10" i="36" s="1"/>
  <c r="E60" i="35"/>
  <c r="B62" i="35"/>
  <c r="J63" i="32" s="1"/>
  <c r="D61" i="35"/>
  <c r="B63" i="32" l="1"/>
  <c r="H63" i="32"/>
  <c r="E64" i="32"/>
  <c r="E61" i="35"/>
  <c r="D62" i="35"/>
  <c r="R10" i="36" s="1"/>
  <c r="B63" i="35"/>
  <c r="J64" i="32" s="1"/>
  <c r="B64" i="32" l="1"/>
  <c r="P10" i="36"/>
  <c r="S10" i="36" s="1"/>
  <c r="E65" i="32"/>
  <c r="H64" i="32"/>
  <c r="B64" i="35"/>
  <c r="J65" i="32" s="1"/>
  <c r="D63" i="35"/>
  <c r="E62" i="35"/>
  <c r="J10" i="36" l="1"/>
  <c r="B65" i="32"/>
  <c r="E66" i="32"/>
  <c r="H65" i="32"/>
  <c r="E63" i="35"/>
  <c r="B65" i="35"/>
  <c r="J66" i="32" s="1"/>
  <c r="D64" i="35"/>
  <c r="L10" i="36"/>
  <c r="X10" i="36" s="1"/>
  <c r="M10" i="36" l="1"/>
  <c r="Y10" i="36" s="1"/>
  <c r="V10" i="36"/>
  <c r="B66" i="32"/>
  <c r="E67" i="32"/>
  <c r="H66" i="32"/>
  <c r="D65" i="35"/>
  <c r="B66" i="35"/>
  <c r="J67" i="32" s="1"/>
  <c r="E64" i="35"/>
  <c r="B67" i="32" l="1"/>
  <c r="H67" i="32"/>
  <c r="E68" i="32"/>
  <c r="B67" i="35"/>
  <c r="J68" i="32" s="1"/>
  <c r="D66" i="35"/>
  <c r="E65" i="35"/>
  <c r="B68" i="32" l="1"/>
  <c r="E69" i="32"/>
  <c r="H68" i="32"/>
  <c r="E66" i="35"/>
  <c r="B68" i="35"/>
  <c r="J69" i="32" s="1"/>
  <c r="D67" i="35"/>
  <c r="B69" i="32" l="1"/>
  <c r="E70" i="32"/>
  <c r="H69" i="32"/>
  <c r="D68" i="35"/>
  <c r="B69" i="35"/>
  <c r="J70" i="32" s="1"/>
  <c r="E67" i="35"/>
  <c r="B70" i="32" l="1"/>
  <c r="E71" i="32"/>
  <c r="B70" i="35"/>
  <c r="J71" i="32" s="1"/>
  <c r="D69" i="35"/>
  <c r="E68" i="35"/>
  <c r="B71" i="32" l="1"/>
  <c r="H70" i="32"/>
  <c r="E72" i="32"/>
  <c r="H71" i="32"/>
  <c r="E69" i="35"/>
  <c r="D70" i="35"/>
  <c r="B71" i="35"/>
  <c r="J72" i="32" s="1"/>
  <c r="B72" i="32" s="1"/>
  <c r="E73" i="32" l="1"/>
  <c r="H72" i="32"/>
  <c r="E70" i="35"/>
  <c r="D71" i="35"/>
  <c r="B72" i="35"/>
  <c r="J73" i="32" s="1"/>
  <c r="B73" i="32" s="1"/>
  <c r="H73" i="32" l="1"/>
  <c r="E74" i="32"/>
  <c r="B73" i="35"/>
  <c r="J74" i="32" s="1"/>
  <c r="B74" i="32" s="1"/>
  <c r="D72" i="35"/>
  <c r="E71" i="35"/>
  <c r="E75" i="32" l="1"/>
  <c r="Q11" i="36" s="1"/>
  <c r="H74" i="32"/>
  <c r="K11" i="36"/>
  <c r="W11" i="36" s="1"/>
  <c r="E72" i="35"/>
  <c r="D73" i="35"/>
  <c r="B74" i="35"/>
  <c r="J75" i="32" s="1"/>
  <c r="B75" i="32" s="1"/>
  <c r="P11" i="36" l="1"/>
  <c r="S11" i="36" s="1"/>
  <c r="E76" i="32"/>
  <c r="H75" i="32"/>
  <c r="E73" i="35"/>
  <c r="B75" i="35"/>
  <c r="J76" i="32" s="1"/>
  <c r="B76" i="32" s="1"/>
  <c r="D74" i="35"/>
  <c r="R11" i="36" s="1"/>
  <c r="E77" i="32" l="1"/>
  <c r="H76" i="32"/>
  <c r="E74" i="35"/>
  <c r="B76" i="35"/>
  <c r="J77" i="32" s="1"/>
  <c r="B77" i="32" s="1"/>
  <c r="D75" i="35"/>
  <c r="J11" i="36" l="1"/>
  <c r="H77" i="32"/>
  <c r="E78" i="32"/>
  <c r="E75" i="35"/>
  <c r="D76" i="35"/>
  <c r="E76" i="35" s="1"/>
  <c r="B77" i="35"/>
  <c r="J78" i="32" s="1"/>
  <c r="B78" i="32" s="1"/>
  <c r="L11" i="36"/>
  <c r="X11" i="36" s="1"/>
  <c r="M11" i="36" l="1"/>
  <c r="Y11" i="36" s="1"/>
  <c r="V11" i="36"/>
  <c r="E79" i="32"/>
  <c r="H78" i="32"/>
  <c r="B78" i="35"/>
  <c r="J79" i="32" s="1"/>
  <c r="B79" i="32" s="1"/>
  <c r="D77" i="35"/>
  <c r="E80" i="32" l="1"/>
  <c r="H79" i="32"/>
  <c r="E77" i="35"/>
  <c r="D78" i="35"/>
  <c r="B79" i="35"/>
  <c r="J80" i="32" s="1"/>
  <c r="B80" i="32" s="1"/>
  <c r="H80" i="32" l="1"/>
  <c r="E81" i="32"/>
  <c r="E78" i="35"/>
  <c r="D79" i="35"/>
  <c r="E79" i="35" s="1"/>
  <c r="B80" i="35"/>
  <c r="J81" i="32" s="1"/>
  <c r="B81" i="32" s="1"/>
  <c r="E82" i="32" l="1"/>
  <c r="H81" i="32"/>
  <c r="B81" i="35"/>
  <c r="J82" i="32" s="1"/>
  <c r="B82" i="32" s="1"/>
  <c r="D80" i="35"/>
  <c r="E83" i="32" l="1"/>
  <c r="H82" i="32"/>
  <c r="E80" i="35"/>
  <c r="D81" i="35"/>
  <c r="E81" i="35" s="1"/>
  <c r="B82" i="35"/>
  <c r="J83" i="32" s="1"/>
  <c r="B83" i="32" s="1"/>
  <c r="H83" i="32" l="1"/>
  <c r="E84" i="32"/>
  <c r="B83" i="35"/>
  <c r="J84" i="32" s="1"/>
  <c r="B84" i="32" s="1"/>
  <c r="D82" i="35"/>
  <c r="E82" i="35" s="1"/>
  <c r="H84" i="32" l="1"/>
  <c r="E85" i="32"/>
  <c r="B84" i="35"/>
  <c r="J85" i="32" s="1"/>
  <c r="B85" i="32" s="1"/>
  <c r="D83" i="35"/>
  <c r="E83" i="35" s="1"/>
  <c r="E86" i="32" l="1"/>
  <c r="H85" i="32"/>
  <c r="B85" i="35"/>
  <c r="J86" i="32" s="1"/>
  <c r="B86" i="32" s="1"/>
  <c r="D84" i="35"/>
  <c r="E84" i="35" s="1"/>
  <c r="E87" i="32" l="1"/>
  <c r="Q12" i="36" s="1"/>
  <c r="H86" i="32"/>
  <c r="K12" i="36"/>
  <c r="W12" i="36" s="1"/>
  <c r="B86" i="35"/>
  <c r="D85" i="35"/>
  <c r="E85" i="35" s="1"/>
  <c r="D86" i="35" l="1"/>
  <c r="R12" i="36" s="1"/>
  <c r="J87" i="32"/>
  <c r="B87" i="32" s="1"/>
  <c r="P12" i="36" s="1"/>
  <c r="S12" i="36" s="1"/>
  <c r="E86" i="35"/>
  <c r="H87" i="32" l="1"/>
  <c r="L12" i="36" l="1"/>
  <c r="X12" i="36" s="1"/>
  <c r="J12" i="36" l="1"/>
  <c r="M12" i="36" l="1"/>
  <c r="Y12" i="36" s="1"/>
  <c r="V12" i="36"/>
  <c r="G39" i="32"/>
  <c r="G36" i="32"/>
  <c r="G33" i="32"/>
  <c r="G30" i="32"/>
  <c r="G27" i="32"/>
  <c r="G24" i="32"/>
  <c r="G21" i="32"/>
  <c r="G18" i="32"/>
  <c r="D30" i="32"/>
  <c r="D39" i="32"/>
  <c r="D36" i="32"/>
  <c r="D33" i="32"/>
  <c r="D27" i="32"/>
  <c r="D24" i="32"/>
  <c r="D21" i="32"/>
  <c r="D18" i="32"/>
  <c r="G15" i="32" l="1"/>
  <c r="G12" i="32"/>
  <c r="G9" i="32"/>
  <c r="G6" i="32"/>
  <c r="D15" i="32"/>
  <c r="D12" i="32"/>
  <c r="D9" i="32"/>
  <c r="D6" i="32"/>
</calcChain>
</file>

<file path=xl/sharedStrings.xml><?xml version="1.0" encoding="utf-8"?>
<sst xmlns="http://schemas.openxmlformats.org/spreadsheetml/2006/main" count="68" uniqueCount="29">
  <si>
    <t>EURO</t>
  </si>
  <si>
    <t>Dönem sonu</t>
  </si>
  <si>
    <t>Ortalama (aylık)</t>
  </si>
  <si>
    <t>Ortalama (çeyrek)</t>
  </si>
  <si>
    <t>2003=100</t>
  </si>
  <si>
    <t>Endeks</t>
  </si>
  <si>
    <t xml:space="preserve">Ortalama </t>
  </si>
  <si>
    <t xml:space="preserve">ENFLASYON (TÜFE) BAZ SENARYO </t>
  </si>
  <si>
    <t>Aylık (%)</t>
  </si>
  <si>
    <t>Yıllık (%)</t>
  </si>
  <si>
    <t>Ortalama (%)</t>
  </si>
  <si>
    <t>ABD DOLARI ($)</t>
  </si>
  <si>
    <t>EURO/$</t>
  </si>
  <si>
    <t>DÖVİZ KURU BAZ SENARYO</t>
  </si>
  <si>
    <t>DÖVİZ KURU ALTERNATİF SENARYO</t>
  </si>
  <si>
    <t xml:space="preserve">ENFLASYON (TÜFE) ALTERNATİF SENARYO </t>
  </si>
  <si>
    <t xml:space="preserve">ENFLASYON (Yİ-ÜFE) BAZ SENARYO </t>
  </si>
  <si>
    <t xml:space="preserve">ENFLASYON (Yİ-ÜFE) ALTERNATİF SENARYO </t>
  </si>
  <si>
    <t>D.İnşaat Bütçe</t>
  </si>
  <si>
    <t>USD</t>
  </si>
  <si>
    <t>ÜFE</t>
  </si>
  <si>
    <t>USD ARTIŞ ORANI</t>
  </si>
  <si>
    <t>Holding Baz</t>
  </si>
  <si>
    <t>Holding Alternatif</t>
  </si>
  <si>
    <t>30 mio iş sonu zarar</t>
  </si>
  <si>
    <t>24 mio iş sonu zarar</t>
  </si>
  <si>
    <t>46 mio iş sonu zarar</t>
  </si>
  <si>
    <t>Farklar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</si>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</sst>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mmm\-yyyy"/>
    <numFmt numFmtId="167" formatCode="0.0"/>
    <numFmt numFmtId="168" formatCode="0.0%"/>
  </numFmts>
  <fonts count="29" x14ac:knownFonts="1">
    <font>
      <sz val="10"/>
      <name val="Arial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  <charset val="162"/>
    </font>
    <font>
      <sz val="11"/>
      <name val="Arial"/>
      <family val="2"/>
      <charset val="162"/>
    </font>
    <font>
      <sz val="10"/>
      <name val="Arial"/>
      <family val="2"/>
      <charset val="16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164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9" applyNumberFormat="0" applyFill="0" applyAlignment="0" applyProtection="0"/>
    <xf numFmtId="0" fontId="11" fillId="0" borderId="20" applyNumberFormat="0" applyFill="0" applyAlignment="0" applyProtection="0"/>
    <xf numFmtId="0" fontId="12" fillId="0" borderId="21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6" borderId="22" applyNumberFormat="0" applyAlignment="0" applyProtection="0"/>
    <xf numFmtId="0" fontId="19" fillId="0" borderId="24" applyNumberFormat="0" applyFill="0" applyAlignment="0" applyProtection="0"/>
    <xf numFmtId="0" fontId="20" fillId="7" borderId="25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7" applyNumberFormat="0" applyFill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4" fillId="32" borderId="0" applyNumberFormat="0" applyBorder="0" applyAlignment="0" applyProtection="0"/>
    <xf numFmtId="0" fontId="26" fillId="0" borderId="0"/>
    <xf numFmtId="0" fontId="27" fillId="0" borderId="0"/>
    <xf numFmtId="0" fontId="25" fillId="8" borderId="26" applyNumberFormat="0" applyFont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28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8">
    <xf numFmtId="0" fontId="0" fillId="0" borderId="0" xfId="0"/>
    <xf numFmtId="0" fontId="6" fillId="33" borderId="10" xfId="0" applyFont="1" applyFill="1" applyBorder="1" applyAlignment="1">
      <alignment horizontal="center"/>
    </xf>
    <xf numFmtId="166" fontId="5" fillId="33" borderId="4" xfId="0" applyNumberFormat="1" applyFont="1" applyFill="1" applyBorder="1" applyAlignment="1">
      <alignment horizontal="center"/>
    </xf>
    <xf numFmtId="0" fontId="7" fillId="33" borderId="1" xfId="0" applyFont="1" applyFill="1" applyBorder="1" applyAlignment="1">
      <alignment wrapText="1"/>
    </xf>
    <xf numFmtId="0" fontId="7" fillId="33" borderId="2" xfId="0" applyFont="1" applyFill="1" applyBorder="1"/>
    <xf numFmtId="17" fontId="7" fillId="33" borderId="4" xfId="0" applyNumberFormat="1" applyFont="1" applyFill="1" applyBorder="1"/>
    <xf numFmtId="43" fontId="5" fillId="33" borderId="5" xfId="1" applyNumberFormat="1" applyFont="1" applyFill="1" applyBorder="1" applyAlignment="1">
      <alignment horizontal="right" indent="2"/>
    </xf>
    <xf numFmtId="43" fontId="5" fillId="33" borderId="8" xfId="1" applyNumberFormat="1" applyFont="1" applyFill="1" applyBorder="1" applyAlignment="1">
      <alignment horizontal="right" indent="2"/>
    </xf>
    <xf numFmtId="43" fontId="5" fillId="33" borderId="3" xfId="0" applyNumberFormat="1" applyFont="1" applyFill="1" applyBorder="1" applyAlignment="1">
      <alignment horizontal="right" indent="2"/>
    </xf>
    <xf numFmtId="17" fontId="5" fillId="33" borderId="3" xfId="0" applyNumberFormat="1" applyFont="1" applyFill="1" applyBorder="1"/>
    <xf numFmtId="0" fontId="5" fillId="33" borderId="11" xfId="0" applyFont="1" applyFill="1" applyBorder="1" applyAlignment="1">
      <alignment horizontal="center" vertical="center" wrapText="1"/>
    </xf>
    <xf numFmtId="0" fontId="5" fillId="33" borderId="12" xfId="0" applyFont="1" applyFill="1" applyBorder="1" applyAlignment="1">
      <alignment horizontal="center" vertical="center" wrapText="1"/>
    </xf>
    <xf numFmtId="0" fontId="5" fillId="33" borderId="13" xfId="0" applyFont="1" applyFill="1" applyBorder="1" applyAlignment="1">
      <alignment horizontal="center" vertical="center" wrapText="1"/>
    </xf>
    <xf numFmtId="0" fontId="5" fillId="33" borderId="14" xfId="0" applyFont="1" applyFill="1" applyBorder="1" applyAlignment="1">
      <alignment horizontal="center" vertical="center" wrapText="1"/>
    </xf>
    <xf numFmtId="0" fontId="5" fillId="33" borderId="15" xfId="0" applyFont="1" applyFill="1" applyBorder="1" applyAlignment="1">
      <alignment horizontal="center" vertical="center" wrapText="1"/>
    </xf>
    <xf numFmtId="0" fontId="5" fillId="33" borderId="15" xfId="0" applyFont="1" applyFill="1" applyBorder="1" applyAlignment="1">
      <alignment horizontal="center" vertical="center"/>
    </xf>
    <xf numFmtId="0" fontId="7" fillId="33" borderId="18" xfId="0" applyFont="1" applyFill="1" applyBorder="1" applyAlignment="1">
      <alignment horizontal="center" vertical="center" wrapText="1"/>
    </xf>
    <xf numFmtId="165" fontId="7" fillId="34" borderId="4" xfId="1" applyNumberFormat="1" applyFont="1" applyFill="1" applyBorder="1" applyAlignment="1">
      <alignment horizontal="center"/>
    </xf>
    <xf numFmtId="43" fontId="5" fillId="34" borderId="8" xfId="1" applyNumberFormat="1" applyFont="1" applyFill="1" applyBorder="1" applyAlignment="1">
      <alignment horizontal="right" indent="2"/>
    </xf>
    <xf numFmtId="43" fontId="5" fillId="34" borderId="5" xfId="1" applyNumberFormat="1" applyFont="1" applyFill="1" applyBorder="1" applyAlignment="1">
      <alignment horizontal="right" indent="2"/>
    </xf>
    <xf numFmtId="43" fontId="5" fillId="34" borderId="3" xfId="0" applyNumberFormat="1" applyFont="1" applyFill="1" applyBorder="1" applyAlignment="1">
      <alignment horizontal="right" indent="2"/>
    </xf>
    <xf numFmtId="43" fontId="7" fillId="34" borderId="28" xfId="1" applyNumberFormat="1" applyFont="1" applyFill="1" applyBorder="1" applyAlignment="1">
      <alignment horizontal="right" indent="2"/>
    </xf>
    <xf numFmtId="43" fontId="7" fillId="34" borderId="7" xfId="1" applyNumberFormat="1" applyFont="1" applyFill="1" applyBorder="1" applyAlignment="1">
      <alignment horizontal="right" indent="2"/>
    </xf>
    <xf numFmtId="43" fontId="7" fillId="34" borderId="4" xfId="0" applyNumberFormat="1" applyFont="1" applyFill="1" applyBorder="1" applyAlignment="1">
      <alignment horizontal="right" indent="2"/>
    </xf>
    <xf numFmtId="17" fontId="8" fillId="33" borderId="3" xfId="0" applyNumberFormat="1" applyFont="1" applyFill="1" applyBorder="1" applyAlignment="1">
      <alignment horizontal="right"/>
    </xf>
    <xf numFmtId="17" fontId="7" fillId="33" borderId="4" xfId="0" applyNumberFormat="1" applyFont="1" applyFill="1" applyBorder="1" applyAlignment="1">
      <alignment horizontal="right"/>
    </xf>
    <xf numFmtId="43" fontId="5" fillId="34" borderId="29" xfId="1" applyNumberFormat="1" applyFont="1" applyFill="1" applyBorder="1" applyAlignment="1">
      <alignment horizontal="right" indent="2"/>
    </xf>
    <xf numFmtId="165" fontId="5" fillId="34" borderId="3" xfId="1" applyNumberFormat="1" applyFont="1" applyFill="1" applyBorder="1" applyAlignment="1">
      <alignment horizontal="center"/>
    </xf>
    <xf numFmtId="43" fontId="5" fillId="33" borderId="29" xfId="1" applyNumberFormat="1" applyFont="1" applyFill="1" applyBorder="1" applyAlignment="1">
      <alignment horizontal="right" indent="2"/>
    </xf>
    <xf numFmtId="165" fontId="5" fillId="33" borderId="3" xfId="1" applyNumberFormat="1" applyFont="1" applyFill="1" applyBorder="1" applyAlignment="1">
      <alignment horizontal="center"/>
    </xf>
    <xf numFmtId="43" fontId="7" fillId="34" borderId="30" xfId="1" applyNumberFormat="1" applyFont="1" applyFill="1" applyBorder="1" applyAlignment="1">
      <alignment horizontal="right" indent="2"/>
    </xf>
    <xf numFmtId="17" fontId="5" fillId="33" borderId="3" xfId="0" applyNumberFormat="1" applyFont="1" applyFill="1" applyBorder="1" applyAlignment="1">
      <alignment horizontal="right"/>
    </xf>
    <xf numFmtId="3" fontId="5" fillId="33" borderId="3" xfId="1" applyNumberFormat="1" applyFont="1" applyFill="1" applyBorder="1" applyAlignment="1">
      <alignment horizontal="center"/>
    </xf>
    <xf numFmtId="167" fontId="0" fillId="0" borderId="0" xfId="0" applyNumberFormat="1"/>
    <xf numFmtId="3" fontId="5" fillId="34" borderId="3" xfId="1" applyNumberFormat="1" applyFont="1" applyFill="1" applyBorder="1" applyAlignment="1">
      <alignment horizontal="center"/>
    </xf>
    <xf numFmtId="3" fontId="7" fillId="34" borderId="4" xfId="1" applyNumberFormat="1" applyFont="1" applyFill="1" applyBorder="1" applyAlignment="1">
      <alignment horizontal="center"/>
    </xf>
    <xf numFmtId="165" fontId="5" fillId="34" borderId="3" xfId="50" applyNumberFormat="1" applyFont="1" applyFill="1" applyBorder="1" applyAlignment="1">
      <alignment horizontal="center"/>
    </xf>
    <xf numFmtId="165" fontId="7" fillId="34" borderId="4" xfId="50" applyNumberFormat="1" applyFont="1" applyFill="1" applyBorder="1" applyAlignment="1">
      <alignment horizontal="center"/>
    </xf>
    <xf numFmtId="43" fontId="5" fillId="34" borderId="31" xfId="1" applyNumberFormat="1" applyFont="1" applyFill="1" applyBorder="1" applyAlignment="1">
      <alignment horizontal="right" indent="2"/>
    </xf>
    <xf numFmtId="164" fontId="0" fillId="0" borderId="0" xfId="1" applyFont="1"/>
    <xf numFmtId="168" fontId="0" fillId="0" borderId="0" xfId="49" applyNumberFormat="1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164" fontId="7" fillId="34" borderId="28" xfId="1" applyFont="1" applyFill="1" applyBorder="1" applyAlignment="1">
      <alignment horizontal="right" indent="2"/>
    </xf>
    <xf numFmtId="9" fontId="0" fillId="0" borderId="0" xfId="49" applyFont="1"/>
    <xf numFmtId="9" fontId="7" fillId="34" borderId="28" xfId="49" applyFont="1" applyFill="1" applyBorder="1" applyAlignment="1">
      <alignment horizontal="right" indent="2"/>
    </xf>
    <xf numFmtId="9" fontId="7" fillId="34" borderId="28" xfId="49" applyFont="1" applyFill="1" applyBorder="1" applyAlignment="1"/>
    <xf numFmtId="43" fontId="7" fillId="36" borderId="28" xfId="1" applyNumberFormat="1" applyFont="1" applyFill="1" applyBorder="1" applyAlignment="1">
      <alignment horizontal="right" indent="2"/>
    </xf>
    <xf numFmtId="9" fontId="7" fillId="36" borderId="28" xfId="49" applyFont="1" applyFill="1" applyBorder="1" applyAlignment="1">
      <alignment horizontal="right" indent="2"/>
    </xf>
    <xf numFmtId="9" fontId="7" fillId="36" borderId="28" xfId="49" applyFont="1" applyFill="1" applyBorder="1" applyAlignment="1"/>
    <xf numFmtId="43" fontId="0" fillId="0" borderId="0" xfId="0" applyNumberFormat="1"/>
    <xf numFmtId="0" fontId="7" fillId="33" borderId="9" xfId="0" applyFont="1" applyFill="1" applyBorder="1" applyAlignment="1">
      <alignment horizontal="center"/>
    </xf>
    <xf numFmtId="0" fontId="7" fillId="33" borderId="6" xfId="0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7" fillId="35" borderId="0" xfId="0" applyFont="1" applyFill="1" applyAlignment="1">
      <alignment horizontal="center"/>
    </xf>
    <xf numFmtId="0" fontId="7" fillId="33" borderId="16" xfId="0" applyFont="1" applyFill="1" applyBorder="1" applyAlignment="1">
      <alignment horizontal="center" vertical="center" wrapText="1"/>
    </xf>
    <xf numFmtId="0" fontId="7" fillId="33" borderId="17" xfId="0" applyFont="1" applyFill="1" applyBorder="1" applyAlignment="1">
      <alignment horizontal="center" vertical="center" wrapText="1"/>
    </xf>
    <xf numFmtId="0" fontId="7" fillId="33" borderId="18" xfId="0" applyFont="1" applyFill="1" applyBorder="1" applyAlignment="1">
      <alignment horizontal="center" vertical="center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4" xfId="50" xr:uid="{58CCA2DF-4A10-46F3-8864-C78FE1A66E43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0000000-0005-0000-0000-000026000000}"/>
    <cellStyle name="Normal 3" xfId="43" xr:uid="{00000000-0005-0000-0000-000027000000}"/>
    <cellStyle name="Normal 4" xfId="45" xr:uid="{00000000-0005-0000-0000-000028000000}"/>
    <cellStyle name="Normal 5" xfId="46" xr:uid="{00000000-0005-0000-0000-000029000000}"/>
    <cellStyle name="Normal 6" xfId="47" xr:uid="{00000000-0005-0000-0000-00002A000000}"/>
    <cellStyle name="Normal 7" xfId="48" xr:uid="{00000000-0005-0000-0000-00002B000000}"/>
    <cellStyle name="Note 2" xfId="44" xr:uid="{00000000-0005-0000-0000-00002C000000}"/>
    <cellStyle name="Output" xfId="11" builtinId="21" customBuiltin="1"/>
    <cellStyle name="Percent" xfId="49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4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prod%20levels%20manufactur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gusgrubu-my.sharepoint.com/ESRA/Macro%20Models%20&amp;%20Analysis/Economic%20Analysis/Main%20Models/Murat/Master%20Files%20Backup/BOP%20Estimates%202003-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gusgrubu-my.sharepoint.com/&#304;zleme&amp;Ara&#351;t&#305;rma%20Dairesi/&#231;al&#305;&#351;malar/Net%20Debt/NET%20DEBT%20DAIRE%20CALISMASI/netdebt_22arali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verge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gusgrubu-my.sharepoint.com/Documents%20and%20Settings/bostajyer02/Local%20Settings/Temporary%20Internet%20Files/OLKA/&#304;yimser%20Senary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ozguraltug\My%20Documents\isdosya\Foreigntrade\Sisannouncements\Feb-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KY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 per hour"/>
      <sheetName val="GDP per person"/>
      <sheetName val="Time series"/>
      <sheetName val="table with hist comp"/>
      <sheetName val="2006 Hedefle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ANAHTAR"/>
      <sheetName val="1A"/>
      <sheetName val="1B"/>
      <sheetName val="2A"/>
      <sheetName val="2B"/>
      <sheetName val="3A"/>
      <sheetName val="3B - forecasts"/>
      <sheetName val="4A"/>
      <sheetName val="4B"/>
      <sheetName val="5A"/>
      <sheetName val="5B"/>
      <sheetName val="6A"/>
      <sheetName val="6B"/>
      <sheetName val="7A"/>
      <sheetName val="7B"/>
      <sheetName val="8A"/>
      <sheetName val="8B"/>
      <sheetName val="9A"/>
      <sheetName val="9B"/>
      <sheetName val="10A"/>
      <sheetName val="10B"/>
      <sheetName val="11A"/>
      <sheetName val="11B"/>
      <sheetName val="12A"/>
      <sheetName val="12B"/>
      <sheetName val="13A"/>
      <sheetName val="13B"/>
      <sheetName val="14A"/>
      <sheetName val="14B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P (PPP) comparisons (2)"/>
      <sheetName val="Long-term yields"/>
      <sheetName val="Sheet2"/>
      <sheetName val="Long-term yields (2)"/>
      <sheetName val="Inf Int"/>
      <sheetName val="Comps"/>
      <sheetName val="FDI"/>
      <sheetName val="Sheet1"/>
      <sheetName val="A"/>
      <sheetName val="FDI - inflows"/>
      <sheetName val="Sheet3"/>
      <sheetName val="FDI - Stock"/>
      <sheetName val="FDI Per Capita"/>
      <sheetName val="GDP (PPP) comparisons"/>
      <sheetName val="Maastrict Convergence Crite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GDP"/>
      <sheetName val="INF"/>
      <sheetName val="EXC"/>
      <sheetName val="RealExo"/>
      <sheetName val="Real"/>
      <sheetName val="FisRevExo"/>
      <sheetName val="FisExpExo"/>
      <sheetName val="Fiscal"/>
      <sheetName val="Fis-Debt"/>
      <sheetName val="BoPexo"/>
      <sheetName val="BoP"/>
      <sheetName val="ExtDebt"/>
      <sheetName val="NFA"/>
      <sheetName val="MonExo"/>
      <sheetName val="Money"/>
      <sheetName val="CBT"/>
    </sheetNames>
    <sheetDataSet>
      <sheetData sheetId="0"/>
      <sheetData sheetId="1"/>
      <sheetData sheetId="2"/>
      <sheetData sheetId="3"/>
      <sheetData sheetId="4">
        <row r="2">
          <cell r="D2">
            <v>1995</v>
          </cell>
          <cell r="E2">
            <v>1996</v>
          </cell>
          <cell r="F2">
            <v>1997</v>
          </cell>
          <cell r="G2">
            <v>1998</v>
          </cell>
          <cell r="H2">
            <v>1999</v>
          </cell>
          <cell r="I2">
            <v>2000</v>
          </cell>
        </row>
        <row r="5">
          <cell r="A5" t="str">
            <v>Growth &amp; Inflation</v>
          </cell>
        </row>
        <row r="6">
          <cell r="B6" t="str">
            <v>Real growth rate of GDP (% change) 1/</v>
          </cell>
          <cell r="E6">
            <v>-3.3653439496724946E-2</v>
          </cell>
          <cell r="F6">
            <v>-3.3653439496724946E-2</v>
          </cell>
          <cell r="G6">
            <v>-3.3653439496724946E-2</v>
          </cell>
          <cell r="H6">
            <v>-3.3653439496724946E-2</v>
          </cell>
          <cell r="I6">
            <v>6.7744552993471707E-2</v>
          </cell>
        </row>
        <row r="8">
          <cell r="B8" t="str">
            <v>CPI (average,  index 1990 = 100)</v>
          </cell>
          <cell r="D8">
            <v>1819.1</v>
          </cell>
          <cell r="E8">
            <v>1819.1</v>
          </cell>
          <cell r="F8">
            <v>1819.1</v>
          </cell>
          <cell r="G8">
            <v>1819.1</v>
          </cell>
          <cell r="H8">
            <v>1819.1</v>
          </cell>
          <cell r="I8">
            <v>1819.1</v>
          </cell>
        </row>
        <row r="9">
          <cell r="B9" t="str">
            <v>CPI inflation  (%)  2/</v>
          </cell>
          <cell r="D9">
            <v>0.88100000000000001</v>
          </cell>
          <cell r="E9">
            <v>0.91534921526416935</v>
          </cell>
          <cell r="F9">
            <v>0.91534921526416935</v>
          </cell>
          <cell r="G9">
            <v>0.91534921526416935</v>
          </cell>
          <cell r="H9">
            <v>0.91534921526416935</v>
          </cell>
          <cell r="I9">
            <v>0.91534921526416935</v>
          </cell>
        </row>
        <row r="11">
          <cell r="B11" t="str">
            <v>GDP deflator (1998 = 1)</v>
          </cell>
          <cell r="D11">
            <v>77.07127513052383</v>
          </cell>
          <cell r="E11">
            <v>149.23706975795807</v>
          </cell>
          <cell r="F11">
            <v>268.90034146976376</v>
          </cell>
          <cell r="G11">
            <v>0.99999999999999956</v>
          </cell>
          <cell r="H11">
            <v>1.5417900506671798</v>
          </cell>
          <cell r="I11">
            <v>2.3007496791755653</v>
          </cell>
        </row>
        <row r="12">
          <cell r="B12" t="str">
            <v>GDP deflator  (% change)</v>
          </cell>
          <cell r="D12">
            <v>0.81900578547377467</v>
          </cell>
          <cell r="E12">
            <v>0.93635137741289554</v>
          </cell>
          <cell r="F12">
            <v>0.80183343123717865</v>
          </cell>
          <cell r="G12">
            <v>0.79606076679795423</v>
          </cell>
          <cell r="H12">
            <v>0.54179005066718045</v>
          </cell>
          <cell r="I12">
            <v>0.49225874053342111</v>
          </cell>
        </row>
        <row r="13">
          <cell r="B13" t="str">
            <v xml:space="preserve">   Consumption deflator  (% change)</v>
          </cell>
          <cell r="E13">
            <v>0.91534921526416935</v>
          </cell>
          <cell r="F13">
            <v>0.91534921526416935</v>
          </cell>
          <cell r="G13">
            <v>0.91534921526416924</v>
          </cell>
          <cell r="H13">
            <v>0.91534921526416935</v>
          </cell>
          <cell r="I13">
            <v>0.91534921526416946</v>
          </cell>
        </row>
        <row r="14">
          <cell r="B14" t="str">
            <v xml:space="preserve">        Government</v>
          </cell>
          <cell r="E14">
            <v>0.91534921526416935</v>
          </cell>
          <cell r="F14">
            <v>0.91534921526416935</v>
          </cell>
          <cell r="G14">
            <v>0.91534921526416935</v>
          </cell>
          <cell r="H14">
            <v>0.91534921526416935</v>
          </cell>
          <cell r="I14">
            <v>0.91534921526416935</v>
          </cell>
        </row>
        <row r="15">
          <cell r="B15" t="str">
            <v xml:space="preserve">        Non-government</v>
          </cell>
          <cell r="E15">
            <v>0.91534921526416935</v>
          </cell>
          <cell r="F15">
            <v>0.91534921526416935</v>
          </cell>
          <cell r="G15">
            <v>0.91534921526416935</v>
          </cell>
          <cell r="H15">
            <v>0.91534921526416935</v>
          </cell>
          <cell r="I15">
            <v>0.91534921526416935</v>
          </cell>
        </row>
        <row r="16">
          <cell r="B16" t="str">
            <v xml:space="preserve">   Investment deflator  (% change)  3/</v>
          </cell>
          <cell r="E16">
            <v>0.85696807421406651</v>
          </cell>
          <cell r="F16">
            <v>0.91351018823911434</v>
          </cell>
          <cell r="G16">
            <v>0.91713256916522234</v>
          </cell>
          <cell r="H16">
            <v>0.91713256916522246</v>
          </cell>
          <cell r="I16">
            <v>0.91689146254891007</v>
          </cell>
        </row>
        <row r="17">
          <cell r="B17" t="str">
            <v xml:space="preserve">   Export (XGS) deflator  (% change)</v>
          </cell>
          <cell r="E17">
            <v>0.90499079620120204</v>
          </cell>
          <cell r="F17">
            <v>0.92374547819620023</v>
          </cell>
          <cell r="G17">
            <v>0.92195422971251406</v>
          </cell>
          <cell r="H17">
            <v>0.92195422971251406</v>
          </cell>
          <cell r="I17">
            <v>0.92106124224469021</v>
          </cell>
        </row>
        <row r="18">
          <cell r="B18" t="str">
            <v xml:space="preserve">   Import (MGS) deflator  (% change)</v>
          </cell>
          <cell r="E18">
            <v>0.69912276693045494</v>
          </cell>
          <cell r="F18">
            <v>0.90853800406026175</v>
          </cell>
          <cell r="G18">
            <v>0.92195422971251406</v>
          </cell>
          <cell r="H18">
            <v>0.92195422971251406</v>
          </cell>
          <cell r="I18">
            <v>0.92106124224469021</v>
          </cell>
        </row>
        <row r="20">
          <cell r="A20" t="str">
            <v>Exchange rate (Turkish Liras/US$)</v>
          </cell>
        </row>
        <row r="21">
          <cell r="B21" t="str">
            <v>End period  4/</v>
          </cell>
          <cell r="C21">
            <v>29609</v>
          </cell>
          <cell r="D21">
            <v>59650</v>
          </cell>
          <cell r="E21">
            <v>114322.71524271736</v>
          </cell>
          <cell r="F21">
            <v>216387.98068385641</v>
          </cell>
          <cell r="G21">
            <v>411685.95295966882</v>
          </cell>
          <cell r="H21">
            <v>781129.61358020292</v>
          </cell>
          <cell r="I21">
            <v>1483170.5386192931</v>
          </cell>
        </row>
        <row r="22">
          <cell r="B22" t="str">
            <v>Period average  5/</v>
          </cell>
          <cell r="D22">
            <v>45845</v>
          </cell>
          <cell r="E22">
            <v>86986.357621358678</v>
          </cell>
          <cell r="F22">
            <v>165355.34796328688</v>
          </cell>
          <cell r="G22">
            <v>314036.96682176262</v>
          </cell>
          <cell r="H22">
            <v>596407.78326993587</v>
          </cell>
          <cell r="I22">
            <v>1132150.076099748</v>
          </cell>
        </row>
        <row r="23">
          <cell r="B23" t="str">
            <v>Real exchange rate (average, index 1987=1) 5/</v>
          </cell>
          <cell r="D23">
            <v>1.0432999999999999</v>
          </cell>
          <cell r="E23">
            <v>1.0432999999999999</v>
          </cell>
          <cell r="F23">
            <v>1.0432999999999999</v>
          </cell>
          <cell r="G23">
            <v>1.0432999999999999</v>
          </cell>
          <cell r="H23">
            <v>1.0432999999999999</v>
          </cell>
          <cell r="I23">
            <v>1.0432999999999999</v>
          </cell>
        </row>
        <row r="25">
          <cell r="B25" t="str">
            <v>Industrial Country Trading Partner Prices (for RER)</v>
          </cell>
        </row>
        <row r="26">
          <cell r="B26" t="str">
            <v>Consumer prices  (FCPI)  (% change)</v>
          </cell>
          <cell r="D26">
            <v>10.4</v>
          </cell>
          <cell r="E26">
            <v>2</v>
          </cell>
          <cell r="F26">
            <v>1.6</v>
          </cell>
          <cell r="G26">
            <v>1.8</v>
          </cell>
          <cell r="H26">
            <v>1.8</v>
          </cell>
          <cell r="I26">
            <v>1.9</v>
          </cell>
        </row>
        <row r="28">
          <cell r="B28" t="str">
            <v>GDP in billions of US$</v>
          </cell>
          <cell r="E28">
            <v>162.51237144016699</v>
          </cell>
          <cell r="F28">
            <v>148.85618144570125</v>
          </cell>
          <cell r="G28">
            <v>223.55058345540334</v>
          </cell>
          <cell r="H28">
            <v>175.37650995557445</v>
          </cell>
          <cell r="I28">
            <v>147.20488473948049</v>
          </cell>
        </row>
        <row r="29">
          <cell r="B29" t="str">
            <v>Potential GDP  6/</v>
          </cell>
          <cell r="E29">
            <v>104661.13243505055</v>
          </cell>
          <cell r="F29">
            <v>109196.94874424048</v>
          </cell>
          <cell r="G29">
            <v>113929.33878727072</v>
          </cell>
          <cell r="H29">
            <v>118866.82169944193</v>
          </cell>
          <cell r="I29">
            <v>124018.28581932888</v>
          </cell>
        </row>
        <row r="30">
          <cell r="B30" t="str">
            <v>"Excess Demand" 6/</v>
          </cell>
          <cell r="D30">
            <v>98022.9921875</v>
          </cell>
          <cell r="E30">
            <v>-9936.9510844205215</v>
          </cell>
          <cell r="F30">
            <v>-17660.56189957069</v>
          </cell>
          <cell r="G30">
            <v>70089217.82078293</v>
          </cell>
          <cell r="H30">
            <v>67721702.97245647</v>
          </cell>
          <cell r="I30">
            <v>72312380.583864123</v>
          </cell>
        </row>
        <row r="31">
          <cell r="B31" t="str">
            <v>Import price in liras  7/</v>
          </cell>
          <cell r="E31">
            <v>23855.43305907489</v>
          </cell>
          <cell r="F31">
            <v>45120.872105156559</v>
          </cell>
          <cell r="G31">
            <v>86034.715409867917</v>
          </cell>
          <cell r="H31">
            <v>165354.78518410807</v>
          </cell>
          <cell r="I31">
            <v>317656.66903688654</v>
          </cell>
        </row>
        <row r="34">
          <cell r="A34" t="str">
            <v>1/  Rate = exp(0.042)-1 from equation (6.5)</v>
          </cell>
        </row>
        <row r="35">
          <cell r="A35" t="str">
            <v>2/  Initial values for 1996-2001 based on price forecasting equation (6.21)</v>
          </cell>
        </row>
        <row r="36">
          <cell r="A36" t="str">
            <v>3/  Based on 1995 weight of investment good imports (Table 8.2)/total investment: .27*Import deflator + .73*CPI</v>
          </cell>
        </row>
        <row r="37">
          <cell r="A37" t="str">
            <v>4/  Mid-point (average) between current and next year's average exchange rates</v>
          </cell>
        </row>
        <row r="38">
          <cell r="A38" t="str">
            <v>5/  Real exchange rate (RERA) initially held constant: E = E(-1)*[ (1+DCPI/100) / (1+DFCPI/100) ]; decrease = appreciation</v>
          </cell>
        </row>
        <row r="39">
          <cell r="A39" t="str">
            <v>6/  "Output gap" = Trend GDP (from equation 6.5) - Actual GDP  (used for trade volume equations)</v>
          </cell>
        </row>
        <row r="40">
          <cell r="A40" t="str">
            <v>7/  Used for CPI equation to derive initial inflation forecast</v>
          </cell>
        </row>
      </sheetData>
      <sheetData sheetId="5">
        <row r="2">
          <cell r="C2" t="str">
            <v>TLbn</v>
          </cell>
          <cell r="E2">
            <v>1995</v>
          </cell>
          <cell r="F2">
            <v>1996</v>
          </cell>
          <cell r="G2">
            <v>1997</v>
          </cell>
          <cell r="H2">
            <v>1998</v>
          </cell>
          <cell r="I2">
            <v>1999</v>
          </cell>
          <cell r="J2">
            <v>2000</v>
          </cell>
        </row>
        <row r="5">
          <cell r="A5" t="str">
            <v>Current Prices</v>
          </cell>
        </row>
        <row r="6">
          <cell r="B6" t="str">
            <v>Nominal Gross Domestic Product (GDP)  1/</v>
          </cell>
          <cell r="E6">
            <v>7554757</v>
          </cell>
          <cell r="F6">
            <v>14136359.259989442</v>
          </cell>
          <cell r="G6">
            <v>24614165.6794401</v>
          </cell>
          <cell r="H6">
            <v>70203147.159570172</v>
          </cell>
          <cell r="I6">
            <v>104595915.54022199</v>
          </cell>
          <cell r="J6">
            <v>166658021.46005747</v>
          </cell>
        </row>
        <row r="8">
          <cell r="C8" t="str">
            <v>Consumption</v>
          </cell>
          <cell r="E8">
            <v>6236700</v>
          </cell>
          <cell r="F8">
            <v>11441291.52912177</v>
          </cell>
          <cell r="G8">
            <v>21266782.82324278</v>
          </cell>
          <cell r="H8">
            <v>53866290.982286125</v>
          </cell>
          <cell r="I8">
            <v>84432318.636640683</v>
          </cell>
          <cell r="J8">
            <v>137042228.28244284</v>
          </cell>
        </row>
        <row r="9">
          <cell r="D9" t="str">
            <v>General Government</v>
          </cell>
          <cell r="E9">
            <v>757228</v>
          </cell>
          <cell r="F9">
            <v>1443094.2909090775</v>
          </cell>
          <cell r="G9">
            <v>2637258.956926317</v>
          </cell>
          <cell r="H9">
            <v>7197730.2939408561</v>
          </cell>
          <cell r="I9">
            <v>12791000.327811483</v>
          </cell>
          <cell r="J9">
            <v>19542974.971083444</v>
          </cell>
        </row>
        <row r="10">
          <cell r="D10" t="str">
            <v>Non-government</v>
          </cell>
          <cell r="E10">
            <v>5479472</v>
          </cell>
          <cell r="F10">
            <v>9998197.2382126916</v>
          </cell>
          <cell r="G10">
            <v>18629523.866316464</v>
          </cell>
          <cell r="H10">
            <v>46668560.688345268</v>
          </cell>
          <cell r="I10">
            <v>71641318.308829203</v>
          </cell>
          <cell r="J10">
            <v>117499253.31135941</v>
          </cell>
        </row>
        <row r="12">
          <cell r="C12" t="str">
            <v>Gross fixed investment</v>
          </cell>
          <cell r="E12">
            <v>1786300</v>
          </cell>
          <cell r="F12">
            <v>3446283.7143775206</v>
          </cell>
          <cell r="G12">
            <v>6271605.6832333207</v>
          </cell>
          <cell r="H12">
            <v>16046648.778665753</v>
          </cell>
          <cell r="I12">
            <v>19809568.173768938</v>
          </cell>
          <cell r="J12">
            <v>33986628.717946023</v>
          </cell>
        </row>
        <row r="13">
          <cell r="D13" t="str">
            <v>General Government</v>
          </cell>
          <cell r="E13">
            <v>215280</v>
          </cell>
          <cell r="F13">
            <v>386314.51588766277</v>
          </cell>
          <cell r="G13">
            <v>714339.57544024359</v>
          </cell>
          <cell r="H13">
            <v>3219178.4220000003</v>
          </cell>
          <cell r="I13">
            <v>4606657.1159999995</v>
          </cell>
          <cell r="J13">
            <v>7749411.1349999988</v>
          </cell>
        </row>
        <row r="14">
          <cell r="D14" t="str">
            <v>Non-government</v>
          </cell>
          <cell r="E14">
            <v>1571020</v>
          </cell>
          <cell r="F14">
            <v>3059969.1984898578</v>
          </cell>
          <cell r="G14">
            <v>5557266.1077930769</v>
          </cell>
          <cell r="H14">
            <v>12827470.356665753</v>
          </cell>
          <cell r="I14">
            <v>15202911.057768937</v>
          </cell>
          <cell r="J14">
            <v>26237217.582946025</v>
          </cell>
        </row>
        <row r="15">
          <cell r="C15" t="str">
            <v>Change in stocks  (non-government)</v>
          </cell>
          <cell r="E15">
            <v>3800</v>
          </cell>
          <cell r="F15">
            <v>0</v>
          </cell>
          <cell r="G15">
            <v>0</v>
          </cell>
          <cell r="H15">
            <v>-522264.43529083906</v>
          </cell>
          <cell r="I15">
            <v>193059.99028817331</v>
          </cell>
          <cell r="J15">
            <v>622906.77294246422</v>
          </cell>
        </row>
        <row r="17">
          <cell r="C17" t="str">
            <v>Export of goods and services</v>
          </cell>
          <cell r="E17">
            <v>1532400</v>
          </cell>
          <cell r="F17">
            <v>3542187.3061990789</v>
          </cell>
          <cell r="G17">
            <v>6875809.9689377369</v>
          </cell>
          <cell r="H17">
            <v>14979694.752310779</v>
          </cell>
          <cell r="I17">
            <v>20333327.689965412</v>
          </cell>
          <cell r="J17">
            <v>33494716.28321436</v>
          </cell>
        </row>
        <row r="18">
          <cell r="C18" t="str">
            <v>Imports of goods and services</v>
          </cell>
          <cell r="E18">
            <v>1888000</v>
          </cell>
          <cell r="F18">
            <v>5277150.4683583789</v>
          </cell>
          <cell r="G18">
            <v>9994531.9813529663</v>
          </cell>
          <cell r="H18">
            <v>14167222.91840164</v>
          </cell>
          <cell r="I18">
            <v>20172358.950441223</v>
          </cell>
          <cell r="J18">
            <v>38488458.596488222</v>
          </cell>
        </row>
        <row r="20">
          <cell r="B20" t="str">
            <v>Net income and transfers</v>
          </cell>
          <cell r="E20">
            <v>59185.894999999997</v>
          </cell>
          <cell r="F20">
            <v>143701.26707117984</v>
          </cell>
          <cell r="G20">
            <v>116598.52087788787</v>
          </cell>
          <cell r="H20">
            <v>3472962.7946404968</v>
          </cell>
          <cell r="I20">
            <v>3955789.1279622773</v>
          </cell>
          <cell r="J20">
            <v>8324326.9407081082</v>
          </cell>
        </row>
        <row r="22">
          <cell r="B22" t="str">
            <v>Gross National Disposable Income</v>
          </cell>
          <cell r="E22">
            <v>7613942.8949999996</v>
          </cell>
          <cell r="F22">
            <v>14280060.527060622</v>
          </cell>
          <cell r="G22">
            <v>24730764.200317986</v>
          </cell>
          <cell r="H22">
            <v>73676109.954210669</v>
          </cell>
          <cell r="I22">
            <v>108551704.66818427</v>
          </cell>
          <cell r="J22">
            <v>174982348.40076557</v>
          </cell>
        </row>
        <row r="24">
          <cell r="A24" t="str">
            <v>Constant 1998 Prices</v>
          </cell>
        </row>
        <row r="25">
          <cell r="B25" t="str">
            <v>Real Gross Domestic Product (GDPR)  2/</v>
          </cell>
          <cell r="E25">
            <v>98022.9921875</v>
          </cell>
          <cell r="F25">
            <v>94724.181350630024</v>
          </cell>
          <cell r="G25">
            <v>91536.386844669789</v>
          </cell>
          <cell r="H25">
            <v>70203147.159570202</v>
          </cell>
          <cell r="I25">
            <v>67840569.794155911</v>
          </cell>
          <cell r="J25">
            <v>72436398.869683444</v>
          </cell>
        </row>
        <row r="27">
          <cell r="C27" t="str">
            <v>Consumption</v>
          </cell>
          <cell r="E27">
            <v>74629</v>
          </cell>
          <cell r="F27">
            <v>71409.322345603097</v>
          </cell>
          <cell r="G27">
            <v>69330.600900973586</v>
          </cell>
          <cell r="H27">
            <v>53866290.982290968</v>
          </cell>
          <cell r="I27">
            <v>54195133.615439788</v>
          </cell>
          <cell r="J27">
            <v>57355214.590945974</v>
          </cell>
        </row>
        <row r="28">
          <cell r="D28" t="str">
            <v>General Government</v>
          </cell>
          <cell r="E28">
            <v>7410</v>
          </cell>
          <cell r="F28">
            <v>7372.898988854884</v>
          </cell>
          <cell r="G28">
            <v>7034.7453863076043</v>
          </cell>
          <cell r="H28">
            <v>7197730.2939408561</v>
          </cell>
          <cell r="I28">
            <v>7487233.1264947392</v>
          </cell>
          <cell r="J28">
            <v>7910764.4637174485</v>
          </cell>
        </row>
        <row r="29">
          <cell r="D29" t="str">
            <v>Non-government  3/</v>
          </cell>
          <cell r="E29">
            <v>67219</v>
          </cell>
          <cell r="F29">
            <v>64036.423356748215</v>
          </cell>
          <cell r="G29">
            <v>62295.855514665978</v>
          </cell>
          <cell r="H29">
            <v>46668560.688350111</v>
          </cell>
          <cell r="I29">
            <v>46707900.488945052</v>
          </cell>
          <cell r="J29">
            <v>49444450.127228528</v>
          </cell>
        </row>
        <row r="31">
          <cell r="C31" t="str">
            <v>Gross fixed investment</v>
          </cell>
          <cell r="E31">
            <v>26000</v>
          </cell>
          <cell r="F31">
            <v>26883.235161640128</v>
          </cell>
          <cell r="G31">
            <v>25593.277093630371</v>
          </cell>
          <cell r="H31">
            <v>16046648.778679293</v>
          </cell>
          <cell r="I31">
            <v>13445804.205029</v>
          </cell>
          <cell r="J31">
            <v>15794125.179665154</v>
          </cell>
        </row>
        <row r="32">
          <cell r="D32" t="str">
            <v>General Government</v>
          </cell>
          <cell r="E32">
            <v>4700</v>
          </cell>
          <cell r="F32">
            <v>4541.828834365393</v>
          </cell>
          <cell r="G32">
            <v>4388.9806724835971</v>
          </cell>
          <cell r="H32">
            <v>3219178.4219999998</v>
          </cell>
          <cell r="I32">
            <v>3055483.2447794797</v>
          </cell>
          <cell r="J32">
            <v>3590225.3123363461</v>
          </cell>
        </row>
        <row r="33">
          <cell r="D33" t="str">
            <v>Non-government 4/</v>
          </cell>
          <cell r="E33">
            <v>21300</v>
          </cell>
          <cell r="F33">
            <v>22341.406327274733</v>
          </cell>
          <cell r="G33">
            <v>21204.296421146773</v>
          </cell>
          <cell r="H33">
            <v>12827470.356679292</v>
          </cell>
          <cell r="I33">
            <v>10390320.960249519</v>
          </cell>
          <cell r="J33">
            <v>12203899.867328808</v>
          </cell>
        </row>
        <row r="34">
          <cell r="C34" t="str">
            <v>Change in stocks</v>
          </cell>
          <cell r="E34">
            <v>1400</v>
          </cell>
          <cell r="F34">
            <v>0</v>
          </cell>
          <cell r="G34">
            <v>0</v>
          </cell>
          <cell r="H34">
            <v>-522264.43530919775</v>
          </cell>
          <cell r="I34">
            <v>460671.29068013653</v>
          </cell>
          <cell r="J34">
            <v>376781.70369368978</v>
          </cell>
        </row>
        <row r="36">
          <cell r="C36" t="str">
            <v>Export of goods and services  (XGS)  5/</v>
          </cell>
          <cell r="E36">
            <v>21496</v>
          </cell>
          <cell r="F36">
            <v>23833.550458248101</v>
          </cell>
          <cell r="G36">
            <v>24048.803536423096</v>
          </cell>
          <cell r="H36">
            <v>14979694.752310779</v>
          </cell>
          <cell r="I36">
            <v>13379939.196488401</v>
          </cell>
          <cell r="J36">
            <v>15518227.247068182</v>
          </cell>
        </row>
        <row r="37">
          <cell r="C37" t="str">
            <v>Imports of goods and services (MGS)  6/</v>
          </cell>
          <cell r="E37">
            <v>26122</v>
          </cell>
          <cell r="F37">
            <v>39608.354670271474</v>
          </cell>
          <cell r="G37">
            <v>39305.106233404171</v>
          </cell>
          <cell r="H37">
            <v>14167222.91840164</v>
          </cell>
          <cell r="I37">
            <v>13640978.513481414</v>
          </cell>
          <cell r="J37">
            <v>16607949.851689555</v>
          </cell>
        </row>
        <row r="39">
          <cell r="B39" t="str">
            <v>Nominal GDP (billions of $)</v>
          </cell>
          <cell r="E39">
            <v>164.78911549787327</v>
          </cell>
          <cell r="F39">
            <v>162.51237144016699</v>
          </cell>
          <cell r="G39">
            <v>148.85618144570125</v>
          </cell>
          <cell r="H39">
            <v>223.55058345540334</v>
          </cell>
          <cell r="I39">
            <v>175.37650995557445</v>
          </cell>
          <cell r="J39">
            <v>147.20488473948049</v>
          </cell>
        </row>
        <row r="40">
          <cell r="B40" t="str">
            <v>Real GDP Growth (percent change)</v>
          </cell>
          <cell r="E40">
            <v>7.2999999999999995E-2</v>
          </cell>
          <cell r="F40">
            <v>-3.3653439496724946E-2</v>
          </cell>
          <cell r="G40">
            <v>-3.3653439496724946E-2</v>
          </cell>
          <cell r="H40">
            <v>-3.3653439496724946E-2</v>
          </cell>
          <cell r="I40">
            <v>-3.3653439496724946E-2</v>
          </cell>
          <cell r="J40">
            <v>6.7744552993471707E-2</v>
          </cell>
        </row>
        <row r="43">
          <cell r="B43" t="str">
            <v>1/  Nominal GDP-1 * D Real GDP *)GDP deflator</v>
          </cell>
        </row>
        <row r="44">
          <cell r="B44" t="str">
            <v>2/  LGDPR=10.413+0.0424*T from Eqn. (6.5)</v>
          </cell>
        </row>
        <row r="45">
          <cell r="B45" t="str">
            <v>3/  CPR forecast from Eqn. (6.11)</v>
          </cell>
        </row>
        <row r="46">
          <cell r="B46" t="str">
            <v>4/  FIPR from Eqn. (6.18)</v>
          </cell>
        </row>
        <row r="47">
          <cell r="B47" t="str">
            <v>5/  XGS volume change = $ value change from "BoP" / $ price change from "BoPexo"</v>
          </cell>
        </row>
        <row r="48">
          <cell r="B48" t="str">
            <v>6/  MGS volume change = $ value change from "BoP" / $ price change from "BoPexo"</v>
          </cell>
        </row>
      </sheetData>
      <sheetData sheetId="6">
        <row r="2">
          <cell r="D2">
            <v>1996</v>
          </cell>
          <cell r="E2">
            <v>1997</v>
          </cell>
          <cell r="F2">
            <v>1998</v>
          </cell>
          <cell r="G2">
            <v>1999</v>
          </cell>
          <cell r="H2">
            <v>2000</v>
          </cell>
        </row>
        <row r="5">
          <cell r="A5" t="str">
            <v>Changes in Tax Rates  (%)</v>
          </cell>
        </row>
        <row r="7">
          <cell r="A7" t="str">
            <v>Direct taxes</v>
          </cell>
        </row>
        <row r="8">
          <cell r="B8" t="str">
            <v>Personal income tax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B9" t="str">
            <v>Corporate income tax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</row>
        <row r="10">
          <cell r="B10" t="str">
            <v>Wealth tax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</row>
        <row r="12">
          <cell r="A12" t="str">
            <v>Indirect taxes</v>
          </cell>
        </row>
        <row r="13">
          <cell r="B13" t="str">
            <v xml:space="preserve"> Domestic goods and services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B14" t="str">
            <v>Taxes on imports 1/</v>
          </cell>
          <cell r="D14">
            <v>-10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7">
          <cell r="A17" t="str">
            <v>Elasticity (e) :   Revenue to Tax Base</v>
          </cell>
        </row>
        <row r="19">
          <cell r="B19" t="str">
            <v xml:space="preserve">Elasticity of personal income tax 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</row>
        <row r="20">
          <cell r="B20" t="str">
            <v xml:space="preserve">   revenue to the tax base 2/</v>
          </cell>
        </row>
        <row r="22">
          <cell r="B22" t="str">
            <v xml:space="preserve">Elasticity of corporate income tax 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</row>
        <row r="23">
          <cell r="B23" t="str">
            <v xml:space="preserve">   revenue to the tax base 2/</v>
          </cell>
        </row>
        <row r="25">
          <cell r="B25" t="str">
            <v xml:space="preserve">Elasticity of local gov't direct tax 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</row>
        <row r="26">
          <cell r="B26" t="str">
            <v xml:space="preserve">   to nominal GDP 2/</v>
          </cell>
        </row>
        <row r="28">
          <cell r="B28" t="str">
            <v xml:space="preserve">Elasticity of local gov't indirect 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</row>
        <row r="29">
          <cell r="B29" t="str">
            <v xml:space="preserve">   tax to nominal GDP 2/</v>
          </cell>
        </row>
        <row r="31">
          <cell r="A31" t="str">
            <v>Elasticity (e) :  Tax base to changes in Tax rates  (%)</v>
          </cell>
        </row>
        <row r="33">
          <cell r="A33" t="str">
            <v>Direct taxes</v>
          </cell>
        </row>
        <row r="34">
          <cell r="B34" t="str">
            <v>Personal income tax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B35" t="str">
            <v>Corporate income tax</v>
          </cell>
          <cell r="D35">
            <v>-0.01</v>
          </cell>
          <cell r="E35">
            <v>-0.01</v>
          </cell>
          <cell r="F35">
            <v>-0.01</v>
          </cell>
          <cell r="G35">
            <v>-0.01</v>
          </cell>
          <cell r="H35">
            <v>-0.01</v>
          </cell>
        </row>
        <row r="36">
          <cell r="B36" t="str">
            <v>Wealth tax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8">
          <cell r="A38" t="str">
            <v>Indirect taxes</v>
          </cell>
        </row>
        <row r="39">
          <cell r="B39" t="str">
            <v>Domestic goods and services 3/</v>
          </cell>
          <cell r="D39">
            <v>-0.01</v>
          </cell>
          <cell r="E39">
            <v>-0.01</v>
          </cell>
          <cell r="F39">
            <v>-0.01</v>
          </cell>
          <cell r="G39">
            <v>-0.01</v>
          </cell>
          <cell r="H39">
            <v>-0.01</v>
          </cell>
        </row>
        <row r="40">
          <cell r="B40" t="str">
            <v>Taxes on imports 3/</v>
          </cell>
          <cell r="D40">
            <v>-0.02</v>
          </cell>
          <cell r="E40">
            <v>-0.02</v>
          </cell>
          <cell r="F40">
            <v>-0.02</v>
          </cell>
          <cell r="G40">
            <v>-0.02</v>
          </cell>
          <cell r="H40">
            <v>-0.02</v>
          </cell>
        </row>
        <row r="43">
          <cell r="A43" t="str">
            <v>1/   Import tax rates will be reduced from January 1, 1996 as part of tariff harmonization with EU</v>
          </cell>
        </row>
        <row r="44">
          <cell r="B44" t="str">
            <v xml:space="preserve"> (see Chapter 7 for details). </v>
          </cell>
        </row>
        <row r="45">
          <cell r="A45" t="str">
            <v>2/  Unitary buoyancy is assumed for the medium-term (see Chapter 7 for explanation).</v>
          </cell>
        </row>
        <row r="46">
          <cell r="A46" t="str">
            <v>3/  Assumed.</v>
          </cell>
        </row>
      </sheetData>
      <sheetData sheetId="7">
        <row r="1">
          <cell r="A1" t="str">
            <v>(Changes in volume and price of government expenditure, in percent)</v>
          </cell>
        </row>
        <row r="2">
          <cell r="D2">
            <v>1996</v>
          </cell>
          <cell r="E2">
            <v>1997</v>
          </cell>
          <cell r="F2">
            <v>1998</v>
          </cell>
          <cell r="G2">
            <v>1999</v>
          </cell>
          <cell r="H2">
            <v>2000</v>
          </cell>
        </row>
        <row r="5">
          <cell r="A5" t="str">
            <v>Change in volume of:</v>
          </cell>
        </row>
        <row r="7">
          <cell r="B7" t="str">
            <v>Wages and salaries 1/</v>
          </cell>
          <cell r="D7">
            <v>0</v>
          </cell>
          <cell r="E7">
            <v>-3.3653439496724946E-2</v>
          </cell>
          <cell r="F7">
            <v>-3.3653439496724946E-2</v>
          </cell>
          <cell r="G7">
            <v>-3.3653439496724946E-2</v>
          </cell>
          <cell r="H7">
            <v>6.7744552993471707E-2</v>
          </cell>
        </row>
        <row r="8">
          <cell r="B8" t="str">
            <v>Goods and services 2/</v>
          </cell>
          <cell r="D8">
            <v>-3.3653439496724946E-2</v>
          </cell>
          <cell r="E8">
            <v>-3.3653439496724946E-2</v>
          </cell>
          <cell r="F8">
            <v>-3.3653439496724946E-2</v>
          </cell>
          <cell r="G8">
            <v>-3.3653439496724946E-2</v>
          </cell>
          <cell r="H8">
            <v>6.7744552993471707E-2</v>
          </cell>
        </row>
        <row r="9">
          <cell r="B9" t="str">
            <v>Subsidies and transfers 2/</v>
          </cell>
          <cell r="D9">
            <v>-3.3653439496724946E-2</v>
          </cell>
          <cell r="E9">
            <v>-3.3653439496724946E-2</v>
          </cell>
          <cell r="F9">
            <v>-3.3653439496724946E-2</v>
          </cell>
          <cell r="G9">
            <v>-3.3653439496724946E-2</v>
          </cell>
          <cell r="H9">
            <v>6.7744552993471707E-2</v>
          </cell>
        </row>
        <row r="10">
          <cell r="B10" t="str">
            <v>Social Security 2/</v>
          </cell>
          <cell r="D10">
            <v>-3.3653439496724946E-2</v>
          </cell>
          <cell r="E10">
            <v>-3.3653439496724946E-2</v>
          </cell>
          <cell r="F10">
            <v>-3.3653439496724946E-2</v>
          </cell>
          <cell r="G10">
            <v>-3.3653439496724946E-2</v>
          </cell>
          <cell r="H10">
            <v>6.7744552993471707E-2</v>
          </cell>
        </row>
        <row r="11">
          <cell r="B11" t="str">
            <v>Investment 2/</v>
          </cell>
          <cell r="D11">
            <v>-3.3653439496724946E-2</v>
          </cell>
          <cell r="E11">
            <v>-3.3653439496724946E-2</v>
          </cell>
          <cell r="F11">
            <v>-3.3653439496724946E-2</v>
          </cell>
          <cell r="G11">
            <v>-3.3653439496724946E-2</v>
          </cell>
          <cell r="H11">
            <v>6.7744552993471707E-2</v>
          </cell>
        </row>
        <row r="12">
          <cell r="B12" t="str">
            <v>Capital transfers 2/</v>
          </cell>
          <cell r="D12">
            <v>-3.3653439496724946E-2</v>
          </cell>
          <cell r="E12">
            <v>-3.3653439496724946E-2</v>
          </cell>
          <cell r="F12">
            <v>-3.3653439496724946E-2</v>
          </cell>
          <cell r="G12">
            <v>-3.3653439496724946E-2</v>
          </cell>
          <cell r="H12">
            <v>6.7744552993471707E-2</v>
          </cell>
        </row>
        <row r="13">
          <cell r="B13" t="str">
            <v>Net lending 2/</v>
          </cell>
          <cell r="D13">
            <v>-3.3653439496724946E-2</v>
          </cell>
          <cell r="E13">
            <v>-3.3653439496724946E-2</v>
          </cell>
          <cell r="F13">
            <v>-3.3653439496724946E-2</v>
          </cell>
          <cell r="G13">
            <v>-3.3653439496724946E-2</v>
          </cell>
          <cell r="H13">
            <v>6.7744552993471707E-2</v>
          </cell>
        </row>
        <row r="15">
          <cell r="A15" t="str">
            <v>Change in price of:</v>
          </cell>
        </row>
        <row r="17">
          <cell r="B17" t="str">
            <v>Wages and salaries 3/</v>
          </cell>
          <cell r="D17">
            <v>0.91534921526416935</v>
          </cell>
          <cell r="E17">
            <v>0.91534921526416935</v>
          </cell>
          <cell r="F17">
            <v>0.91534921526416935</v>
          </cell>
          <cell r="G17">
            <v>0.91534921526416935</v>
          </cell>
          <cell r="H17">
            <v>0.91534921526416935</v>
          </cell>
        </row>
        <row r="18">
          <cell r="B18" t="str">
            <v>Goods and services 3/</v>
          </cell>
          <cell r="D18">
            <v>0.93635137741289554</v>
          </cell>
          <cell r="E18">
            <v>0.80183343123717865</v>
          </cell>
          <cell r="F18">
            <v>0.79606076679795423</v>
          </cell>
          <cell r="G18">
            <v>0.54179005066718045</v>
          </cell>
          <cell r="H18">
            <v>0.49225874053342111</v>
          </cell>
        </row>
        <row r="19">
          <cell r="B19" t="str">
            <v>Subsidies and transfers 4/</v>
          </cell>
          <cell r="D19">
            <v>0.93635137741289554</v>
          </cell>
          <cell r="E19">
            <v>0.80183343123717865</v>
          </cell>
          <cell r="F19">
            <v>0.79606076679795423</v>
          </cell>
          <cell r="G19">
            <v>0.54179005066718045</v>
          </cell>
          <cell r="H19">
            <v>0.49225874053342111</v>
          </cell>
        </row>
        <row r="20">
          <cell r="B20" t="str">
            <v>Social Security 4/</v>
          </cell>
          <cell r="D20">
            <v>0.91534921526416935</v>
          </cell>
          <cell r="E20">
            <v>0.91534921526416935</v>
          </cell>
          <cell r="F20">
            <v>0.91534921526416935</v>
          </cell>
          <cell r="G20">
            <v>0.91534921526416935</v>
          </cell>
          <cell r="H20">
            <v>0.91534921526416935</v>
          </cell>
        </row>
        <row r="21">
          <cell r="B21" t="str">
            <v>Investment 5/</v>
          </cell>
          <cell r="D21">
            <v>0.85696807421406651</v>
          </cell>
          <cell r="E21">
            <v>0.91351018823911434</v>
          </cell>
          <cell r="F21">
            <v>0.91713256916522234</v>
          </cell>
          <cell r="G21">
            <v>0.91713256916522246</v>
          </cell>
          <cell r="H21">
            <v>0.91689146254891007</v>
          </cell>
        </row>
        <row r="22">
          <cell r="B22" t="str">
            <v>Capital transfers 4/</v>
          </cell>
          <cell r="D22">
            <v>0.93635137741289554</v>
          </cell>
          <cell r="E22">
            <v>0.80183343123717865</v>
          </cell>
          <cell r="F22">
            <v>0.79606076679795423</v>
          </cell>
          <cell r="G22">
            <v>0.54179005066718045</v>
          </cell>
          <cell r="H22">
            <v>0.49225874053342111</v>
          </cell>
        </row>
        <row r="23">
          <cell r="B23" t="str">
            <v>Net lending 4/</v>
          </cell>
          <cell r="D23">
            <v>0.93635137741289554</v>
          </cell>
          <cell r="E23">
            <v>0.80183343123717865</v>
          </cell>
          <cell r="F23">
            <v>0.79606076679795423</v>
          </cell>
          <cell r="G23">
            <v>0.54179005066718045</v>
          </cell>
          <cell r="H23">
            <v>0.49225874053342111</v>
          </cell>
        </row>
        <row r="26">
          <cell r="A26" t="str">
            <v>1/  Initial assumption is no volume change in 1996 because of hiring freeze (see Part I and Chapter7);</v>
          </cell>
        </row>
        <row r="27">
          <cell r="A27" t="str">
            <v>changes by real GDP growth thereafter</v>
          </cell>
        </row>
        <row r="28">
          <cell r="A28" t="str">
            <v>2/  Initial assumption is that volume changes by real GDP growth</v>
          </cell>
        </row>
        <row r="29">
          <cell r="A29" t="str">
            <v>3/  CPI inflation</v>
          </cell>
        </row>
        <row r="30">
          <cell r="A30" t="str">
            <v>4/  GDP deflator (% change)</v>
          </cell>
        </row>
        <row r="31">
          <cell r="A31" t="str">
            <v>5/  Investment deflator (% change)</v>
          </cell>
        </row>
      </sheetData>
      <sheetData sheetId="8">
        <row r="2">
          <cell r="C2" t="str">
            <v>TLbn</v>
          </cell>
          <cell r="E2">
            <v>1995</v>
          </cell>
          <cell r="F2">
            <v>1996</v>
          </cell>
          <cell r="G2">
            <v>1997</v>
          </cell>
          <cell r="H2">
            <v>1998</v>
          </cell>
          <cell r="I2">
            <v>1999</v>
          </cell>
          <cell r="J2">
            <v>2000</v>
          </cell>
        </row>
        <row r="5">
          <cell r="A5" t="str">
            <v>I.  Consolidated Central Government Revenues</v>
          </cell>
          <cell r="E5">
            <v>1084311</v>
          </cell>
          <cell r="F5">
            <v>2160338.1294994559</v>
          </cell>
          <cell r="G5">
            <v>3820346.433153477</v>
          </cell>
          <cell r="H5">
            <v>1680614075.4919786</v>
          </cell>
          <cell r="I5">
            <v>3118360689.2461534</v>
          </cell>
          <cell r="J5">
            <v>6388247938.9161816</v>
          </cell>
        </row>
        <row r="6">
          <cell r="B6" t="str">
            <v>(% of GDP)</v>
          </cell>
          <cell r="E6">
            <v>0.14352691952898022</v>
          </cell>
          <cell r="F6">
            <v>0.15282139409217796</v>
          </cell>
          <cell r="G6">
            <v>0.1552092596965236</v>
          </cell>
          <cell r="H6">
            <v>23.939298215106806</v>
          </cell>
          <cell r="I6">
            <v>29.813407848100901</v>
          </cell>
          <cell r="J6">
            <v>38.331475934671637</v>
          </cell>
        </row>
        <row r="8">
          <cell r="A8" t="str">
            <v>Total central govt tax revenues</v>
          </cell>
          <cell r="E8">
            <v>1084278</v>
          </cell>
          <cell r="F8">
            <v>2160338.1294994559</v>
          </cell>
          <cell r="G8">
            <v>3820346.433153477</v>
          </cell>
          <cell r="H8">
            <v>1680614075.4919786</v>
          </cell>
          <cell r="I8">
            <v>3118360689.2461534</v>
          </cell>
          <cell r="J8">
            <v>6388247938.9161816</v>
          </cell>
        </row>
        <row r="10">
          <cell r="B10" t="str">
            <v>Direct taxes</v>
          </cell>
          <cell r="E10">
            <v>460437</v>
          </cell>
          <cell r="F10">
            <v>861563.49550247076</v>
          </cell>
          <cell r="G10">
            <v>1500150.5148271956</v>
          </cell>
          <cell r="H10">
            <v>4278645.424162684</v>
          </cell>
          <cell r="I10">
            <v>6374768.8461181726</v>
          </cell>
          <cell r="J10">
            <v>7444490.6385337804</v>
          </cell>
        </row>
        <row r="11">
          <cell r="B11" t="str">
            <v xml:space="preserve">   Taxes on income</v>
          </cell>
          <cell r="E11">
            <v>435999</v>
          </cell>
          <cell r="F11">
            <v>815835.43997459312</v>
          </cell>
          <cell r="G11">
            <v>1420529.0285405873</v>
          </cell>
          <cell r="H11">
            <v>4051553.4726564242</v>
          </cell>
          <cell r="I11">
            <v>6036423.7499129679</v>
          </cell>
          <cell r="J11">
            <v>6905388.0931519922</v>
          </cell>
        </row>
        <row r="12">
          <cell r="B12" t="str">
            <v xml:space="preserve">      Personal income tax 1/</v>
          </cell>
          <cell r="E12">
            <v>329795</v>
          </cell>
          <cell r="F12">
            <v>617107.94962011592</v>
          </cell>
          <cell r="G12">
            <v>1074505.608883376</v>
          </cell>
          <cell r="H12">
            <v>3064644.821466851</v>
          </cell>
          <cell r="I12">
            <v>4566025.0840083286</v>
          </cell>
          <cell r="J12">
            <v>6837237.7788481796</v>
          </cell>
        </row>
        <row r="13">
          <cell r="B13" t="str">
            <v xml:space="preserve">      Corporate income tax 1/</v>
          </cell>
          <cell r="E13">
            <v>103241</v>
          </cell>
          <cell r="F13">
            <v>193183.16477427003</v>
          </cell>
          <cell r="G13">
            <v>336369.66469087952</v>
          </cell>
          <cell r="H13">
            <v>959374.75102126808</v>
          </cell>
          <cell r="I13">
            <v>1429375.8113315962</v>
          </cell>
          <cell r="J13">
            <v>2786.5021274376295</v>
          </cell>
        </row>
        <row r="14">
          <cell r="B14" t="str">
            <v xml:space="preserve">      Additional taxes 2/</v>
          </cell>
          <cell r="E14">
            <v>2963</v>
          </cell>
          <cell r="F14">
            <v>5544.3255802071089</v>
          </cell>
          <cell r="G14">
            <v>9653.7549663319423</v>
          </cell>
          <cell r="H14">
            <v>27533.900168305398</v>
          </cell>
          <cell r="I14">
            <v>41022.854573042881</v>
          </cell>
          <cell r="J14">
            <v>65363.812176374471</v>
          </cell>
        </row>
        <row r="15">
          <cell r="B15" t="str">
            <v xml:space="preserve">   Taxes on wealth 1/</v>
          </cell>
          <cell r="E15">
            <v>24438</v>
          </cell>
          <cell r="F15">
            <v>45728.055527877601</v>
          </cell>
          <cell r="G15">
            <v>79621.486286608182</v>
          </cell>
          <cell r="H15">
            <v>227091.95150625968</v>
          </cell>
          <cell r="I15">
            <v>338345.0962052049</v>
          </cell>
          <cell r="J15">
            <v>539102.54538178851</v>
          </cell>
        </row>
        <row r="17">
          <cell r="B17" t="str">
            <v>Indirect taxes</v>
          </cell>
          <cell r="E17">
            <v>623841</v>
          </cell>
          <cell r="F17">
            <v>1298774.6339969852</v>
          </cell>
          <cell r="G17">
            <v>2320195.9183262815</v>
          </cell>
          <cell r="H17">
            <v>1676335430.067816</v>
          </cell>
          <cell r="I17">
            <v>3111985920.4000354</v>
          </cell>
          <cell r="J17">
            <v>6380803448.277648</v>
          </cell>
        </row>
        <row r="18">
          <cell r="B18" t="str">
            <v xml:space="preserve">   Taxes on domestic goods and services  1/</v>
          </cell>
          <cell r="E18">
            <v>429232</v>
          </cell>
          <cell r="F18">
            <v>803173.12097315479</v>
          </cell>
          <cell r="G18">
            <v>1398481.4551834601</v>
          </cell>
          <cell r="H18">
            <v>3988670.6166189886</v>
          </cell>
          <cell r="I18">
            <v>5942734.3618279928</v>
          </cell>
          <cell r="J18">
            <v>9468862.581197964</v>
          </cell>
        </row>
        <row r="19">
          <cell r="B19" t="str">
            <v xml:space="preserve">   Taxes on imports 3/</v>
          </cell>
          <cell r="E19">
            <v>194609</v>
          </cell>
          <cell r="F19">
            <v>495601.51302383043</v>
          </cell>
          <cell r="G19">
            <v>921714.46314282122</v>
          </cell>
          <cell r="H19">
            <v>1672346759.4511971</v>
          </cell>
          <cell r="I19">
            <v>3106043186.0382075</v>
          </cell>
          <cell r="J19">
            <v>6371334585.6964502</v>
          </cell>
        </row>
        <row r="21">
          <cell r="A21" t="str">
            <v>Other Revenues 4/</v>
          </cell>
          <cell r="E21">
            <v>33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3">
          <cell r="A23" t="str">
            <v>II. Local Government and EBF Taxes</v>
          </cell>
          <cell r="E23">
            <v>298071</v>
          </cell>
          <cell r="F23">
            <v>600825.19440941536</v>
          </cell>
          <cell r="G23">
            <v>1065170.2484381385</v>
          </cell>
          <cell r="H23">
            <v>543256654.93459356</v>
          </cell>
          <cell r="I23">
            <v>1008184825.8775889</v>
          </cell>
          <cell r="J23">
            <v>2065998604.0528607</v>
          </cell>
        </row>
        <row r="24">
          <cell r="B24" t="str">
            <v>Direct Taxes 5/</v>
          </cell>
          <cell r="E24">
            <v>96780</v>
          </cell>
          <cell r="F24">
            <v>180621.12137944662</v>
          </cell>
          <cell r="G24">
            <v>314496.69077264797</v>
          </cell>
          <cell r="H24">
            <v>896989.87774150167</v>
          </cell>
          <cell r="I24">
            <v>1336428.3695064276</v>
          </cell>
          <cell r="J24">
            <v>1560688.5090303922</v>
          </cell>
        </row>
        <row r="25">
          <cell r="C25" t="str">
            <v>(percent of GG Direct Taxes)</v>
          </cell>
          <cell r="E25">
            <v>0.17331010116023574</v>
          </cell>
          <cell r="F25">
            <v>0.17331010116023574</v>
          </cell>
          <cell r="G25">
            <v>0.17331010116023574</v>
          </cell>
          <cell r="H25">
            <v>0.17331010116023574</v>
          </cell>
          <cell r="I25">
            <v>0.17331010116023574</v>
          </cell>
          <cell r="J25">
            <v>0.17331010116023574</v>
          </cell>
        </row>
        <row r="26">
          <cell r="B26" t="str">
            <v>Indirect Taxes 5/</v>
          </cell>
          <cell r="E26">
            <v>201291</v>
          </cell>
          <cell r="F26">
            <v>420204.07302996871</v>
          </cell>
          <cell r="G26">
            <v>750673.55766549043</v>
          </cell>
          <cell r="H26">
            <v>542359665.0568521</v>
          </cell>
          <cell r="I26">
            <v>1006848397.5080824</v>
          </cell>
          <cell r="J26">
            <v>2064437915.5438304</v>
          </cell>
        </row>
        <row r="27">
          <cell r="C27" t="str">
            <v>(percent of GG Indirect Taxes)</v>
          </cell>
          <cell r="E27">
            <v>0.24444984182307258</v>
          </cell>
          <cell r="F27">
            <v>0.24444984182307258</v>
          </cell>
          <cell r="G27">
            <v>0.24444984182307258</v>
          </cell>
          <cell r="H27">
            <v>0.24444984182307258</v>
          </cell>
          <cell r="I27">
            <v>0.24444984182307258</v>
          </cell>
          <cell r="J27">
            <v>0.24444984182307258</v>
          </cell>
        </row>
        <row r="29">
          <cell r="A29" t="str">
            <v>III.  General Government</v>
          </cell>
        </row>
        <row r="30">
          <cell r="B30" t="str">
            <v>Total revenues and grants (I + II)</v>
          </cell>
          <cell r="E30">
            <v>1899903</v>
          </cell>
          <cell r="F30">
            <v>3730507.1614362928</v>
          </cell>
          <cell r="G30">
            <v>6573333.8471311703</v>
          </cell>
          <cell r="H30">
            <v>2228684628.1793528</v>
          </cell>
          <cell r="I30">
            <v>4133717758.2943311</v>
          </cell>
          <cell r="J30">
            <v>8465674444.8146076</v>
          </cell>
        </row>
        <row r="31">
          <cell r="C31" t="str">
            <v>(percent of GDP)</v>
          </cell>
          <cell r="E31">
            <v>0.25148432967466722</v>
          </cell>
          <cell r="F31">
            <v>0.26389447896919671</v>
          </cell>
          <cell r="G31">
            <v>0.26705491190472452</v>
          </cell>
          <cell r="H31">
            <v>31.74622105065465</v>
          </cell>
          <cell r="I31">
            <v>39.520833456491182</v>
          </cell>
          <cell r="J31">
            <v>50.796681555730309</v>
          </cell>
        </row>
        <row r="32">
          <cell r="B32" t="str">
            <v>Total tax revenue</v>
          </cell>
          <cell r="E32">
            <v>1381866</v>
          </cell>
          <cell r="F32">
            <v>2761163.323908871</v>
          </cell>
          <cell r="G32">
            <v>4885516.6815916151</v>
          </cell>
          <cell r="H32">
            <v>2223870730.4265723</v>
          </cell>
          <cell r="I32">
            <v>4126545515.1237421</v>
          </cell>
          <cell r="J32">
            <v>8454246542.9690418</v>
          </cell>
        </row>
        <row r="33">
          <cell r="B33" t="str">
            <v xml:space="preserve">    Direct</v>
          </cell>
          <cell r="E33">
            <v>558421</v>
          </cell>
          <cell r="F33">
            <v>1042184.6168819173</v>
          </cell>
          <cell r="G33">
            <v>1814647.2055998435</v>
          </cell>
          <cell r="H33">
            <v>5175635.3019041857</v>
          </cell>
          <cell r="I33">
            <v>7711197.2156246006</v>
          </cell>
          <cell r="J33">
            <v>9005179.1475641727</v>
          </cell>
        </row>
        <row r="34">
          <cell r="B34" t="str">
            <v xml:space="preserve">    Indirect</v>
          </cell>
          <cell r="E34">
            <v>823445</v>
          </cell>
          <cell r="F34">
            <v>1718978.7070269538</v>
          </cell>
          <cell r="G34">
            <v>3070869.475991772</v>
          </cell>
          <cell r="H34">
            <v>2218695095.1246681</v>
          </cell>
          <cell r="I34">
            <v>4118834317.9081178</v>
          </cell>
          <cell r="J34">
            <v>8445241363.8214779</v>
          </cell>
        </row>
        <row r="35">
          <cell r="B35" t="str">
            <v>Nontax revenues 6/</v>
          </cell>
          <cell r="E35">
            <v>518037</v>
          </cell>
          <cell r="F35">
            <v>969343.83752742165</v>
          </cell>
          <cell r="G35">
            <v>1687817.165539555</v>
          </cell>
          <cell r="H35">
            <v>4813897.7527804347</v>
          </cell>
          <cell r="I35">
            <v>7172243.1705890717</v>
          </cell>
          <cell r="J35">
            <v>11427901.84556615</v>
          </cell>
        </row>
        <row r="38">
          <cell r="A38" t="str">
            <v>Note:  Formula for revenue forcasting:  Rt+1=R(t)*[1+e(R,B)*dB/B]*[1+e(R,T)*dT/T]*[1+e(R,B)*e(B,T)*dT/T], where:</v>
          </cell>
        </row>
        <row r="39">
          <cell r="A39" t="str">
            <v xml:space="preserve">     e(R,B) is the elasticity of revenue to change in tax base, e(R,T) is the elasticity of revenue to change in tax rate, and</v>
          </cell>
        </row>
        <row r="40">
          <cell r="A40" t="str">
            <v xml:space="preserve">     e(B,T) is the elasticity of tax base to change in tax rate</v>
          </cell>
        </row>
        <row r="42">
          <cell r="A42" t="str">
            <v>1/  Nominal GDP is used as proxy for the tax base</v>
          </cell>
        </row>
        <row r="43">
          <cell r="A43" t="str">
            <v>2/  Assumed to grow at GDP rate</v>
          </cell>
        </row>
        <row r="44">
          <cell r="A44" t="str">
            <v>3/  Import volume is used as proxy for the tax base; 1996 tax rate adjusted on "FisRevExo" for tariff reduction</v>
          </cell>
        </row>
        <row r="45">
          <cell r="A45" t="str">
            <v>4/  Assumed to remain at 0 percent of GDP</v>
          </cell>
        </row>
        <row r="46">
          <cell r="A46" t="str">
            <v>5/   Local Government and EBF shares of General Government tax revenues from Box 7.5</v>
          </cell>
        </row>
        <row r="47">
          <cell r="A47" t="str">
            <v>6/  Assumed to remain at '95 ratio of 6.9% of GDP</v>
          </cell>
        </row>
        <row r="50">
          <cell r="A50" t="str">
            <v>Table 10.8. Turkey: General Government Expenditures and Financing</v>
          </cell>
        </row>
        <row r="52">
          <cell r="A52" t="str">
            <v>(Billions of Turkish liras)</v>
          </cell>
        </row>
        <row r="55">
          <cell r="E55">
            <v>1995</v>
          </cell>
          <cell r="F55">
            <v>1996</v>
          </cell>
          <cell r="G55">
            <v>1997</v>
          </cell>
          <cell r="H55">
            <v>1998</v>
          </cell>
          <cell r="I55">
            <v>1999</v>
          </cell>
          <cell r="J55">
            <v>2000</v>
          </cell>
        </row>
        <row r="59">
          <cell r="A59" t="str">
            <v>III. Total General Government Expenditures</v>
          </cell>
          <cell r="E59">
            <v>2428083</v>
          </cell>
          <cell r="F59">
            <v>4758272.1640286483</v>
          </cell>
          <cell r="G59">
            <v>8906679.1739728749</v>
          </cell>
          <cell r="H59">
            <v>17336798.608329315</v>
          </cell>
          <cell r="I59">
            <v>32137260.922086686</v>
          </cell>
          <cell r="J59">
            <v>57216934.635980368</v>
          </cell>
        </row>
        <row r="60">
          <cell r="C60" t="str">
            <v>(percent of GDP)</v>
          </cell>
          <cell r="E60">
            <v>0.32139789539226743</v>
          </cell>
          <cell r="F60">
            <v>0.33659813510089032</v>
          </cell>
          <cell r="G60">
            <v>0.361851760078649</v>
          </cell>
          <cell r="H60">
            <v>0.24695187195701016</v>
          </cell>
          <cell r="I60">
            <v>0.30725158583968237</v>
          </cell>
          <cell r="J60">
            <v>0.34331941621959922</v>
          </cell>
        </row>
        <row r="61">
          <cell r="B61" t="str">
            <v>Current (non-interest)</v>
          </cell>
          <cell r="E61">
            <v>1487078</v>
          </cell>
          <cell r="F61">
            <v>2928173.6648421725</v>
          </cell>
          <cell r="G61">
            <v>5438464.0805352721</v>
          </cell>
          <cell r="H61">
            <v>10522416.514652368</v>
          </cell>
          <cell r="I61">
            <v>18645037.143414527</v>
          </cell>
          <cell r="J61">
            <v>36330227.453545839</v>
          </cell>
        </row>
        <row r="62">
          <cell r="B62" t="str">
            <v xml:space="preserve">   Current Transfers, excl. Social Security 1/</v>
          </cell>
          <cell r="E62">
            <v>218021</v>
          </cell>
          <cell r="F62">
            <v>407957.95049690653</v>
          </cell>
          <cell r="G62">
            <v>710334.56345415337</v>
          </cell>
          <cell r="H62">
            <v>1232868.8466264904</v>
          </cell>
          <cell r="I62">
            <v>1836855.6250164674</v>
          </cell>
          <cell r="J62">
            <v>2926756.0075546317</v>
          </cell>
        </row>
        <row r="63">
          <cell r="B63" t="str">
            <v xml:space="preserve">   Social Security 2/</v>
          </cell>
          <cell r="E63">
            <v>385966</v>
          </cell>
          <cell r="F63">
            <v>841608.27780621604</v>
          </cell>
          <cell r="G63">
            <v>1680796.1216372729</v>
          </cell>
          <cell r="H63">
            <v>3461986.3625114984</v>
          </cell>
          <cell r="I63">
            <v>6721547.5844796719</v>
          </cell>
          <cell r="J63">
            <v>14079577.821733119</v>
          </cell>
        </row>
        <row r="64">
          <cell r="C64" t="str">
            <v>(SS deficit as % of GDP)</v>
          </cell>
          <cell r="E64">
            <v>1.0999999999999999E-2</v>
          </cell>
          <cell r="F64">
            <v>0.02</v>
          </cell>
          <cell r="G64">
            <v>2.5000000000000001E-2</v>
          </cell>
          <cell r="H64">
            <v>0.03</v>
          </cell>
          <cell r="I64">
            <v>3.3000000000000002E-2</v>
          </cell>
          <cell r="J64">
            <v>3.5000000000000003E-2</v>
          </cell>
        </row>
        <row r="65">
          <cell r="B65" t="str">
            <v xml:space="preserve">   Other</v>
          </cell>
          <cell r="E65">
            <v>883091</v>
          </cell>
          <cell r="F65">
            <v>1678607.4365390497</v>
          </cell>
          <cell r="G65">
            <v>3047333.3954438455</v>
          </cell>
          <cell r="H65">
            <v>5827561.3055143785</v>
          </cell>
          <cell r="I65">
            <v>10086633.93391839</v>
          </cell>
          <cell r="J65">
            <v>19323893.624258082</v>
          </cell>
        </row>
        <row r="66">
          <cell r="B66" t="str">
            <v xml:space="preserve">      Quasi-fiscal operations 3/</v>
          </cell>
          <cell r="E66">
            <v>81453</v>
          </cell>
          <cell r="F66">
            <v>152413.75345413756</v>
          </cell>
          <cell r="G66">
            <v>265382.14757766988</v>
          </cell>
          <cell r="H66">
            <v>756908.12366148492</v>
          </cell>
          <cell r="I66">
            <v>1127720.0720681951</v>
          </cell>
          <cell r="J66">
            <v>1796854.0645299458</v>
          </cell>
        </row>
        <row r="67">
          <cell r="B67" t="str">
            <v xml:space="preserve">      Other current</v>
          </cell>
          <cell r="E67">
            <v>801638</v>
          </cell>
          <cell r="F67">
            <v>1526193.6830849121</v>
          </cell>
          <cell r="G67">
            <v>2781951.2478661756</v>
          </cell>
          <cell r="H67">
            <v>5070653.1818528939</v>
          </cell>
          <cell r="I67">
            <v>8958913.8618501946</v>
          </cell>
          <cell r="J67">
            <v>17527039.559728138</v>
          </cell>
        </row>
        <row r="68">
          <cell r="C68" t="str">
            <v>o/w:  Personnel 1/</v>
          </cell>
          <cell r="E68">
            <v>592796</v>
          </cell>
          <cell r="F68">
            <v>1135411.3534117385</v>
          </cell>
          <cell r="G68">
            <v>2101522.7987677297</v>
          </cell>
          <cell r="H68">
            <v>3889689.9000260537</v>
          </cell>
          <cell r="I68">
            <v>7199392.5201460049</v>
          </cell>
          <cell r="J68">
            <v>14723504.220794164</v>
          </cell>
        </row>
        <row r="69">
          <cell r="C69" t="str">
            <v xml:space="preserve">         Other goods and services 1/</v>
          </cell>
          <cell r="E69">
            <v>164432</v>
          </cell>
          <cell r="F69">
            <v>307682.93749733892</v>
          </cell>
          <cell r="G69">
            <v>535736.15815858718</v>
          </cell>
          <cell r="H69">
            <v>929832.86100186233</v>
          </cell>
          <cell r="I69">
            <v>1385361.2456263741</v>
          </cell>
          <cell r="J69">
            <v>2207366.9226093963</v>
          </cell>
        </row>
        <row r="70">
          <cell r="C70" t="str">
            <v xml:space="preserve">         Subsidies n.i.e. 1/</v>
          </cell>
          <cell r="E70">
            <v>44410</v>
          </cell>
          <cell r="F70">
            <v>83099.392175834539</v>
          </cell>
          <cell r="G70">
            <v>144692.29093985882</v>
          </cell>
          <cell r="H70">
            <v>251130.42082497766</v>
          </cell>
          <cell r="I70">
            <v>374160.09607781522</v>
          </cell>
          <cell r="J70">
            <v>596168.41632458009</v>
          </cell>
        </row>
        <row r="72">
          <cell r="B72" t="str">
            <v>Capital</v>
          </cell>
          <cell r="E72">
            <v>290660</v>
          </cell>
          <cell r="F72">
            <v>527364.55376684328</v>
          </cell>
          <cell r="G72">
            <v>959935.27215374401</v>
          </cell>
          <cell r="H72">
            <v>1749655.9316599262</v>
          </cell>
          <cell r="I72">
            <v>3086828.679210681</v>
          </cell>
          <cell r="J72">
            <v>6030020.1645763088</v>
          </cell>
        </row>
        <row r="73">
          <cell r="C73" t="str">
            <v>(percent of GDP)</v>
          </cell>
          <cell r="E73">
            <v>3.84737722206022E-2</v>
          </cell>
          <cell r="F73">
            <v>3.7305542683784138E-2</v>
          </cell>
          <cell r="G73">
            <v>3.8999301648301073E-2</v>
          </cell>
          <cell r="H73">
            <v>2.4922756349982398E-2</v>
          </cell>
          <cell r="I73">
            <v>2.951194282556523E-2</v>
          </cell>
          <cell r="J73">
            <v>3.6181997792536551E-2</v>
          </cell>
        </row>
        <row r="74">
          <cell r="B74" t="str">
            <v xml:space="preserve">   Investment 1/</v>
          </cell>
          <cell r="E74">
            <v>215280</v>
          </cell>
          <cell r="F74">
            <v>386314.51588766277</v>
          </cell>
          <cell r="G74">
            <v>714339.57544024359</v>
          </cell>
          <cell r="H74">
            <v>1323395.8298408131</v>
          </cell>
          <cell r="I74">
            <v>2451742.2562801316</v>
          </cell>
          <cell r="J74">
            <v>5018104.4874192085</v>
          </cell>
        </row>
        <row r="75">
          <cell r="B75" t="str">
            <v xml:space="preserve">   Capital transfers 1/</v>
          </cell>
          <cell r="E75">
            <v>75380</v>
          </cell>
          <cell r="F75">
            <v>141050.03787918051</v>
          </cell>
          <cell r="G75">
            <v>245595.69671350048</v>
          </cell>
          <cell r="H75">
            <v>426260.10181911307</v>
          </cell>
          <cell r="I75">
            <v>635086.42293054948</v>
          </cell>
          <cell r="J75">
            <v>1011915.6771571004</v>
          </cell>
        </row>
        <row r="77">
          <cell r="B77" t="str">
            <v>Net lending 4/</v>
          </cell>
          <cell r="E77">
            <v>-2943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9">
          <cell r="A79" t="str">
            <v>Primary Balance 5/</v>
          </cell>
          <cell r="E79">
            <v>125108</v>
          </cell>
          <cell r="F79">
            <v>274968.94282727689</v>
          </cell>
          <cell r="G79">
            <v>174934.49444215372</v>
          </cell>
          <cell r="H79">
            <v>2216412555.7330403</v>
          </cell>
          <cell r="I79">
            <v>4111985892.4717059</v>
          </cell>
          <cell r="J79">
            <v>8423314197.1964855</v>
          </cell>
        </row>
        <row r="80">
          <cell r="B80" t="str">
            <v>(percent of GDP)</v>
          </cell>
          <cell r="E80">
            <v>1.6560162027713134E-2</v>
          </cell>
          <cell r="F80">
            <v>1.9451185257121306E-2</v>
          </cell>
          <cell r="G80">
            <v>7.1070657734409537E-3</v>
          </cell>
          <cell r="H80">
            <v>31.571413040717172</v>
          </cell>
          <cell r="I80">
            <v>39.313063719877825</v>
          </cell>
          <cell r="J80">
            <v>50.542506885666356</v>
          </cell>
        </row>
        <row r="82">
          <cell r="B82" t="str">
            <v xml:space="preserve">   Interest</v>
          </cell>
          <cell r="E82">
            <v>653288</v>
          </cell>
          <cell r="F82">
            <v>1302733.9454196321</v>
          </cell>
          <cell r="G82">
            <v>2508279.8212838583</v>
          </cell>
          <cell r="H82">
            <v>5064726.1620170213</v>
          </cell>
          <cell r="I82">
            <v>10405395.099461475</v>
          </cell>
          <cell r="J82">
            <v>14856687.017858222</v>
          </cell>
        </row>
        <row r="83">
          <cell r="C83" t="str">
            <v>(percent of GDP)</v>
          </cell>
          <cell r="E83">
            <v>8.6473727745313311E-2</v>
          </cell>
          <cell r="F83">
            <v>9.2154841388814926E-2</v>
          </cell>
          <cell r="G83">
            <v>0.10190391394736538</v>
          </cell>
          <cell r="H83">
            <v>7.2143862019533295E-2</v>
          </cell>
          <cell r="I83">
            <v>9.9481849226322014E-2</v>
          </cell>
          <cell r="J83">
            <v>8.9144746155641177E-2</v>
          </cell>
        </row>
        <row r="84">
          <cell r="C84" t="str">
            <v>Domestic borrowing 6/</v>
          </cell>
          <cell r="E84">
            <v>535500</v>
          </cell>
          <cell r="F84">
            <v>1084443.8174080178</v>
          </cell>
          <cell r="G84">
            <v>2075542.8624397004</v>
          </cell>
          <cell r="H84">
            <v>4232351.2045340827</v>
          </cell>
          <cell r="I84">
            <v>8824578.3304485232</v>
          </cell>
          <cell r="J84">
            <v>11855851.221374763</v>
          </cell>
        </row>
        <row r="85">
          <cell r="C85" t="str">
            <v>Foreign borrowing 6/</v>
          </cell>
          <cell r="E85">
            <v>117800</v>
          </cell>
          <cell r="F85">
            <v>218290.12801161423</v>
          </cell>
          <cell r="G85">
            <v>432736.95884415769</v>
          </cell>
          <cell r="H85">
            <v>832374.95748293877</v>
          </cell>
          <cell r="I85">
            <v>1580816.7690129527</v>
          </cell>
          <cell r="J85">
            <v>3000835.796483459</v>
          </cell>
        </row>
        <row r="87">
          <cell r="A87" t="str">
            <v>General Government Balance 7/</v>
          </cell>
          <cell r="E87">
            <v>-528180</v>
          </cell>
          <cell r="F87">
            <v>-1027765.0025923555</v>
          </cell>
          <cell r="G87">
            <v>-2333345.3268417045</v>
          </cell>
          <cell r="H87">
            <v>2211347829.5710235</v>
          </cell>
          <cell r="I87">
            <v>4101580497.3722444</v>
          </cell>
          <cell r="J87">
            <v>8408457510.178627</v>
          </cell>
        </row>
        <row r="88">
          <cell r="B88" t="str">
            <v>(percent of GDP)</v>
          </cell>
          <cell r="E88">
            <v>-6.9913565717600186</v>
          </cell>
          <cell r="F88">
            <v>-7.2703656131693633</v>
          </cell>
          <cell r="G88">
            <v>-9.4796848173924442</v>
          </cell>
          <cell r="H88">
            <v>3149.9269178697637</v>
          </cell>
          <cell r="I88">
            <v>3921.3581870651497</v>
          </cell>
          <cell r="J88">
            <v>5045.3362139510709</v>
          </cell>
        </row>
        <row r="90">
          <cell r="A90" t="str">
            <v>IV. State economic enterprises (SEEs) 8/</v>
          </cell>
        </row>
        <row r="91">
          <cell r="B91" t="str">
            <v>Borrowing requirement (- = surplus)</v>
          </cell>
          <cell r="E91">
            <v>-58476</v>
          </cell>
          <cell r="F91">
            <v>282727.18519978883</v>
          </cell>
          <cell r="G91">
            <v>492283.313588802</v>
          </cell>
          <cell r="H91">
            <v>1404062.9431914035</v>
          </cell>
          <cell r="I91">
            <v>2091918.3108044399</v>
          </cell>
          <cell r="J91">
            <v>3333160.4292011494</v>
          </cell>
        </row>
        <row r="92">
          <cell r="B92" t="str">
            <v xml:space="preserve">   (percent of GDP)</v>
          </cell>
          <cell r="E92">
            <v>-7.7402886684508846E-3</v>
          </cell>
          <cell r="F92">
            <v>0.02</v>
          </cell>
          <cell r="G92">
            <v>0.02</v>
          </cell>
          <cell r="H92">
            <v>0.02</v>
          </cell>
          <cell r="I92">
            <v>0.02</v>
          </cell>
          <cell r="J92">
            <v>0.02</v>
          </cell>
        </row>
        <row r="94">
          <cell r="A94" t="str">
            <v>V.  Public sector borrowing requirement</v>
          </cell>
          <cell r="E94">
            <v>469704</v>
          </cell>
          <cell r="F94">
            <v>1310492.1877921443</v>
          </cell>
          <cell r="G94">
            <v>2825628.6404305063</v>
          </cell>
          <cell r="H94">
            <v>-2209943766.6278319</v>
          </cell>
          <cell r="I94">
            <v>-4099488579.06144</v>
          </cell>
          <cell r="J94">
            <v>-8405124349.7494259</v>
          </cell>
        </row>
        <row r="95">
          <cell r="B95" t="str">
            <v xml:space="preserve">   (PSBR as % of GDP)</v>
          </cell>
          <cell r="E95">
            <v>6.2173277049149291</v>
          </cell>
          <cell r="F95">
            <v>9.2703656131693624</v>
          </cell>
          <cell r="G95">
            <v>11.479684817392442</v>
          </cell>
          <cell r="H95">
            <v>-3147.9269178697637</v>
          </cell>
          <cell r="I95">
            <v>-3919.3581870651501</v>
          </cell>
          <cell r="J95">
            <v>-5043.3362139510709</v>
          </cell>
        </row>
        <row r="97">
          <cell r="A97" t="str">
            <v>Financing</v>
          </cell>
          <cell r="E97">
            <v>469704</v>
          </cell>
          <cell r="F97">
            <v>1310492.1877921443</v>
          </cell>
          <cell r="G97">
            <v>2825628.6404305063</v>
          </cell>
          <cell r="H97">
            <v>-2209943766.6278319</v>
          </cell>
          <cell r="I97">
            <v>-4099488579.06144</v>
          </cell>
          <cell r="J97">
            <v>-8405124349.7494259</v>
          </cell>
        </row>
        <row r="98">
          <cell r="A98" t="str">
            <v xml:space="preserve">   Foreign borrowing, net 9/</v>
          </cell>
          <cell r="E98">
            <v>-51126</v>
          </cell>
          <cell r="F98">
            <v>-70681.796299947207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B99" t="str">
            <v xml:space="preserve">    Drawings 9/</v>
          </cell>
          <cell r="E99">
            <v>210613</v>
          </cell>
          <cell r="F99">
            <v>187145.7676897599</v>
          </cell>
          <cell r="G99">
            <v>907470.14962251845</v>
          </cell>
          <cell r="H99">
            <v>2634097.9667181605</v>
          </cell>
          <cell r="I99">
            <v>5002584.7120663058</v>
          </cell>
          <cell r="J99">
            <v>9496315.8116565179</v>
          </cell>
        </row>
        <row r="100">
          <cell r="B100" t="str">
            <v xml:space="preserve">    Amortization 10/</v>
          </cell>
          <cell r="E100">
            <v>261739</v>
          </cell>
          <cell r="F100">
            <v>257827.56398970712</v>
          </cell>
          <cell r="G100">
            <v>907470.14962251845</v>
          </cell>
          <cell r="H100">
            <v>2634097.9667181605</v>
          </cell>
          <cell r="I100">
            <v>5002584.7120663058</v>
          </cell>
          <cell r="J100">
            <v>9496315.8116565179</v>
          </cell>
        </row>
        <row r="101">
          <cell r="A101" t="str">
            <v xml:space="preserve">   Domestic financing, net 11/</v>
          </cell>
          <cell r="E101">
            <v>495615</v>
          </cell>
          <cell r="F101">
            <v>1333992.0166587732</v>
          </cell>
          <cell r="G101">
            <v>2743475.6092202263</v>
          </cell>
          <cell r="H101">
            <v>-2210178078.9102297</v>
          </cell>
          <cell r="I101">
            <v>-4099837681.7540011</v>
          </cell>
          <cell r="J101">
            <v>-8405680592.9232454</v>
          </cell>
        </row>
        <row r="102">
          <cell r="B102" t="str">
            <v>Dom. financing for iterative interest calculation 12/</v>
          </cell>
          <cell r="F102">
            <v>1485447</v>
          </cell>
          <cell r="G102">
            <v>2870731</v>
          </cell>
          <cell r="H102">
            <v>5953575</v>
          </cell>
          <cell r="I102">
            <v>12269266</v>
          </cell>
          <cell r="J102">
            <v>25203436</v>
          </cell>
        </row>
        <row r="103">
          <cell r="A103" t="str">
            <v xml:space="preserve">       Central bank 13/</v>
          </cell>
          <cell r="E103">
            <v>218440</v>
          </cell>
          <cell r="F103">
            <v>654703.8380194304</v>
          </cell>
          <cell r="G103">
            <v>1408912.932124478</v>
          </cell>
          <cell r="H103">
            <v>3057460.6829681699</v>
          </cell>
          <cell r="I103">
            <v>-16972.749282887893</v>
          </cell>
          <cell r="J103">
            <v>104.33866740604734</v>
          </cell>
        </row>
        <row r="104">
          <cell r="A104" t="str">
            <v xml:space="preserve">       Commercial banks 13/</v>
          </cell>
          <cell r="E104">
            <v>134060</v>
          </cell>
          <cell r="F104">
            <v>401801.85188099637</v>
          </cell>
          <cell r="G104">
            <v>864671.61545782606</v>
          </cell>
          <cell r="H104">
            <v>1876410.8183423954</v>
          </cell>
          <cell r="I104">
            <v>-10416.438238710634</v>
          </cell>
          <cell r="J104">
            <v>64.034250835262341</v>
          </cell>
        </row>
        <row r="105">
          <cell r="A105" t="str">
            <v xml:space="preserve">       Non-banks 13/</v>
          </cell>
          <cell r="E105">
            <v>117900</v>
          </cell>
          <cell r="F105">
            <v>353367.43500499381</v>
          </cell>
          <cell r="G105">
            <v>760441.46995731525</v>
          </cell>
          <cell r="H105">
            <v>1650222.5532042996</v>
          </cell>
          <cell r="I105">
            <v>-9160.8091029686984</v>
          </cell>
          <cell r="J105">
            <v>56.315367547944433</v>
          </cell>
        </row>
        <row r="107">
          <cell r="A107" t="str">
            <v xml:space="preserve">   Privatization 14/</v>
          </cell>
          <cell r="E107">
            <v>25215</v>
          </cell>
          <cell r="F107">
            <v>47181.967433318343</v>
          </cell>
          <cell r="G107">
            <v>82153.031210280096</v>
          </cell>
          <cell r="H107">
            <v>234312.28239750949</v>
          </cell>
          <cell r="I107">
            <v>349102.69256134873</v>
          </cell>
          <cell r="J107">
            <v>556243.17381953506</v>
          </cell>
        </row>
        <row r="110">
          <cell r="A110" t="str">
            <v>Footnotes to Table 10.8.  Turkey: General Government Expenditure and Financing</v>
          </cell>
        </row>
        <row r="112">
          <cell r="A112" t="str">
            <v>1/  Forecast: E = E-1* (1+change in volume) * (1+change in price); changes from "FisExpExo"</v>
          </cell>
        </row>
        <row r="113">
          <cell r="A113" t="str">
            <v>2/  Social Security expenditures forecast to grow in line with deterioration in SS financial position projected by World Bank and IMF Staff</v>
          </cell>
        </row>
        <row r="114">
          <cell r="A114" t="str">
            <v>3/   Initially assumed to grow in line with GDP</v>
          </cell>
        </row>
        <row r="115">
          <cell r="A115" t="str">
            <v>4/  Net lending intially assumed at historical level of 0% of GDP</v>
          </cell>
        </row>
        <row r="116">
          <cell r="A116" t="str">
            <v>5/  Primary Balance = Revenues - Non-interest Expenditures</v>
          </cell>
        </row>
        <row r="117">
          <cell r="A117" t="str">
            <v>6/  Interest payments calculated on sheet "Fis-Debt" (to capture iterative effect of new domestic borrowing on interest payments,</v>
          </cell>
        </row>
        <row r="118">
          <cell r="A118" t="str">
            <v>follow the directions in footnote 12 below)</v>
          </cell>
        </row>
        <row r="119">
          <cell r="A119" t="str">
            <v>7/  Revenue - expenditure</v>
          </cell>
        </row>
        <row r="120">
          <cell r="A120" t="str">
            <v>8/  SEE deficit initially assumed to return to 2% of GDP (1991-95 average 2.5% deficit)</v>
          </cell>
        </row>
        <row r="121">
          <cell r="A121" t="str">
            <v>9/   Initial assumption is -0.5% of GDP in 1996 (from workshop), and new borrowing = amortization thereafter (resulting in zero net foreign borrowing)</v>
          </cell>
        </row>
        <row r="122">
          <cell r="A122" t="str">
            <v>10/  From "ExtDebt"; actual values for 1995-1996; forecast for 1997-2000 assumes 1-year grace period and average 4-year maturity</v>
          </cell>
        </row>
        <row r="123">
          <cell r="A123" t="str">
            <v>11/  Domestic borrowing = Total financing - Net foreign borrowing</v>
          </cell>
        </row>
        <row r="124">
          <cell r="A124" t="str">
            <v>12/  This line is used to interatively calculate interest payments based on total domestic borrowing during current year. To do this,</v>
          </cell>
        </row>
        <row r="125">
          <cell r="A125" t="str">
            <v xml:space="preserve">repeatedly copy the value of the previous line into this cell and press F9. Do this until the values in the previous cell no longer change </v>
          </cell>
        </row>
        <row r="126">
          <cell r="A126" t="str">
            <v>and the two values match; this will take several iterations.</v>
          </cell>
        </row>
        <row r="127">
          <cell r="A127" t="str">
            <v>13/  Initially assumes the Central Bank, Commercial Banks and Non-banks provide same shares of domestic borrowing as in 1995</v>
          </cell>
        </row>
        <row r="128">
          <cell r="A128" t="str">
            <v>14/  Initially assumes that privatization proceeds grow in line with GDP</v>
          </cell>
        </row>
      </sheetData>
      <sheetData sheetId="9">
        <row r="2">
          <cell r="D2">
            <v>1995</v>
          </cell>
          <cell r="E2">
            <v>1996</v>
          </cell>
          <cell r="F2">
            <v>1997</v>
          </cell>
          <cell r="G2">
            <v>1998</v>
          </cell>
          <cell r="H2">
            <v>1999</v>
          </cell>
          <cell r="I2">
            <v>2000</v>
          </cell>
        </row>
        <row r="5">
          <cell r="A5" t="str">
            <v>Debt  Stocks  1/</v>
          </cell>
        </row>
        <row r="6">
          <cell r="B6" t="str">
            <v>Total debt (% of GDP)</v>
          </cell>
          <cell r="D6">
            <v>0.41473611659514659</v>
          </cell>
          <cell r="E6">
            <v>0.4163875163080879</v>
          </cell>
          <cell r="F6">
            <v>0.46922662427934925</v>
          </cell>
          <cell r="G6">
            <v>0.32936127509036472</v>
          </cell>
          <cell r="H6">
            <v>0.31128935466012425</v>
          </cell>
          <cell r="I6">
            <v>0.30322419342628965</v>
          </cell>
        </row>
        <row r="8">
          <cell r="B8" t="str">
            <v>Foreign debt  (USDmn)</v>
          </cell>
          <cell r="D8">
            <v>34364</v>
          </cell>
          <cell r="E8">
            <v>33551.438142799168</v>
          </cell>
          <cell r="F8">
            <v>33551.438142799168</v>
          </cell>
          <cell r="G8">
            <v>33551.438142799168</v>
          </cell>
          <cell r="H8">
            <v>33551.438142799168</v>
          </cell>
          <cell r="I8">
            <v>33551.438142799168</v>
          </cell>
        </row>
        <row r="9">
          <cell r="B9" t="str">
            <v xml:space="preserve">                         (TRYmn)</v>
          </cell>
          <cell r="D9">
            <v>2049812.6</v>
          </cell>
          <cell r="E9">
            <v>3835691.5087828753</v>
          </cell>
          <cell r="F9">
            <v>7260127.9487596294</v>
          </cell>
          <cell r="G9">
            <v>13812655.784985656</v>
          </cell>
          <cell r="H9">
            <v>26208021.911544796</v>
          </cell>
          <cell r="I9">
            <v>49762504.581707336</v>
          </cell>
        </row>
        <row r="10">
          <cell r="B10" t="str">
            <v xml:space="preserve">    (% of GDP)</v>
          </cell>
          <cell r="D10">
            <v>0.20853319041234547</v>
          </cell>
          <cell r="E10">
            <v>0.20645467077656901</v>
          </cell>
          <cell r="F10">
            <v>0.22539499412752192</v>
          </cell>
          <cell r="G10">
            <v>0.15008432375437047</v>
          </cell>
          <cell r="H10">
            <v>0.19131090105110579</v>
          </cell>
          <cell r="I10">
            <v>0.22792340214917231</v>
          </cell>
        </row>
        <row r="12">
          <cell r="B12" t="str">
            <v>Domestic debt  (TRYbn)</v>
          </cell>
          <cell r="D12">
            <v>1557813</v>
          </cell>
          <cell r="E12">
            <v>2967686.1249054205</v>
          </cell>
          <cell r="F12">
            <v>6001712.1424450409</v>
          </cell>
          <cell r="G12">
            <v>12585806.196959905</v>
          </cell>
          <cell r="H12">
            <v>12549256.200335337</v>
          </cell>
          <cell r="I12">
            <v>12549480.888621127</v>
          </cell>
        </row>
        <row r="13">
          <cell r="B13" t="str">
            <v xml:space="preserve">    (% of GDP)</v>
          </cell>
          <cell r="D13">
            <v>0.20620292618280112</v>
          </cell>
          <cell r="E13">
            <v>0.20993284553151889</v>
          </cell>
          <cell r="F13">
            <v>0.24383163015182735</v>
          </cell>
          <cell r="G13">
            <v>0.17927695133599425</v>
          </cell>
          <cell r="H13">
            <v>0.11997845360901846</v>
          </cell>
          <cell r="I13">
            <v>7.5300791277117321E-2</v>
          </cell>
        </row>
        <row r="14">
          <cell r="B14" t="str">
            <v xml:space="preserve">   Central Bank 2/</v>
          </cell>
          <cell r="D14">
            <v>522370</v>
          </cell>
          <cell r="E14">
            <v>1177073.8380194304</v>
          </cell>
          <cell r="F14">
            <v>2585986.7701439084</v>
          </cell>
          <cell r="G14">
            <v>5643447.4531120788</v>
          </cell>
          <cell r="H14">
            <v>5626474.7038291907</v>
          </cell>
          <cell r="I14">
            <v>5626579.0424965965</v>
          </cell>
        </row>
        <row r="15">
          <cell r="B15" t="str">
            <v xml:space="preserve">   Commercial banks 2/</v>
          </cell>
          <cell r="D15">
            <v>314530.00000000006</v>
          </cell>
          <cell r="E15">
            <v>716331.85188099649</v>
          </cell>
          <cell r="F15">
            <v>1581003.4673388225</v>
          </cell>
          <cell r="G15">
            <v>3457414.2856812179</v>
          </cell>
          <cell r="H15">
            <v>3446997.8474425073</v>
          </cell>
          <cell r="I15">
            <v>3447061.8816933427</v>
          </cell>
        </row>
        <row r="16">
          <cell r="B16" t="str">
            <v xml:space="preserve">   Non-banking sector</v>
          </cell>
          <cell r="D16">
            <v>720913</v>
          </cell>
          <cell r="E16">
            <v>1074280.4350049938</v>
          </cell>
          <cell r="F16">
            <v>1834721.9049623092</v>
          </cell>
          <cell r="G16">
            <v>3484944.4581666086</v>
          </cell>
          <cell r="H16">
            <v>3475783.6490636398</v>
          </cell>
          <cell r="I16">
            <v>3475839.9644311876</v>
          </cell>
        </row>
        <row r="18">
          <cell r="A18" t="str">
            <v>Interest payments  3/</v>
          </cell>
        </row>
        <row r="19">
          <cell r="B19" t="str">
            <v>Interest on total debt (billions of TL)</v>
          </cell>
          <cell r="D19">
            <v>653300</v>
          </cell>
          <cell r="E19">
            <v>1302733.9454196321</v>
          </cell>
          <cell r="F19">
            <v>2508279.8212838583</v>
          </cell>
          <cell r="G19">
            <v>5064726.1620170213</v>
          </cell>
          <cell r="H19">
            <v>10405395.099461475</v>
          </cell>
          <cell r="I19">
            <v>14856687.017858222</v>
          </cell>
        </row>
        <row r="21">
          <cell r="B21" t="str">
            <v>Interest on foreign debt  (millions of $)</v>
          </cell>
          <cell r="E21">
            <v>2509.4754393764288</v>
          </cell>
          <cell r="F21">
            <v>2617.0121751383354</v>
          </cell>
          <cell r="G21">
            <v>2650.5636132811342</v>
          </cell>
          <cell r="H21">
            <v>2650.5636132811342</v>
          </cell>
          <cell r="I21">
            <v>2650.5636132811342</v>
          </cell>
        </row>
        <row r="22">
          <cell r="B22" t="str">
            <v xml:space="preserve">                         (billions of TL)</v>
          </cell>
          <cell r="D22">
            <v>117800</v>
          </cell>
          <cell r="E22">
            <v>218290.12801161423</v>
          </cell>
          <cell r="F22">
            <v>432736.95884415769</v>
          </cell>
          <cell r="G22">
            <v>832374.95748293877</v>
          </cell>
          <cell r="H22">
            <v>1580816.7690129527</v>
          </cell>
          <cell r="I22">
            <v>3000835.796483459</v>
          </cell>
        </row>
        <row r="24">
          <cell r="B24" t="str">
            <v>Interest on domestic debt  (billions of TL)</v>
          </cell>
          <cell r="D24">
            <v>535500</v>
          </cell>
          <cell r="E24">
            <v>1084443.8174080178</v>
          </cell>
          <cell r="F24">
            <v>2075542.8624397004</v>
          </cell>
          <cell r="G24">
            <v>4232351.2045340827</v>
          </cell>
          <cell r="H24">
            <v>8824578.3304485232</v>
          </cell>
          <cell r="I24">
            <v>11855851.221374763</v>
          </cell>
        </row>
        <row r="26">
          <cell r="A26" t="str">
            <v>Net Borrowing  4/</v>
          </cell>
        </row>
        <row r="27">
          <cell r="B27" t="str">
            <v>Foreign borrowing (millions of $)</v>
          </cell>
          <cell r="D27">
            <v>-1115.1924964554478</v>
          </cell>
          <cell r="E27">
            <v>-812.56185720083488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 t="str">
            <v xml:space="preserve">                         (billions of TL)</v>
          </cell>
          <cell r="D28">
            <v>-51126</v>
          </cell>
          <cell r="E28">
            <v>-70681.796299947207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30">
          <cell r="B30" t="str">
            <v>Domestic borrowing  (billions of TL)</v>
          </cell>
          <cell r="D30">
            <v>495615</v>
          </cell>
          <cell r="E30">
            <v>1409873.1249054205</v>
          </cell>
          <cell r="F30">
            <v>3034026.0175396195</v>
          </cell>
          <cell r="G30">
            <v>6584094.0545148654</v>
          </cell>
          <cell r="H30">
            <v>-36549.996624567226</v>
          </cell>
          <cell r="I30">
            <v>224.68828578925411</v>
          </cell>
        </row>
        <row r="31">
          <cell r="B31" t="str">
            <v xml:space="preserve">   Central Bank</v>
          </cell>
          <cell r="D31">
            <v>218440</v>
          </cell>
          <cell r="E31">
            <v>654703.8380194304</v>
          </cell>
          <cell r="F31">
            <v>1408912.932124478</v>
          </cell>
          <cell r="G31">
            <v>3057460.6829681699</v>
          </cell>
          <cell r="H31">
            <v>-16972.749282887893</v>
          </cell>
          <cell r="I31">
            <v>104.33866740604734</v>
          </cell>
        </row>
        <row r="32">
          <cell r="B32" t="str">
            <v xml:space="preserve">   Commercial banks</v>
          </cell>
          <cell r="D32">
            <v>134060</v>
          </cell>
          <cell r="E32">
            <v>401801.85188099637</v>
          </cell>
          <cell r="F32">
            <v>864671.61545782606</v>
          </cell>
          <cell r="G32">
            <v>1876410.8183423954</v>
          </cell>
          <cell r="H32">
            <v>-10416.438238710634</v>
          </cell>
          <cell r="I32">
            <v>64.034250835262341</v>
          </cell>
        </row>
        <row r="33">
          <cell r="B33" t="str">
            <v xml:space="preserve">   Non-banking sector</v>
          </cell>
          <cell r="D33">
            <v>117900</v>
          </cell>
          <cell r="E33">
            <v>353367.43500499381</v>
          </cell>
          <cell r="F33">
            <v>760441.46995731525</v>
          </cell>
          <cell r="G33">
            <v>1650222.5532042996</v>
          </cell>
          <cell r="H33">
            <v>-9160.8091029686984</v>
          </cell>
          <cell r="I33">
            <v>56.315367547944433</v>
          </cell>
        </row>
        <row r="36">
          <cell r="A36" t="str">
            <v>Interest rates (percent per annum)</v>
          </cell>
        </row>
        <row r="37">
          <cell r="B37" t="str">
            <v>Foreign borrowing 5/</v>
          </cell>
          <cell r="D37">
            <v>7.9</v>
          </cell>
          <cell r="E37">
            <v>7.39</v>
          </cell>
          <cell r="F37">
            <v>7.8</v>
          </cell>
          <cell r="G37">
            <v>7.8999999999999995</v>
          </cell>
          <cell r="H37">
            <v>7.8999999999999995</v>
          </cell>
          <cell r="I37">
            <v>7.8999999999999995</v>
          </cell>
        </row>
        <row r="39">
          <cell r="B39" t="str">
            <v>Domestic borrowing (average rate) 6/</v>
          </cell>
          <cell r="D39">
            <v>44.5</v>
          </cell>
          <cell r="E39">
            <v>47.138735569203874</v>
          </cell>
          <cell r="F39">
            <v>47.138735569203874</v>
          </cell>
          <cell r="G39">
            <v>47.138735569203874</v>
          </cell>
          <cell r="H39">
            <v>47.138735569203874</v>
          </cell>
          <cell r="I39">
            <v>47.138735569203874</v>
          </cell>
        </row>
        <row r="40">
          <cell r="B40" t="str">
            <v xml:space="preserve">      Real average interest rate 7/</v>
          </cell>
          <cell r="D40">
            <v>-23.179160021265275</v>
          </cell>
          <cell r="E40">
            <v>-23.179160021265275</v>
          </cell>
          <cell r="F40">
            <v>-23.179160021265275</v>
          </cell>
          <cell r="G40">
            <v>-23.179160021265275</v>
          </cell>
          <cell r="H40">
            <v>-23.179160021265275</v>
          </cell>
          <cell r="I40">
            <v>-23.179160021265275</v>
          </cell>
        </row>
        <row r="42">
          <cell r="B42" t="str">
            <v>Memo:  Key domestic interest rates</v>
          </cell>
        </row>
        <row r="43">
          <cell r="B43" t="str">
            <v xml:space="preserve">   Average rate on Central Bank borrowing</v>
          </cell>
          <cell r="D43">
            <v>20</v>
          </cell>
        </row>
        <row r="45">
          <cell r="B45" t="str">
            <v xml:space="preserve">   Average 3-month T-bills</v>
          </cell>
          <cell r="D45">
            <v>122.5</v>
          </cell>
          <cell r="E45">
            <v>126.56310494219976</v>
          </cell>
          <cell r="F45">
            <v>126.56310494219976</v>
          </cell>
          <cell r="G45">
            <v>126.56310494219976</v>
          </cell>
          <cell r="H45">
            <v>126.56310494219976</v>
          </cell>
          <cell r="I45">
            <v>126.56310494219976</v>
          </cell>
        </row>
        <row r="46">
          <cell r="B46" t="str">
            <v xml:space="preserve">      Real interest rate 7/</v>
          </cell>
          <cell r="D46">
            <v>18.288144603934086</v>
          </cell>
          <cell r="E46">
            <v>18.288144603934086</v>
          </cell>
          <cell r="F46">
            <v>18.288144603934086</v>
          </cell>
          <cell r="G46">
            <v>18.288144603934086</v>
          </cell>
          <cell r="H46">
            <v>18.288144603934086</v>
          </cell>
          <cell r="I46">
            <v>18.288144603934086</v>
          </cell>
        </row>
        <row r="48">
          <cell r="B48" t="str">
            <v xml:space="preserve">   3-month time deposit rate</v>
          </cell>
          <cell r="D48">
            <v>76.099999999999994</v>
          </cell>
          <cell r="E48">
            <v>79.315787776725259</v>
          </cell>
          <cell r="F48">
            <v>79.315787776725259</v>
          </cell>
          <cell r="G48">
            <v>79.315787776725259</v>
          </cell>
          <cell r="H48">
            <v>79.315787776725259</v>
          </cell>
          <cell r="I48">
            <v>79.315787776725259</v>
          </cell>
        </row>
        <row r="49">
          <cell r="B49" t="str">
            <v xml:space="preserve">      Real interest rate 7/ 8/</v>
          </cell>
          <cell r="D49">
            <v>-6.3795853269537517</v>
          </cell>
          <cell r="E49">
            <v>-6.3795853269537517</v>
          </cell>
          <cell r="F49">
            <v>-6.3795853269537517</v>
          </cell>
          <cell r="G49">
            <v>-6.3795853269537517</v>
          </cell>
          <cell r="H49">
            <v>-6.3795853269537517</v>
          </cell>
          <cell r="I49">
            <v>-6.3795853269537517</v>
          </cell>
        </row>
      </sheetData>
      <sheetData sheetId="10">
        <row r="2">
          <cell r="D2">
            <v>1995</v>
          </cell>
          <cell r="E2">
            <v>1996</v>
          </cell>
          <cell r="F2">
            <v>1997</v>
          </cell>
          <cell r="G2">
            <v>1998</v>
          </cell>
          <cell r="H2">
            <v>1999</v>
          </cell>
          <cell r="I2">
            <v>2000</v>
          </cell>
        </row>
        <row r="5">
          <cell r="A5" t="str">
            <v>Trade</v>
          </cell>
        </row>
        <row r="6">
          <cell r="A6" t="str">
            <v xml:space="preserve">    Exports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</row>
        <row r="7">
          <cell r="A7" t="str">
            <v xml:space="preserve">      Export deflator  1/</v>
          </cell>
          <cell r="E7">
            <v>0.4</v>
          </cell>
          <cell r="F7">
            <v>1.2</v>
          </cell>
          <cell r="G7">
            <v>1.2</v>
          </cell>
          <cell r="H7">
            <v>1.2</v>
          </cell>
          <cell r="I7">
            <v>1.2</v>
          </cell>
        </row>
        <row r="8">
          <cell r="A8" t="str">
            <v xml:space="preserve">      Export price index  (1984-1986=100)</v>
          </cell>
          <cell r="D8">
            <v>135</v>
          </cell>
          <cell r="E8">
            <v>135.54</v>
          </cell>
          <cell r="F8">
            <v>137.16648000000001</v>
          </cell>
          <cell r="G8">
            <v>138.81247776000001</v>
          </cell>
          <cell r="H8">
            <v>140.47822749312002</v>
          </cell>
          <cell r="I8">
            <v>142.16396622303745</v>
          </cell>
        </row>
        <row r="9">
          <cell r="A9" t="str">
            <v xml:space="preserve">      Real exports  2/</v>
          </cell>
          <cell r="D9">
            <v>16277.777777777777</v>
          </cell>
          <cell r="E9">
            <v>17780.915770581531</v>
          </cell>
          <cell r="F9">
            <v>17664.324348736409</v>
          </cell>
          <cell r="G9">
            <v>-2979844.3878531158</v>
          </cell>
          <cell r="H9">
            <v>21668812.797188677</v>
          </cell>
          <cell r="I9">
            <v>22214644.796951976</v>
          </cell>
        </row>
        <row r="11">
          <cell r="A11" t="str">
            <v xml:space="preserve">    Imports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</row>
        <row r="12">
          <cell r="A12" t="str">
            <v xml:space="preserve">      Import deflator 1/</v>
          </cell>
          <cell r="E12">
            <v>-0.5</v>
          </cell>
          <cell r="F12">
            <v>0.4</v>
          </cell>
          <cell r="G12">
            <v>1.2</v>
          </cell>
          <cell r="H12">
            <v>1.2</v>
          </cell>
          <cell r="I12">
            <v>1.2</v>
          </cell>
        </row>
        <row r="13">
          <cell r="A13" t="str">
            <v xml:space="preserve">      Import price index (1984-1986=100)</v>
          </cell>
          <cell r="D13">
            <v>142.9</v>
          </cell>
          <cell r="E13">
            <v>142.18550000000002</v>
          </cell>
          <cell r="F13">
            <v>142.75424200000003</v>
          </cell>
          <cell r="G13">
            <v>144.46729290400003</v>
          </cell>
          <cell r="H13">
            <v>146.20090041884802</v>
          </cell>
          <cell r="I13">
            <v>147.95531122387419</v>
          </cell>
        </row>
        <row r="14">
          <cell r="B14" t="str">
            <v>Real imports (cif) 3/</v>
          </cell>
          <cell r="D14">
            <v>15144.026380468749</v>
          </cell>
          <cell r="E14">
            <v>22652.62728348465</v>
          </cell>
          <cell r="F14">
            <v>22074.02579734036</v>
          </cell>
          <cell r="G14">
            <v>20838595.061052043</v>
          </cell>
          <cell r="H14">
            <v>20137546.271124713</v>
          </cell>
          <cell r="I14">
            <v>21502465.70738896</v>
          </cell>
        </row>
        <row r="16">
          <cell r="A16" t="str">
            <v>Services</v>
          </cell>
        </row>
        <row r="17">
          <cell r="A17" t="str">
            <v xml:space="preserve">    GDP deflator for industrial countries 1/</v>
          </cell>
          <cell r="D17">
            <v>10.297260540120456</v>
          </cell>
          <cell r="E17">
            <v>1.9</v>
          </cell>
          <cell r="F17">
            <v>1.4</v>
          </cell>
          <cell r="G17">
            <v>1.7</v>
          </cell>
          <cell r="H17">
            <v>1.8</v>
          </cell>
          <cell r="I17">
            <v>1.8</v>
          </cell>
        </row>
        <row r="18">
          <cell r="A18" t="str">
            <v xml:space="preserve">    Real GDP of industrial countries 1/</v>
          </cell>
          <cell r="D18">
            <v>2.5</v>
          </cell>
          <cell r="E18">
            <v>2.2000000000000002</v>
          </cell>
          <cell r="F18">
            <v>2.6</v>
          </cell>
          <cell r="G18">
            <v>2.8</v>
          </cell>
          <cell r="H18">
            <v>2.8</v>
          </cell>
          <cell r="I18">
            <v>2.8</v>
          </cell>
        </row>
        <row r="19">
          <cell r="A19" t="str">
            <v xml:space="preserve">    CPI inflation of industrial countries</v>
          </cell>
          <cell r="D19">
            <v>10.4</v>
          </cell>
          <cell r="E19">
            <v>2</v>
          </cell>
          <cell r="F19">
            <v>1.6</v>
          </cell>
          <cell r="G19">
            <v>1.8</v>
          </cell>
          <cell r="H19">
            <v>1.8</v>
          </cell>
          <cell r="I19">
            <v>1.9</v>
          </cell>
        </row>
        <row r="20">
          <cell r="A20" t="str">
            <v xml:space="preserve">    Travel credit elasticity to income 4/</v>
          </cell>
          <cell r="E20">
            <v>4.01</v>
          </cell>
          <cell r="F20">
            <v>4.01</v>
          </cell>
          <cell r="G20">
            <v>4.01</v>
          </cell>
          <cell r="H20">
            <v>4.01</v>
          </cell>
          <cell r="I20">
            <v>4.01</v>
          </cell>
        </row>
        <row r="21">
          <cell r="A21" t="str">
            <v xml:space="preserve">    Travel credit elasticity to price 4/</v>
          </cell>
          <cell r="E21">
            <v>-0.67</v>
          </cell>
          <cell r="F21">
            <v>-0.67</v>
          </cell>
          <cell r="G21">
            <v>-0.67</v>
          </cell>
          <cell r="H21">
            <v>-0.67</v>
          </cell>
          <cell r="I21">
            <v>-0.67</v>
          </cell>
        </row>
        <row r="22">
          <cell r="A22" t="str">
            <v xml:space="preserve">    Travel credit elasticity to lagged price 4/</v>
          </cell>
          <cell r="E22">
            <v>-0.81799999999999995</v>
          </cell>
          <cell r="F22">
            <v>-0.81799999999999995</v>
          </cell>
          <cell r="G22">
            <v>-0.81799999999999995</v>
          </cell>
          <cell r="H22">
            <v>-0.81799999999999995</v>
          </cell>
          <cell r="I22">
            <v>-0.81799999999999995</v>
          </cell>
        </row>
        <row r="23">
          <cell r="A23" t="str">
            <v xml:space="preserve">    Travel debit elasticity to income 5/</v>
          </cell>
          <cell r="E23">
            <v>1.1499999999999999</v>
          </cell>
          <cell r="F23">
            <v>1.1499999999999999</v>
          </cell>
          <cell r="G23">
            <v>1.1499999999999999</v>
          </cell>
          <cell r="H23">
            <v>1.1499999999999999</v>
          </cell>
          <cell r="I23">
            <v>1.1499999999999999</v>
          </cell>
        </row>
        <row r="24">
          <cell r="A24" t="str">
            <v xml:space="preserve">    Travel debit elasticity to price 5/</v>
          </cell>
          <cell r="E24">
            <v>-0.51200000000000001</v>
          </cell>
          <cell r="F24">
            <v>-0.51200000000000001</v>
          </cell>
          <cell r="G24">
            <v>-0.51200000000000001</v>
          </cell>
          <cell r="H24">
            <v>-0.51200000000000001</v>
          </cell>
          <cell r="I24">
            <v>-0.51200000000000001</v>
          </cell>
        </row>
        <row r="26">
          <cell r="A26" t="str">
            <v>Financial Account</v>
          </cell>
        </row>
        <row r="27">
          <cell r="A27" t="str">
            <v xml:space="preserve">    Interest rates</v>
          </cell>
        </row>
        <row r="28">
          <cell r="A28" t="str">
            <v xml:space="preserve">        6-month $ LIBOR rate 6</v>
          </cell>
          <cell r="D28">
            <v>6.1</v>
          </cell>
          <cell r="E28">
            <v>5.59</v>
          </cell>
          <cell r="F28">
            <v>6</v>
          </cell>
          <cell r="G28">
            <v>6.1</v>
          </cell>
          <cell r="H28">
            <v>6.1</v>
          </cell>
          <cell r="I28">
            <v>6.1</v>
          </cell>
        </row>
        <row r="29">
          <cell r="A29" t="str">
            <v xml:space="preserve">        6-month DM LIBOR rate 6</v>
          </cell>
          <cell r="D29">
            <v>4.57</v>
          </cell>
          <cell r="E29">
            <v>3.3</v>
          </cell>
          <cell r="F29">
            <v>3.81</v>
          </cell>
          <cell r="G29">
            <v>5.75</v>
          </cell>
          <cell r="H29">
            <v>5.75</v>
          </cell>
          <cell r="I29">
            <v>5.75</v>
          </cell>
        </row>
        <row r="30">
          <cell r="A30" t="str">
            <v xml:space="preserve">        6-month Yen LIBOR rate  6</v>
          </cell>
          <cell r="D30">
            <v>1.26</v>
          </cell>
          <cell r="E30">
            <v>1</v>
          </cell>
          <cell r="F30">
            <v>2.4</v>
          </cell>
          <cell r="G30">
            <v>3.75</v>
          </cell>
          <cell r="H30">
            <v>4</v>
          </cell>
          <cell r="I30">
            <v>4</v>
          </cell>
        </row>
        <row r="31">
          <cell r="A31" t="str">
            <v xml:space="preserve">        Spread over LIBOR 7</v>
          </cell>
          <cell r="D31">
            <v>1.8</v>
          </cell>
          <cell r="E31">
            <v>1.8</v>
          </cell>
          <cell r="F31">
            <v>1.8</v>
          </cell>
          <cell r="G31">
            <v>1.8</v>
          </cell>
          <cell r="H31">
            <v>1.8</v>
          </cell>
          <cell r="I31">
            <v>1.8</v>
          </cell>
        </row>
        <row r="33">
          <cell r="A33" t="str">
            <v>Memoranda:</v>
          </cell>
        </row>
        <row r="34">
          <cell r="A34" t="str">
            <v xml:space="preserve">    GDP real growth</v>
          </cell>
          <cell r="D34">
            <v>0</v>
          </cell>
          <cell r="E34">
            <v>-3.3653439496724946E-2</v>
          </cell>
          <cell r="F34">
            <v>-3.3653439496724946E-2</v>
          </cell>
          <cell r="G34">
            <v>-3.3653439496724946E-2</v>
          </cell>
          <cell r="H34">
            <v>-3.3653439496724946E-2</v>
          </cell>
          <cell r="I34">
            <v>6.7744552993471707E-2</v>
          </cell>
        </row>
        <row r="35">
          <cell r="A35" t="str">
            <v xml:space="preserve">    GDP deflator</v>
          </cell>
          <cell r="D35">
            <v>0.81900578547377467</v>
          </cell>
          <cell r="E35">
            <v>0.93635137741289554</v>
          </cell>
          <cell r="F35">
            <v>0.80183343123717865</v>
          </cell>
          <cell r="G35">
            <v>0.79606076679795423</v>
          </cell>
          <cell r="H35">
            <v>0.54179005066718045</v>
          </cell>
          <cell r="I35">
            <v>0.49225874053342111</v>
          </cell>
        </row>
        <row r="38">
          <cell r="A38" t="str">
            <v xml:space="preserve">  Source: IMF Institute data base</v>
          </cell>
        </row>
        <row r="40">
          <cell r="A40" t="str">
            <v>1/  WEO GEE forecasts</v>
          </cell>
        </row>
        <row r="41">
          <cell r="A41" t="str">
            <v>2/  Real exports = Nominal exports/Export price index; forecast using Equation (8.13):</v>
          </cell>
        </row>
        <row r="42">
          <cell r="A42" t="str">
            <v xml:space="preserve">           XR = f (lagged real GDP ; excess demand; current &amp; lagged relative prices)</v>
          </cell>
        </row>
        <row r="43">
          <cell r="A43" t="str">
            <v>3/  Real imports = Nominal imports/import price index; forecast using Equation (8.19):</v>
          </cell>
        </row>
        <row r="44">
          <cell r="A44" t="str">
            <v xml:space="preserve">           MR = f (real GDP &amp; excess demand)</v>
          </cell>
        </row>
        <row r="45">
          <cell r="A45" t="str">
            <v>4/    Equation (8.25)</v>
          </cell>
        </row>
        <row r="46">
          <cell r="A46" t="str">
            <v>5/   Equation (8.28)</v>
          </cell>
        </row>
        <row r="47">
          <cell r="A47" t="str">
            <v>6/   WEO GAS forecasts</v>
          </cell>
        </row>
        <row r="48">
          <cell r="A48" t="str">
            <v>7/  Average interest rate at end-95 was 7.9% (Table 8.11), implying 1.8% spread</v>
          </cell>
        </row>
      </sheetData>
      <sheetData sheetId="11">
        <row r="1">
          <cell r="A1" t="str">
            <v>Table 10.11.  Turkey:  Medium-Term Balance of Payments Projections</v>
          </cell>
          <cell r="H1" t="str">
            <v xml:space="preserve"> </v>
          </cell>
        </row>
        <row r="3">
          <cell r="A3" t="str">
            <v>(millions of U.S. dollars)</v>
          </cell>
        </row>
        <row r="4">
          <cell r="D4" t="str">
            <v xml:space="preserve"> </v>
          </cell>
        </row>
        <row r="6">
          <cell r="C6">
            <v>1995</v>
          </cell>
          <cell r="D6">
            <v>1996</v>
          </cell>
          <cell r="E6">
            <v>1997</v>
          </cell>
          <cell r="F6">
            <v>1998</v>
          </cell>
          <cell r="G6">
            <v>1999</v>
          </cell>
          <cell r="H6">
            <v>2000</v>
          </cell>
        </row>
        <row r="9">
          <cell r="A9" t="str">
            <v>Trade balance</v>
          </cell>
          <cell r="C9">
            <v>-13212</v>
          </cell>
          <cell r="D9">
            <v>-28269.743112797489</v>
          </cell>
          <cell r="E9">
            <v>-27006.940669363692</v>
          </cell>
          <cell r="F9">
            <v>-53085711.550030328</v>
          </cell>
          <cell r="G9">
            <v>-17430237.126782682</v>
          </cell>
          <cell r="H9">
            <v>-20146993.201432556</v>
          </cell>
        </row>
        <row r="10">
          <cell r="A10" t="str">
            <v xml:space="preserve">   Exports, f.o.b. 1/</v>
          </cell>
          <cell r="C10">
            <v>21975</v>
          </cell>
          <cell r="D10">
            <v>24100.253235446206</v>
          </cell>
          <cell r="E10">
            <v>24229.531924944655</v>
          </cell>
          <cell r="F10">
            <v>-4136395.8281712141</v>
          </cell>
          <cell r="G10">
            <v>30439964.136293005</v>
          </cell>
          <cell r="H10">
            <v>31581220.125706546</v>
          </cell>
        </row>
        <row r="11">
          <cell r="A11" t="str">
            <v xml:space="preserve">   Imports, f.o.b. 2/</v>
          </cell>
          <cell r="C11">
            <v>35187</v>
          </cell>
          <cell r="D11">
            <v>52369.996348243694</v>
          </cell>
          <cell r="E11">
            <v>51236.472594308347</v>
          </cell>
          <cell r="F11">
            <v>48949315.721859112</v>
          </cell>
          <cell r="G11">
            <v>47870201.263075687</v>
          </cell>
          <cell r="H11">
            <v>51728213.327139102</v>
          </cell>
        </row>
        <row r="13">
          <cell r="A13" t="str">
            <v>Services (net)</v>
          </cell>
          <cell r="C13">
            <v>9582</v>
          </cell>
          <cell r="D13">
            <v>8324.5102095945713</v>
          </cell>
          <cell r="E13">
            <v>8146.2140534476057</v>
          </cell>
          <cell r="F13">
            <v>-7448582.5781899653</v>
          </cell>
          <cell r="G13">
            <v>1418416.4453903958</v>
          </cell>
          <cell r="H13">
            <v>4965379.128120156</v>
          </cell>
        </row>
        <row r="15">
          <cell r="A15" t="str">
            <v xml:space="preserve">   Credits</v>
          </cell>
          <cell r="C15">
            <v>14606</v>
          </cell>
          <cell r="D15">
            <v>16620.928833330618</v>
          </cell>
          <cell r="E15">
            <v>17352.491599715348</v>
          </cell>
          <cell r="F15">
            <v>-1300883.8063064017</v>
          </cell>
          <cell r="G15">
            <v>9101179.9677257426</v>
          </cell>
          <cell r="H15">
            <v>13763790.266649477</v>
          </cell>
        </row>
        <row r="16">
          <cell r="A16" t="str">
            <v xml:space="preserve">      Freight and other transport 3/</v>
          </cell>
          <cell r="C16">
            <v>1712</v>
          </cell>
          <cell r="D16">
            <v>1877.5714921084825</v>
          </cell>
          <cell r="E16">
            <v>1887.6431697613309</v>
          </cell>
          <cell r="F16">
            <v>-322252.99921861745</v>
          </cell>
          <cell r="G16">
            <v>2371477.5245203013</v>
          </cell>
          <cell r="H16">
            <v>2460389.0264031678</v>
          </cell>
        </row>
        <row r="17">
          <cell r="A17" t="str">
            <v xml:space="preserve">      Travel  4/</v>
          </cell>
          <cell r="C17">
            <v>4957</v>
          </cell>
          <cell r="D17">
            <v>5104.5508179504923</v>
          </cell>
          <cell r="E17">
            <v>4845.5362599066675</v>
          </cell>
          <cell r="F17">
            <v>4592.2196542494803</v>
          </cell>
          <cell r="G17">
            <v>3739.4635534696149</v>
          </cell>
          <cell r="H17">
            <v>2952.2875566458392</v>
          </cell>
        </row>
        <row r="18">
          <cell r="A18" t="str">
            <v xml:space="preserve">      Other credits  5/</v>
          </cell>
          <cell r="C18">
            <v>7937</v>
          </cell>
          <cell r="D18">
            <v>9638.8065232716435</v>
          </cell>
          <cell r="E18">
            <v>10619.312170047349</v>
          </cell>
          <cell r="F18">
            <v>-983223.02674203366</v>
          </cell>
          <cell r="G18">
            <v>6725962.9796519727</v>
          </cell>
          <cell r="H18">
            <v>11300448.952689664</v>
          </cell>
        </row>
        <row r="20">
          <cell r="A20" t="str">
            <v xml:space="preserve">   Debits</v>
          </cell>
          <cell r="C20">
            <v>5024</v>
          </cell>
          <cell r="D20">
            <v>8296.4186237360464</v>
          </cell>
          <cell r="E20">
            <v>9206.2775462677419</v>
          </cell>
          <cell r="F20">
            <v>6147698.7718835641</v>
          </cell>
          <cell r="G20">
            <v>7682763.5223353468</v>
          </cell>
          <cell r="H20">
            <v>8798411.1385293212</v>
          </cell>
        </row>
        <row r="21">
          <cell r="A21" t="str">
            <v xml:space="preserve">      Freight and other transport  6/</v>
          </cell>
          <cell r="C21">
            <v>1412</v>
          </cell>
          <cell r="D21">
            <v>2101.5271220541704</v>
          </cell>
          <cell r="E21">
            <v>2056.0405633661121</v>
          </cell>
          <cell r="F21">
            <v>1964260.4882276144</v>
          </cell>
          <cell r="G21">
            <v>1920957.2905750098</v>
          </cell>
          <cell r="H21">
            <v>2075773.359988644</v>
          </cell>
        </row>
        <row r="22">
          <cell r="A22" t="str">
            <v xml:space="preserve">      Travel 7/</v>
          </cell>
          <cell r="C22">
            <v>911</v>
          </cell>
          <cell r="D22">
            <v>893.09381354186417</v>
          </cell>
          <cell r="E22">
            <v>904.92314809169056</v>
          </cell>
          <cell r="F22">
            <v>919.59547525739799</v>
          </cell>
          <cell r="G22">
            <v>934.56862139578129</v>
          </cell>
          <cell r="H22">
            <v>950.69514742142928</v>
          </cell>
        </row>
        <row r="23">
          <cell r="A23" t="str">
            <v xml:space="preserve">      Other debits 8/</v>
          </cell>
          <cell r="C23">
            <v>2701</v>
          </cell>
          <cell r="D23">
            <v>5301.7976881400118</v>
          </cell>
          <cell r="E23">
            <v>6245.3138348099383</v>
          </cell>
          <cell r="F23">
            <v>4182518.6881806925</v>
          </cell>
          <cell r="G23">
            <v>5760871.6631389409</v>
          </cell>
          <cell r="H23">
            <v>6721687.0833932562</v>
          </cell>
        </row>
        <row r="25">
          <cell r="A25" t="str">
            <v>Net investment income 9/</v>
          </cell>
          <cell r="C25">
            <v>-3205</v>
          </cell>
          <cell r="D25">
            <v>-2998.73225</v>
          </cell>
          <cell r="E25">
            <v>-4110.07688340816</v>
          </cell>
          <cell r="F25">
            <v>-5183.3387999425986</v>
          </cell>
          <cell r="G25">
            <v>-3749851.0861340677</v>
          </cell>
          <cell r="H25">
            <v>-5005911.092809435</v>
          </cell>
        </row>
        <row r="26">
          <cell r="A26" t="str">
            <v xml:space="preserve">      Investment income credits</v>
          </cell>
          <cell r="C26">
            <v>1488</v>
          </cell>
          <cell r="D26">
            <v>1748.3822</v>
          </cell>
          <cell r="E26">
            <v>830.58404158216138</v>
          </cell>
          <cell r="F26">
            <v>-107.43075255200495</v>
          </cell>
          <cell r="G26">
            <v>-3497080.9348314032</v>
          </cell>
          <cell r="H26">
            <v>-4510890.735691865</v>
          </cell>
        </row>
        <row r="27">
          <cell r="A27" t="str">
            <v xml:space="preserve">      Investment income debits</v>
          </cell>
          <cell r="C27">
            <v>4693</v>
          </cell>
          <cell r="D27">
            <v>4747.11445</v>
          </cell>
          <cell r="E27">
            <v>4940.6609249903213</v>
          </cell>
          <cell r="F27">
            <v>5075.9080473905933</v>
          </cell>
          <cell r="G27">
            <v>252770.15130266451</v>
          </cell>
          <cell r="H27">
            <v>495020.35711756995</v>
          </cell>
        </row>
        <row r="29">
          <cell r="A29" t="str">
            <v>Unrequited transfers (net)</v>
          </cell>
          <cell r="C29">
            <v>4496</v>
          </cell>
          <cell r="D29">
            <v>4650.7299999999996</v>
          </cell>
          <cell r="E29">
            <v>4815.2159812</v>
          </cell>
          <cell r="F29">
            <v>4986.5857822585785</v>
          </cell>
          <cell r="G29">
            <v>5182.441367476732</v>
          </cell>
          <cell r="H29">
            <v>5387.4050208298704</v>
          </cell>
        </row>
        <row r="30">
          <cell r="A30" t="str">
            <v xml:space="preserve">     Private 10/</v>
          </cell>
          <cell r="C30">
            <v>3425</v>
          </cell>
          <cell r="D30">
            <v>3875.73</v>
          </cell>
          <cell r="E30">
            <v>4040.2159812</v>
          </cell>
          <cell r="F30">
            <v>4211.5857822585785</v>
          </cell>
          <cell r="G30">
            <v>4407.441367476732</v>
          </cell>
          <cell r="H30">
            <v>4612.4050208298704</v>
          </cell>
        </row>
        <row r="31">
          <cell r="A31" t="str">
            <v xml:space="preserve">     Official (net) 11/</v>
          </cell>
          <cell r="C31">
            <v>1071</v>
          </cell>
          <cell r="D31">
            <v>775</v>
          </cell>
          <cell r="E31">
            <v>775</v>
          </cell>
          <cell r="F31">
            <v>775</v>
          </cell>
          <cell r="G31">
            <v>775</v>
          </cell>
          <cell r="H31">
            <v>775</v>
          </cell>
        </row>
        <row r="33">
          <cell r="A33" t="str">
            <v>Current Account</v>
          </cell>
          <cell r="C33">
            <v>-2339</v>
          </cell>
          <cell r="D33">
            <v>-18293.235153202917</v>
          </cell>
          <cell r="E33">
            <v>-18155.587518124248</v>
          </cell>
          <cell r="F33">
            <v>-60534490.881237976</v>
          </cell>
          <cell r="G33">
            <v>-19756489.326158877</v>
          </cell>
          <cell r="H33">
            <v>-20182137.761101004</v>
          </cell>
        </row>
        <row r="34">
          <cell r="B34" t="str">
            <v>(percent of GDP)</v>
          </cell>
          <cell r="C34">
            <v>-1.4193898625726811E-2</v>
          </cell>
          <cell r="D34">
            <v>-0.11256518498308932</v>
          </cell>
          <cell r="E34">
            <v>-0.121967306576025</v>
          </cell>
          <cell r="F34">
            <v>-270.78654837559014</v>
          </cell>
          <cell r="G34">
            <v>-112.65185589086872</v>
          </cell>
          <cell r="H34">
            <v>-137.10236448212194</v>
          </cell>
        </row>
        <row r="36">
          <cell r="A36" t="str">
            <v>Financial Account, net</v>
          </cell>
          <cell r="C36">
            <v>4722</v>
          </cell>
          <cell r="D36">
            <v>2996.5991795722739</v>
          </cell>
          <cell r="E36">
            <v>2806.033811006766</v>
          </cell>
          <cell r="F36">
            <v>3207282.5485420572</v>
          </cell>
          <cell r="G36">
            <v>3136945.3399677076</v>
          </cell>
          <cell r="H36">
            <v>3389991.7166716103</v>
          </cell>
        </row>
        <row r="38">
          <cell r="A38" t="str">
            <v xml:space="preserve">   Direct investment 11/</v>
          </cell>
          <cell r="C38">
            <v>772</v>
          </cell>
          <cell r="D38">
            <v>683</v>
          </cell>
          <cell r="E38">
            <v>683</v>
          </cell>
          <cell r="F38">
            <v>683</v>
          </cell>
          <cell r="G38">
            <v>683</v>
          </cell>
          <cell r="H38">
            <v>683</v>
          </cell>
        </row>
        <row r="40">
          <cell r="A40" t="str">
            <v xml:space="preserve">   Portfolio investment (equity) 12/</v>
          </cell>
          <cell r="C40">
            <v>1724</v>
          </cell>
        </row>
        <row r="41">
          <cell r="B41" t="str">
            <v>Equity</v>
          </cell>
          <cell r="C41">
            <v>1338</v>
          </cell>
          <cell r="D41">
            <v>500</v>
          </cell>
          <cell r="E41">
            <v>500</v>
          </cell>
          <cell r="F41">
            <v>500</v>
          </cell>
          <cell r="G41">
            <v>500</v>
          </cell>
          <cell r="H41">
            <v>500</v>
          </cell>
        </row>
        <row r="42">
          <cell r="B42" t="str">
            <v>Debt</v>
          </cell>
          <cell r="C42">
            <v>386</v>
          </cell>
          <cell r="D42" t="str">
            <v>(incl. in LT cap)</v>
          </cell>
          <cell r="E42" t="str">
            <v>(incl. in LT cap)</v>
          </cell>
          <cell r="F42" t="str">
            <v>(incl. in LT cap)</v>
          </cell>
          <cell r="G42" t="str">
            <v>(incl. in LT cap)</v>
          </cell>
          <cell r="H42" t="str">
            <v>(incl. in LT cap)</v>
          </cell>
        </row>
        <row r="44">
          <cell r="A44" t="str">
            <v xml:space="preserve">   Other Long-Term Capital 13/</v>
          </cell>
          <cell r="C44">
            <v>-2006</v>
          </cell>
          <cell r="D44">
            <v>-1617.0098971521334</v>
          </cell>
          <cell r="E44">
            <v>-1733.3213579442881</v>
          </cell>
          <cell r="F44">
            <v>-430.49775018877699</v>
          </cell>
          <cell r="G44">
            <v>-77.996275491801498</v>
          </cell>
          <cell r="H44">
            <v>241.01499043120566</v>
          </cell>
        </row>
        <row r="45">
          <cell r="A45" t="str">
            <v xml:space="preserve">      Drawings</v>
          </cell>
          <cell r="C45">
            <v>4126</v>
          </cell>
          <cell r="D45">
            <v>2833.9901028478666</v>
          </cell>
          <cell r="E45">
            <v>6113.1959620719454</v>
          </cell>
          <cell r="F45">
            <v>9326.771986212485</v>
          </cell>
          <cell r="G45">
            <v>9124.4408775132033</v>
          </cell>
          <cell r="H45">
            <v>9006.1200516056106</v>
          </cell>
        </row>
        <row r="46">
          <cell r="A46" t="str">
            <v xml:space="preserve">         General Government 14/</v>
          </cell>
          <cell r="C46">
            <v>723</v>
          </cell>
          <cell r="D46">
            <v>2151.4381427991652</v>
          </cell>
          <cell r="E46">
            <v>5488</v>
          </cell>
          <cell r="F46">
            <v>8387.8595356997903</v>
          </cell>
          <cell r="G46">
            <v>8387.8595356997903</v>
          </cell>
          <cell r="H46">
            <v>8387.8595356997921</v>
          </cell>
        </row>
        <row r="47">
          <cell r="A47" t="str">
            <v xml:space="preserve">         Other</v>
          </cell>
          <cell r="C47">
            <v>3403</v>
          </cell>
          <cell r="D47">
            <v>682.55196004870129</v>
          </cell>
          <cell r="E47">
            <v>625.19596207194525</v>
          </cell>
          <cell r="F47">
            <v>938.91245051269402</v>
          </cell>
          <cell r="G47">
            <v>736.58134181341256</v>
          </cell>
          <cell r="H47">
            <v>618.26051590581801</v>
          </cell>
        </row>
        <row r="48">
          <cell r="A48" t="str">
            <v xml:space="preserve">      Amortization</v>
          </cell>
          <cell r="C48">
            <v>7594</v>
          </cell>
          <cell r="D48">
            <v>5685</v>
          </cell>
          <cell r="E48">
            <v>9080.5173200162335</v>
          </cell>
          <cell r="F48">
            <v>10991.269736401262</v>
          </cell>
          <cell r="G48">
            <v>10436.437153005005</v>
          </cell>
          <cell r="H48">
            <v>9999.1050611744049</v>
          </cell>
        </row>
        <row r="49">
          <cell r="A49" t="str">
            <v xml:space="preserve">         General Government 14/</v>
          </cell>
          <cell r="C49">
            <v>2722</v>
          </cell>
          <cell r="D49">
            <v>2964</v>
          </cell>
          <cell r="E49">
            <v>5488</v>
          </cell>
          <cell r="F49">
            <v>8387.8595356997921</v>
          </cell>
          <cell r="G49">
            <v>8387.8595356997921</v>
          </cell>
          <cell r="H49">
            <v>8387.8595356997921</v>
          </cell>
        </row>
        <row r="50">
          <cell r="A50" t="str">
            <v xml:space="preserve">         Other</v>
          </cell>
          <cell r="C50">
            <v>4872</v>
          </cell>
          <cell r="D50">
            <v>2721</v>
          </cell>
          <cell r="E50">
            <v>3592.5173200162335</v>
          </cell>
          <cell r="F50">
            <v>2603.4102007014703</v>
          </cell>
          <cell r="G50">
            <v>2048.5776173052122</v>
          </cell>
          <cell r="H50">
            <v>1611.2455254746121</v>
          </cell>
        </row>
        <row r="51">
          <cell r="A51" t="str">
            <v xml:space="preserve">      Dresdner 15/</v>
          </cell>
          <cell r="C51">
            <v>1462</v>
          </cell>
          <cell r="D51">
            <v>1234</v>
          </cell>
          <cell r="E51">
            <v>1234</v>
          </cell>
          <cell r="F51">
            <v>1234</v>
          </cell>
          <cell r="G51">
            <v>1234</v>
          </cell>
          <cell r="H51">
            <v>1234</v>
          </cell>
        </row>
        <row r="53">
          <cell r="A53" t="str">
            <v xml:space="preserve">   Short-term capital (net)</v>
          </cell>
          <cell r="C53">
            <v>2305</v>
          </cell>
          <cell r="D53">
            <v>3430.6090767244073</v>
          </cell>
          <cell r="E53">
            <v>3356.3551689510541</v>
          </cell>
          <cell r="F53">
            <v>3206530.0462922459</v>
          </cell>
          <cell r="G53">
            <v>3135840.3362431997</v>
          </cell>
          <cell r="H53">
            <v>3388567.701681179</v>
          </cell>
        </row>
        <row r="55">
          <cell r="A55" t="str">
            <v>Net Errors and Omissions 16/</v>
          </cell>
          <cell r="C55">
            <v>2275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7">
          <cell r="A57" t="str">
            <v>Overall Balance</v>
          </cell>
          <cell r="C57">
            <v>4658</v>
          </cell>
          <cell r="D57">
            <v>-15296.635973630644</v>
          </cell>
          <cell r="E57">
            <v>-15349.553707117482</v>
          </cell>
          <cell r="F57">
            <v>-57327208.332695916</v>
          </cell>
          <cell r="G57">
            <v>-16619543.98619117</v>
          </cell>
          <cell r="H57">
            <v>-16792146.044429392</v>
          </cell>
        </row>
        <row r="59">
          <cell r="A59" t="str">
            <v>Financing</v>
          </cell>
          <cell r="C59">
            <v>-4658</v>
          </cell>
          <cell r="D59">
            <v>15296.635973630644</v>
          </cell>
          <cell r="E59">
            <v>15349.553707117482</v>
          </cell>
          <cell r="F59">
            <v>57327208.332695916</v>
          </cell>
          <cell r="G59">
            <v>16619543.98619117</v>
          </cell>
          <cell r="H59">
            <v>16792146.044429392</v>
          </cell>
        </row>
        <row r="60">
          <cell r="A60" t="str">
            <v xml:space="preserve">       Change in gross reserves (- = increase)</v>
          </cell>
          <cell r="C60">
            <v>-5005</v>
          </cell>
          <cell r="D60">
            <v>15296.635973630644</v>
          </cell>
          <cell r="E60">
            <v>15377.291707117482</v>
          </cell>
          <cell r="F60">
            <v>57327434.493095919</v>
          </cell>
          <cell r="G60">
            <v>16619832.80099117</v>
          </cell>
          <cell r="H60">
            <v>16792236.178829391</v>
          </cell>
        </row>
        <row r="61">
          <cell r="A61" t="str">
            <v xml:space="preserve">       Use of Fund credit, net</v>
          </cell>
          <cell r="C61">
            <v>347</v>
          </cell>
          <cell r="D61">
            <v>0</v>
          </cell>
          <cell r="E61">
            <v>-27.738</v>
          </cell>
          <cell r="F61">
            <v>-226.16040000000001</v>
          </cell>
          <cell r="G61">
            <v>-288.81479999999999</v>
          </cell>
          <cell r="H61">
            <v>-90.134399999999999</v>
          </cell>
        </row>
        <row r="62">
          <cell r="A62" t="str">
            <v xml:space="preserve">            o/w 1994 SBA</v>
          </cell>
          <cell r="C62">
            <v>347</v>
          </cell>
          <cell r="D62">
            <v>0</v>
          </cell>
          <cell r="E62">
            <v>-27.738</v>
          </cell>
          <cell r="F62">
            <v>-226.16040000000001</v>
          </cell>
          <cell r="G62">
            <v>-288.81479999999999</v>
          </cell>
          <cell r="H62">
            <v>-90.134399999999999</v>
          </cell>
        </row>
        <row r="63">
          <cell r="A63" t="str">
            <v xml:space="preserve">            o/w New purchases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5">
          <cell r="A65" t="str">
            <v>Memorandum items:</v>
          </cell>
        </row>
        <row r="66">
          <cell r="A66" t="str">
            <v xml:space="preserve">     International reserves (end period)</v>
          </cell>
          <cell r="C66">
            <v>12413</v>
          </cell>
          <cell r="D66">
            <v>-2883.635973630644</v>
          </cell>
          <cell r="E66">
            <v>-18260.927680748126</v>
          </cell>
          <cell r="F66">
            <v>-57345695.420776665</v>
          </cell>
          <cell r="G66">
            <v>-73965528.221767843</v>
          </cell>
          <cell r="H66">
            <v>-90757764.40059723</v>
          </cell>
        </row>
        <row r="67">
          <cell r="A67" t="str">
            <v xml:space="preserve">         (in months of imports of G&amp;S)</v>
          </cell>
          <cell r="C67">
            <v>3.7043595036184129</v>
          </cell>
          <cell r="D67">
            <v>-0.57039189969524751</v>
          </cell>
          <cell r="E67">
            <v>-3.625432854384163</v>
          </cell>
          <cell r="F67">
            <v>-12.489757410131041</v>
          </cell>
          <cell r="G67">
            <v>-15.977299179076514</v>
          </cell>
          <cell r="H67">
            <v>-17.993621524770742</v>
          </cell>
        </row>
        <row r="68">
          <cell r="A68" t="str">
            <v xml:space="preserve">    Exchange rate, period average (TL/$US)</v>
          </cell>
          <cell r="C68">
            <v>45845</v>
          </cell>
          <cell r="D68">
            <v>86986.357621358678</v>
          </cell>
          <cell r="E68">
            <v>165355.34796328688</v>
          </cell>
          <cell r="F68">
            <v>314036.96682176262</v>
          </cell>
          <cell r="G68">
            <v>596407.78326993587</v>
          </cell>
          <cell r="H68">
            <v>1132150.076099748</v>
          </cell>
        </row>
        <row r="69">
          <cell r="A69" t="str">
            <v xml:space="preserve">     Exchange rate, USD/SDR 17/</v>
          </cell>
          <cell r="C69">
            <v>1.4864999999999999</v>
          </cell>
          <cell r="D69">
            <v>1.4379999999999999</v>
          </cell>
          <cell r="E69">
            <v>1.38</v>
          </cell>
          <cell r="F69">
            <v>1.3740000000000001</v>
          </cell>
          <cell r="G69">
            <v>1.3740000000000001</v>
          </cell>
          <cell r="H69">
            <v>1.3740000000000001</v>
          </cell>
        </row>
        <row r="72">
          <cell r="A72" t="str">
            <v xml:space="preserve">  Source: IMF Institute data base</v>
          </cell>
        </row>
        <row r="74">
          <cell r="A74" t="str">
            <v>Footnotes to Table 10.11.  Turkey:  Medium-Term Balance of Payments Projections</v>
          </cell>
        </row>
        <row r="76">
          <cell r="A76" t="str">
            <v>1/  X = X-1 * [1 + %DExport Volume/100] * [1 + %DExport Price/100], where X volume is forecast with Equation (8.13)</v>
          </cell>
        </row>
        <row r="77">
          <cell r="A77" t="str">
            <v>2/  M = M-1 * [1 + %DImport Volume/100] * [1 + %DImport Price/100], where M volume is forecast with Equation (8.19)</v>
          </cell>
        </row>
        <row r="78">
          <cell r="A78" t="str">
            <v>3/  Freight and other transport receipts assumed to grow at same rate as exports</v>
          </cell>
        </row>
        <row r="79">
          <cell r="A79" t="str">
            <v>4/  Travel credits from Equation (8.25): X-1 * D vol * D price, where volume = f(eY*ind cty DGDP; eP*Drel $ price; eP-1*Drel $ price-1)</v>
          </cell>
        </row>
        <row r="80">
          <cell r="A80" t="str">
            <v>5/  Other credits from Equation (8.29)</v>
          </cell>
        </row>
        <row r="81">
          <cell r="A81" t="str">
            <v>6/  Freight and other transport payments assumed to grow at same rate as imports</v>
          </cell>
        </row>
        <row r="82">
          <cell r="A82" t="str">
            <v>7/  Travel debits from Equation (8.28)</v>
          </cell>
        </row>
        <row r="83">
          <cell r="A83" t="str">
            <v>8/  Other debits from Equation (8.30)</v>
          </cell>
        </row>
        <row r="84">
          <cell r="A84" t="str">
            <v>9/  Includes interest on external debt and profits</v>
          </cell>
        </row>
        <row r="85">
          <cell r="A85" t="str">
            <v>10/  Assumed to grow at same rate as industrial partner country GDP</v>
          </cell>
        </row>
        <row r="86">
          <cell r="A86" t="str">
            <v>11/  Assumed constant at average 1992-95 value</v>
          </cell>
        </row>
        <row r="87">
          <cell r="A87" t="str">
            <v>12/  1995 includes portfolio investment in equity (e.g. stocks) and debt (e.g. bonds) instruments. Forecast  initially assumes</v>
          </cell>
        </row>
        <row r="88">
          <cell r="A88" t="str">
            <v>$500/year in new equity investment, but all external borrowing needs are all allocated under LT &amp; ST Drawings.</v>
          </cell>
        </row>
        <row r="89">
          <cell r="A89" t="str">
            <v>13/ External Borrowing + Debt-creating Portfolio Inflows (96-00)</v>
          </cell>
        </row>
        <row r="90">
          <cell r="A90" t="str">
            <v>14/  From General Government budget</v>
          </cell>
        </row>
        <row r="91">
          <cell r="A91" t="str">
            <v>15/  Deposits of Turkish workers abroad held at Central Bank. Average flow from 1993-95 is initially assumed for the forecast period</v>
          </cell>
        </row>
        <row r="92">
          <cell r="A92" t="str">
            <v>16/  Given large swings in magnitude and sign during 1990-95, E&amp;O are assumed to be zero throughout forecast period</v>
          </cell>
        </row>
        <row r="93">
          <cell r="A93" t="str">
            <v>17/  1995-1996 from IFS; 1997-1998 from WEO; assumed constant at 1998 level thereafter</v>
          </cell>
        </row>
      </sheetData>
      <sheetData sheetId="12">
        <row r="1">
          <cell r="A1" t="str">
            <v>Table 10.12. Turkey: External Debt Principal and Interest Payments</v>
          </cell>
        </row>
        <row r="3">
          <cell r="A3" t="str">
            <v>(In millions of U.S. dollars)</v>
          </cell>
        </row>
        <row r="6">
          <cell r="B6">
            <v>1995</v>
          </cell>
          <cell r="C6">
            <v>1996</v>
          </cell>
          <cell r="D6">
            <v>1997</v>
          </cell>
          <cell r="E6">
            <v>1998</v>
          </cell>
          <cell r="F6">
            <v>1999</v>
          </cell>
          <cell r="G6">
            <v>2000</v>
          </cell>
        </row>
        <row r="9">
          <cell r="A9" t="str">
            <v>1.  Disbursements (excl. short-term)</v>
          </cell>
          <cell r="B9">
            <v>4126</v>
          </cell>
          <cell r="C9">
            <v>2833.9901028478666</v>
          </cell>
          <cell r="D9">
            <v>6113.1959620719454</v>
          </cell>
          <cell r="E9">
            <v>9326.771986212485</v>
          </cell>
          <cell r="F9">
            <v>9124.4408775132033</v>
          </cell>
          <cell r="G9">
            <v>9006.1200516056106</v>
          </cell>
        </row>
        <row r="10">
          <cell r="A10" t="str">
            <v xml:space="preserve">          Government 1/</v>
          </cell>
          <cell r="B10">
            <v>723</v>
          </cell>
          <cell r="C10">
            <v>2151.4381427991652</v>
          </cell>
          <cell r="D10">
            <v>5488</v>
          </cell>
          <cell r="E10">
            <v>8387.8595356997903</v>
          </cell>
          <cell r="F10">
            <v>8387.8595356997903</v>
          </cell>
          <cell r="G10">
            <v>8387.8595356997921</v>
          </cell>
        </row>
        <row r="11">
          <cell r="A11" t="str">
            <v xml:space="preserve">          Other 1/</v>
          </cell>
          <cell r="B11">
            <v>3403</v>
          </cell>
          <cell r="C11">
            <v>682.55196004870129</v>
          </cell>
          <cell r="D11">
            <v>625.19596207194525</v>
          </cell>
          <cell r="E11">
            <v>938.91245051269402</v>
          </cell>
          <cell r="F11">
            <v>736.58134181341256</v>
          </cell>
          <cell r="G11">
            <v>618.26051590581801</v>
          </cell>
        </row>
        <row r="13">
          <cell r="A13" t="str">
            <v>2.  Amortization</v>
          </cell>
          <cell r="B13">
            <v>7594</v>
          </cell>
          <cell r="C13">
            <v>5685</v>
          </cell>
          <cell r="D13">
            <v>9080.5173200162335</v>
          </cell>
          <cell r="E13">
            <v>10991.269736401262</v>
          </cell>
          <cell r="F13">
            <v>10436.437153005005</v>
          </cell>
          <cell r="G13">
            <v>9999.1050611744049</v>
          </cell>
        </row>
        <row r="14">
          <cell r="A14" t="str">
            <v xml:space="preserve">         Government 2/</v>
          </cell>
          <cell r="B14">
            <v>2722</v>
          </cell>
          <cell r="C14">
            <v>2964</v>
          </cell>
          <cell r="D14">
            <v>5488</v>
          </cell>
          <cell r="E14">
            <v>8387.8595356997921</v>
          </cell>
          <cell r="F14">
            <v>8387.8595356997921</v>
          </cell>
          <cell r="G14">
            <v>8387.8595356997921</v>
          </cell>
        </row>
        <row r="15">
          <cell r="A15" t="str">
            <v xml:space="preserve">         Other 3/</v>
          </cell>
          <cell r="B15">
            <v>4872</v>
          </cell>
          <cell r="C15">
            <v>2721</v>
          </cell>
          <cell r="D15">
            <v>3592.5173200162335</v>
          </cell>
          <cell r="E15">
            <v>2603.4102007014703</v>
          </cell>
          <cell r="F15">
            <v>2048.5776173052122</v>
          </cell>
          <cell r="G15">
            <v>1611.2455254746121</v>
          </cell>
        </row>
        <row r="17">
          <cell r="A17" t="str">
            <v>Total Debt (3 + 4)</v>
          </cell>
          <cell r="B17">
            <v>73278</v>
          </cell>
          <cell r="C17">
            <v>76164.59917957228</v>
          </cell>
          <cell r="D17">
            <v>77887.632990579034</v>
          </cell>
          <cell r="E17">
            <v>3284087.1815326363</v>
          </cell>
          <cell r="F17">
            <v>6419949.5215003444</v>
          </cell>
          <cell r="G17">
            <v>9808858.2381719556</v>
          </cell>
        </row>
        <row r="18">
          <cell r="A18" t="str">
            <v xml:space="preserve">            (percent of GDP)</v>
          </cell>
          <cell r="B18">
            <v>0.44467742774519414</v>
          </cell>
          <cell r="C18">
            <v>0.46866954499900454</v>
          </cell>
          <cell r="D18">
            <v>0.52324083712298075</v>
          </cell>
          <cell r="E18">
            <v>14.690577545228313</v>
          </cell>
          <cell r="F18">
            <v>36.606667125070608</v>
          </cell>
          <cell r="G18">
            <v>66.634053995772121</v>
          </cell>
        </row>
        <row r="19">
          <cell r="A19" t="str">
            <v xml:space="preserve">            (percent of exports of G&amp;S)</v>
          </cell>
          <cell r="B19">
            <v>2.0031710450780458</v>
          </cell>
          <cell r="C19">
            <v>1.8703926386746981</v>
          </cell>
          <cell r="D19">
            <v>1.8731082902780856</v>
          </cell>
          <cell r="E19">
            <v>-0.60399453445586004</v>
          </cell>
          <cell r="F19">
            <v>0.16236124844065539</v>
          </cell>
          <cell r="G19">
            <v>0.21631615371347387</v>
          </cell>
        </row>
        <row r="21">
          <cell r="A21" t="str">
            <v>3.  Total  medium and long-term debt</v>
          </cell>
          <cell r="B21">
            <v>57577</v>
          </cell>
          <cell r="C21">
            <v>57032.990102847871</v>
          </cell>
          <cell r="D21">
            <v>55399.668744903582</v>
          </cell>
          <cell r="E21">
            <v>55069.170994714805</v>
          </cell>
          <cell r="F21">
            <v>55091.174719223003</v>
          </cell>
          <cell r="G21">
            <v>55432.189709654209</v>
          </cell>
        </row>
        <row r="22">
          <cell r="A22" t="str">
            <v xml:space="preserve">         Dresdner deposits 4/</v>
          </cell>
          <cell r="B22">
            <v>10397</v>
          </cell>
          <cell r="C22">
            <v>12704</v>
          </cell>
          <cell r="D22">
            <v>14038</v>
          </cell>
          <cell r="E22">
            <v>15372</v>
          </cell>
          <cell r="F22">
            <v>16706</v>
          </cell>
          <cell r="G22">
            <v>18040</v>
          </cell>
        </row>
        <row r="23">
          <cell r="A23" t="str">
            <v xml:space="preserve">         Government 5/</v>
          </cell>
          <cell r="B23">
            <v>34364</v>
          </cell>
          <cell r="C23">
            <v>33551.438142799168</v>
          </cell>
          <cell r="D23">
            <v>33551.438142799168</v>
          </cell>
          <cell r="E23">
            <v>33551.438142799168</v>
          </cell>
          <cell r="F23">
            <v>33551.438142799168</v>
          </cell>
          <cell r="G23">
            <v>33551.438142799168</v>
          </cell>
        </row>
        <row r="24">
          <cell r="A24" t="str">
            <v xml:space="preserve">         Other  6/</v>
          </cell>
          <cell r="B24">
            <v>12816</v>
          </cell>
          <cell r="C24">
            <v>10777.5519600487</v>
          </cell>
          <cell r="D24">
            <v>7810.2306021044114</v>
          </cell>
          <cell r="E24">
            <v>6145.7328519156363</v>
          </cell>
          <cell r="F24">
            <v>4833.7365764238366</v>
          </cell>
          <cell r="G24">
            <v>3840.7515668550432</v>
          </cell>
        </row>
        <row r="25">
          <cell r="A25" t="str">
            <v>4.  Short-term debt (net) 7/</v>
          </cell>
          <cell r="B25">
            <v>15701</v>
          </cell>
          <cell r="C25">
            <v>19131.609076724406</v>
          </cell>
          <cell r="D25">
            <v>22487.964245675459</v>
          </cell>
          <cell r="E25">
            <v>3229018.0105379215</v>
          </cell>
          <cell r="F25">
            <v>6364858.3467811216</v>
          </cell>
          <cell r="G25">
            <v>9753426.0484623015</v>
          </cell>
        </row>
        <row r="27">
          <cell r="A27" t="str">
            <v>5. Interest payments 8/</v>
          </cell>
          <cell r="B27">
            <v>4303</v>
          </cell>
          <cell r="C27">
            <v>4747.11445</v>
          </cell>
          <cell r="D27">
            <v>4940.6609249903213</v>
          </cell>
          <cell r="E27">
            <v>5075.9080473905933</v>
          </cell>
          <cell r="F27">
            <v>252770.15130266451</v>
          </cell>
          <cell r="G27">
            <v>495020.35711756995</v>
          </cell>
        </row>
        <row r="29">
          <cell r="A29" t="str">
            <v xml:space="preserve">            Interest rate on external debt (%)  9/</v>
          </cell>
          <cell r="B29">
            <v>6.472999999999999</v>
          </cell>
          <cell r="C29">
            <v>5.7850000000000001</v>
          </cell>
          <cell r="D29">
            <v>6.7050000000000001</v>
          </cell>
          <cell r="E29">
            <v>7.7249999999999996</v>
          </cell>
          <cell r="F29">
            <v>7.7249999999999996</v>
          </cell>
          <cell r="G29">
            <v>7.7249999999999996</v>
          </cell>
        </row>
        <row r="31">
          <cell r="A31" t="str">
            <v>6. Total debt service (2 + 5)</v>
          </cell>
          <cell r="B31">
            <v>11897</v>
          </cell>
          <cell r="C31">
            <v>10432.114450000001</v>
          </cell>
          <cell r="D31">
            <v>14021.178245006555</v>
          </cell>
          <cell r="E31">
            <v>16067.177783791856</v>
          </cell>
          <cell r="F31">
            <v>263206.58845566952</v>
          </cell>
          <cell r="G31">
            <v>505019.46217874438</v>
          </cell>
        </row>
        <row r="33">
          <cell r="A33" t="str">
            <v xml:space="preserve">            (percent of exports of G&amp;S)</v>
          </cell>
          <cell r="B33">
            <v>0.32522347666821572</v>
          </cell>
          <cell r="C33">
            <v>0.25618397895180156</v>
          </cell>
          <cell r="D33">
            <v>0.33719326421647966</v>
          </cell>
          <cell r="E33">
            <v>-2.9550030279683242E-3</v>
          </cell>
          <cell r="F33">
            <v>6.6565243474813523E-3</v>
          </cell>
          <cell r="G33">
            <v>1.1137266433703968E-2</v>
          </cell>
        </row>
        <row r="35">
          <cell r="A35" t="str">
            <v>7. Obligations to the Fund</v>
          </cell>
        </row>
        <row r="36">
          <cell r="A36" t="str">
            <v xml:space="preserve">      Principal, SDR 10/</v>
          </cell>
          <cell r="D36">
            <v>20.100000000000001</v>
          </cell>
          <cell r="E36">
            <v>164.6</v>
          </cell>
          <cell r="F36">
            <v>210.2</v>
          </cell>
          <cell r="G36">
            <v>65.599999999999994</v>
          </cell>
        </row>
        <row r="37">
          <cell r="A37" t="str">
            <v xml:space="preserve">      Principal, USD</v>
          </cell>
          <cell r="D37">
            <v>27.738</v>
          </cell>
          <cell r="E37">
            <v>226.16040000000001</v>
          </cell>
          <cell r="F37">
            <v>288.81479999999999</v>
          </cell>
          <cell r="G37">
            <v>90.134399999999999</v>
          </cell>
        </row>
        <row r="40">
          <cell r="A40" t="str">
            <v>1/  From BoP</v>
          </cell>
        </row>
        <row r="41">
          <cell r="A41" t="str">
            <v>2/ Actual values for 1995-1996; forecast for 1997-2000 assumes 1-year grace period and average 4-year maturity</v>
          </cell>
        </row>
        <row r="42">
          <cell r="A42" t="str">
            <v>(for example,  in 1998, 20% of the end-1996 Government debt stock is paid)</v>
          </cell>
        </row>
        <row r="43">
          <cell r="A43" t="str">
            <v xml:space="preserve">3/  Forecast for 1997-2000 assumes no grace period and average 3-year maturity </v>
          </cell>
        </row>
        <row r="44">
          <cell r="A44" t="str">
            <v xml:space="preserve">(for example,  in 1998, 25% of the end-1997 debt stock is paid) </v>
          </cell>
        </row>
        <row r="45">
          <cell r="A45" t="str">
            <v xml:space="preserve">4/  From CBT liabilities in 'NFA' </v>
          </cell>
        </row>
        <row r="46">
          <cell r="A46" t="str">
            <v xml:space="preserve">5/  From  "Fis-Debt"; based on financing flows in "Fiscal" accounts </v>
          </cell>
        </row>
        <row r="47">
          <cell r="A47" t="str">
            <v>6/  D = D(-1) + Disbursements: Other - Amortization: Other (from above); includes SEEs &amp; private borrowers</v>
          </cell>
        </row>
        <row r="48">
          <cell r="A48" t="str">
            <v>7/  D = D(-1) + Short-term borrowing, net from "BoP"</v>
          </cell>
        </row>
        <row r="49">
          <cell r="A49" t="str">
            <v>8/  D-1 * interest rate</v>
          </cell>
        </row>
        <row r="50">
          <cell r="A50" t="str">
            <v>9/  Weighted average of LIBOR rates [$46%, DM 35%, Yen 19%] + spread from "BoPexo"</v>
          </cell>
        </row>
        <row r="51">
          <cell r="A51" t="str">
            <v>[Based on currency composition of external debt in Table 3.11]</v>
          </cell>
        </row>
        <row r="52">
          <cell r="A52" t="str">
            <v>10/  From IMF Treasurers' Department</v>
          </cell>
        </row>
      </sheetData>
      <sheetData sheetId="13">
        <row r="1">
          <cell r="A1" t="str">
            <v>Table 10.13. Turkey: International Reserves &amp; Net Foreign Assets</v>
          </cell>
        </row>
        <row r="3">
          <cell r="A3" t="str">
            <v>(End of period; In millions of US dollars) 1/</v>
          </cell>
        </row>
        <row r="6">
          <cell r="E6">
            <v>1995</v>
          </cell>
          <cell r="F6">
            <v>1996</v>
          </cell>
          <cell r="G6">
            <v>1997</v>
          </cell>
          <cell r="H6">
            <v>1998</v>
          </cell>
          <cell r="I6">
            <v>1999</v>
          </cell>
          <cell r="J6">
            <v>2000</v>
          </cell>
        </row>
        <row r="9">
          <cell r="A9" t="str">
            <v>Central Bank (CBT)</v>
          </cell>
        </row>
        <row r="10">
          <cell r="B10" t="str">
            <v>Reserve Assets</v>
          </cell>
        </row>
        <row r="11">
          <cell r="C11" t="str">
            <v>Total gross reserves 2/</v>
          </cell>
          <cell r="E11">
            <v>12413</v>
          </cell>
          <cell r="F11">
            <v>-2883.635973630644</v>
          </cell>
          <cell r="G11">
            <v>-18260.927680748126</v>
          </cell>
          <cell r="H11">
            <v>-57345695.420776665</v>
          </cell>
          <cell r="I11">
            <v>-73965528.221767843</v>
          </cell>
          <cell r="J11">
            <v>-90757764.40059723</v>
          </cell>
        </row>
        <row r="12">
          <cell r="C12" t="str">
            <v>Gross official reserves, net of TDF</v>
          </cell>
          <cell r="E12">
            <v>11277</v>
          </cell>
          <cell r="F12">
            <v>-4019.635973630644</v>
          </cell>
          <cell r="G12">
            <v>-19396.927680748126</v>
          </cell>
          <cell r="H12">
            <v>-57346831.420776665</v>
          </cell>
          <cell r="I12">
            <v>-73966664.221767843</v>
          </cell>
          <cell r="J12">
            <v>-90758900.40059723</v>
          </cell>
        </row>
        <row r="13">
          <cell r="C13" t="str">
            <v>Memorandum item:</v>
          </cell>
        </row>
        <row r="14">
          <cell r="C14" t="str">
            <v xml:space="preserve">    Balance of Turkish Defence Fund 3/</v>
          </cell>
          <cell r="E14">
            <v>1136</v>
          </cell>
          <cell r="F14">
            <v>1136</v>
          </cell>
          <cell r="G14">
            <v>1136</v>
          </cell>
          <cell r="H14">
            <v>1136</v>
          </cell>
          <cell r="I14">
            <v>1136</v>
          </cell>
          <cell r="J14">
            <v>1136</v>
          </cell>
        </row>
        <row r="15">
          <cell r="B15" t="str">
            <v>Liabilities</v>
          </cell>
        </row>
        <row r="16">
          <cell r="C16" t="str">
            <v>Outstanding liabilities to the Fund 4/</v>
          </cell>
          <cell r="E16">
            <v>685</v>
          </cell>
          <cell r="F16">
            <v>685</v>
          </cell>
          <cell r="G16">
            <v>657.26199999999994</v>
          </cell>
          <cell r="H16">
            <v>431.10159999999996</v>
          </cell>
          <cell r="I16">
            <v>142.28679999999997</v>
          </cell>
          <cell r="J16">
            <v>52.152399999999972</v>
          </cell>
        </row>
        <row r="17">
          <cell r="C17" t="str">
            <v>Dresdner scheme 5/</v>
          </cell>
          <cell r="E17">
            <v>11370</v>
          </cell>
          <cell r="F17">
            <v>12704</v>
          </cell>
          <cell r="G17">
            <v>14038</v>
          </cell>
          <cell r="H17">
            <v>15372</v>
          </cell>
          <cell r="I17">
            <v>16706</v>
          </cell>
          <cell r="J17">
            <v>18040</v>
          </cell>
        </row>
        <row r="18">
          <cell r="C18" t="str">
            <v>Other 3/</v>
          </cell>
          <cell r="E18">
            <v>109</v>
          </cell>
          <cell r="F18">
            <v>109</v>
          </cell>
          <cell r="G18">
            <v>109</v>
          </cell>
          <cell r="H18">
            <v>109</v>
          </cell>
          <cell r="I18">
            <v>109</v>
          </cell>
          <cell r="J18">
            <v>109</v>
          </cell>
        </row>
        <row r="20">
          <cell r="B20" t="str">
            <v>CBT net foreign assets 6/</v>
          </cell>
          <cell r="E20">
            <v>2002.6823134953897</v>
          </cell>
          <cell r="F20">
            <v>-14627.953660135254</v>
          </cell>
          <cell r="G20">
            <v>-31311.507367252736</v>
          </cell>
          <cell r="H20">
            <v>-57359853.84006317</v>
          </cell>
          <cell r="I20">
            <v>-73980731.826254338</v>
          </cell>
          <cell r="J20">
            <v>-90774211.87068373</v>
          </cell>
        </row>
        <row r="21">
          <cell r="B21" t="str">
            <v xml:space="preserve">   Foreign assets</v>
          </cell>
          <cell r="E21">
            <v>14899.748533109807</v>
          </cell>
        </row>
        <row r="22">
          <cell r="B22" t="str">
            <v xml:space="preserve">   Foreign liabilities</v>
          </cell>
          <cell r="E22">
            <v>12896.898575020954</v>
          </cell>
        </row>
        <row r="24">
          <cell r="A24" t="str">
            <v>Deposit Money Banks</v>
          </cell>
        </row>
        <row r="25">
          <cell r="B25" t="str">
            <v>Net foreign assets 7/</v>
          </cell>
          <cell r="E25">
            <v>4657.8</v>
          </cell>
          <cell r="F25">
            <v>2942.4954616377963</v>
          </cell>
          <cell r="G25">
            <v>1264.3178771622693</v>
          </cell>
          <cell r="H25">
            <v>-1602000.7052689607</v>
          </cell>
          <cell r="I25">
            <v>-3169920.8733905605</v>
          </cell>
          <cell r="J25">
            <v>-4864204.72423115</v>
          </cell>
        </row>
        <row r="26">
          <cell r="B26" t="str">
            <v xml:space="preserve">   Foreign assets</v>
          </cell>
          <cell r="E26">
            <v>9951.3830678960621</v>
          </cell>
        </row>
        <row r="27">
          <cell r="B27" t="str">
            <v xml:space="preserve">   Foreign liabilities 8/</v>
          </cell>
          <cell r="E27">
            <v>5294.2162615255656</v>
          </cell>
        </row>
        <row r="30">
          <cell r="A30" t="str">
            <v xml:space="preserve">1/  Converted from Turkish liras using end-of-period exchange rates </v>
          </cell>
        </row>
        <row r="31">
          <cell r="A31" t="str">
            <v>2/  From BoP</v>
          </cell>
        </row>
        <row r="32">
          <cell r="A32" t="str">
            <v>3/  Assumed to remain constant at 1995 value</v>
          </cell>
        </row>
        <row r="33">
          <cell r="A33" t="str">
            <v>4/  Stock of liabilities to Fund as of 1995 + changes from BoP</v>
          </cell>
        </row>
        <row r="34">
          <cell r="A34" t="str">
            <v>5/  Dresdner deposits are assumed to increase by LT annual flows from BOP + $100 million/year ST</v>
          </cell>
        </row>
        <row r="35">
          <cell r="A35" t="str">
            <v>6/  CBT NFA = NFA-1 + change in net reserves - change in Dresdner deposits</v>
          </cell>
        </row>
        <row r="36">
          <cell r="A36" t="str">
            <v>7/  Virtually all commercial bank foreign liabilities were short-term at end-1995. For forecast, assume that DMBs</v>
          </cell>
        </row>
        <row r="37">
          <cell r="A37" t="str">
            <v>account for 1/2 of net short-term capital flows in line with previous years. (Actual ratio ranged from 20% to</v>
          </cell>
        </row>
        <row r="38">
          <cell r="A38" t="str">
            <v>80% during 1992-96)</v>
          </cell>
        </row>
      </sheetData>
      <sheetData sheetId="14">
        <row r="1">
          <cell r="A1" t="str">
            <v>Table 10.14.   Turkey:  Assumptions and Policy Variables for Monetary Forecasts</v>
          </cell>
        </row>
        <row r="5">
          <cell r="D5">
            <v>1995</v>
          </cell>
          <cell r="E5">
            <v>1996</v>
          </cell>
          <cell r="F5">
            <v>1997</v>
          </cell>
          <cell r="G5">
            <v>1998</v>
          </cell>
          <cell r="H5">
            <v>1999</v>
          </cell>
          <cell r="I5">
            <v>2000</v>
          </cell>
        </row>
        <row r="8">
          <cell r="A8" t="str">
            <v>Money demand function   1/</v>
          </cell>
        </row>
        <row r="9">
          <cell r="A9" t="str">
            <v>Ln((M2X+M2X(-1))/2)/PGDP)=b0+b1*ln(GDPR)+b2*INFLPGDP(-1)</v>
          </cell>
        </row>
        <row r="10">
          <cell r="A10" t="str">
            <v xml:space="preserve">     where INFLPGDP= 100*((PGDP/PGDP(-1))-1)</v>
          </cell>
        </row>
        <row r="12">
          <cell r="A12" t="str">
            <v>b0</v>
          </cell>
          <cell r="E12">
            <v>-13.279</v>
          </cell>
          <cell r="F12">
            <v>-13.279</v>
          </cell>
          <cell r="G12">
            <v>-13.279</v>
          </cell>
          <cell r="H12">
            <v>-13.279</v>
          </cell>
          <cell r="I12">
            <v>-13.279</v>
          </cell>
        </row>
        <row r="13">
          <cell r="A13" t="str">
            <v>b1</v>
          </cell>
          <cell r="E13">
            <v>1.4432</v>
          </cell>
          <cell r="F13">
            <v>1.4432</v>
          </cell>
          <cell r="G13">
            <v>1.4432</v>
          </cell>
          <cell r="H13">
            <v>1.4432</v>
          </cell>
          <cell r="I13">
            <v>1.4432</v>
          </cell>
        </row>
        <row r="14">
          <cell r="A14" t="str">
            <v>b2</v>
          </cell>
          <cell r="E14">
            <v>-2.7309999999999999E-3</v>
          </cell>
          <cell r="F14">
            <v>-2.7309999999999999E-3</v>
          </cell>
          <cell r="G14">
            <v>-2.7309999999999999E-3</v>
          </cell>
          <cell r="H14">
            <v>-2.7309999999999999E-3</v>
          </cell>
          <cell r="I14">
            <v>-2.7309999999999999E-3</v>
          </cell>
        </row>
        <row r="16">
          <cell r="A16" t="str">
            <v>Money Demand Forecasts</v>
          </cell>
        </row>
        <row r="18">
          <cell r="A18" t="str">
            <v>GDP deflator</v>
          </cell>
          <cell r="C18">
            <v>42.37</v>
          </cell>
          <cell r="D18">
            <v>77.07127513052383</v>
          </cell>
          <cell r="E18">
            <v>149.23706975795807</v>
          </cell>
          <cell r="F18">
            <v>268.90034146976376</v>
          </cell>
          <cell r="G18">
            <v>0.99999999999999956</v>
          </cell>
          <cell r="H18">
            <v>1.5417900506671798</v>
          </cell>
          <cell r="I18">
            <v>2.3007496791755653</v>
          </cell>
        </row>
        <row r="19">
          <cell r="A19" t="str">
            <v>INFLPGDP (%)</v>
          </cell>
          <cell r="D19">
            <v>81.900578547377464</v>
          </cell>
          <cell r="E19">
            <v>93.635137741289583</v>
          </cell>
          <cell r="F19">
            <v>80.183343123717862</v>
          </cell>
          <cell r="G19">
            <v>-99.628115012969431</v>
          </cell>
          <cell r="H19">
            <v>54.179005066718048</v>
          </cell>
          <cell r="I19">
            <v>49.22587405334211</v>
          </cell>
        </row>
        <row r="20">
          <cell r="A20" t="str">
            <v>(M2X+M2X(-1))/2)/PGDP</v>
          </cell>
          <cell r="E20">
            <v>20.791845223767723</v>
          </cell>
          <cell r="F20">
            <v>19.165447839623237</v>
          </cell>
          <cell r="G20">
            <v>289576.47654467827</v>
          </cell>
          <cell r="H20">
            <v>450374.66083474667</v>
          </cell>
          <cell r="I20">
            <v>325262.38940092077</v>
          </cell>
        </row>
        <row r="21">
          <cell r="A21" t="str">
            <v>(M2X+M2X(-1))</v>
          </cell>
          <cell r="E21">
            <v>6205.8281121121818</v>
          </cell>
          <cell r="F21">
            <v>10307.19093699127</v>
          </cell>
          <cell r="G21">
            <v>579152.95308935631</v>
          </cell>
          <cell r="H21">
            <v>1388766.342295236</v>
          </cell>
          <cell r="I21">
            <v>1496694.6761240924</v>
          </cell>
        </row>
        <row r="22">
          <cell r="A22" t="str">
            <v>M2X (forecast with Eqn. 5)</v>
          </cell>
          <cell r="E22">
            <v>3691.8081121121818</v>
          </cell>
          <cell r="F22">
            <v>6615.3828248790887</v>
          </cell>
          <cell r="G22">
            <v>572537.57026447717</v>
          </cell>
          <cell r="H22">
            <v>816228.77203075879</v>
          </cell>
          <cell r="I22">
            <v>680465.90409333364</v>
          </cell>
        </row>
        <row r="23">
          <cell r="A23" t="str">
            <v>M2X (actual)</v>
          </cell>
          <cell r="D23">
            <v>2514.02</v>
          </cell>
        </row>
        <row r="26">
          <cell r="A26" t="str">
            <v>Money Multiplier components  (mm)</v>
          </cell>
        </row>
        <row r="27">
          <cell r="A27" t="str">
            <v>c=CY/DD</v>
          </cell>
          <cell r="D27">
            <v>0.96</v>
          </cell>
          <cell r="E27">
            <v>0.96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</row>
        <row r="28">
          <cell r="B28" t="str">
            <v>(ratio of currency outside banks to demand deposits)</v>
          </cell>
        </row>
        <row r="30">
          <cell r="A30" t="str">
            <v>cib=CIB/DD</v>
          </cell>
          <cell r="D30">
            <v>0.19384316928731876</v>
          </cell>
          <cell r="E30">
            <v>0.19384316928731876</v>
          </cell>
          <cell r="F30">
            <v>0.19384316928731876</v>
          </cell>
          <cell r="G30">
            <v>0.19384316928731876</v>
          </cell>
          <cell r="H30">
            <v>0.19384316928731876</v>
          </cell>
          <cell r="I30">
            <v>0.19384316928731876</v>
          </cell>
        </row>
        <row r="32">
          <cell r="A32" t="str">
            <v>b=TD/DD</v>
          </cell>
          <cell r="D32">
            <v>4.96</v>
          </cell>
          <cell r="E32">
            <v>4.96</v>
          </cell>
          <cell r="F32">
            <v>5</v>
          </cell>
          <cell r="G32">
            <v>5</v>
          </cell>
          <cell r="H32">
            <v>5</v>
          </cell>
          <cell r="I32">
            <v>5</v>
          </cell>
        </row>
        <row r="33">
          <cell r="B33" t="str">
            <v>(ratio of time and savings deposits to demand deposits)</v>
          </cell>
        </row>
        <row r="35">
          <cell r="A35" t="str">
            <v>f=FCD/DD</v>
          </cell>
          <cell r="D35">
            <v>5.91</v>
          </cell>
          <cell r="E35">
            <v>5.91</v>
          </cell>
          <cell r="F35">
            <v>6</v>
          </cell>
          <cell r="G35">
            <v>6</v>
          </cell>
          <cell r="H35">
            <v>6</v>
          </cell>
          <cell r="I35">
            <v>6</v>
          </cell>
        </row>
        <row r="36">
          <cell r="B36" t="str">
            <v>(ratio of foreign currency deposits to demand deposits)</v>
          </cell>
        </row>
        <row r="38">
          <cell r="A38" t="str">
            <v>Excess reserves /deposits, re</v>
          </cell>
          <cell r="D38">
            <v>0.01</v>
          </cell>
          <cell r="E38">
            <v>1.0021E-2</v>
          </cell>
          <cell r="F38">
            <v>1.0021E-2</v>
          </cell>
          <cell r="G38">
            <v>1.0021E-2</v>
          </cell>
          <cell r="H38">
            <v>1.0021E-2</v>
          </cell>
          <cell r="I38">
            <v>1.0021E-2</v>
          </cell>
        </row>
        <row r="40">
          <cell r="A40" t="str">
            <v>Required reserves (%)</v>
          </cell>
        </row>
        <row r="41">
          <cell r="A41" t="str">
            <v xml:space="preserve">   on Turkish lira deposits, r</v>
          </cell>
          <cell r="D41">
            <v>9</v>
          </cell>
          <cell r="E41">
            <v>8</v>
          </cell>
          <cell r="F41">
            <v>8</v>
          </cell>
          <cell r="G41">
            <v>8</v>
          </cell>
          <cell r="H41">
            <v>8</v>
          </cell>
          <cell r="I41">
            <v>8</v>
          </cell>
        </row>
        <row r="42">
          <cell r="A42" t="str">
            <v xml:space="preserve">   on foreign currency deposits, rf</v>
          </cell>
          <cell r="D42">
            <v>13</v>
          </cell>
          <cell r="E42">
            <v>11</v>
          </cell>
          <cell r="F42">
            <v>11</v>
          </cell>
          <cell r="G42">
            <v>11</v>
          </cell>
          <cell r="H42">
            <v>11</v>
          </cell>
          <cell r="I42">
            <v>11</v>
          </cell>
        </row>
        <row r="44">
          <cell r="A44" t="str">
            <v>Money multiplier=(c+1+b+f)/(c+cib+r+r*b+rf*f+re+re*b+re*f)</v>
          </cell>
          <cell r="D44">
            <v>4.9746126600312639</v>
          </cell>
          <cell r="E44">
            <v>5.3465184912656394</v>
          </cell>
          <cell r="F44">
            <v>5.2972680777393251</v>
          </cell>
          <cell r="G44">
            <v>5.2972680777393251</v>
          </cell>
          <cell r="H44">
            <v>5.2972680777393251</v>
          </cell>
          <cell r="I44">
            <v>5.2972680777393251</v>
          </cell>
        </row>
        <row r="45">
          <cell r="B45" t="str">
            <v>Broad Money (M2X)</v>
          </cell>
          <cell r="D45">
            <v>2514.02</v>
          </cell>
          <cell r="E45">
            <v>3691.8081121121818</v>
          </cell>
          <cell r="F45">
            <v>6615.3828248790887</v>
          </cell>
          <cell r="G45">
            <v>572537.57026447717</v>
          </cell>
          <cell r="H45">
            <v>816228.77203075879</v>
          </cell>
          <cell r="I45">
            <v>680465.90409333364</v>
          </cell>
        </row>
        <row r="46">
          <cell r="B46" t="str">
            <v>Reserve Money (RM) = M2X / mm  2/</v>
          </cell>
          <cell r="D46">
            <v>505.37</v>
          </cell>
          <cell r="E46">
            <v>690.50693795286008</v>
          </cell>
          <cell r="F46">
            <v>1248.8291564247745</v>
          </cell>
          <cell r="G46">
            <v>108081.66810935018</v>
          </cell>
          <cell r="H46">
            <v>154084.85280569273</v>
          </cell>
          <cell r="I46">
            <v>128456.00677693679</v>
          </cell>
        </row>
        <row r="48">
          <cell r="A48" t="str">
            <v>Memo:</v>
          </cell>
        </row>
        <row r="49">
          <cell r="B49" t="str">
            <v>Interest rate on 3-mo deposits</v>
          </cell>
          <cell r="D49">
            <v>76.099999999999994</v>
          </cell>
          <cell r="E49">
            <v>79.315787776725259</v>
          </cell>
          <cell r="F49">
            <v>79.315787776725259</v>
          </cell>
          <cell r="G49">
            <v>79.315787776725259</v>
          </cell>
          <cell r="H49">
            <v>79.315787776725259</v>
          </cell>
          <cell r="I49">
            <v>79.315787776725259</v>
          </cell>
        </row>
        <row r="50">
          <cell r="B50" t="str">
            <v xml:space="preserve">     Real rate</v>
          </cell>
          <cell r="D50">
            <v>-6.3795853269537517</v>
          </cell>
          <cell r="E50">
            <v>-6.3795853269537517</v>
          </cell>
          <cell r="F50">
            <v>-6.3795853269537517</v>
          </cell>
          <cell r="G50">
            <v>-6.3795853269537517</v>
          </cell>
          <cell r="H50">
            <v>-6.3795853269537517</v>
          </cell>
          <cell r="I50">
            <v>-6.3795853269537517</v>
          </cell>
        </row>
        <row r="52">
          <cell r="A52" t="str">
            <v xml:space="preserve">   </v>
          </cell>
        </row>
        <row r="53">
          <cell r="A53" t="str">
            <v>1/  Equation 9.5</v>
          </cell>
        </row>
        <row r="54">
          <cell r="A54" t="str">
            <v>2/  Money multiplier assumed to be at unchanged calculated ratio throughout 1996-2000 (based on reserve requirements for 1996)</v>
          </cell>
        </row>
      </sheetData>
      <sheetData sheetId="15">
        <row r="1">
          <cell r="A1" t="str">
            <v>Table 10.15. Turkey: Monetary Survey</v>
          </cell>
        </row>
        <row r="3">
          <cell r="A3" t="str">
            <v>(end of period; in trillions of Turkish liras)</v>
          </cell>
        </row>
        <row r="6">
          <cell r="E6">
            <v>1995</v>
          </cell>
          <cell r="F6">
            <v>1996</v>
          </cell>
          <cell r="G6">
            <v>1997</v>
          </cell>
          <cell r="H6">
            <v>1998</v>
          </cell>
          <cell r="I6">
            <v>1999</v>
          </cell>
          <cell r="J6">
            <v>2000</v>
          </cell>
        </row>
        <row r="9">
          <cell r="A9" t="str">
            <v>Net Foreign Assets (NFA)</v>
          </cell>
          <cell r="E9">
            <v>397.29999999999995</v>
          </cell>
          <cell r="F9">
            <v>-1335.913310107502</v>
          </cell>
          <cell r="G9">
            <v>-6501.8506589858698</v>
          </cell>
          <cell r="H9">
            <v>-24273767.276764438</v>
          </cell>
          <cell r="I9">
            <v>-60264659.530734055</v>
          </cell>
          <cell r="J9">
            <v>-141848081.85377625</v>
          </cell>
        </row>
        <row r="10">
          <cell r="B10" t="str">
            <v>Central Bank (CBT)  1/</v>
          </cell>
          <cell r="E10">
            <v>119.46</v>
          </cell>
          <cell r="F10">
            <v>-1672.3073808713079</v>
          </cell>
          <cell r="G10">
            <v>-6775.4338513675129</v>
          </cell>
          <cell r="H10">
            <v>-23614246.089773726</v>
          </cell>
          <cell r="I10">
            <v>-57788540.46382267</v>
          </cell>
          <cell r="J10">
            <v>-134633636.71298382</v>
          </cell>
        </row>
        <row r="11">
          <cell r="B11" t="str">
            <v>Commercial Banks (DMBs) 1/</v>
          </cell>
          <cell r="E11">
            <v>277.83999999999997</v>
          </cell>
          <cell r="F11">
            <v>336.39407076380593</v>
          </cell>
          <cell r="G11">
            <v>273.58319238164347</v>
          </cell>
          <cell r="H11">
            <v>-659521.18699071358</v>
          </cell>
          <cell r="I11">
            <v>-2476119.0669113877</v>
          </cell>
          <cell r="J11">
            <v>-7214445.1407924248</v>
          </cell>
        </row>
        <row r="13">
          <cell r="A13" t="str">
            <v>Net Domestic Assets (NDA)</v>
          </cell>
          <cell r="E13">
            <v>2116.7200000000003</v>
          </cell>
          <cell r="F13">
            <v>5027.7214222196835</v>
          </cell>
          <cell r="G13">
            <v>13117.233483864959</v>
          </cell>
          <cell r="H13">
            <v>24846304.847028915</v>
          </cell>
          <cell r="I13">
            <v>61080888.302764811</v>
          </cell>
          <cell r="J13">
            <v>142528547.75786957</v>
          </cell>
        </row>
        <row r="15">
          <cell r="B15" t="str">
            <v>Domestic Credit 2/</v>
          </cell>
          <cell r="E15">
            <v>2123.35</v>
          </cell>
          <cell r="F15">
            <v>3590.8206388720218</v>
          </cell>
          <cell r="G15">
            <v>7366.3700074829894</v>
          </cell>
          <cell r="H15">
            <v>19014775.258993767</v>
          </cell>
          <cell r="I15">
            <v>29896581.073955238</v>
          </cell>
          <cell r="J15">
            <v>50443651.97473833</v>
          </cell>
        </row>
        <row r="17">
          <cell r="C17" t="str">
            <v>Claims on Public Sector (net)</v>
          </cell>
          <cell r="E17">
            <v>719.18000000000006</v>
          </cell>
          <cell r="F17">
            <v>1775.685689900427</v>
          </cell>
          <cell r="G17">
            <v>4049.2702374827313</v>
          </cell>
          <cell r="H17">
            <v>8983.1417387932961</v>
          </cell>
          <cell r="I17">
            <v>8955.7525512716966</v>
          </cell>
          <cell r="J17">
            <v>8955.9209241899389</v>
          </cell>
        </row>
        <row r="18">
          <cell r="D18" t="str">
            <v>Central Bank 3/</v>
          </cell>
          <cell r="E18">
            <v>404.65000000000003</v>
          </cell>
          <cell r="F18">
            <v>1059.3538380194304</v>
          </cell>
          <cell r="G18">
            <v>2468.2667701439086</v>
          </cell>
          <cell r="H18">
            <v>5525.7274531120784</v>
          </cell>
          <cell r="I18">
            <v>5508.7547038291905</v>
          </cell>
          <cell r="J18">
            <v>5508.8590424965969</v>
          </cell>
        </row>
        <row r="19">
          <cell r="D19" t="str">
            <v>Commercial banks 3/</v>
          </cell>
          <cell r="E19">
            <v>314.53000000000003</v>
          </cell>
          <cell r="F19">
            <v>716.3318518809964</v>
          </cell>
          <cell r="G19">
            <v>1581.0034673388225</v>
          </cell>
          <cell r="H19">
            <v>3457.4142856812177</v>
          </cell>
          <cell r="I19">
            <v>3446.997847442507</v>
          </cell>
          <cell r="J19">
            <v>3447.0618816933425</v>
          </cell>
        </row>
        <row r="21">
          <cell r="C21" t="str">
            <v>Claims on Private Sector 4/</v>
          </cell>
          <cell r="E21">
            <v>1404.1699999999998</v>
          </cell>
          <cell r="F21">
            <v>1815.1349489715949</v>
          </cell>
          <cell r="G21">
            <v>3317.0997700002581</v>
          </cell>
          <cell r="H21">
            <v>19005792.117254972</v>
          </cell>
          <cell r="I21">
            <v>29887625.321403965</v>
          </cell>
          <cell r="J21">
            <v>50434696.053814143</v>
          </cell>
        </row>
        <row r="22">
          <cell r="D22" t="str">
            <v>(real % change in avg. priv credit)</v>
          </cell>
          <cell r="E22">
            <v>-0.20562001160556365</v>
          </cell>
          <cell r="F22">
            <v>-0.26479978114506253</v>
          </cell>
          <cell r="G22">
            <v>-0.16766831994113007</v>
          </cell>
          <cell r="H22">
            <v>1932.7809942684873</v>
          </cell>
          <cell r="I22">
            <v>0.34289067964862108</v>
          </cell>
          <cell r="J22">
            <v>-0.14229510291842518</v>
          </cell>
        </row>
        <row r="24">
          <cell r="B24" t="str">
            <v>Other items (net)</v>
          </cell>
          <cell r="E24">
            <v>-6.6299999999996544</v>
          </cell>
          <cell r="F24">
            <v>1436.9007833476614</v>
          </cell>
          <cell r="G24">
            <v>5750.8634763819691</v>
          </cell>
          <cell r="H24">
            <v>5831529.5880351476</v>
          </cell>
          <cell r="I24">
            <v>31184307.228809573</v>
          </cell>
          <cell r="J24">
            <v>92084895.783131242</v>
          </cell>
        </row>
        <row r="25">
          <cell r="B25" t="str">
            <v xml:space="preserve">  Valuation adjustment of NFA 5/</v>
          </cell>
          <cell r="E25">
            <v>26</v>
          </cell>
          <cell r="F25">
            <v>137.36351586837895</v>
          </cell>
          <cell r="G25">
            <v>2129.7268819486317</v>
          </cell>
          <cell r="H25">
            <v>5760499.3947523795</v>
          </cell>
          <cell r="I25">
            <v>25142951.466411643</v>
          </cell>
          <cell r="J25">
            <v>60652499.022098087</v>
          </cell>
        </row>
        <row r="26">
          <cell r="B26" t="str">
            <v xml:space="preserve">  Valuation adjustment of FCD  5/</v>
          </cell>
          <cell r="E26">
            <v>-66</v>
          </cell>
          <cell r="F26">
            <v>937.28153372782185</v>
          </cell>
          <cell r="G26">
            <v>1477.6908104226691</v>
          </cell>
          <cell r="H26">
            <v>63926.049393817724</v>
          </cell>
          <cell r="I26">
            <v>207234.16978653392</v>
          </cell>
          <cell r="J26">
            <v>243124.93829250481</v>
          </cell>
        </row>
        <row r="27">
          <cell r="B27" t="str">
            <v xml:space="preserve"> Other 6/</v>
          </cell>
          <cell r="E27">
            <v>214.38</v>
          </cell>
          <cell r="F27">
            <v>368.88573375146029</v>
          </cell>
          <cell r="G27">
            <v>706.5450006630067</v>
          </cell>
          <cell r="H27">
            <v>1353.2804125687119</v>
          </cell>
          <cell r="I27">
            <v>2592.004576245854</v>
          </cell>
          <cell r="J27">
            <v>4964.5939310736312</v>
          </cell>
        </row>
        <row r="29">
          <cell r="A29" t="str">
            <v>Broad Money  (M2X)  7/</v>
          </cell>
          <cell r="E29">
            <v>2514.02</v>
          </cell>
          <cell r="F29">
            <v>3691.8081121121818</v>
          </cell>
          <cell r="G29">
            <v>6615.3828248790887</v>
          </cell>
          <cell r="H29">
            <v>572537.57026447717</v>
          </cell>
          <cell r="I29">
            <v>816228.77203075879</v>
          </cell>
          <cell r="J29">
            <v>680465.90409333364</v>
          </cell>
        </row>
        <row r="30">
          <cell r="B30" t="str">
            <v>of which:</v>
          </cell>
        </row>
        <row r="31">
          <cell r="C31" t="str">
            <v>Residents' foreign-currency deposits 8/</v>
          </cell>
          <cell r="E31">
            <v>1157.97</v>
          </cell>
          <cell r="F31">
            <v>1700.4650080677732</v>
          </cell>
          <cell r="G31">
            <v>3047.0779268761735</v>
          </cell>
          <cell r="H31">
            <v>263713.62608060264</v>
          </cell>
          <cell r="I31">
            <v>375958.99441868311</v>
          </cell>
          <cell r="J31">
            <v>313425.94846618467</v>
          </cell>
        </row>
        <row r="32">
          <cell r="C32" t="str">
            <v xml:space="preserve">   (ratio of FX deposits/M2X)</v>
          </cell>
          <cell r="E32">
            <v>0.46060492756620869</v>
          </cell>
          <cell r="F32">
            <v>0.46060492756620869</v>
          </cell>
          <cell r="G32">
            <v>0.46060492756620869</v>
          </cell>
          <cell r="H32">
            <v>0.46060492756620869</v>
          </cell>
          <cell r="I32">
            <v>0.46060492756620869</v>
          </cell>
          <cell r="J32">
            <v>0.46060492756620869</v>
          </cell>
        </row>
        <row r="34">
          <cell r="A34" t="str">
            <v xml:space="preserve">   Memoranda:</v>
          </cell>
        </row>
        <row r="35">
          <cell r="B35" t="str">
            <v>Velocity (GDP/M2Xeop)</v>
          </cell>
          <cell r="E35">
            <v>3.0050504769254021</v>
          </cell>
          <cell r="F35">
            <v>3.8291153902637842</v>
          </cell>
          <cell r="G35">
            <v>3.7207469818483223</v>
          </cell>
          <cell r="H35">
            <v>0.12261753779256902</v>
          </cell>
          <cell r="I35">
            <v>0.12814534248773135</v>
          </cell>
          <cell r="J35">
            <v>0.24491751968398173</v>
          </cell>
        </row>
        <row r="36">
          <cell r="B36" t="str">
            <v>Velocity (GDP/M2Xavg)  9/</v>
          </cell>
          <cell r="E36">
            <v>4.0313322767754709</v>
          </cell>
          <cell r="F36">
            <v>4.5558333246126814</v>
          </cell>
          <cell r="G36">
            <v>4.7761152053762421</v>
          </cell>
          <cell r="H36">
            <v>0.24243387445436604</v>
          </cell>
          <cell r="I36">
            <v>0.15063140912150086</v>
          </cell>
          <cell r="J36">
            <v>0.22270142884672048</v>
          </cell>
        </row>
        <row r="38">
          <cell r="B38" t="str">
            <v>Exchange rate, e.o.p. (TL/$)</v>
          </cell>
          <cell r="E38">
            <v>59650</v>
          </cell>
          <cell r="F38">
            <v>114322.71524271736</v>
          </cell>
          <cell r="G38">
            <v>216387.98068385641</v>
          </cell>
          <cell r="H38">
            <v>411685.95295966882</v>
          </cell>
          <cell r="I38">
            <v>781129.61358020292</v>
          </cell>
          <cell r="J38">
            <v>1483170.5386192931</v>
          </cell>
        </row>
        <row r="39">
          <cell r="B39" t="str">
            <v>Exchange rate, period average (TL/$)</v>
          </cell>
          <cell r="E39">
            <v>45845</v>
          </cell>
          <cell r="F39">
            <v>86986.357621358678</v>
          </cell>
          <cell r="G39">
            <v>165355.34796328688</v>
          </cell>
          <cell r="H39">
            <v>314036.96682176262</v>
          </cell>
          <cell r="I39">
            <v>596407.78326993587</v>
          </cell>
          <cell r="J39">
            <v>1132150.076099748</v>
          </cell>
        </row>
        <row r="41">
          <cell r="B41" t="str">
            <v>FX deposits (billions of $)</v>
          </cell>
          <cell r="E41">
            <v>19.412740989103103</v>
          </cell>
          <cell r="F41">
            <v>14.874253156579895</v>
          </cell>
          <cell r="G41">
            <v>14.081548879223401</v>
          </cell>
          <cell r="H41">
            <v>640.56989116273678</v>
          </cell>
          <cell r="I41">
            <v>481.30167885394258</v>
          </cell>
          <cell r="J41">
            <v>211.321584608846</v>
          </cell>
        </row>
        <row r="42">
          <cell r="B42" t="str">
            <v>Bank capital</v>
          </cell>
          <cell r="E42">
            <v>403</v>
          </cell>
          <cell r="F42">
            <v>771.88573375146029</v>
          </cell>
          <cell r="G42">
            <v>1478.430734414467</v>
          </cell>
          <cell r="H42">
            <v>2831.7111469831789</v>
          </cell>
          <cell r="I42">
            <v>5423.7157232290328</v>
          </cell>
          <cell r="J42">
            <v>10388.309654302664</v>
          </cell>
        </row>
        <row r="45">
          <cell r="A45" t="str">
            <v>1/  NFA from "NFA" table at eop TL/$</v>
          </cell>
        </row>
        <row r="46">
          <cell r="A46" t="str">
            <v>2/  Domestic credit = NDA - OIN</v>
          </cell>
        </row>
        <row r="47">
          <cell r="A47" t="str">
            <v>3/  1995 stock from Table 4.4, Claims on the Public Sector (General Government + SEEs);</v>
          </cell>
        </row>
        <row r="48">
          <cell r="A48" t="str">
            <v>annual changes in stock from "Fiscal" financing</v>
          </cell>
        </row>
        <row r="49">
          <cell r="A49" t="str">
            <v>4/  Total domestic credit - claims on public sector - claims on public enterprises</v>
          </cell>
        </row>
        <row r="50">
          <cell r="A50" t="str">
            <v>5/  Calculated as explained in Box 4.8</v>
          </cell>
        </row>
        <row r="51">
          <cell r="A51" t="str">
            <v xml:space="preserve">6/  Assumes OIN represents mostly bank capital, which is assumed to grow at the same rate as nominal GDP </v>
          </cell>
        </row>
        <row r="52">
          <cell r="A52" t="str">
            <v>7/  Money forecast from "MonExo", using Equation 9.5</v>
          </cell>
        </row>
        <row r="53">
          <cell r="A53" t="str">
            <v>8/  Initially assumes that ratio remains unchanged from 1995 (46% of M2X)</v>
          </cell>
        </row>
        <row r="54">
          <cell r="A54" t="str">
            <v>9/  M2Xavg = (M2X-1+M2X)/2 ; it is used to facilitate comparison since GDP is an average</v>
          </cell>
        </row>
        <row r="59">
          <cell r="A59" t="str">
            <v>Table 10.16. Turkey: Monetary Flows &amp; Contributions to Growth</v>
          </cell>
        </row>
        <row r="62">
          <cell r="E62">
            <v>1995</v>
          </cell>
          <cell r="F62">
            <v>1996</v>
          </cell>
          <cell r="G62">
            <v>1997</v>
          </cell>
          <cell r="H62">
            <v>1998</v>
          </cell>
          <cell r="I62">
            <v>1999</v>
          </cell>
          <cell r="J62">
            <v>2000</v>
          </cell>
        </row>
        <row r="65">
          <cell r="E65" t="str">
            <v>(In trillions of Turkish liras, at average exchange rates) 1</v>
          </cell>
        </row>
        <row r="67">
          <cell r="A67" t="str">
            <v>Net Foreign Assets (NFA)</v>
          </cell>
          <cell r="E67">
            <v>87.28</v>
          </cell>
          <cell r="F67">
            <v>-1595.849794239123</v>
          </cell>
          <cell r="G67">
            <v>-3036.210466929736</v>
          </cell>
          <cell r="H67">
            <v>-18506766.031353071</v>
          </cell>
          <cell r="I67">
            <v>-10847940.787557976</v>
          </cell>
          <cell r="J67">
            <v>-20930923.300944097</v>
          </cell>
        </row>
        <row r="68">
          <cell r="B68" t="str">
            <v>Central Bank (CBT)  1/</v>
          </cell>
        </row>
        <row r="69">
          <cell r="B69" t="str">
            <v>Commercial Banks (DMBs) 1/</v>
          </cell>
        </row>
        <row r="71">
          <cell r="A71" t="str">
            <v>Net Domestic Assets  (NDA)</v>
          </cell>
          <cell r="E71">
            <v>820.18000000000006</v>
          </cell>
          <cell r="F71">
            <v>1836.3563726234829</v>
          </cell>
          <cell r="G71">
            <v>4482.0943692739738</v>
          </cell>
          <cell r="H71">
            <v>19008762.169398852</v>
          </cell>
          <cell r="I71">
            <v>10884397.819537723</v>
          </cell>
          <cell r="J71">
            <v>20552035.494714167</v>
          </cell>
        </row>
        <row r="72">
          <cell r="B72" t="str">
            <v>Domestic Credit 4/</v>
          </cell>
          <cell r="E72">
            <v>1074.8599999999999</v>
          </cell>
          <cell r="F72">
            <v>1467.4706388720219</v>
          </cell>
          <cell r="G72">
            <v>3775.5493686109676</v>
          </cell>
          <cell r="H72">
            <v>19007408.888986286</v>
          </cell>
          <cell r="I72">
            <v>10881805.814961471</v>
          </cell>
          <cell r="J72">
            <v>20547070.900783092</v>
          </cell>
        </row>
        <row r="73">
          <cell r="C73" t="str">
            <v>Claims on general government (net)</v>
          </cell>
          <cell r="E73">
            <v>306</v>
          </cell>
          <cell r="F73">
            <v>1056.5056899004269</v>
          </cell>
          <cell r="G73">
            <v>2273.5845475823044</v>
          </cell>
          <cell r="H73">
            <v>4933.8715013105648</v>
          </cell>
          <cell r="I73">
            <v>-27.389187521599524</v>
          </cell>
          <cell r="J73">
            <v>0.16837291824231215</v>
          </cell>
        </row>
        <row r="74">
          <cell r="D74" t="str">
            <v>Central Bank 5/</v>
          </cell>
        </row>
        <row r="75">
          <cell r="D75" t="str">
            <v>Commercial banks 5/</v>
          </cell>
        </row>
        <row r="77">
          <cell r="C77" t="str">
            <v>Private 6/</v>
          </cell>
        </row>
        <row r="78">
          <cell r="D78" t="str">
            <v>(real % change in private credit)</v>
          </cell>
        </row>
        <row r="80">
          <cell r="B80" t="str">
            <v>Other items (net)</v>
          </cell>
          <cell r="E80">
            <v>-254.68</v>
          </cell>
          <cell r="F80">
            <v>368.88573375146098</v>
          </cell>
          <cell r="G80">
            <v>706.54500066300625</v>
          </cell>
          <cell r="H80">
            <v>1353.2804125659168</v>
          </cell>
          <cell r="I80">
            <v>2592.0045762527734</v>
          </cell>
          <cell r="J80">
            <v>4964.5939310751855</v>
          </cell>
        </row>
        <row r="81">
          <cell r="B81" t="str">
            <v xml:space="preserve">   Valuation adjustment of NFA 2/</v>
          </cell>
        </row>
        <row r="82">
          <cell r="B82" t="str">
            <v xml:space="preserve">   Valuation adjustment of FCD</v>
          </cell>
        </row>
        <row r="83">
          <cell r="C83" t="str">
            <v>Other 3/</v>
          </cell>
        </row>
        <row r="85">
          <cell r="A85" t="str">
            <v>Broad Money  (M2X)  7/</v>
          </cell>
          <cell r="E85">
            <v>907.46</v>
          </cell>
          <cell r="F85">
            <v>240.50657838435995</v>
          </cell>
          <cell r="G85">
            <v>1445.8839023442379</v>
          </cell>
          <cell r="H85">
            <v>501996.13804578036</v>
          </cell>
          <cell r="I85">
            <v>36457.031979747699</v>
          </cell>
          <cell r="J85">
            <v>-378887.80622992996</v>
          </cell>
        </row>
        <row r="86">
          <cell r="B86" t="str">
            <v>M1 + lira deposits</v>
          </cell>
          <cell r="E86">
            <v>686.36</v>
          </cell>
          <cell r="F86">
            <v>635.29310404440866</v>
          </cell>
          <cell r="G86">
            <v>1576.9617939585066</v>
          </cell>
          <cell r="H86">
            <v>305255.63928587158</v>
          </cell>
          <cell r="I86">
            <v>131445.83342820115</v>
          </cell>
          <cell r="J86">
            <v>-73229.821984926704</v>
          </cell>
        </row>
        <row r="87">
          <cell r="B87" t="str">
            <v>Residents' foreign-currency deposits 8/</v>
          </cell>
          <cell r="E87">
            <v>221.1</v>
          </cell>
          <cell r="F87">
            <v>-394.78652566004871</v>
          </cell>
          <cell r="G87">
            <v>-131.07789161426888</v>
          </cell>
          <cell r="H87">
            <v>196740.49875990875</v>
          </cell>
          <cell r="I87">
            <v>-94988.801448453451</v>
          </cell>
          <cell r="J87">
            <v>-305657.98424500326</v>
          </cell>
        </row>
        <row r="89">
          <cell r="E89" t="str">
            <v>(percent contribution to growth of M2X) 2</v>
          </cell>
        </row>
        <row r="91">
          <cell r="A91" t="str">
            <v>Net Foreign Assets (NFA)</v>
          </cell>
          <cell r="E91">
            <v>7.0672064777327931E-2</v>
          </cell>
          <cell r="F91">
            <v>-0.63478007105716061</v>
          </cell>
          <cell r="G91">
            <v>-0.82241827709529547</v>
          </cell>
          <cell r="H91">
            <v>-2797.5351572630002</v>
          </cell>
          <cell r="I91">
            <v>-18.947124784399552</v>
          </cell>
          <cell r="J91">
            <v>-25.643451956328899</v>
          </cell>
        </row>
        <row r="93">
          <cell r="A93" t="str">
            <v>Net Domestic Assets (NDA)</v>
          </cell>
          <cell r="E93">
            <v>0.66411336032388668</v>
          </cell>
          <cell r="F93">
            <v>0.7304462067220957</v>
          </cell>
          <cell r="G93">
            <v>1.2140648249211545</v>
          </cell>
          <cell r="H93">
            <v>2873.4183149478249</v>
          </cell>
          <cell r="I93">
            <v>19.010801010857332</v>
          </cell>
          <cell r="J93">
            <v>25.179258804588773</v>
          </cell>
        </row>
        <row r="94">
          <cell r="B94" t="str">
            <v>Domestic Credit 4/</v>
          </cell>
          <cell r="E94">
            <v>0.8703319838056679</v>
          </cell>
          <cell r="F94">
            <v>0.58371478304548963</v>
          </cell>
          <cell r="G94">
            <v>1.0226829927113614</v>
          </cell>
          <cell r="H94">
            <v>2873.2137492486972</v>
          </cell>
          <cell r="I94">
            <v>19.006273789045398</v>
          </cell>
          <cell r="J94">
            <v>25.173176448635157</v>
          </cell>
        </row>
        <row r="95">
          <cell r="B95" t="str">
            <v>o/w Credit to Government</v>
          </cell>
          <cell r="E95">
            <v>0.24777327935222673</v>
          </cell>
          <cell r="F95">
            <v>0.42024553897758449</v>
          </cell>
          <cell r="G95">
            <v>0.61584580740344219</v>
          </cell>
          <cell r="H95">
            <v>0.74581798694329415</v>
          </cell>
          <cell r="I95">
            <v>-4.7838236203341911E-5</v>
          </cell>
          <cell r="J95">
            <v>2.0628152793904108E-7</v>
          </cell>
        </row>
        <row r="97">
          <cell r="B97" t="str">
            <v>Other items (net)</v>
          </cell>
          <cell r="E97">
            <v>-0.20621862348178138</v>
          </cell>
          <cell r="F97">
            <v>0.14673142367660599</v>
          </cell>
          <cell r="G97">
            <v>0.19138183220979299</v>
          </cell>
          <cell r="H97">
            <v>0.20456569912726874</v>
          </cell>
          <cell r="I97">
            <v>4.5272218119335409E-3</v>
          </cell>
          <cell r="J97">
            <v>6.0823559536174986E-3</v>
          </cell>
        </row>
        <row r="98">
          <cell r="B98" t="str">
            <v xml:space="preserve">   Valuation adjustment of NFA 2/</v>
          </cell>
        </row>
        <row r="99">
          <cell r="B99" t="str">
            <v xml:space="preserve">   Valuation adjustment of FCD</v>
          </cell>
        </row>
        <row r="100">
          <cell r="C100" t="str">
            <v>Other 3/</v>
          </cell>
        </row>
        <row r="102">
          <cell r="A102" t="str">
            <v>Broad Money  (M2X)  7/</v>
          </cell>
          <cell r="E102">
            <v>0.73478542510121458</v>
          </cell>
          <cell r="F102">
            <v>9.5666135664935023E-2</v>
          </cell>
          <cell r="G102">
            <v>0.391646547825859</v>
          </cell>
          <cell r="H102">
            <v>75.88315768482461</v>
          </cell>
          <cell r="I102">
            <v>6.3676226457779511E-2</v>
          </cell>
          <cell r="J102">
            <v>-0.46419315174012504</v>
          </cell>
        </row>
        <row r="103">
          <cell r="B103" t="str">
            <v>M1 + lira deposits</v>
          </cell>
          <cell r="E103">
            <v>0.5557570850202429</v>
          </cell>
          <cell r="F103">
            <v>0.25270009945999183</v>
          </cell>
          <cell r="G103">
            <v>0.4271516140789573</v>
          </cell>
          <cell r="H103">
            <v>46.14330679970147</v>
          </cell>
          <cell r="I103">
            <v>0.22958464257198222</v>
          </cell>
          <cell r="J103">
            <v>-8.9717275957734932E-2</v>
          </cell>
        </row>
        <row r="104">
          <cell r="B104" t="str">
            <v>Residents' foreign-currency deposits 8/</v>
          </cell>
          <cell r="E104">
            <v>0.17902834008097165</v>
          </cell>
          <cell r="F104">
            <v>-0.1570339637950568</v>
          </cell>
          <cell r="G104">
            <v>-3.5505066253098329E-2</v>
          </cell>
          <cell r="H104">
            <v>29.739850885123133</v>
          </cell>
          <cell r="I104">
            <v>-0.16590841611420271</v>
          </cell>
          <cell r="J104">
            <v>-0.37447587578239011</v>
          </cell>
        </row>
        <row r="107">
          <cell r="B107" t="str">
            <v>1  Foreign currency flows in dollar terms are valued at the average yearly exchange rate;</v>
          </cell>
        </row>
        <row r="108">
          <cell r="B108" t="str">
            <v>valuation adjustments calculated as in Box 4.8</v>
          </cell>
        </row>
        <row r="109">
          <cell r="B109" t="str">
            <v>2  Flow/M2X-1; see Chapter 4 for more details of calculation</v>
          </cell>
        </row>
      </sheetData>
      <sheetData sheetId="16">
        <row r="1">
          <cell r="A1" t="str">
            <v>Table 10.17. Turkey: Monetary Authorities' Accounts</v>
          </cell>
        </row>
        <row r="3">
          <cell r="A3" t="str">
            <v>(End of period; in trillions of Turkish liras)</v>
          </cell>
        </row>
        <row r="6">
          <cell r="D6">
            <v>1995</v>
          </cell>
          <cell r="E6">
            <v>1996</v>
          </cell>
          <cell r="F6">
            <v>1997</v>
          </cell>
          <cell r="G6">
            <v>1998</v>
          </cell>
          <cell r="H6">
            <v>1999</v>
          </cell>
          <cell r="I6">
            <v>2000</v>
          </cell>
        </row>
        <row r="9">
          <cell r="A9" t="str">
            <v>Net Foreign Assets 1/</v>
          </cell>
          <cell r="D9">
            <v>119.46</v>
          </cell>
          <cell r="E9">
            <v>-1672.3073808713079</v>
          </cell>
          <cell r="F9">
            <v>-6775.4338513675129</v>
          </cell>
          <cell r="G9">
            <v>-23614246.089773726</v>
          </cell>
          <cell r="H9">
            <v>-57788540.46382267</v>
          </cell>
          <cell r="I9">
            <v>-134633636.71298382</v>
          </cell>
        </row>
        <row r="11">
          <cell r="A11" t="str">
            <v>Net Domestic Assets  2/</v>
          </cell>
          <cell r="D11">
            <v>385.91</v>
          </cell>
          <cell r="E11">
            <v>2362.8143188241679</v>
          </cell>
          <cell r="F11">
            <v>8024.2630077922877</v>
          </cell>
          <cell r="G11">
            <v>23722327.757883076</v>
          </cell>
          <cell r="H11">
            <v>57942625.316628367</v>
          </cell>
          <cell r="I11">
            <v>134762092.71976075</v>
          </cell>
        </row>
        <row r="13">
          <cell r="B13" t="str">
            <v>Net credit extended</v>
          </cell>
          <cell r="D13">
            <v>433.36</v>
          </cell>
          <cell r="E13">
            <v>1950.3567951191446</v>
          </cell>
          <cell r="F13">
            <v>5563.015793416007</v>
          </cell>
          <cell r="G13">
            <v>18117915.748099379</v>
          </cell>
          <cell r="H13">
            <v>33680746.124296561</v>
          </cell>
          <cell r="I13">
            <v>76928984.377166748</v>
          </cell>
        </row>
        <row r="14">
          <cell r="C14" t="str">
            <v>Net claims on Public Sector 3/</v>
          </cell>
          <cell r="D14">
            <v>404.65000000000003</v>
          </cell>
          <cell r="E14">
            <v>1059.3538380194304</v>
          </cell>
          <cell r="F14">
            <v>2468.2667701439086</v>
          </cell>
          <cell r="G14">
            <v>5525.7274531120784</v>
          </cell>
          <cell r="H14">
            <v>5508.7547038291905</v>
          </cell>
          <cell r="I14">
            <v>5508.8590424965969</v>
          </cell>
        </row>
        <row r="15">
          <cell r="C15" t="str">
            <v>Claims on financial institutions  4/</v>
          </cell>
          <cell r="D15">
            <v>28.71</v>
          </cell>
          <cell r="E15">
            <v>891.00295709971419</v>
          </cell>
          <cell r="F15">
            <v>3094.7490232720984</v>
          </cell>
          <cell r="G15">
            <v>18112390.020646267</v>
          </cell>
          <cell r="H15">
            <v>33675237.369592734</v>
          </cell>
          <cell r="I15">
            <v>76923475.518124253</v>
          </cell>
        </row>
        <row r="17">
          <cell r="B17" t="str">
            <v>Other assets, net</v>
          </cell>
          <cell r="D17">
            <v>-47.449999999999989</v>
          </cell>
          <cell r="E17">
            <v>412.45752370502328</v>
          </cell>
          <cell r="F17">
            <v>2461.2472143762807</v>
          </cell>
          <cell r="G17">
            <v>5604412.0097836945</v>
          </cell>
          <cell r="H17">
            <v>24261879.192331802</v>
          </cell>
          <cell r="I17">
            <v>57833108.342593998</v>
          </cell>
        </row>
        <row r="18">
          <cell r="B18" t="str">
            <v xml:space="preserve">   Residents'  deposits</v>
          </cell>
          <cell r="D18">
            <v>-12.44</v>
          </cell>
        </row>
        <row r="19">
          <cell r="B19" t="str">
            <v xml:space="preserve">   Valuation adjustment of NFA</v>
          </cell>
          <cell r="D19">
            <v>22.97</v>
          </cell>
          <cell r="E19">
            <v>-345.12893259844009</v>
          </cell>
          <cell r="F19">
            <v>-2344.4116419916086</v>
          </cell>
          <cell r="G19">
            <v>-5604189.109449517</v>
          </cell>
          <cell r="H19">
            <v>-24261473.378304601</v>
          </cell>
          <cell r="I19">
            <v>-57832356.53888081</v>
          </cell>
        </row>
        <row r="20">
          <cell r="B20" t="str">
            <v xml:space="preserve">   Valuation adjustment of FCD</v>
          </cell>
          <cell r="D20">
            <v>83.28</v>
          </cell>
          <cell r="E20">
            <v>249.8996783055639</v>
          </cell>
          <cell r="F20">
            <v>466.52296098116602</v>
          </cell>
          <cell r="G20">
            <v>892.67379951383475</v>
          </cell>
          <cell r="H20">
            <v>1688.6641084356847</v>
          </cell>
          <cell r="I20">
            <v>3208.9096095877258</v>
          </cell>
        </row>
        <row r="21">
          <cell r="B21" t="str">
            <v xml:space="preserve">   Other 5/</v>
          </cell>
          <cell r="D21">
            <v>-95.32</v>
          </cell>
          <cell r="E21">
            <v>-182.57108719898062</v>
          </cell>
          <cell r="F21">
            <v>-349.68738859649375</v>
          </cell>
          <cell r="G21">
            <v>-669.7734653360709</v>
          </cell>
          <cell r="H21">
            <v>-1282.8500812362067</v>
          </cell>
          <cell r="I21">
            <v>-2457.1058963973446</v>
          </cell>
        </row>
        <row r="23">
          <cell r="A23" t="str">
            <v>Reserve money  6/</v>
          </cell>
          <cell r="D23">
            <v>505.37</v>
          </cell>
          <cell r="E23">
            <v>690.50693795286008</v>
          </cell>
          <cell r="F23">
            <v>1248.8291564247745</v>
          </cell>
          <cell r="G23">
            <v>108081.66810935018</v>
          </cell>
          <cell r="H23">
            <v>154084.85280569273</v>
          </cell>
          <cell r="I23">
            <v>128456.00677693679</v>
          </cell>
        </row>
        <row r="25">
          <cell r="A25" t="str">
            <v>Memorandum item:</v>
          </cell>
        </row>
        <row r="26">
          <cell r="B26" t="str">
            <v>Exchange rate, e.o.p. (TL/$)</v>
          </cell>
          <cell r="D26">
            <v>59650</v>
          </cell>
          <cell r="E26">
            <v>114322.71524271736</v>
          </cell>
          <cell r="F26">
            <v>216387.98068385641</v>
          </cell>
          <cell r="G26">
            <v>411685.95295966882</v>
          </cell>
          <cell r="H26">
            <v>781129.61358020292</v>
          </cell>
          <cell r="I26">
            <v>1483170.5386192931</v>
          </cell>
        </row>
        <row r="27">
          <cell r="B27" t="str">
            <v>Exchange rate, period average (TL/$)</v>
          </cell>
          <cell r="D27">
            <v>45845</v>
          </cell>
          <cell r="E27">
            <v>86986.357621358678</v>
          </cell>
          <cell r="F27">
            <v>165355.34796328688</v>
          </cell>
          <cell r="G27">
            <v>314036.96682176262</v>
          </cell>
          <cell r="H27">
            <v>596407.78326993587</v>
          </cell>
          <cell r="I27">
            <v>1132150.076099748</v>
          </cell>
        </row>
        <row r="28">
          <cell r="B28" t="str">
            <v>Foreign currency deposits 7/</v>
          </cell>
          <cell r="D28">
            <v>272.64999999999998</v>
          </cell>
          <cell r="E28">
            <v>522.54967830556382</v>
          </cell>
          <cell r="F28">
            <v>989.0726392867299</v>
          </cell>
          <cell r="G28">
            <v>1881.7464388005644</v>
          </cell>
          <cell r="H28">
            <v>3570.4105472362489</v>
          </cell>
          <cell r="I28">
            <v>6779.3201568239756</v>
          </cell>
        </row>
        <row r="31">
          <cell r="A31" t="str">
            <v>1/  NFA from "NFA" table at eop TL/$</v>
          </cell>
        </row>
        <row r="32">
          <cell r="A32" t="str">
            <v>2/  NDA = Reserve Money - NFA</v>
          </cell>
        </row>
        <row r="33">
          <cell r="A33" t="str">
            <v>3/   Calculated from 'Fis-Debt' table; includes claims on General Government and SEEs</v>
          </cell>
        </row>
        <row r="34">
          <cell r="A34" t="str">
            <v>4/  Credit available to financial institutions = NDA - OIN</v>
          </cell>
        </row>
        <row r="35">
          <cell r="A35" t="str">
            <v>5/  Assume one quarter of Central Bank's liabilities as in 1995</v>
          </cell>
        </row>
        <row r="36">
          <cell r="A36" t="str">
            <v>6/  Reserve money = M2X/money multiplier; see "MonExo" for calculation.</v>
          </cell>
        </row>
        <row r="37">
          <cell r="A37" t="str">
            <v>7/  Assume constant in dollar terms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TABLO1"/>
      <sheetName val="TABLO2-03"/>
      <sheetName val="TABLO4"/>
      <sheetName val="TABLO5"/>
      <sheetName val="TABLO6"/>
      <sheetName val="TABLO7"/>
      <sheetName val="TABLO8"/>
      <sheetName val="TABLO9"/>
      <sheetName val="TABLO10"/>
      <sheetName val="TABLO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"/>
      <sheetName val="BLOTTER"/>
      <sheetName val="STPJ"/>
      <sheetName val="BENCHMARK"/>
      <sheetName val="İHALE"/>
      <sheetName val="BREAK EVEN"/>
      <sheetName val="KYB"/>
    </sheetNames>
    <sheetDataSet>
      <sheetData sheetId="0"/>
      <sheetData sheetId="1" refreshError="1">
        <row r="6">
          <cell r="B6" t="str">
            <v>KAGIT</v>
          </cell>
          <cell r="C6" t="str">
            <v>NOMINAL</v>
          </cell>
          <cell r="D6" t="str">
            <v>TL</v>
          </cell>
          <cell r="E6" t="str">
            <v xml:space="preserve"> </v>
          </cell>
          <cell r="G6" t="str">
            <v>YIGIT</v>
          </cell>
          <cell r="K6" t="str">
            <v>KAGIT</v>
          </cell>
          <cell r="L6" t="str">
            <v>NOMINAL</v>
          </cell>
          <cell r="M6" t="str">
            <v>TL</v>
          </cell>
          <cell r="O6" t="str">
            <v>YIGIT</v>
          </cell>
        </row>
        <row r="7">
          <cell r="B7">
            <v>37482</v>
          </cell>
          <cell r="C7">
            <v>0</v>
          </cell>
          <cell r="D7">
            <v>0</v>
          </cell>
          <cell r="E7" t="str">
            <v>-</v>
          </cell>
          <cell r="F7" t="e">
            <v>#DIV/0!</v>
          </cell>
          <cell r="G7" t="e">
            <v>#DIV/0!</v>
          </cell>
          <cell r="I7">
            <v>0</v>
          </cell>
          <cell r="J7" t="str">
            <v>-</v>
          </cell>
          <cell r="K7">
            <v>37482</v>
          </cell>
          <cell r="L7">
            <v>0</v>
          </cell>
          <cell r="M7">
            <v>0</v>
          </cell>
          <cell r="N7" t="e">
            <v>#DIV/0!</v>
          </cell>
          <cell r="O7" t="e">
            <v>#DIV/0!</v>
          </cell>
          <cell r="Q7" t="str">
            <v>-</v>
          </cell>
        </row>
        <row r="8">
          <cell r="B8">
            <v>37461</v>
          </cell>
          <cell r="C8">
            <v>0</v>
          </cell>
          <cell r="D8">
            <v>0</v>
          </cell>
          <cell r="E8" t="str">
            <v>-</v>
          </cell>
          <cell r="F8" t="e">
            <v>#DIV/0!</v>
          </cell>
          <cell r="G8" t="e">
            <v>#DIV/0!</v>
          </cell>
          <cell r="I8">
            <v>0</v>
          </cell>
          <cell r="J8" t="str">
            <v>-</v>
          </cell>
          <cell r="K8">
            <v>37461</v>
          </cell>
          <cell r="L8">
            <v>0</v>
          </cell>
          <cell r="M8">
            <v>0</v>
          </cell>
          <cell r="N8" t="e">
            <v>#DIV/0!</v>
          </cell>
          <cell r="O8" t="e">
            <v>#DIV/0!</v>
          </cell>
          <cell r="Q8" t="str">
            <v>-</v>
          </cell>
        </row>
        <row r="9">
          <cell r="B9">
            <v>37566</v>
          </cell>
          <cell r="C9">
            <v>5000000</v>
          </cell>
          <cell r="D9">
            <v>5147350000000</v>
          </cell>
          <cell r="E9">
            <v>0.54992783716506144</v>
          </cell>
          <cell r="F9">
            <v>102947</v>
          </cell>
          <cell r="G9">
            <v>102998.47349999999</v>
          </cell>
          <cell r="I9">
            <v>2000000</v>
          </cell>
          <cell r="J9">
            <v>0.54992783716506144</v>
          </cell>
          <cell r="K9">
            <v>37566</v>
          </cell>
          <cell r="L9">
            <v>3000000</v>
          </cell>
          <cell r="M9">
            <v>3087600000000</v>
          </cell>
          <cell r="N9">
            <v>102.92</v>
          </cell>
          <cell r="O9">
            <v>102.97145999999999</v>
          </cell>
          <cell r="Q9">
            <v>0.54503242170720234</v>
          </cell>
        </row>
        <row r="10">
          <cell r="B10">
            <v>37503</v>
          </cell>
          <cell r="C10">
            <v>0</v>
          </cell>
          <cell r="D10">
            <v>0</v>
          </cell>
          <cell r="E10" t="str">
            <v>-</v>
          </cell>
          <cell r="F10" t="e">
            <v>#DIV/0!</v>
          </cell>
          <cell r="G10" t="e">
            <v>#DIV/0!</v>
          </cell>
          <cell r="I10">
            <v>0</v>
          </cell>
          <cell r="J10" t="str">
            <v>-</v>
          </cell>
          <cell r="K10">
            <v>37503</v>
          </cell>
          <cell r="L10">
            <v>0</v>
          </cell>
          <cell r="M10">
            <v>0</v>
          </cell>
          <cell r="N10" t="e">
            <v>#DIV/0!</v>
          </cell>
          <cell r="O10" t="e">
            <v>#DIV/0!</v>
          </cell>
          <cell r="Q10" t="str">
            <v>-</v>
          </cell>
        </row>
        <row r="11">
          <cell r="B11">
            <v>37552</v>
          </cell>
          <cell r="C11">
            <v>0</v>
          </cell>
          <cell r="D11">
            <v>0</v>
          </cell>
          <cell r="E11" t="str">
            <v>-</v>
          </cell>
          <cell r="F11" t="e">
            <v>#DIV/0!</v>
          </cell>
          <cell r="G11" t="e">
            <v>#DIV/0!</v>
          </cell>
          <cell r="I11">
            <v>0</v>
          </cell>
          <cell r="J11" t="str">
            <v>-</v>
          </cell>
          <cell r="K11">
            <v>37552</v>
          </cell>
          <cell r="L11">
            <v>0</v>
          </cell>
          <cell r="M11">
            <v>0</v>
          </cell>
          <cell r="N11" t="e">
            <v>#DIV/0!</v>
          </cell>
          <cell r="O11" t="e">
            <v>#DIV/0!</v>
          </cell>
          <cell r="Q11" t="str">
            <v>-</v>
          </cell>
        </row>
        <row r="12">
          <cell r="B12">
            <v>37720</v>
          </cell>
          <cell r="C12">
            <v>2000000</v>
          </cell>
          <cell r="D12">
            <v>1602820000000</v>
          </cell>
          <cell r="E12">
            <v>0.6699798087352522</v>
          </cell>
          <cell r="F12">
            <v>80141</v>
          </cell>
          <cell r="G12">
            <v>80181.070500000002</v>
          </cell>
          <cell r="I12">
            <v>1000000</v>
          </cell>
          <cell r="J12">
            <v>0.6699798087352522</v>
          </cell>
          <cell r="K12">
            <v>37720</v>
          </cell>
          <cell r="L12">
            <v>1000000</v>
          </cell>
          <cell r="M12">
            <v>802590000000</v>
          </cell>
          <cell r="N12">
            <v>80259</v>
          </cell>
          <cell r="O12">
            <v>80299.129499999995</v>
          </cell>
          <cell r="Q12">
            <v>0.66501968395836997</v>
          </cell>
        </row>
        <row r="13">
          <cell r="B13">
            <v>37657</v>
          </cell>
          <cell r="C13">
            <v>0</v>
          </cell>
          <cell r="D13">
            <v>0</v>
          </cell>
          <cell r="E13" t="str">
            <v>-</v>
          </cell>
          <cell r="F13" t="e">
            <v>#DIV/0!</v>
          </cell>
          <cell r="G13" t="e">
            <v>#DIV/0!</v>
          </cell>
          <cell r="I13">
            <v>0</v>
          </cell>
          <cell r="J13" t="str">
            <v>-</v>
          </cell>
          <cell r="K13">
            <v>37657</v>
          </cell>
          <cell r="L13">
            <v>0</v>
          </cell>
          <cell r="M13">
            <v>0</v>
          </cell>
          <cell r="N13" t="e">
            <v>#DIV/0!</v>
          </cell>
          <cell r="O13" t="e">
            <v>#DIV/0!</v>
          </cell>
          <cell r="Q13" t="str">
            <v>-</v>
          </cell>
        </row>
        <row r="14">
          <cell r="B14">
            <v>37230</v>
          </cell>
          <cell r="C14">
            <v>0</v>
          </cell>
          <cell r="D14">
            <v>0</v>
          </cell>
          <cell r="E14" t="str">
            <v>-</v>
          </cell>
          <cell r="F14" t="e">
            <v>#DIV/0!</v>
          </cell>
          <cell r="G14" t="e">
            <v>#DIV/0!</v>
          </cell>
          <cell r="I14">
            <v>0</v>
          </cell>
          <cell r="J14" t="str">
            <v>-</v>
          </cell>
          <cell r="K14">
            <v>37230</v>
          </cell>
          <cell r="L14">
            <v>0</v>
          </cell>
          <cell r="M14">
            <v>0</v>
          </cell>
          <cell r="N14" t="e">
            <v>#DIV/0!</v>
          </cell>
          <cell r="O14" t="e">
            <v>#DIV/0!</v>
          </cell>
          <cell r="Q14" t="str">
            <v>-</v>
          </cell>
        </row>
        <row r="15">
          <cell r="B15">
            <v>37167</v>
          </cell>
          <cell r="C15">
            <v>0</v>
          </cell>
          <cell r="D15">
            <v>0</v>
          </cell>
          <cell r="E15" t="str">
            <v>-</v>
          </cell>
          <cell r="F15" t="e">
            <v>#DIV/0!</v>
          </cell>
          <cell r="G15" t="e">
            <v>#DIV/0!</v>
          </cell>
          <cell r="I15">
            <v>0</v>
          </cell>
          <cell r="J15" t="str">
            <v>-</v>
          </cell>
          <cell r="K15">
            <v>37167</v>
          </cell>
          <cell r="L15">
            <v>0</v>
          </cell>
          <cell r="M15">
            <v>0</v>
          </cell>
          <cell r="N15" t="e">
            <v>#DIV/0!</v>
          </cell>
          <cell r="O15" t="e">
            <v>#DIV/0!</v>
          </cell>
          <cell r="Q15" t="str">
            <v>-</v>
          </cell>
        </row>
        <row r="16">
          <cell r="B16">
            <v>38882</v>
          </cell>
          <cell r="C16">
            <v>0</v>
          </cell>
          <cell r="D16">
            <v>0</v>
          </cell>
          <cell r="E16" t="str">
            <v>-</v>
          </cell>
          <cell r="F16" t="e">
            <v>#DIV/0!</v>
          </cell>
          <cell r="G16" t="e">
            <v>#DIV/0!</v>
          </cell>
          <cell r="I16">
            <v>0</v>
          </cell>
          <cell r="J16" t="str">
            <v>-</v>
          </cell>
          <cell r="K16">
            <v>38882</v>
          </cell>
          <cell r="L16">
            <v>0</v>
          </cell>
          <cell r="M16">
            <v>0</v>
          </cell>
          <cell r="N16" t="e">
            <v>#DIV/0!</v>
          </cell>
          <cell r="O16" t="e">
            <v>#DIV/0!</v>
          </cell>
          <cell r="Q16" t="str">
            <v>-</v>
          </cell>
        </row>
        <row r="17">
          <cell r="B17">
            <v>37090</v>
          </cell>
          <cell r="C17">
            <v>0</v>
          </cell>
          <cell r="D17">
            <v>0</v>
          </cell>
          <cell r="E17" t="str">
            <v>-</v>
          </cell>
          <cell r="F17" t="e">
            <v>#DIV/0!</v>
          </cell>
          <cell r="G17" t="e">
            <v>#DIV/0!</v>
          </cell>
          <cell r="I17">
            <v>0</v>
          </cell>
          <cell r="J17" t="str">
            <v>-</v>
          </cell>
          <cell r="K17">
            <v>37090</v>
          </cell>
          <cell r="L17">
            <v>0</v>
          </cell>
          <cell r="M17">
            <v>0</v>
          </cell>
          <cell r="N17" t="e">
            <v>#DIV/0!</v>
          </cell>
          <cell r="O17" t="e">
            <v>#DIV/0!</v>
          </cell>
          <cell r="Q17" t="str">
            <v>-</v>
          </cell>
        </row>
        <row r="18">
          <cell r="C18">
            <v>7000000</v>
          </cell>
          <cell r="D18">
            <v>6750170000</v>
          </cell>
          <cell r="I18">
            <v>3000000</v>
          </cell>
          <cell r="J18" t="str">
            <v xml:space="preserve"> </v>
          </cell>
          <cell r="L18">
            <v>4000000</v>
          </cell>
          <cell r="M18">
            <v>3890190000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L33" sqref="L33"/>
    </sheetView>
  </sheetViews>
  <sheetFormatPr defaultRowHeight="12.5" x14ac:dyDescent="0.25"/>
  <cols>
    <col min="5" max="5" width="12" bestFit="1" customWidth="1"/>
  </cols>
  <sheetData>
    <row r="1" spans="1:5" ht="13.5" thickBot="1" x14ac:dyDescent="0.35">
      <c r="A1" s="51" t="s">
        <v>7</v>
      </c>
      <c r="B1" s="52"/>
      <c r="C1" s="52"/>
      <c r="D1" s="52"/>
      <c r="E1" s="53"/>
    </row>
    <row r="2" spans="1:5" ht="13" thickBot="1" x14ac:dyDescent="0.3">
      <c r="A2" s="2" t="s">
        <v>4</v>
      </c>
      <c r="B2" s="1" t="s">
        <v>5</v>
      </c>
      <c r="C2" s="1" t="s">
        <v>8</v>
      </c>
      <c r="D2" s="1" t="s">
        <v>9</v>
      </c>
      <c r="E2" s="1" t="s">
        <v>10</v>
      </c>
    </row>
    <row r="3" spans="1:5" x14ac:dyDescent="0.25">
      <c r="A3" s="24">
        <v>45294</v>
      </c>
      <c r="B3" s="29">
        <v>1984.02</v>
      </c>
      <c r="C3" s="29">
        <v>6.7033097053856627</v>
      </c>
      <c r="D3" s="29">
        <v>64.856914946654683</v>
      </c>
      <c r="E3" s="29">
        <v>54.715426648457857</v>
      </c>
    </row>
    <row r="4" spans="1:5" x14ac:dyDescent="0.25">
      <c r="A4" s="24">
        <v>45325</v>
      </c>
      <c r="B4" s="29">
        <v>2073.88</v>
      </c>
      <c r="C4" s="29">
        <v>4.5291882138285056</v>
      </c>
      <c r="D4" s="29">
        <v>67.069191915123298</v>
      </c>
      <c r="E4" s="29">
        <v>55.913073126847877</v>
      </c>
    </row>
    <row r="5" spans="1:5" x14ac:dyDescent="0.25">
      <c r="A5" s="24">
        <v>45354</v>
      </c>
      <c r="B5" s="29">
        <v>2139.4699999999998</v>
      </c>
      <c r="C5" s="29">
        <v>3.1626709356375349</v>
      </c>
      <c r="D5" s="29">
        <v>68.495373104941891</v>
      </c>
      <c r="E5" s="29">
        <v>57.502501878827815</v>
      </c>
    </row>
    <row r="6" spans="1:5" x14ac:dyDescent="0.25">
      <c r="A6" s="24">
        <v>45385</v>
      </c>
      <c r="B6" s="29">
        <v>2207.5</v>
      </c>
      <c r="C6" s="29">
        <v>3.1797594731405532</v>
      </c>
      <c r="D6" s="29">
        <v>69.802467616381051</v>
      </c>
      <c r="E6" s="29">
        <v>59.642342706341609</v>
      </c>
    </row>
    <row r="7" spans="1:5" x14ac:dyDescent="0.25">
      <c r="A7" s="24">
        <v>45415</v>
      </c>
      <c r="B7" s="29">
        <v>2281.85</v>
      </c>
      <c r="C7" s="29">
        <v>3.3680634201585402</v>
      </c>
      <c r="D7" s="29">
        <v>75.445948023988933</v>
      </c>
      <c r="E7" s="29">
        <v>62.510029683478564</v>
      </c>
    </row>
    <row r="8" spans="1:5" x14ac:dyDescent="0.25">
      <c r="A8" s="24">
        <v>45446</v>
      </c>
      <c r="B8" s="27">
        <v>2343.4599499999995</v>
      </c>
      <c r="C8" s="27">
        <v>2.7</v>
      </c>
      <c r="D8" s="27">
        <v>73.385416435457458</v>
      </c>
      <c r="E8" s="27">
        <v>65.245726831634784</v>
      </c>
    </row>
    <row r="9" spans="1:5" x14ac:dyDescent="0.25">
      <c r="A9" s="24">
        <v>45476</v>
      </c>
      <c r="B9" s="27">
        <v>2406.7333686499992</v>
      </c>
      <c r="C9" s="27">
        <v>2.7</v>
      </c>
      <c r="D9" s="27">
        <v>62.634701633284642</v>
      </c>
      <c r="E9" s="27">
        <v>66.179079132867557</v>
      </c>
    </row>
    <row r="10" spans="1:5" x14ac:dyDescent="0.25">
      <c r="A10" s="24">
        <v>45507</v>
      </c>
      <c r="B10" s="27">
        <v>2471.7151696035489</v>
      </c>
      <c r="C10" s="27">
        <v>2.7</v>
      </c>
      <c r="D10" s="27">
        <v>53.11279553515427</v>
      </c>
      <c r="E10" s="27">
        <v>65.27100115525144</v>
      </c>
    </row>
    <row r="11" spans="1:5" x14ac:dyDescent="0.25">
      <c r="A11" s="24">
        <v>45538</v>
      </c>
      <c r="B11" s="27">
        <v>2545.8666246916555</v>
      </c>
      <c r="C11" s="27">
        <v>3</v>
      </c>
      <c r="D11" s="27">
        <v>50.55034917516177</v>
      </c>
      <c r="E11" s="27">
        <v>63.941656096825717</v>
      </c>
    </row>
    <row r="12" spans="1:5" x14ac:dyDescent="0.25">
      <c r="A12" s="24">
        <v>45568</v>
      </c>
      <c r="B12" s="27">
        <v>2619.6967568077134</v>
      </c>
      <c r="C12" s="27">
        <v>2.9</v>
      </c>
      <c r="D12" s="27">
        <v>49.773127865469505</v>
      </c>
      <c r="E12" s="27">
        <v>62.605029369484065</v>
      </c>
    </row>
    <row r="13" spans="1:5" ht="13" thickBot="1" x14ac:dyDescent="0.3">
      <c r="A13" s="24">
        <v>45599</v>
      </c>
      <c r="B13" s="27">
        <v>2666.8512984302524</v>
      </c>
      <c r="C13" s="27">
        <v>1.8</v>
      </c>
      <c r="D13" s="27">
        <v>47.625314056476739</v>
      </c>
      <c r="E13" s="27">
        <v>61.066519266896925</v>
      </c>
    </row>
    <row r="14" spans="1:5" ht="13.5" thickBot="1" x14ac:dyDescent="0.35">
      <c r="A14" s="25">
        <v>45629</v>
      </c>
      <c r="B14" s="17">
        <v>2714.8546218019969</v>
      </c>
      <c r="C14" s="17">
        <v>1.8</v>
      </c>
      <c r="D14" s="17">
        <v>46.008595435144883</v>
      </c>
      <c r="E14" s="17">
        <v>59.265380699610319</v>
      </c>
    </row>
    <row r="15" spans="1:5" x14ac:dyDescent="0.25">
      <c r="A15" s="24">
        <v>45660</v>
      </c>
      <c r="B15" s="27">
        <v>2780.0111327252448</v>
      </c>
      <c r="C15" s="27">
        <v>2.4</v>
      </c>
      <c r="D15" s="27">
        <v>40.120116366026792</v>
      </c>
      <c r="E15" s="27">
        <v>56.86753310608448</v>
      </c>
    </row>
    <row r="16" spans="1:5" x14ac:dyDescent="0.25">
      <c r="A16" s="24">
        <v>45691</v>
      </c>
      <c r="B16" s="27">
        <v>2835.61135537975</v>
      </c>
      <c r="C16" s="27">
        <v>2</v>
      </c>
      <c r="D16" s="27">
        <v>36.729770062865242</v>
      </c>
      <c r="E16" s="27">
        <v>54.073551509031105</v>
      </c>
    </row>
    <row r="17" spans="1:5" x14ac:dyDescent="0.25">
      <c r="A17" s="24">
        <v>45719</v>
      </c>
      <c r="B17" s="27">
        <v>2895.1591938427246</v>
      </c>
      <c r="C17" s="27">
        <v>2.1</v>
      </c>
      <c r="D17" s="27">
        <v>35.321326956803546</v>
      </c>
      <c r="E17" s="27">
        <v>51.2021725636979</v>
      </c>
    </row>
    <row r="18" spans="1:5" x14ac:dyDescent="0.25">
      <c r="A18" s="24">
        <v>45750</v>
      </c>
      <c r="B18" s="27">
        <v>2947.2720593318936</v>
      </c>
      <c r="C18" s="27">
        <v>1.8</v>
      </c>
      <c r="D18" s="27">
        <v>33.511758067129939</v>
      </c>
      <c r="E18" s="27">
        <v>48.227528744393823</v>
      </c>
    </row>
    <row r="19" spans="1:5" x14ac:dyDescent="0.25">
      <c r="A19" s="24">
        <v>45780</v>
      </c>
      <c r="B19" s="27">
        <v>2997.3756843405354</v>
      </c>
      <c r="C19" s="27">
        <v>1.7</v>
      </c>
      <c r="D19" s="27">
        <v>31.357262061070436</v>
      </c>
      <c r="E19" s="27">
        <v>44.904655017518344</v>
      </c>
    </row>
    <row r="20" spans="1:5" x14ac:dyDescent="0.25">
      <c r="A20" s="24">
        <v>45811</v>
      </c>
      <c r="B20" s="27">
        <v>3042.336319605643</v>
      </c>
      <c r="C20" s="27">
        <v>1.5</v>
      </c>
      <c r="D20" s="27">
        <v>29.822415766296473</v>
      </c>
      <c r="E20" s="27">
        <v>41.726101774031953</v>
      </c>
    </row>
    <row r="21" spans="1:5" x14ac:dyDescent="0.25">
      <c r="A21" s="24">
        <v>45841</v>
      </c>
      <c r="B21" s="27">
        <v>3084.929028080122</v>
      </c>
      <c r="C21" s="27">
        <v>1.4</v>
      </c>
      <c r="D21" s="27">
        <v>28.179094047735774</v>
      </c>
      <c r="E21" s="27">
        <v>39.095611580558945</v>
      </c>
    </row>
    <row r="22" spans="1:5" x14ac:dyDescent="0.25">
      <c r="A22" s="24">
        <v>45872</v>
      </c>
      <c r="B22" s="27">
        <v>3128.1180344732438</v>
      </c>
      <c r="C22" s="27">
        <v>1.4</v>
      </c>
      <c r="D22" s="27">
        <v>26.556573869916367</v>
      </c>
      <c r="E22" s="27">
        <v>36.952028050264119</v>
      </c>
    </row>
    <row r="23" spans="1:5" x14ac:dyDescent="0.25">
      <c r="A23" s="24">
        <v>45903</v>
      </c>
      <c r="B23" s="27">
        <v>3196.9366312316552</v>
      </c>
      <c r="C23" s="27">
        <v>2.2000000000000002</v>
      </c>
      <c r="D23" s="27">
        <v>25.573610189373319</v>
      </c>
      <c r="E23" s="27">
        <v>34.943358801455581</v>
      </c>
    </row>
    <row r="24" spans="1:5" x14ac:dyDescent="0.25">
      <c r="A24" s="24">
        <v>45933</v>
      </c>
      <c r="B24" s="27">
        <v>3264.0723004875194</v>
      </c>
      <c r="C24" s="27">
        <v>2.1</v>
      </c>
      <c r="D24" s="27">
        <v>24.597333336589045</v>
      </c>
      <c r="E24" s="27">
        <v>32.959731121542049</v>
      </c>
    </row>
    <row r="25" spans="1:5" ht="13" thickBot="1" x14ac:dyDescent="0.3">
      <c r="A25" s="24">
        <v>45964</v>
      </c>
      <c r="B25" s="27">
        <v>3316.2974572953199</v>
      </c>
      <c r="C25" s="27">
        <v>1.6</v>
      </c>
      <c r="D25" s="27">
        <v>24.352544862450376</v>
      </c>
      <c r="E25" s="27">
        <v>31.168183900633849</v>
      </c>
    </row>
    <row r="26" spans="1:5" ht="13.5" thickBot="1" x14ac:dyDescent="0.35">
      <c r="A26" s="25">
        <v>45994</v>
      </c>
      <c r="B26" s="17">
        <v>3366.0419191547494</v>
      </c>
      <c r="C26" s="17">
        <v>1.5</v>
      </c>
      <c r="D26" s="17">
        <v>23.986083531814462</v>
      </c>
      <c r="E26" s="17">
        <v>29.513260793756892</v>
      </c>
    </row>
    <row r="27" spans="1:5" x14ac:dyDescent="0.25">
      <c r="A27" s="24">
        <v>46025</v>
      </c>
      <c r="B27" s="27">
        <v>3436.7287994569988</v>
      </c>
      <c r="C27" s="27">
        <v>2.1</v>
      </c>
      <c r="D27" s="27">
        <v>23.622843052717336</v>
      </c>
      <c r="E27" s="27">
        <v>28.234039455679994</v>
      </c>
    </row>
    <row r="28" spans="1:5" x14ac:dyDescent="0.25">
      <c r="A28" s="24">
        <v>46056</v>
      </c>
      <c r="B28" s="27">
        <v>3495.1531890477672</v>
      </c>
      <c r="C28" s="27">
        <v>1.7</v>
      </c>
      <c r="D28" s="27">
        <v>23.259246455503437</v>
      </c>
      <c r="E28" s="27">
        <v>27.176995852821008</v>
      </c>
    </row>
    <row r="29" spans="1:5" x14ac:dyDescent="0.25">
      <c r="A29" s="24">
        <v>46084</v>
      </c>
      <c r="B29" s="27">
        <v>3558.0659464506271</v>
      </c>
      <c r="C29" s="27">
        <v>1.8</v>
      </c>
      <c r="D29" s="27">
        <v>22.897074330756606</v>
      </c>
      <c r="E29" s="27">
        <v>26.20799112953447</v>
      </c>
    </row>
    <row r="30" spans="1:5" x14ac:dyDescent="0.25">
      <c r="A30" s="24">
        <v>46115</v>
      </c>
      <c r="B30" s="27">
        <v>3611.4369356473862</v>
      </c>
      <c r="C30" s="27">
        <v>1.5</v>
      </c>
      <c r="D30" s="27">
        <v>22.534902206009775</v>
      </c>
      <c r="E30" s="27">
        <v>25.352724756766733</v>
      </c>
    </row>
    <row r="31" spans="1:5" x14ac:dyDescent="0.25">
      <c r="A31" s="24">
        <v>46145</v>
      </c>
      <c r="B31" s="27">
        <v>3658.3856158108019</v>
      </c>
      <c r="C31" s="27">
        <v>1.3</v>
      </c>
      <c r="D31" s="27">
        <v>22.052955687992039</v>
      </c>
      <c r="E31" s="27">
        <v>24.62061029341076</v>
      </c>
    </row>
    <row r="32" spans="1:5" x14ac:dyDescent="0.25">
      <c r="A32" s="24">
        <v>46176</v>
      </c>
      <c r="B32" s="27">
        <v>3702.2862432005318</v>
      </c>
      <c r="C32" s="27">
        <v>1.2</v>
      </c>
      <c r="D32" s="27">
        <v>21.69220803571228</v>
      </c>
      <c r="E32" s="27">
        <v>23.979748360140562</v>
      </c>
    </row>
    <row r="33" spans="1:5" x14ac:dyDescent="0.25">
      <c r="A33" s="24">
        <v>46206</v>
      </c>
      <c r="B33" s="27">
        <v>3743.0113918757374</v>
      </c>
      <c r="C33" s="27">
        <v>1.1000000000000001</v>
      </c>
      <c r="D33" s="27">
        <v>21.33217191726342</v>
      </c>
      <c r="E33" s="27">
        <v>23.435897837597409</v>
      </c>
    </row>
    <row r="34" spans="1:5" x14ac:dyDescent="0.25">
      <c r="A34" s="24">
        <v>46237</v>
      </c>
      <c r="B34" s="27">
        <v>3784.1845171863702</v>
      </c>
      <c r="C34" s="27">
        <v>1.1000000000000001</v>
      </c>
      <c r="D34" s="27">
        <v>20.973200994431274</v>
      </c>
      <c r="E34" s="27">
        <v>22.985871807308666</v>
      </c>
    </row>
    <row r="35" spans="1:5" x14ac:dyDescent="0.25">
      <c r="A35" s="24">
        <v>46268</v>
      </c>
      <c r="B35" s="27">
        <v>3852.299838495725</v>
      </c>
      <c r="C35" s="27">
        <v>1.8</v>
      </c>
      <c r="D35" s="27">
        <v>20.499724669599839</v>
      </c>
      <c r="E35" s="27">
        <v>22.569474079080187</v>
      </c>
    </row>
    <row r="36" spans="1:5" x14ac:dyDescent="0.25">
      <c r="A36" s="24">
        <v>46298</v>
      </c>
      <c r="B36" s="27">
        <v>3917.7889357501522</v>
      </c>
      <c r="C36" s="27">
        <v>1.7</v>
      </c>
      <c r="D36" s="27">
        <v>20.027639558259615</v>
      </c>
      <c r="E36" s="27">
        <v>22.18669608578967</v>
      </c>
    </row>
    <row r="37" spans="1:5" ht="13" thickBot="1" x14ac:dyDescent="0.3">
      <c r="A37" s="24">
        <v>46329</v>
      </c>
      <c r="B37" s="27">
        <v>3964.8024029791541</v>
      </c>
      <c r="C37" s="27">
        <v>1.2</v>
      </c>
      <c r="D37" s="27">
        <v>19.555089796219207</v>
      </c>
      <c r="E37" s="27">
        <v>21.786088501959199</v>
      </c>
    </row>
    <row r="38" spans="1:5" ht="13.5" thickBot="1" x14ac:dyDescent="0.35">
      <c r="A38" s="25">
        <v>46359</v>
      </c>
      <c r="B38" s="17">
        <v>4004.4504270089456</v>
      </c>
      <c r="C38" s="17">
        <v>1</v>
      </c>
      <c r="D38" s="17">
        <v>18.966148467173795</v>
      </c>
      <c r="E38" s="17">
        <v>21.366469588570315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>
      <selection activeCell="H18" sqref="H18"/>
    </sheetView>
  </sheetViews>
  <sheetFormatPr defaultRowHeight="12.5" x14ac:dyDescent="0.25"/>
  <cols>
    <col min="5" max="5" width="12" bestFit="1" customWidth="1"/>
  </cols>
  <sheetData>
    <row r="1" spans="1:5" ht="13.5" thickBot="1" x14ac:dyDescent="0.35">
      <c r="A1" s="51" t="s">
        <v>15</v>
      </c>
      <c r="B1" s="52"/>
      <c r="C1" s="52"/>
      <c r="D1" s="52"/>
      <c r="E1" s="53"/>
    </row>
    <row r="2" spans="1:5" ht="13" thickBot="1" x14ac:dyDescent="0.3">
      <c r="A2" s="2" t="s">
        <v>4</v>
      </c>
      <c r="B2" s="1" t="s">
        <v>5</v>
      </c>
      <c r="C2" s="1" t="s">
        <v>8</v>
      </c>
      <c r="D2" s="1" t="s">
        <v>9</v>
      </c>
      <c r="E2" s="1" t="s">
        <v>10</v>
      </c>
    </row>
    <row r="3" spans="1:5" x14ac:dyDescent="0.25">
      <c r="A3" s="24">
        <v>45294</v>
      </c>
      <c r="B3" s="29">
        <v>1984.02</v>
      </c>
      <c r="C3" s="29">
        <v>6.7033097053856627</v>
      </c>
      <c r="D3" s="29">
        <v>64.856914946654683</v>
      </c>
      <c r="E3" s="29">
        <v>54.715426648457857</v>
      </c>
    </row>
    <row r="4" spans="1:5" x14ac:dyDescent="0.25">
      <c r="A4" s="24">
        <v>45325</v>
      </c>
      <c r="B4" s="29">
        <v>2073.88</v>
      </c>
      <c r="C4" s="29">
        <v>4.5291882138285056</v>
      </c>
      <c r="D4" s="29">
        <v>67.069191915123298</v>
      </c>
      <c r="E4" s="29">
        <v>55.913073126847877</v>
      </c>
    </row>
    <row r="5" spans="1:5" x14ac:dyDescent="0.25">
      <c r="A5" s="24">
        <v>45354</v>
      </c>
      <c r="B5" s="29">
        <v>2139.4699999999998</v>
      </c>
      <c r="C5" s="29">
        <v>3.1626709356375349</v>
      </c>
      <c r="D5" s="29">
        <v>68.495373104941891</v>
      </c>
      <c r="E5" s="29">
        <v>57.502501878827815</v>
      </c>
    </row>
    <row r="6" spans="1:5" x14ac:dyDescent="0.25">
      <c r="A6" s="24">
        <v>45385</v>
      </c>
      <c r="B6" s="29">
        <v>2207.5</v>
      </c>
      <c r="C6" s="29">
        <v>3.1797594731405532</v>
      </c>
      <c r="D6" s="29">
        <v>69.802467616381051</v>
      </c>
      <c r="E6" s="29">
        <v>59.642342706341609</v>
      </c>
    </row>
    <row r="7" spans="1:5" x14ac:dyDescent="0.25">
      <c r="A7" s="24">
        <v>45415</v>
      </c>
      <c r="B7" s="29">
        <v>2281.85</v>
      </c>
      <c r="C7" s="29">
        <v>3.3680634201585402</v>
      </c>
      <c r="D7" s="29">
        <v>75.445948023988933</v>
      </c>
      <c r="E7" s="29">
        <v>62.510029683478564</v>
      </c>
    </row>
    <row r="8" spans="1:5" x14ac:dyDescent="0.25">
      <c r="A8" s="24">
        <v>45446</v>
      </c>
      <c r="B8" s="27">
        <v>2348.0236499999996</v>
      </c>
      <c r="C8" s="27">
        <v>2.9</v>
      </c>
      <c r="D8" s="27">
        <v>73.723070605730996</v>
      </c>
      <c r="E8" s="27">
        <v>65.278190036043341</v>
      </c>
    </row>
    <row r="9" spans="1:5" x14ac:dyDescent="0.25">
      <c r="A9" s="24">
        <v>45476</v>
      </c>
      <c r="B9" s="27">
        <v>2420.8123831499993</v>
      </c>
      <c r="C9" s="27">
        <v>3.1</v>
      </c>
      <c r="D9" s="27">
        <v>63.586089249513414</v>
      </c>
      <c r="E9" s="27">
        <v>66.307323395047618</v>
      </c>
    </row>
    <row r="10" spans="1:5" x14ac:dyDescent="0.25">
      <c r="A10" s="24">
        <v>45507</v>
      </c>
      <c r="B10" s="27">
        <v>2495.8575670276491</v>
      </c>
      <c r="C10" s="27">
        <v>3.1</v>
      </c>
      <c r="D10" s="27">
        <v>54.608319779202816</v>
      </c>
      <c r="E10" s="27">
        <v>65.553680940208565</v>
      </c>
    </row>
    <row r="11" spans="1:5" x14ac:dyDescent="0.25">
      <c r="A11" s="24">
        <v>45538</v>
      </c>
      <c r="B11" s="27">
        <v>2583.2125818736167</v>
      </c>
      <c r="C11" s="27">
        <v>3.5</v>
      </c>
      <c r="D11" s="27">
        <v>52.758810073896356</v>
      </c>
      <c r="E11" s="27">
        <v>64.449467524718543</v>
      </c>
    </row>
    <row r="12" spans="1:5" x14ac:dyDescent="0.25">
      <c r="A12" s="24">
        <v>45568</v>
      </c>
      <c r="B12" s="27">
        <v>2671.0418096573198</v>
      </c>
      <c r="C12" s="27">
        <v>3.4</v>
      </c>
      <c r="D12" s="27">
        <v>52.708623794805362</v>
      </c>
      <c r="E12" s="27">
        <v>63.404529040843215</v>
      </c>
    </row>
    <row r="13" spans="1:5" ht="13" thickBot="1" x14ac:dyDescent="0.3">
      <c r="A13" s="24">
        <v>45599</v>
      </c>
      <c r="B13" s="27">
        <v>2743.1599385180671</v>
      </c>
      <c r="C13" s="27">
        <v>2.7</v>
      </c>
      <c r="D13" s="27">
        <v>51.849429201110823</v>
      </c>
      <c r="E13" s="27">
        <v>62.279079240166624</v>
      </c>
    </row>
    <row r="14" spans="1:5" ht="13.5" thickBot="1" x14ac:dyDescent="0.35">
      <c r="A14" s="25">
        <v>45629</v>
      </c>
      <c r="B14" s="17">
        <v>2825.4547366736092</v>
      </c>
      <c r="C14" s="17">
        <v>3</v>
      </c>
      <c r="D14" s="17">
        <v>51.956820912003423</v>
      </c>
      <c r="E14" s="17">
        <v>61.04735535404302</v>
      </c>
    </row>
    <row r="15" spans="1:5" x14ac:dyDescent="0.25">
      <c r="A15" s="24">
        <v>45660</v>
      </c>
      <c r="B15" s="27">
        <v>2918.6947429838383</v>
      </c>
      <c r="C15" s="27">
        <v>3.3</v>
      </c>
      <c r="D15" s="27">
        <v>47.110147225523846</v>
      </c>
      <c r="E15" s="27">
        <v>59.318629725277503</v>
      </c>
    </row>
    <row r="16" spans="1:5" x14ac:dyDescent="0.25">
      <c r="A16" s="24">
        <v>45691</v>
      </c>
      <c r="B16" s="27">
        <v>2988.7434168154505</v>
      </c>
      <c r="C16" s="27">
        <v>2.4</v>
      </c>
      <c r="D16" s="27">
        <v>44.113613941763759</v>
      </c>
      <c r="E16" s="27">
        <v>57.205988208966232</v>
      </c>
    </row>
    <row r="17" spans="1:5" x14ac:dyDescent="0.25">
      <c r="A17" s="24">
        <v>45719</v>
      </c>
      <c r="B17" s="27">
        <v>3060.4732588190213</v>
      </c>
      <c r="C17" s="27">
        <v>2.4</v>
      </c>
      <c r="D17" s="27">
        <v>43.04819692816546</v>
      </c>
      <c r="E17" s="27">
        <v>55.013096384917006</v>
      </c>
    </row>
    <row r="18" spans="1:5" x14ac:dyDescent="0.25">
      <c r="A18" s="24">
        <v>45750</v>
      </c>
      <c r="B18" s="27">
        <v>3140.0455635483158</v>
      </c>
      <c r="C18" s="27">
        <v>2.6</v>
      </c>
      <c r="D18" s="27">
        <v>42.2444196397878</v>
      </c>
      <c r="E18" s="27">
        <v>52.78262676183212</v>
      </c>
    </row>
    <row r="19" spans="1:5" x14ac:dyDescent="0.25">
      <c r="A19" s="24">
        <v>45780</v>
      </c>
      <c r="B19" s="27">
        <v>3218.5467026370234</v>
      </c>
      <c r="C19" s="27">
        <v>2.5</v>
      </c>
      <c r="D19" s="27">
        <v>41.049880694919615</v>
      </c>
      <c r="E19" s="27">
        <v>50.253305650266292</v>
      </c>
    </row>
    <row r="20" spans="1:5" x14ac:dyDescent="0.25">
      <c r="A20" s="24">
        <v>45811</v>
      </c>
      <c r="B20" s="27">
        <v>3286.1361833924007</v>
      </c>
      <c r="C20" s="27">
        <v>2.1</v>
      </c>
      <c r="D20" s="27">
        <v>39.953282983005778</v>
      </c>
      <c r="E20" s="27">
        <v>47.847177819739947</v>
      </c>
    </row>
    <row r="21" spans="1:5" x14ac:dyDescent="0.25">
      <c r="A21" s="24">
        <v>45841</v>
      </c>
      <c r="B21" s="27">
        <v>3355.1450432436409</v>
      </c>
      <c r="C21" s="27">
        <v>2.1</v>
      </c>
      <c r="D21" s="27">
        <v>38.595831159698271</v>
      </c>
      <c r="E21" s="27">
        <v>45.957409383317518</v>
      </c>
    </row>
    <row r="22" spans="1:5" x14ac:dyDescent="0.25">
      <c r="A22" s="24">
        <v>45872</v>
      </c>
      <c r="B22" s="27">
        <v>3422.2479441085138</v>
      </c>
      <c r="C22" s="27">
        <v>2</v>
      </c>
      <c r="D22" s="27">
        <v>37.117117151204894</v>
      </c>
      <c r="E22" s="27">
        <v>44.519538784930511</v>
      </c>
    </row>
    <row r="23" spans="1:5" x14ac:dyDescent="0.25">
      <c r="A23" s="24">
        <v>45903</v>
      </c>
      <c r="B23" s="27">
        <v>3518.0708865435522</v>
      </c>
      <c r="C23" s="27">
        <v>2.8</v>
      </c>
      <c r="D23" s="27">
        <v>36.189755006220906</v>
      </c>
      <c r="E23" s="27">
        <v>43.15340915383166</v>
      </c>
    </row>
    <row r="24" spans="1:5" x14ac:dyDescent="0.25">
      <c r="A24" s="24">
        <v>45933</v>
      </c>
      <c r="B24" s="27">
        <v>3613.058800480228</v>
      </c>
      <c r="C24" s="27">
        <v>2.7</v>
      </c>
      <c r="D24" s="27">
        <v>35.26777407290993</v>
      </c>
      <c r="E24" s="27">
        <v>41.747610630829882</v>
      </c>
    </row>
    <row r="25" spans="1:5" ht="13" thickBot="1" x14ac:dyDescent="0.3">
      <c r="A25" s="24">
        <v>45964</v>
      </c>
      <c r="B25" s="27">
        <v>3685.3199764898327</v>
      </c>
      <c r="C25" s="27">
        <v>2</v>
      </c>
      <c r="D25" s="27">
        <v>34.345793139598982</v>
      </c>
      <c r="E25" s="27">
        <v>40.361210451497406</v>
      </c>
    </row>
    <row r="26" spans="1:5" ht="13.5" thickBot="1" x14ac:dyDescent="0.35">
      <c r="A26" s="25">
        <v>45994</v>
      </c>
      <c r="B26" s="17">
        <v>3759.0263760196294</v>
      </c>
      <c r="C26" s="17">
        <v>2</v>
      </c>
      <c r="D26" s="17">
        <v>33.041465050865007</v>
      </c>
      <c r="E26" s="17">
        <v>38.893154549617037</v>
      </c>
    </row>
    <row r="27" spans="1:5" x14ac:dyDescent="0.25">
      <c r="A27" s="24">
        <v>46025</v>
      </c>
      <c r="B27" s="27">
        <v>3853.0020354201197</v>
      </c>
      <c r="C27" s="27">
        <v>2.5</v>
      </c>
      <c r="D27" s="27">
        <v>32.011134246986074</v>
      </c>
      <c r="E27" s="27">
        <v>37.668298564763681</v>
      </c>
    </row>
    <row r="28" spans="1:5" x14ac:dyDescent="0.25">
      <c r="A28" s="24">
        <v>46056</v>
      </c>
      <c r="B28" s="27">
        <v>3930.0620761285222</v>
      </c>
      <c r="C28" s="27">
        <v>2</v>
      </c>
      <c r="D28" s="27">
        <v>31.495465753833773</v>
      </c>
      <c r="E28" s="27">
        <v>36.629374510810145</v>
      </c>
    </row>
    <row r="29" spans="1:5" x14ac:dyDescent="0.25">
      <c r="A29" s="24">
        <v>46084</v>
      </c>
      <c r="B29" s="27">
        <v>4008.6633176510927</v>
      </c>
      <c r="C29" s="27">
        <v>2</v>
      </c>
      <c r="D29" s="27">
        <v>30.981811590732853</v>
      </c>
      <c r="E29" s="27">
        <v>35.646104063412331</v>
      </c>
    </row>
    <row r="30" spans="1:5" x14ac:dyDescent="0.25">
      <c r="A30" s="24">
        <v>46115</v>
      </c>
      <c r="B30" s="27">
        <v>4092.8452473217653</v>
      </c>
      <c r="C30" s="27">
        <v>2.1</v>
      </c>
      <c r="D30" s="27">
        <v>30.343498668750723</v>
      </c>
      <c r="E30" s="27">
        <v>34.684936194311163</v>
      </c>
    </row>
    <row r="31" spans="1:5" x14ac:dyDescent="0.25">
      <c r="A31" s="24">
        <v>46145</v>
      </c>
      <c r="B31" s="27">
        <v>4174.7021522682007</v>
      </c>
      <c r="C31" s="27">
        <v>2</v>
      </c>
      <c r="D31" s="27">
        <v>29.707676724025124</v>
      </c>
      <c r="E31" s="27">
        <v>33.770848386395727</v>
      </c>
    </row>
    <row r="32" spans="1:5" x14ac:dyDescent="0.25">
      <c r="A32" s="24">
        <v>46176</v>
      </c>
      <c r="B32" s="27">
        <v>4233.1479823999553</v>
      </c>
      <c r="C32" s="27">
        <v>1.4</v>
      </c>
      <c r="D32" s="27">
        <v>28.818397843449063</v>
      </c>
      <c r="E32" s="27">
        <v>32.874517190751632</v>
      </c>
    </row>
    <row r="33" spans="1:5" x14ac:dyDescent="0.25">
      <c r="A33" s="24">
        <v>46206</v>
      </c>
      <c r="B33" s="27">
        <v>4292.4120541535549</v>
      </c>
      <c r="C33" s="27">
        <v>1.4</v>
      </c>
      <c r="D33" s="27">
        <v>27.935215879781939</v>
      </c>
      <c r="E33" s="27">
        <v>32.012366224778631</v>
      </c>
    </row>
    <row r="34" spans="1:5" x14ac:dyDescent="0.25">
      <c r="A34" s="24">
        <v>46237</v>
      </c>
      <c r="B34" s="27">
        <v>4343.9209988033972</v>
      </c>
      <c r="C34" s="27">
        <v>1.2</v>
      </c>
      <c r="D34" s="27">
        <v>26.931802421901274</v>
      </c>
      <c r="E34" s="27">
        <v>31.180406380149517</v>
      </c>
    </row>
    <row r="35" spans="1:5" x14ac:dyDescent="0.25">
      <c r="A35" s="24">
        <v>46268</v>
      </c>
      <c r="B35" s="27">
        <v>4426.4554977806611</v>
      </c>
      <c r="C35" s="27">
        <v>1.9</v>
      </c>
      <c r="D35" s="27">
        <v>25.820531778129752</v>
      </c>
      <c r="E35" s="27">
        <v>30.324456223356798</v>
      </c>
    </row>
    <row r="36" spans="1:5" x14ac:dyDescent="0.25">
      <c r="A36" s="24">
        <v>46298</v>
      </c>
      <c r="B36" s="27">
        <v>4506.1316967407129</v>
      </c>
      <c r="C36" s="27">
        <v>1.8</v>
      </c>
      <c r="D36" s="27">
        <v>24.717917575595028</v>
      </c>
      <c r="E36" s="27">
        <v>29.445990532554479</v>
      </c>
    </row>
    <row r="37" spans="1:5" ht="13" thickBot="1" x14ac:dyDescent="0.3">
      <c r="A37" s="24">
        <v>46329</v>
      </c>
      <c r="B37" s="27">
        <v>4569.2175404950831</v>
      </c>
      <c r="C37" s="27">
        <v>1.4</v>
      </c>
      <c r="D37" s="27">
        <v>23.984282766326825</v>
      </c>
      <c r="E37" s="27">
        <v>28.585949107119333</v>
      </c>
    </row>
    <row r="38" spans="1:5" ht="13.5" thickBot="1" x14ac:dyDescent="0.35">
      <c r="A38" s="25">
        <v>46359</v>
      </c>
      <c r="B38" s="17">
        <v>4624.0481509810243</v>
      </c>
      <c r="C38" s="17">
        <v>1.2</v>
      </c>
      <c r="D38" s="17">
        <v>23.011857019139946</v>
      </c>
      <c r="E38" s="17">
        <v>27.746674974598861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D578-B074-4E5B-B787-E14E49A39973}">
  <sheetPr>
    <tabColor theme="6"/>
  </sheetPr>
  <dimension ref="C2:Z12"/>
  <sheetViews>
    <sheetView showGridLines="0" topLeftCell="O1" workbookViewId="0">
      <selection activeCell="AB11" sqref="AB11"/>
    </sheetView>
  </sheetViews>
  <sheetFormatPr defaultRowHeight="12.5" x14ac:dyDescent="0.25"/>
  <cols>
    <col min="3" max="3" width="6.7265625" bestFit="1" customWidth="1"/>
    <col min="4" max="5" width="11.1796875" bestFit="1" customWidth="1"/>
    <col min="6" max="6" width="6" bestFit="1" customWidth="1"/>
    <col min="7" max="7" width="11" bestFit="1" customWidth="1"/>
    <col min="9" max="9" width="6.7265625" bestFit="1" customWidth="1"/>
    <col min="10" max="11" width="11.1796875" bestFit="1" customWidth="1"/>
    <col min="12" max="12" width="7.81640625" bestFit="1" customWidth="1"/>
    <col min="13" max="13" width="11" bestFit="1" customWidth="1"/>
    <col min="15" max="15" width="6.7265625" bestFit="1" customWidth="1"/>
    <col min="16" max="17" width="11.1796875" bestFit="1" customWidth="1"/>
    <col min="18" max="18" width="6.453125" bestFit="1" customWidth="1"/>
    <col min="19" max="19" width="11" bestFit="1" customWidth="1"/>
    <col min="20" max="20" width="11" customWidth="1"/>
    <col min="21" max="21" width="6.26953125" bestFit="1" customWidth="1"/>
    <col min="22" max="23" width="9.90625" bestFit="1" customWidth="1"/>
    <col min="25" max="25" width="10.36328125" customWidth="1"/>
  </cols>
  <sheetData>
    <row r="2" spans="3:26" x14ac:dyDescent="0.25">
      <c r="E2" t="s">
        <v>26</v>
      </c>
      <c r="K2" t="s">
        <v>24</v>
      </c>
      <c r="Q2" t="s">
        <v>25</v>
      </c>
    </row>
    <row r="3" spans="3:26" ht="13" x14ac:dyDescent="0.3">
      <c r="C3" s="54" t="s">
        <v>18</v>
      </c>
      <c r="D3" s="54"/>
      <c r="E3" s="54"/>
      <c r="F3" s="54"/>
      <c r="G3" s="54"/>
      <c r="I3" s="54" t="s">
        <v>22</v>
      </c>
      <c r="J3" s="54"/>
      <c r="K3" s="54"/>
      <c r="L3" s="54"/>
      <c r="M3" s="54"/>
      <c r="O3" s="54" t="s">
        <v>23</v>
      </c>
      <c r="P3" s="54"/>
      <c r="Q3" s="54"/>
      <c r="R3" s="54"/>
      <c r="S3" s="54"/>
      <c r="U3" s="54" t="s">
        <v>27</v>
      </c>
      <c r="V3" s="54"/>
      <c r="W3" s="54"/>
      <c r="X3" s="54"/>
      <c r="Y3" s="54"/>
    </row>
    <row r="5" spans="3:26" s="41" customFormat="1" ht="26.5" thickBot="1" x14ac:dyDescent="0.35">
      <c r="D5" s="42" t="s">
        <v>19</v>
      </c>
      <c r="E5" s="42" t="s">
        <v>0</v>
      </c>
      <c r="F5" s="42" t="s">
        <v>20</v>
      </c>
      <c r="G5" s="42" t="s">
        <v>21</v>
      </c>
      <c r="J5" s="42" t="s">
        <v>19</v>
      </c>
      <c r="K5" s="42" t="s">
        <v>0</v>
      </c>
      <c r="L5" s="42" t="s">
        <v>20</v>
      </c>
      <c r="M5" s="42" t="s">
        <v>21</v>
      </c>
      <c r="P5" s="42" t="s">
        <v>19</v>
      </c>
      <c r="Q5" s="42" t="s">
        <v>0</v>
      </c>
      <c r="R5" s="42" t="s">
        <v>20</v>
      </c>
      <c r="S5" s="42" t="s">
        <v>21</v>
      </c>
      <c r="T5"/>
      <c r="U5" s="42" t="s">
        <v>28</v>
      </c>
      <c r="V5" s="42" t="s">
        <v>19</v>
      </c>
      <c r="W5" s="42" t="s">
        <v>0</v>
      </c>
      <c r="X5" s="42" t="s">
        <v>20</v>
      </c>
      <c r="Y5" s="42" t="s">
        <v>21</v>
      </c>
    </row>
    <row r="6" spans="3:26" ht="13.5" thickBot="1" x14ac:dyDescent="0.35">
      <c r="C6" s="25">
        <v>45629</v>
      </c>
      <c r="D6" s="43">
        <v>41.659814405463443</v>
      </c>
      <c r="E6" s="43">
        <v>44.635359006972422</v>
      </c>
      <c r="F6" s="46">
        <v>0.57920000000000005</v>
      </c>
      <c r="G6" s="40">
        <v>0.41499999999999998</v>
      </c>
      <c r="I6" s="25">
        <v>45629</v>
      </c>
      <c r="J6" s="47">
        <f>Kur_Baz!$B$15</f>
        <v>40</v>
      </c>
      <c r="K6" s="47">
        <f>Kur_Baz!$E$15</f>
        <v>44.800000000000004</v>
      </c>
      <c r="L6" s="48">
        <f>Üfe_Baz!$D$14/100</f>
        <v>0.51018685054298674</v>
      </c>
      <c r="M6" s="40">
        <v>0.35899999999999999</v>
      </c>
      <c r="O6" s="25">
        <v>45629</v>
      </c>
      <c r="P6" s="47">
        <f>Kur_Alternatif!$B$15</f>
        <v>46</v>
      </c>
      <c r="Q6" s="47">
        <f>Kur_Alternatif!$E$15</f>
        <v>49.680000000000007</v>
      </c>
      <c r="R6" s="49">
        <f>Üfe_Alternatif!$D$14/100</f>
        <v>0.62239541455865055</v>
      </c>
      <c r="S6" s="40">
        <v>0.56299999999999994</v>
      </c>
      <c r="U6" s="25">
        <v>45629</v>
      </c>
      <c r="V6" s="47">
        <f>P6-J6</f>
        <v>6</v>
      </c>
      <c r="W6" s="47">
        <f t="shared" ref="W6:W12" si="0">Q6-K6</f>
        <v>4.8800000000000026</v>
      </c>
      <c r="X6" s="49">
        <f t="shared" ref="X6:X12" si="1">R6-L6</f>
        <v>0.11220856401566381</v>
      </c>
      <c r="Y6" s="40">
        <f t="shared" ref="Y6:Y12" si="2">S6-M6</f>
        <v>0.20399999999999996</v>
      </c>
      <c r="Z6" s="50"/>
    </row>
    <row r="7" spans="3:26" ht="13.5" thickBot="1" x14ac:dyDescent="0.35">
      <c r="C7" s="25">
        <v>45994</v>
      </c>
      <c r="D7" s="43">
        <v>53.632938224597808</v>
      </c>
      <c r="E7" s="43">
        <v>57.463660998445256</v>
      </c>
      <c r="F7" s="46">
        <v>0.33379999999999999</v>
      </c>
      <c r="G7" s="40">
        <f>(D7/D6)-1</f>
        <v>0.28740223618385019</v>
      </c>
      <c r="I7" s="25">
        <v>45994</v>
      </c>
      <c r="J7" s="47">
        <f>Kur_Baz!$B$27</f>
        <v>46</v>
      </c>
      <c r="K7" s="47">
        <f>Kur_Baz!$E$27</f>
        <v>52.9</v>
      </c>
      <c r="L7" s="48">
        <f>Üfe_Baz!$D$26/100</f>
        <v>0.32365699638967382</v>
      </c>
      <c r="M7" s="44">
        <f>(J7/J6)-1</f>
        <v>0.14999999999999991</v>
      </c>
      <c r="O7" s="25">
        <v>45994</v>
      </c>
      <c r="P7" s="47">
        <f>Kur_Alternatif!$B$27</f>
        <v>52</v>
      </c>
      <c r="Q7" s="47">
        <f>Kur_Alternatif!$E$27</f>
        <v>57.2</v>
      </c>
      <c r="R7" s="49">
        <f>Üfe_Alternatif!$D$26/100</f>
        <v>0.38149012707533636</v>
      </c>
      <c r="S7" s="44">
        <f>(P7/P6)-1</f>
        <v>0.13043478260869557</v>
      </c>
      <c r="U7" s="25">
        <v>45994</v>
      </c>
      <c r="V7" s="47">
        <f t="shared" ref="V7:V12" si="3">P7-J7</f>
        <v>6</v>
      </c>
      <c r="W7" s="47">
        <f t="shared" si="0"/>
        <v>4.3000000000000043</v>
      </c>
      <c r="X7" s="49">
        <f t="shared" si="1"/>
        <v>5.7833130685662537E-2</v>
      </c>
      <c r="Y7" s="44">
        <f t="shared" si="2"/>
        <v>-1.9565217391304346E-2</v>
      </c>
      <c r="Z7" s="50"/>
    </row>
    <row r="8" spans="3:26" ht="13.5" thickBot="1" x14ac:dyDescent="0.35">
      <c r="C8" s="25">
        <v>46359</v>
      </c>
      <c r="D8" s="43">
        <v>60.594088201809264</v>
      </c>
      <c r="E8" s="43">
        <v>64.922009835771405</v>
      </c>
      <c r="F8" s="46">
        <v>0.13653032230168</v>
      </c>
      <c r="G8" s="40">
        <f t="shared" ref="G8:G12" si="4">(D8/D7)-1</f>
        <v>0.12979244113123833</v>
      </c>
      <c r="I8" s="25">
        <v>46359</v>
      </c>
      <c r="J8" s="47">
        <f>Kur_Baz!$B$39</f>
        <v>49</v>
      </c>
      <c r="K8" s="47">
        <f>Kur_Baz!$E$39</f>
        <v>57.82</v>
      </c>
      <c r="L8" s="48">
        <f>Üfe_Baz!$D$38/100</f>
        <v>0.20277764210960014</v>
      </c>
      <c r="M8" s="44">
        <f t="shared" ref="M8:M12" si="5">(J8/J7)-1</f>
        <v>6.5217391304347894E-2</v>
      </c>
      <c r="O8" s="25">
        <v>46359</v>
      </c>
      <c r="P8" s="47">
        <f>Kur_Alternatif!$B$39</f>
        <v>56</v>
      </c>
      <c r="Q8" s="47">
        <f>Kur_Alternatif!$E$39</f>
        <v>62.720000000000006</v>
      </c>
      <c r="R8" s="49">
        <f>Üfe_Alternatif!$D$38/100</f>
        <v>0.22955641616782163</v>
      </c>
      <c r="S8" s="44">
        <f t="shared" ref="S8:S12" si="6">(P8/P7)-1</f>
        <v>7.6923076923076872E-2</v>
      </c>
      <c r="U8" s="25">
        <v>46359</v>
      </c>
      <c r="V8" s="47">
        <f t="shared" si="3"/>
        <v>7</v>
      </c>
      <c r="W8" s="47">
        <f t="shared" si="0"/>
        <v>4.9000000000000057</v>
      </c>
      <c r="X8" s="49">
        <f t="shared" si="1"/>
        <v>2.6778774058221488E-2</v>
      </c>
      <c r="Y8" s="44">
        <f t="shared" si="2"/>
        <v>1.1705685618728978E-2</v>
      </c>
      <c r="Z8" s="50"/>
    </row>
    <row r="9" spans="3:26" ht="13.5" thickBot="1" x14ac:dyDescent="0.35">
      <c r="C9" s="25">
        <v>46724</v>
      </c>
      <c r="D9" s="43">
        <v>68.867018593578678</v>
      </c>
      <c r="E9" s="43">
        <v>73.785832763122116</v>
      </c>
      <c r="F9" s="46">
        <v>0.13653032230168</v>
      </c>
      <c r="G9" s="40">
        <f t="shared" si="4"/>
        <v>0.13653032230167961</v>
      </c>
      <c r="I9" s="25">
        <v>46724</v>
      </c>
      <c r="J9" s="21">
        <f>Kur_Baz!$B$51</f>
        <v>55.689985792782309</v>
      </c>
      <c r="K9" s="21">
        <f>Kur_Baz!$E$51</f>
        <v>65.714183235483134</v>
      </c>
      <c r="L9" s="45">
        <f>Üfe_Baz!$D$50/100</f>
        <v>0.13653032230168005</v>
      </c>
      <c r="M9" s="44">
        <f t="shared" si="5"/>
        <v>0.13653032230167983</v>
      </c>
      <c r="O9" s="25">
        <v>46724</v>
      </c>
      <c r="P9" s="21">
        <f>Kur_Alternatif!$B$51</f>
        <v>67.355547958137592</v>
      </c>
      <c r="Q9" s="21">
        <f>Kur_Alternatif!$E$51</f>
        <v>75.438213713114123</v>
      </c>
      <c r="R9" s="46">
        <f>Üfe_Alternatif!$D$50/100</f>
        <v>0.20277764210960014</v>
      </c>
      <c r="S9" s="44">
        <f t="shared" si="6"/>
        <v>0.20277764210959992</v>
      </c>
      <c r="U9" s="25">
        <v>46724</v>
      </c>
      <c r="V9" s="21">
        <f t="shared" si="3"/>
        <v>11.665562165355283</v>
      </c>
      <c r="W9" s="21">
        <f t="shared" si="0"/>
        <v>9.7240304776309898</v>
      </c>
      <c r="X9" s="46">
        <f t="shared" si="1"/>
        <v>6.6247319807920091E-2</v>
      </c>
      <c r="Y9" s="44">
        <f t="shared" si="2"/>
        <v>6.6247319807920091E-2</v>
      </c>
      <c r="Z9" s="50"/>
    </row>
    <row r="10" spans="3:26" ht="13.5" thickBot="1" x14ac:dyDescent="0.35">
      <c r="C10" s="25">
        <v>47090</v>
      </c>
      <c r="D10" s="43">
        <v>78.269454838115763</v>
      </c>
      <c r="E10" s="43">
        <v>83.859836291568996</v>
      </c>
      <c r="F10" s="46">
        <v>0.13653032230168</v>
      </c>
      <c r="G10" s="40">
        <f t="shared" si="4"/>
        <v>0.13653032230168005</v>
      </c>
      <c r="I10" s="25">
        <v>47090</v>
      </c>
      <c r="J10" s="21">
        <f>Kur_Baz!$B$63</f>
        <v>63.29335750204686</v>
      </c>
      <c r="K10" s="21">
        <f>Kur_Baz!$E$63</f>
        <v>74.686161852415296</v>
      </c>
      <c r="L10" s="45">
        <f>Üfe_Baz!$D$62/100</f>
        <v>0.13653032230167983</v>
      </c>
      <c r="M10" s="44">
        <f t="shared" si="5"/>
        <v>0.13653032230168005</v>
      </c>
      <c r="O10" s="25">
        <v>47090</v>
      </c>
      <c r="P10" s="21">
        <f>Kur_Alternatif!$B$63</f>
        <v>81.01374715608884</v>
      </c>
      <c r="Q10" s="21">
        <f>Kur_Alternatif!$E$63</f>
        <v>90.735396814819509</v>
      </c>
      <c r="R10" s="46">
        <f>Üfe_Alternatif!$D$62/100</f>
        <v>0.20277764210960014</v>
      </c>
      <c r="S10" s="44">
        <f t="shared" si="6"/>
        <v>0.20277764210960036</v>
      </c>
      <c r="U10" s="25">
        <v>47090</v>
      </c>
      <c r="V10" s="21">
        <f t="shared" si="3"/>
        <v>17.720389654041981</v>
      </c>
      <c r="W10" s="21">
        <f t="shared" si="0"/>
        <v>16.049234962404213</v>
      </c>
      <c r="X10" s="46">
        <f t="shared" si="1"/>
        <v>6.6247319807920313E-2</v>
      </c>
      <c r="Y10" s="44">
        <f t="shared" si="2"/>
        <v>6.6247319807920313E-2</v>
      </c>
      <c r="Z10" s="50"/>
    </row>
    <row r="11" spans="3:26" ht="13.5" thickBot="1" x14ac:dyDescent="0.35">
      <c r="C11" s="25">
        <v>47455</v>
      </c>
      <c r="D11" s="43">
        <v>88.955608733540458</v>
      </c>
      <c r="E11" s="43">
        <v>95.309246768622998</v>
      </c>
      <c r="F11" s="46">
        <v>0.13653032230168</v>
      </c>
      <c r="G11" s="40">
        <f t="shared" si="4"/>
        <v>0.13653032230167961</v>
      </c>
      <c r="I11" s="25">
        <v>47455</v>
      </c>
      <c r="J11" s="21">
        <f>Kur_Baz!$B$75</f>
        <v>71.934820001356741</v>
      </c>
      <c r="K11" s="21">
        <f>Kur_Baz!$E$75</f>
        <v>84.883087601600963</v>
      </c>
      <c r="L11" s="45">
        <f>Üfe_Baz!$D$74/100</f>
        <v>0.13653032230167983</v>
      </c>
      <c r="M11" s="44">
        <f t="shared" si="5"/>
        <v>0.13653032230167939</v>
      </c>
      <c r="O11" s="25">
        <v>47455</v>
      </c>
      <c r="P11" s="21">
        <f>Kur_Alternatif!$B$75</f>
        <v>97.441523782863868</v>
      </c>
      <c r="Q11" s="21">
        <f>Kur_Alternatif!$E$75</f>
        <v>109.13450663680753</v>
      </c>
      <c r="R11" s="46">
        <f>Üfe_Alternatif!$D$74/100</f>
        <v>0.20277764210959995</v>
      </c>
      <c r="S11" s="44">
        <f t="shared" si="6"/>
        <v>0.20277764210960014</v>
      </c>
      <c r="U11" s="25">
        <v>47455</v>
      </c>
      <c r="V11" s="21">
        <f t="shared" si="3"/>
        <v>25.506703781507127</v>
      </c>
      <c r="W11" s="21">
        <f t="shared" si="0"/>
        <v>24.251419035206567</v>
      </c>
      <c r="X11" s="46">
        <f t="shared" si="1"/>
        <v>6.6247319807920119E-2</v>
      </c>
      <c r="Y11" s="44">
        <f t="shared" si="2"/>
        <v>6.6247319807920757E-2</v>
      </c>
      <c r="Z11" s="50"/>
    </row>
    <row r="12" spans="3:26" ht="13.5" thickBot="1" x14ac:dyDescent="0.35">
      <c r="C12" s="25">
        <v>47820</v>
      </c>
      <c r="D12" s="43">
        <v>101.10074666447288</v>
      </c>
      <c r="E12" s="43">
        <v>108.32184894827341</v>
      </c>
      <c r="F12" s="46">
        <v>0.13653032230168</v>
      </c>
      <c r="G12" s="40">
        <f t="shared" si="4"/>
        <v>0.13653032230168005</v>
      </c>
      <c r="I12" s="25">
        <v>47820</v>
      </c>
      <c r="J12" s="21">
        <f>Kur_Baz!$B$87</f>
        <v>81.756104160855301</v>
      </c>
      <c r="K12" s="21">
        <f>Kur_Baz!$E$87</f>
        <v>96.472202909809283</v>
      </c>
      <c r="L12" s="45">
        <f>Üfe_Baz!$D$86/100</f>
        <v>0.13653032230167961</v>
      </c>
      <c r="M12" s="44">
        <f t="shared" si="5"/>
        <v>0.13653032230167983</v>
      </c>
      <c r="O12" s="25">
        <v>47820</v>
      </c>
      <c r="P12" s="21">
        <f>Kur_Alternatif!$B$87</f>
        <v>117.20048621911955</v>
      </c>
      <c r="Q12" s="21">
        <f>Kur_Alternatif!$E$87</f>
        <v>131.26454456541387</v>
      </c>
      <c r="R12" s="46">
        <f>Üfe_Alternatif!$D$86/100</f>
        <v>0.20277764210959995</v>
      </c>
      <c r="S12" s="44">
        <f t="shared" si="6"/>
        <v>0.20277764210960036</v>
      </c>
      <c r="U12" s="25">
        <v>47820</v>
      </c>
      <c r="V12" s="21">
        <f t="shared" si="3"/>
        <v>35.444382058264253</v>
      </c>
      <c r="W12" s="21">
        <f t="shared" si="0"/>
        <v>34.792341655604588</v>
      </c>
      <c r="X12" s="46">
        <f t="shared" si="1"/>
        <v>6.6247319807920341E-2</v>
      </c>
      <c r="Y12" s="44">
        <f t="shared" si="2"/>
        <v>6.6247319807920535E-2</v>
      </c>
      <c r="Z12" s="50"/>
    </row>
  </sheetData>
  <mergeCells count="4">
    <mergeCell ref="C3:G3"/>
    <mergeCell ref="I3:M3"/>
    <mergeCell ref="O3:S3"/>
    <mergeCell ref="U3:Y3"/>
  </mergeCells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N87"/>
  <sheetViews>
    <sheetView tabSelected="1" workbookViewId="0">
      <selection activeCell="C19" sqref="C19"/>
    </sheetView>
  </sheetViews>
  <sheetFormatPr defaultRowHeight="12.5" x14ac:dyDescent="0.25"/>
  <cols>
    <col min="2" max="7" width="11.26953125" bestFit="1" customWidth="1"/>
    <col min="8" max="8" width="10.453125" bestFit="1" customWidth="1"/>
    <col min="9" max="9" width="6.7265625" customWidth="1"/>
  </cols>
  <sheetData>
    <row r="1" spans="1:8" ht="13.5" thickBot="1" x14ac:dyDescent="0.35">
      <c r="A1" s="51" t="s">
        <v>13</v>
      </c>
      <c r="B1" s="52"/>
      <c r="C1" s="52"/>
      <c r="D1" s="52"/>
      <c r="E1" s="52"/>
      <c r="F1" s="52"/>
      <c r="G1" s="52"/>
      <c r="H1" s="53"/>
    </row>
    <row r="2" spans="1:8" ht="13" x14ac:dyDescent="0.3">
      <c r="A2" s="3"/>
      <c r="B2" s="55" t="s">
        <v>11</v>
      </c>
      <c r="C2" s="56"/>
      <c r="D2" s="57"/>
      <c r="E2" s="55" t="s">
        <v>0</v>
      </c>
      <c r="F2" s="56"/>
      <c r="G2" s="57"/>
      <c r="H2" s="16" t="s">
        <v>12</v>
      </c>
    </row>
    <row r="3" spans="1:8" ht="25.5" thickBot="1" x14ac:dyDescent="0.35">
      <c r="A3" s="4"/>
      <c r="B3" s="10" t="s">
        <v>1</v>
      </c>
      <c r="C3" s="11" t="s">
        <v>2</v>
      </c>
      <c r="D3" s="12" t="s">
        <v>3</v>
      </c>
      <c r="E3" s="13" t="s">
        <v>1</v>
      </c>
      <c r="F3" s="11" t="s">
        <v>2</v>
      </c>
      <c r="G3" s="14" t="s">
        <v>3</v>
      </c>
      <c r="H3" s="15" t="s">
        <v>6</v>
      </c>
    </row>
    <row r="4" spans="1:8" x14ac:dyDescent="0.25">
      <c r="A4" s="9">
        <v>45292</v>
      </c>
      <c r="B4" s="7">
        <v>30.32245</v>
      </c>
      <c r="C4" s="28">
        <v>30.065711363599998</v>
      </c>
      <c r="D4" s="6"/>
      <c r="E4" s="7">
        <v>32.817950000000003</v>
      </c>
      <c r="F4" s="28">
        <v>32.793534090900003</v>
      </c>
      <c r="G4" s="6"/>
      <c r="H4" s="8">
        <v>1.0907554091</v>
      </c>
    </row>
    <row r="5" spans="1:8" x14ac:dyDescent="0.25">
      <c r="A5" s="9">
        <v>45323</v>
      </c>
      <c r="B5" s="7">
        <v>31.187799999999999</v>
      </c>
      <c r="C5" s="28">
        <v>30.773007142899999</v>
      </c>
      <c r="D5" s="6"/>
      <c r="E5" s="7">
        <v>33.798999999999999</v>
      </c>
      <c r="F5" s="28">
        <v>33.213654761900003</v>
      </c>
      <c r="G5" s="6"/>
      <c r="H5" s="8">
        <v>1.0792972857000001</v>
      </c>
    </row>
    <row r="6" spans="1:8" x14ac:dyDescent="0.25">
      <c r="A6" s="9">
        <v>45352</v>
      </c>
      <c r="B6" s="7">
        <v>32.314500000000002</v>
      </c>
      <c r="C6" s="28">
        <v>32.011633333299997</v>
      </c>
      <c r="D6" s="6">
        <v>30.950117279933334</v>
      </c>
      <c r="E6" s="7">
        <v>34.833649999999999</v>
      </c>
      <c r="F6" s="28">
        <v>34.794269047599997</v>
      </c>
      <c r="G6" s="6">
        <v>33.600485966800001</v>
      </c>
      <c r="H6" s="8">
        <v>1.0869248571000001</v>
      </c>
    </row>
    <row r="7" spans="1:8" x14ac:dyDescent="0.25">
      <c r="A7" s="9">
        <v>45383</v>
      </c>
      <c r="B7" s="7">
        <v>32.338200000000001</v>
      </c>
      <c r="C7" s="28">
        <v>32.317414705899999</v>
      </c>
      <c r="D7" s="6"/>
      <c r="E7" s="7">
        <v>34.654200000000003</v>
      </c>
      <c r="F7" s="28">
        <v>34.652341176500002</v>
      </c>
      <c r="G7" s="6"/>
      <c r="H7" s="8">
        <v>1.0722898824</v>
      </c>
    </row>
    <row r="8" spans="1:8" x14ac:dyDescent="0.25">
      <c r="A8" s="9">
        <v>45413</v>
      </c>
      <c r="B8" s="7">
        <v>32.162849999999999</v>
      </c>
      <c r="C8" s="28">
        <v>32.210918181799997</v>
      </c>
      <c r="D8" s="6"/>
      <c r="E8" s="7">
        <v>34.859650000000002</v>
      </c>
      <c r="F8" s="28">
        <v>34.823109090899997</v>
      </c>
      <c r="G8" s="6"/>
      <c r="H8" s="8">
        <v>1.0811014544999999</v>
      </c>
    </row>
    <row r="9" spans="1:8" x14ac:dyDescent="0.25">
      <c r="A9" s="9">
        <v>45444</v>
      </c>
      <c r="B9" s="18">
        <v>33.282442857142854</v>
      </c>
      <c r="C9" s="26">
        <v>32.722646428571423</v>
      </c>
      <c r="D9" s="19">
        <v>32.416993105423806</v>
      </c>
      <c r="E9" s="18">
        <v>36.244998679281629</v>
      </c>
      <c r="F9" s="26">
        <v>35.552324339640819</v>
      </c>
      <c r="G9" s="19">
        <v>35.009258202346935</v>
      </c>
      <c r="H9" s="20">
        <v>1.0864302857142856</v>
      </c>
    </row>
    <row r="10" spans="1:8" x14ac:dyDescent="0.25">
      <c r="A10" s="9">
        <v>45474</v>
      </c>
      <c r="B10" s="18">
        <v>34.402035714285709</v>
      </c>
      <c r="C10" s="26">
        <v>33.842239285714285</v>
      </c>
      <c r="D10" s="19"/>
      <c r="E10" s="18">
        <v>37.641921146326531</v>
      </c>
      <c r="F10" s="26">
        <v>36.94345991280408</v>
      </c>
      <c r="G10" s="19"/>
      <c r="H10" s="20">
        <v>1.0915948571428573</v>
      </c>
    </row>
    <row r="11" spans="1:8" x14ac:dyDescent="0.25">
      <c r="A11" s="9">
        <v>45505</v>
      </c>
      <c r="B11" s="18">
        <v>35.521628571428565</v>
      </c>
      <c r="C11" s="26">
        <v>34.961832142857133</v>
      </c>
      <c r="D11" s="19"/>
      <c r="E11" s="18">
        <v>39.050408047934695</v>
      </c>
      <c r="F11" s="26">
        <v>38.34616459713061</v>
      </c>
      <c r="G11" s="19"/>
      <c r="H11" s="20">
        <v>1.0967594285714286</v>
      </c>
    </row>
    <row r="12" spans="1:8" x14ac:dyDescent="0.25">
      <c r="A12" s="9">
        <v>45536</v>
      </c>
      <c r="B12" s="18">
        <v>36.64122142857142</v>
      </c>
      <c r="C12" s="26">
        <v>36.081424999999996</v>
      </c>
      <c r="D12" s="19">
        <v>34.961832142857141</v>
      </c>
      <c r="E12" s="18">
        <v>40.470459384106121</v>
      </c>
      <c r="F12" s="26">
        <v>39.760433716020408</v>
      </c>
      <c r="G12" s="19">
        <v>38.350019408651697</v>
      </c>
      <c r="H12" s="20">
        <v>1.1019240000000003</v>
      </c>
    </row>
    <row r="13" spans="1:8" x14ac:dyDescent="0.25">
      <c r="A13" s="9">
        <v>45566</v>
      </c>
      <c r="B13" s="18">
        <v>37.760814285714275</v>
      </c>
      <c r="C13" s="26">
        <v>37.201017857142844</v>
      </c>
      <c r="D13" s="19"/>
      <c r="E13" s="18">
        <v>41.902075154840816</v>
      </c>
      <c r="F13" s="26">
        <v>41.186267269473468</v>
      </c>
      <c r="G13" s="19"/>
      <c r="H13" s="20">
        <v>1.1070885714285716</v>
      </c>
    </row>
    <row r="14" spans="1:8" ht="13" thickBot="1" x14ac:dyDescent="0.3">
      <c r="A14" s="9">
        <v>45597</v>
      </c>
      <c r="B14" s="18">
        <v>38.880407142857131</v>
      </c>
      <c r="C14" s="26">
        <v>38.320610714285706</v>
      </c>
      <c r="D14" s="19"/>
      <c r="E14" s="18">
        <v>43.345255360138779</v>
      </c>
      <c r="F14" s="26">
        <v>42.623665257489797</v>
      </c>
      <c r="G14" s="19"/>
      <c r="H14" s="20">
        <v>1.1122531428571434</v>
      </c>
    </row>
    <row r="15" spans="1:8" ht="13.5" thickBot="1" x14ac:dyDescent="0.35">
      <c r="A15" s="5">
        <v>45627</v>
      </c>
      <c r="B15" s="21">
        <v>40</v>
      </c>
      <c r="C15" s="30">
        <v>39.440203571428569</v>
      </c>
      <c r="D15" s="22">
        <v>38.320610714285706</v>
      </c>
      <c r="E15" s="21">
        <v>44.800000000000004</v>
      </c>
      <c r="F15" s="30">
        <v>44.072627680069388</v>
      </c>
      <c r="G15" s="22">
        <v>42.627520069010885</v>
      </c>
      <c r="H15" s="23">
        <v>1.1174177142857147</v>
      </c>
    </row>
    <row r="16" spans="1:8" x14ac:dyDescent="0.25">
      <c r="A16" s="9">
        <v>45658</v>
      </c>
      <c r="B16" s="18">
        <v>40.5</v>
      </c>
      <c r="C16" s="26">
        <v>40.25</v>
      </c>
      <c r="D16" s="19"/>
      <c r="E16" s="18">
        <v>45.46125</v>
      </c>
      <c r="F16" s="26">
        <v>45.130625000000002</v>
      </c>
      <c r="G16" s="19"/>
      <c r="H16" s="20">
        <v>1.1212500000000001</v>
      </c>
    </row>
    <row r="17" spans="1:8" x14ac:dyDescent="0.25">
      <c r="A17" s="9">
        <v>45689</v>
      </c>
      <c r="B17" s="18">
        <v>41</v>
      </c>
      <c r="C17" s="26">
        <v>40.75</v>
      </c>
      <c r="D17" s="19"/>
      <c r="E17" s="18">
        <v>46.125</v>
      </c>
      <c r="F17" s="26">
        <v>45.793125000000003</v>
      </c>
      <c r="G17" s="19"/>
      <c r="H17" s="20">
        <v>1.12375</v>
      </c>
    </row>
    <row r="18" spans="1:8" x14ac:dyDescent="0.25">
      <c r="A18" s="9">
        <v>45717</v>
      </c>
      <c r="B18" s="18">
        <v>41.5</v>
      </c>
      <c r="C18" s="26">
        <v>41.25</v>
      </c>
      <c r="D18" s="19">
        <v>40.75</v>
      </c>
      <c r="E18" s="18">
        <v>46.791249999999998</v>
      </c>
      <c r="F18" s="26">
        <v>46.458124999999995</v>
      </c>
      <c r="G18" s="19">
        <v>45.793958333333336</v>
      </c>
      <c r="H18" s="20">
        <v>1.12625</v>
      </c>
    </row>
    <row r="19" spans="1:8" x14ac:dyDescent="0.25">
      <c r="A19" s="9">
        <v>45748</v>
      </c>
      <c r="B19" s="18">
        <v>42</v>
      </c>
      <c r="C19" s="26">
        <v>41.75</v>
      </c>
      <c r="D19" s="19"/>
      <c r="E19" s="18">
        <v>47.459999999999994</v>
      </c>
      <c r="F19" s="26">
        <v>47.125624999999999</v>
      </c>
      <c r="G19" s="19"/>
      <c r="H19" s="20">
        <v>1.1287499999999999</v>
      </c>
    </row>
    <row r="20" spans="1:8" x14ac:dyDescent="0.25">
      <c r="A20" s="9">
        <v>45778</v>
      </c>
      <c r="B20" s="18">
        <v>42.5</v>
      </c>
      <c r="C20" s="26">
        <v>42.25</v>
      </c>
      <c r="D20" s="19"/>
      <c r="E20" s="18">
        <v>48.131249999999994</v>
      </c>
      <c r="F20" s="26">
        <v>47.795624999999994</v>
      </c>
      <c r="G20" s="19"/>
      <c r="H20" s="20">
        <v>1.1312499999999999</v>
      </c>
    </row>
    <row r="21" spans="1:8" x14ac:dyDescent="0.25">
      <c r="A21" s="9">
        <v>45809</v>
      </c>
      <c r="B21" s="18">
        <v>43</v>
      </c>
      <c r="C21" s="26">
        <v>42.75</v>
      </c>
      <c r="D21" s="19">
        <v>42.25</v>
      </c>
      <c r="E21" s="18">
        <v>48.804999999999993</v>
      </c>
      <c r="F21" s="26">
        <v>48.468124999999993</v>
      </c>
      <c r="G21" s="19">
        <v>47.796458333333327</v>
      </c>
      <c r="H21" s="20">
        <v>1.1337499999999998</v>
      </c>
    </row>
    <row r="22" spans="1:8" x14ac:dyDescent="0.25">
      <c r="A22" s="9">
        <v>45839</v>
      </c>
      <c r="B22" s="18">
        <v>43.5</v>
      </c>
      <c r="C22" s="26">
        <v>43.25</v>
      </c>
      <c r="D22" s="19"/>
      <c r="E22" s="18">
        <v>49.481249999999989</v>
      </c>
      <c r="F22" s="26">
        <v>49.143124999999991</v>
      </c>
      <c r="G22" s="19"/>
      <c r="H22" s="20">
        <v>1.1362499999999998</v>
      </c>
    </row>
    <row r="23" spans="1:8" x14ac:dyDescent="0.25">
      <c r="A23" s="9">
        <v>45870</v>
      </c>
      <c r="B23" s="18">
        <v>44</v>
      </c>
      <c r="C23" s="26">
        <v>43.75</v>
      </c>
      <c r="D23" s="19"/>
      <c r="E23" s="18">
        <v>50.159999999999982</v>
      </c>
      <c r="F23" s="26">
        <v>49.820624999999986</v>
      </c>
      <c r="G23" s="19"/>
      <c r="H23" s="20">
        <v>1.1387499999999997</v>
      </c>
    </row>
    <row r="24" spans="1:8" x14ac:dyDescent="0.25">
      <c r="A24" s="9">
        <v>45901</v>
      </c>
      <c r="B24" s="18">
        <v>44.5</v>
      </c>
      <c r="C24" s="26">
        <v>44.25</v>
      </c>
      <c r="D24" s="19">
        <v>43.75</v>
      </c>
      <c r="E24" s="18">
        <v>50.841249999999981</v>
      </c>
      <c r="F24" s="26">
        <v>50.500624999999985</v>
      </c>
      <c r="G24" s="19">
        <v>49.821458333333318</v>
      </c>
      <c r="H24" s="20">
        <v>1.1412499999999997</v>
      </c>
    </row>
    <row r="25" spans="1:8" x14ac:dyDescent="0.25">
      <c r="A25" s="9">
        <v>45931</v>
      </c>
      <c r="B25" s="18">
        <v>45</v>
      </c>
      <c r="C25" s="26">
        <v>44.75</v>
      </c>
      <c r="D25" s="19"/>
      <c r="E25" s="18">
        <v>51.524999999999977</v>
      </c>
      <c r="F25" s="26">
        <v>51.183124999999976</v>
      </c>
      <c r="G25" s="19"/>
      <c r="H25" s="20">
        <v>1.1437499999999996</v>
      </c>
    </row>
    <row r="26" spans="1:8" ht="13" thickBot="1" x14ac:dyDescent="0.3">
      <c r="A26" s="9">
        <v>45962</v>
      </c>
      <c r="B26" s="18">
        <v>45.5</v>
      </c>
      <c r="C26" s="26">
        <v>45.25</v>
      </c>
      <c r="D26" s="19"/>
      <c r="E26" s="18">
        <v>52.211249999999978</v>
      </c>
      <c r="F26" s="26">
        <v>51.868124999999978</v>
      </c>
      <c r="G26" s="19"/>
      <c r="H26" s="20">
        <v>1.1462499999999995</v>
      </c>
    </row>
    <row r="27" spans="1:8" ht="13.5" thickBot="1" x14ac:dyDescent="0.35">
      <c r="A27" s="5">
        <v>45992</v>
      </c>
      <c r="B27" s="21">
        <v>46</v>
      </c>
      <c r="C27" s="30">
        <v>45.75</v>
      </c>
      <c r="D27" s="22">
        <v>45.25</v>
      </c>
      <c r="E27" s="21">
        <v>52.9</v>
      </c>
      <c r="F27" s="30">
        <v>52.555624999999992</v>
      </c>
      <c r="G27" s="22">
        <v>51.868958333333318</v>
      </c>
      <c r="H27" s="23">
        <v>1.1487499999999997</v>
      </c>
    </row>
    <row r="28" spans="1:8" x14ac:dyDescent="0.25">
      <c r="A28" s="9">
        <v>46023</v>
      </c>
      <c r="B28" s="18">
        <v>46.25</v>
      </c>
      <c r="C28" s="26">
        <v>46.125</v>
      </c>
      <c r="D28" s="19"/>
      <c r="E28" s="18">
        <v>53.303124999999994</v>
      </c>
      <c r="F28" s="26">
        <v>53.1015625</v>
      </c>
      <c r="G28" s="19"/>
      <c r="H28" s="20">
        <v>1.1512499999999999</v>
      </c>
    </row>
    <row r="29" spans="1:8" x14ac:dyDescent="0.25">
      <c r="A29" s="9">
        <v>46054</v>
      </c>
      <c r="B29" s="18">
        <v>46.5</v>
      </c>
      <c r="C29" s="26">
        <v>46.375</v>
      </c>
      <c r="D29" s="19"/>
      <c r="E29" s="18">
        <v>53.707499999999989</v>
      </c>
      <c r="F29" s="26">
        <v>53.505312499999988</v>
      </c>
      <c r="G29" s="19"/>
      <c r="H29" s="20">
        <v>1.1537499999999998</v>
      </c>
    </row>
    <row r="30" spans="1:8" x14ac:dyDescent="0.25">
      <c r="A30" s="9">
        <v>46082</v>
      </c>
      <c r="B30" s="18">
        <v>46.75</v>
      </c>
      <c r="C30" s="26">
        <v>46.625</v>
      </c>
      <c r="D30" s="19">
        <v>46.375</v>
      </c>
      <c r="E30" s="18">
        <v>54.113124999999989</v>
      </c>
      <c r="F30" s="26">
        <v>53.910312499999989</v>
      </c>
      <c r="G30" s="19">
        <v>53.505729166666661</v>
      </c>
      <c r="H30" s="20">
        <v>1.1562499999999998</v>
      </c>
    </row>
    <row r="31" spans="1:8" x14ac:dyDescent="0.25">
      <c r="A31" s="9">
        <v>46113</v>
      </c>
      <c r="B31" s="18">
        <v>47</v>
      </c>
      <c r="C31" s="26">
        <v>46.875</v>
      </c>
      <c r="D31" s="19"/>
      <c r="E31" s="18">
        <v>54.519999999999989</v>
      </c>
      <c r="F31" s="26">
        <v>54.316562499999989</v>
      </c>
      <c r="G31" s="19"/>
      <c r="H31" s="20">
        <v>1.1587499999999997</v>
      </c>
    </row>
    <row r="32" spans="1:8" x14ac:dyDescent="0.25">
      <c r="A32" s="9">
        <v>46143</v>
      </c>
      <c r="B32" s="18">
        <v>47.25</v>
      </c>
      <c r="C32" s="26">
        <v>47.125</v>
      </c>
      <c r="D32" s="19"/>
      <c r="E32" s="18">
        <v>54.92812499999998</v>
      </c>
      <c r="F32" s="26">
        <v>54.724062499999988</v>
      </c>
      <c r="G32" s="19"/>
      <c r="H32" s="20">
        <v>1.1612499999999997</v>
      </c>
    </row>
    <row r="33" spans="1:14" x14ac:dyDescent="0.25">
      <c r="A33" s="9">
        <v>46174</v>
      </c>
      <c r="B33" s="18">
        <v>47.5</v>
      </c>
      <c r="C33" s="26">
        <v>47.375</v>
      </c>
      <c r="D33" s="19">
        <v>47.125</v>
      </c>
      <c r="E33" s="18">
        <v>55.337499999999977</v>
      </c>
      <c r="F33" s="26">
        <v>55.132812499999979</v>
      </c>
      <c r="G33" s="19">
        <v>54.724479166666647</v>
      </c>
      <c r="H33" s="20">
        <v>1.1637499999999996</v>
      </c>
    </row>
    <row r="34" spans="1:14" x14ac:dyDescent="0.25">
      <c r="A34" s="9">
        <v>46204</v>
      </c>
      <c r="B34" s="18">
        <v>47.75</v>
      </c>
      <c r="C34" s="26">
        <v>47.625</v>
      </c>
      <c r="D34" s="19"/>
      <c r="E34" s="18">
        <v>55.74812499999998</v>
      </c>
      <c r="F34" s="26">
        <v>55.542812499999982</v>
      </c>
      <c r="G34" s="19"/>
      <c r="H34" s="20">
        <v>1.1662499999999996</v>
      </c>
    </row>
    <row r="35" spans="1:14" x14ac:dyDescent="0.25">
      <c r="A35" s="9">
        <v>46235</v>
      </c>
      <c r="B35" s="18">
        <v>48</v>
      </c>
      <c r="C35" s="26">
        <v>47.875</v>
      </c>
      <c r="D35" s="19"/>
      <c r="E35" s="18">
        <v>56.159999999999975</v>
      </c>
      <c r="F35" s="26">
        <v>55.954062499999978</v>
      </c>
      <c r="G35" s="19"/>
      <c r="H35" s="20">
        <v>1.1687499999999995</v>
      </c>
    </row>
    <row r="36" spans="1:14" x14ac:dyDescent="0.25">
      <c r="A36" s="9">
        <v>46266</v>
      </c>
      <c r="B36" s="18">
        <v>48.25</v>
      </c>
      <c r="C36" s="26">
        <v>48.125</v>
      </c>
      <c r="D36" s="19">
        <v>47.875</v>
      </c>
      <c r="E36" s="18">
        <v>56.573124999999976</v>
      </c>
      <c r="F36" s="26">
        <v>56.366562499999972</v>
      </c>
      <c r="G36" s="19">
        <v>55.954479166666637</v>
      </c>
      <c r="H36" s="20">
        <v>1.1712499999999995</v>
      </c>
    </row>
    <row r="37" spans="1:14" x14ac:dyDescent="0.25">
      <c r="A37" s="9">
        <v>46296</v>
      </c>
      <c r="B37" s="18">
        <v>48.5</v>
      </c>
      <c r="C37" s="26">
        <v>48.375</v>
      </c>
      <c r="D37" s="19"/>
      <c r="E37" s="18">
        <v>56.987499999999969</v>
      </c>
      <c r="F37" s="26">
        <v>56.780312499999972</v>
      </c>
      <c r="G37" s="19"/>
      <c r="H37" s="20">
        <v>1.1737499999999994</v>
      </c>
    </row>
    <row r="38" spans="1:14" ht="13" thickBot="1" x14ac:dyDescent="0.3">
      <c r="A38" s="9">
        <v>46327</v>
      </c>
      <c r="B38" s="18">
        <v>48.75</v>
      </c>
      <c r="C38" s="26">
        <v>48.625</v>
      </c>
      <c r="D38" s="19"/>
      <c r="E38" s="18">
        <v>57.403124999999967</v>
      </c>
      <c r="F38" s="26">
        <v>57.195312499999972</v>
      </c>
      <c r="G38" s="19"/>
      <c r="H38" s="20">
        <v>1.1762499999999994</v>
      </c>
    </row>
    <row r="39" spans="1:14" ht="13.5" thickBot="1" x14ac:dyDescent="0.35">
      <c r="A39" s="5">
        <v>46357</v>
      </c>
      <c r="B39" s="21">
        <v>49</v>
      </c>
      <c r="C39" s="30">
        <v>48.875</v>
      </c>
      <c r="D39" s="22">
        <v>48.625</v>
      </c>
      <c r="E39" s="21">
        <v>57.82</v>
      </c>
      <c r="F39" s="30">
        <v>57.611562499999984</v>
      </c>
      <c r="G39" s="22">
        <v>57.195729166666645</v>
      </c>
      <c r="H39" s="23">
        <v>1.1787499999999995</v>
      </c>
    </row>
    <row r="40" spans="1:14" x14ac:dyDescent="0.25">
      <c r="A40" s="31">
        <v>46390</v>
      </c>
      <c r="B40" s="18">
        <v>49.493800373835853</v>
      </c>
      <c r="C40" s="18">
        <v>49.367540679004641</v>
      </c>
      <c r="D40" s="38"/>
      <c r="E40" s="18">
        <v>58.402684441126304</v>
      </c>
      <c r="F40" s="18">
        <v>58.192146399995238</v>
      </c>
      <c r="G40" s="38"/>
      <c r="H40" s="20">
        <v>1.18</v>
      </c>
      <c r="J40" s="39">
        <v>1.0100775586497113</v>
      </c>
      <c r="K40" s="39">
        <v>1.0100775586497113</v>
      </c>
      <c r="M40" s="39">
        <v>1.0100775586497113</v>
      </c>
      <c r="N40" s="39">
        <v>1.0100775586497113</v>
      </c>
    </row>
    <row r="41" spans="1:14" x14ac:dyDescent="0.25">
      <c r="A41" s="31">
        <v>46421</v>
      </c>
      <c r="B41" s="18">
        <v>50.18889100048515</v>
      </c>
      <c r="C41" s="18">
        <v>50.060858115279835</v>
      </c>
      <c r="D41" s="38"/>
      <c r="E41" s="18">
        <v>59.222891380572477</v>
      </c>
      <c r="F41" s="18">
        <v>59.009396544492589</v>
      </c>
      <c r="G41" s="38"/>
      <c r="H41" s="20">
        <v>1.18</v>
      </c>
      <c r="J41" s="39">
        <v>1.0140439938214312</v>
      </c>
      <c r="K41" s="39">
        <v>1.0140439938214312</v>
      </c>
      <c r="M41" s="39">
        <v>1.0140439938214312</v>
      </c>
      <c r="N41" s="39">
        <v>1.0140439938214312</v>
      </c>
    </row>
    <row r="42" spans="1:14" x14ac:dyDescent="0.25">
      <c r="A42" s="31">
        <v>46449</v>
      </c>
      <c r="B42" s="18">
        <v>50.786360750689937</v>
      </c>
      <c r="C42" s="18">
        <v>50.656803707958595</v>
      </c>
      <c r="D42" s="19">
        <v>50.028400834081026</v>
      </c>
      <c r="E42" s="18">
        <v>59.927905685814132</v>
      </c>
      <c r="F42" s="18">
        <v>59.71186931705958</v>
      </c>
      <c r="G42" s="19">
        <v>58.971137420515809</v>
      </c>
      <c r="H42" s="20">
        <v>1.1800000000000002</v>
      </c>
      <c r="J42" s="39">
        <v>1.0119044222395552</v>
      </c>
      <c r="K42" s="39">
        <v>1.0119044222395552</v>
      </c>
      <c r="M42" s="39">
        <v>1.0119044222395552</v>
      </c>
      <c r="N42" s="39">
        <v>1.0119044222395552</v>
      </c>
    </row>
    <row r="43" spans="1:14" x14ac:dyDescent="0.25">
      <c r="A43" s="31">
        <v>46480</v>
      </c>
      <c r="B43" s="18">
        <v>51.417121258006226</v>
      </c>
      <c r="C43" s="18">
        <v>51.285955132348057</v>
      </c>
      <c r="D43" s="19"/>
      <c r="E43" s="18">
        <v>60.672203084447354</v>
      </c>
      <c r="F43" s="18">
        <v>60.453483569912315</v>
      </c>
      <c r="G43" s="19"/>
      <c r="H43" s="20">
        <v>1.1800000000000002</v>
      </c>
      <c r="J43" s="39">
        <v>1.0124198800227622</v>
      </c>
      <c r="K43" s="39">
        <v>1.0124198800227622</v>
      </c>
      <c r="M43" s="39">
        <v>1.0124198800227622</v>
      </c>
      <c r="N43" s="39">
        <v>1.0124198800227622</v>
      </c>
    </row>
    <row r="44" spans="1:14" x14ac:dyDescent="0.25">
      <c r="A44" s="31">
        <v>46510</v>
      </c>
      <c r="B44" s="18">
        <v>51.973023426872288</v>
      </c>
      <c r="C44" s="18">
        <v>51.840439183436402</v>
      </c>
      <c r="D44" s="19"/>
      <c r="E44" s="18">
        <v>61.328167643709314</v>
      </c>
      <c r="F44" s="18">
        <v>61.107083417779926</v>
      </c>
      <c r="G44" s="19"/>
      <c r="H44" s="20">
        <v>1.1800000000000002</v>
      </c>
      <c r="J44" s="39">
        <v>1.0108116159610843</v>
      </c>
      <c r="K44" s="39">
        <v>1.0108116159610843</v>
      </c>
      <c r="M44" s="39">
        <v>1.0108116159610843</v>
      </c>
      <c r="N44" s="39">
        <v>1.0108116159610843</v>
      </c>
    </row>
    <row r="45" spans="1:14" x14ac:dyDescent="0.25">
      <c r="A45" s="31">
        <v>46541</v>
      </c>
      <c r="B45" s="18">
        <v>52.478954182321658</v>
      </c>
      <c r="C45" s="18">
        <v>52.345079299203505</v>
      </c>
      <c r="D45" s="19">
        <v>51.823824538329326</v>
      </c>
      <c r="E45" s="18">
        <v>61.925165935139567</v>
      </c>
      <c r="F45" s="18">
        <v>61.701929567539999</v>
      </c>
      <c r="G45" s="19">
        <v>61.08749885174408</v>
      </c>
      <c r="H45" s="20">
        <v>1.1800000000000002</v>
      </c>
      <c r="J45" s="39">
        <v>1.0097344876647638</v>
      </c>
      <c r="K45" s="39">
        <v>1.0097344876647638</v>
      </c>
      <c r="M45" s="39">
        <v>1.0097344876647638</v>
      </c>
      <c r="N45" s="39">
        <v>1.0097344876647638</v>
      </c>
    </row>
    <row r="46" spans="1:14" x14ac:dyDescent="0.25">
      <c r="A46" s="31">
        <v>46571</v>
      </c>
      <c r="B46" s="18">
        <v>52.961156660720079</v>
      </c>
      <c r="C46" s="18">
        <v>52.826051669238666</v>
      </c>
      <c r="D46" s="19"/>
      <c r="E46" s="18">
        <v>62.4941648596497</v>
      </c>
      <c r="F46" s="18">
        <v>62.268877286354396</v>
      </c>
      <c r="G46" s="19"/>
      <c r="H46" s="20">
        <v>1.1800000000000002</v>
      </c>
      <c r="J46" s="39">
        <v>1.0091884925283221</v>
      </c>
      <c r="K46" s="39">
        <v>1.0091884925283221</v>
      </c>
      <c r="M46" s="39">
        <v>1.0091884925283221</v>
      </c>
      <c r="N46" s="39">
        <v>1.0091884925283221</v>
      </c>
    </row>
    <row r="47" spans="1:14" x14ac:dyDescent="0.25">
      <c r="A47" s="31">
        <v>46602</v>
      </c>
      <c r="B47" s="18">
        <v>53.418881716285128</v>
      </c>
      <c r="C47" s="18">
        <v>53.282609058845644</v>
      </c>
      <c r="D47" s="19"/>
      <c r="E47" s="18">
        <v>63.034280425216458</v>
      </c>
      <c r="F47" s="18">
        <v>62.807045768936064</v>
      </c>
      <c r="G47" s="19"/>
      <c r="H47" s="20">
        <v>1.1800000000000002</v>
      </c>
      <c r="J47" s="39">
        <v>1.0086426559468353</v>
      </c>
      <c r="K47" s="39">
        <v>1.0086426559468353</v>
      </c>
      <c r="M47" s="39">
        <v>1.0086426559468353</v>
      </c>
      <c r="N47" s="39">
        <v>1.0086426559468353</v>
      </c>
    </row>
    <row r="48" spans="1:14" x14ac:dyDescent="0.25">
      <c r="A48" s="31">
        <v>46633</v>
      </c>
      <c r="B48" s="18">
        <v>53.879777022056956</v>
      </c>
      <c r="C48" s="18">
        <v>53.742328611286425</v>
      </c>
      <c r="D48" s="19">
        <v>53.283663113123588</v>
      </c>
      <c r="E48" s="18">
        <v>63.578136886027217</v>
      </c>
      <c r="F48" s="18">
        <v>63.348941661067293</v>
      </c>
      <c r="G48" s="19">
        <v>62.808288238785913</v>
      </c>
      <c r="H48" s="20">
        <v>1.1800000000000002</v>
      </c>
      <c r="J48" s="39">
        <v>1.008627947477817</v>
      </c>
      <c r="K48" s="39">
        <v>1.008627947477817</v>
      </c>
      <c r="M48" s="39">
        <v>1.008627947477817</v>
      </c>
      <c r="N48" s="39">
        <v>1.008627947477817</v>
      </c>
    </row>
    <row r="49" spans="1:14" x14ac:dyDescent="0.25">
      <c r="A49" s="31">
        <v>46663</v>
      </c>
      <c r="B49" s="18">
        <v>54.544125287224389</v>
      </c>
      <c r="C49" s="18">
        <v>54.404982110471288</v>
      </c>
      <c r="D49" s="19"/>
      <c r="E49" s="18">
        <v>64.362067838924787</v>
      </c>
      <c r="F49" s="18">
        <v>64.130046591688924</v>
      </c>
      <c r="G49" s="19"/>
      <c r="H49" s="20">
        <v>1.1800000000000002</v>
      </c>
      <c r="J49" s="39">
        <v>1.012330197003144</v>
      </c>
      <c r="K49" s="39">
        <v>1.012330197003144</v>
      </c>
      <c r="M49" s="39">
        <v>1.012330197003144</v>
      </c>
      <c r="N49" s="39">
        <v>1.012330197003144</v>
      </c>
    </row>
    <row r="50" spans="1:14" ht="13" thickBot="1" x14ac:dyDescent="0.3">
      <c r="A50" s="31">
        <v>46694</v>
      </c>
      <c r="B50" s="18">
        <v>55.186918057365574</v>
      </c>
      <c r="C50" s="18">
        <v>55.046135103137622</v>
      </c>
      <c r="D50" s="19"/>
      <c r="E50" s="18">
        <v>65.120563307691384</v>
      </c>
      <c r="F50" s="18">
        <v>64.885807731516209</v>
      </c>
      <c r="G50" s="19"/>
      <c r="H50" s="20">
        <v>1.1800000000000002</v>
      </c>
      <c r="J50" s="39">
        <v>1.0117848213122183</v>
      </c>
      <c r="K50" s="39">
        <v>1.0117848213122183</v>
      </c>
      <c r="M50" s="39">
        <v>1.0117848213122183</v>
      </c>
      <c r="N50" s="39">
        <v>1.0117848213122183</v>
      </c>
    </row>
    <row r="51" spans="1:14" ht="13.5" thickBot="1" x14ac:dyDescent="0.35">
      <c r="A51" s="25">
        <v>46724</v>
      </c>
      <c r="B51" s="21">
        <v>55.689985792782309</v>
      </c>
      <c r="C51" s="21">
        <v>55.547919502494622</v>
      </c>
      <c r="D51" s="21">
        <v>54.999678905367851</v>
      </c>
      <c r="E51" s="21">
        <v>65.714183235483134</v>
      </c>
      <c r="F51" s="21">
        <v>65.477287696428348</v>
      </c>
      <c r="G51" s="21">
        <v>64.831047339877827</v>
      </c>
      <c r="H51" s="23">
        <v>1.1800000000000002</v>
      </c>
      <c r="J51" s="39">
        <v>1.0091157062783214</v>
      </c>
      <c r="K51" s="39">
        <v>1.0091157062783214</v>
      </c>
      <c r="M51" s="39">
        <v>1.0091157062783214</v>
      </c>
      <c r="N51" s="39">
        <v>1.0091157062783214</v>
      </c>
    </row>
    <row r="52" spans="1:14" x14ac:dyDescent="0.25">
      <c r="A52" s="31">
        <v>46755</v>
      </c>
      <c r="B52" s="18">
        <v>56.251204890810662</v>
      </c>
      <c r="C52" s="18">
        <v>56.107706919150452</v>
      </c>
      <c r="D52" s="38"/>
      <c r="E52" s="18">
        <v>66.376421771156586</v>
      </c>
      <c r="F52" s="18">
        <v>66.137138903413117</v>
      </c>
      <c r="G52" s="38"/>
      <c r="H52" s="20">
        <v>1.1800000000000002</v>
      </c>
      <c r="J52" s="39">
        <v>1.0100775586497113</v>
      </c>
      <c r="K52" s="39">
        <v>1.0100775586497113</v>
      </c>
      <c r="M52" s="39">
        <v>1.0100775586497113</v>
      </c>
      <c r="N52" s="39">
        <v>1.0100775586497113</v>
      </c>
    </row>
    <row r="53" spans="1:14" x14ac:dyDescent="0.25">
      <c r="A53" s="31">
        <v>46786</v>
      </c>
      <c r="B53" s="18">
        <v>57.041196464745269</v>
      </c>
      <c r="C53" s="18">
        <v>56.895683208457669</v>
      </c>
      <c r="D53" s="38"/>
      <c r="E53" s="18">
        <v>67.308611828399421</v>
      </c>
      <c r="F53" s="18">
        <v>67.065968473539783</v>
      </c>
      <c r="G53" s="38"/>
      <c r="H53" s="20">
        <v>1.1800000000000002</v>
      </c>
      <c r="J53" s="39">
        <v>1.0140439938214312</v>
      </c>
      <c r="K53" s="39">
        <v>1.0140439938214312</v>
      </c>
      <c r="M53" s="39">
        <v>1.0140439938214312</v>
      </c>
      <c r="N53" s="39">
        <v>1.0140439938214312</v>
      </c>
    </row>
    <row r="54" spans="1:14" x14ac:dyDescent="0.25">
      <c r="A54" s="31">
        <v>46815</v>
      </c>
      <c r="B54" s="18">
        <v>57.720238952511025</v>
      </c>
      <c r="C54" s="18">
        <v>57.572993444979119</v>
      </c>
      <c r="D54" s="19">
        <v>56.858794524195751</v>
      </c>
      <c r="E54" s="18">
        <v>68.109881963963005</v>
      </c>
      <c r="F54" s="18">
        <v>67.8643500801535</v>
      </c>
      <c r="G54" s="19">
        <v>67.022485819035467</v>
      </c>
      <c r="H54" s="20">
        <v>1.18</v>
      </c>
      <c r="J54" s="39">
        <v>1.0119044222395552</v>
      </c>
      <c r="K54" s="39">
        <v>1.0119044222395552</v>
      </c>
      <c r="M54" s="39">
        <v>1.0119044222395552</v>
      </c>
      <c r="N54" s="39">
        <v>1.0119044222395552</v>
      </c>
    </row>
    <row r="55" spans="1:14" x14ac:dyDescent="0.25">
      <c r="A55" s="31">
        <v>46846</v>
      </c>
      <c r="B55" s="18">
        <v>58.437117395186377</v>
      </c>
      <c r="C55" s="18">
        <v>58.288043116117031</v>
      </c>
      <c r="D55" s="19"/>
      <c r="E55" s="18">
        <v>68.955798526319924</v>
      </c>
      <c r="F55" s="18">
        <v>68.707217165971741</v>
      </c>
      <c r="G55" s="19"/>
      <c r="H55" s="20">
        <v>1.18</v>
      </c>
      <c r="J55" s="39">
        <v>1.0124198800227622</v>
      </c>
      <c r="K55" s="39">
        <v>1.0124198800227622</v>
      </c>
      <c r="M55" s="39">
        <v>1.0124198800227622</v>
      </c>
      <c r="N55" s="39">
        <v>1.0124198800227622</v>
      </c>
    </row>
    <row r="56" spans="1:14" x14ac:dyDescent="0.25">
      <c r="A56" s="31">
        <v>46876</v>
      </c>
      <c r="B56" s="18">
        <v>59.068917066335928</v>
      </c>
      <c r="C56" s="18">
        <v>58.91823105341161</v>
      </c>
      <c r="D56" s="19"/>
      <c r="E56" s="18">
        <v>69.701322138276396</v>
      </c>
      <c r="F56" s="18">
        <v>69.450053211725049</v>
      </c>
      <c r="G56" s="19"/>
      <c r="H56" s="20">
        <v>1.18</v>
      </c>
      <c r="J56" s="39">
        <v>1.0108116159610843</v>
      </c>
      <c r="K56" s="39">
        <v>1.0108116159610843</v>
      </c>
      <c r="M56" s="39">
        <v>1.0108116159610843</v>
      </c>
      <c r="N56" s="39">
        <v>1.0108116159610843</v>
      </c>
    </row>
    <row r="57" spans="1:14" x14ac:dyDescent="0.25">
      <c r="A57" s="31">
        <v>46907</v>
      </c>
      <c r="B57" s="18">
        <v>59.643922710889129</v>
      </c>
      <c r="C57" s="18">
        <v>59.491769846830749</v>
      </c>
      <c r="D57" s="19">
        <v>58.899348005453135</v>
      </c>
      <c r="E57" s="18">
        <v>70.379828798849175</v>
      </c>
      <c r="F57" s="18">
        <v>70.126113898031775</v>
      </c>
      <c r="G57" s="19">
        <v>69.427794758576184</v>
      </c>
      <c r="H57" s="20">
        <v>1.1800000000000002</v>
      </c>
      <c r="J57" s="39">
        <v>1.0097344876647638</v>
      </c>
      <c r="K57" s="39">
        <v>1.0097344876647638</v>
      </c>
      <c r="M57" s="39">
        <v>1.0097344876647638</v>
      </c>
      <c r="N57" s="39">
        <v>1.0097344876647638</v>
      </c>
    </row>
    <row r="58" spans="1:14" x14ac:dyDescent="0.25">
      <c r="A58" s="31">
        <v>46937</v>
      </c>
      <c r="B58" s="18">
        <v>60.191960449077953</v>
      </c>
      <c r="C58" s="18">
        <v>60.038409529565008</v>
      </c>
      <c r="D58" s="19"/>
      <c r="E58" s="18">
        <v>71.026513329911992</v>
      </c>
      <c r="F58" s="18">
        <v>70.770467171624105</v>
      </c>
      <c r="G58" s="19"/>
      <c r="H58" s="20">
        <v>1.1800000000000002</v>
      </c>
      <c r="J58" s="39">
        <v>1.0091884925283221</v>
      </c>
      <c r="K58" s="39">
        <v>1.0091884925283221</v>
      </c>
      <c r="M58" s="39">
        <v>1.0091884925283221</v>
      </c>
      <c r="N58" s="39">
        <v>1.0091884925283221</v>
      </c>
    </row>
    <row r="59" spans="1:14" x14ac:dyDescent="0.25">
      <c r="A59" s="31">
        <v>46968</v>
      </c>
      <c r="B59" s="18">
        <v>60.712178854004854</v>
      </c>
      <c r="C59" s="18">
        <v>60.557300846724239</v>
      </c>
      <c r="D59" s="19"/>
      <c r="E59" s="18">
        <v>71.640371047725736</v>
      </c>
      <c r="F59" s="18">
        <v>71.382111970585257</v>
      </c>
      <c r="G59" s="19"/>
      <c r="H59" s="20">
        <v>1.1800000000000002</v>
      </c>
      <c r="J59" s="39">
        <v>1.0086426559468353</v>
      </c>
      <c r="K59" s="39">
        <v>1.0086426559468353</v>
      </c>
      <c r="M59" s="39">
        <v>1.0086426559468353</v>
      </c>
      <c r="N59" s="39">
        <v>1.0086426559468353</v>
      </c>
    </row>
    <row r="60" spans="1:14" x14ac:dyDescent="0.25">
      <c r="A60" s="31">
        <v>46999</v>
      </c>
      <c r="B60" s="18">
        <v>61.236000344421043</v>
      </c>
      <c r="C60" s="18">
        <v>61.079786057828137</v>
      </c>
      <c r="D60" s="19">
        <v>60.558498811372459</v>
      </c>
      <c r="E60" s="18">
        <v>72.258480406416837</v>
      </c>
      <c r="F60" s="18">
        <v>71.997993083523127</v>
      </c>
      <c r="G60" s="19">
        <v>71.383524075244168</v>
      </c>
      <c r="H60" s="20">
        <v>1.1800000000000002</v>
      </c>
      <c r="J60" s="39">
        <v>1.008627947477817</v>
      </c>
      <c r="K60" s="39">
        <v>1.008627947477817</v>
      </c>
      <c r="M60" s="39">
        <v>1.008627947477817</v>
      </c>
      <c r="N60" s="39">
        <v>1.008627947477817</v>
      </c>
    </row>
    <row r="61" spans="1:14" x14ac:dyDescent="0.25">
      <c r="A61" s="31">
        <v>47029</v>
      </c>
      <c r="B61" s="18">
        <v>61.99105229235235</v>
      </c>
      <c r="C61" s="18">
        <v>61.832911852831046</v>
      </c>
      <c r="D61" s="19"/>
      <c r="E61" s="18">
        <v>73.149441704975771</v>
      </c>
      <c r="F61" s="18">
        <v>72.885742522073969</v>
      </c>
      <c r="G61" s="19"/>
      <c r="H61" s="20">
        <v>1.18</v>
      </c>
      <c r="J61" s="39">
        <v>1.012330197003144</v>
      </c>
      <c r="K61" s="39">
        <v>1.012330197003144</v>
      </c>
      <c r="M61" s="39">
        <v>1.012330197003144</v>
      </c>
      <c r="N61" s="39">
        <v>1.012330197003144</v>
      </c>
    </row>
    <row r="62" spans="1:14" ht="13" thickBot="1" x14ac:dyDescent="0.3">
      <c r="A62" s="31">
        <v>47060</v>
      </c>
      <c r="B62" s="18">
        <v>62.7216057665741</v>
      </c>
      <c r="C62" s="18">
        <v>62.5616016702308</v>
      </c>
      <c r="D62" s="19"/>
      <c r="E62" s="18">
        <v>74.011494804557444</v>
      </c>
      <c r="F62" s="18">
        <v>73.744687973904959</v>
      </c>
      <c r="G62" s="19"/>
      <c r="H62" s="20">
        <v>1.1800000000000002</v>
      </c>
      <c r="J62" s="39">
        <v>1.0117848213122183</v>
      </c>
      <c r="K62" s="39">
        <v>1.0117848213122183</v>
      </c>
      <c r="M62" s="39">
        <v>1.0117848213122183</v>
      </c>
      <c r="N62" s="39">
        <v>1.0117848213122183</v>
      </c>
    </row>
    <row r="63" spans="1:14" ht="13.5" thickBot="1" x14ac:dyDescent="0.35">
      <c r="A63" s="25">
        <v>47090</v>
      </c>
      <c r="B63" s="21">
        <v>63.29335750204686</v>
      </c>
      <c r="C63" s="21">
        <v>63.131894855357963</v>
      </c>
      <c r="D63" s="21">
        <v>62.508802792806598</v>
      </c>
      <c r="E63" s="21">
        <v>74.686161852415296</v>
      </c>
      <c r="F63" s="21">
        <v>74.416922889061539</v>
      </c>
      <c r="G63" s="21">
        <v>73.682451128346827</v>
      </c>
      <c r="H63" s="23">
        <v>1.18</v>
      </c>
      <c r="J63" s="39">
        <v>1.0091157062783214</v>
      </c>
      <c r="K63" s="39">
        <v>1.0091157062783214</v>
      </c>
      <c r="M63" s="39">
        <v>1.0091157062783214</v>
      </c>
      <c r="N63" s="39">
        <v>1.0091157062783214</v>
      </c>
    </row>
    <row r="64" spans="1:14" x14ac:dyDescent="0.25">
      <c r="A64" s="31">
        <v>47121</v>
      </c>
      <c r="B64" s="18">
        <v>63.931200024410877</v>
      </c>
      <c r="C64" s="18">
        <v>63.768110228430238</v>
      </c>
      <c r="D64" s="38"/>
      <c r="E64" s="18">
        <v>75.438816028804837</v>
      </c>
      <c r="F64" s="18">
        <v>75.166863794007099</v>
      </c>
      <c r="G64" s="38"/>
      <c r="H64" s="20">
        <v>1.18</v>
      </c>
      <c r="J64" s="39">
        <v>1.0100775586497113</v>
      </c>
      <c r="K64" s="39">
        <v>1.0100775586497113</v>
      </c>
      <c r="M64" s="39">
        <v>1.0100775586497113</v>
      </c>
      <c r="N64" s="39">
        <v>1.0100775586497113</v>
      </c>
    </row>
    <row r="65" spans="1:14" x14ac:dyDescent="0.25">
      <c r="A65" s="31">
        <v>47152</v>
      </c>
      <c r="B65" s="18">
        <v>64.829049402550382</v>
      </c>
      <c r="C65" s="18">
        <v>64.663669174482649</v>
      </c>
      <c r="D65" s="38"/>
      <c r="E65" s="18">
        <v>76.498278295009456</v>
      </c>
      <c r="F65" s="18">
        <v>76.222506764706495</v>
      </c>
      <c r="G65" s="38"/>
      <c r="H65" s="20">
        <v>1.1800000000000002</v>
      </c>
      <c r="J65" s="39">
        <v>1.0140439938214312</v>
      </c>
      <c r="K65" s="39">
        <v>1.0140439938214312</v>
      </c>
      <c r="M65" s="39">
        <v>1.0140439938214312</v>
      </c>
      <c r="N65" s="39">
        <v>1.0140439938214312</v>
      </c>
    </row>
    <row r="66" spans="1:14" x14ac:dyDescent="0.25">
      <c r="A66" s="31">
        <v>47180</v>
      </c>
      <c r="B66" s="18">
        <v>65.600801780027325</v>
      </c>
      <c r="C66" s="18">
        <v>65.43345279589461</v>
      </c>
      <c r="D66" s="19">
        <v>64.621744066269173</v>
      </c>
      <c r="E66" s="18">
        <v>77.408946100432246</v>
      </c>
      <c r="F66" s="18">
        <v>77.129891669390915</v>
      </c>
      <c r="G66" s="19">
        <v>76.173087409368179</v>
      </c>
      <c r="H66" s="20">
        <v>1.18</v>
      </c>
      <c r="J66" s="39">
        <v>1.0119044222395552</v>
      </c>
      <c r="K66" s="39">
        <v>1.0119044222395552</v>
      </c>
      <c r="M66" s="39">
        <v>1.0119044222395552</v>
      </c>
      <c r="N66" s="39">
        <v>1.0119044222395552</v>
      </c>
    </row>
    <row r="67" spans="1:14" x14ac:dyDescent="0.25">
      <c r="A67" s="31">
        <v>47211</v>
      </c>
      <c r="B67" s="18">
        <v>66.415555867532262</v>
      </c>
      <c r="C67" s="18">
        <v>66.246128429094696</v>
      </c>
      <c r="D67" s="19"/>
      <c r="E67" s="18">
        <v>78.370355923688081</v>
      </c>
      <c r="F67" s="18">
        <v>78.087835670093398</v>
      </c>
      <c r="G67" s="19"/>
      <c r="H67" s="20">
        <v>1.1800000000000002</v>
      </c>
      <c r="J67" s="39">
        <v>1.0124198800227622</v>
      </c>
      <c r="K67" s="39">
        <v>1.0124198800227622</v>
      </c>
      <c r="M67" s="39">
        <v>1.0124198800227622</v>
      </c>
      <c r="N67" s="39">
        <v>1.0124198800227622</v>
      </c>
    </row>
    <row r="68" spans="1:14" x14ac:dyDescent="0.25">
      <c r="A68" s="31">
        <v>47241</v>
      </c>
      <c r="B68" s="18">
        <v>67.133615351413951</v>
      </c>
      <c r="C68" s="18">
        <v>66.962356128578733</v>
      </c>
      <c r="D68" s="19"/>
      <c r="E68" s="18">
        <v>79.217666114668475</v>
      </c>
      <c r="F68" s="18">
        <v>78.932091360590704</v>
      </c>
      <c r="G68" s="19"/>
      <c r="H68" s="20">
        <v>1.1800000000000002</v>
      </c>
      <c r="J68" s="39">
        <v>1.0108116159610843</v>
      </c>
      <c r="K68" s="39">
        <v>1.0108116159610843</v>
      </c>
      <c r="M68" s="39">
        <v>1.0108116159610843</v>
      </c>
      <c r="N68" s="39">
        <v>1.0108116159610843</v>
      </c>
    </row>
    <row r="69" spans="1:14" x14ac:dyDescent="0.25">
      <c r="A69" s="31">
        <v>47272</v>
      </c>
      <c r="B69" s="18">
        <v>67.787126701943293</v>
      </c>
      <c r="C69" s="18">
        <v>67.614200358315898</v>
      </c>
      <c r="D69" s="19">
        <v>66.940894971996443</v>
      </c>
      <c r="E69" s="18">
        <v>79.988809508293087</v>
      </c>
      <c r="F69" s="18">
        <v>79.70045483029439</v>
      </c>
      <c r="G69" s="19">
        <v>78.906793953659488</v>
      </c>
      <c r="H69" s="20">
        <v>1.18</v>
      </c>
      <c r="J69" s="39">
        <v>1.0097344876647638</v>
      </c>
      <c r="K69" s="39">
        <v>1.0097344876647638</v>
      </c>
      <c r="M69" s="39">
        <v>1.0097344876647638</v>
      </c>
      <c r="N69" s="39">
        <v>1.0097344876647638</v>
      </c>
    </row>
    <row r="70" spans="1:14" x14ac:dyDescent="0.25">
      <c r="A70" s="31">
        <v>47302</v>
      </c>
      <c r="B70" s="18">
        <v>68.409988209160517</v>
      </c>
      <c r="C70" s="18">
        <v>68.235472933116753</v>
      </c>
      <c r="D70" s="19"/>
      <c r="E70" s="18">
        <v>80.723786086809412</v>
      </c>
      <c r="F70" s="18">
        <v>80.432781864006429</v>
      </c>
      <c r="G70" s="19"/>
      <c r="H70" s="20">
        <v>1.18</v>
      </c>
      <c r="J70" s="39">
        <v>1.0091884925283221</v>
      </c>
      <c r="K70" s="39">
        <v>1.0091884925283221</v>
      </c>
      <c r="M70" s="39">
        <v>1.0091884925283221</v>
      </c>
      <c r="N70" s="39">
        <v>1.0091884925283221</v>
      </c>
    </row>
    <row r="71" spans="1:14" x14ac:dyDescent="0.25">
      <c r="A71" s="31">
        <v>47333</v>
      </c>
      <c r="B71" s="18">
        <v>69.001232200579352</v>
      </c>
      <c r="C71" s="18">
        <v>68.825208649047269</v>
      </c>
      <c r="D71" s="19"/>
      <c r="E71" s="18">
        <v>81.421453996683638</v>
      </c>
      <c r="F71" s="18">
        <v>81.127934724503888</v>
      </c>
      <c r="G71" s="19"/>
      <c r="H71" s="20">
        <v>1.18</v>
      </c>
      <c r="J71" s="39">
        <v>1.0086426559468353</v>
      </c>
      <c r="K71" s="39">
        <v>1.0086426559468353</v>
      </c>
      <c r="M71" s="39">
        <v>1.0086426559468353</v>
      </c>
      <c r="N71" s="39">
        <v>1.0086426559468353</v>
      </c>
    </row>
    <row r="72" spans="1:14" x14ac:dyDescent="0.25">
      <c r="A72" s="31">
        <v>47364</v>
      </c>
      <c r="B72" s="18">
        <v>69.596571207910614</v>
      </c>
      <c r="C72" s="18">
        <v>69.41902893442105</v>
      </c>
      <c r="D72" s="19">
        <v>68.826570172195019</v>
      </c>
      <c r="E72" s="18">
        <v>82.123954025334527</v>
      </c>
      <c r="F72" s="18">
        <v>81.827902284290673</v>
      </c>
      <c r="G72" s="19">
        <v>81.129539624266997</v>
      </c>
      <c r="H72" s="20">
        <v>1.18</v>
      </c>
      <c r="J72" s="39">
        <v>1.008627947477817</v>
      </c>
      <c r="K72" s="39">
        <v>1.008627947477817</v>
      </c>
      <c r="M72" s="39">
        <v>1.008627947477817</v>
      </c>
      <c r="N72" s="39">
        <v>1.008627947477817</v>
      </c>
    </row>
    <row r="73" spans="1:14" x14ac:dyDescent="0.25">
      <c r="A73" s="31">
        <v>47394</v>
      </c>
      <c r="B73" s="18">
        <v>70.454710641647495</v>
      </c>
      <c r="C73" s="18">
        <v>70.274979236949406</v>
      </c>
      <c r="D73" s="19"/>
      <c r="E73" s="18">
        <v>83.136558557144042</v>
      </c>
      <c r="F73" s="18">
        <v>82.836856439809992</v>
      </c>
      <c r="G73" s="19"/>
      <c r="H73" s="20">
        <v>1.18</v>
      </c>
      <c r="J73" s="39">
        <v>1.012330197003144</v>
      </c>
      <c r="K73" s="39">
        <v>1.012330197003144</v>
      </c>
      <c r="M73" s="39">
        <v>1.012330197003144</v>
      </c>
      <c r="N73" s="39">
        <v>1.012330197003144</v>
      </c>
    </row>
    <row r="74" spans="1:14" ht="13" thickBot="1" x14ac:dyDescent="0.3">
      <c r="A74" s="31">
        <v>47425</v>
      </c>
      <c r="B74" s="18">
        <v>71.28500681716335</v>
      </c>
      <c r="C74" s="18">
        <v>71.103157309976709</v>
      </c>
      <c r="D74" s="19"/>
      <c r="E74" s="18">
        <v>84.116308044252747</v>
      </c>
      <c r="F74" s="18">
        <v>83.813073991019024</v>
      </c>
      <c r="G74" s="19"/>
      <c r="H74" s="20">
        <v>1.18</v>
      </c>
      <c r="J74" s="39">
        <v>1.0117848213122183</v>
      </c>
      <c r="K74" s="39">
        <v>1.0117848213122183</v>
      </c>
      <c r="M74" s="39">
        <v>1.0117848213122183</v>
      </c>
      <c r="N74" s="39">
        <v>1.0117848213122183</v>
      </c>
    </row>
    <row r="75" spans="1:14" ht="13.5" thickBot="1" x14ac:dyDescent="0.35">
      <c r="A75" s="25">
        <v>47455</v>
      </c>
      <c r="B75" s="21">
        <v>71.934820001356741</v>
      </c>
      <c r="C75" s="21">
        <v>71.751312807475742</v>
      </c>
      <c r="D75" s="21">
        <v>71.043149784800619</v>
      </c>
      <c r="E75" s="21">
        <v>84.883087601600963</v>
      </c>
      <c r="F75" s="21">
        <v>84.577089355804375</v>
      </c>
      <c r="G75" s="21">
        <v>83.742339928877797</v>
      </c>
      <c r="H75" s="23">
        <v>1.1800000000000002</v>
      </c>
      <c r="J75" s="39">
        <v>1.0091157062783214</v>
      </c>
      <c r="K75" s="39">
        <v>1.0091157062783214</v>
      </c>
      <c r="M75" s="39">
        <v>1.0091157062783214</v>
      </c>
      <c r="N75" s="39">
        <v>1.0091157062783214</v>
      </c>
    </row>
    <row r="76" spans="1:14" x14ac:dyDescent="0.25">
      <c r="A76" s="31">
        <v>47486</v>
      </c>
      <c r="B76" s="18">
        <v>72.659747368876836</v>
      </c>
      <c r="C76" s="18">
        <v>72.474390870486857</v>
      </c>
      <c r="D76" s="38"/>
      <c r="E76" s="18">
        <v>85.73850189527468</v>
      </c>
      <c r="F76" s="18">
        <v>85.429419934209363</v>
      </c>
      <c r="G76" s="38"/>
      <c r="H76" s="20">
        <v>1.1800000000000002</v>
      </c>
      <c r="J76" s="39">
        <v>1.0100775586497113</v>
      </c>
      <c r="K76" s="39">
        <v>1.0100775586497113</v>
      </c>
      <c r="M76" s="39">
        <v>1.0100775586497113</v>
      </c>
      <c r="N76" s="39">
        <v>1.0100775586497113</v>
      </c>
    </row>
    <row r="77" spans="1:14" x14ac:dyDescent="0.25">
      <c r="A77" s="31">
        <v>47517</v>
      </c>
      <c r="B77" s="18">
        <v>73.680180411992097</v>
      </c>
      <c r="C77" s="18">
        <v>73.492220768083968</v>
      </c>
      <c r="D77" s="38"/>
      <c r="E77" s="18">
        <v>86.942612886150684</v>
      </c>
      <c r="F77" s="18">
        <v>86.629190179933843</v>
      </c>
      <c r="G77" s="38"/>
      <c r="H77" s="20">
        <v>1.1800000000000002</v>
      </c>
      <c r="J77" s="39">
        <v>1.0140439938214312</v>
      </c>
      <c r="K77" s="39">
        <v>1.0140439938214312</v>
      </c>
      <c r="M77" s="39">
        <v>1.0140439938214312</v>
      </c>
      <c r="N77" s="39">
        <v>1.0140439938214312</v>
      </c>
    </row>
    <row r="78" spans="1:14" x14ac:dyDescent="0.25">
      <c r="A78" s="31">
        <v>47545</v>
      </c>
      <c r="B78" s="18">
        <v>74.557300390303055</v>
      </c>
      <c r="C78" s="18">
        <v>74.367103195429848</v>
      </c>
      <c r="D78" s="19">
        <v>73.444571611333558</v>
      </c>
      <c r="E78" s="18">
        <v>87.977614460557618</v>
      </c>
      <c r="F78" s="18">
        <v>87.660460638106514</v>
      </c>
      <c r="G78" s="19">
        <v>86.573023584083259</v>
      </c>
      <c r="H78" s="20">
        <v>1.1800000000000002</v>
      </c>
      <c r="J78" s="39">
        <v>1.0119044222395552</v>
      </c>
      <c r="K78" s="39">
        <v>1.0119044222395552</v>
      </c>
      <c r="M78" s="39">
        <v>1.0119044222395552</v>
      </c>
      <c r="N78" s="39">
        <v>1.0119044222395552</v>
      </c>
    </row>
    <row r="79" spans="1:14" x14ac:dyDescent="0.25">
      <c r="A79" s="31">
        <v>47576</v>
      </c>
      <c r="B79" s="18">
        <v>75.483293115971662</v>
      </c>
      <c r="C79" s="18">
        <v>75.290733694757463</v>
      </c>
      <c r="D79" s="19"/>
      <c r="E79" s="18">
        <v>89.070285876846569</v>
      </c>
      <c r="F79" s="18">
        <v>88.749193041971864</v>
      </c>
      <c r="G79" s="19"/>
      <c r="H79" s="20">
        <v>1.1800000000000002</v>
      </c>
      <c r="J79" s="39">
        <v>1.0124198800227622</v>
      </c>
      <c r="K79" s="39">
        <v>1.0124198800227622</v>
      </c>
      <c r="M79" s="39">
        <v>1.0124198800227622</v>
      </c>
      <c r="N79" s="39">
        <v>1.0124198800227622</v>
      </c>
    </row>
    <row r="80" spans="1:14" x14ac:dyDescent="0.25">
      <c r="A80" s="31">
        <v>47606</v>
      </c>
      <c r="B80" s="18">
        <v>76.299389492619497</v>
      </c>
      <c r="C80" s="18">
        <v>76.104748192893453</v>
      </c>
      <c r="D80" s="19"/>
      <c r="E80" s="18">
        <v>90.033279601291028</v>
      </c>
      <c r="F80" s="18">
        <v>89.708715233997793</v>
      </c>
      <c r="G80" s="19"/>
      <c r="H80" s="20">
        <v>1.1800000000000004</v>
      </c>
      <c r="J80" s="39">
        <v>1.0108116159610843</v>
      </c>
      <c r="K80" s="39">
        <v>1.0108116159610843</v>
      </c>
      <c r="M80" s="39">
        <v>1.0108116159610843</v>
      </c>
      <c r="N80" s="39">
        <v>1.0108116159610843</v>
      </c>
    </row>
    <row r="81" spans="1:14" x14ac:dyDescent="0.25">
      <c r="A81" s="31">
        <v>47637</v>
      </c>
      <c r="B81" s="18">
        <v>77.042124958464413</v>
      </c>
      <c r="C81" s="18">
        <v>76.845588925407128</v>
      </c>
      <c r="D81" s="19">
        <v>76.08035693768602</v>
      </c>
      <c r="E81" s="18">
        <v>90.909707450988023</v>
      </c>
      <c r="F81" s="18">
        <v>90.581983615864957</v>
      </c>
      <c r="G81" s="19">
        <v>89.679963963944871</v>
      </c>
      <c r="H81" s="20">
        <v>1.1800000000000002</v>
      </c>
      <c r="J81" s="39">
        <v>1.0097344876647638</v>
      </c>
      <c r="K81" s="39">
        <v>1.0097344876647638</v>
      </c>
      <c r="M81" s="39">
        <v>1.0097344876647638</v>
      </c>
      <c r="N81" s="39">
        <v>1.0097344876647638</v>
      </c>
    </row>
    <row r="82" spans="1:14" x14ac:dyDescent="0.25">
      <c r="A82" s="31">
        <v>47667</v>
      </c>
      <c r="B82" s="18">
        <v>77.750025948011327</v>
      </c>
      <c r="C82" s="18">
        <v>77.551684045082737</v>
      </c>
      <c r="D82" s="19"/>
      <c r="E82" s="18">
        <v>91.745030618653374</v>
      </c>
      <c r="F82" s="18">
        <v>91.414295495519923</v>
      </c>
      <c r="G82" s="19"/>
      <c r="H82" s="20">
        <v>1.1800000000000002</v>
      </c>
      <c r="J82" s="39">
        <v>1.0091884925283221</v>
      </c>
      <c r="K82" s="39">
        <v>1.0091884925283221</v>
      </c>
      <c r="M82" s="39">
        <v>1.0091884925283221</v>
      </c>
      <c r="N82" s="39">
        <v>1.0091884925283221</v>
      </c>
    </row>
    <row r="83" spans="1:14" x14ac:dyDescent="0.25">
      <c r="A83" s="31">
        <v>47698</v>
      </c>
      <c r="B83" s="18">
        <v>78.421992672137506</v>
      </c>
      <c r="C83" s="18">
        <v>78.221936568382063</v>
      </c>
      <c r="D83" s="19"/>
      <c r="E83" s="18">
        <v>92.537951353122267</v>
      </c>
      <c r="F83" s="18">
        <v>92.204357800110046</v>
      </c>
      <c r="G83" s="19"/>
      <c r="H83" s="20">
        <v>1.1800000000000002</v>
      </c>
      <c r="J83" s="39">
        <v>1.0086426559468353</v>
      </c>
      <c r="K83" s="39">
        <v>1.0086426559468353</v>
      </c>
      <c r="M83" s="39">
        <v>1.0086426559468353</v>
      </c>
      <c r="N83" s="39">
        <v>1.0086426559468353</v>
      </c>
    </row>
    <row r="84" spans="1:14" x14ac:dyDescent="0.25">
      <c r="A84" s="31">
        <v>47729</v>
      </c>
      <c r="B84" s="18">
        <v>79.098613506018467</v>
      </c>
      <c r="C84" s="18">
        <v>78.896831328707194</v>
      </c>
      <c r="D84" s="19">
        <v>78.223483980723998</v>
      </c>
      <c r="E84" s="18">
        <v>93.336363937101794</v>
      </c>
      <c r="F84" s="18">
        <v>92.999892156435251</v>
      </c>
      <c r="G84" s="19">
        <v>92.206181817355073</v>
      </c>
      <c r="H84" s="20">
        <v>1.18</v>
      </c>
      <c r="J84" s="39">
        <v>1.008627947477817</v>
      </c>
      <c r="K84" s="39">
        <v>1.008627947477817</v>
      </c>
      <c r="M84" s="39">
        <v>1.008627947477817</v>
      </c>
      <c r="N84" s="39">
        <v>1.008627947477817</v>
      </c>
    </row>
    <row r="85" spans="1:14" x14ac:dyDescent="0.25">
      <c r="A85" s="31">
        <v>47759</v>
      </c>
      <c r="B85" s="18">
        <v>80.073914993223212</v>
      </c>
      <c r="C85" s="18">
        <v>79.869644801913978</v>
      </c>
      <c r="D85" s="19"/>
      <c r="E85" s="18">
        <v>94.487219692003407</v>
      </c>
      <c r="F85" s="18">
        <v>94.146599147995246</v>
      </c>
      <c r="G85" s="19"/>
      <c r="H85" s="20">
        <v>1.1800000000000002</v>
      </c>
      <c r="J85" s="39">
        <v>1.012330197003144</v>
      </c>
      <c r="K85" s="39">
        <v>1.012330197003144</v>
      </c>
      <c r="M85" s="39">
        <v>1.012330197003144</v>
      </c>
      <c r="N85" s="39">
        <v>1.012330197003144</v>
      </c>
    </row>
    <row r="86" spans="1:14" ht="13" thickBot="1" x14ac:dyDescent="0.3">
      <c r="A86" s="31">
        <v>47790</v>
      </c>
      <c r="B86" s="18">
        <v>81.017571773188095</v>
      </c>
      <c r="C86" s="18">
        <v>80.810894294174872</v>
      </c>
      <c r="D86" s="19"/>
      <c r="E86" s="18">
        <v>95.600734692361982</v>
      </c>
      <c r="F86" s="18">
        <v>95.256099996107409</v>
      </c>
      <c r="G86" s="19"/>
      <c r="H86" s="20">
        <v>1.1800000000000004</v>
      </c>
      <c r="J86" s="39">
        <v>1.0117848213122183</v>
      </c>
      <c r="K86" s="39">
        <v>1.0117848213122183</v>
      </c>
      <c r="M86" s="39">
        <v>1.0117848213122183</v>
      </c>
      <c r="N86" s="39">
        <v>1.0117848213122183</v>
      </c>
    </row>
    <row r="87" spans="1:14" ht="13.5" thickBot="1" x14ac:dyDescent="0.35">
      <c r="A87" s="25">
        <v>47820</v>
      </c>
      <c r="B87" s="21">
        <v>81.756104160855301</v>
      </c>
      <c r="C87" s="21">
        <v>81.547542670649051</v>
      </c>
      <c r="D87" s="21">
        <v>80.742693922245977</v>
      </c>
      <c r="E87" s="21">
        <v>96.472202909809283</v>
      </c>
      <c r="F87" s="21">
        <v>96.124426624890333</v>
      </c>
      <c r="G87" s="21">
        <v>95.175708589664325</v>
      </c>
      <c r="H87" s="23">
        <v>1.1800000000000004</v>
      </c>
      <c r="J87" s="39">
        <v>1.0091157062783214</v>
      </c>
      <c r="K87" s="39">
        <v>1.0091157062783214</v>
      </c>
      <c r="M87" s="39">
        <v>1.0091157062783214</v>
      </c>
      <c r="N87" s="39">
        <v>1.0091157062783214</v>
      </c>
    </row>
  </sheetData>
  <mergeCells count="3">
    <mergeCell ref="A1:H1"/>
    <mergeCell ref="B2:D2"/>
    <mergeCell ref="E2:G2"/>
  </mergeCells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N87"/>
  <sheetViews>
    <sheetView topLeftCell="A61" workbookViewId="0">
      <selection activeCell="G84" sqref="G84"/>
    </sheetView>
  </sheetViews>
  <sheetFormatPr defaultRowHeight="12.5" x14ac:dyDescent="0.25"/>
  <cols>
    <col min="2" max="7" width="11.26953125" bestFit="1" customWidth="1"/>
    <col min="8" max="8" width="10.453125" bestFit="1" customWidth="1"/>
  </cols>
  <sheetData>
    <row r="1" spans="1:8" ht="13.5" thickBot="1" x14ac:dyDescent="0.35">
      <c r="A1" s="51" t="s">
        <v>14</v>
      </c>
      <c r="B1" s="52"/>
      <c r="C1" s="52"/>
      <c r="D1" s="52"/>
      <c r="E1" s="52"/>
      <c r="F1" s="52"/>
      <c r="G1" s="52"/>
      <c r="H1" s="53"/>
    </row>
    <row r="2" spans="1:8" ht="13" x14ac:dyDescent="0.3">
      <c r="A2" s="3"/>
      <c r="B2" s="55" t="s">
        <v>11</v>
      </c>
      <c r="C2" s="56"/>
      <c r="D2" s="57"/>
      <c r="E2" s="55" t="s">
        <v>0</v>
      </c>
      <c r="F2" s="56"/>
      <c r="G2" s="57"/>
      <c r="H2" s="16" t="s">
        <v>12</v>
      </c>
    </row>
    <row r="3" spans="1:8" ht="25.5" thickBot="1" x14ac:dyDescent="0.35">
      <c r="A3" s="4"/>
      <c r="B3" s="10" t="s">
        <v>1</v>
      </c>
      <c r="C3" s="11" t="s">
        <v>2</v>
      </c>
      <c r="D3" s="12" t="s">
        <v>3</v>
      </c>
      <c r="E3" s="13" t="s">
        <v>1</v>
      </c>
      <c r="F3" s="11" t="s">
        <v>2</v>
      </c>
      <c r="G3" s="14" t="s">
        <v>3</v>
      </c>
      <c r="H3" s="15" t="s">
        <v>6</v>
      </c>
    </row>
    <row r="4" spans="1:8" x14ac:dyDescent="0.25">
      <c r="A4" s="9">
        <v>45292</v>
      </c>
      <c r="B4" s="7">
        <v>30.32245</v>
      </c>
      <c r="C4" s="28">
        <v>30.065711363599998</v>
      </c>
      <c r="D4" s="6"/>
      <c r="E4" s="7">
        <v>32.817950000000003</v>
      </c>
      <c r="F4" s="28">
        <v>32.793534090900003</v>
      </c>
      <c r="G4" s="6"/>
      <c r="H4" s="8">
        <v>1.0907554091</v>
      </c>
    </row>
    <row r="5" spans="1:8" x14ac:dyDescent="0.25">
      <c r="A5" s="9">
        <v>45323</v>
      </c>
      <c r="B5" s="7">
        <v>31.187799999999999</v>
      </c>
      <c r="C5" s="28">
        <v>30.773007142899999</v>
      </c>
      <c r="D5" s="6"/>
      <c r="E5" s="7">
        <v>33.798999999999999</v>
      </c>
      <c r="F5" s="28">
        <v>33.213654761900003</v>
      </c>
      <c r="G5" s="6"/>
      <c r="H5" s="8">
        <v>1.0792972857000001</v>
      </c>
    </row>
    <row r="6" spans="1:8" x14ac:dyDescent="0.25">
      <c r="A6" s="9">
        <v>45352</v>
      </c>
      <c r="B6" s="7">
        <v>32.314500000000002</v>
      </c>
      <c r="C6" s="28">
        <v>32.011633333299997</v>
      </c>
      <c r="D6" s="6">
        <f>AVERAGE(C4:C6)</f>
        <v>30.950117279933334</v>
      </c>
      <c r="E6" s="7">
        <v>34.833649999999999</v>
      </c>
      <c r="F6" s="28">
        <v>34.794269047599997</v>
      </c>
      <c r="G6" s="6">
        <f>AVERAGE(F4:F6)</f>
        <v>33.600485966800001</v>
      </c>
      <c r="H6" s="8">
        <v>1.0869248571000001</v>
      </c>
    </row>
    <row r="7" spans="1:8" x14ac:dyDescent="0.25">
      <c r="A7" s="9">
        <v>45383</v>
      </c>
      <c r="B7" s="7">
        <v>32.338200000000001</v>
      </c>
      <c r="C7" s="28">
        <v>32.317414705899999</v>
      </c>
      <c r="D7" s="6"/>
      <c r="E7" s="7">
        <v>34.654200000000003</v>
      </c>
      <c r="F7" s="28">
        <v>34.652341176500002</v>
      </c>
      <c r="G7" s="6"/>
      <c r="H7" s="8">
        <v>1.0722898824</v>
      </c>
    </row>
    <row r="8" spans="1:8" x14ac:dyDescent="0.25">
      <c r="A8" s="9">
        <v>45413</v>
      </c>
      <c r="B8" s="7">
        <v>32.162849999999999</v>
      </c>
      <c r="C8" s="28">
        <v>32.210918181799997</v>
      </c>
      <c r="D8" s="6"/>
      <c r="E8" s="7">
        <v>34.859650000000002</v>
      </c>
      <c r="F8" s="28">
        <v>34.823109090899997</v>
      </c>
      <c r="G8" s="6"/>
      <c r="H8" s="8">
        <v>1.0811014544999999</v>
      </c>
    </row>
    <row r="9" spans="1:8" x14ac:dyDescent="0.25">
      <c r="A9" s="9">
        <v>45444</v>
      </c>
      <c r="B9" s="18">
        <v>34.139585714285715</v>
      </c>
      <c r="C9" s="26">
        <v>33.151217857142854</v>
      </c>
      <c r="D9" s="19">
        <f>AVERAGE(C7:C9)</f>
        <v>32.559850248280952</v>
      </c>
      <c r="E9" s="18">
        <v>36.983354679281632</v>
      </c>
      <c r="F9" s="26">
        <v>35.921502339640817</v>
      </c>
      <c r="G9" s="19">
        <f>AVERAGE(F7:F9)</f>
        <v>35.132317535680272</v>
      </c>
      <c r="H9" s="20">
        <v>1.0835731428571429</v>
      </c>
    </row>
    <row r="10" spans="1:8" x14ac:dyDescent="0.25">
      <c r="A10" s="9">
        <v>45474</v>
      </c>
      <c r="B10" s="18">
        <v>36.116321428571432</v>
      </c>
      <c r="C10" s="26">
        <v>35.127953571428577</v>
      </c>
      <c r="D10" s="19"/>
      <c r="E10" s="18">
        <v>39.10489543204082</v>
      </c>
      <c r="F10" s="26">
        <v>38.044125055661226</v>
      </c>
      <c r="G10" s="19"/>
      <c r="H10" s="20">
        <v>1.0830234285714284</v>
      </c>
    </row>
    <row r="11" spans="1:8" x14ac:dyDescent="0.25">
      <c r="A11" s="9">
        <v>45505</v>
      </c>
      <c r="B11" s="18">
        <v>38.093057142857148</v>
      </c>
      <c r="C11" s="26">
        <v>37.104689285714286</v>
      </c>
      <c r="D11" s="19"/>
      <c r="E11" s="18">
        <v>41.224262905077559</v>
      </c>
      <c r="F11" s="26">
        <v>40.164579168559186</v>
      </c>
      <c r="G11" s="19"/>
      <c r="H11" s="20">
        <v>1.0824737142857144</v>
      </c>
    </row>
    <row r="12" spans="1:8" x14ac:dyDescent="0.25">
      <c r="A12" s="9">
        <v>45536</v>
      </c>
      <c r="B12" s="18">
        <v>40.069792857142865</v>
      </c>
      <c r="C12" s="26">
        <v>39.08142500000001</v>
      </c>
      <c r="D12" s="19">
        <f>AVERAGE(C10:C12)</f>
        <v>37.104689285714294</v>
      </c>
      <c r="E12" s="18">
        <v>43.341457098391842</v>
      </c>
      <c r="F12" s="26">
        <v>42.282860001734704</v>
      </c>
      <c r="G12" s="19">
        <f>AVERAGE(F10:F12)</f>
        <v>40.163854741985041</v>
      </c>
      <c r="H12" s="20">
        <v>1.0819239999999999</v>
      </c>
    </row>
    <row r="13" spans="1:8" x14ac:dyDescent="0.25">
      <c r="A13" s="9">
        <v>45566</v>
      </c>
      <c r="B13" s="18">
        <v>42.046528571428581</v>
      </c>
      <c r="C13" s="26">
        <v>41.058160714285719</v>
      </c>
      <c r="D13" s="19"/>
      <c r="E13" s="18">
        <v>45.456478011983684</v>
      </c>
      <c r="F13" s="26">
        <v>44.398967555187767</v>
      </c>
      <c r="G13" s="19"/>
      <c r="H13" s="20">
        <v>1.0813742857142858</v>
      </c>
    </row>
    <row r="14" spans="1:8" ht="13" thickBot="1" x14ac:dyDescent="0.3">
      <c r="A14" s="9">
        <v>45597</v>
      </c>
      <c r="B14" s="18">
        <v>44.023264285714298</v>
      </c>
      <c r="C14" s="26">
        <v>43.034896428571443</v>
      </c>
      <c r="D14" s="19"/>
      <c r="E14" s="18">
        <v>47.569325645853077</v>
      </c>
      <c r="F14" s="26">
        <v>46.51290182891838</v>
      </c>
      <c r="G14" s="19"/>
      <c r="H14" s="20">
        <v>1.0808245714285714</v>
      </c>
    </row>
    <row r="15" spans="1:8" ht="13.5" thickBot="1" x14ac:dyDescent="0.35">
      <c r="A15" s="5">
        <v>45627</v>
      </c>
      <c r="B15" s="21">
        <v>46</v>
      </c>
      <c r="C15" s="30">
        <v>45.011632142857152</v>
      </c>
      <c r="D15" s="22">
        <f>AVERAGE(C13:C15)</f>
        <v>43.034896428571436</v>
      </c>
      <c r="E15" s="21">
        <v>49.680000000000007</v>
      </c>
      <c r="F15" s="30">
        <v>48.624662822926538</v>
      </c>
      <c r="G15" s="22">
        <f>AVERAGE(F13:F15)</f>
        <v>46.512177402344228</v>
      </c>
      <c r="H15" s="23">
        <v>1.0802748571428573</v>
      </c>
    </row>
    <row r="16" spans="1:8" x14ac:dyDescent="0.25">
      <c r="A16" s="9">
        <v>45658</v>
      </c>
      <c r="B16" s="18">
        <v>46.5</v>
      </c>
      <c r="C16" s="26">
        <v>46.25</v>
      </c>
      <c r="D16" s="19"/>
      <c r="E16" s="18">
        <v>50.297500000000007</v>
      </c>
      <c r="F16" s="26">
        <v>49.98875000000001</v>
      </c>
      <c r="G16" s="19"/>
      <c r="H16" s="20">
        <v>1.0808333333333335</v>
      </c>
    </row>
    <row r="17" spans="1:8" x14ac:dyDescent="0.25">
      <c r="A17" s="9">
        <v>45689</v>
      </c>
      <c r="B17" s="18">
        <v>47</v>
      </c>
      <c r="C17" s="26">
        <v>46.75</v>
      </c>
      <c r="D17" s="19"/>
      <c r="E17" s="18">
        <v>50.916666666666671</v>
      </c>
      <c r="F17" s="26">
        <v>50.607083333333335</v>
      </c>
      <c r="G17" s="19"/>
      <c r="H17" s="20">
        <v>1.0825</v>
      </c>
    </row>
    <row r="18" spans="1:8" x14ac:dyDescent="0.25">
      <c r="A18" s="9">
        <v>45717</v>
      </c>
      <c r="B18" s="18">
        <v>47.5</v>
      </c>
      <c r="C18" s="26">
        <v>47.25</v>
      </c>
      <c r="D18" s="19">
        <f>AVERAGE(C16:C18)</f>
        <v>46.75</v>
      </c>
      <c r="E18" s="18">
        <v>51.537500000000009</v>
      </c>
      <c r="F18" s="26">
        <v>51.22708333333334</v>
      </c>
      <c r="G18" s="19">
        <f>AVERAGE(F16:F18)</f>
        <v>50.607638888888893</v>
      </c>
      <c r="H18" s="20">
        <v>1.0841666666666669</v>
      </c>
    </row>
    <row r="19" spans="1:8" x14ac:dyDescent="0.25">
      <c r="A19" s="9">
        <v>45748</v>
      </c>
      <c r="B19" s="18">
        <v>48</v>
      </c>
      <c r="C19" s="26">
        <v>47.75</v>
      </c>
      <c r="D19" s="19"/>
      <c r="E19" s="18">
        <v>52.160000000000011</v>
      </c>
      <c r="F19" s="26">
        <v>51.84875000000001</v>
      </c>
      <c r="G19" s="19"/>
      <c r="H19" s="20">
        <v>1.0858333333333334</v>
      </c>
    </row>
    <row r="20" spans="1:8" x14ac:dyDescent="0.25">
      <c r="A20" s="9">
        <v>45778</v>
      </c>
      <c r="B20" s="18">
        <v>48.5</v>
      </c>
      <c r="C20" s="26">
        <v>48.25</v>
      </c>
      <c r="D20" s="19"/>
      <c r="E20" s="18">
        <v>52.784166666666678</v>
      </c>
      <c r="F20" s="26">
        <v>52.472083333333345</v>
      </c>
      <c r="G20" s="19"/>
      <c r="H20" s="20">
        <v>1.0875000000000004</v>
      </c>
    </row>
    <row r="21" spans="1:8" x14ac:dyDescent="0.25">
      <c r="A21" s="9">
        <v>45809</v>
      </c>
      <c r="B21" s="18">
        <v>49</v>
      </c>
      <c r="C21" s="26">
        <v>48.75</v>
      </c>
      <c r="D21" s="19">
        <f>AVERAGE(C19:C21)</f>
        <v>48.25</v>
      </c>
      <c r="E21" s="18">
        <v>53.410000000000018</v>
      </c>
      <c r="F21" s="26">
        <v>53.097083333333345</v>
      </c>
      <c r="G21" s="19">
        <f>AVERAGE(F19:F21)</f>
        <v>52.472638888888902</v>
      </c>
      <c r="H21" s="20">
        <v>1.0891666666666668</v>
      </c>
    </row>
    <row r="22" spans="1:8" x14ac:dyDescent="0.25">
      <c r="A22" s="9">
        <v>45839</v>
      </c>
      <c r="B22" s="18">
        <v>49.5</v>
      </c>
      <c r="C22" s="26">
        <v>49.25</v>
      </c>
      <c r="D22" s="19"/>
      <c r="E22" s="18">
        <v>54.037500000000016</v>
      </c>
      <c r="F22" s="26">
        <v>53.723750000000017</v>
      </c>
      <c r="G22" s="19"/>
      <c r="H22" s="20">
        <v>1.0908333333333338</v>
      </c>
    </row>
    <row r="23" spans="1:8" x14ac:dyDescent="0.25">
      <c r="A23" s="9">
        <v>45870</v>
      </c>
      <c r="B23" s="18">
        <v>50</v>
      </c>
      <c r="C23" s="26">
        <v>49.75</v>
      </c>
      <c r="D23" s="19"/>
      <c r="E23" s="18">
        <v>54.666666666666686</v>
      </c>
      <c r="F23" s="26">
        <v>54.352083333333354</v>
      </c>
      <c r="G23" s="19"/>
      <c r="H23" s="20">
        <v>1.0925000000000002</v>
      </c>
    </row>
    <row r="24" spans="1:8" x14ac:dyDescent="0.25">
      <c r="A24" s="9">
        <v>45901</v>
      </c>
      <c r="B24" s="18">
        <v>50.5</v>
      </c>
      <c r="C24" s="26">
        <v>50.25</v>
      </c>
      <c r="D24" s="19">
        <f>AVERAGE(C22:C24)</f>
        <v>49.75</v>
      </c>
      <c r="E24" s="18">
        <v>55.297500000000021</v>
      </c>
      <c r="F24" s="26">
        <v>54.98208333333335</v>
      </c>
      <c r="G24" s="19">
        <f>AVERAGE(F22:F24)</f>
        <v>54.352638888888912</v>
      </c>
      <c r="H24" s="20">
        <v>1.0941666666666672</v>
      </c>
    </row>
    <row r="25" spans="1:8" x14ac:dyDescent="0.25">
      <c r="A25" s="9">
        <v>45931</v>
      </c>
      <c r="B25" s="18">
        <v>51</v>
      </c>
      <c r="C25" s="26">
        <v>50.75</v>
      </c>
      <c r="D25" s="19"/>
      <c r="E25" s="18">
        <v>55.930000000000021</v>
      </c>
      <c r="F25" s="26">
        <v>55.613750000000024</v>
      </c>
      <c r="G25" s="19"/>
      <c r="H25" s="20">
        <v>1.0958333333333337</v>
      </c>
    </row>
    <row r="26" spans="1:8" ht="13" thickBot="1" x14ac:dyDescent="0.3">
      <c r="A26" s="9">
        <v>45962</v>
      </c>
      <c r="B26" s="18">
        <v>51.5</v>
      </c>
      <c r="C26" s="26">
        <v>51.25</v>
      </c>
      <c r="D26" s="19"/>
      <c r="E26" s="18">
        <v>56.564166666666694</v>
      </c>
      <c r="F26" s="26">
        <v>56.247083333333357</v>
      </c>
      <c r="G26" s="19"/>
      <c r="H26" s="20">
        <v>1.0975000000000006</v>
      </c>
    </row>
    <row r="27" spans="1:8" ht="13.5" thickBot="1" x14ac:dyDescent="0.35">
      <c r="A27" s="5">
        <v>45992</v>
      </c>
      <c r="B27" s="21">
        <v>52</v>
      </c>
      <c r="C27" s="30">
        <v>51.75</v>
      </c>
      <c r="D27" s="22">
        <f>AVERAGE(C25:C27)</f>
        <v>51.25</v>
      </c>
      <c r="E27" s="21">
        <v>57.2</v>
      </c>
      <c r="F27" s="30">
        <v>56.882083333333348</v>
      </c>
      <c r="G27" s="22">
        <f>AVERAGE(F25:F27)</f>
        <v>56.247638888888908</v>
      </c>
      <c r="H27" s="23">
        <v>1.0991666666666671</v>
      </c>
    </row>
    <row r="28" spans="1:8" x14ac:dyDescent="0.25">
      <c r="A28" s="9">
        <v>46023</v>
      </c>
      <c r="B28" s="18">
        <v>52.333333333333336</v>
      </c>
      <c r="C28" s="26">
        <v>52.166666666666671</v>
      </c>
      <c r="D28" s="19"/>
      <c r="E28" s="18">
        <v>57.653888888888901</v>
      </c>
      <c r="F28" s="26">
        <v>57.426944444444452</v>
      </c>
      <c r="G28" s="19"/>
      <c r="H28" s="20">
        <v>1.1008333333333336</v>
      </c>
    </row>
    <row r="29" spans="1:8" x14ac:dyDescent="0.25">
      <c r="A29" s="9">
        <v>46054</v>
      </c>
      <c r="B29" s="18">
        <v>52.666666666666671</v>
      </c>
      <c r="C29" s="26">
        <v>52.5</v>
      </c>
      <c r="D29" s="19"/>
      <c r="E29" s="18">
        <v>58.108888888888906</v>
      </c>
      <c r="F29" s="26">
        <v>57.881388888888907</v>
      </c>
      <c r="G29" s="19"/>
      <c r="H29" s="20">
        <v>1.1025</v>
      </c>
    </row>
    <row r="30" spans="1:8" x14ac:dyDescent="0.25">
      <c r="A30" s="9">
        <v>46082</v>
      </c>
      <c r="B30" s="18">
        <v>53.000000000000007</v>
      </c>
      <c r="C30" s="26">
        <v>52.833333333333343</v>
      </c>
      <c r="D30" s="19">
        <f>AVERAGE(C28:C30)</f>
        <v>52.5</v>
      </c>
      <c r="E30" s="18">
        <v>58.565000000000019</v>
      </c>
      <c r="F30" s="26">
        <v>58.336944444444462</v>
      </c>
      <c r="G30" s="19">
        <f>AVERAGE(F28:F30)</f>
        <v>57.881759259259276</v>
      </c>
      <c r="H30" s="20">
        <v>1.104166666666667</v>
      </c>
    </row>
    <row r="31" spans="1:8" x14ac:dyDescent="0.25">
      <c r="A31" s="9">
        <v>46113</v>
      </c>
      <c r="B31" s="18">
        <v>53.333333333333343</v>
      </c>
      <c r="C31" s="26">
        <v>53.166666666666671</v>
      </c>
      <c r="D31" s="19"/>
      <c r="E31" s="18">
        <v>59.022222222222247</v>
      </c>
      <c r="F31" s="26">
        <v>58.793611111111133</v>
      </c>
      <c r="G31" s="19"/>
      <c r="H31" s="20">
        <v>1.1058333333333334</v>
      </c>
    </row>
    <row r="32" spans="1:8" x14ac:dyDescent="0.25">
      <c r="A32" s="9">
        <v>46143</v>
      </c>
      <c r="B32" s="18">
        <v>53.666666666666679</v>
      </c>
      <c r="C32" s="26">
        <v>53.500000000000014</v>
      </c>
      <c r="D32" s="19"/>
      <c r="E32" s="18">
        <v>59.480555555555583</v>
      </c>
      <c r="F32" s="26">
        <v>59.251388888888911</v>
      </c>
      <c r="G32" s="19"/>
      <c r="H32" s="20">
        <v>1.1075000000000004</v>
      </c>
    </row>
    <row r="33" spans="1:14" x14ac:dyDescent="0.25">
      <c r="A33" s="9">
        <v>46174</v>
      </c>
      <c r="B33" s="18">
        <v>54.000000000000014</v>
      </c>
      <c r="C33" s="26">
        <v>53.833333333333343</v>
      </c>
      <c r="D33" s="19">
        <f>AVERAGE(C31:C33)</f>
        <v>53.500000000000007</v>
      </c>
      <c r="E33" s="18">
        <v>59.940000000000033</v>
      </c>
      <c r="F33" s="26">
        <v>59.710277777777804</v>
      </c>
      <c r="G33" s="19">
        <f>AVERAGE(F31:F33)</f>
        <v>59.251759259259281</v>
      </c>
      <c r="H33" s="20">
        <v>1.1091666666666669</v>
      </c>
    </row>
    <row r="34" spans="1:14" x14ac:dyDescent="0.25">
      <c r="A34" s="9">
        <v>46204</v>
      </c>
      <c r="B34" s="18">
        <v>54.33333333333335</v>
      </c>
      <c r="C34" s="26">
        <v>54.166666666666686</v>
      </c>
      <c r="D34" s="19"/>
      <c r="E34" s="18">
        <v>60.400555555555592</v>
      </c>
      <c r="F34" s="26">
        <v>60.170277777777812</v>
      </c>
      <c r="G34" s="19"/>
      <c r="H34" s="20">
        <v>1.1108333333333338</v>
      </c>
    </row>
    <row r="35" spans="1:14" x14ac:dyDescent="0.25">
      <c r="A35" s="9">
        <v>46235</v>
      </c>
      <c r="B35" s="18">
        <v>54.666666666666686</v>
      </c>
      <c r="C35" s="26">
        <v>54.500000000000014</v>
      </c>
      <c r="D35" s="19"/>
      <c r="E35" s="18">
        <v>60.862222222222265</v>
      </c>
      <c r="F35" s="26">
        <v>60.631388888888928</v>
      </c>
      <c r="G35" s="19"/>
      <c r="H35" s="20">
        <v>1.1125000000000003</v>
      </c>
    </row>
    <row r="36" spans="1:14" x14ac:dyDescent="0.25">
      <c r="A36" s="9">
        <v>46266</v>
      </c>
      <c r="B36" s="18">
        <v>55.000000000000021</v>
      </c>
      <c r="C36" s="26">
        <v>54.833333333333357</v>
      </c>
      <c r="D36" s="19">
        <f>AVERAGE(C34:C36)</f>
        <v>54.500000000000021</v>
      </c>
      <c r="E36" s="18">
        <v>61.325000000000045</v>
      </c>
      <c r="F36" s="26">
        <v>61.093611111111159</v>
      </c>
      <c r="G36" s="19">
        <f>AVERAGE(F34:F36)</f>
        <v>60.631759259259297</v>
      </c>
      <c r="H36" s="20">
        <v>1.1141666666666672</v>
      </c>
    </row>
    <row r="37" spans="1:14" x14ac:dyDescent="0.25">
      <c r="A37" s="9">
        <v>46296</v>
      </c>
      <c r="B37" s="18">
        <v>55.333333333333357</v>
      </c>
      <c r="C37" s="26">
        <v>55.166666666666686</v>
      </c>
      <c r="D37" s="19"/>
      <c r="E37" s="18">
        <v>61.788888888888941</v>
      </c>
      <c r="F37" s="26">
        <v>61.556944444444497</v>
      </c>
      <c r="G37" s="19"/>
      <c r="H37" s="20">
        <v>1.1158333333333337</v>
      </c>
    </row>
    <row r="38" spans="1:14" ht="13" thickBot="1" x14ac:dyDescent="0.3">
      <c r="A38" s="9">
        <v>46327</v>
      </c>
      <c r="B38" s="18">
        <v>55.666666666666693</v>
      </c>
      <c r="C38" s="26">
        <v>55.500000000000028</v>
      </c>
      <c r="D38" s="19"/>
      <c r="E38" s="18">
        <v>62.253888888888945</v>
      </c>
      <c r="F38" s="26">
        <v>62.021388888888943</v>
      </c>
      <c r="G38" s="19"/>
      <c r="H38" s="20">
        <v>1.1175000000000006</v>
      </c>
    </row>
    <row r="39" spans="1:14" ht="13.5" thickBot="1" x14ac:dyDescent="0.35">
      <c r="A39" s="5">
        <v>46357</v>
      </c>
      <c r="B39" s="21">
        <v>56</v>
      </c>
      <c r="C39" s="30">
        <v>55.833333333333343</v>
      </c>
      <c r="D39" s="22">
        <f>AVERAGE(C37:C39)</f>
        <v>55.500000000000021</v>
      </c>
      <c r="E39" s="21">
        <v>62.720000000000006</v>
      </c>
      <c r="F39" s="30">
        <v>62.486944444444475</v>
      </c>
      <c r="G39" s="22">
        <f>AVERAGE(F37:F39)</f>
        <v>62.021759259259305</v>
      </c>
      <c r="H39" s="23">
        <v>1.1191666666666671</v>
      </c>
    </row>
    <row r="40" spans="1:14" x14ac:dyDescent="0.25">
      <c r="A40" s="31">
        <v>46390</v>
      </c>
      <c r="B40" s="18">
        <f t="shared" ref="B40:C55" si="0">B39*J40</f>
        <v>57.00939226519337</v>
      </c>
      <c r="C40" s="18">
        <f t="shared" si="0"/>
        <v>56.839721454880305</v>
      </c>
      <c r="D40" s="38"/>
      <c r="E40" s="18">
        <f t="shared" ref="E40:F55" si="1">E39*M40</f>
        <v>63.850519337016586</v>
      </c>
      <c r="F40" s="18">
        <f t="shared" si="1"/>
        <v>63.613262987262161</v>
      </c>
      <c r="G40" s="38"/>
      <c r="H40" s="20">
        <f t="shared" ref="H40:H87" si="2">E40/B40</f>
        <v>1.1200000000000001</v>
      </c>
      <c r="J40">
        <f>Üfe_Alternatif!B39/Üfe_Alternatif!B38</f>
        <v>1.0180248618784531</v>
      </c>
      <c r="K40">
        <v>1.0180248618784531</v>
      </c>
      <c r="M40">
        <v>1.0180248618784531</v>
      </c>
      <c r="N40">
        <v>1.0180248618784531</v>
      </c>
    </row>
    <row r="41" spans="1:14" x14ac:dyDescent="0.25">
      <c r="A41" s="31">
        <v>46421</v>
      </c>
      <c r="B41" s="18">
        <f t="shared" si="0"/>
        <v>58.126682895571051</v>
      </c>
      <c r="C41" s="18">
        <f t="shared" si="0"/>
        <v>57.953686815524719</v>
      </c>
      <c r="D41" s="38"/>
      <c r="E41" s="18">
        <f t="shared" si="1"/>
        <v>65.101884843039599</v>
      </c>
      <c r="F41" s="18">
        <f t="shared" si="1"/>
        <v>64.859978657774818</v>
      </c>
      <c r="G41" s="38"/>
      <c r="H41" s="20">
        <f t="shared" si="2"/>
        <v>1.1200000000000003</v>
      </c>
      <c r="J41">
        <f>Üfe_Alternatif!B40/Üfe_Alternatif!B39</f>
        <v>1.0195983606557377</v>
      </c>
      <c r="K41">
        <v>1.0195983606557377</v>
      </c>
      <c r="M41">
        <v>1.0195983606557377</v>
      </c>
      <c r="N41">
        <v>1.0195983606557377</v>
      </c>
    </row>
    <row r="42" spans="1:14" x14ac:dyDescent="0.25">
      <c r="A42" s="31">
        <v>46449</v>
      </c>
      <c r="B42" s="18">
        <f t="shared" si="0"/>
        <v>59.068918000557112</v>
      </c>
      <c r="C42" s="18">
        <f t="shared" si="0"/>
        <v>58.893117649364989</v>
      </c>
      <c r="D42" s="19">
        <f>AVERAGE(C40:C42)</f>
        <v>57.895508639923342</v>
      </c>
      <c r="E42" s="18">
        <f t="shared" si="1"/>
        <v>66.157188160623988</v>
      </c>
      <c r="F42" s="18">
        <f t="shared" si="1"/>
        <v>65.911360669540343</v>
      </c>
      <c r="G42" s="19">
        <f>AVERAGE(F40:F42)</f>
        <v>64.794867438192441</v>
      </c>
      <c r="H42" s="20">
        <f t="shared" si="2"/>
        <v>1.1200000000000003</v>
      </c>
      <c r="J42">
        <f>Üfe_Alternatif!B41/Üfe_Alternatif!B40</f>
        <v>1.016210027100271</v>
      </c>
      <c r="K42">
        <v>1.016210027100271</v>
      </c>
      <c r="M42">
        <v>1.016210027100271</v>
      </c>
      <c r="N42">
        <v>1.016210027100271</v>
      </c>
    </row>
    <row r="43" spans="1:14" x14ac:dyDescent="0.25">
      <c r="A43" s="31">
        <v>46480</v>
      </c>
      <c r="B43" s="18">
        <f t="shared" si="0"/>
        <v>60.055098264965331</v>
      </c>
      <c r="C43" s="18">
        <f t="shared" si="0"/>
        <v>59.876362853462467</v>
      </c>
      <c r="D43" s="19"/>
      <c r="E43" s="18">
        <f t="shared" si="1"/>
        <v>67.261710056761189</v>
      </c>
      <c r="F43" s="18">
        <f t="shared" si="1"/>
        <v>67.011778373009705</v>
      </c>
      <c r="G43" s="19"/>
      <c r="H43" s="20">
        <f t="shared" si="2"/>
        <v>1.1200000000000003</v>
      </c>
      <c r="J43">
        <f>Üfe_Alternatif!B42/Üfe_Alternatif!B41</f>
        <v>1.0166954177897574</v>
      </c>
      <c r="K43">
        <v>1.0166954177897574</v>
      </c>
      <c r="M43">
        <v>1.0166954177897574</v>
      </c>
      <c r="N43">
        <v>1.0166954177897574</v>
      </c>
    </row>
    <row r="44" spans="1:14" x14ac:dyDescent="0.25">
      <c r="A44" s="31">
        <v>46510</v>
      </c>
      <c r="B44" s="18">
        <f t="shared" si="0"/>
        <v>60.96679261865264</v>
      </c>
      <c r="C44" s="18">
        <f t="shared" si="0"/>
        <v>60.78534383109713</v>
      </c>
      <c r="D44" s="19"/>
      <c r="E44" s="18">
        <f t="shared" si="1"/>
        <v>68.282807732890973</v>
      </c>
      <c r="F44" s="18">
        <f t="shared" si="1"/>
        <v>68.029081844959208</v>
      </c>
      <c r="G44" s="19"/>
      <c r="H44" s="20">
        <f t="shared" si="2"/>
        <v>1.1200000000000003</v>
      </c>
      <c r="J44">
        <f>Üfe_Alternatif!B43/Üfe_Alternatif!B42</f>
        <v>1.015180965147453</v>
      </c>
      <c r="K44">
        <v>1.015180965147453</v>
      </c>
      <c r="M44">
        <v>1.015180965147453</v>
      </c>
      <c r="N44">
        <v>1.015180965147453</v>
      </c>
    </row>
    <row r="45" spans="1:14" x14ac:dyDescent="0.25">
      <c r="A45" s="31">
        <v>46541</v>
      </c>
      <c r="B45" s="18">
        <f t="shared" si="0"/>
        <v>61.830488847416888</v>
      </c>
      <c r="C45" s="18">
        <f t="shared" si="0"/>
        <v>61.646469535371004</v>
      </c>
      <c r="D45" s="19">
        <f>AVERAGE(C43:C45)</f>
        <v>60.7693920733102</v>
      </c>
      <c r="E45" s="18">
        <f t="shared" si="1"/>
        <v>69.250147509106924</v>
      </c>
      <c r="F45" s="18">
        <f t="shared" si="1"/>
        <v>68.992827171096124</v>
      </c>
      <c r="G45" s="19">
        <f>AVERAGE(F43:F45)</f>
        <v>68.011229129688346</v>
      </c>
      <c r="H45" s="20">
        <f t="shared" si="2"/>
        <v>1.1200000000000001</v>
      </c>
      <c r="J45">
        <f>Üfe_Alternatif!B44/Üfe_Alternatif!B43</f>
        <v>1.0141666666666667</v>
      </c>
      <c r="K45">
        <v>1.0141666666666667</v>
      </c>
      <c r="M45">
        <v>1.0141666666666667</v>
      </c>
      <c r="N45">
        <v>1.0141666666666667</v>
      </c>
    </row>
    <row r="46" spans="1:14" x14ac:dyDescent="0.25">
      <c r="A46" s="31">
        <v>46571</v>
      </c>
      <c r="B46" s="18">
        <f t="shared" si="0"/>
        <v>62.674630826455761</v>
      </c>
      <c r="C46" s="18">
        <f t="shared" si="0"/>
        <v>62.488099187091315</v>
      </c>
      <c r="D46" s="19"/>
      <c r="E46" s="18">
        <f t="shared" si="1"/>
        <v>70.195586525630461</v>
      </c>
      <c r="F46" s="18">
        <f t="shared" si="1"/>
        <v>69.934753116585867</v>
      </c>
      <c r="G46" s="19"/>
      <c r="H46" s="20">
        <f t="shared" si="2"/>
        <v>1.1200000000000001</v>
      </c>
      <c r="J46">
        <f>Üfe_Alternatif!B45/Üfe_Alternatif!B44</f>
        <v>1.0136525198938993</v>
      </c>
      <c r="K46">
        <v>1.0136525198938993</v>
      </c>
      <c r="M46">
        <v>1.0136525198938993</v>
      </c>
      <c r="N46">
        <v>1.0136525198938993</v>
      </c>
    </row>
    <row r="47" spans="1:14" x14ac:dyDescent="0.25">
      <c r="A47" s="31">
        <v>46602</v>
      </c>
      <c r="B47" s="18">
        <f t="shared" si="0"/>
        <v>63.498082869200722</v>
      </c>
      <c r="C47" s="18">
        <f t="shared" si="0"/>
        <v>63.309100479709052</v>
      </c>
      <c r="D47" s="19"/>
      <c r="E47" s="18">
        <f t="shared" si="1"/>
        <v>71.117852813504811</v>
      </c>
      <c r="F47" s="18">
        <f t="shared" si="1"/>
        <v>70.853592438865661</v>
      </c>
      <c r="G47" s="19"/>
      <c r="H47" s="20">
        <f t="shared" si="2"/>
        <v>1.1200000000000001</v>
      </c>
      <c r="J47">
        <f>Üfe_Alternatif!B46/Üfe_Alternatif!B45</f>
        <v>1.0131385224274407</v>
      </c>
      <c r="K47">
        <v>1.0131385224274407</v>
      </c>
      <c r="M47">
        <v>1.0131385224274407</v>
      </c>
      <c r="N47">
        <v>1.0131385224274407</v>
      </c>
    </row>
    <row r="48" spans="1:14" x14ac:dyDescent="0.25">
      <c r="A48" s="31">
        <v>46633</v>
      </c>
      <c r="B48" s="18">
        <f t="shared" si="0"/>
        <v>64.331474374154624</v>
      </c>
      <c r="C48" s="18">
        <f t="shared" si="0"/>
        <v>64.140011652802983</v>
      </c>
      <c r="D48" s="19">
        <f>AVERAGE(C46:C48)</f>
        <v>63.312403773201119</v>
      </c>
      <c r="E48" s="18">
        <f t="shared" si="1"/>
        <v>72.051251299053192</v>
      </c>
      <c r="F48" s="18">
        <f t="shared" si="1"/>
        <v>71.783522593696503</v>
      </c>
      <c r="G48" s="19">
        <f>AVERAGE(F46:F48)</f>
        <v>70.857289383049348</v>
      </c>
      <c r="H48" s="20">
        <f t="shared" si="2"/>
        <v>1.1200000000000001</v>
      </c>
      <c r="J48">
        <f>Üfe_Alternatif!B47/Üfe_Alternatif!B46</f>
        <v>1.0131246719160105</v>
      </c>
      <c r="K48">
        <v>1.0131246719160105</v>
      </c>
      <c r="M48">
        <v>1.0131246719160105</v>
      </c>
      <c r="N48">
        <v>1.0131246719160105</v>
      </c>
    </row>
    <row r="49" spans="1:14" x14ac:dyDescent="0.25">
      <c r="A49" s="31">
        <v>46663</v>
      </c>
      <c r="B49" s="18">
        <f t="shared" si="0"/>
        <v>65.400082311408852</v>
      </c>
      <c r="C49" s="18">
        <f t="shared" si="0"/>
        <v>65.205439209291569</v>
      </c>
      <c r="D49" s="19"/>
      <c r="E49" s="18">
        <f t="shared" si="1"/>
        <v>73.248092188777932</v>
      </c>
      <c r="F49" s="18">
        <f t="shared" si="1"/>
        <v>72.975916250983957</v>
      </c>
      <c r="G49" s="19"/>
      <c r="H49" s="20">
        <f t="shared" si="2"/>
        <v>1.1200000000000003</v>
      </c>
      <c r="J49">
        <f>Üfe_Alternatif!B48/Üfe_Alternatif!B47</f>
        <v>1.0166109660574412</v>
      </c>
      <c r="K49">
        <v>1.0166109660574412</v>
      </c>
      <c r="M49">
        <v>1.0166109660574412</v>
      </c>
      <c r="N49">
        <v>1.0166109660574412</v>
      </c>
    </row>
    <row r="50" spans="1:14" ht="13" thickBot="1" x14ac:dyDescent="0.3">
      <c r="A50" s="31">
        <v>46694</v>
      </c>
      <c r="B50" s="18">
        <f t="shared" si="0"/>
        <v>66.452853766278864</v>
      </c>
      <c r="C50" s="18">
        <f t="shared" si="0"/>
        <v>66.255077415783987</v>
      </c>
      <c r="D50" s="19"/>
      <c r="E50" s="18">
        <f t="shared" si="1"/>
        <v>74.427196218232353</v>
      </c>
      <c r="F50" s="18">
        <f t="shared" si="1"/>
        <v>74.150638954790381</v>
      </c>
      <c r="G50" s="19"/>
      <c r="H50" s="20">
        <f t="shared" si="2"/>
        <v>1.1200000000000003</v>
      </c>
      <c r="J50">
        <f>Üfe_Alternatif!B49/Üfe_Alternatif!B48</f>
        <v>1.0160974025974026</v>
      </c>
      <c r="K50">
        <v>1.0160974025974026</v>
      </c>
      <c r="M50">
        <v>1.0160974025974026</v>
      </c>
      <c r="N50">
        <v>1.0160974025974026</v>
      </c>
    </row>
    <row r="51" spans="1:14" ht="13.5" thickBot="1" x14ac:dyDescent="0.35">
      <c r="A51" s="25">
        <v>46724</v>
      </c>
      <c r="B51" s="21">
        <f t="shared" si="0"/>
        <v>67.355547958137592</v>
      </c>
      <c r="C51" s="21">
        <f t="shared" si="0"/>
        <v>67.155085017785993</v>
      </c>
      <c r="D51" s="21">
        <f>AVERAGE(C49:C51)</f>
        <v>66.205200547620521</v>
      </c>
      <c r="E51" s="21">
        <f t="shared" si="1"/>
        <v>75.438213713114123</v>
      </c>
      <c r="F51" s="21">
        <f t="shared" si="1"/>
        <v>75.15789970152251</v>
      </c>
      <c r="G51" s="21">
        <f>AVERAGE(F49:F51)</f>
        <v>74.094818302432273</v>
      </c>
      <c r="H51" s="23">
        <f t="shared" si="2"/>
        <v>1.1200000000000003</v>
      </c>
      <c r="J51">
        <f>Üfe_Alternatif!B50/Üfe_Alternatif!B49</f>
        <v>1.0135839793281654</v>
      </c>
      <c r="K51">
        <v>1.0135839793281654</v>
      </c>
      <c r="M51">
        <v>1.0135839793281654</v>
      </c>
      <c r="N51">
        <v>1.0135839793281654</v>
      </c>
    </row>
    <row r="52" spans="1:14" x14ac:dyDescent="0.25">
      <c r="A52" s="31">
        <v>46755</v>
      </c>
      <c r="B52" s="18">
        <f t="shared" si="0"/>
        <v>68.569622406830547</v>
      </c>
      <c r="C52" s="18">
        <f t="shared" si="0"/>
        <v>68.365546149667367</v>
      </c>
      <c r="D52" s="38"/>
      <c r="E52" s="18">
        <f t="shared" si="1"/>
        <v>76.797977095650225</v>
      </c>
      <c r="F52" s="18">
        <f t="shared" si="1"/>
        <v>76.512610462717078</v>
      </c>
      <c r="G52" s="38"/>
      <c r="H52" s="20">
        <f t="shared" si="2"/>
        <v>1.1200000000000001</v>
      </c>
      <c r="J52">
        <f>Üfe_Alternatif!B51/Üfe_Alternatif!B50</f>
        <v>1.0180248618784531</v>
      </c>
      <c r="K52">
        <v>1.0180248618784531</v>
      </c>
      <c r="M52">
        <v>1.0180248618784531</v>
      </c>
      <c r="N52">
        <v>1.0180248618784531</v>
      </c>
    </row>
    <row r="53" spans="1:14" x14ac:dyDescent="0.25">
      <c r="A53" s="31">
        <v>46786</v>
      </c>
      <c r="B53" s="18">
        <f t="shared" si="0"/>
        <v>69.913474596787367</v>
      </c>
      <c r="C53" s="18">
        <f t="shared" si="0"/>
        <v>69.705398779535031</v>
      </c>
      <c r="D53" s="38"/>
      <c r="E53" s="18">
        <f t="shared" si="1"/>
        <v>78.303091548401866</v>
      </c>
      <c r="F53" s="18">
        <f t="shared" si="1"/>
        <v>78.012132197277381</v>
      </c>
      <c r="G53" s="38"/>
      <c r="H53" s="20">
        <f t="shared" si="2"/>
        <v>1.1200000000000003</v>
      </c>
      <c r="J53">
        <f>Üfe_Alternatif!B52/Üfe_Alternatif!B51</f>
        <v>1.0195983606557377</v>
      </c>
      <c r="K53">
        <v>1.0195983606557377</v>
      </c>
      <c r="M53">
        <v>1.0195983606557377</v>
      </c>
      <c r="N53">
        <v>1.0195983606557377</v>
      </c>
    </row>
    <row r="54" spans="1:14" x14ac:dyDescent="0.25">
      <c r="A54" s="31">
        <v>46815</v>
      </c>
      <c r="B54" s="18">
        <f t="shared" si="0"/>
        <v>71.046773914675398</v>
      </c>
      <c r="C54" s="18">
        <f t="shared" si="0"/>
        <v>70.835325182786491</v>
      </c>
      <c r="D54" s="19">
        <f>AVERAGE(C52:C54)</f>
        <v>69.635423370662963</v>
      </c>
      <c r="E54" s="18">
        <f t="shared" si="1"/>
        <v>79.572386784436461</v>
      </c>
      <c r="F54" s="18">
        <f t="shared" si="1"/>
        <v>79.276710974345164</v>
      </c>
      <c r="G54" s="19">
        <f>AVERAGE(F52:F54)</f>
        <v>77.933817878113203</v>
      </c>
      <c r="H54" s="20">
        <f t="shared" si="2"/>
        <v>1.1200000000000001</v>
      </c>
      <c r="J54">
        <f>Üfe_Alternatif!B53/Üfe_Alternatif!B52</f>
        <v>1.016210027100271</v>
      </c>
      <c r="K54">
        <v>1.016210027100271</v>
      </c>
      <c r="M54">
        <v>1.016210027100271</v>
      </c>
      <c r="N54">
        <v>1.016210027100271</v>
      </c>
    </row>
    <row r="55" spans="1:14" x14ac:dyDescent="0.25">
      <c r="A55" s="31">
        <v>46846</v>
      </c>
      <c r="B55" s="18">
        <f t="shared" si="0"/>
        <v>72.232929487795346</v>
      </c>
      <c r="C55" s="18">
        <f t="shared" si="0"/>
        <v>72.017950530986425</v>
      </c>
      <c r="D55" s="19"/>
      <c r="E55" s="18">
        <f t="shared" si="1"/>
        <v>80.900881026330794</v>
      </c>
      <c r="F55" s="18">
        <f t="shared" si="1"/>
        <v>80.600268785059697</v>
      </c>
      <c r="G55" s="19"/>
      <c r="H55" s="20">
        <f t="shared" si="2"/>
        <v>1.1200000000000001</v>
      </c>
      <c r="J55">
        <f>Üfe_Alternatif!B54/Üfe_Alternatif!B53</f>
        <v>1.0166954177897574</v>
      </c>
      <c r="K55">
        <v>1.0166954177897574</v>
      </c>
      <c r="M55">
        <v>1.0166954177897574</v>
      </c>
      <c r="N55">
        <v>1.0166954177897574</v>
      </c>
    </row>
    <row r="56" spans="1:14" x14ac:dyDescent="0.25">
      <c r="A56" s="31">
        <v>46876</v>
      </c>
      <c r="B56" s="18">
        <f t="shared" ref="B56:C71" si="3">B55*J56</f>
        <v>73.329495072848005</v>
      </c>
      <c r="C56" s="18">
        <f t="shared" si="3"/>
        <v>73.111252527988327</v>
      </c>
      <c r="D56" s="19"/>
      <c r="E56" s="18">
        <f t="shared" ref="E56:F71" si="4">E55*M56</f>
        <v>82.12903448158977</v>
      </c>
      <c r="F56" s="18">
        <f t="shared" si="4"/>
        <v>81.82385865636104</v>
      </c>
      <c r="G56" s="19"/>
      <c r="H56" s="20">
        <f t="shared" si="2"/>
        <v>1.1200000000000001</v>
      </c>
      <c r="J56">
        <f>Üfe_Alternatif!B55/Üfe_Alternatif!B54</f>
        <v>1.015180965147453</v>
      </c>
      <c r="K56">
        <v>1.015180965147453</v>
      </c>
      <c r="M56">
        <v>1.015180965147453</v>
      </c>
      <c r="N56">
        <v>1.015180965147453</v>
      </c>
    </row>
    <row r="57" spans="1:14" x14ac:dyDescent="0.25">
      <c r="A57" s="31">
        <v>46907</v>
      </c>
      <c r="B57" s="18">
        <f t="shared" si="3"/>
        <v>74.368329586380014</v>
      </c>
      <c r="C57" s="18">
        <f t="shared" si="3"/>
        <v>74.146995272134831</v>
      </c>
      <c r="D57" s="19">
        <f>AVERAGE(C55:C57)</f>
        <v>73.092066110369856</v>
      </c>
      <c r="E57" s="18">
        <f t="shared" si="4"/>
        <v>83.292529136745628</v>
      </c>
      <c r="F57" s="18">
        <f t="shared" si="4"/>
        <v>82.983029987326148</v>
      </c>
      <c r="G57" s="19">
        <f>AVERAGE(F55:F57)</f>
        <v>81.802385809582304</v>
      </c>
      <c r="H57" s="20">
        <f t="shared" si="2"/>
        <v>1.1200000000000001</v>
      </c>
      <c r="J57">
        <f>Üfe_Alternatif!B56/Üfe_Alternatif!B55</f>
        <v>1.0141666666666667</v>
      </c>
      <c r="K57">
        <v>1.0141666666666667</v>
      </c>
      <c r="M57">
        <v>1.0141666666666667</v>
      </c>
      <c r="N57">
        <v>1.0141666666666667</v>
      </c>
    </row>
    <row r="58" spans="1:14" x14ac:dyDescent="0.25">
      <c r="A58" s="31">
        <v>46937</v>
      </c>
      <c r="B58" s="18">
        <f t="shared" si="3"/>
        <v>75.383644685534122</v>
      </c>
      <c r="C58" s="18">
        <f t="shared" si="3"/>
        <v>75.159288600160508</v>
      </c>
      <c r="D58" s="19"/>
      <c r="E58" s="18">
        <f t="shared" si="4"/>
        <v>84.429682047798238</v>
      </c>
      <c r="F58" s="18">
        <f t="shared" si="4"/>
        <v>84.115957455084157</v>
      </c>
      <c r="G58" s="19"/>
      <c r="H58" s="20">
        <f t="shared" si="2"/>
        <v>1.1200000000000003</v>
      </c>
      <c r="J58">
        <f>Üfe_Alternatif!B57/Üfe_Alternatif!B56</f>
        <v>1.0136525198938993</v>
      </c>
      <c r="K58">
        <v>1.0136525198938993</v>
      </c>
      <c r="M58">
        <v>1.0136525198938993</v>
      </c>
      <c r="N58">
        <v>1.0136525198938993</v>
      </c>
    </row>
    <row r="59" spans="1:14" x14ac:dyDescent="0.25">
      <c r="A59" s="31">
        <v>46968</v>
      </c>
      <c r="B59" s="18">
        <f t="shared" si="3"/>
        <v>76.374074391897238</v>
      </c>
      <c r="C59" s="18">
        <f t="shared" si="3"/>
        <v>76.146770599064212</v>
      </c>
      <c r="D59" s="19"/>
      <c r="E59" s="18">
        <f t="shared" si="4"/>
        <v>85.538963318924928</v>
      </c>
      <c r="F59" s="18">
        <f t="shared" si="4"/>
        <v>85.221116848613434</v>
      </c>
      <c r="G59" s="19"/>
      <c r="H59" s="20">
        <f t="shared" si="2"/>
        <v>1.1200000000000003</v>
      </c>
      <c r="J59">
        <f>Üfe_Alternatif!B58/Üfe_Alternatif!B57</f>
        <v>1.0131385224274407</v>
      </c>
      <c r="K59">
        <v>1.0131385224274407</v>
      </c>
      <c r="M59">
        <v>1.0131385224274407</v>
      </c>
      <c r="N59">
        <v>1.0131385224274407</v>
      </c>
    </row>
    <row r="60" spans="1:14" x14ac:dyDescent="0.25">
      <c r="A60" s="31">
        <v>46999</v>
      </c>
      <c r="B60" s="18">
        <f t="shared" si="3"/>
        <v>77.376459061179872</v>
      </c>
      <c r="C60" s="18">
        <f t="shared" si="3"/>
        <v>77.146171980640645</v>
      </c>
      <c r="D60" s="19">
        <f>AVERAGE(C58:C60)</f>
        <v>76.150743726621783</v>
      </c>
      <c r="E60" s="18">
        <f t="shared" si="4"/>
        <v>86.661634148521472</v>
      </c>
      <c r="F60" s="18">
        <f t="shared" si="4"/>
        <v>86.339616047567489</v>
      </c>
      <c r="G60" s="19">
        <f>AVERAGE(F58:F60)</f>
        <v>85.225563450421689</v>
      </c>
      <c r="H60" s="20">
        <f t="shared" si="2"/>
        <v>1.1200000000000001</v>
      </c>
      <c r="J60">
        <f>Üfe_Alternatif!B59/Üfe_Alternatif!B58</f>
        <v>1.0131246719160105</v>
      </c>
      <c r="K60">
        <v>1.0131246719160105</v>
      </c>
      <c r="M60">
        <v>1.0131246719160105</v>
      </c>
      <c r="N60">
        <v>1.0131246719160105</v>
      </c>
    </row>
    <row r="61" spans="1:14" x14ac:dyDescent="0.25">
      <c r="A61" s="31">
        <v>47029</v>
      </c>
      <c r="B61" s="18">
        <f t="shared" si="3"/>
        <v>78.661756796290121</v>
      </c>
      <c r="C61" s="18">
        <f t="shared" si="3"/>
        <v>78.427644424872582</v>
      </c>
      <c r="D61" s="19"/>
      <c r="E61" s="18">
        <f t="shared" si="4"/>
        <v>88.101167611844943</v>
      </c>
      <c r="F61" s="18">
        <f t="shared" si="4"/>
        <v>87.773800479146132</v>
      </c>
      <c r="G61" s="19"/>
      <c r="H61" s="20">
        <f t="shared" si="2"/>
        <v>1.1200000000000001</v>
      </c>
      <c r="J61">
        <f>Üfe_Alternatif!B60/Üfe_Alternatif!B59</f>
        <v>1.0166109660574412</v>
      </c>
      <c r="K61">
        <v>1.0166109660574412</v>
      </c>
      <c r="M61">
        <v>1.0166109660574412</v>
      </c>
      <c r="N61">
        <v>1.0166109660574412</v>
      </c>
    </row>
    <row r="62" spans="1:14" ht="13" thickBot="1" x14ac:dyDescent="0.3">
      <c r="A62" s="31">
        <v>47060</v>
      </c>
      <c r="B62" s="18">
        <f t="shared" si="3"/>
        <v>79.928006764458971</v>
      </c>
      <c r="C62" s="18">
        <f t="shared" si="3"/>
        <v>79.69012579194569</v>
      </c>
      <c r="D62" s="19"/>
      <c r="E62" s="18">
        <f t="shared" si="4"/>
        <v>89.519367576194057</v>
      </c>
      <c r="F62" s="18">
        <f t="shared" si="4"/>
        <v>89.186730682963031</v>
      </c>
      <c r="G62" s="19"/>
      <c r="H62" s="20">
        <f t="shared" si="2"/>
        <v>1.1200000000000001</v>
      </c>
      <c r="J62">
        <f>Üfe_Alternatif!B61/Üfe_Alternatif!B60</f>
        <v>1.0160974025974026</v>
      </c>
      <c r="K62">
        <v>1.0160974025974026</v>
      </c>
      <c r="M62">
        <v>1.0160974025974026</v>
      </c>
      <c r="N62">
        <v>1.0160974025974026</v>
      </c>
    </row>
    <row r="63" spans="1:14" ht="13.5" thickBot="1" x14ac:dyDescent="0.35">
      <c r="A63" s="25">
        <v>47090</v>
      </c>
      <c r="B63" s="21">
        <f t="shared" si="3"/>
        <v>81.01374715608884</v>
      </c>
      <c r="C63" s="21">
        <f t="shared" si="3"/>
        <v>80.772634813362373</v>
      </c>
      <c r="D63" s="21">
        <f>AVERAGE(C61:C63)</f>
        <v>79.630135010060215</v>
      </c>
      <c r="E63" s="21">
        <f t="shared" si="4"/>
        <v>90.735396814819509</v>
      </c>
      <c r="F63" s="21">
        <f t="shared" si="4"/>
        <v>90.398241388907053</v>
      </c>
      <c r="G63" s="21">
        <f>AVERAGE(F61:F63)</f>
        <v>89.119590850338739</v>
      </c>
      <c r="H63" s="23">
        <f t="shared" si="2"/>
        <v>1.1200000000000001</v>
      </c>
      <c r="J63">
        <f>Üfe_Alternatif!B62/Üfe_Alternatif!B61</f>
        <v>1.0135839793281654</v>
      </c>
      <c r="K63">
        <v>1.0135839793281654</v>
      </c>
      <c r="M63">
        <v>1.0135839793281654</v>
      </c>
      <c r="N63">
        <v>1.0135839793281654</v>
      </c>
    </row>
    <row r="64" spans="1:14" x14ac:dyDescent="0.25">
      <c r="A64" s="31">
        <v>47121</v>
      </c>
      <c r="B64" s="18">
        <f t="shared" si="3"/>
        <v>82.474008758833264</v>
      </c>
      <c r="C64" s="18">
        <f t="shared" si="3"/>
        <v>82.228550399431967</v>
      </c>
      <c r="D64" s="38"/>
      <c r="E64" s="18">
        <f t="shared" si="4"/>
        <v>92.370889809893256</v>
      </c>
      <c r="F64" s="18">
        <f t="shared" si="4"/>
        <v>92.027657203997165</v>
      </c>
      <c r="G64" s="38"/>
      <c r="H64" s="20">
        <f t="shared" si="2"/>
        <v>1.1200000000000001</v>
      </c>
      <c r="J64">
        <f>Üfe_Alternatif!B63/Üfe_Alternatif!B62</f>
        <v>1.0180248618784531</v>
      </c>
      <c r="K64">
        <v>1.0180248618784531</v>
      </c>
      <c r="M64">
        <v>1.0180248618784531</v>
      </c>
      <c r="N64">
        <v>1.0180248618784531</v>
      </c>
    </row>
    <row r="65" spans="1:14" x14ac:dyDescent="0.25">
      <c r="A65" s="31">
        <v>47152</v>
      </c>
      <c r="B65" s="18">
        <f t="shared" si="3"/>
        <v>84.090364127213348</v>
      </c>
      <c r="C65" s="18">
        <f t="shared" si="3"/>
        <v>83.840095186358539</v>
      </c>
      <c r="D65" s="38"/>
      <c r="E65" s="18">
        <f t="shared" si="4"/>
        <v>94.181207822478953</v>
      </c>
      <c r="F65" s="18">
        <f t="shared" si="4"/>
        <v>93.831248420183698</v>
      </c>
      <c r="G65" s="38"/>
      <c r="H65" s="20">
        <f t="shared" si="2"/>
        <v>1.1200000000000001</v>
      </c>
      <c r="J65">
        <f>Üfe_Alternatif!B64/Üfe_Alternatif!B63</f>
        <v>1.0195983606557377</v>
      </c>
      <c r="K65">
        <v>1.0195983606557377</v>
      </c>
      <c r="M65">
        <v>1.0195983606557377</v>
      </c>
      <c r="N65">
        <v>1.0195983606557377</v>
      </c>
    </row>
    <row r="66" spans="1:14" x14ac:dyDescent="0.25">
      <c r="A66" s="31">
        <v>47180</v>
      </c>
      <c r="B66" s="18">
        <f t="shared" si="3"/>
        <v>85.453471208587132</v>
      </c>
      <c r="C66" s="18">
        <f t="shared" si="3"/>
        <v>85.199145401418704</v>
      </c>
      <c r="D66" s="19">
        <f>AVERAGE(C64:C66)</f>
        <v>83.755930329069727</v>
      </c>
      <c r="E66" s="18">
        <f t="shared" si="4"/>
        <v>95.707887753617584</v>
      </c>
      <c r="F66" s="18">
        <f t="shared" si="4"/>
        <v>95.352255499927139</v>
      </c>
      <c r="G66" s="19">
        <f>AVERAGE(F64:F66)</f>
        <v>93.737053708036001</v>
      </c>
      <c r="H66" s="20">
        <f t="shared" si="2"/>
        <v>1.1199999999999999</v>
      </c>
      <c r="J66">
        <f>Üfe_Alternatif!B65/Üfe_Alternatif!B64</f>
        <v>1.016210027100271</v>
      </c>
      <c r="K66">
        <v>1.016210027100271</v>
      </c>
      <c r="M66">
        <v>1.016210027100271</v>
      </c>
      <c r="N66">
        <v>1.016210027100271</v>
      </c>
    </row>
    <row r="67" spans="1:14" x14ac:dyDescent="0.25">
      <c r="A67" s="31">
        <v>47211</v>
      </c>
      <c r="B67" s="18">
        <f t="shared" si="3"/>
        <v>86.880152611999492</v>
      </c>
      <c r="C67" s="18">
        <f t="shared" si="3"/>
        <v>86.62158072922567</v>
      </c>
      <c r="D67" s="19"/>
      <c r="E67" s="18">
        <f t="shared" si="4"/>
        <v>97.305770925439433</v>
      </c>
      <c r="F67" s="18">
        <f t="shared" si="4"/>
        <v>96.944201242694106</v>
      </c>
      <c r="G67" s="19"/>
      <c r="H67" s="20">
        <f t="shared" si="2"/>
        <v>1.1200000000000001</v>
      </c>
      <c r="J67">
        <f>Üfe_Alternatif!B66/Üfe_Alternatif!B65</f>
        <v>1.0166954177897574</v>
      </c>
      <c r="K67">
        <v>1.0166954177897574</v>
      </c>
      <c r="M67">
        <v>1.0166954177897574</v>
      </c>
      <c r="N67">
        <v>1.0166954177897574</v>
      </c>
    </row>
    <row r="68" spans="1:14" x14ac:dyDescent="0.25">
      <c r="A68" s="31">
        <v>47241</v>
      </c>
      <c r="B68" s="18">
        <f t="shared" si="3"/>
        <v>88.199077180807663</v>
      </c>
      <c r="C68" s="18">
        <f t="shared" si="3"/>
        <v>87.936579927293337</v>
      </c>
      <c r="D68" s="19"/>
      <c r="E68" s="18">
        <f t="shared" si="4"/>
        <v>98.782966442504573</v>
      </c>
      <c r="F68" s="18">
        <f t="shared" si="4"/>
        <v>98.415907783007114</v>
      </c>
      <c r="G68" s="19"/>
      <c r="H68" s="20">
        <f t="shared" si="2"/>
        <v>1.1199999999999999</v>
      </c>
      <c r="J68">
        <f>Üfe_Alternatif!B67/Üfe_Alternatif!B66</f>
        <v>1.015180965147453</v>
      </c>
      <c r="K68">
        <v>1.015180965147453</v>
      </c>
      <c r="M68">
        <v>1.015180965147453</v>
      </c>
      <c r="N68">
        <v>1.015180965147453</v>
      </c>
    </row>
    <row r="69" spans="1:14" x14ac:dyDescent="0.25">
      <c r="A69" s="31">
        <v>47272</v>
      </c>
      <c r="B69" s="18">
        <f t="shared" si="3"/>
        <v>89.448564107535773</v>
      </c>
      <c r="C69" s="18">
        <f t="shared" si="3"/>
        <v>89.182348142929996</v>
      </c>
      <c r="D69" s="19">
        <f>AVERAGE(C67:C69)</f>
        <v>87.913502933149672</v>
      </c>
      <c r="E69" s="18">
        <f t="shared" si="4"/>
        <v>100.18239180044006</v>
      </c>
      <c r="F69" s="18">
        <f t="shared" si="4"/>
        <v>99.810133143266384</v>
      </c>
      <c r="G69" s="19">
        <f>AVERAGE(F67:F69)</f>
        <v>98.390080722989197</v>
      </c>
      <c r="H69" s="20">
        <f t="shared" si="2"/>
        <v>1.1199999999999999</v>
      </c>
      <c r="J69">
        <f>Üfe_Alternatif!B68/Üfe_Alternatif!B67</f>
        <v>1.0141666666666667</v>
      </c>
      <c r="K69">
        <v>1.0141666666666667</v>
      </c>
      <c r="M69">
        <v>1.0141666666666667</v>
      </c>
      <c r="N69">
        <v>1.0141666666666667</v>
      </c>
    </row>
    <row r="70" spans="1:14" x14ac:dyDescent="0.25">
      <c r="A70" s="31">
        <v>47302</v>
      </c>
      <c r="B70" s="18">
        <f t="shared" si="3"/>
        <v>90.669762408494634</v>
      </c>
      <c r="C70" s="18">
        <f t="shared" si="3"/>
        <v>90.399911925135996</v>
      </c>
      <c r="D70" s="19"/>
      <c r="E70" s="18">
        <f t="shared" si="4"/>
        <v>101.55013389751397</v>
      </c>
      <c r="F70" s="18">
        <f t="shared" si="4"/>
        <v>101.17279297161757</v>
      </c>
      <c r="G70" s="19"/>
      <c r="H70" s="20">
        <f t="shared" si="2"/>
        <v>1.1199999999999999</v>
      </c>
      <c r="J70">
        <f>Üfe_Alternatif!B69/Üfe_Alternatif!B68</f>
        <v>1.0136525198938993</v>
      </c>
      <c r="K70">
        <v>1.0136525198938993</v>
      </c>
      <c r="M70">
        <v>1.0136525198938993</v>
      </c>
      <c r="N70">
        <v>1.0136525198938993</v>
      </c>
    </row>
    <row r="71" spans="1:14" x14ac:dyDescent="0.25">
      <c r="A71" s="31">
        <v>47333</v>
      </c>
      <c r="B71" s="18">
        <f t="shared" si="3"/>
        <v>91.861029115389357</v>
      </c>
      <c r="C71" s="18">
        <f t="shared" si="3"/>
        <v>91.587633195403058</v>
      </c>
      <c r="D71" s="19"/>
      <c r="E71" s="18">
        <f t="shared" si="4"/>
        <v>102.88435260923607</v>
      </c>
      <c r="F71" s="18">
        <f t="shared" si="4"/>
        <v>102.50205398112199</v>
      </c>
      <c r="G71" s="19"/>
      <c r="H71" s="20">
        <f t="shared" si="2"/>
        <v>1.1199999999999999</v>
      </c>
      <c r="J71">
        <f>Üfe_Alternatif!B70/Üfe_Alternatif!B69</f>
        <v>1.0131385224274407</v>
      </c>
      <c r="K71">
        <v>1.0131385224274407</v>
      </c>
      <c r="M71">
        <v>1.0131385224274407</v>
      </c>
      <c r="N71">
        <v>1.0131385224274407</v>
      </c>
    </row>
    <row r="72" spans="1:14" x14ac:dyDescent="0.25">
      <c r="A72" s="31">
        <v>47364</v>
      </c>
      <c r="B72" s="18">
        <f t="shared" ref="B72:C87" si="5">B71*J72</f>
        <v>93.066674984395931</v>
      </c>
      <c r="C72" s="18">
        <f t="shared" si="5"/>
        <v>92.789690832656632</v>
      </c>
      <c r="D72" s="19">
        <f>AVERAGE(C70:C72)</f>
        <v>91.592411984398552</v>
      </c>
      <c r="E72" s="18">
        <f t="shared" ref="E72:F87" si="6">E71*M72</f>
        <v>104.23467598252344</v>
      </c>
      <c r="F72" s="18">
        <f t="shared" si="6"/>
        <v>103.84735981034142</v>
      </c>
      <c r="G72" s="19">
        <f>AVERAGE(F70:F72)</f>
        <v>102.50740225436033</v>
      </c>
      <c r="H72" s="20">
        <f t="shared" si="2"/>
        <v>1.1199999999999999</v>
      </c>
      <c r="J72">
        <f>Üfe_Alternatif!B71/Üfe_Alternatif!B70</f>
        <v>1.0131246719160105</v>
      </c>
      <c r="K72">
        <v>1.0131246719160105</v>
      </c>
      <c r="M72">
        <v>1.0131246719160105</v>
      </c>
      <c r="N72">
        <v>1.0131246719160105</v>
      </c>
    </row>
    <row r="73" spans="1:14" x14ac:dyDescent="0.25">
      <c r="A73" s="31">
        <v>47394</v>
      </c>
      <c r="B73" s="18">
        <f t="shared" si="5"/>
        <v>94.612602363640647</v>
      </c>
      <c r="C73" s="18">
        <f t="shared" si="5"/>
        <v>94.331017237558356</v>
      </c>
      <c r="D73" s="19"/>
      <c r="E73" s="18">
        <f t="shared" si="6"/>
        <v>105.96611464727752</v>
      </c>
      <c r="F73" s="18">
        <f t="shared" si="6"/>
        <v>105.57236477930587</v>
      </c>
      <c r="G73" s="19"/>
      <c r="H73" s="20">
        <f t="shared" si="2"/>
        <v>1.1199999999999999</v>
      </c>
      <c r="J73">
        <f>Üfe_Alternatif!B72/Üfe_Alternatif!B71</f>
        <v>1.0166109660574412</v>
      </c>
      <c r="K73">
        <v>1.0166109660574412</v>
      </c>
      <c r="M73">
        <v>1.0166109660574412</v>
      </c>
      <c r="N73">
        <v>1.0166109660574412</v>
      </c>
    </row>
    <row r="74" spans="1:14" ht="13" thickBot="1" x14ac:dyDescent="0.3">
      <c r="A74" s="31">
        <v>47425</v>
      </c>
      <c r="B74" s="18">
        <f t="shared" si="5"/>
        <v>96.135619514676137</v>
      </c>
      <c r="C74" s="18">
        <f t="shared" si="5"/>
        <v>95.849501599453859</v>
      </c>
      <c r="D74" s="19"/>
      <c r="E74" s="18">
        <f t="shared" si="6"/>
        <v>107.67189385643726</v>
      </c>
      <c r="F74" s="18">
        <f t="shared" si="6"/>
        <v>107.2718056383182</v>
      </c>
      <c r="G74" s="19"/>
      <c r="H74" s="20">
        <f t="shared" si="2"/>
        <v>1.1199999999999999</v>
      </c>
      <c r="J74">
        <f>Üfe_Alternatif!B73/Üfe_Alternatif!B72</f>
        <v>1.0160974025974026</v>
      </c>
      <c r="K74">
        <v>1.0160974025974026</v>
      </c>
      <c r="M74">
        <v>1.0160974025974026</v>
      </c>
      <c r="N74">
        <v>1.0160974025974026</v>
      </c>
    </row>
    <row r="75" spans="1:14" ht="13.5" thickBot="1" x14ac:dyDescent="0.35">
      <c r="A75" s="25">
        <v>47455</v>
      </c>
      <c r="B75" s="21">
        <f t="shared" si="5"/>
        <v>97.441523782863868</v>
      </c>
      <c r="C75" s="21">
        <f t="shared" si="5"/>
        <v>97.15151924779579</v>
      </c>
      <c r="D75" s="21">
        <f>AVERAGE(C73:C75)</f>
        <v>95.777346028269335</v>
      </c>
      <c r="E75" s="21">
        <f t="shared" si="6"/>
        <v>109.13450663680753</v>
      </c>
      <c r="F75" s="21">
        <f t="shared" si="6"/>
        <v>108.72898362860408</v>
      </c>
      <c r="G75" s="21">
        <f>AVERAGE(F73:F75)</f>
        <v>107.19105134874273</v>
      </c>
      <c r="H75" s="23">
        <f t="shared" si="2"/>
        <v>1.1199999999999999</v>
      </c>
      <c r="J75">
        <f>Üfe_Alternatif!B74/Üfe_Alternatif!B73</f>
        <v>1.0135839793281654</v>
      </c>
      <c r="K75">
        <v>1.0135839793281654</v>
      </c>
      <c r="M75">
        <v>1.0135839793281654</v>
      </c>
      <c r="N75">
        <v>1.0135839793281654</v>
      </c>
    </row>
    <row r="76" spans="1:14" x14ac:dyDescent="0.25">
      <c r="A76" s="31">
        <v>47486</v>
      </c>
      <c r="B76" s="18">
        <f t="shared" si="5"/>
        <v>99.197893790275998</v>
      </c>
      <c r="C76" s="18">
        <f t="shared" si="5"/>
        <v>98.902661963519179</v>
      </c>
      <c r="D76" s="38"/>
      <c r="E76" s="18">
        <f t="shared" si="6"/>
        <v>111.1016410451091</v>
      </c>
      <c r="F76" s="18">
        <f t="shared" si="6"/>
        <v>110.68880854069425</v>
      </c>
      <c r="G76" s="38"/>
      <c r="H76" s="20">
        <f t="shared" si="2"/>
        <v>1.1199999999999999</v>
      </c>
      <c r="J76">
        <f>Üfe_Alternatif!B75/Üfe_Alternatif!B74</f>
        <v>1.0180248618784531</v>
      </c>
      <c r="K76">
        <v>1.0180248618784531</v>
      </c>
      <c r="M76">
        <v>1.0180248618784531</v>
      </c>
      <c r="N76">
        <v>1.0180248618784531</v>
      </c>
    </row>
    <row r="77" spans="1:14" x14ac:dyDescent="0.25">
      <c r="A77" s="31">
        <v>47517</v>
      </c>
      <c r="B77" s="18">
        <f t="shared" si="5"/>
        <v>101.1420098890674</v>
      </c>
      <c r="C77" s="18">
        <f t="shared" si="5"/>
        <v>100.84099200249274</v>
      </c>
      <c r="D77" s="38"/>
      <c r="E77" s="18">
        <f t="shared" si="6"/>
        <v>113.27905107575546</v>
      </c>
      <c r="F77" s="18">
        <f t="shared" si="6"/>
        <v>112.85812773102869</v>
      </c>
      <c r="G77" s="38"/>
      <c r="H77" s="20">
        <f t="shared" si="2"/>
        <v>1.1199999999999999</v>
      </c>
      <c r="J77">
        <f>Üfe_Alternatif!B76/Üfe_Alternatif!B75</f>
        <v>1.0195983606557377</v>
      </c>
      <c r="K77">
        <v>1.0195983606557377</v>
      </c>
      <c r="M77">
        <v>1.0195983606557377</v>
      </c>
      <c r="N77">
        <v>1.0195983606557377</v>
      </c>
    </row>
    <row r="78" spans="1:14" x14ac:dyDescent="0.25">
      <c r="A78" s="31">
        <v>47545</v>
      </c>
      <c r="B78" s="18">
        <f t="shared" si="5"/>
        <v>102.78152461034506</v>
      </c>
      <c r="C78" s="18">
        <f t="shared" si="5"/>
        <v>102.47562721567135</v>
      </c>
      <c r="D78" s="19">
        <f>AVERAGE(C76:C78)</f>
        <v>100.73976039389443</v>
      </c>
      <c r="E78" s="18">
        <f t="shared" si="6"/>
        <v>115.11530756358644</v>
      </c>
      <c r="F78" s="18">
        <f t="shared" si="6"/>
        <v>114.68756104003451</v>
      </c>
      <c r="G78" s="19">
        <f>AVERAGE(F76:F78)</f>
        <v>112.74483243725247</v>
      </c>
      <c r="H78" s="20">
        <f t="shared" si="2"/>
        <v>1.1199999999999997</v>
      </c>
      <c r="J78">
        <f>Üfe_Alternatif!B77/Üfe_Alternatif!B76</f>
        <v>1.016210027100271</v>
      </c>
      <c r="K78">
        <v>1.016210027100271</v>
      </c>
      <c r="M78">
        <v>1.016210027100271</v>
      </c>
      <c r="N78">
        <v>1.016210027100271</v>
      </c>
    </row>
    <row r="79" spans="1:14" x14ac:dyDescent="0.25">
      <c r="A79" s="31">
        <v>47576</v>
      </c>
      <c r="B79" s="18">
        <f t="shared" si="5"/>
        <v>104.497505104783</v>
      </c>
      <c r="C79" s="18">
        <f t="shared" si="5"/>
        <v>104.18650062530442</v>
      </c>
      <c r="D79" s="19"/>
      <c r="E79" s="18">
        <f t="shared" si="6"/>
        <v>117.03720571735693</v>
      </c>
      <c r="F79" s="18">
        <f t="shared" si="6"/>
        <v>116.60231778688619</v>
      </c>
      <c r="G79" s="19"/>
      <c r="H79" s="20">
        <f t="shared" si="2"/>
        <v>1.1199999999999997</v>
      </c>
      <c r="J79">
        <f>Üfe_Alternatif!B78/Üfe_Alternatif!B77</f>
        <v>1.0166954177897574</v>
      </c>
      <c r="K79">
        <v>1.0166954177897574</v>
      </c>
      <c r="M79">
        <v>1.0166954177897574</v>
      </c>
      <c r="N79">
        <v>1.0166954177897574</v>
      </c>
    </row>
    <row r="80" spans="1:14" x14ac:dyDescent="0.25">
      <c r="A80" s="31">
        <v>47606</v>
      </c>
      <c r="B80" s="18">
        <f t="shared" si="5"/>
        <v>106.08387808777451</v>
      </c>
      <c r="C80" s="18">
        <f t="shared" si="5"/>
        <v>105.76815226013225</v>
      </c>
      <c r="D80" s="19"/>
      <c r="E80" s="18">
        <f t="shared" si="6"/>
        <v>118.81394345830741</v>
      </c>
      <c r="F80" s="18">
        <f t="shared" si="6"/>
        <v>118.37245350932115</v>
      </c>
      <c r="G80" s="19"/>
      <c r="H80" s="20">
        <f t="shared" si="2"/>
        <v>1.1199999999999997</v>
      </c>
      <c r="J80">
        <f>Üfe_Alternatif!B79/Üfe_Alternatif!B78</f>
        <v>1.015180965147453</v>
      </c>
      <c r="K80">
        <v>1.015180965147453</v>
      </c>
      <c r="M80">
        <v>1.015180965147453</v>
      </c>
      <c r="N80">
        <v>1.015180965147453</v>
      </c>
    </row>
    <row r="81" spans="1:14" x14ac:dyDescent="0.25">
      <c r="A81" s="31">
        <v>47637</v>
      </c>
      <c r="B81" s="18">
        <f t="shared" si="5"/>
        <v>107.58673302735131</v>
      </c>
      <c r="C81" s="18">
        <f t="shared" si="5"/>
        <v>107.26653441715079</v>
      </c>
      <c r="D81" s="19">
        <f>AVERAGE(C79:C81)</f>
        <v>105.74039576752915</v>
      </c>
      <c r="E81" s="18">
        <f t="shared" si="6"/>
        <v>120.49714099063343</v>
      </c>
      <c r="F81" s="18">
        <f t="shared" si="6"/>
        <v>120.04939660070319</v>
      </c>
      <c r="G81" s="19">
        <f>AVERAGE(F79:F81)</f>
        <v>118.34138929897017</v>
      </c>
      <c r="H81" s="20">
        <f t="shared" si="2"/>
        <v>1.1199999999999997</v>
      </c>
      <c r="J81">
        <f>Üfe_Alternatif!B80/Üfe_Alternatif!B79</f>
        <v>1.0141666666666667</v>
      </c>
      <c r="K81">
        <v>1.0141666666666667</v>
      </c>
      <c r="M81">
        <v>1.0141666666666667</v>
      </c>
      <c r="N81">
        <v>1.0141666666666667</v>
      </c>
    </row>
    <row r="82" spans="1:14" x14ac:dyDescent="0.25">
      <c r="A82" s="31">
        <v>47667</v>
      </c>
      <c r="B82" s="18">
        <f t="shared" si="5"/>
        <v>109.05556304032686</v>
      </c>
      <c r="C82" s="18">
        <f t="shared" si="5"/>
        <v>108.73099291223058</v>
      </c>
      <c r="D82" s="19"/>
      <c r="E82" s="18">
        <f t="shared" si="6"/>
        <v>122.14223060516603</v>
      </c>
      <c r="F82" s="18">
        <f t="shared" si="6"/>
        <v>121.68837337604489</v>
      </c>
      <c r="G82" s="19"/>
      <c r="H82" s="20">
        <f t="shared" si="2"/>
        <v>1.1199999999999997</v>
      </c>
      <c r="J82">
        <f>Üfe_Alternatif!B81/Üfe_Alternatif!B80</f>
        <v>1.0136525198938993</v>
      </c>
      <c r="K82">
        <v>1.0136525198938993</v>
      </c>
      <c r="M82">
        <v>1.0136525198938993</v>
      </c>
      <c r="N82">
        <v>1.0136525198938993</v>
      </c>
    </row>
    <row r="83" spans="1:14" x14ac:dyDescent="0.25">
      <c r="A83" s="31">
        <v>47698</v>
      </c>
      <c r="B83" s="18">
        <f t="shared" si="5"/>
        <v>110.48839200116937</v>
      </c>
      <c r="C83" s="18">
        <f t="shared" si="5"/>
        <v>110.15955750116582</v>
      </c>
      <c r="D83" s="19"/>
      <c r="E83" s="18">
        <f t="shared" si="6"/>
        <v>123.74699904130965</v>
      </c>
      <c r="F83" s="18">
        <f t="shared" si="6"/>
        <v>123.28717879880485</v>
      </c>
      <c r="G83" s="19"/>
      <c r="H83" s="20">
        <f t="shared" si="2"/>
        <v>1.1199999999999997</v>
      </c>
      <c r="J83">
        <f>Üfe_Alternatif!B82/Üfe_Alternatif!B81</f>
        <v>1.0131385224274407</v>
      </c>
      <c r="K83">
        <v>1.0131385224274407</v>
      </c>
      <c r="M83">
        <v>1.0131385224274407</v>
      </c>
      <c r="N83">
        <v>1.0131385224274407</v>
      </c>
    </row>
    <row r="84" spans="1:14" x14ac:dyDescent="0.25">
      <c r="A84" s="31">
        <v>47729</v>
      </c>
      <c r="B84" s="18">
        <f t="shared" si="5"/>
        <v>111.93851589671229</v>
      </c>
      <c r="C84" s="18">
        <f t="shared" si="5"/>
        <v>111.60536555178152</v>
      </c>
      <c r="D84" s="19">
        <f>AVERAGE(C82:C84)</f>
        <v>110.16530532172597</v>
      </c>
      <c r="E84" s="18">
        <f t="shared" si="6"/>
        <v>125.37113780431771</v>
      </c>
      <c r="F84" s="18">
        <f t="shared" si="6"/>
        <v>124.90528257198969</v>
      </c>
      <c r="G84" s="19">
        <f>AVERAGE(F82:F84)</f>
        <v>123.29361158227981</v>
      </c>
      <c r="H84" s="20">
        <f t="shared" si="2"/>
        <v>1.1199999999999994</v>
      </c>
      <c r="J84">
        <f>Üfe_Alternatif!B83/Üfe_Alternatif!B82</f>
        <v>1.0131246719160105</v>
      </c>
      <c r="K84">
        <v>1.0131246719160105</v>
      </c>
      <c r="M84">
        <v>1.0131246719160105</v>
      </c>
      <c r="N84">
        <v>1.0131246719160105</v>
      </c>
    </row>
    <row r="85" spans="1:14" x14ac:dyDescent="0.25">
      <c r="A85" s="31">
        <v>47759</v>
      </c>
      <c r="B85" s="18">
        <f t="shared" si="5"/>
        <v>113.79792278479292</v>
      </c>
      <c r="C85" s="18">
        <f t="shared" si="5"/>
        <v>113.45923849079047</v>
      </c>
      <c r="D85" s="19"/>
      <c r="E85" s="18">
        <f t="shared" si="6"/>
        <v>127.45367351896802</v>
      </c>
      <c r="F85" s="18">
        <f t="shared" si="6"/>
        <v>126.98007998118811</v>
      </c>
      <c r="G85" s="19"/>
      <c r="H85" s="20">
        <f t="shared" si="2"/>
        <v>1.1199999999999997</v>
      </c>
      <c r="J85">
        <f>Üfe_Alternatif!B84/Üfe_Alternatif!B83</f>
        <v>1.0166109660574412</v>
      </c>
      <c r="K85">
        <v>1.0166109660574412</v>
      </c>
      <c r="M85">
        <v>1.0166109660574412</v>
      </c>
      <c r="N85">
        <v>1.0166109660574412</v>
      </c>
    </row>
    <row r="86" spans="1:14" ht="13" thickBot="1" x14ac:dyDescent="0.3">
      <c r="A86" s="31">
        <v>47790</v>
      </c>
      <c r="B86" s="18">
        <f t="shared" si="5"/>
        <v>115.62977376260785</v>
      </c>
      <c r="C86" s="18">
        <f t="shared" si="5"/>
        <v>115.28563753117143</v>
      </c>
      <c r="D86" s="19"/>
      <c r="E86" s="18">
        <f t="shared" si="6"/>
        <v>129.50534661412075</v>
      </c>
      <c r="F86" s="18">
        <f t="shared" si="6"/>
        <v>129.02412945049568</v>
      </c>
      <c r="G86" s="19"/>
      <c r="H86" s="20">
        <f t="shared" si="2"/>
        <v>1.1199999999999997</v>
      </c>
      <c r="J86">
        <f>Üfe_Alternatif!B85/Üfe_Alternatif!B84</f>
        <v>1.0160974025974026</v>
      </c>
      <c r="K86">
        <v>1.0160974025974026</v>
      </c>
      <c r="M86">
        <v>1.0160974025974026</v>
      </c>
      <c r="N86">
        <v>1.0160974025974026</v>
      </c>
    </row>
    <row r="87" spans="1:14" ht="13.5" thickBot="1" x14ac:dyDescent="0.35">
      <c r="A87" s="25">
        <v>47820</v>
      </c>
      <c r="B87" s="21">
        <f t="shared" si="5"/>
        <v>117.20048621911955</v>
      </c>
      <c r="C87" s="21">
        <f t="shared" si="5"/>
        <v>116.85167524822923</v>
      </c>
      <c r="D87" s="21">
        <f>AVERAGE(C85:C87)</f>
        <v>115.19885042339705</v>
      </c>
      <c r="E87" s="21">
        <f t="shared" si="6"/>
        <v>131.26454456541387</v>
      </c>
      <c r="F87" s="21">
        <f t="shared" si="6"/>
        <v>130.77679055778574</v>
      </c>
      <c r="G87" s="21">
        <f>AVERAGE(F85:F87)</f>
        <v>128.92699999648983</v>
      </c>
      <c r="H87" s="23">
        <f t="shared" si="2"/>
        <v>1.1199999999999997</v>
      </c>
      <c r="J87">
        <f>Üfe_Alternatif!B86/Üfe_Alternatif!B85</f>
        <v>1.0135839793281654</v>
      </c>
      <c r="K87">
        <v>1.0135839793281654</v>
      </c>
      <c r="M87">
        <v>1.0135839793281654</v>
      </c>
      <c r="N87">
        <v>1.0135839793281654</v>
      </c>
    </row>
  </sheetData>
  <mergeCells count="3">
    <mergeCell ref="A1:H1"/>
    <mergeCell ref="B2:D2"/>
    <mergeCell ref="E2:G2"/>
  </mergeCells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4A0-91EE-4E70-AB05-4AB30F261F4D}">
  <sheetPr>
    <tabColor theme="9"/>
  </sheetPr>
  <dimension ref="A1:F86"/>
  <sheetViews>
    <sheetView workbookViewId="0">
      <selection activeCell="D15" sqref="D15"/>
    </sheetView>
  </sheetViews>
  <sheetFormatPr defaultRowHeight="12.5" x14ac:dyDescent="0.25"/>
  <cols>
    <col min="5" max="5" width="12" bestFit="1" customWidth="1"/>
  </cols>
  <sheetData>
    <row r="1" spans="1:6" ht="13.5" thickBot="1" x14ac:dyDescent="0.35">
      <c r="A1" s="51" t="s">
        <v>16</v>
      </c>
      <c r="B1" s="52"/>
      <c r="C1" s="52"/>
      <c r="D1" s="52"/>
      <c r="E1" s="53"/>
    </row>
    <row r="2" spans="1:6" ht="13" thickBot="1" x14ac:dyDescent="0.3">
      <c r="A2" s="2"/>
      <c r="B2" s="1" t="s">
        <v>5</v>
      </c>
      <c r="C2" s="1" t="s">
        <v>8</v>
      </c>
      <c r="D2" s="1" t="s">
        <v>9</v>
      </c>
      <c r="E2" s="1" t="s">
        <v>10</v>
      </c>
    </row>
    <row r="3" spans="1:6" x14ac:dyDescent="0.25">
      <c r="A3" s="31">
        <v>45294</v>
      </c>
      <c r="B3" s="32">
        <v>3035.59</v>
      </c>
      <c r="C3" s="29">
        <v>4.1361637312951505</v>
      </c>
      <c r="D3" s="29">
        <v>44.196905713077818</v>
      </c>
      <c r="E3" s="29">
        <v>47.35432983391663</v>
      </c>
      <c r="F3" s="33"/>
    </row>
    <row r="4" spans="1:6" x14ac:dyDescent="0.25">
      <c r="A4" s="31">
        <v>45325</v>
      </c>
      <c r="B4" s="32">
        <v>3149.03</v>
      </c>
      <c r="C4" s="29">
        <v>3.7370000560023042</v>
      </c>
      <c r="D4" s="29">
        <v>47.285831883407248</v>
      </c>
      <c r="E4" s="29">
        <v>45.710231987680608</v>
      </c>
      <c r="F4" s="33"/>
    </row>
    <row r="5" spans="1:6" x14ac:dyDescent="0.25">
      <c r="A5" s="31">
        <v>45354</v>
      </c>
      <c r="B5" s="32">
        <v>3252.79</v>
      </c>
      <c r="C5" s="29">
        <v>3.2949828994960351</v>
      </c>
      <c r="D5" s="29">
        <v>51.472916589054861</v>
      </c>
      <c r="E5" s="29">
        <v>45.275851949753388</v>
      </c>
      <c r="F5" s="33"/>
    </row>
    <row r="6" spans="1:6" x14ac:dyDescent="0.25">
      <c r="A6" s="31">
        <v>45385</v>
      </c>
      <c r="B6" s="32">
        <v>3369.98</v>
      </c>
      <c r="C6" s="29">
        <v>3.6027533286809188</v>
      </c>
      <c r="D6" s="29">
        <v>55.661588773822835</v>
      </c>
      <c r="E6" s="29">
        <v>45.825778835335697</v>
      </c>
      <c r="F6" s="33"/>
    </row>
    <row r="7" spans="1:6" x14ac:dyDescent="0.25">
      <c r="A7" s="31">
        <v>45415</v>
      </c>
      <c r="B7" s="32">
        <v>3435.96</v>
      </c>
      <c r="C7" s="29">
        <v>1.9578751209206047</v>
      </c>
      <c r="D7" s="29">
        <v>57.68372938293362</v>
      </c>
      <c r="E7" s="29">
        <v>47.239028230596958</v>
      </c>
      <c r="F7" s="33"/>
    </row>
    <row r="8" spans="1:6" x14ac:dyDescent="0.25">
      <c r="A8" s="31">
        <v>45446</v>
      </c>
      <c r="B8" s="34">
        <v>3522.5209460872147</v>
      </c>
      <c r="C8" s="27">
        <v>2.5192652442756804</v>
      </c>
      <c r="D8" s="27">
        <v>51.785693495433094</v>
      </c>
      <c r="E8" s="27">
        <v>48.130107531539323</v>
      </c>
      <c r="F8" s="33"/>
    </row>
    <row r="9" spans="1:6" x14ac:dyDescent="0.25">
      <c r="A9" s="31">
        <v>45476</v>
      </c>
      <c r="B9" s="34">
        <v>3633.2809720064515</v>
      </c>
      <c r="C9" s="27">
        <v>3.1443397389096552</v>
      </c>
      <c r="D9" s="27">
        <v>44.651377406447757</v>
      </c>
      <c r="E9" s="27">
        <v>48.033890415405956</v>
      </c>
      <c r="F9" s="33"/>
    </row>
    <row r="10" spans="1:6" x14ac:dyDescent="0.25">
      <c r="A10" s="31">
        <v>45507</v>
      </c>
      <c r="B10" s="34">
        <v>3780.8187356557273</v>
      </c>
      <c r="C10" s="27">
        <v>4.0607309147302075</v>
      </c>
      <c r="D10" s="27">
        <v>42.157419749425749</v>
      </c>
      <c r="E10" s="27">
        <v>47.342448074905043</v>
      </c>
      <c r="F10" s="33"/>
    </row>
    <row r="11" spans="1:6" x14ac:dyDescent="0.25">
      <c r="A11" s="31">
        <v>45538</v>
      </c>
      <c r="B11" s="34">
        <v>3932.2078335289302</v>
      </c>
      <c r="C11" s="27">
        <v>4.0041353066069965</v>
      </c>
      <c r="D11" s="27">
        <v>42.990415694984343</v>
      </c>
      <c r="E11" s="27">
        <v>46.892695955837802</v>
      </c>
      <c r="F11" s="33"/>
    </row>
    <row r="12" spans="1:6" x14ac:dyDescent="0.25">
      <c r="A12" s="31">
        <v>45568</v>
      </c>
      <c r="B12" s="34">
        <v>4093.4741434362236</v>
      </c>
      <c r="C12" s="27">
        <v>4.10116445352193</v>
      </c>
      <c r="D12" s="27">
        <v>46.023927008487298</v>
      </c>
      <c r="E12" s="27">
        <v>47.347498710667281</v>
      </c>
      <c r="F12" s="33"/>
    </row>
    <row r="13" spans="1:6" ht="13" thickBot="1" x14ac:dyDescent="0.3">
      <c r="A13" s="31">
        <v>45599</v>
      </c>
      <c r="B13" s="34">
        <v>4257.273730708428</v>
      </c>
      <c r="C13" s="27">
        <v>4.001480931175597</v>
      </c>
      <c r="D13" s="27">
        <v>47.717371400411793</v>
      </c>
      <c r="E13" s="27">
        <v>47.744937490971992</v>
      </c>
      <c r="F13" s="33"/>
    </row>
    <row r="14" spans="1:6" ht="13.5" thickBot="1" x14ac:dyDescent="0.35">
      <c r="A14" s="25">
        <v>45629</v>
      </c>
      <c r="B14" s="35">
        <v>4402.2248730698175</v>
      </c>
      <c r="C14" s="17">
        <v>3.4047879354299631</v>
      </c>
      <c r="D14" s="17">
        <v>51.018685054298672</v>
      </c>
      <c r="E14" s="17">
        <v>48.308267923271451</v>
      </c>
      <c r="F14" s="33"/>
    </row>
    <row r="15" spans="1:6" x14ac:dyDescent="0.25">
      <c r="A15" s="31">
        <v>45660</v>
      </c>
      <c r="B15" s="34">
        <v>4539.1703122712279</v>
      </c>
      <c r="C15" s="27">
        <v>3.1108233484200261</v>
      </c>
      <c r="D15" s="27">
        <v>49.53173229162131</v>
      </c>
      <c r="E15" s="27">
        <v>48.713711862205415</v>
      </c>
    </row>
    <row r="16" spans="1:6" x14ac:dyDescent="0.25">
      <c r="A16" s="31">
        <v>45691</v>
      </c>
      <c r="B16" s="34">
        <v>4674.2838409520054</v>
      </c>
      <c r="C16" s="27">
        <v>2.9766128914685259</v>
      </c>
      <c r="D16" s="27">
        <v>48.435671967304387</v>
      </c>
      <c r="E16" s="27">
        <v>48.78279237257459</v>
      </c>
    </row>
    <row r="17" spans="1:5" x14ac:dyDescent="0.25">
      <c r="A17" s="31">
        <v>45719</v>
      </c>
      <c r="B17" s="34">
        <v>4785.1166270565664</v>
      </c>
      <c r="C17" s="27">
        <v>2.3711180124223614</v>
      </c>
      <c r="D17" s="27">
        <v>47.108071134520401</v>
      </c>
      <c r="E17" s="27">
        <v>48.438736586153588</v>
      </c>
    </row>
    <row r="18" spans="1:5" x14ac:dyDescent="0.25">
      <c r="A18" s="31">
        <v>45750</v>
      </c>
      <c r="B18" s="34">
        <v>4900.6052700678574</v>
      </c>
      <c r="C18" s="27">
        <v>2.4134969325153337</v>
      </c>
      <c r="D18" s="27">
        <v>45.419417031194762</v>
      </c>
      <c r="E18" s="27">
        <v>47.675715713441981</v>
      </c>
    </row>
    <row r="19" spans="1:5" x14ac:dyDescent="0.25">
      <c r="A19" s="31">
        <v>45780</v>
      </c>
      <c r="B19" s="34">
        <v>5011.1658950243882</v>
      </c>
      <c r="C19" s="27">
        <v>2.2560606060606099</v>
      </c>
      <c r="D19" s="27">
        <v>45.844709921663473</v>
      </c>
      <c r="E19" s="27">
        <v>46.874851413650354</v>
      </c>
    </row>
    <row r="20" spans="1:5" x14ac:dyDescent="0.25">
      <c r="A20" s="31">
        <v>45811</v>
      </c>
      <c r="B20" s="34">
        <v>5121.3515307521102</v>
      </c>
      <c r="C20" s="27">
        <v>2.1988023952095856</v>
      </c>
      <c r="D20" s="27">
        <v>45.388816961922188</v>
      </c>
      <c r="E20" s="27">
        <v>46.416532334923801</v>
      </c>
    </row>
    <row r="21" spans="1:5" x14ac:dyDescent="0.25">
      <c r="A21" s="31">
        <v>45841</v>
      </c>
      <c r="B21" s="34">
        <v>5228.4756589249428</v>
      </c>
      <c r="C21" s="27">
        <v>2.091715976331364</v>
      </c>
      <c r="D21" s="27">
        <v>43.905073656815397</v>
      </c>
      <c r="E21" s="27">
        <v>46.291129440893329</v>
      </c>
    </row>
    <row r="22" spans="1:5" x14ac:dyDescent="0.25">
      <c r="A22" s="31">
        <v>45872</v>
      </c>
      <c r="B22" s="34">
        <v>5334.8644370256998</v>
      </c>
      <c r="C22" s="27">
        <v>2.0347953216374322</v>
      </c>
      <c r="D22" s="27">
        <v>41.103417276111401</v>
      </c>
      <c r="E22" s="27">
        <v>46.067414990029533</v>
      </c>
    </row>
    <row r="23" spans="1:5" x14ac:dyDescent="0.25">
      <c r="A23" s="31">
        <v>45903</v>
      </c>
      <c r="B23" s="34">
        <v>5443.0573380505821</v>
      </c>
      <c r="C23" s="27">
        <v>2.0280346820809303</v>
      </c>
      <c r="D23" s="27">
        <v>38.422422427396242</v>
      </c>
      <c r="E23" s="27">
        <v>45.523505701362922</v>
      </c>
    </row>
    <row r="24" spans="1:5" x14ac:dyDescent="0.25">
      <c r="A24" s="31">
        <v>45933</v>
      </c>
      <c r="B24" s="34">
        <v>5574.8570835933788</v>
      </c>
      <c r="C24" s="27">
        <v>2.4214285714285673</v>
      </c>
      <c r="D24" s="27">
        <v>36.18889208162004</v>
      </c>
      <c r="E24" s="27">
        <v>44.557378755221343</v>
      </c>
    </row>
    <row r="25" spans="1:5" ht="13" thickBot="1" x14ac:dyDescent="0.3">
      <c r="A25" s="31">
        <v>45964</v>
      </c>
      <c r="B25" s="34">
        <v>5706.7008788019766</v>
      </c>
      <c r="C25" s="27">
        <v>2.3649717514124244</v>
      </c>
      <c r="D25" s="27">
        <v>34.04589978883876</v>
      </c>
      <c r="E25" s="27">
        <v>43.286494413203137</v>
      </c>
    </row>
    <row r="26" spans="1:5" ht="13.5" thickBot="1" x14ac:dyDescent="0.35">
      <c r="A26" s="25">
        <v>45994</v>
      </c>
      <c r="B26" s="35">
        <v>5827.035752919508</v>
      </c>
      <c r="C26" s="17">
        <v>2.1086592178770998</v>
      </c>
      <c r="D26" s="17">
        <v>32.365699638967385</v>
      </c>
      <c r="E26" s="17">
        <v>41.676667870626204</v>
      </c>
    </row>
    <row r="27" spans="1:5" x14ac:dyDescent="0.25">
      <c r="A27" s="31">
        <v>46025</v>
      </c>
      <c r="B27" s="34">
        <v>5932.0672675266896</v>
      </c>
      <c r="C27" s="27">
        <v>1.8024861878453025</v>
      </c>
      <c r="D27" s="27">
        <v>30.686157588973771</v>
      </c>
      <c r="E27" s="27">
        <v>40.051483509522413</v>
      </c>
    </row>
    <row r="28" spans="1:5" x14ac:dyDescent="0.25">
      <c r="A28" s="31">
        <v>46056</v>
      </c>
      <c r="B28" s="34">
        <v>6048.3260612697741</v>
      </c>
      <c r="C28" s="27">
        <v>1.9598360655737654</v>
      </c>
      <c r="D28" s="27">
        <v>29.39578055315355</v>
      </c>
      <c r="E28" s="27">
        <v>38.426331787141585</v>
      </c>
    </row>
    <row r="29" spans="1:5" x14ac:dyDescent="0.25">
      <c r="A29" s="31">
        <v>46084</v>
      </c>
      <c r="B29" s="34">
        <v>6146.3695906342327</v>
      </c>
      <c r="C29" s="27">
        <v>1.6210027100271018</v>
      </c>
      <c r="D29" s="27">
        <v>28.447644428992813</v>
      </c>
      <c r="E29" s="27">
        <v>36.857162991007428</v>
      </c>
    </row>
    <row r="30" spans="1:5" x14ac:dyDescent="0.25">
      <c r="A30" s="31">
        <v>46115</v>
      </c>
      <c r="B30" s="34">
        <v>6248.9857988401309</v>
      </c>
      <c r="C30" s="27">
        <v>1.6695417789757458</v>
      </c>
      <c r="D30" s="27">
        <v>27.514571251187569</v>
      </c>
      <c r="E30" s="27">
        <v>35.363096636198051</v>
      </c>
    </row>
    <row r="31" spans="1:5" x14ac:dyDescent="0.25">
      <c r="A31" s="31">
        <v>46145</v>
      </c>
      <c r="B31" s="34">
        <v>6343.8514344592522</v>
      </c>
      <c r="C31" s="27">
        <v>1.5180965147453085</v>
      </c>
      <c r="D31" s="27">
        <v>26.594320909592994</v>
      </c>
      <c r="E31" s="27">
        <v>33.811517584507264</v>
      </c>
    </row>
    <row r="32" spans="1:5" x14ac:dyDescent="0.25">
      <c r="A32" s="31">
        <v>46176</v>
      </c>
      <c r="B32" s="34">
        <v>6433.722663114092</v>
      </c>
      <c r="C32" s="27">
        <v>1.4166666666666705</v>
      </c>
      <c r="D32" s="27">
        <v>25.625484298072585</v>
      </c>
      <c r="E32" s="27">
        <v>32.254895753616772</v>
      </c>
    </row>
    <row r="33" spans="1:5" x14ac:dyDescent="0.25">
      <c r="A33" s="31">
        <v>46206</v>
      </c>
      <c r="B33" s="34">
        <v>6521.5591897640879</v>
      </c>
      <c r="C33" s="27">
        <v>1.3652519893899253</v>
      </c>
      <c r="D33" s="27">
        <v>24.731558779122697</v>
      </c>
      <c r="E33" s="27">
        <v>30.76266714978777</v>
      </c>
    </row>
    <row r="34" spans="1:5" x14ac:dyDescent="0.25">
      <c r="A34" s="31">
        <v>46237</v>
      </c>
      <c r="B34" s="34">
        <v>6607.2428414406859</v>
      </c>
      <c r="C34" s="27">
        <v>1.3138522427440671</v>
      </c>
      <c r="D34" s="27">
        <v>23.850248107229575</v>
      </c>
      <c r="E34" s="27">
        <v>29.412755435947989</v>
      </c>
    </row>
    <row r="35" spans="1:5" x14ac:dyDescent="0.25">
      <c r="A35" s="31">
        <v>46268</v>
      </c>
      <c r="B35" s="34">
        <v>6693.9607360040036</v>
      </c>
      <c r="C35" s="27">
        <v>1.3124671916010457</v>
      </c>
      <c r="D35" s="27">
        <v>22.98163183416748</v>
      </c>
      <c r="E35" s="27">
        <v>28.194005456687222</v>
      </c>
    </row>
    <row r="36" spans="1:5" x14ac:dyDescent="0.25">
      <c r="A36" s="31">
        <v>46298</v>
      </c>
      <c r="B36" s="34">
        <v>6805.1538905796097</v>
      </c>
      <c r="C36" s="27">
        <v>1.6610966057441265</v>
      </c>
      <c r="D36" s="27">
        <v>22.068669896614111</v>
      </c>
      <c r="E36" s="27">
        <v>27.065745432776687</v>
      </c>
    </row>
    <row r="37" spans="1:5" ht="13" thickBot="1" x14ac:dyDescent="0.3">
      <c r="A37" s="31">
        <v>46329</v>
      </c>
      <c r="B37" s="34">
        <v>6914.6991924935501</v>
      </c>
      <c r="C37" s="27">
        <v>1.6097402597402599</v>
      </c>
      <c r="D37" s="27">
        <v>21.168067844221273</v>
      </c>
      <c r="E37" s="27">
        <v>26.022090062071722</v>
      </c>
    </row>
    <row r="38" spans="1:5" ht="13.5" thickBot="1" x14ac:dyDescent="0.35">
      <c r="A38" s="25">
        <v>46359</v>
      </c>
      <c r="B38" s="35">
        <v>7008.6283233848644</v>
      </c>
      <c r="C38" s="17">
        <v>1.3583979328165343</v>
      </c>
      <c r="D38" s="17">
        <v>20.277764210960015</v>
      </c>
      <c r="E38" s="17">
        <v>25.034130875747461</v>
      </c>
    </row>
    <row r="39" spans="1:5" x14ac:dyDescent="0.25">
      <c r="A39" s="31">
        <v>46390</v>
      </c>
      <c r="B39" s="27">
        <v>7079.2581863678033</v>
      </c>
      <c r="C39" s="36">
        <v>1.0077558649711269</v>
      </c>
      <c r="D39" s="27">
        <v>19.338804957945509</v>
      </c>
      <c r="E39" s="27">
        <v>24.332878922605016</v>
      </c>
    </row>
    <row r="40" spans="1:5" x14ac:dyDescent="0.25">
      <c r="A40" s="31">
        <v>46421</v>
      </c>
      <c r="B40" s="27">
        <v>7178.6792445974688</v>
      </c>
      <c r="C40" s="36">
        <v>1.4043993821431155</v>
      </c>
      <c r="D40" s="27">
        <v>18.688694555769203</v>
      </c>
      <c r="E40" s="27">
        <v>23.440621756156318</v>
      </c>
    </row>
    <row r="41" spans="1:5" x14ac:dyDescent="0.25">
      <c r="A41" s="31">
        <v>46449</v>
      </c>
      <c r="B41" s="27">
        <v>7264.137273447489</v>
      </c>
      <c r="C41" s="36">
        <v>1.190442223955523</v>
      </c>
      <c r="D41" s="27">
        <v>18.185819553000805</v>
      </c>
      <c r="E41" s="27">
        <v>22.585469683156983</v>
      </c>
    </row>
    <row r="42" spans="1:5" x14ac:dyDescent="0.25">
      <c r="A42" s="31">
        <v>46480</v>
      </c>
      <c r="B42" s="27">
        <v>7354.3569868525819</v>
      </c>
      <c r="C42" s="36">
        <v>1.2419880022762171</v>
      </c>
      <c r="D42" s="27">
        <v>17.68880940996247</v>
      </c>
      <c r="E42" s="27">
        <v>21.766656196388229</v>
      </c>
    </row>
    <row r="43" spans="1:5" x14ac:dyDescent="0.25">
      <c r="A43" s="31">
        <v>46510</v>
      </c>
      <c r="B43" s="27">
        <v>7433.8694702351486</v>
      </c>
      <c r="C43" s="36">
        <v>1.0811615961084255</v>
      </c>
      <c r="D43" s="27">
        <v>17.182275578759821</v>
      </c>
      <c r="E43" s="27">
        <v>20.982319085485461</v>
      </c>
    </row>
    <row r="44" spans="1:5" x14ac:dyDescent="0.25">
      <c r="A44" s="31">
        <v>46541</v>
      </c>
      <c r="B44" s="27">
        <v>7506.2343808946171</v>
      </c>
      <c r="C44" s="36">
        <v>0.97344876647638545</v>
      </c>
      <c r="D44" s="27">
        <v>16.670157759977201</v>
      </c>
      <c r="E44" s="27">
        <v>20.236041873977513</v>
      </c>
    </row>
    <row r="45" spans="1:5" x14ac:dyDescent="0.25">
      <c r="A45" s="31">
        <v>46571</v>
      </c>
      <c r="B45" s="27">
        <v>7575.2053594193021</v>
      </c>
      <c r="C45" s="36">
        <v>0.91884925283220831</v>
      </c>
      <c r="D45" s="27">
        <v>16.15635370309856</v>
      </c>
      <c r="E45" s="27">
        <v>19.521441450975502</v>
      </c>
    </row>
    <row r="46" spans="1:5" x14ac:dyDescent="0.25">
      <c r="A46" s="31">
        <v>46602</v>
      </c>
      <c r="B46" s="27">
        <v>7640.6752530673866</v>
      </c>
      <c r="C46" s="36">
        <v>0.86426559468354391</v>
      </c>
      <c r="D46" s="27">
        <v>15.640902512996856</v>
      </c>
      <c r="E46" s="27">
        <v>18.837329318122777</v>
      </c>
    </row>
    <row r="47" spans="1:5" x14ac:dyDescent="0.25">
      <c r="A47" s="31">
        <v>46633</v>
      </c>
      <c r="B47" s="27">
        <v>7706.5985978459084</v>
      </c>
      <c r="C47" s="36">
        <v>0.86279474778171028</v>
      </c>
      <c r="D47" s="27">
        <v>15.127633725058342</v>
      </c>
      <c r="E47" s="27">
        <v>18.182829475697012</v>
      </c>
    </row>
    <row r="48" spans="1:5" x14ac:dyDescent="0.25">
      <c r="A48" s="31">
        <v>46663</v>
      </c>
      <c r="B48" s="27">
        <v>7801.622476781502</v>
      </c>
      <c r="C48" s="36">
        <v>1.2330197003143999</v>
      </c>
      <c r="D48" s="27">
        <v>14.642851612530116</v>
      </c>
      <c r="E48" s="27">
        <v>17.564011285356681</v>
      </c>
    </row>
    <row r="49" spans="1:5" ht="13" thickBot="1" x14ac:dyDescent="0.3">
      <c r="A49" s="31">
        <v>46694</v>
      </c>
      <c r="B49" s="27">
        <v>7893.5632036157576</v>
      </c>
      <c r="C49" s="36">
        <v>1.1784821312218201</v>
      </c>
      <c r="D49" s="27">
        <v>14.156277574371433</v>
      </c>
      <c r="E49" s="27">
        <v>16.979695429535859</v>
      </c>
    </row>
    <row r="50" spans="1:5" ht="13.5" thickBot="1" x14ac:dyDescent="0.35">
      <c r="A50" s="25">
        <v>46724</v>
      </c>
      <c r="B50" s="17">
        <v>7965.5186072692841</v>
      </c>
      <c r="C50" s="37">
        <v>0.91157062783214282</v>
      </c>
      <c r="D50" s="17">
        <v>13.653032230168005</v>
      </c>
      <c r="E50" s="17">
        <v>16.427634431136525</v>
      </c>
    </row>
    <row r="51" spans="1:5" x14ac:dyDescent="0.25">
      <c r="A51" s="31">
        <v>46755</v>
      </c>
      <c r="B51" s="27">
        <v>8045.7915882094067</v>
      </c>
      <c r="C51" s="36">
        <v>1.0077558649711269</v>
      </c>
      <c r="D51" s="27">
        <v>13.653032230168005</v>
      </c>
      <c r="E51" s="27">
        <v>15.953820037155069</v>
      </c>
    </row>
    <row r="52" spans="1:5" x14ac:dyDescent="0.25">
      <c r="A52" s="31">
        <v>46786</v>
      </c>
      <c r="B52" s="27">
        <v>8158.786635562743</v>
      </c>
      <c r="C52" s="36">
        <v>1.4043993821431155</v>
      </c>
      <c r="D52" s="27">
        <v>13.653032230168005</v>
      </c>
      <c r="E52" s="27">
        <v>15.534181510021638</v>
      </c>
    </row>
    <row r="53" spans="1:5" x14ac:dyDescent="0.25">
      <c r="A53" s="31">
        <v>46815</v>
      </c>
      <c r="B53" s="27">
        <v>8255.9122766349228</v>
      </c>
      <c r="C53" s="36">
        <v>1.190442223955523</v>
      </c>
      <c r="D53" s="27">
        <v>13.653032230168026</v>
      </c>
      <c r="E53" s="27">
        <v>15.156449233118904</v>
      </c>
    </row>
    <row r="54" spans="1:5" x14ac:dyDescent="0.25">
      <c r="A54" s="31">
        <v>46846</v>
      </c>
      <c r="B54" s="27">
        <v>8358.4497165891771</v>
      </c>
      <c r="C54" s="36">
        <v>1.2419880022762171</v>
      </c>
      <c r="D54" s="27">
        <v>13.653032230168005</v>
      </c>
      <c r="E54" s="27">
        <v>14.820134468136033</v>
      </c>
    </row>
    <row r="55" spans="1:5" x14ac:dyDescent="0.25">
      <c r="A55" s="31">
        <v>46876</v>
      </c>
      <c r="B55" s="27">
        <v>8448.8180649549722</v>
      </c>
      <c r="C55" s="36">
        <v>1.0811615961084255</v>
      </c>
      <c r="D55" s="27">
        <v>13.653032230168005</v>
      </c>
      <c r="E55" s="27">
        <v>14.526030855753381</v>
      </c>
    </row>
    <row r="56" spans="1:5" x14ac:dyDescent="0.25">
      <c r="A56" s="31">
        <v>46907</v>
      </c>
      <c r="B56" s="27">
        <v>8531.0629801901105</v>
      </c>
      <c r="C56" s="36">
        <v>0.97344876647638545</v>
      </c>
      <c r="D56" s="27">
        <v>13.653032230168005</v>
      </c>
      <c r="E56" s="27">
        <v>14.274603728269282</v>
      </c>
    </row>
    <row r="57" spans="1:5" x14ac:dyDescent="0.25">
      <c r="A57" s="31">
        <v>46937</v>
      </c>
      <c r="B57" s="27">
        <v>8609.4505886422321</v>
      </c>
      <c r="C57" s="36">
        <v>0.91884925283220831</v>
      </c>
      <c r="D57" s="27">
        <v>13.653032230167984</v>
      </c>
      <c r="E57" s="27">
        <v>14.065993605525065</v>
      </c>
    </row>
    <row r="58" spans="1:5" x14ac:dyDescent="0.25">
      <c r="A58" s="31">
        <v>46968</v>
      </c>
      <c r="B58" s="27">
        <v>8683.8591079711459</v>
      </c>
      <c r="C58" s="36">
        <v>0.86426559468354391</v>
      </c>
      <c r="D58" s="27">
        <v>13.653032230167984</v>
      </c>
      <c r="E58" s="27">
        <v>13.900337748622659</v>
      </c>
    </row>
    <row r="59" spans="1:5" x14ac:dyDescent="0.25">
      <c r="A59" s="31">
        <v>46999</v>
      </c>
      <c r="B59" s="27">
        <v>8758.7829882594833</v>
      </c>
      <c r="C59" s="36">
        <v>0.86279474778171028</v>
      </c>
      <c r="D59" s="27">
        <v>13.653032230167961</v>
      </c>
      <c r="E59" s="27">
        <v>13.777454290715127</v>
      </c>
    </row>
    <row r="60" spans="1:5" x14ac:dyDescent="0.25">
      <c r="A60" s="31">
        <v>47029</v>
      </c>
      <c r="B60" s="27">
        <v>8866.780508012509</v>
      </c>
      <c r="C60" s="36">
        <v>1.2330197003143999</v>
      </c>
      <c r="D60" s="27">
        <v>13.653032230167961</v>
      </c>
      <c r="E60" s="27">
        <v>13.694969342184947</v>
      </c>
    </row>
    <row r="61" spans="1:5" ht="13" thickBot="1" x14ac:dyDescent="0.3">
      <c r="A61" s="31">
        <v>47060</v>
      </c>
      <c r="B61" s="27">
        <v>8971.2739319140965</v>
      </c>
      <c r="C61" s="36">
        <v>1.1784821312218201</v>
      </c>
      <c r="D61" s="27">
        <v>13.653032230167961</v>
      </c>
      <c r="E61" s="27">
        <v>13.653032230167989</v>
      </c>
    </row>
    <row r="62" spans="1:5" ht="13.5" thickBot="1" x14ac:dyDescent="0.35">
      <c r="A62" s="25">
        <v>47090</v>
      </c>
      <c r="B62" s="17">
        <v>9053.0534300197869</v>
      </c>
      <c r="C62" s="37">
        <v>0.91157062783214282</v>
      </c>
      <c r="D62" s="17">
        <v>13.653032230167984</v>
      </c>
      <c r="E62" s="17">
        <v>13.653032230167989</v>
      </c>
    </row>
    <row r="63" spans="1:5" x14ac:dyDescent="0.25">
      <c r="A63" s="31">
        <v>47121</v>
      </c>
      <c r="B63" s="27">
        <v>9144.2861069197807</v>
      </c>
      <c r="C63" s="36">
        <v>1.0077558649711269</v>
      </c>
      <c r="D63" s="27">
        <v>13.653032230167984</v>
      </c>
      <c r="E63" s="27">
        <v>13.653032230167989</v>
      </c>
    </row>
    <row r="64" spans="1:5" x14ac:dyDescent="0.25">
      <c r="A64" s="31">
        <v>47152</v>
      </c>
      <c r="B64" s="27">
        <v>9272.7084045067604</v>
      </c>
      <c r="C64" s="36">
        <v>1.4043993821431155</v>
      </c>
      <c r="D64" s="27">
        <v>13.653032230167961</v>
      </c>
      <c r="E64" s="27">
        <v>13.653032230167986</v>
      </c>
    </row>
    <row r="65" spans="1:5" x14ac:dyDescent="0.25">
      <c r="A65" s="31">
        <v>47180</v>
      </c>
      <c r="B65" s="27">
        <v>9383.0946406582807</v>
      </c>
      <c r="C65" s="36">
        <v>1.190442223955523</v>
      </c>
      <c r="D65" s="27">
        <v>13.653032230167938</v>
      </c>
      <c r="E65" s="27">
        <v>13.653032230167975</v>
      </c>
    </row>
    <row r="66" spans="1:5" x14ac:dyDescent="0.25">
      <c r="A66" s="31">
        <v>47211</v>
      </c>
      <c r="B66" s="27">
        <v>9499.631550337479</v>
      </c>
      <c r="C66" s="36">
        <v>1.2419880022762171</v>
      </c>
      <c r="D66" s="27">
        <v>13.653032230167938</v>
      </c>
      <c r="E66" s="27">
        <v>13.653032230167971</v>
      </c>
    </row>
    <row r="67" spans="1:5" x14ac:dyDescent="0.25">
      <c r="A67" s="31">
        <v>47241</v>
      </c>
      <c r="B67" s="27">
        <v>9602.3379184315272</v>
      </c>
      <c r="C67" s="36">
        <v>1.0811615961084255</v>
      </c>
      <c r="D67" s="27">
        <v>13.653032230167961</v>
      </c>
      <c r="E67" s="27">
        <v>13.653032230167968</v>
      </c>
    </row>
    <row r="68" spans="1:5" x14ac:dyDescent="0.25">
      <c r="A68" s="31">
        <v>47272</v>
      </c>
      <c r="B68" s="27">
        <v>9695.811758451393</v>
      </c>
      <c r="C68" s="36">
        <v>0.97344876647638545</v>
      </c>
      <c r="D68" s="27">
        <v>13.653032230167961</v>
      </c>
      <c r="E68" s="27">
        <v>13.653032230167961</v>
      </c>
    </row>
    <row r="69" spans="1:5" x14ac:dyDescent="0.25">
      <c r="A69" s="31">
        <v>47302</v>
      </c>
      <c r="B69" s="27">
        <v>9784.9016523499413</v>
      </c>
      <c r="C69" s="36">
        <v>0.91884925283220831</v>
      </c>
      <c r="D69" s="27">
        <v>13.653032230167961</v>
      </c>
      <c r="E69" s="27">
        <v>13.653032230167961</v>
      </c>
    </row>
    <row r="70" spans="1:5" x14ac:dyDescent="0.25">
      <c r="A70" s="31">
        <v>47333</v>
      </c>
      <c r="B70" s="27">
        <v>9869.4691908048226</v>
      </c>
      <c r="C70" s="36">
        <v>0.86426559468354391</v>
      </c>
      <c r="D70" s="27">
        <v>13.653032230167961</v>
      </c>
      <c r="E70" s="27">
        <v>13.653032230167959</v>
      </c>
    </row>
    <row r="71" spans="1:5" x14ac:dyDescent="0.25">
      <c r="A71" s="31">
        <v>47364</v>
      </c>
      <c r="B71" s="27">
        <v>9954.6224526170208</v>
      </c>
      <c r="C71" s="36">
        <v>0.86279474778171028</v>
      </c>
      <c r="D71" s="27">
        <v>13.653032230167984</v>
      </c>
      <c r="E71" s="27">
        <v>13.653032230167964</v>
      </c>
    </row>
    <row r="72" spans="1:5" x14ac:dyDescent="0.25">
      <c r="A72" s="31">
        <v>47394</v>
      </c>
      <c r="B72" s="27">
        <v>10077.364908549709</v>
      </c>
      <c r="C72" s="36">
        <v>1.2330197003143999</v>
      </c>
      <c r="D72" s="27">
        <v>13.653032230167984</v>
      </c>
      <c r="E72" s="27">
        <v>13.653032230167964</v>
      </c>
    </row>
    <row r="73" spans="1:5" ht="13" thickBot="1" x14ac:dyDescent="0.3">
      <c r="A73" s="31">
        <v>47425</v>
      </c>
      <c r="B73" s="27">
        <v>10196.124853294987</v>
      </c>
      <c r="C73" s="36">
        <v>1.1784821312218201</v>
      </c>
      <c r="D73" s="27">
        <v>13.653032230167984</v>
      </c>
      <c r="E73" s="27">
        <v>13.653032230167968</v>
      </c>
    </row>
    <row r="74" spans="1:5" ht="13.5" thickBot="1" x14ac:dyDescent="0.35">
      <c r="A74" s="25">
        <v>47455</v>
      </c>
      <c r="B74" s="17">
        <v>10289.069732634716</v>
      </c>
      <c r="C74" s="37">
        <v>0.91157062783214282</v>
      </c>
      <c r="D74" s="17">
        <v>13.653032230167984</v>
      </c>
      <c r="E74" s="17">
        <v>13.653032230167968</v>
      </c>
    </row>
    <row r="75" spans="1:5" x14ac:dyDescent="0.25">
      <c r="A75" s="31">
        <v>47486</v>
      </c>
      <c r="B75" s="27">
        <v>10392.758436316311</v>
      </c>
      <c r="C75" s="36">
        <v>1.0077558649711269</v>
      </c>
      <c r="D75" s="27">
        <v>13.653032230167984</v>
      </c>
      <c r="E75" s="27">
        <v>13.653032230167966</v>
      </c>
    </row>
    <row r="76" spans="1:5" x14ac:dyDescent="0.25">
      <c r="A76" s="31">
        <v>47517</v>
      </c>
      <c r="B76" s="27">
        <v>10538.714271583565</v>
      </c>
      <c r="C76" s="36">
        <v>1.4043993821431155</v>
      </c>
      <c r="D76" s="27">
        <v>13.653032230168005</v>
      </c>
      <c r="E76" s="27">
        <v>13.653032230167971</v>
      </c>
    </row>
    <row r="77" spans="1:5" x14ac:dyDescent="0.25">
      <c r="A77" s="31">
        <v>47545</v>
      </c>
      <c r="B77" s="27">
        <v>10664.171576134522</v>
      </c>
      <c r="C77" s="36">
        <v>1.190442223955523</v>
      </c>
      <c r="D77" s="27">
        <v>13.653032230168005</v>
      </c>
      <c r="E77" s="27">
        <v>13.653032230167975</v>
      </c>
    </row>
    <row r="78" spans="1:5" x14ac:dyDescent="0.25">
      <c r="A78" s="31">
        <v>47576</v>
      </c>
      <c r="B78" s="27">
        <v>10796.619307652263</v>
      </c>
      <c r="C78" s="36">
        <v>1.2419880022762171</v>
      </c>
      <c r="D78" s="27">
        <v>13.653032230168005</v>
      </c>
      <c r="E78" s="27">
        <v>13.65303223016798</v>
      </c>
    </row>
    <row r="79" spans="1:5" x14ac:dyDescent="0.25">
      <c r="A79" s="31">
        <v>47606</v>
      </c>
      <c r="B79" s="27">
        <v>10913.348209284626</v>
      </c>
      <c r="C79" s="36">
        <v>1.0811615961084255</v>
      </c>
      <c r="D79" s="27">
        <v>13.653032230168005</v>
      </c>
      <c r="E79" s="27">
        <v>13.653032230167986</v>
      </c>
    </row>
    <row r="80" spans="1:5" x14ac:dyDescent="0.25">
      <c r="A80" s="31">
        <v>47637</v>
      </c>
      <c r="B80" s="27">
        <v>11019.584062809179</v>
      </c>
      <c r="C80" s="36">
        <v>0.97344876647638545</v>
      </c>
      <c r="D80" s="27">
        <v>13.653032230167984</v>
      </c>
      <c r="E80" s="27">
        <v>13.653032230167987</v>
      </c>
    </row>
    <row r="81" spans="1:5" x14ac:dyDescent="0.25">
      <c r="A81" s="31">
        <v>47667</v>
      </c>
      <c r="B81" s="27">
        <v>11120.837428635519</v>
      </c>
      <c r="C81" s="36">
        <v>0.91884925283220831</v>
      </c>
      <c r="D81" s="27">
        <v>13.653032230167984</v>
      </c>
      <c r="E81" s="27">
        <v>13.653032230167987</v>
      </c>
    </row>
    <row r="82" spans="1:5" x14ac:dyDescent="0.25">
      <c r="A82" s="31">
        <v>47698</v>
      </c>
      <c r="B82" s="27">
        <v>11216.951000371904</v>
      </c>
      <c r="C82" s="36">
        <v>0.86426559468354391</v>
      </c>
      <c r="D82" s="27">
        <v>13.653032230167984</v>
      </c>
      <c r="E82" s="27">
        <v>13.653032230167993</v>
      </c>
    </row>
    <row r="83" spans="1:5" x14ac:dyDescent="0.25">
      <c r="A83" s="31">
        <v>47729</v>
      </c>
      <c r="B83" s="27">
        <v>11313.730264464361</v>
      </c>
      <c r="C83" s="36">
        <v>0.86279474778171028</v>
      </c>
      <c r="D83" s="27">
        <v>13.653032230167984</v>
      </c>
      <c r="E83" s="27">
        <v>13.653032230167993</v>
      </c>
    </row>
    <row r="84" spans="1:5" x14ac:dyDescent="0.25">
      <c r="A84" s="31">
        <v>47759</v>
      </c>
      <c r="B84" s="27">
        <v>11453.230787465638</v>
      </c>
      <c r="C84" s="36">
        <v>1.2330197003143999</v>
      </c>
      <c r="D84" s="27">
        <v>13.653032230167984</v>
      </c>
      <c r="E84" s="27">
        <v>13.653032230167993</v>
      </c>
    </row>
    <row r="85" spans="1:5" ht="13" thickBot="1" x14ac:dyDescent="0.3">
      <c r="A85" s="31">
        <v>47790</v>
      </c>
      <c r="B85" s="27">
        <v>11588.205065743517</v>
      </c>
      <c r="C85" s="36">
        <v>1.1784821312218201</v>
      </c>
      <c r="D85" s="27">
        <v>13.653032230167961</v>
      </c>
      <c r="E85" s="27">
        <v>13.653032230167987</v>
      </c>
    </row>
    <row r="86" spans="1:5" ht="13.5" thickBot="1" x14ac:dyDescent="0.35">
      <c r="A86" s="25">
        <v>47820</v>
      </c>
      <c r="B86" s="17">
        <v>11693.839739415791</v>
      </c>
      <c r="C86" s="37">
        <v>0.91157062783214282</v>
      </c>
      <c r="D86" s="17">
        <v>13.653032230167961</v>
      </c>
      <c r="E86" s="17">
        <v>13.653032230167986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FD61-59C0-4508-9BBB-2C40F99C05BC}">
  <sheetPr>
    <tabColor theme="9"/>
  </sheetPr>
  <dimension ref="A1:E86"/>
  <sheetViews>
    <sheetView topLeftCell="A33" workbookViewId="0">
      <selection activeCell="C39" sqref="C39:C86"/>
    </sheetView>
  </sheetViews>
  <sheetFormatPr defaultRowHeight="12.5" x14ac:dyDescent="0.25"/>
  <cols>
    <col min="5" max="5" width="12" bestFit="1" customWidth="1"/>
  </cols>
  <sheetData>
    <row r="1" spans="1:5" ht="13.5" thickBot="1" x14ac:dyDescent="0.35">
      <c r="A1" s="51" t="s">
        <v>17</v>
      </c>
      <c r="B1" s="52"/>
      <c r="C1" s="52"/>
      <c r="D1" s="52"/>
      <c r="E1" s="53"/>
    </row>
    <row r="2" spans="1:5" ht="13" thickBot="1" x14ac:dyDescent="0.3">
      <c r="A2" s="2"/>
      <c r="B2" s="1" t="s">
        <v>5</v>
      </c>
      <c r="C2" s="1" t="s">
        <v>8</v>
      </c>
      <c r="D2" s="1" t="s">
        <v>9</v>
      </c>
      <c r="E2" s="1" t="s">
        <v>10</v>
      </c>
    </row>
    <row r="3" spans="1:5" x14ac:dyDescent="0.25">
      <c r="A3" s="31">
        <v>45294</v>
      </c>
      <c r="B3" s="32">
        <v>3035.59</v>
      </c>
      <c r="C3" s="29">
        <v>4.1361637312951505</v>
      </c>
      <c r="D3" s="29">
        <v>44.196905713077818</v>
      </c>
      <c r="E3" s="29">
        <v>47.35432983391663</v>
      </c>
    </row>
    <row r="4" spans="1:5" x14ac:dyDescent="0.25">
      <c r="A4" s="31">
        <v>45325</v>
      </c>
      <c r="B4" s="32">
        <v>3149.03</v>
      </c>
      <c r="C4" s="29">
        <v>3.7370000560023042</v>
      </c>
      <c r="D4" s="29">
        <v>47.285831883407248</v>
      </c>
      <c r="E4" s="29">
        <v>45.710231987680608</v>
      </c>
    </row>
    <row r="5" spans="1:5" x14ac:dyDescent="0.25">
      <c r="A5" s="31">
        <v>45354</v>
      </c>
      <c r="B5" s="32">
        <v>3252.79</v>
      </c>
      <c r="C5" s="29">
        <v>3.2949828994960351</v>
      </c>
      <c r="D5" s="29">
        <v>51.472916589054861</v>
      </c>
      <c r="E5" s="29">
        <v>45.275851949753388</v>
      </c>
    </row>
    <row r="6" spans="1:5" x14ac:dyDescent="0.25">
      <c r="A6" s="31">
        <v>45385</v>
      </c>
      <c r="B6" s="32">
        <v>3369.98</v>
      </c>
      <c r="C6" s="29">
        <v>3.6027533286809188</v>
      </c>
      <c r="D6" s="29">
        <v>55.661588773822835</v>
      </c>
      <c r="E6" s="29">
        <v>45.825778835335697</v>
      </c>
    </row>
    <row r="7" spans="1:5" x14ac:dyDescent="0.25">
      <c r="A7" s="31">
        <v>45415</v>
      </c>
      <c r="B7" s="32">
        <v>3435.96</v>
      </c>
      <c r="C7" s="29">
        <v>1.9578751209206047</v>
      </c>
      <c r="D7" s="29">
        <v>57.68372938293362</v>
      </c>
      <c r="E7" s="29">
        <v>47.239028230596958</v>
      </c>
    </row>
    <row r="8" spans="1:5" x14ac:dyDescent="0.25">
      <c r="A8" s="31">
        <v>45446</v>
      </c>
      <c r="B8" s="34">
        <v>3522.5209460872147</v>
      </c>
      <c r="C8" s="27">
        <v>2.5192652442756804</v>
      </c>
      <c r="D8" s="27">
        <v>51.785693495433094</v>
      </c>
      <c r="E8" s="27">
        <v>48.130107531539323</v>
      </c>
    </row>
    <row r="9" spans="1:5" x14ac:dyDescent="0.25">
      <c r="A9" s="31">
        <v>45476</v>
      </c>
      <c r="B9" s="34">
        <v>3660.2373458082197</v>
      </c>
      <c r="C9" s="27">
        <v>3.9095977519730409</v>
      </c>
      <c r="D9" s="27">
        <v>45.724588267471674</v>
      </c>
      <c r="E9" s="27">
        <v>48.140561220482248</v>
      </c>
    </row>
    <row r="10" spans="1:5" x14ac:dyDescent="0.25">
      <c r="A10" s="31">
        <v>45507</v>
      </c>
      <c r="B10" s="34">
        <v>3862.6994325815399</v>
      </c>
      <c r="C10" s="27">
        <v>5.5313923017911302</v>
      </c>
      <c r="D10" s="27">
        <v>45.236104398463681</v>
      </c>
      <c r="E10" s="27">
        <v>47.758648316538576</v>
      </c>
    </row>
    <row r="11" spans="1:5" x14ac:dyDescent="0.25">
      <c r="A11" s="31">
        <v>45538</v>
      </c>
      <c r="B11" s="34">
        <v>4069.8800321440981</v>
      </c>
      <c r="C11" s="27">
        <v>5.3636220777368218</v>
      </c>
      <c r="D11" s="27">
        <v>47.996713872249906</v>
      </c>
      <c r="E11" s="27">
        <v>47.804509243260696</v>
      </c>
    </row>
    <row r="12" spans="1:5" x14ac:dyDescent="0.25">
      <c r="A12" s="31">
        <v>45568</v>
      </c>
      <c r="B12" s="34">
        <v>4290.2122515806986</v>
      </c>
      <c r="C12" s="27">
        <v>5.4137276208735017</v>
      </c>
      <c r="D12" s="27">
        <v>53.042041728850698</v>
      </c>
      <c r="E12" s="27">
        <v>48.940354114431031</v>
      </c>
    </row>
    <row r="13" spans="1:5" ht="13" thickBot="1" x14ac:dyDescent="0.3">
      <c r="A13" s="31">
        <v>45599</v>
      </c>
      <c r="B13" s="34">
        <v>4514.5472986030909</v>
      </c>
      <c r="C13" s="27">
        <v>5.2289964660778265</v>
      </c>
      <c r="D13" s="27">
        <v>56.644158256064834</v>
      </c>
      <c r="E13" s="27">
        <v>50.187208345814028</v>
      </c>
    </row>
    <row r="14" spans="1:5" ht="13.5" thickBot="1" x14ac:dyDescent="0.35">
      <c r="A14" s="25">
        <v>45629</v>
      </c>
      <c r="B14" s="35">
        <v>4729.3150813467573</v>
      </c>
      <c r="C14" s="17">
        <v>4.7572385122672403</v>
      </c>
      <c r="D14" s="17">
        <v>62.239541455865051</v>
      </c>
      <c r="E14" s="17">
        <v>51.782625722314755</v>
      </c>
    </row>
    <row r="15" spans="1:5" x14ac:dyDescent="0.25">
      <c r="A15" s="31">
        <v>45660</v>
      </c>
      <c r="B15" s="34">
        <v>4944.3412446814236</v>
      </c>
      <c r="C15" s="27">
        <v>4.5466660528237366</v>
      </c>
      <c r="D15" s="27">
        <v>62.879085933259219</v>
      </c>
      <c r="E15" s="27">
        <v>53.410213947333609</v>
      </c>
    </row>
    <row r="16" spans="1:5" x14ac:dyDescent="0.25">
      <c r="A16" s="31">
        <v>45691</v>
      </c>
      <c r="B16" s="34">
        <v>5131.0202229614315</v>
      </c>
      <c r="C16" s="27">
        <v>3.7756087017823936</v>
      </c>
      <c r="D16" s="27">
        <v>62.939705971725623</v>
      </c>
      <c r="E16" s="27">
        <v>54.777758072246229</v>
      </c>
    </row>
    <row r="17" spans="1:5" x14ac:dyDescent="0.25">
      <c r="A17" s="31">
        <v>45719</v>
      </c>
      <c r="B17" s="34">
        <v>5258.8103617576198</v>
      </c>
      <c r="C17" s="27">
        <v>2.4905405405405352</v>
      </c>
      <c r="D17" s="27">
        <v>61.670761461933289</v>
      </c>
      <c r="E17" s="27">
        <v>55.682571994444842</v>
      </c>
    </row>
    <row r="18" spans="1:5" x14ac:dyDescent="0.25">
      <c r="A18" s="31">
        <v>45750</v>
      </c>
      <c r="B18" s="34">
        <v>5389.4791443560525</v>
      </c>
      <c r="C18" s="27">
        <v>2.4847593582887724</v>
      </c>
      <c r="D18" s="27">
        <v>59.926146278495793</v>
      </c>
      <c r="E18" s="27">
        <v>56.106653949423979</v>
      </c>
    </row>
    <row r="19" spans="1:5" x14ac:dyDescent="0.25">
      <c r="A19" s="31">
        <v>45780</v>
      </c>
      <c r="B19" s="34">
        <v>5528.4792294839026</v>
      </c>
      <c r="C19" s="27">
        <v>2.5791005291005344</v>
      </c>
      <c r="D19" s="27">
        <v>60.900570131314183</v>
      </c>
      <c r="E19" s="27">
        <v>56.478178723248185</v>
      </c>
    </row>
    <row r="20" spans="1:5" x14ac:dyDescent="0.25">
      <c r="A20" s="31">
        <v>45811</v>
      </c>
      <c r="B20" s="34">
        <v>5667.9937315054331</v>
      </c>
      <c r="C20" s="27">
        <v>2.5235602094240788</v>
      </c>
      <c r="D20" s="27">
        <v>60.907310935975858</v>
      </c>
      <c r="E20" s="27">
        <v>57.208226759545177</v>
      </c>
    </row>
    <row r="21" spans="1:5" x14ac:dyDescent="0.25">
      <c r="A21" s="31">
        <v>45841</v>
      </c>
      <c r="B21" s="34">
        <v>5799.3854618409532</v>
      </c>
      <c r="C21" s="27">
        <v>2.3181347150259084</v>
      </c>
      <c r="D21" s="27">
        <v>58.442879899100816</v>
      </c>
      <c r="E21" s="27">
        <v>58.09943090494243</v>
      </c>
    </row>
    <row r="22" spans="1:5" x14ac:dyDescent="0.25">
      <c r="A22" s="31">
        <v>45872</v>
      </c>
      <c r="B22" s="34">
        <v>5933.514838419941</v>
      </c>
      <c r="C22" s="27">
        <v>2.3128205128205108</v>
      </c>
      <c r="D22" s="27">
        <v>53.610575763965727</v>
      </c>
      <c r="E22" s="27">
        <v>58.536091916659316</v>
      </c>
    </row>
    <row r="23" spans="1:5" x14ac:dyDescent="0.25">
      <c r="A23" s="31">
        <v>45903</v>
      </c>
      <c r="B23" s="34">
        <v>6067.4707127543197</v>
      </c>
      <c r="C23" s="27">
        <v>2.2576142131979711</v>
      </c>
      <c r="D23" s="27">
        <v>49.082298859749173</v>
      </c>
      <c r="E23" s="27">
        <v>58.298530521572857</v>
      </c>
    </row>
    <row r="24" spans="1:5" x14ac:dyDescent="0.25">
      <c r="A24" s="31">
        <v>45933</v>
      </c>
      <c r="B24" s="34">
        <v>6228.4111356551921</v>
      </c>
      <c r="C24" s="27">
        <v>2.6525125628140724</v>
      </c>
      <c r="D24" s="27">
        <v>45.177225983641669</v>
      </c>
      <c r="E24" s="27">
        <v>57.295834022097878</v>
      </c>
    </row>
    <row r="25" spans="1:5" ht="13" thickBot="1" x14ac:dyDescent="0.3">
      <c r="A25" s="31">
        <v>45964</v>
      </c>
      <c r="B25" s="34">
        <v>6390.1948895818377</v>
      </c>
      <c r="C25" s="27">
        <v>2.5975124378109431</v>
      </c>
      <c r="D25" s="27">
        <v>41.54674803294489</v>
      </c>
      <c r="E25" s="27">
        <v>55.688956101162049</v>
      </c>
    </row>
    <row r="26" spans="1:5" ht="13.5" thickBot="1" x14ac:dyDescent="0.35">
      <c r="A26" s="25">
        <v>45994</v>
      </c>
      <c r="B26" s="35">
        <v>6533.5020927090363</v>
      </c>
      <c r="C26" s="17">
        <v>2.242610837438423</v>
      </c>
      <c r="D26" s="17">
        <v>38.149012707533636</v>
      </c>
      <c r="E26" s="17">
        <v>53.415827857107836</v>
      </c>
    </row>
    <row r="27" spans="1:5" x14ac:dyDescent="0.25">
      <c r="A27" s="31">
        <v>46025</v>
      </c>
      <c r="B27" s="34">
        <v>6663.3753660153252</v>
      </c>
      <c r="C27" s="27">
        <v>1.9878048780487809</v>
      </c>
      <c r="D27" s="27">
        <v>34.767707896032633</v>
      </c>
      <c r="E27" s="27">
        <v>50.831953301438368</v>
      </c>
    </row>
    <row r="28" spans="1:5" x14ac:dyDescent="0.25">
      <c r="A28" s="31">
        <v>46056</v>
      </c>
      <c r="B28" s="34">
        <v>6806.8096175535056</v>
      </c>
      <c r="C28" s="27">
        <v>2.1525764895330131</v>
      </c>
      <c r="D28" s="27">
        <v>32.659964719937726</v>
      </c>
      <c r="E28" s="27">
        <v>48.139065195599386</v>
      </c>
    </row>
    <row r="29" spans="1:5" x14ac:dyDescent="0.25">
      <c r="A29" s="31">
        <v>46084</v>
      </c>
      <c r="B29" s="34">
        <v>6930.658757400045</v>
      </c>
      <c r="C29" s="27">
        <v>1.8194888178913668</v>
      </c>
      <c r="D29" s="27">
        <v>31.791380191234996</v>
      </c>
      <c r="E29" s="27">
        <v>45.579774798763005</v>
      </c>
    </row>
    <row r="30" spans="1:5" x14ac:dyDescent="0.25">
      <c r="A30" s="31">
        <v>46115</v>
      </c>
      <c r="B30" s="34">
        <v>7056.6207300543801</v>
      </c>
      <c r="C30" s="27">
        <v>1.8174603174603274</v>
      </c>
      <c r="D30" s="27">
        <v>30.933259802001167</v>
      </c>
      <c r="E30" s="27">
        <v>43.169503523728856</v>
      </c>
    </row>
    <row r="31" spans="1:5" x14ac:dyDescent="0.25">
      <c r="A31" s="31">
        <v>46145</v>
      </c>
      <c r="B31" s="34">
        <v>7188.2589845880602</v>
      </c>
      <c r="C31" s="27">
        <v>1.8654574132492094</v>
      </c>
      <c r="D31" s="27">
        <v>30.022356713441113</v>
      </c>
      <c r="E31" s="27">
        <v>40.735929576945054</v>
      </c>
    </row>
    <row r="32" spans="1:5" x14ac:dyDescent="0.25">
      <c r="A32" s="31">
        <v>46176</v>
      </c>
      <c r="B32" s="34">
        <v>7318.6165965812952</v>
      </c>
      <c r="C32" s="27">
        <v>1.8134796238244641</v>
      </c>
      <c r="D32" s="27">
        <v>29.121818817492805</v>
      </c>
      <c r="E32" s="27">
        <v>38.336455749504019</v>
      </c>
    </row>
    <row r="33" spans="1:5" x14ac:dyDescent="0.25">
      <c r="A33" s="31">
        <v>46206</v>
      </c>
      <c r="B33" s="34">
        <v>7429.2394243900562</v>
      </c>
      <c r="C33" s="27">
        <v>1.5115264797507788</v>
      </c>
      <c r="D33" s="27">
        <v>28.103908134289156</v>
      </c>
      <c r="E33" s="27">
        <v>36.0903771967632</v>
      </c>
    </row>
    <row r="34" spans="1:5" x14ac:dyDescent="0.25">
      <c r="A34" s="31">
        <v>46237</v>
      </c>
      <c r="B34" s="34">
        <v>7541.3910387347187</v>
      </c>
      <c r="C34" s="27">
        <v>1.5095975232198178</v>
      </c>
      <c r="D34" s="27">
        <v>27.098208129583877</v>
      </c>
      <c r="E34" s="27">
        <v>34.114595304970521</v>
      </c>
    </row>
    <row r="35" spans="1:5" x14ac:dyDescent="0.25">
      <c r="A35" s="31">
        <v>46268</v>
      </c>
      <c r="B35" s="34">
        <v>7647.5506202799825</v>
      </c>
      <c r="C35" s="27">
        <v>1.4076923076922978</v>
      </c>
      <c r="D35" s="27">
        <v>26.041821746320192</v>
      </c>
      <c r="E35" s="27">
        <v>32.377201853503102</v>
      </c>
    </row>
    <row r="36" spans="1:5" x14ac:dyDescent="0.25">
      <c r="A36" s="31">
        <v>46298</v>
      </c>
      <c r="B36" s="34">
        <v>7781.8271092290279</v>
      </c>
      <c r="C36" s="27">
        <v>1.7558103975535297</v>
      </c>
      <c r="D36" s="27">
        <v>24.9408065675232</v>
      </c>
      <c r="E36" s="27">
        <v>30.824395461964937</v>
      </c>
    </row>
    <row r="37" spans="1:5" ht="13" thickBot="1" x14ac:dyDescent="0.3">
      <c r="A37" s="31">
        <v>46329</v>
      </c>
      <c r="B37" s="34">
        <v>7914.4256586950996</v>
      </c>
      <c r="C37" s="27">
        <v>1.7039513677811522</v>
      </c>
      <c r="D37" s="27">
        <v>23.852649182864049</v>
      </c>
      <c r="E37" s="27">
        <v>29.438387102935938</v>
      </c>
    </row>
    <row r="38" spans="1:5" ht="13.5" thickBot="1" x14ac:dyDescent="0.35">
      <c r="A38" s="25">
        <v>46359</v>
      </c>
      <c r="B38" s="35">
        <v>8033.3094181362849</v>
      </c>
      <c r="C38" s="17">
        <v>1.5021148036253862</v>
      </c>
      <c r="D38" s="17">
        <v>22.955641616782163</v>
      </c>
      <c r="E38" s="17">
        <v>28.225273026786301</v>
      </c>
    </row>
    <row r="39" spans="1:5" x14ac:dyDescent="0.25">
      <c r="A39" s="31">
        <v>46390</v>
      </c>
      <c r="B39" s="27">
        <f t="shared" ref="B39:B86" si="0">B38*(1+C39/100)</f>
        <v>8178.1087108250676</v>
      </c>
      <c r="C39" s="36">
        <v>1.8024861878453025</v>
      </c>
      <c r="D39" s="27">
        <f t="shared" ref="D39:D86" si="1">(B39/B27-1)*100</f>
        <v>22.732222959180937</v>
      </c>
      <c r="E39" s="27">
        <f t="shared" ref="E39:E86" si="2">AVERAGE(D28:D39)</f>
        <v>27.521169881720951</v>
      </c>
    </row>
    <row r="40" spans="1:5" x14ac:dyDescent="0.25">
      <c r="A40" s="31">
        <v>46421</v>
      </c>
      <c r="B40" s="27">
        <f t="shared" si="0"/>
        <v>8338.386234821648</v>
      </c>
      <c r="C40" s="36">
        <v>1.9598360655737654</v>
      </c>
      <c r="D40" s="27">
        <f t="shared" si="1"/>
        <v>22.500653071278641</v>
      </c>
      <c r="E40" s="27">
        <f t="shared" si="2"/>
        <v>26.674560577666025</v>
      </c>
    </row>
    <row r="41" spans="1:5" x14ac:dyDescent="0.25">
      <c r="A41" s="31">
        <v>46449</v>
      </c>
      <c r="B41" s="27">
        <f t="shared" si="0"/>
        <v>8473.5517016606336</v>
      </c>
      <c r="C41" s="36">
        <v>1.6210027100271018</v>
      </c>
      <c r="D41" s="27">
        <f t="shared" si="1"/>
        <v>22.261851265050403</v>
      </c>
      <c r="E41" s="27">
        <f t="shared" si="2"/>
        <v>25.880433167150638</v>
      </c>
    </row>
    <row r="42" spans="1:5" x14ac:dyDescent="0.25">
      <c r="A42" s="31">
        <v>46480</v>
      </c>
      <c r="B42" s="27">
        <f t="shared" si="0"/>
        <v>8615.0211874829674</v>
      </c>
      <c r="C42" s="36">
        <v>1.6695417789757458</v>
      </c>
      <c r="D42" s="27">
        <f t="shared" si="1"/>
        <v>22.084231490454176</v>
      </c>
      <c r="E42" s="27">
        <f t="shared" si="2"/>
        <v>25.143014141188392</v>
      </c>
    </row>
    <row r="43" spans="1:5" x14ac:dyDescent="0.25">
      <c r="A43" s="31">
        <v>46510</v>
      </c>
      <c r="B43" s="27">
        <f t="shared" si="0"/>
        <v>8745.8055238747165</v>
      </c>
      <c r="C43" s="36">
        <v>1.5180965147453085</v>
      </c>
      <c r="D43" s="27">
        <f t="shared" si="1"/>
        <v>21.667924634130522</v>
      </c>
      <c r="E43" s="27">
        <f t="shared" si="2"/>
        <v>24.446811467912514</v>
      </c>
    </row>
    <row r="44" spans="1:5" x14ac:dyDescent="0.25">
      <c r="A44" s="31">
        <v>46541</v>
      </c>
      <c r="B44" s="27">
        <f t="shared" si="0"/>
        <v>8869.7044354629415</v>
      </c>
      <c r="C44" s="36">
        <v>1.4166666666666705</v>
      </c>
      <c r="D44" s="27">
        <f t="shared" si="1"/>
        <v>21.193729968122632</v>
      </c>
      <c r="E44" s="27">
        <f t="shared" si="2"/>
        <v>23.786137397131665</v>
      </c>
    </row>
    <row r="45" spans="1:5" x14ac:dyDescent="0.25">
      <c r="A45" s="31">
        <v>46571</v>
      </c>
      <c r="B45" s="27">
        <f t="shared" si="0"/>
        <v>8990.7982517211058</v>
      </c>
      <c r="C45" s="36">
        <v>1.3652519893899253</v>
      </c>
      <c r="D45" s="27">
        <f t="shared" si="1"/>
        <v>21.019094124285196</v>
      </c>
      <c r="E45" s="27">
        <f t="shared" si="2"/>
        <v>23.195736229631333</v>
      </c>
    </row>
    <row r="46" spans="1:5" x14ac:dyDescent="0.25">
      <c r="A46" s="31">
        <v>46602</v>
      </c>
      <c r="B46" s="27">
        <f t="shared" si="0"/>
        <v>9108.9240561919378</v>
      </c>
      <c r="C46" s="36">
        <v>1.3138522427440671</v>
      </c>
      <c r="D46" s="27">
        <f t="shared" si="1"/>
        <v>20.785727850550728</v>
      </c>
      <c r="E46" s="27">
        <f t="shared" si="2"/>
        <v>22.669696206378571</v>
      </c>
    </row>
    <row r="47" spans="1:5" x14ac:dyDescent="0.25">
      <c r="A47" s="31">
        <v>46633</v>
      </c>
      <c r="B47" s="27">
        <f t="shared" si="0"/>
        <v>9228.4756959373135</v>
      </c>
      <c r="C47" s="36">
        <v>1.3124671916010457</v>
      </c>
      <c r="D47" s="27">
        <f t="shared" si="1"/>
        <v>20.672306129821362</v>
      </c>
      <c r="E47" s="27">
        <f t="shared" si="2"/>
        <v>22.222236571670337</v>
      </c>
    </row>
    <row r="48" spans="1:5" x14ac:dyDescent="0.25">
      <c r="A48" s="31">
        <v>46663</v>
      </c>
      <c r="B48" s="27">
        <f t="shared" si="0"/>
        <v>9381.7695924844484</v>
      </c>
      <c r="C48" s="36">
        <v>1.6610966057441265</v>
      </c>
      <c r="D48" s="27">
        <f t="shared" si="1"/>
        <v>20.559984959803778</v>
      </c>
      <c r="E48" s="27">
        <f t="shared" si="2"/>
        <v>21.857168104360383</v>
      </c>
    </row>
    <row r="49" spans="1:5" ht="13" thickBot="1" x14ac:dyDescent="0.3">
      <c r="A49" s="31">
        <v>46694</v>
      </c>
      <c r="B49" s="27">
        <f t="shared" si="0"/>
        <v>9532.7917146907403</v>
      </c>
      <c r="C49" s="36">
        <v>1.6097402597402599</v>
      </c>
      <c r="D49" s="27">
        <f t="shared" si="1"/>
        <v>20.448307000238742</v>
      </c>
      <c r="E49" s="27">
        <f t="shared" si="2"/>
        <v>21.573472922474945</v>
      </c>
    </row>
    <row r="50" spans="1:5" ht="13.5" thickBot="1" x14ac:dyDescent="0.35">
      <c r="A50" s="25">
        <v>46724</v>
      </c>
      <c r="B50" s="17">
        <f t="shared" si="0"/>
        <v>9662.2849602828046</v>
      </c>
      <c r="C50" s="37">
        <v>1.3583979328165343</v>
      </c>
      <c r="D50" s="17">
        <f t="shared" si="1"/>
        <v>20.277764210960015</v>
      </c>
      <c r="E50" s="17">
        <f t="shared" si="2"/>
        <v>21.35031647198976</v>
      </c>
    </row>
    <row r="51" spans="1:5" x14ac:dyDescent="0.25">
      <c r="A51" s="31">
        <v>46755</v>
      </c>
      <c r="B51" s="27">
        <f t="shared" si="0"/>
        <v>9836.4463121221561</v>
      </c>
      <c r="C51" s="36">
        <v>1.8024861878453025</v>
      </c>
      <c r="D51" s="27">
        <f t="shared" si="1"/>
        <v>20.277764210960015</v>
      </c>
      <c r="E51" s="27">
        <f t="shared" si="2"/>
        <v>21.14577824297135</v>
      </c>
    </row>
    <row r="52" spans="1:5" x14ac:dyDescent="0.25">
      <c r="A52" s="31">
        <v>46786</v>
      </c>
      <c r="B52" s="27">
        <f t="shared" si="0"/>
        <v>10029.224534517927</v>
      </c>
      <c r="C52" s="36">
        <v>1.9598360655737654</v>
      </c>
      <c r="D52" s="27">
        <f t="shared" si="1"/>
        <v>20.277764210959994</v>
      </c>
      <c r="E52" s="27">
        <f t="shared" si="2"/>
        <v>20.960537504611462</v>
      </c>
    </row>
    <row r="53" spans="1:5" x14ac:dyDescent="0.25">
      <c r="A53" s="31">
        <v>46815</v>
      </c>
      <c r="B53" s="27">
        <f t="shared" si="0"/>
        <v>10191.798536017166</v>
      </c>
      <c r="C53" s="36">
        <v>1.6210027100271018</v>
      </c>
      <c r="D53" s="27">
        <f t="shared" si="1"/>
        <v>20.277764210960015</v>
      </c>
      <c r="E53" s="27">
        <f t="shared" si="2"/>
        <v>20.795196916770596</v>
      </c>
    </row>
    <row r="54" spans="1:5" x14ac:dyDescent="0.25">
      <c r="A54" s="31">
        <v>46846</v>
      </c>
      <c r="B54" s="27">
        <f t="shared" si="0"/>
        <v>10361.95487060501</v>
      </c>
      <c r="C54" s="36">
        <v>1.6695417789757458</v>
      </c>
      <c r="D54" s="27">
        <f t="shared" si="1"/>
        <v>20.277764210959994</v>
      </c>
      <c r="E54" s="27">
        <f t="shared" si="2"/>
        <v>20.644657976812749</v>
      </c>
    </row>
    <row r="55" spans="1:5" x14ac:dyDescent="0.25">
      <c r="A55" s="31">
        <v>46876</v>
      </c>
      <c r="B55" s="27">
        <f t="shared" si="0"/>
        <v>10519.259346355146</v>
      </c>
      <c r="C55" s="36">
        <v>1.5180965147453085</v>
      </c>
      <c r="D55" s="27">
        <f t="shared" si="1"/>
        <v>20.277764210959994</v>
      </c>
      <c r="E55" s="27">
        <f t="shared" si="2"/>
        <v>20.528811274881871</v>
      </c>
    </row>
    <row r="56" spans="1:5" x14ac:dyDescent="0.25">
      <c r="A56" s="31">
        <v>46907</v>
      </c>
      <c r="B56" s="27">
        <f t="shared" si="0"/>
        <v>10668.282187095178</v>
      </c>
      <c r="C56" s="36">
        <v>1.4166666666666705</v>
      </c>
      <c r="D56" s="27">
        <f t="shared" si="1"/>
        <v>20.277764210959994</v>
      </c>
      <c r="E56" s="27">
        <f t="shared" si="2"/>
        <v>20.452480795118316</v>
      </c>
    </row>
    <row r="57" spans="1:5" x14ac:dyDescent="0.25">
      <c r="A57" s="31">
        <v>46937</v>
      </c>
      <c r="B57" s="27">
        <f t="shared" si="0"/>
        <v>10813.931121888225</v>
      </c>
      <c r="C57" s="36">
        <v>1.3652519893899253</v>
      </c>
      <c r="D57" s="27">
        <f t="shared" si="1"/>
        <v>20.277764210959994</v>
      </c>
      <c r="E57" s="27">
        <f t="shared" si="2"/>
        <v>20.390703302341215</v>
      </c>
    </row>
    <row r="58" spans="1:5" x14ac:dyDescent="0.25">
      <c r="A58" s="31">
        <v>46968</v>
      </c>
      <c r="B58" s="27">
        <f t="shared" si="0"/>
        <v>10956.010198461952</v>
      </c>
      <c r="C58" s="36">
        <v>1.3138522427440671</v>
      </c>
      <c r="D58" s="27">
        <f t="shared" si="1"/>
        <v>20.277764210959994</v>
      </c>
      <c r="E58" s="27">
        <f t="shared" si="2"/>
        <v>20.348372999041988</v>
      </c>
    </row>
    <row r="59" spans="1:5" x14ac:dyDescent="0.25">
      <c r="A59" s="31">
        <v>46999</v>
      </c>
      <c r="B59" s="27">
        <f t="shared" si="0"/>
        <v>11099.80423782523</v>
      </c>
      <c r="C59" s="36">
        <v>1.3124671916010457</v>
      </c>
      <c r="D59" s="27">
        <f t="shared" si="1"/>
        <v>20.277764210959994</v>
      </c>
      <c r="E59" s="27">
        <f t="shared" si="2"/>
        <v>20.315494505803539</v>
      </c>
    </row>
    <row r="60" spans="1:5" x14ac:dyDescent="0.25">
      <c r="A60" s="31">
        <v>47029</v>
      </c>
      <c r="B60" s="27">
        <f t="shared" si="0"/>
        <v>11284.182709263987</v>
      </c>
      <c r="C60" s="36">
        <v>1.6610966057441265</v>
      </c>
      <c r="D60" s="27">
        <f t="shared" si="1"/>
        <v>20.277764210959994</v>
      </c>
      <c r="E60" s="27">
        <f t="shared" si="2"/>
        <v>20.291976110066557</v>
      </c>
    </row>
    <row r="61" spans="1:5" ht="13" thickBot="1" x14ac:dyDescent="0.3">
      <c r="A61" s="31">
        <v>47060</v>
      </c>
      <c r="B61" s="27">
        <f t="shared" si="0"/>
        <v>11465.828741317659</v>
      </c>
      <c r="C61" s="36">
        <v>1.6097402597402599</v>
      </c>
      <c r="D61" s="27">
        <f t="shared" si="1"/>
        <v>20.277764210959994</v>
      </c>
      <c r="E61" s="27">
        <f t="shared" si="2"/>
        <v>20.277764210959994</v>
      </c>
    </row>
    <row r="62" spans="1:5" ht="13.5" thickBot="1" x14ac:dyDescent="0.35">
      <c r="A62" s="25">
        <v>47090</v>
      </c>
      <c r="B62" s="17">
        <f t="shared" si="0"/>
        <v>11621.580321920002</v>
      </c>
      <c r="C62" s="37">
        <v>1.3583979328165343</v>
      </c>
      <c r="D62" s="17">
        <f t="shared" si="1"/>
        <v>20.277764210960015</v>
      </c>
      <c r="E62" s="17">
        <f t="shared" si="2"/>
        <v>20.277764210959997</v>
      </c>
    </row>
    <row r="63" spans="1:5" x14ac:dyDescent="0.25">
      <c r="A63" s="31">
        <v>47121</v>
      </c>
      <c r="B63" s="27">
        <f t="shared" si="0"/>
        <v>11831.05770203196</v>
      </c>
      <c r="C63" s="36">
        <v>1.8024861878453025</v>
      </c>
      <c r="D63" s="27">
        <f t="shared" si="1"/>
        <v>20.277764210960015</v>
      </c>
      <c r="E63" s="27">
        <f t="shared" si="2"/>
        <v>20.277764210959997</v>
      </c>
    </row>
    <row r="64" spans="1:5" x14ac:dyDescent="0.25">
      <c r="A64" s="31">
        <v>47152</v>
      </c>
      <c r="B64" s="27">
        <f t="shared" si="0"/>
        <v>12062.927037815225</v>
      </c>
      <c r="C64" s="36">
        <v>1.9598360655737654</v>
      </c>
      <c r="D64" s="27">
        <f t="shared" si="1"/>
        <v>20.277764210960015</v>
      </c>
      <c r="E64" s="27">
        <f t="shared" si="2"/>
        <v>20.277764210959997</v>
      </c>
    </row>
    <row r="65" spans="1:5" x14ac:dyDescent="0.25">
      <c r="A65" s="31">
        <v>47180</v>
      </c>
      <c r="B65" s="27">
        <f t="shared" si="0"/>
        <v>12258.467412006801</v>
      </c>
      <c r="C65" s="36">
        <v>1.6210027100271018</v>
      </c>
      <c r="D65" s="27">
        <f t="shared" si="1"/>
        <v>20.277764210960015</v>
      </c>
      <c r="E65" s="27">
        <f t="shared" si="2"/>
        <v>20.277764210959997</v>
      </c>
    </row>
    <row r="66" spans="1:5" x14ac:dyDescent="0.25">
      <c r="A66" s="31">
        <v>47211</v>
      </c>
      <c r="B66" s="27">
        <f t="shared" si="0"/>
        <v>12463.12764691238</v>
      </c>
      <c r="C66" s="36">
        <v>1.6695417789757458</v>
      </c>
      <c r="D66" s="27">
        <f t="shared" si="1"/>
        <v>20.277764210960015</v>
      </c>
      <c r="E66" s="27">
        <f t="shared" si="2"/>
        <v>20.277764210960001</v>
      </c>
    </row>
    <row r="67" spans="1:5" x14ac:dyDescent="0.25">
      <c r="A67" s="31">
        <v>47241</v>
      </c>
      <c r="B67" s="27">
        <f t="shared" si="0"/>
        <v>12652.329953348415</v>
      </c>
      <c r="C67" s="36">
        <v>1.5180965147453085</v>
      </c>
      <c r="D67" s="27">
        <f t="shared" si="1"/>
        <v>20.277764210960015</v>
      </c>
      <c r="E67" s="27">
        <f t="shared" si="2"/>
        <v>20.277764210960004</v>
      </c>
    </row>
    <row r="68" spans="1:5" x14ac:dyDescent="0.25">
      <c r="A68" s="31">
        <v>47272</v>
      </c>
      <c r="B68" s="27">
        <f t="shared" si="0"/>
        <v>12831.571294354184</v>
      </c>
      <c r="C68" s="36">
        <v>1.4166666666666705</v>
      </c>
      <c r="D68" s="27">
        <f t="shared" si="1"/>
        <v>20.277764210959994</v>
      </c>
      <c r="E68" s="27">
        <f t="shared" si="2"/>
        <v>20.277764210960004</v>
      </c>
    </row>
    <row r="69" spans="1:5" x14ac:dyDescent="0.25">
      <c r="A69" s="31">
        <v>47302</v>
      </c>
      <c r="B69" s="27">
        <f t="shared" si="0"/>
        <v>13006.754576720341</v>
      </c>
      <c r="C69" s="36">
        <v>1.3652519893899253</v>
      </c>
      <c r="D69" s="27">
        <f t="shared" si="1"/>
        <v>20.277764210960015</v>
      </c>
      <c r="E69" s="27">
        <f t="shared" si="2"/>
        <v>20.277764210960004</v>
      </c>
    </row>
    <row r="70" spans="1:5" x14ac:dyDescent="0.25">
      <c r="A70" s="31">
        <v>47333</v>
      </c>
      <c r="B70" s="27">
        <f t="shared" si="0"/>
        <v>13177.644113434799</v>
      </c>
      <c r="C70" s="36">
        <v>1.3138522427440671</v>
      </c>
      <c r="D70" s="27">
        <f t="shared" si="1"/>
        <v>20.277764210960015</v>
      </c>
      <c r="E70" s="27">
        <f t="shared" si="2"/>
        <v>20.277764210960008</v>
      </c>
    </row>
    <row r="71" spans="1:5" x14ac:dyDescent="0.25">
      <c r="A71" s="31">
        <v>47364</v>
      </c>
      <c r="B71" s="27">
        <f t="shared" si="0"/>
        <v>13350.596369049577</v>
      </c>
      <c r="C71" s="36">
        <v>1.3124671916010457</v>
      </c>
      <c r="D71" s="27">
        <f t="shared" si="1"/>
        <v>20.277764210960015</v>
      </c>
      <c r="E71" s="27">
        <f t="shared" si="2"/>
        <v>20.277764210960008</v>
      </c>
    </row>
    <row r="72" spans="1:5" x14ac:dyDescent="0.25">
      <c r="A72" s="31">
        <v>47394</v>
      </c>
      <c r="B72" s="27">
        <f t="shared" si="0"/>
        <v>13572.362672182457</v>
      </c>
      <c r="C72" s="36">
        <v>1.6610966057441265</v>
      </c>
      <c r="D72" s="27">
        <f t="shared" si="1"/>
        <v>20.277764210960015</v>
      </c>
      <c r="E72" s="27">
        <f t="shared" si="2"/>
        <v>20.277764210960012</v>
      </c>
    </row>
    <row r="73" spans="1:5" ht="13" thickBot="1" x14ac:dyDescent="0.3">
      <c r="A73" s="31">
        <v>47425</v>
      </c>
      <c r="B73" s="27">
        <f t="shared" si="0"/>
        <v>13790.842458314535</v>
      </c>
      <c r="C73" s="36">
        <v>1.6097402597402599</v>
      </c>
      <c r="D73" s="27">
        <f t="shared" si="1"/>
        <v>20.277764210959994</v>
      </c>
      <c r="E73" s="27">
        <f t="shared" si="2"/>
        <v>20.277764210960012</v>
      </c>
    </row>
    <row r="74" spans="1:5" ht="13.5" thickBot="1" x14ac:dyDescent="0.35">
      <c r="A74" s="25">
        <v>47455</v>
      </c>
      <c r="B74" s="17">
        <f t="shared" si="0"/>
        <v>13978.176977186266</v>
      </c>
      <c r="C74" s="37">
        <v>1.3583979328165343</v>
      </c>
      <c r="D74" s="17">
        <f t="shared" si="1"/>
        <v>20.277764210959994</v>
      </c>
      <c r="E74" s="17">
        <f t="shared" si="2"/>
        <v>20.277764210960008</v>
      </c>
    </row>
    <row r="75" spans="1:5" x14ac:dyDescent="0.25">
      <c r="A75" s="31">
        <v>47486</v>
      </c>
      <c r="B75" s="27">
        <f t="shared" si="0"/>
        <v>14230.131686512621</v>
      </c>
      <c r="C75" s="36">
        <v>1.8024861878453025</v>
      </c>
      <c r="D75" s="27">
        <f t="shared" si="1"/>
        <v>20.277764210959994</v>
      </c>
      <c r="E75" s="27">
        <f t="shared" si="2"/>
        <v>20.277764210960004</v>
      </c>
    </row>
    <row r="76" spans="1:5" x14ac:dyDescent="0.25">
      <c r="A76" s="31">
        <v>47517</v>
      </c>
      <c r="B76" s="27">
        <f t="shared" si="0"/>
        <v>14509.018939483536</v>
      </c>
      <c r="C76" s="36">
        <v>1.9598360655737654</v>
      </c>
      <c r="D76" s="27">
        <f t="shared" si="1"/>
        <v>20.277764210959994</v>
      </c>
      <c r="E76" s="27">
        <f t="shared" si="2"/>
        <v>20.277764210960004</v>
      </c>
    </row>
    <row r="77" spans="1:5" x14ac:dyDescent="0.25">
      <c r="A77" s="31">
        <v>47545</v>
      </c>
      <c r="B77" s="27">
        <f t="shared" si="0"/>
        <v>14744.210529690909</v>
      </c>
      <c r="C77" s="36">
        <v>1.6210027100271018</v>
      </c>
      <c r="D77" s="27">
        <f t="shared" si="1"/>
        <v>20.277764210959994</v>
      </c>
      <c r="E77" s="27">
        <f t="shared" si="2"/>
        <v>20.277764210960001</v>
      </c>
    </row>
    <row r="78" spans="1:5" x14ac:dyDescent="0.25">
      <c r="A78" s="31">
        <v>47576</v>
      </c>
      <c r="B78" s="27">
        <f t="shared" si="0"/>
        <v>14990.371284464238</v>
      </c>
      <c r="C78" s="36">
        <v>1.6695417789757458</v>
      </c>
      <c r="D78" s="27">
        <f t="shared" si="1"/>
        <v>20.277764210959969</v>
      </c>
      <c r="E78" s="27">
        <f t="shared" si="2"/>
        <v>20.277764210959997</v>
      </c>
    </row>
    <row r="79" spans="1:5" x14ac:dyDescent="0.25">
      <c r="A79" s="31">
        <v>47606</v>
      </c>
      <c r="B79" s="27">
        <f t="shared" si="0"/>
        <v>15217.939588481071</v>
      </c>
      <c r="C79" s="36">
        <v>1.5180965147453085</v>
      </c>
      <c r="D79" s="27">
        <f t="shared" si="1"/>
        <v>20.277764210959994</v>
      </c>
      <c r="E79" s="27">
        <f t="shared" si="2"/>
        <v>20.277764210959994</v>
      </c>
    </row>
    <row r="80" spans="1:5" x14ac:dyDescent="0.25">
      <c r="A80" s="31">
        <v>47637</v>
      </c>
      <c r="B80" s="27">
        <f t="shared" si="0"/>
        <v>15433.527065984552</v>
      </c>
      <c r="C80" s="36">
        <v>1.4166666666666705</v>
      </c>
      <c r="D80" s="27">
        <f t="shared" si="1"/>
        <v>20.277764210959994</v>
      </c>
      <c r="E80" s="27">
        <f t="shared" si="2"/>
        <v>20.277764210959994</v>
      </c>
    </row>
    <row r="81" spans="1:5" x14ac:dyDescent="0.25">
      <c r="A81" s="31">
        <v>47667</v>
      </c>
      <c r="B81" s="27">
        <f t="shared" si="0"/>
        <v>15644.23360128594</v>
      </c>
      <c r="C81" s="36">
        <v>1.3652519893899253</v>
      </c>
      <c r="D81" s="27">
        <f t="shared" si="1"/>
        <v>20.277764210959994</v>
      </c>
      <c r="E81" s="27">
        <f t="shared" si="2"/>
        <v>20.27776421095999</v>
      </c>
    </row>
    <row r="82" spans="1:5" x14ac:dyDescent="0.25">
      <c r="A82" s="31">
        <v>47698</v>
      </c>
      <c r="B82" s="27">
        <f t="shared" si="0"/>
        <v>15849.775715316557</v>
      </c>
      <c r="C82" s="36">
        <v>1.3138522427440671</v>
      </c>
      <c r="D82" s="27">
        <f t="shared" si="1"/>
        <v>20.277764210959994</v>
      </c>
      <c r="E82" s="27">
        <f t="shared" si="2"/>
        <v>20.27776421095999</v>
      </c>
    </row>
    <row r="83" spans="1:5" x14ac:dyDescent="0.25">
      <c r="A83" s="31">
        <v>47729</v>
      </c>
      <c r="B83" s="27">
        <f t="shared" si="0"/>
        <v>16057.798821522438</v>
      </c>
      <c r="C83" s="36">
        <v>1.3124671916010457</v>
      </c>
      <c r="D83" s="27">
        <f t="shared" si="1"/>
        <v>20.277764210959994</v>
      </c>
      <c r="E83" s="27">
        <f t="shared" si="2"/>
        <v>20.27776421095999</v>
      </c>
    </row>
    <row r="84" spans="1:5" x14ac:dyDescent="0.25">
      <c r="A84" s="31">
        <v>47759</v>
      </c>
      <c r="B84" s="27">
        <f t="shared" si="0"/>
        <v>16324.534372703965</v>
      </c>
      <c r="C84" s="36">
        <v>1.6610966057441265</v>
      </c>
      <c r="D84" s="27">
        <f t="shared" si="1"/>
        <v>20.277764210959994</v>
      </c>
      <c r="E84" s="27">
        <f t="shared" si="2"/>
        <v>20.27776421095999</v>
      </c>
    </row>
    <row r="85" spans="1:5" ht="13" thickBot="1" x14ac:dyDescent="0.3">
      <c r="A85" s="31">
        <v>47790</v>
      </c>
      <c r="B85" s="27">
        <f t="shared" si="0"/>
        <v>16587.316974716516</v>
      </c>
      <c r="C85" s="36">
        <v>1.6097402597402599</v>
      </c>
      <c r="D85" s="27">
        <f t="shared" si="1"/>
        <v>20.277764210959994</v>
      </c>
      <c r="E85" s="27">
        <f t="shared" si="2"/>
        <v>20.27776421095999</v>
      </c>
    </row>
    <row r="86" spans="1:5" ht="13.5" thickBot="1" x14ac:dyDescent="0.35">
      <c r="A86" s="25">
        <v>47820</v>
      </c>
      <c r="B86" s="17">
        <f t="shared" si="0"/>
        <v>16812.638745610791</v>
      </c>
      <c r="C86" s="37">
        <v>1.3583979328165343</v>
      </c>
      <c r="D86" s="17">
        <f t="shared" si="1"/>
        <v>20.277764210959994</v>
      </c>
      <c r="E86" s="17">
        <f t="shared" si="2"/>
        <v>20.277764210959987</v>
      </c>
    </row>
  </sheetData>
  <mergeCells count="1">
    <mergeCell ref="A1:E1"/>
  </mergeCells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RightsWATCHMark">3|Holding-GenelKullanim-Dahili Kullanim|{00000000-0000-0000-0000-000000000000}</XMLData>
</file>

<file path=customXml/item3.xml><?xml version="1.0" encoding="utf-8"?>
<XMLData TextToDisplay="%EMAILADDRESS%">odedeoglu@dogusgrubu.com.tr</XMLData>
</file>

<file path=customXml/item4.xml><?xml version="1.0" encoding="utf-8"?>
<XMLData TextToDisplay="%USERNAME%">odedeoglu</XMLData>
</file>

<file path=customXml/item5.xml><?xml version="1.0" encoding="utf-8"?>
<XMLData TextToDisplay="%CLASSIFICATIONDATETIME%">10:26 11/07/2017</XMLData>
</file>

<file path=customXml/item6.xml><?xml version="1.0" encoding="utf-8"?>
<XMLData TextToDisplay="%HOSTNAME%">DHGNL8514.dogusfrst.com.tr</XMLData>
</file>

<file path=customXml/itemProps1.xml><?xml version="1.0" encoding="utf-8"?>
<ds:datastoreItem xmlns:ds="http://schemas.openxmlformats.org/officeDocument/2006/customXml" ds:itemID="{0C5446CA-7467-4E38-AB79-57B8854B407A}">
  <ds:schemaRefs/>
</ds:datastoreItem>
</file>

<file path=customXml/itemProps2.xml><?xml version="1.0" encoding="utf-8"?>
<ds:datastoreItem xmlns:ds="http://schemas.openxmlformats.org/officeDocument/2006/customXml" ds:itemID="{9C90D131-076C-4759-A7C4-2D655D2DD063}">
  <ds:schemaRefs/>
</ds:datastoreItem>
</file>

<file path=customXml/itemProps3.xml><?xml version="1.0" encoding="utf-8"?>
<ds:datastoreItem xmlns:ds="http://schemas.openxmlformats.org/officeDocument/2006/customXml" ds:itemID="{649B3693-47C8-477A-AB64-EF54EAD995D9}">
  <ds:schemaRefs/>
</ds:datastoreItem>
</file>

<file path=customXml/itemProps4.xml><?xml version="1.0" encoding="utf-8"?>
<ds:datastoreItem xmlns:ds="http://schemas.openxmlformats.org/officeDocument/2006/customXml" ds:itemID="{B5137901-6D69-4CB3-AEDA-46B7BFD6437A}">
  <ds:schemaRefs/>
</ds:datastoreItem>
</file>

<file path=customXml/itemProps5.xml><?xml version="1.0" encoding="utf-8"?>
<ds:datastoreItem xmlns:ds="http://schemas.openxmlformats.org/officeDocument/2006/customXml" ds:itemID="{3158A022-7C65-4E4E-A224-656110BD1AE7}">
  <ds:schemaRefs/>
</ds:datastoreItem>
</file>

<file path=customXml/itemProps6.xml><?xml version="1.0" encoding="utf-8"?>
<ds:datastoreItem xmlns:ds="http://schemas.openxmlformats.org/officeDocument/2006/customXml" ds:itemID="{62D4C2DC-C99C-46C1-B82E-6D331E3C2C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Enflasyon_Baz</vt:lpstr>
      <vt:lpstr>Enflasyon_Alternatif</vt:lpstr>
      <vt:lpstr>Karşılaştırma</vt:lpstr>
      <vt:lpstr>Kur_Baz</vt:lpstr>
      <vt:lpstr>Kur_Alternatif</vt:lpstr>
      <vt:lpstr>Üfe_Baz</vt:lpstr>
      <vt:lpstr>Üfe_Alternatif</vt:lpstr>
    </vt:vector>
  </TitlesOfParts>
  <Company>Garanti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eersen</dc:creator>
  <cp:lastModifiedBy>Muzaffer AYKILIÇ</cp:lastModifiedBy>
  <cp:lastPrinted>2019-09-23T10:35:16Z</cp:lastPrinted>
  <dcterms:created xsi:type="dcterms:W3CDTF">2009-07-21T11:41:08Z</dcterms:created>
  <dcterms:modified xsi:type="dcterms:W3CDTF">2024-07-12T14:08:09Z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3|Holding-GenelKullanim-Dahili Kullanim|{00000000-0000-0000-0000-000000000000}</vt:lpwstr>
  </property>
  <property fmtid="{D5CDD505-2E9C-101B-9397-08002B2CF9AE}" pid="3" name="MSIP_Label_3e2a212a-91ba-4e9e-8105-81c5ca50a31d_Enabled">
    <vt:lpwstr>true</vt:lpwstr>
  </property>
  <property fmtid="{D5CDD505-2E9C-101B-9397-08002B2CF9AE}" pid="4" name="MSIP_Label_3e2a212a-91ba-4e9e-8105-81c5ca50a31d_SetDate">
    <vt:lpwstr>2022-07-06T11:26:14Z</vt:lpwstr>
  </property>
  <property fmtid="{D5CDD505-2E9C-101B-9397-08002B2CF9AE}" pid="5" name="MSIP_Label_3e2a212a-91ba-4e9e-8105-81c5ca50a31d_Method">
    <vt:lpwstr>Privileged</vt:lpwstr>
  </property>
  <property fmtid="{D5CDD505-2E9C-101B-9397-08002B2CF9AE}" pid="6" name="MSIP_Label_3e2a212a-91ba-4e9e-8105-81c5ca50a31d_Name">
    <vt:lpwstr>3e2a212a-91ba-4e9e-8105-81c5ca50a31d</vt:lpwstr>
  </property>
  <property fmtid="{D5CDD505-2E9C-101B-9397-08002B2CF9AE}" pid="7" name="MSIP_Label_3e2a212a-91ba-4e9e-8105-81c5ca50a31d_SiteId">
    <vt:lpwstr>cc76235c-86ab-4979-bc0b-0e78c66edb7c</vt:lpwstr>
  </property>
  <property fmtid="{D5CDD505-2E9C-101B-9397-08002B2CF9AE}" pid="8" name="MSIP_Label_3e2a212a-91ba-4e9e-8105-81c5ca50a31d_ActionId">
    <vt:lpwstr>d78e8ae5-b6ee-4287-9fb3-d177c16b4c10</vt:lpwstr>
  </property>
  <property fmtid="{D5CDD505-2E9C-101B-9397-08002B2CF9AE}" pid="9" name="MSIP_Label_3e2a212a-91ba-4e9e-8105-81c5ca50a31d_ContentBits">
    <vt:lpwstr>2</vt:lpwstr>
  </property>
  <property fmtid="{D5CDD505-2E9C-101B-9397-08002B2CF9AE}" pid="10" name="MSIP_Label_5a3afd68-5fba-4a88-80da-3e89188941f1_Enabled">
    <vt:lpwstr>true</vt:lpwstr>
  </property>
  <property fmtid="{D5CDD505-2E9C-101B-9397-08002B2CF9AE}" pid="11" name="MSIP_Label_5a3afd68-5fba-4a88-80da-3e89188941f1_SetDate">
    <vt:lpwstr>2024-06-28T12:08:18Z</vt:lpwstr>
  </property>
  <property fmtid="{D5CDD505-2E9C-101B-9397-08002B2CF9AE}" pid="12" name="MSIP_Label_5a3afd68-5fba-4a88-80da-3e89188941f1_Method">
    <vt:lpwstr>Standard</vt:lpwstr>
  </property>
  <property fmtid="{D5CDD505-2E9C-101B-9397-08002B2CF9AE}" pid="13" name="MSIP_Label_5a3afd68-5fba-4a88-80da-3e89188941f1_Name">
    <vt:lpwstr>Genel</vt:lpwstr>
  </property>
  <property fmtid="{D5CDD505-2E9C-101B-9397-08002B2CF9AE}" pid="14" name="MSIP_Label_5a3afd68-5fba-4a88-80da-3e89188941f1_SiteId">
    <vt:lpwstr>8330e984-ab27-454e-9adf-0ebb7ede4242</vt:lpwstr>
  </property>
  <property fmtid="{D5CDD505-2E9C-101B-9397-08002B2CF9AE}" pid="15" name="MSIP_Label_5a3afd68-5fba-4a88-80da-3e89188941f1_ActionId">
    <vt:lpwstr>66afb3a6-58c0-49b7-b891-3040c87459b1</vt:lpwstr>
  </property>
  <property fmtid="{D5CDD505-2E9C-101B-9397-08002B2CF9AE}" pid="16" name="MSIP_Label_5a3afd68-5fba-4a88-80da-3e89188941f1_ContentBits">
    <vt:lpwstr>2</vt:lpwstr>
  </property>
  <property fmtid="{D5CDD505-2E9C-101B-9397-08002B2CF9AE}" pid="17" name="SV_QUERY_LIST_4F35BF76-6C0D-4D9B-82B2-816C12CF3733">
    <vt:lpwstr>empty_477D106A-C0D6-4607-AEBD-E2C9D60EA279</vt:lpwstr>
  </property>
  <property fmtid="{D5CDD505-2E9C-101B-9397-08002B2CF9AE}" pid="18" name="SV_HIDDEN_GRID_QUERY_LIST_4F35BF76-6C0D-4D9B-82B2-816C12CF3733">
    <vt:lpwstr>empty_477D106A-C0D6-4607-AEBD-E2C9D60EA279</vt:lpwstr>
  </property>
</Properties>
</file>