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5-Sumif函数用法\"/>
    </mc:Choice>
  </mc:AlternateContent>
  <xr:revisionPtr revIDLastSave="0" documentId="10_ncr:8100000_{F8615B12-66D2-4C0C-8DB3-05E1099B84FB}" xr6:coauthVersionLast="32" xr6:coauthVersionMax="32" xr10:uidLastSave="{00000000-0000-0000-0000-000000000000}"/>
  <bookViews>
    <workbookView xWindow="0" yWindow="0" windowWidth="28800" windowHeight="12285" activeTab="3" xr2:uid="{34E839FF-2A06-4B8E-9437-FC44B60809FF}"/>
  </bookViews>
  <sheets>
    <sheet name="SUMIF函数基本用法-1" sheetId="1" r:id="rId1"/>
    <sheet name="SUMIF函数基本用法-2" sheetId="2" r:id="rId2"/>
    <sheet name="求分类汇总数" sheetId="3" r:id="rId3"/>
    <sheet name="数据末尾汇总数据" sheetId="5" r:id="rId4"/>
    <sheet name="出入库表" sheetId="4" r:id="rId5"/>
  </sheets>
  <definedNames>
    <definedName name="_xlnm._FilterDatabase" localSheetId="0" hidden="1">'SUMIF函数基本用法-1'!$A$1:$B$13</definedName>
    <definedName name="_xlnm._FilterDatabase" localSheetId="4" hidden="1">出入库表!$A$2:$C$15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3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'SUMIF函数基本用法-1'!$B$1:$B$13</definedName>
    <definedName name="Z_32E1B1E0_F29A_4FB3_9E7F_F78F245BC75E_.wvu.PrintArea" localSheetId="0" hidden="1">'SUMIF函数基本用法-1'!$B$1:$B$13</definedName>
    <definedName name="Z_32E1B1E0_F29A_4FB3_9E7F_F78F245BC75E_.wvu.PrintTitles" localSheetId="0" hidden="1">'SUMIF函数基本用法-1'!$1:$1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9" i="5"/>
  <c r="D8" i="5"/>
  <c r="D7" i="5"/>
  <c r="D6" i="5"/>
  <c r="D5" i="5"/>
  <c r="D4" i="5"/>
  <c r="D3" i="5"/>
  <c r="D2" i="5"/>
  <c r="F3" i="4" l="1"/>
  <c r="E3" i="4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C50" i="3"/>
  <c r="D47" i="3"/>
  <c r="H46" i="3"/>
  <c r="G46" i="3"/>
  <c r="F46" i="3"/>
  <c r="E46" i="3"/>
  <c r="D46" i="3"/>
  <c r="C46" i="3"/>
  <c r="I45" i="3"/>
  <c r="I44" i="3"/>
  <c r="I43" i="3"/>
  <c r="I42" i="3"/>
  <c r="I41" i="3"/>
  <c r="I40" i="3"/>
  <c r="I39" i="3"/>
  <c r="I38" i="3"/>
  <c r="I37" i="3"/>
  <c r="I36" i="3"/>
  <c r="I46" i="3" s="1"/>
  <c r="H35" i="3"/>
  <c r="G35" i="3"/>
  <c r="F35" i="3"/>
  <c r="F47" i="3" s="1"/>
  <c r="E35" i="3"/>
  <c r="D35" i="3"/>
  <c r="C35" i="3"/>
  <c r="I35" i="3" s="1"/>
  <c r="I34" i="3"/>
  <c r="I33" i="3"/>
  <c r="I32" i="3"/>
  <c r="I31" i="3"/>
  <c r="I30" i="3"/>
  <c r="I29" i="3"/>
  <c r="I28" i="3"/>
  <c r="H27" i="3"/>
  <c r="G27" i="3"/>
  <c r="F27" i="3"/>
  <c r="E27" i="3"/>
  <c r="E47" i="3" s="1"/>
  <c r="D27" i="3"/>
  <c r="I27" i="3" s="1"/>
  <c r="C27" i="3"/>
  <c r="I26" i="3"/>
  <c r="I25" i="3"/>
  <c r="I24" i="3"/>
  <c r="I23" i="3"/>
  <c r="I22" i="3"/>
  <c r="I21" i="3"/>
  <c r="H20" i="3"/>
  <c r="G20" i="3"/>
  <c r="I20" i="3" s="1"/>
  <c r="F20" i="3"/>
  <c r="E20" i="3"/>
  <c r="D20" i="3"/>
  <c r="C20" i="3"/>
  <c r="I19" i="3"/>
  <c r="I18" i="3"/>
  <c r="I17" i="3"/>
  <c r="I16" i="3"/>
  <c r="I15" i="3"/>
  <c r="I55" i="3" s="1"/>
  <c r="I14" i="3"/>
  <c r="I13" i="3"/>
  <c r="I12" i="3"/>
  <c r="I11" i="3"/>
  <c r="I58" i="3" s="1"/>
  <c r="I10" i="3"/>
  <c r="H9" i="3"/>
  <c r="H47" i="3" s="1"/>
  <c r="G9" i="3"/>
  <c r="F9" i="3"/>
  <c r="E9" i="3"/>
  <c r="D9" i="3"/>
  <c r="C9" i="3"/>
  <c r="I9" i="3" s="1"/>
  <c r="I8" i="3"/>
  <c r="I7" i="3"/>
  <c r="I6" i="3"/>
  <c r="I5" i="3"/>
  <c r="I4" i="3"/>
  <c r="I3" i="3"/>
  <c r="I2" i="3"/>
  <c r="I56" i="3" s="1"/>
  <c r="G10" i="2"/>
  <c r="F10" i="2"/>
  <c r="G9" i="2"/>
  <c r="F9" i="2"/>
  <c r="G8" i="2"/>
  <c r="F8" i="2"/>
  <c r="G7" i="2"/>
  <c r="F7" i="2"/>
  <c r="G6" i="2"/>
  <c r="F6" i="2"/>
  <c r="G5" i="2"/>
  <c r="I6" i="2" s="1"/>
  <c r="F5" i="2"/>
  <c r="G4" i="2"/>
  <c r="F4" i="2"/>
  <c r="G3" i="2"/>
  <c r="F3" i="2"/>
  <c r="F1" i="1"/>
  <c r="I47" i="3" l="1"/>
  <c r="G47" i="3"/>
  <c r="C47" i="3"/>
</calcChain>
</file>

<file path=xl/sharedStrings.xml><?xml version="1.0" encoding="utf-8"?>
<sst xmlns="http://schemas.openxmlformats.org/spreadsheetml/2006/main" count="164" uniqueCount="107">
  <si>
    <t>品牌</t>
    <phoneticPr fontId="4" type="noConversion"/>
  </si>
  <si>
    <t>城市</t>
    <phoneticPr fontId="4" type="noConversion"/>
  </si>
  <si>
    <t>金额</t>
    <phoneticPr fontId="4" type="noConversion"/>
  </si>
  <si>
    <t>北京地区总金额：</t>
    <phoneticPr fontId="4" type="noConversion"/>
  </si>
  <si>
    <t>奥迪</t>
    <phoneticPr fontId="4" type="noConversion"/>
  </si>
  <si>
    <t>北京</t>
    <phoneticPr fontId="4" type="noConversion"/>
  </si>
  <si>
    <t>宝马</t>
    <phoneticPr fontId="4" type="noConversion"/>
  </si>
  <si>
    <t>沈阳</t>
  </si>
  <si>
    <t>奔驰</t>
    <phoneticPr fontId="4" type="noConversion"/>
  </si>
  <si>
    <t>长春</t>
  </si>
  <si>
    <t>丰田</t>
    <phoneticPr fontId="4" type="noConversion"/>
  </si>
  <si>
    <t>哈尔滨</t>
  </si>
  <si>
    <t>凯迪拉克</t>
    <phoneticPr fontId="4" type="noConversion"/>
  </si>
  <si>
    <t>上海</t>
  </si>
  <si>
    <t>别克</t>
    <phoneticPr fontId="4" type="noConversion"/>
  </si>
  <si>
    <t>南京</t>
  </si>
  <si>
    <t>本田</t>
    <phoneticPr fontId="4" type="noConversion"/>
  </si>
  <si>
    <t>北京</t>
  </si>
  <si>
    <t>大众</t>
    <phoneticPr fontId="4" type="noConversion"/>
  </si>
  <si>
    <t>杭州</t>
  </si>
  <si>
    <t>凯美瑞</t>
    <phoneticPr fontId="4" type="noConversion"/>
  </si>
  <si>
    <t>现代</t>
    <phoneticPr fontId="4" type="noConversion"/>
  </si>
  <si>
    <t>郑州</t>
  </si>
  <si>
    <t>雪佛来</t>
    <phoneticPr fontId="4" type="noConversion"/>
  </si>
  <si>
    <t>沃尔沃</t>
    <phoneticPr fontId="4" type="noConversion"/>
  </si>
  <si>
    <t>长沙</t>
  </si>
  <si>
    <t>员工工资表</t>
    <phoneticPr fontId="13" type="noConversion"/>
  </si>
  <si>
    <t>姓名</t>
    <phoneticPr fontId="13" type="noConversion"/>
  </si>
  <si>
    <t>基本工资</t>
    <phoneticPr fontId="13" type="noConversion"/>
  </si>
  <si>
    <t>奖金</t>
    <phoneticPr fontId="13" type="noConversion"/>
  </si>
  <si>
    <t>社保</t>
    <phoneticPr fontId="13" type="noConversion"/>
  </si>
  <si>
    <t>住房公积金</t>
    <phoneticPr fontId="13" type="noConversion"/>
  </si>
  <si>
    <t>个税</t>
    <phoneticPr fontId="13" type="noConversion"/>
  </si>
  <si>
    <t>实发工资</t>
    <phoneticPr fontId="13" type="noConversion"/>
  </si>
  <si>
    <t>杨军</t>
    <phoneticPr fontId="17" type="noConversion"/>
  </si>
  <si>
    <t>宋明恒</t>
    <phoneticPr fontId="17" type="noConversion"/>
  </si>
  <si>
    <t>姚丽娜</t>
    <phoneticPr fontId="17" type="noConversion"/>
  </si>
  <si>
    <t>在8000元以上的员工工资总和</t>
    <phoneticPr fontId="13" type="noConversion"/>
  </si>
  <si>
    <t>朱志坚</t>
    <phoneticPr fontId="17" type="noConversion"/>
  </si>
  <si>
    <t>雷志勇</t>
    <phoneticPr fontId="17" type="noConversion"/>
  </si>
  <si>
    <t>杨然</t>
    <phoneticPr fontId="17" type="noConversion"/>
  </si>
  <si>
    <t>李思思</t>
    <phoneticPr fontId="17" type="noConversion"/>
  </si>
  <si>
    <t>雷飞</t>
    <phoneticPr fontId="17" type="noConversion"/>
  </si>
  <si>
    <t>品牌</t>
    <phoneticPr fontId="17" type="noConversion"/>
  </si>
  <si>
    <t>一月</t>
    <phoneticPr fontId="17" type="noConversion"/>
  </si>
  <si>
    <t>二月</t>
  </si>
  <si>
    <t>三月</t>
  </si>
  <si>
    <t>四月</t>
  </si>
  <si>
    <t>五月</t>
  </si>
  <si>
    <t>六月</t>
  </si>
  <si>
    <t>合计</t>
    <phoneticPr fontId="17" type="noConversion"/>
  </si>
  <si>
    <t>紧凑型</t>
    <phoneticPr fontId="17" type="noConversion"/>
  </si>
  <si>
    <t>大众</t>
  </si>
  <si>
    <t>日产</t>
  </si>
  <si>
    <t>别克</t>
  </si>
  <si>
    <t>丰田</t>
  </si>
  <si>
    <t>雪佛兰</t>
  </si>
  <si>
    <t>现代</t>
  </si>
  <si>
    <t>比亚迪</t>
  </si>
  <si>
    <t>小计</t>
    <phoneticPr fontId="17" type="noConversion"/>
  </si>
  <si>
    <t>中型</t>
    <phoneticPr fontId="17" type="noConversion"/>
  </si>
  <si>
    <t>本田</t>
  </si>
  <si>
    <t>福特</t>
  </si>
  <si>
    <t>奥迪</t>
  </si>
  <si>
    <t>华晨中华</t>
  </si>
  <si>
    <t>斯柯达</t>
  </si>
  <si>
    <t>奔驰</t>
  </si>
  <si>
    <t>中大型</t>
    <phoneticPr fontId="17" type="noConversion"/>
  </si>
  <si>
    <t>宝马</t>
  </si>
  <si>
    <t>凯迪拉克</t>
  </si>
  <si>
    <t>SUV</t>
    <phoneticPr fontId="17" type="noConversion"/>
  </si>
  <si>
    <t>长城</t>
  </si>
  <si>
    <t>MPV</t>
    <phoneticPr fontId="17" type="noConversion"/>
  </si>
  <si>
    <t>东风柳汽</t>
  </si>
  <si>
    <t>江淮汽车</t>
  </si>
  <si>
    <t>一汽吉林</t>
  </si>
  <si>
    <t>海马汽车</t>
  </si>
  <si>
    <t>分类汇总</t>
    <phoneticPr fontId="17" type="noConversion"/>
  </si>
  <si>
    <t>奥迪</t>
    <phoneticPr fontId="17" type="noConversion"/>
  </si>
  <si>
    <t>大众</t>
    <phoneticPr fontId="17" type="noConversion"/>
  </si>
  <si>
    <t>丰田</t>
    <phoneticPr fontId="17" type="noConversion"/>
  </si>
  <si>
    <t>本田</t>
    <phoneticPr fontId="17" type="noConversion"/>
  </si>
  <si>
    <t>SUMIF</t>
    <phoneticPr fontId="17" type="noConversion"/>
  </si>
  <si>
    <t>一月出入库明细</t>
    <phoneticPr fontId="13" type="noConversion"/>
  </si>
  <si>
    <t>总量</t>
    <phoneticPr fontId="13" type="noConversion"/>
  </si>
  <si>
    <t>日期</t>
    <phoneticPr fontId="13" type="noConversion"/>
  </si>
  <si>
    <t>项目</t>
    <phoneticPr fontId="13" type="noConversion"/>
  </si>
  <si>
    <t>数量</t>
    <phoneticPr fontId="13" type="noConversion"/>
  </si>
  <si>
    <t>入库</t>
    <phoneticPr fontId="13" type="noConversion"/>
  </si>
  <si>
    <t>出库</t>
    <phoneticPr fontId="13" type="noConversion"/>
  </si>
  <si>
    <t>入库</t>
    <phoneticPr fontId="17" type="noConversion"/>
  </si>
  <si>
    <t>出库</t>
    <phoneticPr fontId="17" type="noConversion"/>
  </si>
  <si>
    <t>城市</t>
    <phoneticPr fontId="13" type="noConversion"/>
  </si>
  <si>
    <t>姓名</t>
    <phoneticPr fontId="4" type="noConversion"/>
  </si>
  <si>
    <t>销售额</t>
    <phoneticPr fontId="4" type="noConversion"/>
  </si>
  <si>
    <t>合计</t>
    <phoneticPr fontId="4" type="noConversion"/>
  </si>
  <si>
    <t>崔亦瑶</t>
  </si>
  <si>
    <t>李乐菱</t>
  </si>
  <si>
    <t>钱明杰</t>
  </si>
  <si>
    <t>上海</t>
    <phoneticPr fontId="4" type="noConversion"/>
  </si>
  <si>
    <t>崔靖易</t>
  </si>
  <si>
    <t>康含玉</t>
  </si>
  <si>
    <t>成都</t>
    <phoneticPr fontId="4" type="noConversion"/>
  </si>
  <si>
    <t>张慕青</t>
  </si>
  <si>
    <t>李若雁</t>
  </si>
  <si>
    <t>广州</t>
    <phoneticPr fontId="4" type="noConversion"/>
  </si>
  <si>
    <t>林温语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</si>
</sst>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m&quot;月&quot;d&quot;日&quot;;@"/>
    <numFmt numFmtId="179" formatCode="yyyy\-mm"/>
    <numFmt numFmtId="180" formatCode="0_);[Red]\(0\)"/>
  </numFmts>
  <fonts count="29">
    <font>
      <sz val="11"/>
      <color theme="1"/>
      <name val="等线"/>
      <family val="2"/>
      <charset val="134"/>
      <scheme val="minor"/>
    </font>
    <font>
      <sz val="12"/>
      <name val="华文中宋"/>
      <family val="3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Calibri"/>
      <family val="2"/>
    </font>
    <font>
      <sz val="12"/>
      <color theme="1"/>
      <name val="华文中宋"/>
      <family val="3"/>
      <charset val="134"/>
    </font>
    <font>
      <sz val="14"/>
      <name val="Calibri"/>
      <family val="2"/>
    </font>
    <font>
      <sz val="12"/>
      <color theme="1"/>
      <name val="Calibri"/>
      <family val="2"/>
    </font>
    <font>
      <sz val="10"/>
      <name val="宋体"/>
      <family val="3"/>
      <charset val="134"/>
    </font>
    <font>
      <sz val="11"/>
      <color theme="1"/>
      <name val="Calibri"/>
      <family val="2"/>
      <charset val="134"/>
    </font>
    <font>
      <sz val="14"/>
      <name val="华文中宋"/>
      <family val="3"/>
      <charset val="134"/>
    </font>
    <font>
      <sz val="9"/>
      <name val="等线"/>
      <family val="2"/>
      <charset val="134"/>
      <scheme val="minor"/>
    </font>
    <font>
      <sz val="11"/>
      <name val="Calibri"/>
      <family val="2"/>
      <charset val="134"/>
    </font>
    <font>
      <sz val="10"/>
      <name val="Arial"/>
      <family val="2"/>
    </font>
    <font>
      <sz val="11"/>
      <name val="华文中宋"/>
      <family val="3"/>
      <charset val="134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22"/>
      <name val="方正大黑简体"/>
      <family val="3"/>
      <charset val="134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2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5" fillId="0" borderId="0"/>
    <xf numFmtId="0" fontId="11" fillId="0" borderId="0">
      <alignment vertical="center"/>
    </xf>
    <xf numFmtId="0" fontId="15" fillId="0" borderId="0"/>
    <xf numFmtId="0" fontId="1" fillId="4" borderId="1" applyFont="0" applyAlignment="0">
      <alignment horizontal="center" vertical="center"/>
    </xf>
    <xf numFmtId="0" fontId="1" fillId="0" borderId="0">
      <alignment vertical="center"/>
    </xf>
    <xf numFmtId="177" fontId="22" fillId="0" borderId="0" applyAlignment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" fillId="2" borderId="1" xfId="1" applyFont="1" applyAlignment="1">
      <alignment horizontal="center"/>
    </xf>
    <xf numFmtId="0" fontId="2" fillId="2" borderId="1" xfId="1" applyFont="1" applyAlignment="1">
      <alignment horizontal="center" vertical="center"/>
    </xf>
    <xf numFmtId="0" fontId="6" fillId="0" borderId="2" xfId="2" applyFont="1" applyBorder="1" applyProtection="1"/>
    <xf numFmtId="0" fontId="7" fillId="0" borderId="2" xfId="2" applyFont="1" applyBorder="1" applyAlignment="1">
      <alignment horizontal="center" vertical="center"/>
    </xf>
    <xf numFmtId="0" fontId="8" fillId="0" borderId="2" xfId="2" applyFont="1" applyBorder="1" applyProtection="1"/>
    <xf numFmtId="0" fontId="6" fillId="0" borderId="0" xfId="2" applyFont="1" applyProtection="1"/>
    <xf numFmtId="0" fontId="2" fillId="0" borderId="2" xfId="2" applyFont="1" applyBorder="1" applyAlignment="1"/>
    <xf numFmtId="0" fontId="9" fillId="0" borderId="2" xfId="2" applyFont="1" applyBorder="1" applyAlignment="1"/>
    <xf numFmtId="0" fontId="10" fillId="0" borderId="0" xfId="2" applyFont="1" applyProtection="1"/>
    <xf numFmtId="0" fontId="14" fillId="0" borderId="0" xfId="3" applyFont="1" applyFill="1">
      <alignment vertical="center"/>
    </xf>
    <xf numFmtId="0" fontId="11" fillId="0" borderId="0" xfId="3">
      <alignment vertical="center"/>
    </xf>
    <xf numFmtId="0" fontId="1" fillId="2" borderId="1" xfId="1" applyFont="1" applyAlignment="1">
      <alignment horizontal="center" vertical="center"/>
    </xf>
    <xf numFmtId="0" fontId="14" fillId="0" borderId="2" xfId="3" applyFont="1" applyFill="1" applyBorder="1">
      <alignment vertical="center"/>
    </xf>
    <xf numFmtId="43" fontId="7" fillId="3" borderId="2" xfId="4" applyNumberFormat="1" applyFont="1" applyFill="1" applyBorder="1" applyAlignment="1" applyProtection="1">
      <alignment vertical="center"/>
      <protection locked="0"/>
    </xf>
    <xf numFmtId="0" fontId="16" fillId="0" borderId="1" xfId="3" applyFont="1" applyFill="1" applyBorder="1" applyAlignment="1">
      <alignment horizontal="left" vertical="center"/>
    </xf>
    <xf numFmtId="176" fontId="18" fillId="0" borderId="1" xfId="3" applyNumberFormat="1" applyFont="1" applyFill="1" applyBorder="1" applyAlignment="1">
      <alignment horizontal="right" vertical="center"/>
    </xf>
    <xf numFmtId="0" fontId="19" fillId="0" borderId="0" xfId="3" applyFont="1" applyFill="1" applyAlignment="1">
      <alignment horizontal="right" vertical="center"/>
    </xf>
    <xf numFmtId="0" fontId="19" fillId="0" borderId="2" xfId="3" applyFont="1" applyFill="1" applyBorder="1" applyAlignment="1">
      <alignment horizontal="right" vertical="center"/>
    </xf>
    <xf numFmtId="0" fontId="20" fillId="0" borderId="2" xfId="3" applyFont="1" applyBorder="1" applyAlignment="1">
      <alignment horizontal="right" vertical="center"/>
    </xf>
    <xf numFmtId="0" fontId="1" fillId="0" borderId="2" xfId="3" applyFont="1" applyFill="1" applyBorder="1" applyAlignment="1">
      <alignment horizontal="left" vertical="center"/>
    </xf>
    <xf numFmtId="176" fontId="18" fillId="0" borderId="2" xfId="3" applyNumberFormat="1" applyFont="1" applyFill="1" applyBorder="1" applyAlignment="1">
      <alignment horizontal="right" vertical="center"/>
    </xf>
    <xf numFmtId="58" fontId="20" fillId="0" borderId="2" xfId="3" applyNumberFormat="1" applyFont="1" applyBorder="1" applyAlignment="1">
      <alignment horizontal="right" vertical="center"/>
    </xf>
    <xf numFmtId="0" fontId="20" fillId="0" borderId="0" xfId="3" applyFont="1" applyAlignment="1">
      <alignment horizontal="right" vertical="center"/>
    </xf>
    <xf numFmtId="0" fontId="21" fillId="0" borderId="0" xfId="3" applyFont="1" applyAlignment="1">
      <alignment horizontal="left" vertical="center"/>
    </xf>
    <xf numFmtId="0" fontId="1" fillId="4" borderId="1" xfId="5" applyAlignment="1">
      <alignment horizontal="center" vertical="center" textRotation="255"/>
    </xf>
    <xf numFmtId="0" fontId="1" fillId="4" borderId="1" xfId="5" applyAlignment="1">
      <alignment horizontal="center" vertical="center"/>
    </xf>
    <xf numFmtId="0" fontId="1" fillId="4" borderId="1" xfId="5" applyFont="1" applyAlignment="1">
      <alignment horizontal="center" vertical="center"/>
    </xf>
    <xf numFmtId="0" fontId="0" fillId="0" borderId="0" xfId="5" applyFont="1" applyFill="1" applyBorder="1" applyAlignment="1">
      <alignment horizontal="center" vertical="center"/>
    </xf>
    <xf numFmtId="0" fontId="1" fillId="0" borderId="0" xfId="6" applyFill="1" applyBorder="1" applyAlignment="1">
      <alignment horizontal="left" vertical="center"/>
    </xf>
    <xf numFmtId="177" fontId="22" fillId="0" borderId="0" xfId="7" applyFill="1" applyBorder="1">
      <alignment vertical="center"/>
    </xf>
    <xf numFmtId="177" fontId="9" fillId="2" borderId="1" xfId="1" applyNumberFormat="1" applyFont="1" applyAlignment="1">
      <alignment vertical="center"/>
    </xf>
    <xf numFmtId="0" fontId="23" fillId="0" borderId="0" xfId="8" applyFill="1" applyBorder="1">
      <alignment vertical="center"/>
    </xf>
    <xf numFmtId="0" fontId="1" fillId="2" borderId="1" xfId="1" applyAlignment="1">
      <alignment vertical="center" textRotation="255"/>
    </xf>
    <xf numFmtId="0" fontId="1" fillId="2" borderId="1" xfId="1" applyAlignment="1">
      <alignment horizontal="center" vertical="center"/>
    </xf>
    <xf numFmtId="177" fontId="22" fillId="2" borderId="1" xfId="1" applyNumberFormat="1" applyFont="1" applyAlignment="1">
      <alignment vertical="center"/>
    </xf>
    <xf numFmtId="0" fontId="0" fillId="0" borderId="0" xfId="1" applyFont="1" applyFill="1" applyBorder="1" applyAlignment="1">
      <alignment vertical="center"/>
    </xf>
    <xf numFmtId="0" fontId="1" fillId="0" borderId="0" xfId="1" applyFill="1" applyBorder="1" applyAlignment="1">
      <alignment horizontal="left" vertical="center"/>
    </xf>
    <xf numFmtId="177" fontId="22" fillId="0" borderId="0" xfId="1" applyNumberFormat="1" applyFont="1" applyFill="1" applyBorder="1" applyAlignment="1">
      <alignment vertical="center"/>
    </xf>
    <xf numFmtId="0" fontId="16" fillId="2" borderId="1" xfId="1" applyFont="1" applyAlignment="1">
      <alignment horizontal="right" vertical="center" textRotation="255"/>
    </xf>
    <xf numFmtId="0" fontId="16" fillId="2" borderId="1" xfId="1" applyFont="1" applyAlignment="1">
      <alignment horizontal="center" vertical="center"/>
    </xf>
    <xf numFmtId="177" fontId="22" fillId="2" borderId="1" xfId="1" applyNumberFormat="1" applyFont="1" applyAlignment="1">
      <alignment horizontal="right" vertical="center"/>
    </xf>
    <xf numFmtId="0" fontId="24" fillId="0" borderId="0" xfId="1" applyFont="1" applyFill="1" applyBorder="1" applyAlignment="1">
      <alignment vertical="center"/>
    </xf>
    <xf numFmtId="0" fontId="22" fillId="2" borderId="1" xfId="1" applyFont="1" applyAlignment="1">
      <alignment vertical="center"/>
    </xf>
    <xf numFmtId="0" fontId="1" fillId="0" borderId="0" xfId="6" applyFill="1" applyBorder="1" applyAlignment="1">
      <alignment vertical="center" textRotation="255"/>
    </xf>
    <xf numFmtId="0" fontId="1" fillId="0" borderId="0" xfId="6" applyFill="1" applyBorder="1" applyAlignment="1">
      <alignment horizontal="center" vertical="center"/>
    </xf>
    <xf numFmtId="0" fontId="23" fillId="0" borderId="0" xfId="9">
      <alignment vertical="center"/>
    </xf>
    <xf numFmtId="0" fontId="25" fillId="0" borderId="0" xfId="3" applyFont="1" applyFill="1" applyAlignment="1">
      <alignment horizontal="center"/>
    </xf>
    <xf numFmtId="0" fontId="11" fillId="0" borderId="0" xfId="3" applyAlignment="1"/>
    <xf numFmtId="0" fontId="1" fillId="0" borderId="1" xfId="3" applyFont="1" applyFill="1" applyBorder="1" applyAlignment="1">
      <alignment horizontal="center" vertical="center"/>
    </xf>
    <xf numFmtId="0" fontId="14" fillId="0" borderId="0" xfId="3" applyFont="1" applyFill="1" applyAlignment="1"/>
    <xf numFmtId="178" fontId="26" fillId="0" borderId="1" xfId="3" applyNumberFormat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176" fontId="22" fillId="0" borderId="1" xfId="3" applyNumberFormat="1" applyFont="1" applyFill="1" applyBorder="1" applyAlignment="1">
      <alignment horizontal="right" vertical="center"/>
    </xf>
    <xf numFmtId="0" fontId="22" fillId="0" borderId="0" xfId="3" applyFont="1" applyFill="1" applyAlignment="1">
      <alignment horizontal="center"/>
    </xf>
    <xf numFmtId="0" fontId="22" fillId="0" borderId="0" xfId="3" applyFont="1" applyFill="1" applyAlignment="1"/>
    <xf numFmtId="0" fontId="22" fillId="0" borderId="0" xfId="3" applyFont="1" applyFill="1" applyAlignment="1">
      <alignment horizontal="center" vertical="center"/>
    </xf>
    <xf numFmtId="178" fontId="26" fillId="0" borderId="1" xfId="3" applyNumberFormat="1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176" fontId="22" fillId="0" borderId="1" xfId="3" applyNumberFormat="1" applyFont="1" applyBorder="1" applyAlignment="1">
      <alignment horizontal="right" vertical="center"/>
    </xf>
    <xf numFmtId="0" fontId="22" fillId="0" borderId="0" xfId="3" applyFont="1" applyAlignment="1">
      <alignment horizontal="center"/>
    </xf>
    <xf numFmtId="0" fontId="22" fillId="0" borderId="0" xfId="3" applyFont="1" applyAlignment="1">
      <alignment horizontal="center" vertical="center"/>
    </xf>
    <xf numFmtId="178" fontId="27" fillId="0" borderId="1" xfId="3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76" fontId="9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horizontal="center"/>
    </xf>
    <xf numFmtId="0" fontId="9" fillId="0" borderId="0" xfId="3" applyFont="1" applyAlignment="1">
      <alignment horizontal="center" vertical="center"/>
    </xf>
    <xf numFmtId="178" fontId="27" fillId="0" borderId="0" xfId="3" applyNumberFormat="1" applyFont="1" applyAlignment="1">
      <alignment horizontal="center" vertical="center"/>
    </xf>
    <xf numFmtId="0" fontId="2" fillId="0" borderId="0" xfId="3" applyFont="1" applyAlignment="1"/>
    <xf numFmtId="0" fontId="20" fillId="0" borderId="0" xfId="3" applyFont="1" applyAlignment="1">
      <alignment horizontal="right"/>
    </xf>
    <xf numFmtId="0" fontId="27" fillId="0" borderId="0" xfId="3" applyFont="1" applyAlignment="1">
      <alignment horizontal="center"/>
    </xf>
    <xf numFmtId="0" fontId="21" fillId="0" borderId="0" xfId="3" applyFont="1" applyAlignment="1"/>
    <xf numFmtId="0" fontId="20" fillId="0" borderId="0" xfId="3" applyFont="1" applyAlignment="1">
      <alignment horizontal="center"/>
    </xf>
    <xf numFmtId="0" fontId="27" fillId="0" borderId="0" xfId="3" applyFont="1" applyAlignment="1"/>
    <xf numFmtId="178" fontId="27" fillId="0" borderId="0" xfId="3" applyNumberFormat="1" applyFont="1" applyAlignment="1"/>
    <xf numFmtId="0" fontId="12" fillId="0" borderId="3" xfId="3" applyFont="1" applyFill="1" applyBorder="1" applyAlignment="1">
      <alignment horizontal="center" vertical="center"/>
    </xf>
    <xf numFmtId="0" fontId="12" fillId="0" borderId="4" xfId="3" applyFont="1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0" borderId="0" xfId="6" applyFill="1" applyBorder="1" applyAlignment="1">
      <alignment horizontal="center" vertical="center" textRotation="255"/>
    </xf>
    <xf numFmtId="0" fontId="16" fillId="2" borderId="5" xfId="1" applyFont="1" applyBorder="1" applyAlignment="1">
      <alignment horizontal="center" vertical="center" textRotation="255" wrapText="1"/>
    </xf>
    <xf numFmtId="0" fontId="16" fillId="2" borderId="6" xfId="1" applyFont="1" applyBorder="1" applyAlignment="1">
      <alignment horizontal="center" vertical="center" textRotation="255" wrapText="1"/>
    </xf>
    <xf numFmtId="0" fontId="16" fillId="2" borderId="7" xfId="1" applyFont="1" applyBorder="1" applyAlignment="1">
      <alignment horizontal="center" vertical="center" textRotation="255" wrapText="1"/>
    </xf>
    <xf numFmtId="0" fontId="1" fillId="0" borderId="3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179" fontId="1" fillId="0" borderId="1" xfId="5" applyNumberFormat="1" applyFont="1" applyFill="1" applyAlignment="1">
      <alignment horizontal="center" vertical="center"/>
    </xf>
    <xf numFmtId="0" fontId="1" fillId="0" borderId="1" xfId="5" applyFont="1" applyFill="1" applyAlignment="1">
      <alignment horizontal="center" vertical="center"/>
    </xf>
    <xf numFmtId="0" fontId="5" fillId="0" borderId="0" xfId="2"/>
    <xf numFmtId="179" fontId="1" fillId="0" borderId="1" xfId="8" applyNumberFormat="1" applyFont="1" applyFill="1" applyBorder="1" applyAlignment="1">
      <alignment horizontal="center" vertical="center"/>
    </xf>
    <xf numFmtId="0" fontId="2" fillId="0" borderId="0" xfId="10" applyFont="1" applyAlignment="1">
      <alignment horizontal="center" vertical="center"/>
    </xf>
    <xf numFmtId="180" fontId="22" fillId="0" borderId="1" xfId="11" applyNumberFormat="1" applyFont="1" applyFill="1" applyBorder="1" applyAlignment="1">
      <alignment horizontal="right" vertical="center"/>
    </xf>
    <xf numFmtId="0" fontId="9" fillId="0" borderId="0" xfId="2" applyFont="1"/>
    <xf numFmtId="0" fontId="5" fillId="0" borderId="0" xfId="2" applyAlignment="1">
      <alignment horizontal="center" vertical="center"/>
    </xf>
  </cellXfs>
  <cellStyles count="12">
    <cellStyle name="Normal 2" xfId="4" xr:uid="{331F7232-0AC8-46AF-88F6-B9201294CD70}"/>
    <cellStyle name="常规" xfId="0" builtinId="0"/>
    <cellStyle name="常规 2" xfId="8" xr:uid="{3E3788BC-5254-4441-88CA-3F54D8F52852}"/>
    <cellStyle name="常规 3" xfId="2" xr:uid="{10F25C0F-B4EA-4714-8967-65F7439552E5}"/>
    <cellStyle name="常规 3 2" xfId="10" xr:uid="{F6DD07CE-3146-4BD1-9E00-C2AD4BF58760}"/>
    <cellStyle name="常规 4" xfId="9" xr:uid="{30FCA44A-1EF3-4FF0-9C65-884EFF91A682}"/>
    <cellStyle name="常规 5" xfId="3" xr:uid="{D26C85A4-5B67-42B8-B889-2A3C1E69F44A}"/>
    <cellStyle name="淡黄底纹" xfId="1" xr:uid="{07A4B074-7A2B-4008-AE1D-D10AAF57B1D4}"/>
    <cellStyle name="淡绿底纹" xfId="5" xr:uid="{FD429303-9CDF-43D8-B59C-1A63719B539D}"/>
    <cellStyle name="华文中宋字体" xfId="6" xr:uid="{59D559F7-563A-4333-B972-BB692B5A6BBF}"/>
    <cellStyle name="千位分隔 3" xfId="11" xr:uid="{BEDC984C-1782-41FD-8B66-19168126D61F}"/>
    <cellStyle name="数字" xfId="7" xr:uid="{730A7318-40F8-4288-877A-1D82C5C298F2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4ED6-8B1D-4E0D-81B4-DD96569F371F}">
  <sheetPr>
    <pageSetUpPr autoPageBreaks="0"/>
  </sheetPr>
  <dimension ref="A1:F14"/>
  <sheetViews>
    <sheetView zoomScale="130" zoomScaleNormal="130" zoomScaleSheetLayoutView="100" workbookViewId="0">
      <selection activeCell="E12" sqref="E12"/>
    </sheetView>
  </sheetViews>
  <sheetFormatPr defaultColWidth="19.875" defaultRowHeight="12.75"/>
  <cols>
    <col min="1" max="3" width="11.875" style="6" customWidth="1"/>
    <col min="4" max="4" width="9" style="6" customWidth="1"/>
    <col min="5" max="5" width="17.375" style="6" customWidth="1"/>
    <col min="6" max="6" width="15.5" style="6" customWidth="1"/>
    <col min="7" max="16384" width="19.875" style="6"/>
  </cols>
  <sheetData>
    <row r="1" spans="1:6" ht="18.75">
      <c r="A1" s="1" t="s">
        <v>0</v>
      </c>
      <c r="B1" s="2" t="s">
        <v>1</v>
      </c>
      <c r="C1" s="2" t="s">
        <v>2</v>
      </c>
      <c r="D1" s="3"/>
      <c r="E1" s="4" t="s">
        <v>3</v>
      </c>
      <c r="F1" s="5">
        <f>SUMIF(B:B,"北京",C:C)</f>
        <v>126</v>
      </c>
    </row>
    <row r="2" spans="1:6" ht="15.75">
      <c r="A2" s="7" t="s">
        <v>4</v>
      </c>
      <c r="B2" s="7" t="s">
        <v>5</v>
      </c>
      <c r="C2" s="8">
        <v>27</v>
      </c>
      <c r="D2" s="3"/>
    </row>
    <row r="3" spans="1:6" ht="15.75">
      <c r="A3" s="7" t="s">
        <v>6</v>
      </c>
      <c r="B3" s="7" t="s">
        <v>7</v>
      </c>
      <c r="C3" s="8">
        <v>50</v>
      </c>
      <c r="D3" s="3"/>
      <c r="E3" s="3"/>
      <c r="F3" s="3"/>
    </row>
    <row r="4" spans="1:6" ht="15.75">
      <c r="A4" s="7" t="s">
        <v>8</v>
      </c>
      <c r="B4" s="7" t="s">
        <v>9</v>
      </c>
      <c r="C4" s="8">
        <v>23</v>
      </c>
      <c r="D4" s="3"/>
      <c r="E4" s="3"/>
      <c r="F4" s="3"/>
    </row>
    <row r="5" spans="1:6" ht="15.75">
      <c r="A5" s="7" t="s">
        <v>10</v>
      </c>
      <c r="B5" s="7" t="s">
        <v>11</v>
      </c>
      <c r="C5" s="8">
        <v>50</v>
      </c>
      <c r="D5" s="3"/>
      <c r="E5" s="3"/>
      <c r="F5" s="3"/>
    </row>
    <row r="6" spans="1:6" ht="15.75">
      <c r="A6" s="7" t="s">
        <v>12</v>
      </c>
      <c r="B6" s="7" t="s">
        <v>13</v>
      </c>
      <c r="C6" s="8">
        <v>35</v>
      </c>
      <c r="D6" s="3"/>
      <c r="E6" s="3"/>
      <c r="F6" s="3"/>
    </row>
    <row r="7" spans="1:6" ht="15.75">
      <c r="A7" s="7" t="s">
        <v>14</v>
      </c>
      <c r="B7" s="7" t="s">
        <v>15</v>
      </c>
      <c r="C7" s="8">
        <v>44</v>
      </c>
      <c r="D7" s="3"/>
      <c r="E7" s="3"/>
      <c r="F7" s="3"/>
    </row>
    <row r="8" spans="1:6" ht="15.75">
      <c r="A8" s="7" t="s">
        <v>16</v>
      </c>
      <c r="B8" s="7" t="s">
        <v>17</v>
      </c>
      <c r="C8" s="8">
        <v>49</v>
      </c>
      <c r="D8" s="3"/>
      <c r="E8" s="3"/>
      <c r="F8" s="3"/>
    </row>
    <row r="9" spans="1:6" ht="15.75">
      <c r="A9" s="7" t="s">
        <v>18</v>
      </c>
      <c r="B9" s="7" t="s">
        <v>19</v>
      </c>
      <c r="C9" s="8">
        <v>22</v>
      </c>
      <c r="D9" s="3"/>
      <c r="E9" s="3"/>
      <c r="F9" s="3"/>
    </row>
    <row r="10" spans="1:6" ht="15.75">
      <c r="A10" s="7" t="s">
        <v>20</v>
      </c>
      <c r="B10" s="7" t="s">
        <v>5</v>
      </c>
      <c r="C10" s="8">
        <v>28</v>
      </c>
      <c r="D10" s="3"/>
      <c r="E10" s="3"/>
      <c r="F10" s="3"/>
    </row>
    <row r="11" spans="1:6" ht="15.75">
      <c r="A11" s="7" t="s">
        <v>21</v>
      </c>
      <c r="B11" s="7" t="s">
        <v>22</v>
      </c>
      <c r="C11" s="8">
        <v>50</v>
      </c>
      <c r="D11" s="3"/>
      <c r="E11" s="3"/>
      <c r="F11" s="3"/>
    </row>
    <row r="12" spans="1:6" ht="15.75">
      <c r="A12" s="7" t="s">
        <v>23</v>
      </c>
      <c r="B12" s="7" t="s">
        <v>5</v>
      </c>
      <c r="C12" s="8">
        <v>22</v>
      </c>
      <c r="D12" s="3"/>
      <c r="E12" s="3"/>
      <c r="F12" s="3"/>
    </row>
    <row r="13" spans="1:6" ht="15.75">
      <c r="A13" s="7" t="s">
        <v>24</v>
      </c>
      <c r="B13" s="7" t="s">
        <v>25</v>
      </c>
      <c r="C13" s="8">
        <v>23</v>
      </c>
      <c r="D13" s="3"/>
      <c r="E13" s="3"/>
      <c r="F13" s="3"/>
    </row>
    <row r="14" spans="1:6">
      <c r="B14" s="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C934-B9F4-4510-A8BB-AAB97E939C99}">
  <dimension ref="A1:J17"/>
  <sheetViews>
    <sheetView topLeftCell="A2" zoomScale="130" zoomScaleNormal="130" workbookViewId="0">
      <selection activeCell="C20" sqref="C20"/>
    </sheetView>
  </sheetViews>
  <sheetFormatPr defaultRowHeight="15"/>
  <cols>
    <col min="1" max="1" width="9" style="11"/>
    <col min="2" max="2" width="9.875" style="11" customWidth="1"/>
    <col min="3" max="3" width="8.75" style="11" customWidth="1"/>
    <col min="4" max="4" width="9" style="11"/>
    <col min="5" max="5" width="11.625" style="11" customWidth="1"/>
    <col min="6" max="6" width="7.125" style="11" customWidth="1"/>
    <col min="7" max="7" width="10.625" style="11" customWidth="1"/>
    <col min="8" max="8" width="6.75" style="11" customWidth="1"/>
    <col min="9" max="9" width="30.75" style="11" customWidth="1"/>
    <col min="10" max="10" width="8.25" style="11" customWidth="1"/>
    <col min="11" max="16384" width="9" style="11"/>
  </cols>
  <sheetData>
    <row r="1" spans="1:10" ht="22.5" customHeight="1">
      <c r="A1" s="75" t="s">
        <v>26</v>
      </c>
      <c r="B1" s="76"/>
      <c r="C1" s="76"/>
      <c r="D1" s="76"/>
      <c r="E1" s="76"/>
      <c r="F1" s="76"/>
      <c r="G1" s="76"/>
      <c r="H1" s="10"/>
      <c r="I1" s="10"/>
    </row>
    <row r="2" spans="1:10" ht="17.25">
      <c r="A2" s="12" t="s">
        <v>27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33</v>
      </c>
      <c r="H2" s="10"/>
      <c r="I2" s="13"/>
      <c r="J2" s="14"/>
    </row>
    <row r="3" spans="1:10" ht="15.75">
      <c r="A3" s="15" t="s">
        <v>34</v>
      </c>
      <c r="B3" s="16">
        <v>8000</v>
      </c>
      <c r="C3" s="16">
        <v>2000</v>
      </c>
      <c r="D3" s="16">
        <v>800</v>
      </c>
      <c r="E3" s="16">
        <v>960</v>
      </c>
      <c r="F3" s="16">
        <f>MAX((SUM(B3:C3)-SUM(D3:E3)-3500)*{0.03,0.1,0.2,0.25,0.3,0.35,0.45}-{0,105,555,1055,2755,5505,13505},0)</f>
        <v>393</v>
      </c>
      <c r="G3" s="16">
        <f t="shared" ref="G3:G10" si="0">SUM(B3:C3)-SUM(D3:E3)</f>
        <v>8240</v>
      </c>
      <c r="H3" s="17"/>
      <c r="I3" s="18"/>
      <c r="J3" s="19"/>
    </row>
    <row r="4" spans="1:10" ht="15.75">
      <c r="A4" s="15" t="s">
        <v>35</v>
      </c>
      <c r="B4" s="16">
        <v>8000</v>
      </c>
      <c r="C4" s="16">
        <v>2000</v>
      </c>
      <c r="D4" s="16">
        <v>800</v>
      </c>
      <c r="E4" s="16">
        <v>960</v>
      </c>
      <c r="F4" s="16">
        <f>MAX((SUM(B4:C4)-SUM(D4:E4)-3500)*{0.03,0.1,0.2,0.25,0.3,0.35,0.45}-{0,105,555,1055,2755,5505,13505},0)</f>
        <v>393</v>
      </c>
      <c r="G4" s="16">
        <f t="shared" si="0"/>
        <v>8240</v>
      </c>
      <c r="H4" s="17"/>
      <c r="I4" s="18"/>
      <c r="J4" s="19"/>
    </row>
    <row r="5" spans="1:10" ht="17.25">
      <c r="A5" s="15" t="s">
        <v>36</v>
      </c>
      <c r="B5" s="16">
        <v>5000</v>
      </c>
      <c r="C5" s="16">
        <v>1250</v>
      </c>
      <c r="D5" s="16">
        <v>500</v>
      </c>
      <c r="E5" s="16">
        <v>600</v>
      </c>
      <c r="F5" s="16">
        <f>MAX((SUM(B5:C5)-SUM(D5:E5)-3500)*{0.03,0.1,0.2,0.25,0.3,0.35,0.45}-{0,105,555,1055,2755,5505,13505},0)</f>
        <v>60</v>
      </c>
      <c r="G5" s="16">
        <f t="shared" si="0"/>
        <v>5150</v>
      </c>
      <c r="H5" s="17"/>
      <c r="I5" s="20" t="s">
        <v>37</v>
      </c>
      <c r="J5" s="19"/>
    </row>
    <row r="6" spans="1:10" ht="15.75">
      <c r="A6" s="15" t="s">
        <v>38</v>
      </c>
      <c r="B6" s="16">
        <v>5000</v>
      </c>
      <c r="C6" s="16">
        <v>1250</v>
      </c>
      <c r="D6" s="16">
        <v>500</v>
      </c>
      <c r="E6" s="16">
        <v>600</v>
      </c>
      <c r="F6" s="16">
        <f>MAX((SUM(B6:C6)-SUM(D6:E6)-3500)*{0.03,0.1,0.2,0.25,0.3,0.35,0.45}-{0,105,555,1055,2755,5505,13505},0)</f>
        <v>60</v>
      </c>
      <c r="G6" s="16">
        <f t="shared" si="0"/>
        <v>5150</v>
      </c>
      <c r="H6" s="17"/>
      <c r="I6" s="21">
        <f>SUMIF(G3:G10,"&gt;8000")</f>
        <v>25235</v>
      </c>
      <c r="J6" s="22"/>
    </row>
    <row r="7" spans="1:10" ht="15.75">
      <c r="A7" s="15" t="s">
        <v>39</v>
      </c>
      <c r="B7" s="16">
        <v>7500</v>
      </c>
      <c r="C7" s="16">
        <v>1875</v>
      </c>
      <c r="D7" s="16">
        <v>750</v>
      </c>
      <c r="E7" s="16">
        <v>900</v>
      </c>
      <c r="F7" s="16">
        <f>MAX((SUM(B7:C7)-SUM(D7:E7)-3500)*{0.03,0.1,0.2,0.25,0.3,0.35,0.45}-{0,105,555,1055,2755,5505,13505},0)</f>
        <v>317.5</v>
      </c>
      <c r="G7" s="16">
        <f t="shared" si="0"/>
        <v>7725</v>
      </c>
      <c r="H7" s="17"/>
      <c r="I7" s="18"/>
      <c r="J7" s="19"/>
    </row>
    <row r="8" spans="1:10" ht="15.75">
      <c r="A8" s="15" t="s">
        <v>40</v>
      </c>
      <c r="B8" s="16">
        <v>4500</v>
      </c>
      <c r="C8" s="16">
        <v>1125</v>
      </c>
      <c r="D8" s="16">
        <v>450</v>
      </c>
      <c r="E8" s="16">
        <v>540</v>
      </c>
      <c r="F8" s="16">
        <f>MAX((SUM(B8:C8)-SUM(D8:E8)-3500)*{0.03,0.1,0.2,0.25,0.3,0.35,0.45}-{0,105,555,1055,2755,5505,13505},0)</f>
        <v>34.049999999999997</v>
      </c>
      <c r="G8" s="16">
        <f t="shared" si="0"/>
        <v>4635</v>
      </c>
      <c r="H8" s="17"/>
      <c r="I8" s="17"/>
      <c r="J8" s="23"/>
    </row>
    <row r="9" spans="1:10" ht="15.75">
      <c r="A9" s="15" t="s">
        <v>41</v>
      </c>
      <c r="B9" s="16">
        <v>8500</v>
      </c>
      <c r="C9" s="16">
        <v>2125</v>
      </c>
      <c r="D9" s="16">
        <v>850</v>
      </c>
      <c r="E9" s="16">
        <v>1020</v>
      </c>
      <c r="F9" s="16">
        <f>MAX((SUM(B9:C9)-SUM(D9:E9)-3500)*{0.03,0.1,0.2,0.25,0.3,0.35,0.45}-{0,105,555,1055,2755,5505,13505},0)</f>
        <v>496</v>
      </c>
      <c r="G9" s="16">
        <f t="shared" si="0"/>
        <v>8755</v>
      </c>
      <c r="H9" s="17"/>
      <c r="I9" s="17"/>
      <c r="J9" s="23"/>
    </row>
    <row r="10" spans="1:10" ht="15.75">
      <c r="A10" s="15" t="s">
        <v>42</v>
      </c>
      <c r="B10" s="16">
        <v>4500</v>
      </c>
      <c r="C10" s="16">
        <v>1125</v>
      </c>
      <c r="D10" s="16">
        <v>450</v>
      </c>
      <c r="E10" s="16">
        <v>540</v>
      </c>
      <c r="F10" s="16">
        <f>MAX((SUM(B10:C10)-SUM(D10:E10)-3500)*{0.03,0.1,0.2,0.25,0.3,0.35,0.45}-{0,105,555,1055,2755,5505,13505},0)</f>
        <v>34.049999999999997</v>
      </c>
      <c r="G10" s="16">
        <f t="shared" si="0"/>
        <v>4635</v>
      </c>
      <c r="H10" s="17"/>
      <c r="I10" s="17"/>
      <c r="J10" s="23"/>
    </row>
    <row r="11" spans="1:10" ht="16.5">
      <c r="A11" s="24"/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16.5">
      <c r="A12" s="24"/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16.5">
      <c r="A13" s="24"/>
      <c r="B13" s="23"/>
      <c r="C13" s="23"/>
      <c r="D13" s="23"/>
      <c r="E13" s="23"/>
      <c r="F13" s="23"/>
      <c r="G13" s="23"/>
      <c r="H13" s="23"/>
      <c r="I13" s="23"/>
      <c r="J13" s="23"/>
    </row>
    <row r="14" spans="1:10" ht="16.5">
      <c r="A14" s="24"/>
      <c r="B14" s="23"/>
      <c r="C14" s="23"/>
      <c r="D14" s="23"/>
      <c r="E14" s="23"/>
      <c r="F14" s="23"/>
      <c r="G14" s="23"/>
      <c r="H14" s="23"/>
      <c r="I14" s="23"/>
      <c r="J14" s="23"/>
    </row>
    <row r="15" spans="1:10" ht="16.5">
      <c r="A15" s="24"/>
      <c r="B15" s="23"/>
      <c r="C15" s="23"/>
      <c r="D15" s="23"/>
      <c r="E15" s="23"/>
      <c r="F15" s="23"/>
      <c r="G15" s="23"/>
      <c r="H15" s="23"/>
      <c r="I15" s="23"/>
      <c r="J15" s="23"/>
    </row>
    <row r="16" spans="1:10">
      <c r="B16" s="23"/>
      <c r="C16" s="23"/>
      <c r="D16" s="23"/>
      <c r="E16" s="23"/>
      <c r="F16" s="23"/>
      <c r="G16" s="23"/>
      <c r="H16" s="23"/>
      <c r="I16" s="23"/>
      <c r="J16" s="23"/>
    </row>
    <row r="17" spans="2:10">
      <c r="B17" s="23"/>
      <c r="C17" s="23"/>
      <c r="D17" s="23"/>
      <c r="E17" s="23"/>
      <c r="F17" s="23"/>
      <c r="G17" s="23"/>
      <c r="H17" s="23"/>
      <c r="I17" s="23"/>
      <c r="J17" s="23"/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AB56-B5AC-4C9B-AB7F-C2D9939737E2}">
  <dimension ref="A1:K58"/>
  <sheetViews>
    <sheetView topLeftCell="A35" zoomScaleNormal="100" workbookViewId="0">
      <selection activeCell="C20" sqref="C20"/>
    </sheetView>
  </sheetViews>
  <sheetFormatPr defaultRowHeight="17.25"/>
  <cols>
    <col min="1" max="1" width="10.375" style="44" customWidth="1"/>
    <col min="2" max="2" width="19.5" style="29" customWidth="1"/>
    <col min="3" max="4" width="12.125" style="32" customWidth="1"/>
    <col min="5" max="8" width="13.875" style="32" bestFit="1" customWidth="1"/>
    <col min="9" max="9" width="13.125" style="46" customWidth="1"/>
    <col min="10" max="11" width="9.875" style="32" customWidth="1"/>
  </cols>
  <sheetData>
    <row r="1" spans="1:11">
      <c r="A1" s="25"/>
      <c r="B1" s="26" t="s">
        <v>43</v>
      </c>
      <c r="C1" s="27" t="s">
        <v>44</v>
      </c>
      <c r="D1" s="27" t="s">
        <v>45</v>
      </c>
      <c r="E1" s="27" t="s">
        <v>46</v>
      </c>
      <c r="F1" s="27" t="s">
        <v>47</v>
      </c>
      <c r="G1" s="27" t="s">
        <v>48</v>
      </c>
      <c r="H1" s="27" t="s">
        <v>49</v>
      </c>
      <c r="I1" s="12" t="s">
        <v>50</v>
      </c>
      <c r="J1" s="28"/>
      <c r="K1" s="28"/>
    </row>
    <row r="2" spans="1:11">
      <c r="A2" s="78" t="s">
        <v>51</v>
      </c>
      <c r="B2" s="29" t="s">
        <v>52</v>
      </c>
      <c r="C2" s="30">
        <v>15718</v>
      </c>
      <c r="D2" s="30">
        <v>50888</v>
      </c>
      <c r="E2" s="30">
        <v>20263</v>
      </c>
      <c r="F2" s="30">
        <v>20000</v>
      </c>
      <c r="G2" s="30">
        <v>19705</v>
      </c>
      <c r="H2" s="30">
        <v>71285</v>
      </c>
      <c r="I2" s="31">
        <f t="shared" ref="I2:I45" si="0">SUM(C2:H2)</f>
        <v>197859</v>
      </c>
    </row>
    <row r="3" spans="1:11">
      <c r="A3" s="78"/>
      <c r="B3" s="29" t="s">
        <v>53</v>
      </c>
      <c r="C3" s="30">
        <v>34257</v>
      </c>
      <c r="D3" s="30">
        <v>38887</v>
      </c>
      <c r="E3" s="30">
        <v>42288</v>
      </c>
      <c r="F3" s="30">
        <v>40351</v>
      </c>
      <c r="G3" s="30">
        <v>40014</v>
      </c>
      <c r="H3" s="30">
        <v>38780</v>
      </c>
      <c r="I3" s="31">
        <f t="shared" si="0"/>
        <v>234577</v>
      </c>
    </row>
    <row r="4" spans="1:11">
      <c r="A4" s="78"/>
      <c r="B4" s="29" t="s">
        <v>54</v>
      </c>
      <c r="C4" s="30">
        <v>43869</v>
      </c>
      <c r="D4" s="30">
        <v>32811</v>
      </c>
      <c r="E4" s="30">
        <v>34183</v>
      </c>
      <c r="F4" s="30">
        <v>31485</v>
      </c>
      <c r="G4" s="30">
        <v>31835</v>
      </c>
      <c r="H4" s="30">
        <v>35009</v>
      </c>
      <c r="I4" s="31">
        <f t="shared" si="0"/>
        <v>209192</v>
      </c>
    </row>
    <row r="5" spans="1:11">
      <c r="A5" s="78"/>
      <c r="B5" s="29" t="s">
        <v>55</v>
      </c>
      <c r="C5" s="30">
        <v>16579</v>
      </c>
      <c r="D5" s="30">
        <v>27454</v>
      </c>
      <c r="E5" s="30">
        <v>32210</v>
      </c>
      <c r="F5" s="30">
        <v>27269</v>
      </c>
      <c r="G5" s="30">
        <v>28205</v>
      </c>
      <c r="H5" s="30">
        <v>25995</v>
      </c>
      <c r="I5" s="31">
        <f t="shared" si="0"/>
        <v>157712</v>
      </c>
    </row>
    <row r="6" spans="1:11">
      <c r="A6" s="78"/>
      <c r="B6" s="29" t="s">
        <v>56</v>
      </c>
      <c r="C6" s="30">
        <v>22711</v>
      </c>
      <c r="D6" s="30">
        <v>20662</v>
      </c>
      <c r="E6" s="30">
        <v>18678</v>
      </c>
      <c r="F6" s="30">
        <v>15914</v>
      </c>
      <c r="G6" s="30">
        <v>18977</v>
      </c>
      <c r="H6" s="30">
        <v>21076</v>
      </c>
      <c r="I6" s="31">
        <f t="shared" si="0"/>
        <v>118018</v>
      </c>
    </row>
    <row r="7" spans="1:11">
      <c r="A7" s="78"/>
      <c r="B7" s="29" t="s">
        <v>57</v>
      </c>
      <c r="C7" s="30">
        <v>25175</v>
      </c>
      <c r="D7" s="30">
        <v>23210</v>
      </c>
      <c r="E7" s="30">
        <v>23658</v>
      </c>
      <c r="F7" s="30">
        <v>25280</v>
      </c>
      <c r="G7" s="30">
        <v>25676</v>
      </c>
      <c r="H7" s="30">
        <v>20888</v>
      </c>
      <c r="I7" s="31">
        <f t="shared" si="0"/>
        <v>143887</v>
      </c>
    </row>
    <row r="8" spans="1:11">
      <c r="A8" s="78"/>
      <c r="B8" s="29" t="s">
        <v>58</v>
      </c>
      <c r="C8" s="30">
        <v>33720</v>
      </c>
      <c r="D8" s="30">
        <v>40259</v>
      </c>
      <c r="E8" s="30">
        <v>36091</v>
      </c>
      <c r="F8" s="30">
        <v>22711</v>
      </c>
      <c r="G8" s="30">
        <v>17303</v>
      </c>
      <c r="H8" s="30">
        <v>17236</v>
      </c>
      <c r="I8" s="31">
        <f t="shared" si="0"/>
        <v>167320</v>
      </c>
    </row>
    <row r="9" spans="1:11">
      <c r="A9" s="33"/>
      <c r="B9" s="34" t="s">
        <v>59</v>
      </c>
      <c r="C9" s="35">
        <f t="shared" ref="C9:H9" si="1">SUM(C2:C8)</f>
        <v>192029</v>
      </c>
      <c r="D9" s="35">
        <f t="shared" si="1"/>
        <v>234171</v>
      </c>
      <c r="E9" s="35">
        <f t="shared" si="1"/>
        <v>207371</v>
      </c>
      <c r="F9" s="35">
        <f t="shared" si="1"/>
        <v>183010</v>
      </c>
      <c r="G9" s="35">
        <f t="shared" si="1"/>
        <v>181715</v>
      </c>
      <c r="H9" s="35">
        <f t="shared" si="1"/>
        <v>230269</v>
      </c>
      <c r="I9" s="31">
        <f t="shared" si="0"/>
        <v>1228565</v>
      </c>
      <c r="J9" s="36"/>
      <c r="K9" s="36"/>
    </row>
    <row r="10" spans="1:11">
      <c r="A10" s="78" t="s">
        <v>60</v>
      </c>
      <c r="B10" s="29" t="s">
        <v>52</v>
      </c>
      <c r="C10" s="30">
        <v>43482</v>
      </c>
      <c r="D10" s="30">
        <v>32549</v>
      </c>
      <c r="E10" s="30">
        <v>38243</v>
      </c>
      <c r="F10" s="30">
        <v>41857</v>
      </c>
      <c r="G10" s="30">
        <v>30407</v>
      </c>
      <c r="H10" s="30">
        <v>42407</v>
      </c>
      <c r="I10" s="31">
        <f t="shared" si="0"/>
        <v>228945</v>
      </c>
    </row>
    <row r="11" spans="1:11">
      <c r="A11" s="78"/>
      <c r="B11" s="29" t="s">
        <v>61</v>
      </c>
      <c r="C11" s="30">
        <v>1965</v>
      </c>
      <c r="D11" s="30">
        <v>2034</v>
      </c>
      <c r="E11" s="30">
        <v>1014</v>
      </c>
      <c r="F11" s="30">
        <v>1034</v>
      </c>
      <c r="G11" s="30">
        <v>1600</v>
      </c>
      <c r="H11" s="30">
        <v>1573</v>
      </c>
      <c r="I11" s="31">
        <f t="shared" si="0"/>
        <v>9220</v>
      </c>
    </row>
    <row r="12" spans="1:11">
      <c r="A12" s="78"/>
      <c r="B12" s="29" t="s">
        <v>62</v>
      </c>
      <c r="C12" s="30">
        <v>13778</v>
      </c>
      <c r="D12" s="30">
        <v>16655</v>
      </c>
      <c r="E12" s="30">
        <v>21090</v>
      </c>
      <c r="F12" s="30">
        <v>18716</v>
      </c>
      <c r="G12" s="30">
        <v>16316</v>
      </c>
      <c r="H12" s="30">
        <v>17969</v>
      </c>
      <c r="I12" s="31">
        <f t="shared" si="0"/>
        <v>104524</v>
      </c>
    </row>
    <row r="13" spans="1:11">
      <c r="A13" s="78"/>
      <c r="B13" s="29" t="s">
        <v>54</v>
      </c>
      <c r="C13" s="30">
        <v>21760</v>
      </c>
      <c r="D13" s="30">
        <v>15261</v>
      </c>
      <c r="E13" s="30">
        <v>17670</v>
      </c>
      <c r="F13" s="30">
        <v>16382</v>
      </c>
      <c r="G13" s="30">
        <v>13904</v>
      </c>
      <c r="H13" s="30">
        <v>16523</v>
      </c>
      <c r="I13" s="31">
        <f t="shared" si="0"/>
        <v>101500</v>
      </c>
    </row>
    <row r="14" spans="1:11">
      <c r="A14" s="78"/>
      <c r="B14" s="29" t="s">
        <v>53</v>
      </c>
      <c r="C14" s="30">
        <v>8440</v>
      </c>
      <c r="D14" s="30">
        <v>10200</v>
      </c>
      <c r="E14" s="30">
        <v>16731</v>
      </c>
      <c r="F14" s="30">
        <v>7818</v>
      </c>
      <c r="G14" s="30">
        <v>6897</v>
      </c>
      <c r="H14" s="30">
        <v>10794</v>
      </c>
      <c r="I14" s="31">
        <f t="shared" si="0"/>
        <v>60880</v>
      </c>
    </row>
    <row r="15" spans="1:11">
      <c r="A15" s="78"/>
      <c r="B15" s="29" t="s">
        <v>63</v>
      </c>
      <c r="C15" s="30">
        <v>33</v>
      </c>
      <c r="D15" s="30">
        <v>10</v>
      </c>
      <c r="E15" s="30">
        <v>40</v>
      </c>
      <c r="F15" s="30">
        <v>63</v>
      </c>
      <c r="G15" s="30">
        <v>55</v>
      </c>
      <c r="H15" s="30">
        <v>1</v>
      </c>
      <c r="I15" s="31">
        <f t="shared" si="0"/>
        <v>202</v>
      </c>
    </row>
    <row r="16" spans="1:11">
      <c r="A16" s="78"/>
      <c r="B16" s="29" t="s">
        <v>64</v>
      </c>
      <c r="C16" s="30">
        <v>6832</v>
      </c>
      <c r="D16" s="30">
        <v>3276</v>
      </c>
      <c r="E16" s="30">
        <v>5532</v>
      </c>
      <c r="F16" s="30">
        <v>6754</v>
      </c>
      <c r="G16" s="30">
        <v>8512</v>
      </c>
      <c r="H16" s="30">
        <v>7935</v>
      </c>
      <c r="I16" s="31">
        <f t="shared" si="0"/>
        <v>38841</v>
      </c>
    </row>
    <row r="17" spans="1:11">
      <c r="A17" s="78"/>
      <c r="B17" s="29" t="s">
        <v>56</v>
      </c>
      <c r="C17" s="30">
        <v>2781</v>
      </c>
      <c r="D17" s="30">
        <v>5508</v>
      </c>
      <c r="E17" s="30">
        <v>5284</v>
      </c>
      <c r="F17" s="30">
        <v>2322</v>
      </c>
      <c r="G17" s="30">
        <v>3840</v>
      </c>
      <c r="H17" s="30">
        <v>4177</v>
      </c>
      <c r="I17" s="31">
        <f t="shared" si="0"/>
        <v>23912</v>
      </c>
    </row>
    <row r="18" spans="1:11">
      <c r="A18" s="78"/>
      <c r="B18" s="29" t="s">
        <v>65</v>
      </c>
      <c r="C18" s="30">
        <v>4069</v>
      </c>
      <c r="D18" s="30">
        <v>2815</v>
      </c>
      <c r="E18" s="30">
        <v>2700</v>
      </c>
      <c r="F18" s="30">
        <v>4008</v>
      </c>
      <c r="G18" s="30">
        <v>3106</v>
      </c>
      <c r="H18" s="30">
        <v>3500</v>
      </c>
      <c r="I18" s="31">
        <f t="shared" si="0"/>
        <v>20198</v>
      </c>
    </row>
    <row r="19" spans="1:11">
      <c r="A19" s="78"/>
      <c r="B19" s="37" t="s">
        <v>66</v>
      </c>
      <c r="C19" s="38">
        <v>398</v>
      </c>
      <c r="D19" s="38">
        <v>479</v>
      </c>
      <c r="E19" s="38">
        <v>1743</v>
      </c>
      <c r="F19" s="38">
        <v>3543</v>
      </c>
      <c r="G19" s="38">
        <v>3252</v>
      </c>
      <c r="H19" s="38">
        <v>3352</v>
      </c>
      <c r="I19" s="31">
        <f t="shared" si="0"/>
        <v>12767</v>
      </c>
      <c r="J19" s="36"/>
      <c r="K19" s="36"/>
    </row>
    <row r="20" spans="1:11">
      <c r="A20" s="33"/>
      <c r="B20" s="34" t="s">
        <v>59</v>
      </c>
      <c r="C20" s="35">
        <f t="shared" ref="C20:H20" si="2">SUM(C10:C19)</f>
        <v>103538</v>
      </c>
      <c r="D20" s="35">
        <f t="shared" si="2"/>
        <v>88787</v>
      </c>
      <c r="E20" s="35">
        <f t="shared" si="2"/>
        <v>110047</v>
      </c>
      <c r="F20" s="35">
        <f t="shared" si="2"/>
        <v>102497</v>
      </c>
      <c r="G20" s="35">
        <f t="shared" si="2"/>
        <v>87889</v>
      </c>
      <c r="H20" s="35">
        <f t="shared" si="2"/>
        <v>108231</v>
      </c>
      <c r="I20" s="31">
        <f t="shared" si="0"/>
        <v>600989</v>
      </c>
      <c r="J20" s="36"/>
      <c r="K20" s="36"/>
    </row>
    <row r="21" spans="1:11">
      <c r="A21" s="78" t="s">
        <v>67</v>
      </c>
      <c r="B21" s="29" t="s">
        <v>63</v>
      </c>
      <c r="C21" s="30">
        <v>8408</v>
      </c>
      <c r="D21" s="30">
        <v>8793</v>
      </c>
      <c r="E21" s="30">
        <v>12043</v>
      </c>
      <c r="F21" s="30">
        <v>13675</v>
      </c>
      <c r="G21" s="30">
        <v>15208</v>
      </c>
      <c r="H21" s="30">
        <v>12159</v>
      </c>
      <c r="I21" s="31">
        <f t="shared" si="0"/>
        <v>70286</v>
      </c>
    </row>
    <row r="22" spans="1:11">
      <c r="A22" s="78"/>
      <c r="B22" s="29" t="s">
        <v>68</v>
      </c>
      <c r="C22" s="30">
        <v>6605</v>
      </c>
      <c r="D22" s="30">
        <v>5991</v>
      </c>
      <c r="E22" s="30">
        <v>8206</v>
      </c>
      <c r="F22" s="30">
        <v>8129</v>
      </c>
      <c r="G22" s="30">
        <v>11042</v>
      </c>
      <c r="H22" s="30">
        <v>9572</v>
      </c>
      <c r="I22" s="31">
        <f t="shared" si="0"/>
        <v>49545</v>
      </c>
    </row>
    <row r="23" spans="1:11">
      <c r="A23" s="78"/>
      <c r="B23" s="29" t="s">
        <v>66</v>
      </c>
      <c r="C23" s="30">
        <v>186</v>
      </c>
      <c r="D23" s="30">
        <v>817</v>
      </c>
      <c r="E23" s="30">
        <v>3363</v>
      </c>
      <c r="F23" s="30">
        <v>3728</v>
      </c>
      <c r="G23" s="30">
        <v>3999</v>
      </c>
      <c r="H23" s="30">
        <v>4331</v>
      </c>
      <c r="I23" s="31">
        <f t="shared" si="0"/>
        <v>16424</v>
      </c>
    </row>
    <row r="24" spans="1:11">
      <c r="A24" s="78"/>
      <c r="B24" s="29" t="s">
        <v>55</v>
      </c>
      <c r="C24" s="30">
        <v>1734</v>
      </c>
      <c r="D24" s="30">
        <v>2580</v>
      </c>
      <c r="E24" s="30">
        <v>3029</v>
      </c>
      <c r="F24" s="30">
        <v>3092</v>
      </c>
      <c r="G24" s="30">
        <v>2901</v>
      </c>
      <c r="H24" s="30">
        <v>699</v>
      </c>
      <c r="I24" s="31">
        <f t="shared" si="0"/>
        <v>14035</v>
      </c>
    </row>
    <row r="25" spans="1:11">
      <c r="A25" s="78"/>
      <c r="B25" s="29" t="s">
        <v>69</v>
      </c>
      <c r="C25" s="30">
        <v>559</v>
      </c>
      <c r="D25" s="30">
        <v>490</v>
      </c>
      <c r="E25" s="30">
        <v>514</v>
      </c>
      <c r="F25" s="30">
        <v>415</v>
      </c>
      <c r="G25" s="30">
        <v>385</v>
      </c>
      <c r="H25" s="30">
        <v>469</v>
      </c>
      <c r="I25" s="31">
        <f t="shared" si="0"/>
        <v>2832</v>
      </c>
    </row>
    <row r="26" spans="1:11">
      <c r="A26" s="78"/>
      <c r="B26" s="29" t="s">
        <v>54</v>
      </c>
      <c r="C26" s="30">
        <v>51</v>
      </c>
      <c r="D26" s="30">
        <v>51</v>
      </c>
      <c r="E26" s="30">
        <v>47</v>
      </c>
      <c r="F26" s="30">
        <v>57</v>
      </c>
      <c r="G26" s="30">
        <v>38</v>
      </c>
      <c r="H26" s="30">
        <v>36</v>
      </c>
      <c r="I26" s="31">
        <f t="shared" si="0"/>
        <v>280</v>
      </c>
      <c r="J26" s="36"/>
      <c r="K26" s="36"/>
    </row>
    <row r="27" spans="1:11">
      <c r="A27" s="33"/>
      <c r="B27" s="34" t="s">
        <v>59</v>
      </c>
      <c r="C27" s="35">
        <f t="shared" ref="C27:H27" si="3">SUM(C21:C26)</f>
        <v>17543</v>
      </c>
      <c r="D27" s="35">
        <f t="shared" si="3"/>
        <v>18722</v>
      </c>
      <c r="E27" s="35">
        <f t="shared" si="3"/>
        <v>27202</v>
      </c>
      <c r="F27" s="35">
        <f t="shared" si="3"/>
        <v>29096</v>
      </c>
      <c r="G27" s="35">
        <f t="shared" si="3"/>
        <v>33573</v>
      </c>
      <c r="H27" s="35">
        <f t="shared" si="3"/>
        <v>27266</v>
      </c>
      <c r="I27" s="31">
        <f t="shared" si="0"/>
        <v>153402</v>
      </c>
      <c r="J27" s="36"/>
      <c r="K27" s="36"/>
    </row>
    <row r="28" spans="1:11">
      <c r="A28" s="78" t="s">
        <v>70</v>
      </c>
      <c r="B28" s="29" t="s">
        <v>71</v>
      </c>
      <c r="C28" s="30">
        <v>12445</v>
      </c>
      <c r="D28" s="30">
        <v>15541</v>
      </c>
      <c r="E28" s="30">
        <v>18782</v>
      </c>
      <c r="F28" s="30">
        <v>17719</v>
      </c>
      <c r="G28" s="30">
        <v>22198</v>
      </c>
      <c r="H28" s="30">
        <v>22722</v>
      </c>
      <c r="I28" s="31">
        <f t="shared" si="0"/>
        <v>109407</v>
      </c>
    </row>
    <row r="29" spans="1:11">
      <c r="A29" s="78"/>
      <c r="B29" s="37" t="s">
        <v>55</v>
      </c>
      <c r="C29" s="38">
        <v>5037</v>
      </c>
      <c r="D29" s="38">
        <v>7576</v>
      </c>
      <c r="E29" s="38">
        <v>6764</v>
      </c>
      <c r="F29" s="38">
        <v>4933</v>
      </c>
      <c r="G29" s="38">
        <v>5732</v>
      </c>
      <c r="H29" s="38">
        <v>8397</v>
      </c>
      <c r="I29" s="31">
        <f t="shared" si="0"/>
        <v>38439</v>
      </c>
      <c r="J29" s="36"/>
      <c r="K29" s="36"/>
    </row>
    <row r="30" spans="1:11">
      <c r="A30" s="78"/>
      <c r="B30" s="29" t="s">
        <v>61</v>
      </c>
      <c r="C30" s="30">
        <v>6478</v>
      </c>
      <c r="D30" s="30">
        <v>9056</v>
      </c>
      <c r="E30" s="30">
        <v>21124</v>
      </c>
      <c r="F30" s="30">
        <v>17417</v>
      </c>
      <c r="G30" s="30">
        <v>16034</v>
      </c>
      <c r="H30" s="30">
        <v>18692</v>
      </c>
      <c r="I30" s="31">
        <f t="shared" si="0"/>
        <v>88801</v>
      </c>
    </row>
    <row r="31" spans="1:11">
      <c r="A31" s="78"/>
      <c r="B31" s="29" t="s">
        <v>52</v>
      </c>
      <c r="C31" s="30">
        <v>20408</v>
      </c>
      <c r="D31" s="30">
        <v>15487</v>
      </c>
      <c r="E31" s="30">
        <v>13500</v>
      </c>
      <c r="F31" s="30">
        <v>14000</v>
      </c>
      <c r="G31" s="30">
        <v>14102</v>
      </c>
      <c r="H31" s="30">
        <v>17844</v>
      </c>
      <c r="I31" s="31">
        <f t="shared" si="0"/>
        <v>95341</v>
      </c>
    </row>
    <row r="32" spans="1:11">
      <c r="A32" s="78"/>
      <c r="B32" s="29" t="s">
        <v>53</v>
      </c>
      <c r="C32" s="30">
        <v>746</v>
      </c>
      <c r="D32" s="30">
        <v>633</v>
      </c>
      <c r="E32" s="30">
        <v>915</v>
      </c>
      <c r="F32" s="30">
        <v>588</v>
      </c>
      <c r="G32" s="30">
        <v>471</v>
      </c>
      <c r="H32" s="30">
        <v>495</v>
      </c>
      <c r="I32" s="31">
        <f t="shared" si="0"/>
        <v>3848</v>
      </c>
    </row>
    <row r="33" spans="1:11">
      <c r="A33" s="78"/>
      <c r="B33" s="29" t="s">
        <v>57</v>
      </c>
      <c r="C33" s="30">
        <v>8476</v>
      </c>
      <c r="D33" s="30">
        <v>10269</v>
      </c>
      <c r="E33" s="30">
        <v>12207</v>
      </c>
      <c r="F33" s="30">
        <v>11264</v>
      </c>
      <c r="G33" s="30">
        <v>10968</v>
      </c>
      <c r="H33" s="30">
        <v>12990</v>
      </c>
      <c r="I33" s="31">
        <f t="shared" si="0"/>
        <v>66174</v>
      </c>
    </row>
    <row r="34" spans="1:11">
      <c r="A34" s="78"/>
      <c r="B34" s="29" t="s">
        <v>63</v>
      </c>
      <c r="C34" s="30">
        <v>6526</v>
      </c>
      <c r="D34" s="30">
        <v>6716</v>
      </c>
      <c r="E34" s="30">
        <v>7960</v>
      </c>
      <c r="F34" s="30">
        <v>7108</v>
      </c>
      <c r="G34" s="30">
        <v>6928</v>
      </c>
      <c r="H34" s="30">
        <v>6609</v>
      </c>
      <c r="I34" s="31">
        <f t="shared" si="0"/>
        <v>41847</v>
      </c>
    </row>
    <row r="35" spans="1:11">
      <c r="A35" s="33"/>
      <c r="B35" s="34" t="s">
        <v>59</v>
      </c>
      <c r="C35" s="35">
        <f t="shared" ref="C35:H35" si="4">SUM(C28:C34)</f>
        <v>60116</v>
      </c>
      <c r="D35" s="35">
        <f t="shared" si="4"/>
        <v>65278</v>
      </c>
      <c r="E35" s="35">
        <f t="shared" si="4"/>
        <v>81252</v>
      </c>
      <c r="F35" s="35">
        <f t="shared" si="4"/>
        <v>73029</v>
      </c>
      <c r="G35" s="35">
        <f t="shared" si="4"/>
        <v>76433</v>
      </c>
      <c r="H35" s="35">
        <f t="shared" si="4"/>
        <v>87749</v>
      </c>
      <c r="I35" s="31">
        <f t="shared" si="0"/>
        <v>443857</v>
      </c>
    </row>
    <row r="36" spans="1:11">
      <c r="A36" s="78" t="s">
        <v>72</v>
      </c>
      <c r="B36" s="29" t="s">
        <v>73</v>
      </c>
      <c r="C36" s="30">
        <v>4280</v>
      </c>
      <c r="D36" s="30">
        <v>5395</v>
      </c>
      <c r="E36" s="30">
        <v>6400</v>
      </c>
      <c r="F36" s="30">
        <v>6511</v>
      </c>
      <c r="G36" s="30">
        <v>5600</v>
      </c>
      <c r="H36" s="30">
        <v>5550</v>
      </c>
      <c r="I36" s="31">
        <f t="shared" si="0"/>
        <v>33736</v>
      </c>
      <c r="J36" s="36"/>
      <c r="K36" s="36"/>
    </row>
    <row r="37" spans="1:11">
      <c r="A37" s="78"/>
      <c r="B37" s="29" t="s">
        <v>52</v>
      </c>
      <c r="C37" s="30">
        <v>3900</v>
      </c>
      <c r="D37" s="30">
        <v>2701</v>
      </c>
      <c r="E37" s="30">
        <v>2240</v>
      </c>
      <c r="F37" s="30">
        <v>2000</v>
      </c>
      <c r="G37" s="30">
        <v>2783</v>
      </c>
      <c r="H37" s="30">
        <v>4968</v>
      </c>
      <c r="I37" s="31">
        <f t="shared" si="0"/>
        <v>18592</v>
      </c>
    </row>
    <row r="38" spans="1:11">
      <c r="A38" s="78"/>
      <c r="B38" s="37" t="s">
        <v>74</v>
      </c>
      <c r="C38" s="38">
        <v>4291</v>
      </c>
      <c r="D38" s="38">
        <v>4363</v>
      </c>
      <c r="E38" s="38">
        <v>4724</v>
      </c>
      <c r="F38" s="38">
        <v>4711</v>
      </c>
      <c r="G38" s="38">
        <v>4751</v>
      </c>
      <c r="H38" s="38">
        <v>3915</v>
      </c>
      <c r="I38" s="31">
        <f t="shared" si="0"/>
        <v>26755</v>
      </c>
      <c r="J38" s="36"/>
      <c r="K38" s="36"/>
    </row>
    <row r="39" spans="1:11">
      <c r="A39" s="78"/>
      <c r="B39" s="29" t="s">
        <v>53</v>
      </c>
      <c r="C39" s="30">
        <v>2657</v>
      </c>
      <c r="D39" s="30">
        <v>298</v>
      </c>
      <c r="E39" s="30">
        <v>5344</v>
      </c>
      <c r="F39" s="30">
        <v>4302</v>
      </c>
      <c r="G39" s="30">
        <v>4824</v>
      </c>
      <c r="H39" s="30">
        <v>150</v>
      </c>
      <c r="I39" s="31">
        <f t="shared" si="0"/>
        <v>17575</v>
      </c>
    </row>
    <row r="40" spans="1:11">
      <c r="A40" s="78"/>
      <c r="B40" s="29" t="s">
        <v>54</v>
      </c>
      <c r="C40" s="30">
        <v>3134</v>
      </c>
      <c r="D40" s="30">
        <v>3148</v>
      </c>
      <c r="E40" s="30">
        <v>2605</v>
      </c>
      <c r="F40" s="30">
        <v>3174</v>
      </c>
      <c r="G40" s="30">
        <v>2353</v>
      </c>
      <c r="H40" s="30">
        <v>3220</v>
      </c>
      <c r="I40" s="31">
        <f t="shared" si="0"/>
        <v>17634</v>
      </c>
    </row>
    <row r="41" spans="1:11">
      <c r="A41" s="78"/>
      <c r="B41" s="29" t="s">
        <v>61</v>
      </c>
      <c r="C41" s="30">
        <v>973</v>
      </c>
      <c r="D41" s="30">
        <v>1663</v>
      </c>
      <c r="E41" s="30">
        <v>3324</v>
      </c>
      <c r="F41" s="30">
        <v>2300</v>
      </c>
      <c r="G41" s="30">
        <v>1635</v>
      </c>
      <c r="H41" s="30">
        <v>2594</v>
      </c>
      <c r="I41" s="31">
        <f t="shared" si="0"/>
        <v>12489</v>
      </c>
    </row>
    <row r="42" spans="1:11">
      <c r="A42" s="78"/>
      <c r="B42" s="29" t="s">
        <v>55</v>
      </c>
      <c r="C42" s="30">
        <v>989</v>
      </c>
      <c r="D42" s="30">
        <v>1164</v>
      </c>
      <c r="E42" s="30">
        <v>1023</v>
      </c>
      <c r="F42" s="30">
        <v>1298</v>
      </c>
      <c r="G42" s="30">
        <v>1730</v>
      </c>
      <c r="H42" s="30">
        <v>2301</v>
      </c>
      <c r="I42" s="31">
        <f t="shared" si="0"/>
        <v>8505</v>
      </c>
    </row>
    <row r="43" spans="1:11">
      <c r="A43" s="78"/>
      <c r="B43" s="29" t="s">
        <v>75</v>
      </c>
      <c r="C43" s="30">
        <v>2950</v>
      </c>
      <c r="D43" s="30">
        <v>4566</v>
      </c>
      <c r="E43" s="30">
        <v>3487</v>
      </c>
      <c r="F43" s="30">
        <v>3508</v>
      </c>
      <c r="G43" s="30">
        <v>2884</v>
      </c>
      <c r="H43" s="30">
        <v>2074</v>
      </c>
      <c r="I43" s="31">
        <f t="shared" si="0"/>
        <v>19469</v>
      </c>
    </row>
    <row r="44" spans="1:11">
      <c r="A44" s="78"/>
      <c r="B44" s="29" t="s">
        <v>76</v>
      </c>
      <c r="C44" s="30">
        <v>1629</v>
      </c>
      <c r="D44" s="30">
        <v>2427</v>
      </c>
      <c r="E44" s="30">
        <v>2154</v>
      </c>
      <c r="F44" s="30">
        <v>1747</v>
      </c>
      <c r="G44" s="30">
        <v>1071</v>
      </c>
      <c r="H44" s="30">
        <v>1620</v>
      </c>
      <c r="I44" s="31">
        <f t="shared" si="0"/>
        <v>10648</v>
      </c>
    </row>
    <row r="45" spans="1:11">
      <c r="A45" s="78"/>
      <c r="B45" s="37" t="s">
        <v>66</v>
      </c>
      <c r="C45" s="38">
        <v>134</v>
      </c>
      <c r="D45" s="38">
        <v>147</v>
      </c>
      <c r="E45" s="38">
        <v>241</v>
      </c>
      <c r="F45" s="38">
        <v>480</v>
      </c>
      <c r="G45" s="38">
        <v>551</v>
      </c>
      <c r="H45" s="38">
        <v>731</v>
      </c>
      <c r="I45" s="31">
        <f t="shared" si="0"/>
        <v>2284</v>
      </c>
      <c r="J45" s="36"/>
      <c r="K45" s="36"/>
    </row>
    <row r="46" spans="1:11">
      <c r="A46" s="33"/>
      <c r="B46" s="34" t="s">
        <v>59</v>
      </c>
      <c r="C46" s="31">
        <f t="shared" ref="C46:I46" si="5">SUM(C36:C45)</f>
        <v>24937</v>
      </c>
      <c r="D46" s="31">
        <f t="shared" si="5"/>
        <v>25872</v>
      </c>
      <c r="E46" s="31">
        <f t="shared" si="5"/>
        <v>31542</v>
      </c>
      <c r="F46" s="31">
        <f t="shared" si="5"/>
        <v>30031</v>
      </c>
      <c r="G46" s="31">
        <f t="shared" si="5"/>
        <v>28182</v>
      </c>
      <c r="H46" s="31">
        <f t="shared" si="5"/>
        <v>27123</v>
      </c>
      <c r="I46" s="31">
        <f t="shared" si="5"/>
        <v>167687</v>
      </c>
      <c r="J46" s="36"/>
      <c r="K46" s="36"/>
    </row>
    <row r="47" spans="1:11" ht="15.75">
      <c r="A47" s="39"/>
      <c r="B47" s="40" t="s">
        <v>50</v>
      </c>
      <c r="C47" s="41">
        <f>SUMIF($B$2:$B$46,"小计",C$2:C$46)</f>
        <v>398163</v>
      </c>
      <c r="D47" s="41">
        <f t="shared" ref="D47:I47" si="6">SUMIF($B$2:$B$46,"小计",D$2:D$46)</f>
        <v>432830</v>
      </c>
      <c r="E47" s="41">
        <f t="shared" si="6"/>
        <v>457414</v>
      </c>
      <c r="F47" s="41">
        <f t="shared" si="6"/>
        <v>417663</v>
      </c>
      <c r="G47" s="41">
        <f t="shared" si="6"/>
        <v>407792</v>
      </c>
      <c r="H47" s="41">
        <f t="shared" si="6"/>
        <v>480638</v>
      </c>
      <c r="I47" s="41">
        <f t="shared" si="6"/>
        <v>2594500</v>
      </c>
      <c r="J47" s="42"/>
      <c r="K47" s="42"/>
    </row>
    <row r="49" spans="1:9">
      <c r="A49" s="26"/>
      <c r="B49" s="26" t="s">
        <v>43</v>
      </c>
      <c r="C49" s="27" t="s">
        <v>44</v>
      </c>
      <c r="D49" s="27" t="s">
        <v>45</v>
      </c>
      <c r="E49" s="27" t="s">
        <v>46</v>
      </c>
      <c r="F49" s="27" t="s">
        <v>47</v>
      </c>
      <c r="G49" s="27" t="s">
        <v>48</v>
      </c>
      <c r="H49" s="27" t="s">
        <v>49</v>
      </c>
      <c r="I49" s="27" t="s">
        <v>50</v>
      </c>
    </row>
    <row r="50" spans="1:9">
      <c r="A50" s="79" t="s">
        <v>77</v>
      </c>
      <c r="B50" s="34" t="s">
        <v>78</v>
      </c>
      <c r="C50" s="35">
        <f>C15+C21+C34</f>
        <v>14967</v>
      </c>
      <c r="D50" s="35"/>
      <c r="E50" s="35"/>
      <c r="F50" s="35"/>
      <c r="G50" s="35"/>
      <c r="H50" s="35"/>
      <c r="I50" s="35"/>
    </row>
    <row r="51" spans="1:9">
      <c r="A51" s="80"/>
      <c r="B51" s="34" t="s">
        <v>79</v>
      </c>
      <c r="C51" s="35"/>
      <c r="D51" s="43"/>
      <c r="E51" s="43"/>
      <c r="F51" s="43"/>
      <c r="G51" s="43"/>
      <c r="H51" s="43"/>
      <c r="I51" s="43"/>
    </row>
    <row r="52" spans="1:9">
      <c r="A52" s="80"/>
      <c r="B52" s="34" t="s">
        <v>80</v>
      </c>
      <c r="C52" s="35"/>
      <c r="D52" s="43"/>
      <c r="E52" s="43"/>
      <c r="F52" s="43"/>
      <c r="G52" s="43"/>
      <c r="H52" s="43"/>
      <c r="I52" s="43"/>
    </row>
    <row r="53" spans="1:9">
      <c r="A53" s="81"/>
      <c r="B53" s="34" t="s">
        <v>81</v>
      </c>
      <c r="C53" s="35"/>
      <c r="D53" s="43"/>
      <c r="E53" s="43"/>
      <c r="F53" s="43"/>
      <c r="G53" s="43"/>
      <c r="H53" s="43"/>
      <c r="I53" s="43"/>
    </row>
    <row r="54" spans="1:9">
      <c r="B54" s="45"/>
    </row>
    <row r="55" spans="1:9">
      <c r="A55" s="77" t="s">
        <v>82</v>
      </c>
      <c r="B55" s="34" t="s">
        <v>63</v>
      </c>
      <c r="C55" s="35">
        <f>SUMIF($B$2:$B$46,$B55,C$2:C$46)</f>
        <v>14967</v>
      </c>
      <c r="D55" s="35">
        <f t="shared" ref="D55:I58" si="7">SUMIF($B$2:$B$46,$B55,D$2:D$46)</f>
        <v>15519</v>
      </c>
      <c r="E55" s="35">
        <f t="shared" si="7"/>
        <v>20043</v>
      </c>
      <c r="F55" s="35">
        <f t="shared" si="7"/>
        <v>20846</v>
      </c>
      <c r="G55" s="35">
        <f t="shared" si="7"/>
        <v>22191</v>
      </c>
      <c r="H55" s="35">
        <f t="shared" si="7"/>
        <v>18769</v>
      </c>
      <c r="I55" s="35">
        <f t="shared" si="7"/>
        <v>112335</v>
      </c>
    </row>
    <row r="56" spans="1:9">
      <c r="A56" s="77"/>
      <c r="B56" s="34" t="s">
        <v>52</v>
      </c>
      <c r="C56" s="35">
        <f t="shared" ref="C56:C58" si="8">SUMIF($B$2:$B$46,$B56,C$2:C$46)</f>
        <v>83508</v>
      </c>
      <c r="D56" s="35">
        <f t="shared" si="7"/>
        <v>101625</v>
      </c>
      <c r="E56" s="35">
        <f t="shared" si="7"/>
        <v>74246</v>
      </c>
      <c r="F56" s="35">
        <f t="shared" si="7"/>
        <v>77857</v>
      </c>
      <c r="G56" s="35">
        <f t="shared" si="7"/>
        <v>66997</v>
      </c>
      <c r="H56" s="35">
        <f t="shared" si="7"/>
        <v>136504</v>
      </c>
      <c r="I56" s="35">
        <f t="shared" si="7"/>
        <v>540737</v>
      </c>
    </row>
    <row r="57" spans="1:9">
      <c r="A57" s="77"/>
      <c r="B57" s="34" t="s">
        <v>55</v>
      </c>
      <c r="C57" s="35">
        <f t="shared" si="8"/>
        <v>24339</v>
      </c>
      <c r="D57" s="35">
        <f t="shared" si="7"/>
        <v>38774</v>
      </c>
      <c r="E57" s="35">
        <f t="shared" si="7"/>
        <v>43026</v>
      </c>
      <c r="F57" s="35">
        <f t="shared" si="7"/>
        <v>36592</v>
      </c>
      <c r="G57" s="35">
        <f t="shared" si="7"/>
        <v>38568</v>
      </c>
      <c r="H57" s="35">
        <f t="shared" si="7"/>
        <v>37392</v>
      </c>
      <c r="I57" s="35">
        <f t="shared" si="7"/>
        <v>218691</v>
      </c>
    </row>
    <row r="58" spans="1:9">
      <c r="A58" s="77"/>
      <c r="B58" s="34" t="s">
        <v>61</v>
      </c>
      <c r="C58" s="35">
        <f t="shared" si="8"/>
        <v>9416</v>
      </c>
      <c r="D58" s="35">
        <f t="shared" si="7"/>
        <v>12753</v>
      </c>
      <c r="E58" s="35">
        <f t="shared" si="7"/>
        <v>25462</v>
      </c>
      <c r="F58" s="35">
        <f t="shared" si="7"/>
        <v>20751</v>
      </c>
      <c r="G58" s="35">
        <f t="shared" si="7"/>
        <v>19269</v>
      </c>
      <c r="H58" s="35">
        <f t="shared" si="7"/>
        <v>22859</v>
      </c>
      <c r="I58" s="35">
        <f t="shared" si="7"/>
        <v>110510</v>
      </c>
    </row>
  </sheetData>
  <mergeCells count="7">
    <mergeCell ref="A55:A58"/>
    <mergeCell ref="A2:A8"/>
    <mergeCell ref="A10:A19"/>
    <mergeCell ref="A21:A26"/>
    <mergeCell ref="A28:A34"/>
    <mergeCell ref="A36:A45"/>
    <mergeCell ref="A50:A53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60D6-44A0-4E8D-B172-9CC0239F1675}">
  <dimension ref="A1:D10"/>
  <sheetViews>
    <sheetView tabSelected="1" zoomScale="130" zoomScaleNormal="130" workbookViewId="0">
      <selection activeCell="B3" sqref="B3"/>
    </sheetView>
  </sheetViews>
  <sheetFormatPr defaultRowHeight="14.25"/>
  <cols>
    <col min="1" max="1" width="9" style="86"/>
    <col min="2" max="2" width="9" style="91"/>
    <col min="3" max="3" width="9.75" style="86" customWidth="1"/>
    <col min="4" max="4" width="13.125" style="86" customWidth="1"/>
    <col min="5" max="16384" width="9" style="86"/>
  </cols>
  <sheetData>
    <row r="1" spans="1:4" ht="17.25">
      <c r="A1" s="84" t="s">
        <v>92</v>
      </c>
      <c r="B1" s="84" t="s">
        <v>93</v>
      </c>
      <c r="C1" s="85" t="s">
        <v>94</v>
      </c>
      <c r="D1" s="85" t="s">
        <v>95</v>
      </c>
    </row>
    <row r="2" spans="1:4" ht="17.25">
      <c r="A2" s="87" t="s">
        <v>5</v>
      </c>
      <c r="B2" s="88" t="s">
        <v>96</v>
      </c>
      <c r="C2" s="89">
        <v>700</v>
      </c>
      <c r="D2" s="90" t="str">
        <f>IF(A2=A3,"",SUMIF(A:A,A2,C:C))</f>
        <v/>
      </c>
    </row>
    <row r="3" spans="1:4" ht="17.25">
      <c r="A3" s="87" t="s">
        <v>5</v>
      </c>
      <c r="B3" s="88" t="s">
        <v>97</v>
      </c>
      <c r="C3" s="89">
        <v>700</v>
      </c>
      <c r="D3" s="90" t="str">
        <f t="shared" ref="D3:D10" si="0">IF(A3=A4,"",SUMIF(A:A,A3,C:C))</f>
        <v/>
      </c>
    </row>
    <row r="4" spans="1:4" ht="17.25">
      <c r="A4" s="87" t="s">
        <v>5</v>
      </c>
      <c r="B4" s="88" t="s">
        <v>98</v>
      </c>
      <c r="C4" s="89">
        <v>400</v>
      </c>
      <c r="D4" s="90">
        <f t="shared" si="0"/>
        <v>1800</v>
      </c>
    </row>
    <row r="5" spans="1:4" ht="17.25">
      <c r="A5" s="87" t="s">
        <v>99</v>
      </c>
      <c r="B5" s="88" t="s">
        <v>100</v>
      </c>
      <c r="C5" s="89">
        <v>400</v>
      </c>
      <c r="D5" s="90" t="str">
        <f t="shared" si="0"/>
        <v/>
      </c>
    </row>
    <row r="6" spans="1:4" ht="17.25">
      <c r="A6" s="87" t="s">
        <v>99</v>
      </c>
      <c r="B6" s="88" t="s">
        <v>101</v>
      </c>
      <c r="C6" s="89">
        <v>500</v>
      </c>
      <c r="D6" s="90">
        <f t="shared" si="0"/>
        <v>900</v>
      </c>
    </row>
    <row r="7" spans="1:4" ht="17.25">
      <c r="A7" s="87" t="s">
        <v>102</v>
      </c>
      <c r="B7" s="88" t="s">
        <v>103</v>
      </c>
      <c r="C7" s="89">
        <v>500</v>
      </c>
      <c r="D7" s="90" t="str">
        <f t="shared" si="0"/>
        <v/>
      </c>
    </row>
    <row r="8" spans="1:4" ht="17.25">
      <c r="A8" s="87" t="s">
        <v>102</v>
      </c>
      <c r="B8" s="88" t="s">
        <v>104</v>
      </c>
      <c r="C8" s="89">
        <v>800</v>
      </c>
      <c r="D8" s="90">
        <f t="shared" si="0"/>
        <v>1300</v>
      </c>
    </row>
    <row r="9" spans="1:4" ht="17.25">
      <c r="A9" s="87" t="s">
        <v>105</v>
      </c>
      <c r="B9" s="87" t="s">
        <v>106</v>
      </c>
      <c r="C9" s="89">
        <v>500</v>
      </c>
      <c r="D9" s="90" t="str">
        <f t="shared" si="0"/>
        <v/>
      </c>
    </row>
    <row r="10" spans="1:4" ht="17.25">
      <c r="A10" s="87" t="s">
        <v>105</v>
      </c>
      <c r="B10" s="87" t="s">
        <v>106</v>
      </c>
      <c r="C10" s="89">
        <v>700</v>
      </c>
      <c r="D10" s="90">
        <f t="shared" si="0"/>
        <v>1200</v>
      </c>
    </row>
  </sheetData>
  <phoneticPr fontId="13" type="noConversion"/>
  <conditionalFormatting sqref="A2:C10">
    <cfRule type="expression" dxfId="1" priority="1">
      <formula>MATCH(#REF!,#REF!,0)</formula>
    </cfRule>
    <cfRule type="expression" dxfId="0" priority="2">
      <formula>OR(#REF!=#REF!,#REF!=#REF!)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BCAA-9102-4F75-B046-8ED8C205FF0E}">
  <dimension ref="A1:F139"/>
  <sheetViews>
    <sheetView zoomScale="115" zoomScaleNormal="115" workbookViewId="0">
      <selection activeCell="C20" sqref="C20"/>
    </sheetView>
  </sheetViews>
  <sheetFormatPr defaultColWidth="8" defaultRowHeight="15"/>
  <cols>
    <col min="1" max="1" width="11.875" style="74" customWidth="1"/>
    <col min="2" max="2" width="10.625" style="73" customWidth="1"/>
    <col min="3" max="3" width="9.25" style="72" customWidth="1"/>
    <col min="4" max="4" width="5.75" style="70" customWidth="1"/>
    <col min="5" max="6" width="13.75" style="48" customWidth="1"/>
    <col min="7" max="16384" width="8" style="48"/>
  </cols>
  <sheetData>
    <row r="1" spans="1:6" ht="18" customHeight="1">
      <c r="A1" s="82" t="s">
        <v>83</v>
      </c>
      <c r="B1" s="83"/>
      <c r="C1" s="83"/>
      <c r="D1" s="47"/>
      <c r="E1" s="82" t="s">
        <v>84</v>
      </c>
      <c r="F1" s="83"/>
    </row>
    <row r="2" spans="1:6" ht="17.25">
      <c r="A2" s="49" t="s">
        <v>85</v>
      </c>
      <c r="B2" s="49" t="s">
        <v>86</v>
      </c>
      <c r="C2" s="49" t="s">
        <v>87</v>
      </c>
      <c r="D2" s="50"/>
      <c r="E2" s="49" t="s">
        <v>88</v>
      </c>
      <c r="F2" s="49" t="s">
        <v>89</v>
      </c>
    </row>
    <row r="3" spans="1:6" ht="15.75">
      <c r="A3" s="51">
        <v>40909</v>
      </c>
      <c r="B3" s="52" t="s">
        <v>90</v>
      </c>
      <c r="C3" s="53">
        <v>250</v>
      </c>
      <c r="D3" s="54"/>
      <c r="E3" s="53">
        <f>SUMIF($B:$B,E2,$C:$C)</f>
        <v>2366</v>
      </c>
      <c r="F3" s="53">
        <f>SUMIF($B:$B,F2,$C:$C)</f>
        <v>1825</v>
      </c>
    </row>
    <row r="4" spans="1:6" ht="15.75">
      <c r="A4" s="51">
        <v>40909</v>
      </c>
      <c r="B4" s="52" t="s">
        <v>91</v>
      </c>
      <c r="C4" s="53">
        <v>300</v>
      </c>
      <c r="D4" s="54"/>
      <c r="E4" s="55"/>
      <c r="F4" s="55"/>
    </row>
    <row r="5" spans="1:6" ht="15.75">
      <c r="A5" s="51">
        <v>40910</v>
      </c>
      <c r="B5" s="52" t="s">
        <v>90</v>
      </c>
      <c r="C5" s="53">
        <v>420</v>
      </c>
      <c r="D5" s="54"/>
      <c r="E5" s="56"/>
      <c r="F5" s="56"/>
    </row>
    <row r="6" spans="1:6" ht="15.75">
      <c r="A6" s="57">
        <v>40910</v>
      </c>
      <c r="B6" s="58" t="s">
        <v>91</v>
      </c>
      <c r="C6" s="59">
        <v>311</v>
      </c>
      <c r="D6" s="60"/>
      <c r="E6" s="61"/>
      <c r="F6" s="61"/>
    </row>
    <row r="7" spans="1:6" ht="15.75">
      <c r="A7" s="57">
        <v>40911</v>
      </c>
      <c r="B7" s="58" t="s">
        <v>90</v>
      </c>
      <c r="C7" s="59">
        <v>124</v>
      </c>
      <c r="D7" s="60"/>
      <c r="E7" s="61"/>
      <c r="F7" s="61"/>
    </row>
    <row r="8" spans="1:6" ht="15.75">
      <c r="A8" s="57">
        <v>40911</v>
      </c>
      <c r="B8" s="58" t="s">
        <v>91</v>
      </c>
      <c r="C8" s="59">
        <v>250</v>
      </c>
      <c r="D8" s="60"/>
      <c r="E8" s="61"/>
      <c r="F8" s="61"/>
    </row>
    <row r="9" spans="1:6" ht="15.75">
      <c r="A9" s="62">
        <v>40912</v>
      </c>
      <c r="B9" s="63" t="s">
        <v>90</v>
      </c>
      <c r="C9" s="64">
        <v>300</v>
      </c>
      <c r="D9" s="65"/>
      <c r="E9" s="66"/>
      <c r="F9" s="66"/>
    </row>
    <row r="10" spans="1:6" ht="15.75">
      <c r="A10" s="62">
        <v>40912</v>
      </c>
      <c r="B10" s="63" t="s">
        <v>91</v>
      </c>
      <c r="C10" s="64">
        <v>420</v>
      </c>
      <c r="D10" s="65"/>
      <c r="E10" s="66"/>
      <c r="F10" s="66"/>
    </row>
    <row r="11" spans="1:6" ht="15.75">
      <c r="A11" s="62">
        <v>40913</v>
      </c>
      <c r="B11" s="63" t="s">
        <v>90</v>
      </c>
      <c r="C11" s="64">
        <v>311</v>
      </c>
      <c r="D11" s="65"/>
      <c r="E11" s="66"/>
      <c r="F11" s="66"/>
    </row>
    <row r="12" spans="1:6" ht="15.75">
      <c r="A12" s="62">
        <v>40913</v>
      </c>
      <c r="B12" s="63" t="s">
        <v>91</v>
      </c>
      <c r="C12" s="64">
        <v>420</v>
      </c>
      <c r="D12" s="65"/>
      <c r="E12" s="66"/>
      <c r="F12" s="66"/>
    </row>
    <row r="13" spans="1:6" ht="15.75">
      <c r="A13" s="62">
        <v>40914</v>
      </c>
      <c r="B13" s="63" t="s">
        <v>90</v>
      </c>
      <c r="C13" s="64">
        <v>311</v>
      </c>
      <c r="D13" s="65"/>
      <c r="E13" s="66"/>
      <c r="F13" s="66"/>
    </row>
    <row r="14" spans="1:6" ht="15.75">
      <c r="A14" s="62">
        <v>40914</v>
      </c>
      <c r="B14" s="63" t="s">
        <v>91</v>
      </c>
      <c r="C14" s="64">
        <v>124</v>
      </c>
      <c r="D14" s="65"/>
      <c r="E14" s="66"/>
      <c r="F14" s="66"/>
    </row>
    <row r="15" spans="1:6" ht="15.75">
      <c r="A15" s="62">
        <v>40915</v>
      </c>
      <c r="B15" s="63" t="s">
        <v>90</v>
      </c>
      <c r="C15" s="64">
        <v>650</v>
      </c>
      <c r="D15" s="65"/>
      <c r="E15" s="66"/>
      <c r="F15" s="66"/>
    </row>
    <row r="16" spans="1:6" s="70" customFormat="1" ht="15.75">
      <c r="A16" s="67"/>
      <c r="B16" s="68"/>
      <c r="C16" s="69"/>
      <c r="E16" s="48"/>
      <c r="F16" s="48"/>
    </row>
    <row r="17" spans="1:6" s="70" customFormat="1" ht="16.5">
      <c r="A17" s="67"/>
      <c r="B17" s="71"/>
      <c r="C17" s="69"/>
      <c r="E17" s="48"/>
      <c r="F17" s="48"/>
    </row>
    <row r="18" spans="1:6" s="70" customFormat="1" ht="16.5">
      <c r="A18" s="67"/>
      <c r="B18" s="71"/>
      <c r="C18" s="69"/>
      <c r="E18" s="48"/>
      <c r="F18" s="48"/>
    </row>
    <row r="19" spans="1:6" s="70" customFormat="1" ht="16.5">
      <c r="A19" s="67"/>
      <c r="B19" s="71"/>
      <c r="C19" s="69"/>
      <c r="E19" s="48"/>
      <c r="F19" s="48"/>
    </row>
    <row r="20" spans="1:6" s="70" customFormat="1" ht="16.5">
      <c r="A20" s="67"/>
      <c r="B20" s="71"/>
      <c r="C20" s="69"/>
      <c r="E20" s="48"/>
      <c r="F20" s="48"/>
    </row>
    <row r="21" spans="1:6" s="70" customFormat="1" ht="16.5">
      <c r="A21" s="67"/>
      <c r="B21" s="71"/>
      <c r="C21" s="69"/>
      <c r="E21" s="48"/>
      <c r="F21" s="48"/>
    </row>
    <row r="22" spans="1:6" s="70" customFormat="1" ht="16.5">
      <c r="A22" s="67"/>
      <c r="B22" s="71"/>
      <c r="C22" s="69"/>
      <c r="E22" s="48"/>
      <c r="F22" s="48"/>
    </row>
    <row r="23" spans="1:6" s="70" customFormat="1" ht="16.5">
      <c r="A23" s="67"/>
      <c r="B23" s="71"/>
      <c r="C23" s="69"/>
      <c r="E23" s="48"/>
      <c r="F23" s="48"/>
    </row>
    <row r="24" spans="1:6" s="70" customFormat="1" ht="16.5">
      <c r="A24" s="67"/>
      <c r="B24" s="71"/>
      <c r="C24" s="69"/>
      <c r="E24" s="48"/>
      <c r="F24" s="48"/>
    </row>
    <row r="25" spans="1:6" s="70" customFormat="1" ht="16.5">
      <c r="A25" s="67"/>
      <c r="B25" s="71"/>
      <c r="C25" s="69"/>
      <c r="E25" s="48"/>
      <c r="F25" s="48"/>
    </row>
    <row r="26" spans="1:6" s="70" customFormat="1" ht="16.5">
      <c r="A26" s="67"/>
      <c r="B26" s="71"/>
      <c r="C26" s="69"/>
      <c r="E26" s="48"/>
      <c r="F26" s="48"/>
    </row>
    <row r="27" spans="1:6" s="70" customFormat="1" ht="16.5">
      <c r="A27" s="67"/>
      <c r="B27" s="71"/>
      <c r="C27" s="69"/>
      <c r="E27" s="48"/>
      <c r="F27" s="48"/>
    </row>
    <row r="28" spans="1:6" s="70" customFormat="1" ht="16.5">
      <c r="A28" s="67"/>
      <c r="B28" s="71"/>
      <c r="C28" s="69"/>
      <c r="E28" s="48"/>
      <c r="F28" s="48"/>
    </row>
    <row r="29" spans="1:6" s="70" customFormat="1" ht="16.5">
      <c r="A29" s="67"/>
      <c r="B29" s="71"/>
      <c r="C29" s="69"/>
      <c r="E29" s="48"/>
      <c r="F29" s="48"/>
    </row>
    <row r="30" spans="1:6" s="70" customFormat="1" ht="16.5">
      <c r="A30" s="67"/>
      <c r="B30" s="71"/>
      <c r="C30" s="69"/>
      <c r="E30" s="48"/>
      <c r="F30" s="48"/>
    </row>
    <row r="31" spans="1:6" s="70" customFormat="1" ht="16.5">
      <c r="A31" s="67"/>
      <c r="B31" s="71"/>
      <c r="C31" s="69"/>
      <c r="E31" s="48"/>
      <c r="F31" s="48"/>
    </row>
    <row r="32" spans="1:6" s="70" customFormat="1" ht="16.5">
      <c r="A32" s="67"/>
      <c r="B32" s="71"/>
      <c r="C32" s="69"/>
      <c r="E32" s="48"/>
      <c r="F32" s="48"/>
    </row>
    <row r="33" spans="1:6" s="70" customFormat="1" ht="16.5">
      <c r="A33" s="67"/>
      <c r="B33" s="71"/>
      <c r="C33" s="69"/>
      <c r="E33" s="48"/>
      <c r="F33" s="48"/>
    </row>
    <row r="34" spans="1:6" s="70" customFormat="1" ht="16.5">
      <c r="A34" s="67"/>
      <c r="B34" s="71"/>
      <c r="C34" s="69"/>
      <c r="E34" s="48"/>
      <c r="F34" s="48"/>
    </row>
    <row r="35" spans="1:6" s="70" customFormat="1" ht="16.5">
      <c r="A35" s="67"/>
      <c r="B35" s="71"/>
      <c r="C35" s="69"/>
      <c r="E35" s="48"/>
      <c r="F35" s="48"/>
    </row>
    <row r="36" spans="1:6" s="70" customFormat="1" ht="16.5">
      <c r="A36" s="67"/>
      <c r="B36" s="71"/>
      <c r="C36" s="69"/>
      <c r="E36" s="48"/>
      <c r="F36" s="48"/>
    </row>
    <row r="37" spans="1:6" s="70" customFormat="1" ht="16.5">
      <c r="A37" s="67"/>
      <c r="B37" s="71"/>
      <c r="C37" s="69"/>
      <c r="E37" s="48"/>
      <c r="F37" s="48"/>
    </row>
    <row r="38" spans="1:6" s="70" customFormat="1" ht="16.5">
      <c r="A38" s="67"/>
      <c r="B38" s="71"/>
      <c r="C38" s="69"/>
      <c r="E38" s="48"/>
      <c r="F38" s="48"/>
    </row>
    <row r="39" spans="1:6" s="70" customFormat="1" ht="16.5">
      <c r="A39" s="67"/>
      <c r="B39" s="71"/>
      <c r="C39" s="69"/>
      <c r="E39" s="48"/>
      <c r="F39" s="48"/>
    </row>
    <row r="40" spans="1:6" s="72" customFormat="1" ht="16.5">
      <c r="A40" s="67"/>
      <c r="B40" s="71"/>
      <c r="D40" s="70"/>
      <c r="E40" s="48"/>
      <c r="F40" s="48"/>
    </row>
    <row r="41" spans="1:6" s="72" customFormat="1" ht="16.5">
      <c r="A41" s="67"/>
      <c r="B41" s="71"/>
      <c r="D41" s="70"/>
      <c r="E41" s="48"/>
      <c r="F41" s="48"/>
    </row>
    <row r="42" spans="1:6" s="72" customFormat="1" ht="16.5">
      <c r="A42" s="67"/>
      <c r="B42" s="71"/>
      <c r="D42" s="70"/>
      <c r="E42" s="48"/>
      <c r="F42" s="48"/>
    </row>
    <row r="43" spans="1:6" s="72" customFormat="1" ht="16.5">
      <c r="A43" s="67"/>
      <c r="B43" s="71"/>
      <c r="D43" s="70"/>
      <c r="E43" s="48"/>
      <c r="F43" s="48"/>
    </row>
    <row r="44" spans="1:6" s="72" customFormat="1" ht="16.5">
      <c r="A44" s="67"/>
      <c r="B44" s="71"/>
      <c r="D44" s="70"/>
      <c r="E44" s="48"/>
      <c r="F44" s="48"/>
    </row>
    <row r="45" spans="1:6" s="72" customFormat="1" ht="16.5">
      <c r="A45" s="67"/>
      <c r="B45" s="71"/>
      <c r="D45" s="70"/>
      <c r="E45" s="48"/>
      <c r="F45" s="48"/>
    </row>
    <row r="46" spans="1:6" s="72" customFormat="1" ht="16.5">
      <c r="A46" s="67"/>
      <c r="B46" s="71"/>
      <c r="D46" s="70"/>
      <c r="E46" s="48"/>
      <c r="F46" s="48"/>
    </row>
    <row r="47" spans="1:6" s="72" customFormat="1" ht="16.5">
      <c r="A47" s="67"/>
      <c r="B47" s="71"/>
      <c r="D47" s="70"/>
      <c r="E47" s="48"/>
      <c r="F47" s="48"/>
    </row>
    <row r="48" spans="1:6" s="72" customFormat="1" ht="16.5">
      <c r="A48" s="67"/>
      <c r="B48" s="71"/>
      <c r="D48" s="70"/>
      <c r="E48" s="48"/>
      <c r="F48" s="48"/>
    </row>
    <row r="49" spans="1:6" s="72" customFormat="1" ht="16.5">
      <c r="A49" s="67"/>
      <c r="B49" s="71"/>
      <c r="D49" s="70"/>
      <c r="E49" s="48"/>
      <c r="F49" s="48"/>
    </row>
    <row r="50" spans="1:6" s="72" customFormat="1" ht="16.5">
      <c r="A50" s="67"/>
      <c r="B50" s="71"/>
      <c r="D50" s="70"/>
      <c r="E50" s="48"/>
      <c r="F50" s="48"/>
    </row>
    <row r="51" spans="1:6" s="72" customFormat="1" ht="16.5">
      <c r="A51" s="67"/>
      <c r="B51" s="71"/>
      <c r="D51" s="70"/>
      <c r="E51" s="48"/>
      <c r="F51" s="48"/>
    </row>
    <row r="52" spans="1:6" s="72" customFormat="1" ht="16.5">
      <c r="A52" s="67"/>
      <c r="B52" s="71"/>
      <c r="D52" s="70"/>
      <c r="E52" s="48"/>
      <c r="F52" s="48"/>
    </row>
    <row r="53" spans="1:6" s="72" customFormat="1" ht="16.5">
      <c r="A53" s="67"/>
      <c r="B53" s="71"/>
      <c r="D53" s="70"/>
      <c r="E53" s="48"/>
      <c r="F53" s="48"/>
    </row>
    <row r="54" spans="1:6" s="72" customFormat="1" ht="16.5">
      <c r="A54" s="67"/>
      <c r="B54" s="71"/>
      <c r="D54" s="70"/>
      <c r="E54" s="48"/>
      <c r="F54" s="48"/>
    </row>
    <row r="55" spans="1:6" s="72" customFormat="1" ht="16.5">
      <c r="A55" s="67"/>
      <c r="B55" s="71"/>
      <c r="D55" s="70"/>
      <c r="E55" s="48"/>
      <c r="F55" s="48"/>
    </row>
    <row r="56" spans="1:6" s="72" customFormat="1" ht="16.5">
      <c r="A56" s="67"/>
      <c r="B56" s="71"/>
      <c r="D56" s="70"/>
      <c r="E56" s="48"/>
      <c r="F56" s="48"/>
    </row>
    <row r="57" spans="1:6" s="72" customFormat="1" ht="16.5">
      <c r="A57" s="67"/>
      <c r="B57" s="71"/>
      <c r="D57" s="70"/>
      <c r="E57" s="48"/>
      <c r="F57" s="48"/>
    </row>
    <row r="58" spans="1:6" s="72" customFormat="1" ht="16.5">
      <c r="A58" s="67"/>
      <c r="B58" s="71"/>
      <c r="D58" s="70"/>
      <c r="E58" s="48"/>
      <c r="F58" s="48"/>
    </row>
    <row r="59" spans="1:6" s="72" customFormat="1" ht="16.5">
      <c r="A59" s="67"/>
      <c r="B59" s="71"/>
      <c r="D59" s="70"/>
      <c r="E59" s="48"/>
      <c r="F59" s="48"/>
    </row>
    <row r="60" spans="1:6" s="72" customFormat="1" ht="16.5">
      <c r="A60" s="67"/>
      <c r="B60" s="71"/>
      <c r="D60" s="70"/>
      <c r="E60" s="48"/>
      <c r="F60" s="48"/>
    </row>
    <row r="61" spans="1:6" s="72" customFormat="1" ht="16.5">
      <c r="A61" s="67"/>
      <c r="B61" s="71"/>
      <c r="D61" s="70"/>
      <c r="E61" s="48"/>
      <c r="F61" s="48"/>
    </row>
    <row r="62" spans="1:6" s="72" customFormat="1" ht="16.5">
      <c r="A62" s="67"/>
      <c r="B62" s="71"/>
      <c r="D62" s="70"/>
      <c r="E62" s="48"/>
      <c r="F62" s="48"/>
    </row>
    <row r="63" spans="1:6" s="72" customFormat="1" ht="16.5">
      <c r="A63" s="67"/>
      <c r="B63" s="71"/>
      <c r="D63" s="70"/>
      <c r="E63" s="48"/>
      <c r="F63" s="48"/>
    </row>
    <row r="64" spans="1:6" s="72" customFormat="1" ht="16.5">
      <c r="A64" s="67"/>
      <c r="B64" s="71"/>
      <c r="D64" s="70"/>
      <c r="E64" s="48"/>
      <c r="F64" s="48"/>
    </row>
    <row r="65" spans="1:6" s="72" customFormat="1" ht="16.5">
      <c r="A65" s="67"/>
      <c r="B65" s="71"/>
      <c r="D65" s="70"/>
      <c r="E65" s="48"/>
      <c r="F65" s="48"/>
    </row>
    <row r="66" spans="1:6" s="72" customFormat="1" ht="16.5">
      <c r="A66" s="67"/>
      <c r="B66" s="71"/>
      <c r="D66" s="70"/>
      <c r="E66" s="48"/>
      <c r="F66" s="48"/>
    </row>
    <row r="67" spans="1:6" s="72" customFormat="1" ht="16.5">
      <c r="A67" s="67"/>
      <c r="B67" s="71"/>
      <c r="D67" s="70"/>
      <c r="E67" s="48"/>
      <c r="F67" s="48"/>
    </row>
    <row r="68" spans="1:6" s="72" customFormat="1" ht="16.5">
      <c r="A68" s="67"/>
      <c r="B68" s="71"/>
      <c r="D68" s="70"/>
      <c r="E68" s="48"/>
      <c r="F68" s="48"/>
    </row>
    <row r="69" spans="1:6" s="72" customFormat="1" ht="16.5">
      <c r="A69" s="67"/>
      <c r="B69" s="71"/>
      <c r="D69" s="70"/>
      <c r="E69" s="48"/>
      <c r="F69" s="48"/>
    </row>
    <row r="70" spans="1:6" s="72" customFormat="1" ht="16.5">
      <c r="A70" s="67"/>
      <c r="B70" s="71"/>
      <c r="D70" s="70"/>
      <c r="E70" s="48"/>
      <c r="F70" s="48"/>
    </row>
    <row r="71" spans="1:6" s="72" customFormat="1" ht="16.5">
      <c r="A71" s="67"/>
      <c r="B71" s="71"/>
      <c r="D71" s="70"/>
      <c r="E71" s="48"/>
      <c r="F71" s="48"/>
    </row>
    <row r="72" spans="1:6" s="72" customFormat="1" ht="16.5">
      <c r="A72" s="67"/>
      <c r="B72" s="71"/>
      <c r="D72" s="70"/>
      <c r="E72" s="48"/>
      <c r="F72" s="48"/>
    </row>
    <row r="73" spans="1:6" s="72" customFormat="1" ht="16.5">
      <c r="A73" s="67"/>
      <c r="B73" s="71"/>
      <c r="D73" s="70"/>
      <c r="E73" s="48"/>
      <c r="F73" s="48"/>
    </row>
    <row r="74" spans="1:6" s="72" customFormat="1" ht="16.5">
      <c r="A74" s="67"/>
      <c r="B74" s="71"/>
      <c r="D74" s="70"/>
      <c r="E74" s="48"/>
      <c r="F74" s="48"/>
    </row>
    <row r="75" spans="1:6" s="72" customFormat="1" ht="16.5">
      <c r="A75" s="67"/>
      <c r="B75" s="71"/>
      <c r="D75" s="70"/>
      <c r="E75" s="48"/>
      <c r="F75" s="48"/>
    </row>
    <row r="76" spans="1:6" s="72" customFormat="1" ht="16.5">
      <c r="A76" s="67"/>
      <c r="B76" s="71"/>
      <c r="D76" s="70"/>
      <c r="E76" s="48"/>
      <c r="F76" s="48"/>
    </row>
    <row r="77" spans="1:6" s="72" customFormat="1" ht="16.5">
      <c r="A77" s="67"/>
      <c r="B77" s="71"/>
      <c r="D77" s="70"/>
      <c r="E77" s="48"/>
      <c r="F77" s="48"/>
    </row>
    <row r="78" spans="1:6" s="72" customFormat="1" ht="16.5">
      <c r="A78" s="67"/>
      <c r="B78" s="71"/>
      <c r="D78" s="70"/>
      <c r="E78" s="48"/>
      <c r="F78" s="48"/>
    </row>
    <row r="79" spans="1:6" s="72" customFormat="1" ht="16.5">
      <c r="A79" s="67"/>
      <c r="B79" s="71"/>
      <c r="D79" s="70"/>
      <c r="E79" s="48"/>
      <c r="F79" s="48"/>
    </row>
    <row r="80" spans="1:6" s="72" customFormat="1" ht="16.5">
      <c r="A80" s="67"/>
      <c r="B80" s="71"/>
      <c r="D80" s="70"/>
      <c r="E80" s="48"/>
      <c r="F80" s="48"/>
    </row>
    <row r="81" spans="1:6" s="72" customFormat="1" ht="16.5">
      <c r="A81" s="67"/>
      <c r="B81" s="71"/>
      <c r="D81" s="70"/>
      <c r="E81" s="48"/>
      <c r="F81" s="48"/>
    </row>
    <row r="82" spans="1:6" s="72" customFormat="1" ht="16.5">
      <c r="A82" s="67"/>
      <c r="B82" s="71"/>
      <c r="D82" s="70"/>
      <c r="E82" s="48"/>
      <c r="F82" s="48"/>
    </row>
    <row r="83" spans="1:6" s="72" customFormat="1" ht="16.5">
      <c r="A83" s="67"/>
      <c r="B83" s="71"/>
      <c r="D83" s="70"/>
      <c r="E83" s="48"/>
      <c r="F83" s="48"/>
    </row>
    <row r="84" spans="1:6" s="72" customFormat="1" ht="16.5">
      <c r="A84" s="67"/>
      <c r="B84" s="71"/>
      <c r="D84" s="70"/>
      <c r="E84" s="48"/>
      <c r="F84" s="48"/>
    </row>
    <row r="85" spans="1:6" s="72" customFormat="1" ht="16.5">
      <c r="A85" s="67"/>
      <c r="B85" s="71"/>
      <c r="D85" s="70"/>
      <c r="E85" s="48"/>
      <c r="F85" s="48"/>
    </row>
    <row r="86" spans="1:6" s="72" customFormat="1" ht="16.5">
      <c r="A86" s="67"/>
      <c r="B86" s="71"/>
      <c r="D86" s="70"/>
      <c r="E86" s="48"/>
      <c r="F86" s="48"/>
    </row>
    <row r="87" spans="1:6" s="72" customFormat="1" ht="16.5">
      <c r="A87" s="67"/>
      <c r="B87" s="71"/>
      <c r="D87" s="70"/>
      <c r="E87" s="48"/>
      <c r="F87" s="48"/>
    </row>
    <row r="88" spans="1:6" s="72" customFormat="1" ht="16.5">
      <c r="A88" s="67"/>
      <c r="B88" s="71"/>
      <c r="D88" s="70"/>
      <c r="E88" s="48"/>
      <c r="F88" s="48"/>
    </row>
    <row r="89" spans="1:6" s="72" customFormat="1" ht="16.5">
      <c r="A89" s="67"/>
      <c r="B89" s="71"/>
      <c r="D89" s="70"/>
      <c r="E89" s="48"/>
      <c r="F89" s="48"/>
    </row>
    <row r="90" spans="1:6" s="72" customFormat="1" ht="16.5">
      <c r="A90" s="67"/>
      <c r="B90" s="71"/>
      <c r="D90" s="70"/>
      <c r="E90" s="48"/>
      <c r="F90" s="48"/>
    </row>
    <row r="91" spans="1:6" s="72" customFormat="1" ht="16.5">
      <c r="A91" s="67"/>
      <c r="B91" s="71"/>
      <c r="D91" s="70"/>
      <c r="E91" s="48"/>
      <c r="F91" s="48"/>
    </row>
    <row r="92" spans="1:6" s="72" customFormat="1" ht="16.5">
      <c r="A92" s="67"/>
      <c r="B92" s="71"/>
      <c r="D92" s="70"/>
      <c r="E92" s="48"/>
      <c r="F92" s="48"/>
    </row>
    <row r="93" spans="1:6" s="72" customFormat="1" ht="16.5">
      <c r="A93" s="67"/>
      <c r="B93" s="71"/>
      <c r="D93" s="70"/>
      <c r="E93" s="48"/>
      <c r="F93" s="48"/>
    </row>
    <row r="94" spans="1:6" s="72" customFormat="1" ht="16.5">
      <c r="A94" s="67"/>
      <c r="B94" s="71"/>
      <c r="D94" s="70"/>
      <c r="E94" s="48"/>
      <c r="F94" s="48"/>
    </row>
    <row r="95" spans="1:6" s="72" customFormat="1" ht="16.5">
      <c r="A95" s="67"/>
      <c r="B95" s="71"/>
      <c r="D95" s="70"/>
      <c r="E95" s="48"/>
      <c r="F95" s="48"/>
    </row>
    <row r="96" spans="1:6" s="72" customFormat="1" ht="16.5">
      <c r="A96" s="67"/>
      <c r="B96" s="71"/>
      <c r="D96" s="70"/>
      <c r="E96" s="48"/>
      <c r="F96" s="48"/>
    </row>
    <row r="97" spans="1:6" s="72" customFormat="1" ht="16.5">
      <c r="A97" s="67"/>
      <c r="B97" s="71"/>
      <c r="D97" s="70"/>
      <c r="E97" s="48"/>
      <c r="F97" s="48"/>
    </row>
    <row r="98" spans="1:6" s="72" customFormat="1" ht="16.5">
      <c r="A98" s="67"/>
      <c r="B98" s="71"/>
      <c r="D98" s="70"/>
      <c r="E98" s="48"/>
      <c r="F98" s="48"/>
    </row>
    <row r="99" spans="1:6" s="72" customFormat="1" ht="16.5">
      <c r="A99" s="67"/>
      <c r="B99" s="71"/>
      <c r="D99" s="70"/>
      <c r="E99" s="48"/>
      <c r="F99" s="48"/>
    </row>
    <row r="100" spans="1:6" s="72" customFormat="1" ht="16.5">
      <c r="A100" s="67"/>
      <c r="B100" s="71"/>
      <c r="D100" s="70"/>
      <c r="E100" s="48"/>
      <c r="F100" s="48"/>
    </row>
    <row r="101" spans="1:6" s="72" customFormat="1">
      <c r="A101" s="67"/>
      <c r="B101" s="73"/>
      <c r="D101" s="70"/>
      <c r="E101" s="48"/>
      <c r="F101" s="48"/>
    </row>
    <row r="102" spans="1:6" s="72" customFormat="1">
      <c r="A102" s="67"/>
      <c r="B102" s="73"/>
      <c r="D102" s="70"/>
      <c r="E102" s="48"/>
      <c r="F102" s="48"/>
    </row>
    <row r="103" spans="1:6" s="72" customFormat="1">
      <c r="A103" s="67"/>
      <c r="B103" s="73"/>
      <c r="D103" s="70"/>
      <c r="E103" s="48"/>
      <c r="F103" s="48"/>
    </row>
    <row r="104" spans="1:6" s="73" customFormat="1">
      <c r="A104" s="67"/>
      <c r="C104" s="72"/>
      <c r="D104" s="70"/>
      <c r="E104" s="48"/>
      <c r="F104" s="48"/>
    </row>
    <row r="105" spans="1:6" s="73" customFormat="1">
      <c r="A105" s="67"/>
      <c r="C105" s="72"/>
      <c r="D105" s="70"/>
      <c r="E105" s="48"/>
      <c r="F105" s="48"/>
    </row>
    <row r="106" spans="1:6" s="73" customFormat="1">
      <c r="A106" s="67"/>
      <c r="C106" s="72"/>
      <c r="D106" s="70"/>
      <c r="E106" s="48"/>
      <c r="F106" s="48"/>
    </row>
    <row r="107" spans="1:6" s="73" customFormat="1">
      <c r="A107" s="67"/>
      <c r="C107" s="72"/>
      <c r="D107" s="70"/>
      <c r="E107" s="48"/>
      <c r="F107" s="48"/>
    </row>
    <row r="108" spans="1:6" s="73" customFormat="1">
      <c r="A108" s="67"/>
      <c r="C108" s="72"/>
      <c r="D108" s="70"/>
      <c r="E108" s="48"/>
      <c r="F108" s="48"/>
    </row>
    <row r="109" spans="1:6" s="73" customFormat="1">
      <c r="A109" s="67"/>
      <c r="C109" s="72"/>
      <c r="D109" s="70"/>
      <c r="E109" s="48"/>
      <c r="F109" s="48"/>
    </row>
    <row r="110" spans="1:6" s="73" customFormat="1">
      <c r="A110" s="67"/>
      <c r="C110" s="72"/>
      <c r="D110" s="70"/>
      <c r="E110" s="48"/>
      <c r="F110" s="48"/>
    </row>
    <row r="111" spans="1:6" s="73" customFormat="1">
      <c r="A111" s="67"/>
      <c r="C111" s="72"/>
      <c r="D111" s="70"/>
      <c r="E111" s="48"/>
      <c r="F111" s="48"/>
    </row>
    <row r="112" spans="1:6" s="73" customFormat="1">
      <c r="A112" s="67"/>
      <c r="C112" s="72"/>
      <c r="D112" s="70"/>
      <c r="E112" s="48"/>
      <c r="F112" s="48"/>
    </row>
    <row r="113" spans="1:6" s="73" customFormat="1">
      <c r="A113" s="67"/>
      <c r="C113" s="72"/>
      <c r="D113" s="70"/>
      <c r="E113" s="48"/>
      <c r="F113" s="48"/>
    </row>
    <row r="114" spans="1:6" s="73" customFormat="1">
      <c r="A114" s="67"/>
      <c r="C114" s="72"/>
      <c r="D114" s="70"/>
      <c r="E114" s="48"/>
      <c r="F114" s="48"/>
    </row>
    <row r="115" spans="1:6" s="73" customFormat="1">
      <c r="A115" s="67"/>
      <c r="C115" s="72"/>
      <c r="D115" s="70"/>
      <c r="E115" s="48"/>
      <c r="F115" s="48"/>
    </row>
    <row r="116" spans="1:6" s="73" customFormat="1">
      <c r="A116" s="67"/>
      <c r="C116" s="72"/>
      <c r="D116" s="70"/>
      <c r="E116" s="48"/>
      <c r="F116" s="48"/>
    </row>
    <row r="117" spans="1:6" s="73" customFormat="1">
      <c r="A117" s="67"/>
      <c r="C117" s="72"/>
      <c r="D117" s="70"/>
      <c r="E117" s="48"/>
      <c r="F117" s="48"/>
    </row>
    <row r="118" spans="1:6" s="73" customFormat="1">
      <c r="A118" s="67"/>
      <c r="C118" s="72"/>
      <c r="D118" s="70"/>
      <c r="E118" s="48"/>
      <c r="F118" s="48"/>
    </row>
    <row r="119" spans="1:6" s="73" customFormat="1">
      <c r="A119" s="67"/>
      <c r="C119" s="72"/>
      <c r="D119" s="70"/>
      <c r="E119" s="48"/>
      <c r="F119" s="48"/>
    </row>
    <row r="120" spans="1:6" s="73" customFormat="1">
      <c r="A120" s="67"/>
      <c r="C120" s="72"/>
      <c r="D120" s="70"/>
      <c r="E120" s="48"/>
      <c r="F120" s="48"/>
    </row>
    <row r="121" spans="1:6" s="73" customFormat="1">
      <c r="A121" s="67"/>
      <c r="C121" s="72"/>
      <c r="D121" s="70"/>
      <c r="E121" s="48"/>
      <c r="F121" s="48"/>
    </row>
    <row r="122" spans="1:6" s="73" customFormat="1">
      <c r="A122" s="67"/>
      <c r="C122" s="72"/>
      <c r="D122" s="70"/>
      <c r="E122" s="48"/>
      <c r="F122" s="48"/>
    </row>
    <row r="123" spans="1:6" s="73" customFormat="1">
      <c r="A123" s="67"/>
      <c r="C123" s="72"/>
      <c r="D123" s="70"/>
      <c r="E123" s="48"/>
      <c r="F123" s="48"/>
    </row>
    <row r="124" spans="1:6" s="73" customFormat="1">
      <c r="A124" s="67"/>
      <c r="C124" s="72"/>
      <c r="D124" s="70"/>
      <c r="E124" s="48"/>
      <c r="F124" s="48"/>
    </row>
    <row r="125" spans="1:6" s="73" customFormat="1">
      <c r="A125" s="67"/>
      <c r="C125" s="72"/>
      <c r="D125" s="70"/>
      <c r="E125" s="48"/>
      <c r="F125" s="48"/>
    </row>
    <row r="126" spans="1:6" s="73" customFormat="1">
      <c r="A126" s="67"/>
      <c r="C126" s="72"/>
      <c r="D126" s="70"/>
      <c r="E126" s="48"/>
      <c r="F126" s="48"/>
    </row>
    <row r="127" spans="1:6" s="73" customFormat="1">
      <c r="A127" s="67"/>
      <c r="C127" s="72"/>
      <c r="D127" s="70"/>
      <c r="E127" s="48"/>
      <c r="F127" s="48"/>
    </row>
    <row r="128" spans="1:6" s="73" customFormat="1">
      <c r="A128" s="67"/>
      <c r="C128" s="72"/>
      <c r="D128" s="70"/>
      <c r="E128" s="48"/>
      <c r="F128" s="48"/>
    </row>
    <row r="129" spans="1:6" s="73" customFormat="1">
      <c r="A129" s="67"/>
      <c r="C129" s="72"/>
      <c r="D129" s="70"/>
      <c r="E129" s="48"/>
      <c r="F129" s="48"/>
    </row>
    <row r="130" spans="1:6" s="73" customFormat="1">
      <c r="A130" s="67"/>
      <c r="C130" s="72"/>
      <c r="D130" s="70"/>
      <c r="E130" s="48"/>
      <c r="F130" s="48"/>
    </row>
    <row r="131" spans="1:6" s="73" customFormat="1">
      <c r="A131" s="67"/>
      <c r="C131" s="72"/>
      <c r="D131" s="70"/>
      <c r="E131" s="48"/>
      <c r="F131" s="48"/>
    </row>
    <row r="132" spans="1:6" s="73" customFormat="1">
      <c r="A132" s="67"/>
      <c r="C132" s="72"/>
      <c r="D132" s="70"/>
      <c r="E132" s="48"/>
      <c r="F132" s="48"/>
    </row>
    <row r="133" spans="1:6" s="73" customFormat="1">
      <c r="A133" s="67"/>
      <c r="C133" s="72"/>
      <c r="D133" s="70"/>
      <c r="E133" s="48"/>
      <c r="F133" s="48"/>
    </row>
    <row r="134" spans="1:6" s="73" customFormat="1">
      <c r="A134" s="67"/>
      <c r="C134" s="72"/>
      <c r="D134" s="70"/>
      <c r="E134" s="48"/>
      <c r="F134" s="48"/>
    </row>
    <row r="135" spans="1:6" s="73" customFormat="1">
      <c r="A135" s="67"/>
      <c r="C135" s="72"/>
      <c r="D135" s="70"/>
      <c r="E135" s="48"/>
      <c r="F135" s="48"/>
    </row>
    <row r="136" spans="1:6" s="73" customFormat="1">
      <c r="A136" s="67"/>
      <c r="C136" s="72"/>
      <c r="D136" s="70"/>
      <c r="E136" s="48"/>
      <c r="F136" s="48"/>
    </row>
    <row r="137" spans="1:6" s="73" customFormat="1">
      <c r="A137" s="67"/>
      <c r="C137" s="72"/>
      <c r="D137" s="70"/>
      <c r="E137" s="48"/>
      <c r="F137" s="48"/>
    </row>
    <row r="138" spans="1:6" s="73" customFormat="1">
      <c r="A138" s="67"/>
      <c r="C138" s="72"/>
      <c r="D138" s="70"/>
      <c r="E138" s="48"/>
      <c r="F138" s="48"/>
    </row>
    <row r="139" spans="1:6" s="73" customFormat="1">
      <c r="A139" s="67"/>
      <c r="C139" s="72"/>
      <c r="D139" s="70"/>
      <c r="E139" s="48"/>
      <c r="F139" s="48"/>
    </row>
  </sheetData>
  <mergeCells count="2">
    <mergeCell ref="A1:C1"/>
    <mergeCell ref="E1:F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SUMIF函数基本用法-1</vt:lpstr>
      <vt:lpstr>SUMIF函数基本用法-2</vt:lpstr>
      <vt:lpstr>求分类汇总数</vt:lpstr>
      <vt:lpstr>数据末尾汇总数据</vt:lpstr>
      <vt:lpstr>出入库表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2018-05-27T14:09:37Z</dcterms:created>
  <dcterms:modified xsi:type="dcterms:W3CDTF">2018-05-27T14:25:16Z</dcterms:modified>
</cp:coreProperties>
</file>